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015" windowHeight="7980" activeTab="1"/>
  </bookViews>
  <sheets>
    <sheet name="Graph1" sheetId="5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H3" i="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3"/>
  <c r="K3"/>
  <c r="M3"/>
  <c r="E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3"/>
  <c r="K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M4"/>
  <c r="K5"/>
  <c r="K6"/>
  <c r="M6" s="1"/>
  <c r="K7"/>
  <c r="K8"/>
  <c r="M8" s="1"/>
  <c r="K9"/>
  <c r="K10"/>
  <c r="M10" s="1"/>
  <c r="K11"/>
  <c r="K12"/>
  <c r="M12" s="1"/>
  <c r="K13"/>
  <c r="K14"/>
  <c r="M14" s="1"/>
  <c r="K15"/>
  <c r="K16"/>
  <c r="M16" s="1"/>
  <c r="K17"/>
  <c r="K18"/>
  <c r="M18" s="1"/>
  <c r="K19"/>
  <c r="K20"/>
  <c r="M20" s="1"/>
  <c r="K21"/>
  <c r="K22"/>
  <c r="M22" s="1"/>
  <c r="K23"/>
  <c r="K24"/>
  <c r="M24" s="1"/>
  <c r="K25"/>
  <c r="K26"/>
  <c r="M26" s="1"/>
  <c r="K27"/>
  <c r="K28"/>
  <c r="M28" s="1"/>
  <c r="K29"/>
  <c r="K30"/>
  <c r="M30" s="1"/>
  <c r="K31"/>
  <c r="K32"/>
  <c r="M32" s="1"/>
  <c r="K33"/>
  <c r="K34"/>
  <c r="M34" s="1"/>
  <c r="K35"/>
  <c r="K36"/>
  <c r="M36" s="1"/>
  <c r="K37"/>
  <c r="K38"/>
  <c r="M38" s="1"/>
  <c r="K39"/>
  <c r="K40"/>
  <c r="M40" s="1"/>
  <c r="K41"/>
  <c r="K42"/>
  <c r="M42" s="1"/>
  <c r="K43"/>
  <c r="K44"/>
  <c r="M44" s="1"/>
  <c r="K45"/>
  <c r="K46"/>
  <c r="M46" s="1"/>
  <c r="K47"/>
  <c r="K48"/>
  <c r="M48" s="1"/>
  <c r="K49"/>
  <c r="K50"/>
  <c r="M50" s="1"/>
  <c r="K51"/>
  <c r="K52"/>
  <c r="M52" s="1"/>
  <c r="K53"/>
  <c r="K54"/>
  <c r="M54" s="1"/>
  <c r="K55"/>
  <c r="K56"/>
  <c r="M56" s="1"/>
  <c r="K57"/>
  <c r="K58"/>
  <c r="M58" s="1"/>
  <c r="K59"/>
  <c r="K60"/>
  <c r="M60" s="1"/>
  <c r="K61"/>
  <c r="K62"/>
  <c r="M62" s="1"/>
  <c r="K63"/>
  <c r="J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3"/>
  <c r="D56"/>
  <c r="D58"/>
  <c r="D60"/>
  <c r="D6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7"/>
  <c r="D59"/>
  <c r="D61"/>
  <c r="D63"/>
  <c r="D55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3"/>
  <c r="M5"/>
  <c r="M7"/>
  <c r="M9"/>
  <c r="M11"/>
  <c r="M13"/>
  <c r="M15"/>
  <c r="M17"/>
  <c r="M19"/>
  <c r="M21"/>
  <c r="M23"/>
  <c r="M25"/>
  <c r="M27"/>
  <c r="M29"/>
  <c r="M31"/>
  <c r="M33"/>
  <c r="M35"/>
  <c r="M37"/>
  <c r="M39"/>
  <c r="M41"/>
  <c r="M43"/>
  <c r="M45"/>
  <c r="M47"/>
  <c r="M49"/>
  <c r="M51"/>
  <c r="M53"/>
  <c r="M55"/>
  <c r="M57"/>
  <c r="M59"/>
  <c r="M61"/>
  <c r="M63"/>
  <c r="H63" l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L55"/>
  <c r="L61"/>
  <c r="L57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L11"/>
  <c r="L9"/>
  <c r="L7"/>
  <c r="L5"/>
  <c r="L62"/>
  <c r="L60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6"/>
  <c r="L4"/>
  <c r="L63"/>
  <c r="L59"/>
  <c r="L3"/>
</calcChain>
</file>

<file path=xl/sharedStrings.xml><?xml version="1.0" encoding="utf-8"?>
<sst xmlns="http://schemas.openxmlformats.org/spreadsheetml/2006/main" count="13" uniqueCount="13">
  <si>
    <t>P</t>
    <phoneticPr fontId="1"/>
  </si>
  <si>
    <t>H</t>
    <phoneticPr fontId="1"/>
  </si>
  <si>
    <t>η</t>
    <phoneticPr fontId="1"/>
  </si>
  <si>
    <t>Q</t>
    <phoneticPr fontId="1"/>
  </si>
  <si>
    <t>P[kw]</t>
    <phoneticPr fontId="1"/>
  </si>
  <si>
    <t>hf</t>
    <phoneticPr fontId="1"/>
  </si>
  <si>
    <t>Q[m^3/s]</t>
    <phoneticPr fontId="1"/>
  </si>
  <si>
    <t>Q'</t>
    <phoneticPr fontId="1"/>
  </si>
  <si>
    <t>his</t>
    <phoneticPr fontId="1"/>
  </si>
  <si>
    <t>hc</t>
    <phoneticPr fontId="1"/>
  </si>
  <si>
    <t>P'</t>
    <phoneticPr fontId="1"/>
  </si>
  <si>
    <t>Pdf</t>
    <phoneticPr fontId="1"/>
  </si>
  <si>
    <t>Hth</t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</si>
</sst>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615507436570417"/>
          <c:y val="6.5289442986293383E-2"/>
          <c:w val="0.71371762904636848"/>
          <c:h val="0.79822506561679785"/>
        </c:manualLayout>
      </c:layout>
      <c:scatterChart>
        <c:scatterStyle val="lineMarker"/>
        <c:ser>
          <c:idx val="0"/>
          <c:order val="0"/>
          <c:tx>
            <c:v>H</c:v>
          </c:tx>
          <c:marker>
            <c:symbol val="none"/>
          </c:marker>
          <c:xVal>
            <c:numRef>
              <c:f>Sheet1!$A$3:$A$63</c:f>
              <c:numCache>
                <c:formatCode>General</c:formatCode>
                <c:ptCount val="6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</c:numCache>
            </c:numRef>
          </c:xVal>
          <c:yVal>
            <c:numRef>
              <c:f>Sheet1!$H$3:$H$63</c:f>
              <c:numCache>
                <c:formatCode>General</c:formatCode>
                <c:ptCount val="61"/>
                <c:pt idx="0">
                  <c:v>64.188925353996652</c:v>
                </c:pt>
                <c:pt idx="1">
                  <c:v>64.130012330131819</c:v>
                </c:pt>
                <c:pt idx="2">
                  <c:v>64.056798342407518</c:v>
                </c:pt>
                <c:pt idx="3">
                  <c:v>63.969283390823698</c:v>
                </c:pt>
                <c:pt idx="4">
                  <c:v>63.867467475380394</c:v>
                </c:pt>
                <c:pt idx="5">
                  <c:v>63.751350596077607</c:v>
                </c:pt>
                <c:pt idx="6">
                  <c:v>63.620932752915337</c:v>
                </c:pt>
                <c:pt idx="7">
                  <c:v>63.476213945893562</c:v>
                </c:pt>
                <c:pt idx="8">
                  <c:v>63.317194175012297</c:v>
                </c:pt>
                <c:pt idx="9">
                  <c:v>63.143873440271555</c:v>
                </c:pt>
                <c:pt idx="10">
                  <c:v>62.956251741671302</c:v>
                </c:pt>
                <c:pt idx="11">
                  <c:v>62.75432907921158</c:v>
                </c:pt>
                <c:pt idx="12">
                  <c:v>62.538105452892367</c:v>
                </c:pt>
                <c:pt idx="13">
                  <c:v>62.30758086271365</c:v>
                </c:pt>
                <c:pt idx="14">
                  <c:v>62.062755308675442</c:v>
                </c:pt>
                <c:pt idx="15">
                  <c:v>61.803628790777758</c:v>
                </c:pt>
                <c:pt idx="16">
                  <c:v>61.530201309020562</c:v>
                </c:pt>
                <c:pt idx="17">
                  <c:v>61.242472863403897</c:v>
                </c:pt>
                <c:pt idx="18">
                  <c:v>60.940443453927728</c:v>
                </c:pt>
                <c:pt idx="19">
                  <c:v>60.624113080592082</c:v>
                </c:pt>
                <c:pt idx="20">
                  <c:v>60.293481743396931</c:v>
                </c:pt>
                <c:pt idx="21">
                  <c:v>59.948549442342305</c:v>
                </c:pt>
                <c:pt idx="22">
                  <c:v>59.589316177428188</c:v>
                </c:pt>
                <c:pt idx="23">
                  <c:v>59.215781948654552</c:v>
                </c:pt>
                <c:pt idx="24">
                  <c:v>58.827946756021447</c:v>
                </c:pt>
                <c:pt idx="25">
                  <c:v>58.425810599528852</c:v>
                </c:pt>
                <c:pt idx="26">
                  <c:v>58.009373479176773</c:v>
                </c:pt>
                <c:pt idx="27">
                  <c:v>57.578635394965197</c:v>
                </c:pt>
                <c:pt idx="28">
                  <c:v>57.133596346894123</c:v>
                </c:pt>
                <c:pt idx="29">
                  <c:v>56.674256334963566</c:v>
                </c:pt>
                <c:pt idx="30">
                  <c:v>56.200615359173518</c:v>
                </c:pt>
                <c:pt idx="31">
                  <c:v>55.712673419523981</c:v>
                </c:pt>
                <c:pt idx="32">
                  <c:v>55.210430516014945</c:v>
                </c:pt>
                <c:pt idx="33">
                  <c:v>54.693886648646441</c:v>
                </c:pt>
                <c:pt idx="34">
                  <c:v>54.163041817418424</c:v>
                </c:pt>
                <c:pt idx="35">
                  <c:v>53.617896022330925</c:v>
                </c:pt>
                <c:pt idx="36">
                  <c:v>53.058449263383935</c:v>
                </c:pt>
                <c:pt idx="37">
                  <c:v>52.484701540577447</c:v>
                </c:pt>
                <c:pt idx="38">
                  <c:v>51.896652853911476</c:v>
                </c:pt>
                <c:pt idx="39">
                  <c:v>51.294303203386015</c:v>
                </c:pt>
                <c:pt idx="40">
                  <c:v>50.67765258900107</c:v>
                </c:pt>
                <c:pt idx="41">
                  <c:v>50.046701010756621</c:v>
                </c:pt>
                <c:pt idx="42">
                  <c:v>49.401448468652681</c:v>
                </c:pt>
                <c:pt idx="43">
                  <c:v>48.741894962689258</c:v>
                </c:pt>
                <c:pt idx="44">
                  <c:v>48.068040492866345</c:v>
                </c:pt>
                <c:pt idx="45">
                  <c:v>47.379885059183955</c:v>
                </c:pt>
                <c:pt idx="46">
                  <c:v>46.677428661642054</c:v>
                </c:pt>
                <c:pt idx="47">
                  <c:v>45.960671300240662</c:v>
                </c:pt>
                <c:pt idx="48">
                  <c:v>45.229612974979808</c:v>
                </c:pt>
                <c:pt idx="49">
                  <c:v>44.484253685859429</c:v>
                </c:pt>
                <c:pt idx="50">
                  <c:v>43.724593432879573</c:v>
                </c:pt>
                <c:pt idx="51">
                  <c:v>42.950632216040233</c:v>
                </c:pt>
                <c:pt idx="52">
                  <c:v>42.162370035341389</c:v>
                </c:pt>
                <c:pt idx="53">
                  <c:v>41.359806890783062</c:v>
                </c:pt>
                <c:pt idx="54">
                  <c:v>40.542942782365245</c:v>
                </c:pt>
                <c:pt idx="55">
                  <c:v>39.711777710087937</c:v>
                </c:pt>
                <c:pt idx="56">
                  <c:v>38.866311673951131</c:v>
                </c:pt>
                <c:pt idx="57">
                  <c:v>38.006544673954856</c:v>
                </c:pt>
                <c:pt idx="58">
                  <c:v>37.13247671009907</c:v>
                </c:pt>
                <c:pt idx="59">
                  <c:v>36.2441077823838</c:v>
                </c:pt>
                <c:pt idx="60">
                  <c:v>35.341437890809033</c:v>
                </c:pt>
              </c:numCache>
            </c:numRef>
          </c:yVal>
        </c:ser>
        <c:ser>
          <c:idx val="1"/>
          <c:order val="1"/>
          <c:tx>
            <c:v>P</c:v>
          </c:tx>
          <c:marker>
            <c:symbol val="none"/>
          </c:marker>
          <c:xVal>
            <c:numRef>
              <c:f>Sheet1!$A$3:$A$63</c:f>
              <c:numCache>
                <c:formatCode>General</c:formatCode>
                <c:ptCount val="6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</c:numCache>
            </c:numRef>
          </c:xVal>
          <c:yVal>
            <c:numRef>
              <c:f>Sheet1!$M$3:$M$63</c:f>
              <c:numCache>
                <c:formatCode>General</c:formatCode>
                <c:ptCount val="61"/>
                <c:pt idx="0">
                  <c:v>5.5093626305415624</c:v>
                </c:pt>
                <c:pt idx="1">
                  <c:v>6.509288830748833</c:v>
                </c:pt>
                <c:pt idx="2">
                  <c:v>7.496920367242276</c:v>
                </c:pt>
                <c:pt idx="3">
                  <c:v>8.4722572400218858</c:v>
                </c:pt>
                <c:pt idx="4">
                  <c:v>9.4352994490876707</c:v>
                </c:pt>
                <c:pt idx="5">
                  <c:v>10.386046994439624</c:v>
                </c:pt>
                <c:pt idx="6">
                  <c:v>11.324499876077748</c:v>
                </c:pt>
                <c:pt idx="7">
                  <c:v>12.250658094002043</c:v>
                </c:pt>
                <c:pt idx="8">
                  <c:v>13.164521648212508</c:v>
                </c:pt>
                <c:pt idx="9">
                  <c:v>14.066090538709147</c:v>
                </c:pt>
                <c:pt idx="10">
                  <c:v>14.955364765491954</c:v>
                </c:pt>
                <c:pt idx="11">
                  <c:v>15.832344328560934</c:v>
                </c:pt>
                <c:pt idx="12">
                  <c:v>16.697029227916087</c:v>
                </c:pt>
                <c:pt idx="13">
                  <c:v>17.549419463557403</c:v>
                </c:pt>
                <c:pt idx="14">
                  <c:v>18.389515035484891</c:v>
                </c:pt>
                <c:pt idx="15">
                  <c:v>19.217315943698555</c:v>
                </c:pt>
                <c:pt idx="16">
                  <c:v>20.032822188198384</c:v>
                </c:pt>
                <c:pt idx="17">
                  <c:v>20.836033768984386</c:v>
                </c:pt>
                <c:pt idx="18">
                  <c:v>21.62695068605656</c:v>
                </c:pt>
                <c:pt idx="19">
                  <c:v>22.40557293941491</c:v>
                </c:pt>
                <c:pt idx="20">
                  <c:v>23.171900529059421</c:v>
                </c:pt>
                <c:pt idx="21">
                  <c:v>23.925933454990112</c:v>
                </c:pt>
                <c:pt idx="22">
                  <c:v>24.667671717206971</c:v>
                </c:pt>
                <c:pt idx="23">
                  <c:v>25.397115315709993</c:v>
                </c:pt>
                <c:pt idx="24">
                  <c:v>26.11426425049919</c:v>
                </c:pt>
                <c:pt idx="25">
                  <c:v>26.819118521574566</c:v>
                </c:pt>
                <c:pt idx="26">
                  <c:v>27.511678128936104</c:v>
                </c:pt>
                <c:pt idx="27">
                  <c:v>28.191943072583818</c:v>
                </c:pt>
                <c:pt idx="28">
                  <c:v>28.859913352517694</c:v>
                </c:pt>
                <c:pt idx="29">
                  <c:v>29.515588968737749</c:v>
                </c:pt>
                <c:pt idx="30">
                  <c:v>30.158969921243965</c:v>
                </c:pt>
                <c:pt idx="31">
                  <c:v>30.790056210036362</c:v>
                </c:pt>
                <c:pt idx="32">
                  <c:v>31.408847835114926</c:v>
                </c:pt>
                <c:pt idx="33">
                  <c:v>32.015344796479667</c:v>
                </c:pt>
                <c:pt idx="34">
                  <c:v>32.609547094130569</c:v>
                </c:pt>
                <c:pt idx="35">
                  <c:v>33.191454728067647</c:v>
                </c:pt>
                <c:pt idx="36">
                  <c:v>33.761067698290901</c:v>
                </c:pt>
                <c:pt idx="37">
                  <c:v>34.31838600480031</c:v>
                </c:pt>
                <c:pt idx="38">
                  <c:v>34.863409647595901</c:v>
                </c:pt>
                <c:pt idx="39">
                  <c:v>35.396138626677669</c:v>
                </c:pt>
                <c:pt idx="40">
                  <c:v>35.916572942045597</c:v>
                </c:pt>
                <c:pt idx="41">
                  <c:v>36.424712593699702</c:v>
                </c:pt>
                <c:pt idx="42">
                  <c:v>36.920557581639969</c:v>
                </c:pt>
                <c:pt idx="43">
                  <c:v>37.404107905866411</c:v>
                </c:pt>
                <c:pt idx="44">
                  <c:v>37.875363566379029</c:v>
                </c:pt>
                <c:pt idx="45">
                  <c:v>38.334324563177816</c:v>
                </c:pt>
                <c:pt idx="46">
                  <c:v>38.780990896262765</c:v>
                </c:pt>
                <c:pt idx="47">
                  <c:v>39.215362565633896</c:v>
                </c:pt>
                <c:pt idx="48">
                  <c:v>39.637439571291196</c:v>
                </c:pt>
                <c:pt idx="49">
                  <c:v>40.047221913234651</c:v>
                </c:pt>
                <c:pt idx="50">
                  <c:v>40.444709591464303</c:v>
                </c:pt>
                <c:pt idx="51">
                  <c:v>40.829902605980102</c:v>
                </c:pt>
                <c:pt idx="52">
                  <c:v>41.202800956782077</c:v>
                </c:pt>
                <c:pt idx="53">
                  <c:v>41.563404643870243</c:v>
                </c:pt>
                <c:pt idx="54">
                  <c:v>41.911713667244555</c:v>
                </c:pt>
                <c:pt idx="55">
                  <c:v>42.247728026905051</c:v>
                </c:pt>
                <c:pt idx="56">
                  <c:v>42.571447722851715</c:v>
                </c:pt>
                <c:pt idx="57">
                  <c:v>42.882872755084549</c:v>
                </c:pt>
                <c:pt idx="58">
                  <c:v>43.18200312360355</c:v>
                </c:pt>
                <c:pt idx="59">
                  <c:v>43.468838828408728</c:v>
                </c:pt>
                <c:pt idx="60">
                  <c:v>43.743379869500068</c:v>
                </c:pt>
              </c:numCache>
            </c:numRef>
          </c:yVal>
        </c:ser>
        <c:axId val="113931008"/>
        <c:axId val="113933312"/>
      </c:scatterChart>
      <c:scatterChart>
        <c:scatterStyle val="lineMarker"/>
        <c:ser>
          <c:idx val="2"/>
          <c:order val="2"/>
          <c:tx>
            <c:v>η</c:v>
          </c:tx>
          <c:marker>
            <c:symbol val="none"/>
          </c:marker>
          <c:xVal>
            <c:numRef>
              <c:f>Sheet1!$A$3:$A$63</c:f>
              <c:numCache>
                <c:formatCode>General</c:formatCode>
                <c:ptCount val="6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</c:numCache>
            </c:numRef>
          </c:xVal>
          <c:yVal>
            <c:numRef>
              <c:f>Sheet1!$L$3:$L$63</c:f>
              <c:numCache>
                <c:formatCode>General</c:formatCode>
                <c:ptCount val="61"/>
                <c:pt idx="0">
                  <c:v>0</c:v>
                </c:pt>
                <c:pt idx="1">
                  <c:v>13.399292182665542</c:v>
                </c:pt>
                <c:pt idx="2">
                  <c:v>23.241620339003944</c:v>
                </c:pt>
                <c:pt idx="3">
                  <c:v>30.806877608070561</c:v>
                </c:pt>
                <c:pt idx="4">
                  <c:v>36.824603157506139</c:v>
                </c:pt>
                <c:pt idx="5">
                  <c:v>41.741032486295325</c:v>
                </c:pt>
                <c:pt idx="6">
                  <c:v>45.844403630249936</c:v>
                </c:pt>
                <c:pt idx="7">
                  <c:v>49.329159133248353</c:v>
                </c:pt>
                <c:pt idx="8">
                  <c:v>52.331193762096319</c:v>
                </c:pt>
                <c:pt idx="9">
                  <c:v>54.948317216345011</c:v>
                </c:pt>
                <c:pt idx="10">
                  <c:v>57.252694356341316</c:v>
                </c:pt>
                <c:pt idx="11">
                  <c:v>59.298707296829235</c:v>
                </c:pt>
                <c:pt idx="12">
                  <c:v>61.128091337640747</c:v>
                </c:pt>
                <c:pt idx="13">
                  <c:v>62.773387283356321</c:v>
                </c:pt>
                <c:pt idx="14">
                  <c:v>64.260320651696915</c:v>
                </c:pt>
                <c:pt idx="15">
                  <c:v>65.609477728902831</c:v>
                </c:pt>
                <c:pt idx="16">
                  <c:v>66.837509506078135</c:v>
                </c:pt>
                <c:pt idx="17">
                  <c:v>67.958011663740663</c:v>
                </c:pt>
                <c:pt idx="18">
                  <c:v>68.982177907917134</c:v>
                </c:pt>
                <c:pt idx="19">
                  <c:v>69.919291932441155</c:v>
                </c:pt>
                <c:pt idx="20">
                  <c:v>70.777102645133112</c:v>
                </c:pt>
                <c:pt idx="21">
                  <c:v>71.562113719507252</c:v>
                </c:pt>
                <c:pt idx="22">
                  <c:v>72.279809432535146</c:v>
                </c:pt>
                <c:pt idx="23">
                  <c:v>72.934832541784303</c:v>
                </c:pt>
                <c:pt idx="24">
                  <c:v>73.531125654406907</c:v>
                </c:pt>
                <c:pt idx="25">
                  <c:v>74.07204451689924</c:v>
                </c:pt>
                <c:pt idx="26">
                  <c:v>74.560449500259622</c:v>
                </c:pt>
                <c:pt idx="27">
                  <c:v>74.998780001056275</c:v>
                </c:pt>
                <c:pt idx="28">
                  <c:v>75.389115344764647</c:v>
                </c:pt>
                <c:pt idx="29">
                  <c:v>75.733224941120298</c:v>
                </c:pt>
                <c:pt idx="30">
                  <c:v>76.032609817881479</c:v>
                </c:pt>
                <c:pt idx="31">
                  <c:v>76.288537190558358</c:v>
                </c:pt>
                <c:pt idx="32">
                  <c:v>76.502069369924186</c:v>
                </c:pt>
                <c:pt idx="33">
                  <c:v>76.67408803694947</c:v>
                </c:pt>
                <c:pt idx="34">
                  <c:v>76.805314704930893</c:v>
                </c:pt>
                <c:pt idx="35">
                  <c:v>76.896328025562269</c:v>
                </c:pt>
                <c:pt idx="36">
                  <c:v>76.947578468172352</c:v>
                </c:pt>
                <c:pt idx="37">
                  <c:v>76.959400800940514</c:v>
                </c:pt>
                <c:pt idx="38">
                  <c:v>76.932024723333342</c:v>
                </c:pt>
                <c:pt idx="39">
                  <c:v>76.865583935578897</c:v>
                </c:pt>
                <c:pt idx="40">
                  <c:v>76.760123880142032</c:v>
                </c:pt>
                <c:pt idx="41">
                  <c:v>76.615608349170856</c:v>
                </c:pt>
                <c:pt idx="42">
                  <c:v>76.431925118661496</c:v>
                </c:pt>
                <c:pt idx="43">
                  <c:v>76.208890743026032</c:v>
                </c:pt>
                <c:pt idx="44">
                  <c:v>75.946254621596267</c:v>
                </c:pt>
                <c:pt idx="45">
                  <c:v>75.643702430373295</c:v>
                </c:pt>
                <c:pt idx="46">
                  <c:v>75.300858997271504</c:v>
                </c:pt>
                <c:pt idx="47">
                  <c:v>74.917290686601405</c:v>
                </c:pt>
                <c:pt idx="48">
                  <c:v>74.49250734809965</c:v>
                </c:pt>
                <c:pt idx="49">
                  <c:v>74.025963877070282</c:v>
                </c:pt>
                <c:pt idx="50">
                  <c:v>73.517061424833017</c:v>
                </c:pt>
                <c:pt idx="51">
                  <c:v>72.965148292436893</c:v>
                </c:pt>
                <c:pt idx="52">
                  <c:v>72.369520535290562</c:v>
                </c:pt>
                <c:pt idx="53">
                  <c:v>71.729422301817493</c:v>
                </c:pt>
                <c:pt idx="54">
                  <c:v>71.044045925333279</c:v>
                </c:pt>
                <c:pt idx="55">
                  <c:v>70.312531784953819</c:v>
                </c:pt>
                <c:pt idx="56">
                  <c:v>69.533967948386234</c:v>
                </c:pt>
                <c:pt idx="57">
                  <c:v>68.707389606852757</c:v>
                </c:pt>
                <c:pt idx="58">
                  <c:v>67.831778310091423</c:v>
                </c:pt>
                <c:pt idx="59">
                  <c:v>66.906061007312218</c:v>
                </c:pt>
                <c:pt idx="60">
                  <c:v>65.929108898117846</c:v>
                </c:pt>
              </c:numCache>
            </c:numRef>
          </c:yVal>
        </c:ser>
        <c:axId val="113941504"/>
        <c:axId val="113939584"/>
      </c:scatterChart>
      <c:valAx>
        <c:axId val="113931008"/>
        <c:scaling>
          <c:orientation val="minMax"/>
          <c:max val="3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Ｑ</a:t>
                </a:r>
                <a:r>
                  <a:rPr lang="en-US" altLang="ja-JP"/>
                  <a:t>[m^3/h]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13933312"/>
        <c:crosses val="autoZero"/>
        <c:crossBetween val="midCat"/>
        <c:majorUnit val="50"/>
        <c:minorUnit val="10"/>
      </c:valAx>
      <c:valAx>
        <c:axId val="113933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Ｈ</a:t>
                </a:r>
                <a:r>
                  <a:rPr lang="en-US" altLang="ja-JP"/>
                  <a:t>[m]</a:t>
                </a:r>
                <a:r>
                  <a:rPr lang="en-US" altLang="ja-JP" baseline="0"/>
                  <a:t>   </a:t>
                </a:r>
                <a:r>
                  <a:rPr lang="ja-JP" altLang="en-US" baseline="0"/>
                  <a:t>Ｐ</a:t>
                </a:r>
                <a:r>
                  <a:rPr lang="en-US" altLang="ja-JP" baseline="0"/>
                  <a:t>[kW]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13931008"/>
        <c:crosses val="autoZero"/>
        <c:crossBetween val="midCat"/>
      </c:valAx>
      <c:valAx>
        <c:axId val="113939584"/>
        <c:scaling>
          <c:orientation val="minMax"/>
          <c:max val="100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η[</a:t>
                </a:r>
                <a:r>
                  <a:rPr lang="ja-JP" altLang="en-US"/>
                  <a:t>％</a:t>
                </a:r>
                <a:r>
                  <a:rPr lang="en-US" altLang="ja-JP"/>
                  <a:t>]</a:t>
                </a:r>
                <a:endParaRPr lang="ja-JP" altLang="en-US"/>
              </a:p>
            </c:rich>
          </c:tx>
          <c:layout/>
        </c:title>
        <c:numFmt formatCode="General" sourceLinked="1"/>
        <c:tickLblPos val="nextTo"/>
        <c:crossAx val="113941504"/>
        <c:crosses val="max"/>
        <c:crossBetween val="midCat"/>
      </c:valAx>
      <c:valAx>
        <c:axId val="113941504"/>
        <c:scaling>
          <c:orientation val="minMax"/>
        </c:scaling>
        <c:delete val="1"/>
        <c:axPos val="b"/>
        <c:majorGridlines/>
        <c:numFmt formatCode="General" sourceLinked="1"/>
        <c:tickLblPos val="nextTo"/>
        <c:crossAx val="11393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095210727969345"/>
          <c:y val="6.0261265968756195E-2"/>
          <c:w val="6.9406130268199223E-2"/>
          <c:h val="0.16551865799383772"/>
        </c:manualLayout>
      </c:layout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227" y="-15743"/>
    <xdr:ext cx="9307975" cy="6076709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63"/>
  <sheetViews>
    <sheetView tabSelected="1" topLeftCell="A4" workbookViewId="0">
      <selection activeCell="P33" sqref="P33"/>
    </sheetView>
  </sheetViews>
  <sheetFormatPr defaultRowHeight="13.5"/>
  <cols>
    <col min="4" max="4" width="12.75" bestFit="1" customWidth="1"/>
    <col min="11" max="11" width="10.5" bestFit="1" customWidth="1"/>
    <col min="14" max="14" width="13.875" bestFit="1" customWidth="1"/>
  </cols>
  <sheetData>
    <row r="2" spans="1:13">
      <c r="A2" t="s">
        <v>3</v>
      </c>
      <c r="B2" t="s">
        <v>6</v>
      </c>
      <c r="C2" t="s">
        <v>7</v>
      </c>
      <c r="D2" t="s">
        <v>5</v>
      </c>
      <c r="E2" t="s">
        <v>8</v>
      </c>
      <c r="F2" t="s">
        <v>9</v>
      </c>
      <c r="G2" t="s">
        <v>12</v>
      </c>
      <c r="H2" t="s">
        <v>1</v>
      </c>
      <c r="I2" t="s">
        <v>10</v>
      </c>
      <c r="J2" t="s">
        <v>11</v>
      </c>
      <c r="K2" t="s">
        <v>0</v>
      </c>
      <c r="L2" t="s">
        <v>2</v>
      </c>
      <c r="M2" t="s">
        <v>4</v>
      </c>
    </row>
    <row r="3" spans="1:13">
      <c r="A3">
        <v>0</v>
      </c>
      <c r="B3">
        <f>A3/3600</f>
        <v>0</v>
      </c>
      <c r="C3">
        <f>A3/3600/0.95</f>
        <v>0</v>
      </c>
      <c r="D3">
        <f t="shared" ref="D3:D54" si="0">3*0.132*0.2573/16/0.0127/9.81*((1/0.02/3.141592654/0.395/SIN(22.5*3.141592654/180))^2+(1/0.05/3.141592654/0.18/SIN(14.9*3.141592654/180))^2)*C3^2</f>
        <v>0</v>
      </c>
      <c r="E3">
        <f>(C3-0.076)^2/9.81/(TAN(14.9*3.141592654/180)*0.05*3.141592654*0.18)^2</f>
        <v>10.402813687797446</v>
      </c>
      <c r="F3">
        <f>11.83*B3^2</f>
        <v>0</v>
      </c>
      <c r="G3">
        <f>1/9.81*(29.8^2*(1-0.176)-29.8*C3/TAN(22.5*PI()/180)/0.02/(PI()*0.395-3.5*10^(-3)*6/SIN(22.5*PI()/180)))</f>
        <v>74.591739041794099</v>
      </c>
      <c r="H3">
        <f>G3-(D3+E3+F3)</f>
        <v>64.188925353996652</v>
      </c>
      <c r="I3">
        <f>998.2*9.81*(B3+0.0019)*G3</f>
        <v>1387.8128562368004</v>
      </c>
      <c r="J3">
        <f>1*10^(-3)*998.2*29.8^3*0.395^2</f>
        <v>4121.5497743047617</v>
      </c>
      <c r="K3">
        <f>I3+J3</f>
        <v>5509.3626305415619</v>
      </c>
      <c r="L3">
        <f>998.2*9.81*B3*H3/K3*100</f>
        <v>0</v>
      </c>
      <c r="M3">
        <f>K3*10^-3</f>
        <v>5.5093626305415624</v>
      </c>
    </row>
    <row r="4" spans="1:13">
      <c r="A4">
        <v>5</v>
      </c>
      <c r="B4">
        <f t="shared" ref="B4:B63" si="1">A4/3600</f>
        <v>1.3888888888888889E-3</v>
      </c>
      <c r="C4">
        <f t="shared" ref="C4:C63" si="2">A4/3600/0.95</f>
        <v>1.4619883040935674E-3</v>
      </c>
      <c r="D4">
        <f t="shared" si="0"/>
        <v>3.2780987051323615E-3</v>
      </c>
      <c r="E4">
        <f t="shared" ref="E4:E63" si="3">(C4-0.076)^2/9.81/(TAN(14.9*3.141592654/180)*0.05*3.141592654*0.18)^2</f>
        <v>10.006431883931683</v>
      </c>
      <c r="F4">
        <f t="shared" ref="F4:F63" si="4">11.83*B4^2</f>
        <v>2.2820216049382718E-5</v>
      </c>
      <c r="G4">
        <f t="shared" ref="G4:G63" si="5">1/9.81*(29.8^2*(1-0.176)-29.8*C4/TAN(22.5*PI()/180)/0.02/(PI()*0.395-3.5*10^(-3)*6/SIN(22.5*PI()/180)))</f>
        <v>74.139745132984686</v>
      </c>
      <c r="H4">
        <f t="shared" ref="H4:H63" si="6">G4-(D4+E4+F4)</f>
        <v>64.130012330131819</v>
      </c>
      <c r="I4">
        <f t="shared" ref="I4:I63" si="7">998.2*9.81*(B4+0.0019)*G4</f>
        <v>2387.7390564440711</v>
      </c>
      <c r="J4">
        <f t="shared" ref="J4:J63" si="8">1*10^(-3)*998.2*29.8^3*0.395^2</f>
        <v>4121.5497743047617</v>
      </c>
      <c r="K4">
        <f>I4+J4</f>
        <v>6509.2888307488329</v>
      </c>
      <c r="L4">
        <f t="shared" ref="L4:L63" si="9">998.2*9.81*B4*H4/K4*100</f>
        <v>13.399292182665542</v>
      </c>
      <c r="M4">
        <f t="shared" ref="M4:M63" si="10">K4*10^-3</f>
        <v>6.509288830748833</v>
      </c>
    </row>
    <row r="5" spans="1:13">
      <c r="A5">
        <v>10</v>
      </c>
      <c r="B5">
        <f t="shared" si="1"/>
        <v>2.7777777777777779E-3</v>
      </c>
      <c r="C5">
        <f t="shared" si="2"/>
        <v>2.9239766081871348E-3</v>
      </c>
      <c r="D5">
        <f t="shared" si="0"/>
        <v>1.3112394820529446E-2</v>
      </c>
      <c r="E5">
        <f t="shared" si="3"/>
        <v>9.6177492060830492</v>
      </c>
      <c r="F5">
        <f t="shared" si="4"/>
        <v>9.1280864197530872E-5</v>
      </c>
      <c r="G5">
        <f t="shared" si="5"/>
        <v>73.687751224175287</v>
      </c>
      <c r="H5">
        <f t="shared" si="6"/>
        <v>64.056798342407518</v>
      </c>
      <c r="I5">
        <f t="shared" si="7"/>
        <v>3375.3705929375133</v>
      </c>
      <c r="J5">
        <f t="shared" si="8"/>
        <v>4121.5497743047617</v>
      </c>
      <c r="K5">
        <f t="shared" ref="K5:K63" si="11">I5+J5</f>
        <v>7496.9203672422755</v>
      </c>
      <c r="L5">
        <f t="shared" si="9"/>
        <v>23.241620339003944</v>
      </c>
      <c r="M5">
        <f t="shared" si="10"/>
        <v>7.496920367242276</v>
      </c>
    </row>
    <row r="6" spans="1:13">
      <c r="A6">
        <v>15</v>
      </c>
      <c r="B6">
        <f t="shared" si="1"/>
        <v>4.1666666666666666E-3</v>
      </c>
      <c r="C6">
        <f t="shared" si="2"/>
        <v>4.3859649122807015E-3</v>
      </c>
      <c r="D6">
        <f t="shared" si="0"/>
        <v>2.9502888346191247E-2</v>
      </c>
      <c r="E6">
        <f t="shared" si="3"/>
        <v>9.2367656542515402</v>
      </c>
      <c r="F6">
        <f t="shared" si="4"/>
        <v>2.0538194444444445E-4</v>
      </c>
      <c r="G6">
        <f t="shared" si="5"/>
        <v>73.235757315365873</v>
      </c>
      <c r="H6">
        <f t="shared" si="6"/>
        <v>63.969283390823698</v>
      </c>
      <c r="I6">
        <f t="shared" si="7"/>
        <v>4350.7074657171243</v>
      </c>
      <c r="J6">
        <f t="shared" si="8"/>
        <v>4121.5497743047617</v>
      </c>
      <c r="K6">
        <f t="shared" si="11"/>
        <v>8472.2572400218851</v>
      </c>
      <c r="L6">
        <f t="shared" si="9"/>
        <v>30.806877608070561</v>
      </c>
      <c r="M6">
        <f t="shared" si="10"/>
        <v>8.4722572400218858</v>
      </c>
    </row>
    <row r="7" spans="1:13">
      <c r="A7">
        <v>20</v>
      </c>
      <c r="B7">
        <f t="shared" si="1"/>
        <v>5.5555555555555558E-3</v>
      </c>
      <c r="C7">
        <f t="shared" si="2"/>
        <v>5.8479532163742695E-3</v>
      </c>
      <c r="D7">
        <f t="shared" si="0"/>
        <v>5.2449579282117784E-2</v>
      </c>
      <c r="E7">
        <f t="shared" si="3"/>
        <v>8.8634812284371609</v>
      </c>
      <c r="F7">
        <f t="shared" si="4"/>
        <v>3.6512345679012349E-4</v>
      </c>
      <c r="G7">
        <f t="shared" si="5"/>
        <v>72.78376340655646</v>
      </c>
      <c r="H7">
        <f t="shared" si="6"/>
        <v>63.867467475380394</v>
      </c>
      <c r="I7">
        <f t="shared" si="7"/>
        <v>5313.7496747829073</v>
      </c>
      <c r="J7">
        <f t="shared" si="8"/>
        <v>4121.5497743047617</v>
      </c>
      <c r="K7">
        <f t="shared" si="11"/>
        <v>9435.2994490876699</v>
      </c>
      <c r="L7">
        <f t="shared" si="9"/>
        <v>36.824603157506139</v>
      </c>
      <c r="M7">
        <f t="shared" si="10"/>
        <v>9.4352994490876707</v>
      </c>
    </row>
    <row r="8" spans="1:13">
      <c r="A8">
        <v>25</v>
      </c>
      <c r="B8">
        <f t="shared" si="1"/>
        <v>6.9444444444444441E-3</v>
      </c>
      <c r="C8">
        <f t="shared" si="2"/>
        <v>7.3099415204678359E-3</v>
      </c>
      <c r="D8">
        <f t="shared" si="0"/>
        <v>8.1952467628309003E-2</v>
      </c>
      <c r="E8">
        <f t="shared" si="3"/>
        <v>8.4978959286399078</v>
      </c>
      <c r="F8">
        <f t="shared" si="4"/>
        <v>5.7050540123456783E-4</v>
      </c>
      <c r="G8">
        <f t="shared" si="5"/>
        <v>72.331769497747061</v>
      </c>
      <c r="H8">
        <f t="shared" si="6"/>
        <v>63.751350596077607</v>
      </c>
      <c r="I8">
        <f t="shared" si="7"/>
        <v>6264.4972201348619</v>
      </c>
      <c r="J8">
        <f t="shared" si="8"/>
        <v>4121.5497743047617</v>
      </c>
      <c r="K8">
        <f t="shared" si="11"/>
        <v>10386.046994439625</v>
      </c>
      <c r="L8">
        <f t="shared" si="9"/>
        <v>41.741032486295325</v>
      </c>
      <c r="M8">
        <f t="shared" si="10"/>
        <v>10.386046994439624</v>
      </c>
    </row>
    <row r="9" spans="1:13">
      <c r="A9">
        <v>30</v>
      </c>
      <c r="B9">
        <f t="shared" si="1"/>
        <v>8.3333333333333332E-3</v>
      </c>
      <c r="C9">
        <f t="shared" si="2"/>
        <v>8.771929824561403E-3</v>
      </c>
      <c r="D9">
        <f t="shared" si="0"/>
        <v>0.11801155338476499</v>
      </c>
      <c r="E9">
        <f t="shared" si="3"/>
        <v>8.140009754859781</v>
      </c>
      <c r="F9">
        <f t="shared" si="4"/>
        <v>8.2152777777777779E-4</v>
      </c>
      <c r="G9">
        <f t="shared" si="5"/>
        <v>71.879775588937662</v>
      </c>
      <c r="H9">
        <f t="shared" si="6"/>
        <v>63.620932752915337</v>
      </c>
      <c r="I9">
        <f t="shared" si="7"/>
        <v>7202.9501017729872</v>
      </c>
      <c r="J9">
        <f t="shared" si="8"/>
        <v>4121.5497743047617</v>
      </c>
      <c r="K9">
        <f t="shared" si="11"/>
        <v>11324.499876077749</v>
      </c>
      <c r="L9">
        <f t="shared" si="9"/>
        <v>45.844403630249936</v>
      </c>
      <c r="M9">
        <f t="shared" si="10"/>
        <v>11.324499876077748</v>
      </c>
    </row>
    <row r="10" spans="1:13">
      <c r="A10">
        <v>35</v>
      </c>
      <c r="B10">
        <f t="shared" si="1"/>
        <v>9.7222222222222224E-3</v>
      </c>
      <c r="C10">
        <f t="shared" si="2"/>
        <v>1.0233918128654972E-2</v>
      </c>
      <c r="D10">
        <f t="shared" si="0"/>
        <v>0.16062683655148571</v>
      </c>
      <c r="E10">
        <f t="shared" si="3"/>
        <v>7.7898227070967812</v>
      </c>
      <c r="F10">
        <f t="shared" si="4"/>
        <v>1.1181905864197531E-3</v>
      </c>
      <c r="G10">
        <f t="shared" si="5"/>
        <v>71.427781680128248</v>
      </c>
      <c r="H10">
        <f t="shared" si="6"/>
        <v>63.476213945893562</v>
      </c>
      <c r="I10">
        <f t="shared" si="7"/>
        <v>8129.1083196972822</v>
      </c>
      <c r="J10">
        <f t="shared" si="8"/>
        <v>4121.5497743047617</v>
      </c>
      <c r="K10">
        <f t="shared" si="11"/>
        <v>12250.658094002043</v>
      </c>
      <c r="L10">
        <f t="shared" si="9"/>
        <v>49.329159133248353</v>
      </c>
      <c r="M10">
        <f t="shared" si="10"/>
        <v>12.250658094002043</v>
      </c>
    </row>
    <row r="11" spans="1:13">
      <c r="A11">
        <v>40</v>
      </c>
      <c r="B11">
        <f t="shared" si="1"/>
        <v>1.1111111111111112E-2</v>
      </c>
      <c r="C11">
        <f t="shared" si="2"/>
        <v>1.1695906432748539E-2</v>
      </c>
      <c r="D11">
        <f t="shared" si="0"/>
        <v>0.20979831712847113</v>
      </c>
      <c r="E11">
        <f t="shared" si="3"/>
        <v>7.4473347853509084</v>
      </c>
      <c r="F11">
        <f t="shared" si="4"/>
        <v>1.460493827160494E-3</v>
      </c>
      <c r="G11">
        <f t="shared" si="5"/>
        <v>70.975787771318835</v>
      </c>
      <c r="H11">
        <f t="shared" si="6"/>
        <v>63.317194175012297</v>
      </c>
      <c r="I11">
        <f t="shared" si="7"/>
        <v>9042.9718739077471</v>
      </c>
      <c r="J11">
        <f t="shared" si="8"/>
        <v>4121.5497743047617</v>
      </c>
      <c r="K11">
        <f t="shared" si="11"/>
        <v>13164.521648212509</v>
      </c>
      <c r="L11">
        <f t="shared" si="9"/>
        <v>52.331193762096319</v>
      </c>
      <c r="M11">
        <f t="shared" si="10"/>
        <v>13.164521648212508</v>
      </c>
    </row>
    <row r="12" spans="1:13">
      <c r="A12">
        <v>45</v>
      </c>
      <c r="B12">
        <f t="shared" si="1"/>
        <v>1.2500000000000001E-2</v>
      </c>
      <c r="C12">
        <f t="shared" si="2"/>
        <v>1.3157894736842106E-2</v>
      </c>
      <c r="D12">
        <f t="shared" si="0"/>
        <v>0.26552599511572128</v>
      </c>
      <c r="E12">
        <f t="shared" si="3"/>
        <v>7.1125459896221619</v>
      </c>
      <c r="F12">
        <f t="shared" si="4"/>
        <v>1.8484375000000005E-3</v>
      </c>
      <c r="G12">
        <f t="shared" si="5"/>
        <v>70.523793862509436</v>
      </c>
      <c r="H12">
        <f t="shared" si="6"/>
        <v>63.143873440271555</v>
      </c>
      <c r="I12">
        <f t="shared" si="7"/>
        <v>9944.5407644043862</v>
      </c>
      <c r="J12">
        <f t="shared" si="8"/>
        <v>4121.5497743047617</v>
      </c>
      <c r="K12">
        <f t="shared" si="11"/>
        <v>14066.090538709148</v>
      </c>
      <c r="L12">
        <f t="shared" si="9"/>
        <v>54.948317216345011</v>
      </c>
      <c r="M12">
        <f t="shared" si="10"/>
        <v>14.066090538709147</v>
      </c>
    </row>
    <row r="13" spans="1:13">
      <c r="A13">
        <v>50</v>
      </c>
      <c r="B13">
        <f t="shared" si="1"/>
        <v>1.3888888888888888E-2</v>
      </c>
      <c r="C13">
        <f t="shared" si="2"/>
        <v>1.4619883040935672E-2</v>
      </c>
      <c r="D13">
        <f t="shared" si="0"/>
        <v>0.32780987051323601</v>
      </c>
      <c r="E13">
        <f t="shared" si="3"/>
        <v>6.7854563199105442</v>
      </c>
      <c r="F13">
        <f t="shared" si="4"/>
        <v>2.2820216049382713E-3</v>
      </c>
      <c r="G13">
        <f t="shared" si="5"/>
        <v>70.071799953700022</v>
      </c>
      <c r="H13">
        <f t="shared" si="6"/>
        <v>62.956251741671302</v>
      </c>
      <c r="I13">
        <f t="shared" si="7"/>
        <v>10833.814991187191</v>
      </c>
      <c r="J13">
        <f t="shared" si="8"/>
        <v>4121.5497743047617</v>
      </c>
      <c r="K13">
        <f t="shared" si="11"/>
        <v>14955.364765491953</v>
      </c>
      <c r="L13">
        <f t="shared" si="9"/>
        <v>57.252694356341316</v>
      </c>
      <c r="M13">
        <f t="shared" si="10"/>
        <v>14.955364765491954</v>
      </c>
    </row>
    <row r="14" spans="1:13">
      <c r="A14">
        <v>55</v>
      </c>
      <c r="B14">
        <f t="shared" si="1"/>
        <v>1.5277777777777777E-2</v>
      </c>
      <c r="C14">
        <f t="shared" si="2"/>
        <v>1.6081871345029239E-2</v>
      </c>
      <c r="D14">
        <f t="shared" si="0"/>
        <v>0.39664994332101566</v>
      </c>
      <c r="E14">
        <f t="shared" si="3"/>
        <v>6.4660657762160509</v>
      </c>
      <c r="F14">
        <f t="shared" si="4"/>
        <v>2.7612461419753084E-3</v>
      </c>
      <c r="G14">
        <f t="shared" si="5"/>
        <v>69.619806044890623</v>
      </c>
      <c r="H14">
        <f t="shared" si="6"/>
        <v>62.75432907921158</v>
      </c>
      <c r="I14">
        <f t="shared" si="7"/>
        <v>11710.794554256172</v>
      </c>
      <c r="J14">
        <f t="shared" si="8"/>
        <v>4121.5497743047617</v>
      </c>
      <c r="K14">
        <f t="shared" si="11"/>
        <v>15832.344328560934</v>
      </c>
      <c r="L14">
        <f t="shared" si="9"/>
        <v>59.298707296829235</v>
      </c>
      <c r="M14">
        <f t="shared" si="10"/>
        <v>15.832344328560934</v>
      </c>
    </row>
    <row r="15" spans="1:13">
      <c r="A15">
        <v>60</v>
      </c>
      <c r="B15">
        <f t="shared" si="1"/>
        <v>1.6666666666666666E-2</v>
      </c>
      <c r="C15">
        <f t="shared" si="2"/>
        <v>1.7543859649122806E-2</v>
      </c>
      <c r="D15">
        <f t="shared" si="0"/>
        <v>0.47204621353905996</v>
      </c>
      <c r="E15">
        <f t="shared" si="3"/>
        <v>6.1543743585386865</v>
      </c>
      <c r="F15">
        <f t="shared" si="4"/>
        <v>3.2861111111111112E-3</v>
      </c>
      <c r="G15">
        <f t="shared" si="5"/>
        <v>69.167812136081224</v>
      </c>
      <c r="H15">
        <f t="shared" si="6"/>
        <v>62.538105452892367</v>
      </c>
      <c r="I15">
        <f t="shared" si="7"/>
        <v>12575.479453611322</v>
      </c>
      <c r="J15">
        <f t="shared" si="8"/>
        <v>4121.5497743047617</v>
      </c>
      <c r="K15">
        <f t="shared" si="11"/>
        <v>16697.029227916086</v>
      </c>
      <c r="L15">
        <f t="shared" si="9"/>
        <v>61.128091337640747</v>
      </c>
      <c r="M15">
        <f t="shared" si="10"/>
        <v>16.697029227916087</v>
      </c>
    </row>
    <row r="16" spans="1:13">
      <c r="A16">
        <v>65</v>
      </c>
      <c r="B16">
        <f t="shared" si="1"/>
        <v>1.8055555555555554E-2</v>
      </c>
      <c r="C16">
        <f t="shared" si="2"/>
        <v>1.9005847953216373E-2</v>
      </c>
      <c r="D16">
        <f t="shared" si="0"/>
        <v>0.55399868116736894</v>
      </c>
      <c r="E16">
        <f t="shared" si="3"/>
        <v>5.8503820668784465</v>
      </c>
      <c r="F16">
        <f t="shared" si="4"/>
        <v>3.8566165123456782E-3</v>
      </c>
      <c r="G16">
        <f t="shared" si="5"/>
        <v>68.715818227271811</v>
      </c>
      <c r="H16">
        <f t="shared" si="6"/>
        <v>62.30758086271365</v>
      </c>
      <c r="I16">
        <f t="shared" si="7"/>
        <v>13427.869689252639</v>
      </c>
      <c r="J16">
        <f t="shared" si="8"/>
        <v>4121.5497743047617</v>
      </c>
      <c r="K16">
        <f t="shared" si="11"/>
        <v>17549.419463557402</v>
      </c>
      <c r="L16">
        <f t="shared" si="9"/>
        <v>62.773387283356321</v>
      </c>
      <c r="M16">
        <f t="shared" si="10"/>
        <v>17.549419463557403</v>
      </c>
    </row>
    <row r="17" spans="1:13">
      <c r="A17">
        <v>70</v>
      </c>
      <c r="B17">
        <f t="shared" si="1"/>
        <v>1.9444444444444445E-2</v>
      </c>
      <c r="C17">
        <f t="shared" si="2"/>
        <v>2.0467836257309944E-2</v>
      </c>
      <c r="D17">
        <f t="shared" si="0"/>
        <v>0.64250734620594285</v>
      </c>
      <c r="E17">
        <f t="shared" si="3"/>
        <v>5.5540889012353363</v>
      </c>
      <c r="F17">
        <f t="shared" si="4"/>
        <v>4.4727623456790122E-3</v>
      </c>
      <c r="G17">
        <f t="shared" si="5"/>
        <v>68.263824318462397</v>
      </c>
      <c r="H17">
        <f t="shared" si="6"/>
        <v>62.062755308675442</v>
      </c>
      <c r="I17">
        <f t="shared" si="7"/>
        <v>14267.96526118013</v>
      </c>
      <c r="J17">
        <f t="shared" si="8"/>
        <v>4121.5497743047617</v>
      </c>
      <c r="K17">
        <f t="shared" si="11"/>
        <v>18389.515035484892</v>
      </c>
      <c r="L17">
        <f t="shared" si="9"/>
        <v>64.260320651696915</v>
      </c>
      <c r="M17">
        <f t="shared" si="10"/>
        <v>18.389515035484891</v>
      </c>
    </row>
    <row r="18" spans="1:13">
      <c r="A18">
        <v>75</v>
      </c>
      <c r="B18">
        <f t="shared" si="1"/>
        <v>2.0833333333333332E-2</v>
      </c>
      <c r="C18">
        <f t="shared" si="2"/>
        <v>2.1929824561403508E-2</v>
      </c>
      <c r="D18">
        <f t="shared" si="0"/>
        <v>0.73757220865478113</v>
      </c>
      <c r="E18">
        <f t="shared" si="3"/>
        <v>5.2654948616093513</v>
      </c>
      <c r="F18">
        <f t="shared" si="4"/>
        <v>5.1345486111111106E-3</v>
      </c>
      <c r="G18">
        <f t="shared" si="5"/>
        <v>67.811830409652998</v>
      </c>
      <c r="H18">
        <f t="shared" si="6"/>
        <v>61.803628790777758</v>
      </c>
      <c r="I18">
        <f t="shared" si="7"/>
        <v>15095.766169393793</v>
      </c>
      <c r="J18">
        <f t="shared" si="8"/>
        <v>4121.5497743047617</v>
      </c>
      <c r="K18">
        <f t="shared" si="11"/>
        <v>19217.315943698555</v>
      </c>
      <c r="L18">
        <f t="shared" si="9"/>
        <v>65.609477728902831</v>
      </c>
      <c r="M18">
        <f t="shared" si="10"/>
        <v>19.217315943698555</v>
      </c>
    </row>
    <row r="19" spans="1:13">
      <c r="A19">
        <v>80</v>
      </c>
      <c r="B19">
        <f t="shared" si="1"/>
        <v>2.2222222222222223E-2</v>
      </c>
      <c r="C19">
        <f t="shared" si="2"/>
        <v>2.3391812865497078E-2</v>
      </c>
      <c r="D19">
        <f t="shared" si="0"/>
        <v>0.83919326851388454</v>
      </c>
      <c r="E19">
        <f t="shared" si="3"/>
        <v>4.9845999480004943</v>
      </c>
      <c r="F19">
        <f t="shared" si="4"/>
        <v>5.8419753086419758E-3</v>
      </c>
      <c r="G19">
        <f t="shared" si="5"/>
        <v>67.359836500843585</v>
      </c>
      <c r="H19">
        <f t="shared" si="6"/>
        <v>61.530201309020562</v>
      </c>
      <c r="I19">
        <f t="shared" si="7"/>
        <v>15911.272413893625</v>
      </c>
      <c r="J19">
        <f t="shared" si="8"/>
        <v>4121.5497743047617</v>
      </c>
      <c r="K19">
        <f t="shared" si="11"/>
        <v>20032.822188198385</v>
      </c>
      <c r="L19">
        <f t="shared" si="9"/>
        <v>66.837509506078135</v>
      </c>
      <c r="M19">
        <f t="shared" si="10"/>
        <v>20.032822188198384</v>
      </c>
    </row>
    <row r="20" spans="1:13">
      <c r="A20">
        <v>85</v>
      </c>
      <c r="B20">
        <f t="shared" si="1"/>
        <v>2.361111111111111E-2</v>
      </c>
      <c r="C20">
        <f t="shared" si="2"/>
        <v>2.4853801169590645E-2</v>
      </c>
      <c r="D20">
        <f t="shared" si="0"/>
        <v>0.94737052578325243</v>
      </c>
      <c r="E20">
        <f t="shared" si="3"/>
        <v>4.7114041604087626</v>
      </c>
      <c r="F20">
        <f t="shared" si="4"/>
        <v>6.5950424382716045E-3</v>
      </c>
      <c r="G20">
        <f t="shared" si="5"/>
        <v>66.907842592034186</v>
      </c>
      <c r="H20">
        <f t="shared" si="6"/>
        <v>61.242472863403897</v>
      </c>
      <c r="I20">
        <f t="shared" si="7"/>
        <v>16714.483994679627</v>
      </c>
      <c r="J20">
        <f t="shared" si="8"/>
        <v>4121.5497743047617</v>
      </c>
      <c r="K20">
        <f t="shared" si="11"/>
        <v>20836.033768984387</v>
      </c>
      <c r="L20">
        <f t="shared" si="9"/>
        <v>67.958011663740663</v>
      </c>
      <c r="M20">
        <f t="shared" si="10"/>
        <v>20.836033768984386</v>
      </c>
    </row>
    <row r="21" spans="1:13">
      <c r="A21">
        <v>90</v>
      </c>
      <c r="B21">
        <f t="shared" si="1"/>
        <v>2.5000000000000001E-2</v>
      </c>
      <c r="C21">
        <f t="shared" si="2"/>
        <v>2.6315789473684213E-2</v>
      </c>
      <c r="D21">
        <f t="shared" si="0"/>
        <v>1.0621039804628851</v>
      </c>
      <c r="E21">
        <f t="shared" si="3"/>
        <v>4.4459074988341598</v>
      </c>
      <c r="F21">
        <f t="shared" si="4"/>
        <v>7.3937500000000019E-3</v>
      </c>
      <c r="G21">
        <f t="shared" si="5"/>
        <v>66.455848683224772</v>
      </c>
      <c r="H21">
        <f t="shared" si="6"/>
        <v>60.940443453927728</v>
      </c>
      <c r="I21">
        <f t="shared" si="7"/>
        <v>17505.4009117518</v>
      </c>
      <c r="J21">
        <f t="shared" si="8"/>
        <v>4121.5497743047617</v>
      </c>
      <c r="K21">
        <f t="shared" si="11"/>
        <v>21626.95068605656</v>
      </c>
      <c r="L21">
        <f t="shared" si="9"/>
        <v>68.982177907917134</v>
      </c>
      <c r="M21">
        <f t="shared" si="10"/>
        <v>21.62695068605656</v>
      </c>
    </row>
    <row r="22" spans="1:13">
      <c r="A22">
        <v>95</v>
      </c>
      <c r="B22">
        <f t="shared" si="1"/>
        <v>2.6388888888888889E-2</v>
      </c>
      <c r="C22">
        <f t="shared" si="2"/>
        <v>2.777777777777778E-2</v>
      </c>
      <c r="D22">
        <f t="shared" si="0"/>
        <v>1.1833936325527823</v>
      </c>
      <c r="E22">
        <f t="shared" si="3"/>
        <v>4.1881099632766823</v>
      </c>
      <c r="F22">
        <f t="shared" si="4"/>
        <v>8.238097993827161E-3</v>
      </c>
      <c r="G22">
        <f t="shared" si="5"/>
        <v>66.003854774415373</v>
      </c>
      <c r="H22">
        <f t="shared" si="6"/>
        <v>60.624113080592082</v>
      </c>
      <c r="I22">
        <f t="shared" si="7"/>
        <v>18284.023165110149</v>
      </c>
      <c r="J22">
        <f t="shared" si="8"/>
        <v>4121.5497743047617</v>
      </c>
      <c r="K22">
        <f t="shared" si="11"/>
        <v>22405.572939414909</v>
      </c>
      <c r="L22">
        <f t="shared" si="9"/>
        <v>69.919291932441155</v>
      </c>
      <c r="M22">
        <f t="shared" si="10"/>
        <v>22.40557293941491</v>
      </c>
    </row>
    <row r="23" spans="1:13">
      <c r="A23">
        <v>100</v>
      </c>
      <c r="B23">
        <f t="shared" si="1"/>
        <v>2.7777777777777776E-2</v>
      </c>
      <c r="C23">
        <f t="shared" si="2"/>
        <v>2.9239766081871343E-2</v>
      </c>
      <c r="D23">
        <f t="shared" si="0"/>
        <v>1.311239482052944</v>
      </c>
      <c r="E23">
        <f t="shared" si="3"/>
        <v>3.9380115537363314</v>
      </c>
      <c r="F23">
        <f t="shared" si="4"/>
        <v>9.1280864197530853E-3</v>
      </c>
      <c r="G23">
        <f t="shared" si="5"/>
        <v>65.55186086560596</v>
      </c>
      <c r="H23">
        <f t="shared" si="6"/>
        <v>60.293481743396931</v>
      </c>
      <c r="I23">
        <f t="shared" si="7"/>
        <v>19050.350754754658</v>
      </c>
      <c r="J23">
        <f t="shared" si="8"/>
        <v>4121.5497743047617</v>
      </c>
      <c r="K23">
        <f t="shared" si="11"/>
        <v>23171.900529059421</v>
      </c>
      <c r="L23">
        <f t="shared" si="9"/>
        <v>70.777102645133112</v>
      </c>
      <c r="M23">
        <f t="shared" si="10"/>
        <v>23.171900529059421</v>
      </c>
    </row>
    <row r="24" spans="1:13">
      <c r="A24">
        <v>105</v>
      </c>
      <c r="B24">
        <f t="shared" si="1"/>
        <v>2.9166666666666667E-2</v>
      </c>
      <c r="C24">
        <f t="shared" si="2"/>
        <v>3.0701754385964914E-2</v>
      </c>
      <c r="D24">
        <f t="shared" si="0"/>
        <v>1.4456415289633713</v>
      </c>
      <c r="E24">
        <f t="shared" si="3"/>
        <v>3.6956122702131089</v>
      </c>
      <c r="F24">
        <f t="shared" si="4"/>
        <v>1.0063715277777779E-2</v>
      </c>
      <c r="G24">
        <f t="shared" si="5"/>
        <v>65.099866956796561</v>
      </c>
      <c r="H24">
        <f t="shared" si="6"/>
        <v>59.948549442342305</v>
      </c>
      <c r="I24">
        <f t="shared" si="7"/>
        <v>19804.383680685347</v>
      </c>
      <c r="J24">
        <f t="shared" si="8"/>
        <v>4121.5497743047617</v>
      </c>
      <c r="K24">
        <f t="shared" si="11"/>
        <v>23925.93345499011</v>
      </c>
      <c r="L24">
        <f t="shared" si="9"/>
        <v>71.562113719507252</v>
      </c>
      <c r="M24">
        <f t="shared" si="10"/>
        <v>23.925933454990112</v>
      </c>
    </row>
    <row r="25" spans="1:13">
      <c r="A25">
        <v>110</v>
      </c>
      <c r="B25">
        <f t="shared" si="1"/>
        <v>3.0555555555555555E-2</v>
      </c>
      <c r="C25">
        <f t="shared" si="2"/>
        <v>3.2163742690058478E-2</v>
      </c>
      <c r="D25">
        <f t="shared" si="0"/>
        <v>1.5865997732840627</v>
      </c>
      <c r="E25">
        <f t="shared" si="3"/>
        <v>3.4609121127070126</v>
      </c>
      <c r="F25">
        <f t="shared" si="4"/>
        <v>1.1044984567901234E-2</v>
      </c>
      <c r="G25">
        <f t="shared" si="5"/>
        <v>64.647873047987161</v>
      </c>
      <c r="H25">
        <f t="shared" si="6"/>
        <v>59.589316177428188</v>
      </c>
      <c r="I25">
        <f t="shared" si="7"/>
        <v>20546.121942902209</v>
      </c>
      <c r="J25">
        <f t="shared" si="8"/>
        <v>4121.5497743047617</v>
      </c>
      <c r="K25">
        <f t="shared" si="11"/>
        <v>24667.671717206969</v>
      </c>
      <c r="L25">
        <f t="shared" si="9"/>
        <v>72.279809432535146</v>
      </c>
      <c r="M25">
        <f t="shared" si="10"/>
        <v>24.667671717206971</v>
      </c>
    </row>
    <row r="26" spans="1:13">
      <c r="A26">
        <v>115</v>
      </c>
      <c r="B26">
        <f t="shared" si="1"/>
        <v>3.1944444444444442E-2</v>
      </c>
      <c r="C26">
        <f t="shared" si="2"/>
        <v>3.3625730994152045E-2</v>
      </c>
      <c r="D26">
        <f t="shared" si="0"/>
        <v>1.7341142150150188</v>
      </c>
      <c r="E26">
        <f t="shared" si="3"/>
        <v>3.2339110812180434</v>
      </c>
      <c r="F26">
        <f t="shared" si="4"/>
        <v>1.2071894290123454E-2</v>
      </c>
      <c r="G26">
        <f t="shared" si="5"/>
        <v>64.195879139177734</v>
      </c>
      <c r="H26">
        <f t="shared" si="6"/>
        <v>59.215781948654552</v>
      </c>
      <c r="I26">
        <f t="shared" si="7"/>
        <v>21275.565541405227</v>
      </c>
      <c r="J26">
        <f t="shared" si="8"/>
        <v>4121.5497743047617</v>
      </c>
      <c r="K26">
        <f t="shared" si="11"/>
        <v>25397.115315709991</v>
      </c>
      <c r="L26">
        <f t="shared" si="9"/>
        <v>72.934832541784303</v>
      </c>
      <c r="M26">
        <f t="shared" si="10"/>
        <v>25.397115315709993</v>
      </c>
    </row>
    <row r="27" spans="1:13">
      <c r="A27">
        <v>120</v>
      </c>
      <c r="B27">
        <f t="shared" si="1"/>
        <v>3.3333333333333333E-2</v>
      </c>
      <c r="C27">
        <f t="shared" si="2"/>
        <v>3.5087719298245612E-2</v>
      </c>
      <c r="D27">
        <f t="shared" si="0"/>
        <v>1.8881848541562398</v>
      </c>
      <c r="E27">
        <f t="shared" si="3"/>
        <v>3.0146091757462004</v>
      </c>
      <c r="F27">
        <f t="shared" si="4"/>
        <v>1.3144444444444445E-2</v>
      </c>
      <c r="G27">
        <f t="shared" si="5"/>
        <v>63.743885230368335</v>
      </c>
      <c r="H27">
        <f t="shared" si="6"/>
        <v>58.827946756021447</v>
      </c>
      <c r="I27">
        <f t="shared" si="7"/>
        <v>21992.714476194429</v>
      </c>
      <c r="J27">
        <f t="shared" si="8"/>
        <v>4121.5497743047617</v>
      </c>
      <c r="K27">
        <f t="shared" si="11"/>
        <v>26114.264250499189</v>
      </c>
      <c r="L27">
        <f t="shared" si="9"/>
        <v>73.531125654406907</v>
      </c>
      <c r="M27">
        <f t="shared" si="10"/>
        <v>26.11426425049919</v>
      </c>
    </row>
    <row r="28" spans="1:13">
      <c r="A28">
        <v>125</v>
      </c>
      <c r="B28">
        <f t="shared" si="1"/>
        <v>3.4722222222222224E-2</v>
      </c>
      <c r="C28">
        <f t="shared" si="2"/>
        <v>3.6549707602339186E-2</v>
      </c>
      <c r="D28">
        <f t="shared" si="0"/>
        <v>2.0488116907077258</v>
      </c>
      <c r="E28">
        <f t="shared" si="3"/>
        <v>2.8030063962914844</v>
      </c>
      <c r="F28">
        <f t="shared" si="4"/>
        <v>1.4262635030864199E-2</v>
      </c>
      <c r="G28">
        <f t="shared" si="5"/>
        <v>63.291891321558928</v>
      </c>
      <c r="H28">
        <f t="shared" si="6"/>
        <v>58.425810599528852</v>
      </c>
      <c r="I28">
        <f t="shared" si="7"/>
        <v>22697.568747269801</v>
      </c>
      <c r="J28">
        <f t="shared" si="8"/>
        <v>4121.5497743047617</v>
      </c>
      <c r="K28">
        <f t="shared" si="11"/>
        <v>26819.118521574565</v>
      </c>
      <c r="L28">
        <f t="shared" si="9"/>
        <v>74.07204451689924</v>
      </c>
      <c r="M28">
        <f t="shared" si="10"/>
        <v>26.819118521574566</v>
      </c>
    </row>
    <row r="29" spans="1:13">
      <c r="A29">
        <v>130</v>
      </c>
      <c r="B29">
        <f t="shared" si="1"/>
        <v>3.6111111111111108E-2</v>
      </c>
      <c r="C29">
        <f t="shared" si="2"/>
        <v>3.8011695906432746E-2</v>
      </c>
      <c r="D29">
        <f t="shared" si="0"/>
        <v>2.2159947246694758</v>
      </c>
      <c r="E29">
        <f t="shared" si="3"/>
        <v>2.5991027428538964</v>
      </c>
      <c r="F29">
        <f t="shared" si="4"/>
        <v>1.5426466049382713E-2</v>
      </c>
      <c r="G29">
        <f t="shared" si="5"/>
        <v>62.839897412749529</v>
      </c>
      <c r="H29">
        <f t="shared" si="6"/>
        <v>58.009373479176773</v>
      </c>
      <c r="I29">
        <f t="shared" si="7"/>
        <v>23390.128354631339</v>
      </c>
      <c r="J29">
        <f t="shared" si="8"/>
        <v>4121.5497743047617</v>
      </c>
      <c r="K29">
        <f t="shared" si="11"/>
        <v>27511.678128936102</v>
      </c>
      <c r="L29">
        <f t="shared" si="9"/>
        <v>74.560449500259622</v>
      </c>
      <c r="M29">
        <f t="shared" si="10"/>
        <v>27.511678128936104</v>
      </c>
    </row>
    <row r="30" spans="1:13">
      <c r="A30">
        <v>135</v>
      </c>
      <c r="B30">
        <f t="shared" si="1"/>
        <v>3.7499999999999999E-2</v>
      </c>
      <c r="C30">
        <f t="shared" si="2"/>
        <v>3.9473684210526314E-2</v>
      </c>
      <c r="D30">
        <f t="shared" si="0"/>
        <v>2.389733956041491</v>
      </c>
      <c r="E30">
        <f t="shared" si="3"/>
        <v>2.4028982154334346</v>
      </c>
      <c r="F30">
        <f t="shared" si="4"/>
        <v>1.66359375E-2</v>
      </c>
      <c r="G30">
        <f t="shared" si="5"/>
        <v>62.387903503940123</v>
      </c>
      <c r="H30">
        <f t="shared" si="6"/>
        <v>57.578635394965197</v>
      </c>
      <c r="I30">
        <f t="shared" si="7"/>
        <v>24070.393298279054</v>
      </c>
      <c r="J30">
        <f t="shared" si="8"/>
        <v>4121.5497743047617</v>
      </c>
      <c r="K30">
        <f t="shared" si="11"/>
        <v>28191.943072583817</v>
      </c>
      <c r="L30">
        <f t="shared" si="9"/>
        <v>74.998780001056275</v>
      </c>
      <c r="M30">
        <f t="shared" si="10"/>
        <v>28.191943072583818</v>
      </c>
    </row>
    <row r="31" spans="1:13">
      <c r="A31">
        <v>140</v>
      </c>
      <c r="B31">
        <f t="shared" si="1"/>
        <v>3.888888888888889E-2</v>
      </c>
      <c r="C31">
        <f t="shared" si="2"/>
        <v>4.0935672514619888E-2</v>
      </c>
      <c r="D31">
        <f t="shared" si="0"/>
        <v>2.5700293848237714</v>
      </c>
      <c r="E31">
        <f t="shared" si="3"/>
        <v>2.214392814030099</v>
      </c>
      <c r="F31">
        <f t="shared" si="4"/>
        <v>1.7891049382716049E-2</v>
      </c>
      <c r="G31">
        <f t="shared" si="5"/>
        <v>61.93590959513071</v>
      </c>
      <c r="H31">
        <f t="shared" si="6"/>
        <v>57.133596346894123</v>
      </c>
      <c r="I31">
        <f t="shared" si="7"/>
        <v>24738.363578212931</v>
      </c>
      <c r="J31">
        <f t="shared" si="8"/>
        <v>4121.5497743047617</v>
      </c>
      <c r="K31">
        <f t="shared" si="11"/>
        <v>28859.913352517695</v>
      </c>
      <c r="L31">
        <f t="shared" si="9"/>
        <v>75.389115344764647</v>
      </c>
      <c r="M31">
        <f t="shared" si="10"/>
        <v>28.859913352517694</v>
      </c>
    </row>
    <row r="32" spans="1:13">
      <c r="A32">
        <v>145</v>
      </c>
      <c r="B32">
        <f t="shared" si="1"/>
        <v>4.027777777777778E-2</v>
      </c>
      <c r="C32">
        <f t="shared" si="2"/>
        <v>4.2397660818713455E-2</v>
      </c>
      <c r="D32">
        <f t="shared" si="0"/>
        <v>2.7568810110163162</v>
      </c>
      <c r="E32">
        <f t="shared" si="3"/>
        <v>2.0335865386438909</v>
      </c>
      <c r="F32">
        <f t="shared" si="4"/>
        <v>1.9191801697530868E-2</v>
      </c>
      <c r="G32">
        <f t="shared" si="5"/>
        <v>61.483915686321303</v>
      </c>
      <c r="H32">
        <f t="shared" si="6"/>
        <v>56.674256334963566</v>
      </c>
      <c r="I32">
        <f t="shared" si="7"/>
        <v>25394.039194432986</v>
      </c>
      <c r="J32">
        <f t="shared" si="8"/>
        <v>4121.5497743047617</v>
      </c>
      <c r="K32">
        <f t="shared" si="11"/>
        <v>29515.588968737749</v>
      </c>
      <c r="L32">
        <f t="shared" si="9"/>
        <v>75.733224941120298</v>
      </c>
      <c r="M32">
        <f t="shared" si="10"/>
        <v>29.515588968737749</v>
      </c>
    </row>
    <row r="33" spans="1:13">
      <c r="A33">
        <v>150</v>
      </c>
      <c r="B33">
        <f t="shared" si="1"/>
        <v>4.1666666666666664E-2</v>
      </c>
      <c r="C33">
        <f t="shared" si="2"/>
        <v>4.3859649122807015E-2</v>
      </c>
      <c r="D33">
        <f t="shared" si="0"/>
        <v>2.9502888346191245</v>
      </c>
      <c r="E33">
        <f t="shared" si="3"/>
        <v>1.8604793892748104</v>
      </c>
      <c r="F33">
        <f t="shared" si="4"/>
        <v>2.0538194444444442E-2</v>
      </c>
      <c r="G33">
        <f t="shared" si="5"/>
        <v>61.031921777511897</v>
      </c>
      <c r="H33">
        <f t="shared" si="6"/>
        <v>56.200615359173518</v>
      </c>
      <c r="I33">
        <f t="shared" si="7"/>
        <v>26037.420146939206</v>
      </c>
      <c r="J33">
        <f t="shared" si="8"/>
        <v>4121.5497743047617</v>
      </c>
      <c r="K33">
        <f t="shared" si="11"/>
        <v>30158.969921243966</v>
      </c>
      <c r="L33">
        <f t="shared" si="9"/>
        <v>76.032609817881479</v>
      </c>
      <c r="M33">
        <f t="shared" si="10"/>
        <v>30.158969921243965</v>
      </c>
    </row>
    <row r="34" spans="1:13">
      <c r="A34">
        <v>155</v>
      </c>
      <c r="B34">
        <f t="shared" si="1"/>
        <v>4.3055555555555555E-2</v>
      </c>
      <c r="C34">
        <f t="shared" si="2"/>
        <v>4.5321637426900589E-2</v>
      </c>
      <c r="D34">
        <f t="shared" si="0"/>
        <v>3.1502528556321994</v>
      </c>
      <c r="E34">
        <f t="shared" si="3"/>
        <v>1.6950713659228553</v>
      </c>
      <c r="F34">
        <f t="shared" si="4"/>
        <v>2.193022762345679E-2</v>
      </c>
      <c r="G34">
        <f t="shared" si="5"/>
        <v>60.579927868702491</v>
      </c>
      <c r="H34">
        <f t="shared" si="6"/>
        <v>55.712673419523981</v>
      </c>
      <c r="I34">
        <f t="shared" si="7"/>
        <v>26668.506435731601</v>
      </c>
      <c r="J34">
        <f t="shared" si="8"/>
        <v>4121.5497743047617</v>
      </c>
      <c r="K34">
        <f t="shared" si="11"/>
        <v>30790.05621003636</v>
      </c>
      <c r="L34">
        <f t="shared" si="9"/>
        <v>76.288537190558358</v>
      </c>
      <c r="M34">
        <f t="shared" si="10"/>
        <v>30.790056210036362</v>
      </c>
    </row>
    <row r="35" spans="1:13">
      <c r="A35">
        <v>160</v>
      </c>
      <c r="B35">
        <f t="shared" si="1"/>
        <v>4.4444444444444446E-2</v>
      </c>
      <c r="C35">
        <f t="shared" si="2"/>
        <v>4.6783625730994156E-2</v>
      </c>
      <c r="D35">
        <f t="shared" si="0"/>
        <v>3.3567730740555382</v>
      </c>
      <c r="E35">
        <f t="shared" si="3"/>
        <v>1.5373624685880283</v>
      </c>
      <c r="F35">
        <f t="shared" si="4"/>
        <v>2.3367901234567903E-2</v>
      </c>
      <c r="G35">
        <f t="shared" si="5"/>
        <v>60.127933959893078</v>
      </c>
      <c r="H35">
        <f t="shared" si="6"/>
        <v>55.210430516014945</v>
      </c>
      <c r="I35">
        <f t="shared" si="7"/>
        <v>27287.298060810164</v>
      </c>
      <c r="J35">
        <f t="shared" si="8"/>
        <v>4121.5497743047617</v>
      </c>
      <c r="K35">
        <f t="shared" si="11"/>
        <v>31408.847835114924</v>
      </c>
      <c r="L35">
        <f t="shared" si="9"/>
        <v>76.502069369924186</v>
      </c>
      <c r="M35">
        <f t="shared" si="10"/>
        <v>31.408847835114926</v>
      </c>
    </row>
    <row r="36" spans="1:13">
      <c r="A36">
        <v>165</v>
      </c>
      <c r="B36">
        <f t="shared" si="1"/>
        <v>4.583333333333333E-2</v>
      </c>
      <c r="C36">
        <f t="shared" si="2"/>
        <v>4.8245614035087717E-2</v>
      </c>
      <c r="D36">
        <f t="shared" si="0"/>
        <v>3.5698494898891409</v>
      </c>
      <c r="E36">
        <f t="shared" si="3"/>
        <v>1.3873526972703285</v>
      </c>
      <c r="F36">
        <f t="shared" si="4"/>
        <v>2.4851215277777772E-2</v>
      </c>
      <c r="G36">
        <f t="shared" si="5"/>
        <v>59.675940051083685</v>
      </c>
      <c r="H36">
        <f t="shared" si="6"/>
        <v>54.693886648646441</v>
      </c>
      <c r="I36">
        <f t="shared" si="7"/>
        <v>27893.795022174905</v>
      </c>
      <c r="J36">
        <f t="shared" si="8"/>
        <v>4121.5497743047617</v>
      </c>
      <c r="K36">
        <f t="shared" si="11"/>
        <v>32015.344796479665</v>
      </c>
      <c r="L36">
        <f t="shared" si="9"/>
        <v>76.67408803694947</v>
      </c>
      <c r="M36">
        <f t="shared" si="10"/>
        <v>32.015344796479667</v>
      </c>
    </row>
    <row r="37" spans="1:13">
      <c r="A37">
        <v>170</v>
      </c>
      <c r="B37">
        <f t="shared" si="1"/>
        <v>4.7222222222222221E-2</v>
      </c>
      <c r="C37">
        <f t="shared" si="2"/>
        <v>4.9707602339181291E-2</v>
      </c>
      <c r="D37">
        <f t="shared" si="0"/>
        <v>3.7894821031330097</v>
      </c>
      <c r="E37">
        <f t="shared" si="3"/>
        <v>1.2450420519697543</v>
      </c>
      <c r="F37">
        <f t="shared" si="4"/>
        <v>2.6380169753086418E-2</v>
      </c>
      <c r="G37">
        <f t="shared" si="5"/>
        <v>59.223946142274272</v>
      </c>
      <c r="H37">
        <f t="shared" si="6"/>
        <v>54.163041817418424</v>
      </c>
      <c r="I37">
        <f t="shared" si="7"/>
        <v>28487.997319825809</v>
      </c>
      <c r="J37">
        <f t="shared" si="8"/>
        <v>4121.5497743047617</v>
      </c>
      <c r="K37">
        <f t="shared" si="11"/>
        <v>32609.547094130568</v>
      </c>
      <c r="L37">
        <f t="shared" si="9"/>
        <v>76.805314704930893</v>
      </c>
      <c r="M37">
        <f t="shared" si="10"/>
        <v>32.609547094130569</v>
      </c>
    </row>
    <row r="38" spans="1:13">
      <c r="A38">
        <v>175</v>
      </c>
      <c r="B38">
        <f t="shared" si="1"/>
        <v>4.8611111111111112E-2</v>
      </c>
      <c r="C38">
        <f t="shared" si="2"/>
        <v>5.1169590643274858E-2</v>
      </c>
      <c r="D38">
        <f t="shared" si="0"/>
        <v>4.0156709137871429</v>
      </c>
      <c r="E38">
        <f t="shared" si="3"/>
        <v>1.1104305326863078</v>
      </c>
      <c r="F38">
        <f t="shared" si="4"/>
        <v>2.795476466049383E-2</v>
      </c>
      <c r="G38">
        <f t="shared" si="5"/>
        <v>58.771952233464866</v>
      </c>
      <c r="H38">
        <f t="shared" si="6"/>
        <v>53.617896022330925</v>
      </c>
      <c r="I38">
        <f t="shared" si="7"/>
        <v>29069.904953762885</v>
      </c>
      <c r="J38">
        <f t="shared" si="8"/>
        <v>4121.5497743047617</v>
      </c>
      <c r="K38">
        <f t="shared" si="11"/>
        <v>33191.454728067649</v>
      </c>
      <c r="L38">
        <f t="shared" si="9"/>
        <v>76.896328025562269</v>
      </c>
      <c r="M38">
        <f t="shared" si="10"/>
        <v>33.191454728067647</v>
      </c>
    </row>
    <row r="39" spans="1:13">
      <c r="A39">
        <v>180</v>
      </c>
      <c r="B39">
        <f t="shared" si="1"/>
        <v>0.05</v>
      </c>
      <c r="C39">
        <f t="shared" si="2"/>
        <v>5.2631578947368425E-2</v>
      </c>
      <c r="D39">
        <f t="shared" si="0"/>
        <v>4.2484159218515405</v>
      </c>
      <c r="E39">
        <f t="shared" si="3"/>
        <v>0.983518139419988</v>
      </c>
      <c r="F39">
        <f t="shared" si="4"/>
        <v>2.9575000000000008E-2</v>
      </c>
      <c r="G39">
        <f t="shared" si="5"/>
        <v>58.31995832465546</v>
      </c>
      <c r="H39">
        <f t="shared" si="6"/>
        <v>53.058449263383935</v>
      </c>
      <c r="I39">
        <f t="shared" si="7"/>
        <v>29639.517923986135</v>
      </c>
      <c r="J39">
        <f t="shared" si="8"/>
        <v>4121.5497743047617</v>
      </c>
      <c r="K39">
        <f t="shared" si="11"/>
        <v>33761.067698290899</v>
      </c>
      <c r="L39">
        <f t="shared" si="9"/>
        <v>76.947578468172352</v>
      </c>
      <c r="M39">
        <f t="shared" si="10"/>
        <v>33.761067698290901</v>
      </c>
    </row>
    <row r="40" spans="1:13">
      <c r="A40">
        <v>185</v>
      </c>
      <c r="B40">
        <f t="shared" si="1"/>
        <v>5.1388888888888887E-2</v>
      </c>
      <c r="C40">
        <f t="shared" si="2"/>
        <v>5.4093567251461985E-2</v>
      </c>
      <c r="D40">
        <f t="shared" si="0"/>
        <v>4.487717127326202</v>
      </c>
      <c r="E40">
        <f t="shared" si="3"/>
        <v>0.86430487217079566</v>
      </c>
      <c r="F40">
        <f t="shared" si="4"/>
        <v>3.1240875771604934E-2</v>
      </c>
      <c r="G40">
        <f t="shared" si="5"/>
        <v>57.867964415846046</v>
      </c>
      <c r="H40">
        <f t="shared" si="6"/>
        <v>52.484701540577447</v>
      </c>
      <c r="I40">
        <f t="shared" si="7"/>
        <v>30196.836230495548</v>
      </c>
      <c r="J40">
        <f t="shared" si="8"/>
        <v>4121.5497743047617</v>
      </c>
      <c r="K40">
        <f t="shared" si="11"/>
        <v>34318.386004800312</v>
      </c>
      <c r="L40">
        <f t="shared" si="9"/>
        <v>76.959400800940514</v>
      </c>
      <c r="M40">
        <f t="shared" si="10"/>
        <v>34.31838600480031</v>
      </c>
    </row>
    <row r="41" spans="1:13">
      <c r="A41">
        <v>190</v>
      </c>
      <c r="B41">
        <f t="shared" si="1"/>
        <v>5.2777777777777778E-2</v>
      </c>
      <c r="C41">
        <f t="shared" si="2"/>
        <v>5.5555555555555559E-2</v>
      </c>
      <c r="D41">
        <f t="shared" si="0"/>
        <v>4.7335745302111292</v>
      </c>
      <c r="E41">
        <f t="shared" si="3"/>
        <v>0.75279073093872917</v>
      </c>
      <c r="F41">
        <f t="shared" si="4"/>
        <v>3.2952391975308644E-2</v>
      </c>
      <c r="G41">
        <f t="shared" si="5"/>
        <v>57.41597050703664</v>
      </c>
      <c r="H41">
        <f t="shared" si="6"/>
        <v>51.896652853911476</v>
      </c>
      <c r="I41">
        <f t="shared" si="7"/>
        <v>30741.859873291141</v>
      </c>
      <c r="J41">
        <f t="shared" si="8"/>
        <v>4121.5497743047617</v>
      </c>
      <c r="K41">
        <f t="shared" si="11"/>
        <v>34863.409647595901</v>
      </c>
      <c r="L41">
        <f t="shared" si="9"/>
        <v>76.932024723333342</v>
      </c>
      <c r="M41">
        <f t="shared" si="10"/>
        <v>34.863409647595901</v>
      </c>
    </row>
    <row r="42" spans="1:13">
      <c r="A42">
        <v>195</v>
      </c>
      <c r="B42">
        <f t="shared" si="1"/>
        <v>5.4166666666666669E-2</v>
      </c>
      <c r="C42">
        <f t="shared" si="2"/>
        <v>5.7017543859649127E-2</v>
      </c>
      <c r="D42">
        <f t="shared" si="0"/>
        <v>4.9859881305063221</v>
      </c>
      <c r="E42">
        <f t="shared" si="3"/>
        <v>0.6489757157237902</v>
      </c>
      <c r="F42">
        <f t="shared" si="4"/>
        <v>3.4709548611111113E-2</v>
      </c>
      <c r="G42">
        <f t="shared" si="5"/>
        <v>56.963976598227241</v>
      </c>
      <c r="H42">
        <f t="shared" si="6"/>
        <v>51.294303203386015</v>
      </c>
      <c r="I42">
        <f t="shared" si="7"/>
        <v>31274.588852372905</v>
      </c>
      <c r="J42">
        <f t="shared" si="8"/>
        <v>4121.5497743047617</v>
      </c>
      <c r="K42">
        <f t="shared" si="11"/>
        <v>35396.138626677668</v>
      </c>
      <c r="L42">
        <f t="shared" si="9"/>
        <v>76.865583935578897</v>
      </c>
      <c r="M42">
        <f t="shared" si="10"/>
        <v>35.396138626677669</v>
      </c>
    </row>
    <row r="43" spans="1:13">
      <c r="A43">
        <v>200</v>
      </c>
      <c r="B43">
        <f t="shared" si="1"/>
        <v>5.5555555555555552E-2</v>
      </c>
      <c r="C43">
        <f t="shared" si="2"/>
        <v>5.8479532163742687E-2</v>
      </c>
      <c r="D43">
        <f t="shared" si="0"/>
        <v>5.2449579282117762</v>
      </c>
      <c r="E43">
        <f t="shared" si="3"/>
        <v>0.55285982652597843</v>
      </c>
      <c r="F43">
        <f t="shared" si="4"/>
        <v>3.6512345679012341E-2</v>
      </c>
      <c r="G43">
        <f t="shared" si="5"/>
        <v>56.511982689417835</v>
      </c>
      <c r="H43">
        <f t="shared" si="6"/>
        <v>50.67765258900107</v>
      </c>
      <c r="I43">
        <f t="shared" si="7"/>
        <v>31795.023167740834</v>
      </c>
      <c r="J43">
        <f t="shared" si="8"/>
        <v>4121.5497743047617</v>
      </c>
      <c r="K43">
        <f t="shared" si="11"/>
        <v>35916.572942045597</v>
      </c>
      <c r="L43">
        <f t="shared" si="9"/>
        <v>76.760123880142032</v>
      </c>
      <c r="M43">
        <f t="shared" si="10"/>
        <v>35.916572942045597</v>
      </c>
    </row>
    <row r="44" spans="1:13">
      <c r="A44">
        <v>205</v>
      </c>
      <c r="B44">
        <f t="shared" si="1"/>
        <v>5.6944444444444443E-2</v>
      </c>
      <c r="C44">
        <f t="shared" si="2"/>
        <v>5.9941520467836261E-2</v>
      </c>
      <c r="D44">
        <f t="shared" si="0"/>
        <v>5.5104839233274996</v>
      </c>
      <c r="E44">
        <f t="shared" si="3"/>
        <v>0.46444306334529278</v>
      </c>
      <c r="F44">
        <f t="shared" si="4"/>
        <v>3.8360783179012342E-2</v>
      </c>
      <c r="G44">
        <f t="shared" si="5"/>
        <v>56.059988780608428</v>
      </c>
      <c r="H44">
        <f t="shared" si="6"/>
        <v>50.046701010756621</v>
      </c>
      <c r="I44">
        <f t="shared" si="7"/>
        <v>32303.16281939494</v>
      </c>
      <c r="J44">
        <f t="shared" si="8"/>
        <v>4121.5497743047617</v>
      </c>
      <c r="K44">
        <f t="shared" si="11"/>
        <v>36424.712593699704</v>
      </c>
      <c r="L44">
        <f t="shared" si="9"/>
        <v>76.615608349170856</v>
      </c>
      <c r="M44">
        <f t="shared" si="10"/>
        <v>36.424712593699702</v>
      </c>
    </row>
    <row r="45" spans="1:13">
      <c r="A45">
        <v>210</v>
      </c>
      <c r="B45">
        <f t="shared" si="1"/>
        <v>5.8333333333333334E-2</v>
      </c>
      <c r="C45">
        <f t="shared" si="2"/>
        <v>6.1403508771929828E-2</v>
      </c>
      <c r="D45">
        <f t="shared" si="0"/>
        <v>5.7825661158534851</v>
      </c>
      <c r="E45">
        <f t="shared" si="3"/>
        <v>0.38372542618173439</v>
      </c>
      <c r="F45">
        <f t="shared" si="4"/>
        <v>4.0254861111111116E-2</v>
      </c>
      <c r="G45">
        <f t="shared" si="5"/>
        <v>55.607994871799015</v>
      </c>
      <c r="H45">
        <f t="shared" si="6"/>
        <v>49.401448468652681</v>
      </c>
      <c r="I45">
        <f t="shared" si="7"/>
        <v>32799.007807335205</v>
      </c>
      <c r="J45">
        <f t="shared" si="8"/>
        <v>4121.5497743047617</v>
      </c>
      <c r="K45">
        <f t="shared" si="11"/>
        <v>36920.557581639965</v>
      </c>
      <c r="L45">
        <f t="shared" si="9"/>
        <v>76.431925118661496</v>
      </c>
      <c r="M45">
        <f t="shared" si="10"/>
        <v>36.920557581639969</v>
      </c>
    </row>
    <row r="46" spans="1:13">
      <c r="A46">
        <v>215</v>
      </c>
      <c r="B46">
        <f t="shared" si="1"/>
        <v>5.9722222222222225E-2</v>
      </c>
      <c r="C46">
        <f t="shared" si="2"/>
        <v>6.2865497076023402E-2</v>
      </c>
      <c r="D46">
        <f t="shared" si="0"/>
        <v>6.0612045057897372</v>
      </c>
      <c r="E46">
        <f t="shared" si="3"/>
        <v>0.31070691503530268</v>
      </c>
      <c r="F46">
        <f t="shared" si="4"/>
        <v>4.2194579475308643E-2</v>
      </c>
      <c r="G46">
        <f t="shared" si="5"/>
        <v>55.156000962989609</v>
      </c>
      <c r="H46">
        <f t="shared" si="6"/>
        <v>48.741894962689258</v>
      </c>
      <c r="I46">
        <f t="shared" si="7"/>
        <v>33282.558131561651</v>
      </c>
      <c r="J46">
        <f t="shared" si="8"/>
        <v>4121.5497743047617</v>
      </c>
      <c r="K46">
        <f t="shared" si="11"/>
        <v>37404.107905866411</v>
      </c>
      <c r="L46">
        <f t="shared" si="9"/>
        <v>76.208890743026032</v>
      </c>
      <c r="M46">
        <f t="shared" si="10"/>
        <v>37.404107905866411</v>
      </c>
    </row>
    <row r="47" spans="1:13">
      <c r="A47">
        <v>220</v>
      </c>
      <c r="B47">
        <f t="shared" si="1"/>
        <v>6.1111111111111109E-2</v>
      </c>
      <c r="C47">
        <f t="shared" si="2"/>
        <v>6.4327485380116955E-2</v>
      </c>
      <c r="D47">
        <f t="shared" si="0"/>
        <v>6.3463990931362506</v>
      </c>
      <c r="E47">
        <f t="shared" si="3"/>
        <v>0.24538752990599866</v>
      </c>
      <c r="F47">
        <f t="shared" si="4"/>
        <v>4.4179938271604935E-2</v>
      </c>
      <c r="G47">
        <f t="shared" si="5"/>
        <v>54.704007054180202</v>
      </c>
      <c r="H47">
        <f t="shared" si="6"/>
        <v>48.068040492866345</v>
      </c>
      <c r="I47">
        <f t="shared" si="7"/>
        <v>33753.813792074267</v>
      </c>
      <c r="J47">
        <f t="shared" si="8"/>
        <v>4121.5497743047617</v>
      </c>
      <c r="K47">
        <f t="shared" si="11"/>
        <v>37875.363566379026</v>
      </c>
      <c r="L47">
        <f t="shared" si="9"/>
        <v>75.946254621596267</v>
      </c>
      <c r="M47">
        <f t="shared" si="10"/>
        <v>37.875363566379029</v>
      </c>
    </row>
    <row r="48" spans="1:13">
      <c r="A48">
        <v>225</v>
      </c>
      <c r="B48">
        <f t="shared" si="1"/>
        <v>6.25E-2</v>
      </c>
      <c r="C48">
        <f t="shared" si="2"/>
        <v>6.5789473684210523E-2</v>
      </c>
      <c r="D48">
        <f t="shared" si="0"/>
        <v>6.6381498778930297</v>
      </c>
      <c r="E48">
        <f t="shared" si="3"/>
        <v>0.187767270793821</v>
      </c>
      <c r="F48">
        <f t="shared" si="4"/>
        <v>4.62109375E-2</v>
      </c>
      <c r="G48">
        <f t="shared" si="5"/>
        <v>54.252013145370803</v>
      </c>
      <c r="H48">
        <f t="shared" si="6"/>
        <v>47.379885059183955</v>
      </c>
      <c r="I48">
        <f t="shared" si="7"/>
        <v>34212.774788873052</v>
      </c>
      <c r="J48">
        <f t="shared" si="8"/>
        <v>4121.5497743047617</v>
      </c>
      <c r="K48">
        <f t="shared" si="11"/>
        <v>38334.324563177812</v>
      </c>
      <c r="L48">
        <f t="shared" si="9"/>
        <v>75.643702430373295</v>
      </c>
      <c r="M48">
        <f t="shared" si="10"/>
        <v>38.334324563177816</v>
      </c>
    </row>
    <row r="49" spans="1:13">
      <c r="A49">
        <v>230</v>
      </c>
      <c r="B49">
        <f t="shared" si="1"/>
        <v>6.3888888888888884E-2</v>
      </c>
      <c r="C49">
        <f t="shared" si="2"/>
        <v>6.725146198830409E-2</v>
      </c>
      <c r="D49">
        <f t="shared" si="0"/>
        <v>6.9364568600600753</v>
      </c>
      <c r="E49">
        <f t="shared" si="3"/>
        <v>0.13784613769877022</v>
      </c>
      <c r="F49">
        <f t="shared" si="4"/>
        <v>4.8287577160493818E-2</v>
      </c>
      <c r="G49">
        <f t="shared" si="5"/>
        <v>53.800019236561397</v>
      </c>
      <c r="H49">
        <f t="shared" si="6"/>
        <v>46.677428661642054</v>
      </c>
      <c r="I49">
        <f t="shared" si="7"/>
        <v>34659.441121958007</v>
      </c>
      <c r="J49">
        <f t="shared" si="8"/>
        <v>4121.5497743047617</v>
      </c>
      <c r="K49">
        <f t="shared" si="11"/>
        <v>38780.990896262767</v>
      </c>
      <c r="L49">
        <f t="shared" si="9"/>
        <v>75.300858997271504</v>
      </c>
      <c r="M49">
        <f t="shared" si="10"/>
        <v>38.780990896262765</v>
      </c>
    </row>
    <row r="50" spans="1:13">
      <c r="A50">
        <v>235</v>
      </c>
      <c r="B50">
        <f t="shared" si="1"/>
        <v>6.5277777777777782E-2</v>
      </c>
      <c r="C50">
        <f t="shared" si="2"/>
        <v>6.8713450292397671E-2</v>
      </c>
      <c r="D50">
        <f t="shared" si="0"/>
        <v>7.2413200396373876</v>
      </c>
      <c r="E50">
        <f t="shared" si="3"/>
        <v>9.5624130620845932E-2</v>
      </c>
      <c r="F50">
        <f t="shared" si="4"/>
        <v>5.0409857253086429E-2</v>
      </c>
      <c r="G50">
        <f t="shared" si="5"/>
        <v>53.348025327751984</v>
      </c>
      <c r="H50">
        <f t="shared" si="6"/>
        <v>45.960671300240662</v>
      </c>
      <c r="I50">
        <f t="shared" si="7"/>
        <v>35093.812791329132</v>
      </c>
      <c r="J50">
        <f t="shared" si="8"/>
        <v>4121.5497743047617</v>
      </c>
      <c r="K50">
        <f t="shared" si="11"/>
        <v>39215.362565633892</v>
      </c>
      <c r="L50">
        <f t="shared" si="9"/>
        <v>74.917290686601405</v>
      </c>
      <c r="M50">
        <f t="shared" si="10"/>
        <v>39.215362565633896</v>
      </c>
    </row>
    <row r="51" spans="1:13">
      <c r="A51">
        <v>240</v>
      </c>
      <c r="B51">
        <f t="shared" si="1"/>
        <v>6.6666666666666666E-2</v>
      </c>
      <c r="C51">
        <f t="shared" si="2"/>
        <v>7.0175438596491224E-2</v>
      </c>
      <c r="D51">
        <f t="shared" si="0"/>
        <v>7.5527394166249593</v>
      </c>
      <c r="E51">
        <f t="shared" si="3"/>
        <v>6.1101249560049288E-2</v>
      </c>
      <c r="F51">
        <f t="shared" si="4"/>
        <v>5.2577777777777779E-2</v>
      </c>
      <c r="G51">
        <f t="shared" si="5"/>
        <v>52.896031418942592</v>
      </c>
      <c r="H51">
        <f t="shared" si="6"/>
        <v>45.229612974979808</v>
      </c>
      <c r="I51">
        <f t="shared" si="7"/>
        <v>35515.889796986434</v>
      </c>
      <c r="J51">
        <f t="shared" si="8"/>
        <v>4121.5497743047617</v>
      </c>
      <c r="K51">
        <f t="shared" si="11"/>
        <v>39637.439571291194</v>
      </c>
      <c r="L51">
        <f t="shared" si="9"/>
        <v>74.49250734809965</v>
      </c>
      <c r="M51">
        <f t="shared" si="10"/>
        <v>39.637439571291196</v>
      </c>
    </row>
    <row r="52" spans="1:13">
      <c r="A52">
        <v>245</v>
      </c>
      <c r="B52">
        <f t="shared" si="1"/>
        <v>6.805555555555555E-2</v>
      </c>
      <c r="C52">
        <f t="shared" si="2"/>
        <v>7.1637426900584791E-2</v>
      </c>
      <c r="D52">
        <f t="shared" si="0"/>
        <v>7.8707149910227976</v>
      </c>
      <c r="E52">
        <f t="shared" si="3"/>
        <v>3.4277494516379167E-2</v>
      </c>
      <c r="F52">
        <f t="shared" si="4"/>
        <v>5.4791338734567895E-2</v>
      </c>
      <c r="G52">
        <f t="shared" si="5"/>
        <v>52.444037510133171</v>
      </c>
      <c r="H52">
        <f t="shared" si="6"/>
        <v>44.484253685859429</v>
      </c>
      <c r="I52">
        <f t="shared" si="7"/>
        <v>35925.672138929891</v>
      </c>
      <c r="J52">
        <f t="shared" si="8"/>
        <v>4121.5497743047617</v>
      </c>
      <c r="K52">
        <f t="shared" si="11"/>
        <v>40047.221913234651</v>
      </c>
      <c r="L52">
        <f t="shared" si="9"/>
        <v>74.025963877070282</v>
      </c>
      <c r="M52">
        <f t="shared" si="10"/>
        <v>40.047221913234651</v>
      </c>
    </row>
    <row r="53" spans="1:13">
      <c r="A53">
        <v>250</v>
      </c>
      <c r="B53">
        <f t="shared" si="1"/>
        <v>6.9444444444444448E-2</v>
      </c>
      <c r="C53">
        <f t="shared" si="2"/>
        <v>7.3099415204678372E-2</v>
      </c>
      <c r="D53">
        <f t="shared" si="0"/>
        <v>8.1952467628309034</v>
      </c>
      <c r="E53">
        <f t="shared" si="3"/>
        <v>1.5152865489835802E-2</v>
      </c>
      <c r="F53">
        <f t="shared" si="4"/>
        <v>5.7050540123456797E-2</v>
      </c>
      <c r="G53">
        <f t="shared" si="5"/>
        <v>51.992043601323772</v>
      </c>
      <c r="H53">
        <f t="shared" si="6"/>
        <v>43.724593432879573</v>
      </c>
      <c r="I53">
        <f t="shared" si="7"/>
        <v>36323.15981715954</v>
      </c>
      <c r="J53">
        <f t="shared" si="8"/>
        <v>4121.5497743047617</v>
      </c>
      <c r="K53">
        <f t="shared" si="11"/>
        <v>40444.7095914643</v>
      </c>
      <c r="L53">
        <f t="shared" si="9"/>
        <v>73.517061424833017</v>
      </c>
      <c r="M53">
        <f t="shared" si="10"/>
        <v>40.444709591464303</v>
      </c>
    </row>
    <row r="54" spans="1:13">
      <c r="A54">
        <v>255</v>
      </c>
      <c r="B54">
        <f t="shared" si="1"/>
        <v>7.0833333333333331E-2</v>
      </c>
      <c r="C54">
        <f t="shared" si="2"/>
        <v>7.4561403508771926E-2</v>
      </c>
      <c r="D54">
        <f t="shared" si="0"/>
        <v>8.5263347320492695</v>
      </c>
      <c r="E54">
        <f t="shared" si="3"/>
        <v>3.7273624804196213E-3</v>
      </c>
      <c r="F54">
        <f t="shared" si="4"/>
        <v>5.9355381944444438E-2</v>
      </c>
      <c r="G54">
        <f t="shared" si="5"/>
        <v>51.540049692514366</v>
      </c>
      <c r="H54">
        <f t="shared" si="6"/>
        <v>42.950632216040233</v>
      </c>
      <c r="I54">
        <f t="shared" si="7"/>
        <v>36708.352831675344</v>
      </c>
      <c r="J54">
        <f t="shared" si="8"/>
        <v>4121.5497743047617</v>
      </c>
      <c r="K54">
        <f t="shared" si="11"/>
        <v>40829.902605980104</v>
      </c>
      <c r="L54">
        <f t="shared" si="9"/>
        <v>72.965148292436893</v>
      </c>
      <c r="M54">
        <f t="shared" si="10"/>
        <v>40.829902605980102</v>
      </c>
    </row>
    <row r="55" spans="1:13">
      <c r="A55">
        <v>260</v>
      </c>
      <c r="B55">
        <f t="shared" si="1"/>
        <v>7.2222222222222215E-2</v>
      </c>
      <c r="C55">
        <f t="shared" si="2"/>
        <v>7.6023391812865493E-2</v>
      </c>
      <c r="D55">
        <f>3*0.132*0.2573/16/0.0127/9.81*((1/0.02/3.141592654/0.395/SIN(22.5*3.141592654/180))^2+(1/0.05/3.141592654/0.18/SIN(14.9*3.141592654/180))^2)*C55^2</f>
        <v>8.8639788986779031</v>
      </c>
      <c r="E55">
        <f t="shared" si="3"/>
        <v>9.8548813019204615E-7</v>
      </c>
      <c r="F55">
        <f t="shared" si="4"/>
        <v>6.1705864197530852E-2</v>
      </c>
      <c r="G55">
        <f t="shared" si="5"/>
        <v>51.088055783704952</v>
      </c>
      <c r="H55">
        <f t="shared" si="6"/>
        <v>42.162370035341389</v>
      </c>
      <c r="I55">
        <f t="shared" si="7"/>
        <v>37081.251182477317</v>
      </c>
      <c r="J55">
        <f t="shared" si="8"/>
        <v>4121.5497743047617</v>
      </c>
      <c r="K55">
        <f t="shared" si="11"/>
        <v>41202.800956782077</v>
      </c>
      <c r="L55">
        <f t="shared" si="9"/>
        <v>72.369520535290562</v>
      </c>
      <c r="M55">
        <f t="shared" si="10"/>
        <v>41.202800956782077</v>
      </c>
    </row>
    <row r="56" spans="1:13">
      <c r="A56">
        <v>265</v>
      </c>
      <c r="B56">
        <f t="shared" si="1"/>
        <v>7.3611111111111113E-2</v>
      </c>
      <c r="C56">
        <f t="shared" si="2"/>
        <v>7.7485380116959074E-2</v>
      </c>
      <c r="D56">
        <f t="shared" ref="D56:D63" si="12">3*0.132*0.2573/16/0.0127/9.81*((1/0.02/3.141592654/0.395/SIN(22.5*3.141592654/180))^2+(1/0.05/3.141592654/0.18/SIN(14.9*3.141592654/180))^2)*C56^2</f>
        <v>9.2081792627168024</v>
      </c>
      <c r="E56">
        <f t="shared" si="3"/>
        <v>3.9737345129677321E-3</v>
      </c>
      <c r="F56">
        <f t="shared" si="4"/>
        <v>6.4101986882716053E-2</v>
      </c>
      <c r="G56">
        <f t="shared" si="5"/>
        <v>50.636061874895553</v>
      </c>
      <c r="H56">
        <f t="shared" si="6"/>
        <v>41.359806890783062</v>
      </c>
      <c r="I56">
        <f t="shared" si="7"/>
        <v>37441.854869565483</v>
      </c>
      <c r="J56">
        <f t="shared" si="8"/>
        <v>4121.5497743047617</v>
      </c>
      <c r="K56">
        <f t="shared" si="11"/>
        <v>41563.404643870243</v>
      </c>
      <c r="L56">
        <f t="shared" si="9"/>
        <v>71.729422301817493</v>
      </c>
      <c r="M56">
        <f t="shared" si="10"/>
        <v>41.563404643870243</v>
      </c>
    </row>
    <row r="57" spans="1:13">
      <c r="A57">
        <v>270</v>
      </c>
      <c r="B57">
        <f t="shared" si="1"/>
        <v>7.4999999999999997E-2</v>
      </c>
      <c r="C57">
        <f t="shared" si="2"/>
        <v>7.8947368421052627E-2</v>
      </c>
      <c r="D57">
        <f t="shared" si="12"/>
        <v>9.5589358241659639</v>
      </c>
      <c r="E57">
        <f t="shared" si="3"/>
        <v>1.5645609554932018E-2</v>
      </c>
      <c r="F57">
        <f t="shared" si="4"/>
        <v>6.6543749999999999E-2</v>
      </c>
      <c r="G57">
        <f t="shared" si="5"/>
        <v>50.18406796608614</v>
      </c>
      <c r="H57">
        <f t="shared" si="6"/>
        <v>40.542942782365245</v>
      </c>
      <c r="I57">
        <f t="shared" si="7"/>
        <v>37790.163892939796</v>
      </c>
      <c r="J57">
        <f t="shared" si="8"/>
        <v>4121.5497743047617</v>
      </c>
      <c r="K57">
        <f t="shared" si="11"/>
        <v>41911.713667244556</v>
      </c>
      <c r="L57">
        <f t="shared" si="9"/>
        <v>71.044045925333279</v>
      </c>
      <c r="M57">
        <f t="shared" si="10"/>
        <v>41.911713667244555</v>
      </c>
    </row>
    <row r="58" spans="1:13">
      <c r="A58">
        <v>275</v>
      </c>
      <c r="B58">
        <f t="shared" si="1"/>
        <v>7.6388888888888895E-2</v>
      </c>
      <c r="C58">
        <f t="shared" si="2"/>
        <v>8.0409356725146208E-2</v>
      </c>
      <c r="D58">
        <f t="shared" si="12"/>
        <v>9.9162485830253928</v>
      </c>
      <c r="E58">
        <f t="shared" si="3"/>
        <v>3.5016610614023495E-2</v>
      </c>
      <c r="F58">
        <f t="shared" si="4"/>
        <v>6.9031153549382732E-2</v>
      </c>
      <c r="G58">
        <f t="shared" si="5"/>
        <v>49.732074057276733</v>
      </c>
      <c r="H58">
        <f t="shared" si="6"/>
        <v>39.711777710087937</v>
      </c>
      <c r="I58">
        <f t="shared" si="7"/>
        <v>38126.178252600293</v>
      </c>
      <c r="J58">
        <f t="shared" si="8"/>
        <v>4121.5497743047617</v>
      </c>
      <c r="K58">
        <f t="shared" si="11"/>
        <v>42247.728026905053</v>
      </c>
      <c r="L58">
        <f t="shared" si="9"/>
        <v>70.312531784953819</v>
      </c>
      <c r="M58">
        <f t="shared" si="10"/>
        <v>42.247728026905051</v>
      </c>
    </row>
    <row r="59" spans="1:13">
      <c r="A59">
        <v>280</v>
      </c>
      <c r="B59">
        <f t="shared" si="1"/>
        <v>7.7777777777777779E-2</v>
      </c>
      <c r="C59">
        <f t="shared" si="2"/>
        <v>8.1871345029239775E-2</v>
      </c>
      <c r="D59">
        <f t="shared" si="12"/>
        <v>10.280117539295086</v>
      </c>
      <c r="E59">
        <f t="shared" si="3"/>
        <v>6.2086737690241728E-2</v>
      </c>
      <c r="F59">
        <f t="shared" si="4"/>
        <v>7.1564197530864196E-2</v>
      </c>
      <c r="G59">
        <f t="shared" si="5"/>
        <v>49.280080148467327</v>
      </c>
      <c r="H59">
        <f t="shared" si="6"/>
        <v>38.866311673951131</v>
      </c>
      <c r="I59">
        <f t="shared" si="7"/>
        <v>38449.897948546954</v>
      </c>
      <c r="J59">
        <f t="shared" si="8"/>
        <v>4121.5497743047617</v>
      </c>
      <c r="K59">
        <f t="shared" si="11"/>
        <v>42571.447722851713</v>
      </c>
      <c r="L59">
        <f t="shared" si="9"/>
        <v>69.533967948386234</v>
      </c>
      <c r="M59">
        <f t="shared" si="10"/>
        <v>42.571447722851715</v>
      </c>
    </row>
    <row r="60" spans="1:13">
      <c r="A60">
        <v>285</v>
      </c>
      <c r="B60">
        <f t="shared" si="1"/>
        <v>7.9166666666666663E-2</v>
      </c>
      <c r="C60">
        <f t="shared" si="2"/>
        <v>8.3333333333333329E-2</v>
      </c>
      <c r="D60">
        <f t="shared" si="12"/>
        <v>10.650542692975039</v>
      </c>
      <c r="E60">
        <f t="shared" si="3"/>
        <v>9.6855990783586476E-2</v>
      </c>
      <c r="F60">
        <f t="shared" si="4"/>
        <v>7.4142881944444433E-2</v>
      </c>
      <c r="G60">
        <f t="shared" si="5"/>
        <v>48.828086239657928</v>
      </c>
      <c r="H60">
        <f t="shared" si="6"/>
        <v>38.006544673954856</v>
      </c>
      <c r="I60">
        <f t="shared" si="7"/>
        <v>38761.322980779791</v>
      </c>
      <c r="J60">
        <f t="shared" si="8"/>
        <v>4121.5497743047617</v>
      </c>
      <c r="K60">
        <f t="shared" si="11"/>
        <v>42882.872755084551</v>
      </c>
      <c r="L60">
        <f t="shared" si="9"/>
        <v>68.707389606852757</v>
      </c>
      <c r="M60">
        <f t="shared" si="10"/>
        <v>42.882872755084549</v>
      </c>
    </row>
    <row r="61" spans="1:13">
      <c r="A61">
        <v>290</v>
      </c>
      <c r="B61">
        <f t="shared" si="1"/>
        <v>8.0555555555555561E-2</v>
      </c>
      <c r="C61">
        <f t="shared" si="2"/>
        <v>8.479532163742691E-2</v>
      </c>
      <c r="D61">
        <f t="shared" si="12"/>
        <v>11.027524044065265</v>
      </c>
      <c r="E61">
        <f t="shared" si="3"/>
        <v>0.13932436989405886</v>
      </c>
      <c r="F61">
        <f t="shared" si="4"/>
        <v>7.6767206790123471E-2</v>
      </c>
      <c r="G61">
        <f t="shared" si="5"/>
        <v>48.376092330848515</v>
      </c>
      <c r="H61">
        <f t="shared" si="6"/>
        <v>37.13247671009907</v>
      </c>
      <c r="I61">
        <f t="shared" si="7"/>
        <v>39060.45334929879</v>
      </c>
      <c r="J61">
        <f t="shared" si="8"/>
        <v>4121.5497743047617</v>
      </c>
      <c r="K61">
        <f t="shared" si="11"/>
        <v>43182.00312360355</v>
      </c>
      <c r="L61">
        <f t="shared" si="9"/>
        <v>67.831778310091423</v>
      </c>
      <c r="M61">
        <f t="shared" si="10"/>
        <v>43.18200312360355</v>
      </c>
    </row>
    <row r="62" spans="1:13">
      <c r="A62">
        <v>295</v>
      </c>
      <c r="B62">
        <f t="shared" si="1"/>
        <v>8.1944444444444445E-2</v>
      </c>
      <c r="C62">
        <f t="shared" si="2"/>
        <v>8.6257309941520477E-2</v>
      </c>
      <c r="D62">
        <f t="shared" si="12"/>
        <v>11.411061592565751</v>
      </c>
      <c r="E62">
        <f t="shared" si="3"/>
        <v>0.18949187502165776</v>
      </c>
      <c r="F62">
        <f t="shared" si="4"/>
        <v>7.9437172067901227E-2</v>
      </c>
      <c r="G62">
        <f t="shared" si="5"/>
        <v>47.924098422039108</v>
      </c>
      <c r="H62">
        <f t="shared" si="6"/>
        <v>36.2441077823838</v>
      </c>
      <c r="I62">
        <f t="shared" si="7"/>
        <v>39347.289054103967</v>
      </c>
      <c r="J62">
        <f t="shared" si="8"/>
        <v>4121.5497743047617</v>
      </c>
      <c r="K62">
        <f t="shared" si="11"/>
        <v>43468.838828408727</v>
      </c>
      <c r="L62">
        <f t="shared" si="9"/>
        <v>66.906061007312218</v>
      </c>
      <c r="M62">
        <f t="shared" si="10"/>
        <v>43.468838828408728</v>
      </c>
    </row>
    <row r="63" spans="1:13">
      <c r="A63">
        <v>300</v>
      </c>
      <c r="B63">
        <f t="shared" si="1"/>
        <v>8.3333333333333329E-2</v>
      </c>
      <c r="C63">
        <f t="shared" si="2"/>
        <v>8.771929824561403E-2</v>
      </c>
      <c r="D63">
        <f t="shared" si="12"/>
        <v>11.801155338476498</v>
      </c>
      <c r="E63">
        <f t="shared" si="3"/>
        <v>0.24735850616638302</v>
      </c>
      <c r="F63">
        <f t="shared" si="4"/>
        <v>8.2152777777777769E-2</v>
      </c>
      <c r="G63">
        <f t="shared" si="5"/>
        <v>47.472104513229695</v>
      </c>
      <c r="H63">
        <f t="shared" si="6"/>
        <v>35.341437890809033</v>
      </c>
      <c r="I63">
        <f t="shared" si="7"/>
        <v>39621.830095195306</v>
      </c>
      <c r="J63">
        <f t="shared" si="8"/>
        <v>4121.5497743047617</v>
      </c>
      <c r="K63">
        <f t="shared" si="11"/>
        <v>43743.379869500066</v>
      </c>
      <c r="L63">
        <f t="shared" si="9"/>
        <v>65.929108898117846</v>
      </c>
      <c r="M63">
        <f t="shared" si="10"/>
        <v>43.743379869500068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Graph1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</dc:creator>
  <cp:lastModifiedBy>pcmaster</cp:lastModifiedBy>
  <cp:lastPrinted>2009-05-25T05:08:50Z</cp:lastPrinted>
  <dcterms:created xsi:type="dcterms:W3CDTF">2009-05-23T03:12:43Z</dcterms:created>
  <dcterms:modified xsi:type="dcterms:W3CDTF">2009-07-13T09:26:12Z</dcterms:modified>
</cp:coreProperties>
</file>