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5" windowWidth="6375" windowHeight="7980"/>
  </bookViews>
  <sheets>
    <sheet name="Graph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4"/>
  <c r="D4"/>
  <c r="E20"/>
  <c r="E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4"/>
  <c r="I40"/>
  <c r="I39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4"/>
  <c r="D5"/>
  <c r="D6"/>
  <c r="D7"/>
  <c r="D8"/>
  <c r="D9"/>
  <c r="D10"/>
  <c r="D11"/>
  <c r="D12"/>
  <c r="D13"/>
  <c r="D14"/>
  <c r="D15"/>
  <c r="D16"/>
  <c r="D17"/>
  <c r="D18"/>
  <c r="D19"/>
  <c r="D20"/>
</calcChain>
</file>

<file path=xl/sharedStrings.xml><?xml version="1.0" encoding="utf-8"?>
<sst xmlns="http://schemas.openxmlformats.org/spreadsheetml/2006/main" count="27" uniqueCount="18">
  <si>
    <t>抵抗減衰器</t>
    <rPh sb="0" eb="2">
      <t>テイコウ</t>
    </rPh>
    <rPh sb="2" eb="4">
      <t>ゲンスイ</t>
    </rPh>
    <rPh sb="4" eb="5">
      <t>キ</t>
    </rPh>
    <phoneticPr fontId="1"/>
  </si>
  <si>
    <t>低域通過系濾波器</t>
    <rPh sb="0" eb="2">
      <t>テイイキ</t>
    </rPh>
    <rPh sb="2" eb="4">
      <t>ツウカ</t>
    </rPh>
    <rPh sb="4" eb="5">
      <t>ケイ</t>
    </rPh>
    <rPh sb="5" eb="6">
      <t>ロ</t>
    </rPh>
    <rPh sb="6" eb="7">
      <t>ハ</t>
    </rPh>
    <rPh sb="7" eb="8">
      <t>キ</t>
    </rPh>
    <phoneticPr fontId="1"/>
  </si>
  <si>
    <t>V1[mV]=</t>
    <phoneticPr fontId="1"/>
  </si>
  <si>
    <t>V1[mV]=</t>
    <phoneticPr fontId="1"/>
  </si>
  <si>
    <t>[Hz]</t>
    <phoneticPr fontId="1"/>
  </si>
  <si>
    <t>[mV]</t>
    <phoneticPr fontId="1"/>
  </si>
  <si>
    <t>[dB]</t>
    <phoneticPr fontId="1"/>
  </si>
  <si>
    <t>R1=</t>
    <phoneticPr fontId="1"/>
  </si>
  <si>
    <t>R2=</t>
    <phoneticPr fontId="1"/>
  </si>
  <si>
    <t>R0=</t>
    <phoneticPr fontId="1"/>
  </si>
  <si>
    <t>L=</t>
    <phoneticPr fontId="1"/>
  </si>
  <si>
    <t>C=</t>
    <phoneticPr fontId="1"/>
  </si>
  <si>
    <t>[Ω]</t>
    <phoneticPr fontId="1"/>
  </si>
  <si>
    <t>理論値</t>
    <rPh sb="0" eb="3">
      <t>リロンチ</t>
    </rPh>
    <phoneticPr fontId="1"/>
  </si>
  <si>
    <t>[H]</t>
    <phoneticPr fontId="1"/>
  </si>
  <si>
    <t>[F]</t>
    <phoneticPr fontId="1"/>
  </si>
  <si>
    <t>ω</t>
    <phoneticPr fontId="1"/>
  </si>
  <si>
    <t>R0=</t>
    <phoneticPr fontId="1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</si>
</sst>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_ "/>
    <numFmt numFmtId="178" formatCode="0_ 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8" fontId="0" fillId="0" borderId="19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2055774278215226"/>
          <c:y val="2.8057561770295954E-2"/>
          <c:w val="0.6668775369321216"/>
          <c:h val="0.81165185049978605"/>
        </c:manualLayout>
      </c:layout>
      <c:scatterChart>
        <c:scatterStyle val="lineMarker"/>
        <c:ser>
          <c:idx val="0"/>
          <c:order val="0"/>
          <c:tx>
            <c:v>抵抗減衰器</c:v>
          </c:tx>
          <c:spPr>
            <a:ln w="28575">
              <a:solidFill>
                <a:schemeClr val="accent1"/>
              </a:solidFill>
            </a:ln>
          </c:spPr>
          <c:marker>
            <c:symbol val="x"/>
            <c:size val="5"/>
          </c:marker>
          <c:xVal>
            <c:numRef>
              <c:f>Sheet1!$B$4:$B$20</c:f>
              <c:numCache>
                <c:formatCode>General</c:formatCode>
                <c:ptCount val="17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2000</c:v>
                </c:pt>
                <c:pt idx="11">
                  <c:v>3000</c:v>
                </c:pt>
                <c:pt idx="12">
                  <c:v>4000</c:v>
                </c:pt>
                <c:pt idx="13">
                  <c:v>5000</c:v>
                </c:pt>
                <c:pt idx="14">
                  <c:v>6000</c:v>
                </c:pt>
                <c:pt idx="15">
                  <c:v>7000</c:v>
                </c:pt>
                <c:pt idx="16">
                  <c:v>8000</c:v>
                </c:pt>
              </c:numCache>
            </c:numRef>
          </c:xVal>
          <c:yVal>
            <c:numRef>
              <c:f>Sheet1!$D$4:$D$20</c:f>
              <c:numCache>
                <c:formatCode>0.00_ </c:formatCode>
                <c:ptCount val="17"/>
                <c:pt idx="0">
                  <c:v>6.0205999132796242</c:v>
                </c:pt>
                <c:pt idx="1">
                  <c:v>6.0205999132796242</c:v>
                </c:pt>
                <c:pt idx="2">
                  <c:v>6.0205999132796242</c:v>
                </c:pt>
                <c:pt idx="3">
                  <c:v>6.0205999132796242</c:v>
                </c:pt>
                <c:pt idx="4">
                  <c:v>6.0205999132796242</c:v>
                </c:pt>
                <c:pt idx="5">
                  <c:v>6.0205999132796242</c:v>
                </c:pt>
                <c:pt idx="6">
                  <c:v>6.0205999132796242</c:v>
                </c:pt>
                <c:pt idx="7">
                  <c:v>6.0205999132796242</c:v>
                </c:pt>
                <c:pt idx="8">
                  <c:v>6.0205999132796242</c:v>
                </c:pt>
                <c:pt idx="9">
                  <c:v>6.0205999132796242</c:v>
                </c:pt>
                <c:pt idx="10">
                  <c:v>6.0205999132796242</c:v>
                </c:pt>
                <c:pt idx="11">
                  <c:v>6.0205999132796242</c:v>
                </c:pt>
                <c:pt idx="12">
                  <c:v>6.0205999132796242</c:v>
                </c:pt>
                <c:pt idx="13">
                  <c:v>6.0205999132796242</c:v>
                </c:pt>
                <c:pt idx="14">
                  <c:v>6.0205999132796242</c:v>
                </c:pt>
                <c:pt idx="15">
                  <c:v>6.0205999132796242</c:v>
                </c:pt>
                <c:pt idx="16">
                  <c:v>6.0205999132796242</c:v>
                </c:pt>
              </c:numCache>
            </c:numRef>
          </c:yVal>
        </c:ser>
        <c:ser>
          <c:idx val="4"/>
          <c:order val="1"/>
          <c:tx>
            <c:v>抵抗減衰器　理論値</c:v>
          </c:tx>
          <c:xVal>
            <c:numRef>
              <c:f>Sheet1!$B$4:$B$20</c:f>
              <c:numCache>
                <c:formatCode>General</c:formatCode>
                <c:ptCount val="17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2000</c:v>
                </c:pt>
                <c:pt idx="11">
                  <c:v>3000</c:v>
                </c:pt>
                <c:pt idx="12">
                  <c:v>4000</c:v>
                </c:pt>
                <c:pt idx="13">
                  <c:v>5000</c:v>
                </c:pt>
                <c:pt idx="14">
                  <c:v>6000</c:v>
                </c:pt>
                <c:pt idx="15">
                  <c:v>7000</c:v>
                </c:pt>
                <c:pt idx="16">
                  <c:v>8000</c:v>
                </c:pt>
              </c:numCache>
            </c:numRef>
          </c:xVal>
          <c:yVal>
            <c:numRef>
              <c:f>Sheet1!$F$4:$F$20</c:f>
              <c:numCache>
                <c:formatCode>0.00_ </c:formatCode>
                <c:ptCount val="17"/>
                <c:pt idx="0">
                  <c:v>6.0205999132796242</c:v>
                </c:pt>
                <c:pt idx="1">
                  <c:v>6.0205999132796242</c:v>
                </c:pt>
                <c:pt idx="2">
                  <c:v>6.0205999132796242</c:v>
                </c:pt>
                <c:pt idx="3">
                  <c:v>6.0205999132796242</c:v>
                </c:pt>
                <c:pt idx="4">
                  <c:v>6.0205999132796242</c:v>
                </c:pt>
                <c:pt idx="5">
                  <c:v>6.0205999132796242</c:v>
                </c:pt>
                <c:pt idx="6">
                  <c:v>6.0205999132796242</c:v>
                </c:pt>
                <c:pt idx="7">
                  <c:v>6.0205999132796242</c:v>
                </c:pt>
                <c:pt idx="8">
                  <c:v>6.0205999132796242</c:v>
                </c:pt>
                <c:pt idx="9">
                  <c:v>6.0205999132796242</c:v>
                </c:pt>
                <c:pt idx="10">
                  <c:v>6.0205999132796242</c:v>
                </c:pt>
                <c:pt idx="11">
                  <c:v>6.0205999132796242</c:v>
                </c:pt>
                <c:pt idx="12">
                  <c:v>6.0205999132796242</c:v>
                </c:pt>
                <c:pt idx="13">
                  <c:v>6.0205999132796242</c:v>
                </c:pt>
                <c:pt idx="14">
                  <c:v>6.0205999132796242</c:v>
                </c:pt>
                <c:pt idx="15">
                  <c:v>6.0205999132796242</c:v>
                </c:pt>
                <c:pt idx="16">
                  <c:v>6.0205999132796242</c:v>
                </c:pt>
              </c:numCache>
            </c:numRef>
          </c:yVal>
        </c:ser>
        <c:ser>
          <c:idx val="1"/>
          <c:order val="2"/>
          <c:tx>
            <c:v>低域通過形濾波器</c:v>
          </c:tx>
          <c:spPr>
            <a:ln w="28575">
              <a:solidFill>
                <a:schemeClr val="accent2"/>
              </a:solidFill>
            </a:ln>
          </c:spPr>
          <c:marker>
            <c:symbol val="plus"/>
            <c:size val="5"/>
          </c:marker>
          <c:xVal>
            <c:numRef>
              <c:f>Sheet1!$H$4:$H$36</c:f>
              <c:numCache>
                <c:formatCode>General</c:formatCode>
                <c:ptCount val="3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  <c:pt idx="16">
                  <c:v>4500</c:v>
                </c:pt>
                <c:pt idx="17">
                  <c:v>5000</c:v>
                </c:pt>
                <c:pt idx="18">
                  <c:v>6000</c:v>
                </c:pt>
                <c:pt idx="19">
                  <c:v>7000</c:v>
                </c:pt>
                <c:pt idx="20">
                  <c:v>8000</c:v>
                </c:pt>
                <c:pt idx="21">
                  <c:v>9000</c:v>
                </c:pt>
                <c:pt idx="22">
                  <c:v>10000</c:v>
                </c:pt>
                <c:pt idx="23">
                  <c:v>11000</c:v>
                </c:pt>
                <c:pt idx="24">
                  <c:v>12000</c:v>
                </c:pt>
                <c:pt idx="25">
                  <c:v>13000</c:v>
                </c:pt>
                <c:pt idx="26">
                  <c:v>14000</c:v>
                </c:pt>
                <c:pt idx="27">
                  <c:v>15000</c:v>
                </c:pt>
                <c:pt idx="28">
                  <c:v>16000</c:v>
                </c:pt>
                <c:pt idx="29">
                  <c:v>17000</c:v>
                </c:pt>
                <c:pt idx="30">
                  <c:v>18000</c:v>
                </c:pt>
                <c:pt idx="31">
                  <c:v>19000</c:v>
                </c:pt>
                <c:pt idx="32">
                  <c:v>20000</c:v>
                </c:pt>
              </c:numCache>
            </c:numRef>
          </c:xVal>
          <c:yVal>
            <c:numRef>
              <c:f>Sheet1!$J$4:$J$36</c:f>
              <c:numCache>
                <c:formatCode>0.00_ </c:formatCode>
                <c:ptCount val="33"/>
                <c:pt idx="0">
                  <c:v>1.2429581349768886</c:v>
                </c:pt>
                <c:pt idx="1">
                  <c:v>1.176399267998339</c:v>
                </c:pt>
                <c:pt idx="2">
                  <c:v>1.176399267998339</c:v>
                </c:pt>
                <c:pt idx="3">
                  <c:v>1.176399267998339</c:v>
                </c:pt>
                <c:pt idx="4">
                  <c:v>1.176399267998339</c:v>
                </c:pt>
                <c:pt idx="5">
                  <c:v>1.176399267998339</c:v>
                </c:pt>
                <c:pt idx="6">
                  <c:v>0.91514981121350281</c:v>
                </c:pt>
                <c:pt idx="7">
                  <c:v>0.78741383798548947</c:v>
                </c:pt>
                <c:pt idx="8">
                  <c:v>0.66152917603172279</c:v>
                </c:pt>
                <c:pt idx="9">
                  <c:v>0.59926446754886409</c:v>
                </c:pt>
                <c:pt idx="10">
                  <c:v>-0.56057447200487076</c:v>
                </c:pt>
                <c:pt idx="11">
                  <c:v>-1.8216093869466508</c:v>
                </c:pt>
                <c:pt idx="12">
                  <c:v>-1.5352354384842384</c:v>
                </c:pt>
                <c:pt idx="13">
                  <c:v>1.8661177747846238</c:v>
                </c:pt>
                <c:pt idx="14">
                  <c:v>6.0205999132796242</c:v>
                </c:pt>
                <c:pt idx="15">
                  <c:v>9.89700043360188</c:v>
                </c:pt>
                <c:pt idx="16">
                  <c:v>13.418825614715505</c:v>
                </c:pt>
                <c:pt idx="17">
                  <c:v>15.563025007672874</c:v>
                </c:pt>
                <c:pt idx="18">
                  <c:v>20.724243453088892</c:v>
                </c:pt>
                <c:pt idx="19">
                  <c:v>24.436974992327126</c:v>
                </c:pt>
                <c:pt idx="20">
                  <c:v>27.673991391148544</c:v>
                </c:pt>
                <c:pt idx="21">
                  <c:v>30.872679337419143</c:v>
                </c:pt>
                <c:pt idx="22">
                  <c:v>33.177907222114136</c:v>
                </c:pt>
                <c:pt idx="23">
                  <c:v>34.547698783012024</c:v>
                </c:pt>
                <c:pt idx="24">
                  <c:v>36.325115534315863</c:v>
                </c:pt>
                <c:pt idx="25">
                  <c:v>38.368253683729932</c:v>
                </c:pt>
                <c:pt idx="26">
                  <c:v>39.224948220159668</c:v>
                </c:pt>
                <c:pt idx="27">
                  <c:v>40.537442928006023</c:v>
                </c:pt>
                <c:pt idx="28">
                  <c:v>41.514414278762366</c:v>
                </c:pt>
                <c:pt idx="29">
                  <c:v>42.537464727709988</c:v>
                </c:pt>
                <c:pt idx="30">
                  <c:v>43.349821745875275</c:v>
                </c:pt>
                <c:pt idx="31">
                  <c:v>44.34099733469175</c:v>
                </c:pt>
                <c:pt idx="32">
                  <c:v>44.534025048215369</c:v>
                </c:pt>
              </c:numCache>
            </c:numRef>
          </c:yVal>
        </c:ser>
        <c:ser>
          <c:idx val="2"/>
          <c:order val="3"/>
          <c:tx>
            <c:v>低域通過形濾波器　理論値</c:v>
          </c:tx>
          <c:marker>
            <c:symbol val="star"/>
            <c:size val="7"/>
          </c:marker>
          <c:xVal>
            <c:numRef>
              <c:f>Sheet1!$L$4:$L$36</c:f>
              <c:numCache>
                <c:formatCode>General</c:formatCode>
                <c:ptCount val="33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1500</c:v>
                </c:pt>
                <c:pt idx="11">
                  <c:v>2000</c:v>
                </c:pt>
                <c:pt idx="12">
                  <c:v>2500</c:v>
                </c:pt>
                <c:pt idx="13">
                  <c:v>3000</c:v>
                </c:pt>
                <c:pt idx="14">
                  <c:v>3500</c:v>
                </c:pt>
                <c:pt idx="15">
                  <c:v>4000</c:v>
                </c:pt>
                <c:pt idx="16">
                  <c:v>4500</c:v>
                </c:pt>
                <c:pt idx="17">
                  <c:v>5000</c:v>
                </c:pt>
                <c:pt idx="18">
                  <c:v>6000</c:v>
                </c:pt>
                <c:pt idx="19">
                  <c:v>7000</c:v>
                </c:pt>
                <c:pt idx="20">
                  <c:v>8000</c:v>
                </c:pt>
                <c:pt idx="21">
                  <c:v>9000</c:v>
                </c:pt>
                <c:pt idx="22">
                  <c:v>10000</c:v>
                </c:pt>
                <c:pt idx="23">
                  <c:v>11000</c:v>
                </c:pt>
                <c:pt idx="24">
                  <c:v>12000</c:v>
                </c:pt>
                <c:pt idx="25">
                  <c:v>13000</c:v>
                </c:pt>
                <c:pt idx="26">
                  <c:v>14000</c:v>
                </c:pt>
                <c:pt idx="27">
                  <c:v>15000</c:v>
                </c:pt>
                <c:pt idx="28">
                  <c:v>16000</c:v>
                </c:pt>
                <c:pt idx="29">
                  <c:v>17000</c:v>
                </c:pt>
                <c:pt idx="30">
                  <c:v>18000</c:v>
                </c:pt>
                <c:pt idx="31">
                  <c:v>19000</c:v>
                </c:pt>
                <c:pt idx="32">
                  <c:v>20000</c:v>
                </c:pt>
              </c:numCache>
            </c:numRef>
          </c:xVal>
          <c:yVal>
            <c:numRef>
              <c:f>Sheet1!$N$4:$N$36</c:f>
              <c:numCache>
                <c:formatCode>0.0000_ </c:formatCode>
                <c:ptCount val="33"/>
                <c:pt idx="0">
                  <c:v>6.6887961942461429E-4</c:v>
                </c:pt>
                <c:pt idx="1">
                  <c:v>2.4732082617273713E-3</c:v>
                </c:pt>
                <c:pt idx="2">
                  <c:v>4.8123824548397236E-3</c:v>
                </c:pt>
                <c:pt idx="3">
                  <c:v>6.7058081438947812E-3</c:v>
                </c:pt>
                <c:pt idx="4">
                  <c:v>6.8212582001549189E-3</c:v>
                </c:pt>
                <c:pt idx="5">
                  <c:v>3.5104435018134422E-3</c:v>
                </c:pt>
                <c:pt idx="6">
                  <c:v>-5.1515077529566506E-3</c:v>
                </c:pt>
                <c:pt idx="7">
                  <c:v>-2.1325929049021843E-2</c:v>
                </c:pt>
                <c:pt idx="8">
                  <c:v>-4.737260970990366E-2</c:v>
                </c:pt>
                <c:pt idx="9">
                  <c:v>-8.5815755309430697E-2</c:v>
                </c:pt>
                <c:pt idx="10">
                  <c:v>-0.5602995526168687</c:v>
                </c:pt>
                <c:pt idx="11">
                  <c:v>-1.7550649157575806</c:v>
                </c:pt>
                <c:pt idx="12">
                  <c:v>-3.5226064571661309</c:v>
                </c:pt>
                <c:pt idx="13">
                  <c:v>-2.4052788422271663</c:v>
                </c:pt>
                <c:pt idx="14">
                  <c:v>2.7201617519611783</c:v>
                </c:pt>
                <c:pt idx="15">
                  <c:v>7.6420761579550947</c:v>
                </c:pt>
                <c:pt idx="16">
                  <c:v>11.701707156027334</c:v>
                </c:pt>
                <c:pt idx="17">
                  <c:v>15.113149668040393</c:v>
                </c:pt>
                <c:pt idx="18">
                  <c:v>20.663420062835797</c:v>
                </c:pt>
                <c:pt idx="19">
                  <c:v>25.12320757600105</c:v>
                </c:pt>
                <c:pt idx="20">
                  <c:v>28.874633305501423</c:v>
                </c:pt>
                <c:pt idx="21">
                  <c:v>32.12323258950272</c:v>
                </c:pt>
                <c:pt idx="22">
                  <c:v>34.993614202682743</c:v>
                </c:pt>
                <c:pt idx="23">
                  <c:v>37.567794135645812</c:v>
                </c:pt>
                <c:pt idx="24">
                  <c:v>39.903005954419072</c:v>
                </c:pt>
                <c:pt idx="25">
                  <c:v>42.040964839559678</c:v>
                </c:pt>
                <c:pt idx="26">
                  <c:v>44.013114134820519</c:v>
                </c:pt>
                <c:pt idx="27">
                  <c:v>45.84379760991915</c:v>
                </c:pt>
                <c:pt idx="28">
                  <c:v>47.552279110001415</c:v>
                </c:pt>
                <c:pt idx="29">
                  <c:v>49.154083053539196</c:v>
                </c:pt>
                <c:pt idx="30">
                  <c:v>50.661915190992907</c:v>
                </c:pt>
                <c:pt idx="31">
                  <c:v>52.086313485750459</c:v>
                </c:pt>
                <c:pt idx="32">
                  <c:v>53.436119600581257</c:v>
                </c:pt>
              </c:numCache>
            </c:numRef>
          </c:yVal>
        </c:ser>
        <c:ser>
          <c:idx val="3"/>
          <c:order val="4"/>
          <c:xVal>
            <c:numRef>
              <c:f>(Sheet1!$B$4,Sheet1!$B$20)</c:f>
              <c:numCache>
                <c:formatCode>General</c:formatCode>
                <c:ptCount val="2"/>
                <c:pt idx="0">
                  <c:v>100</c:v>
                </c:pt>
                <c:pt idx="1">
                  <c:v>8000</c:v>
                </c:pt>
              </c:numCache>
            </c:numRef>
          </c:xVal>
          <c:yVal>
            <c:numRef>
              <c:f>(Sheet1!$E$4,Sheet1!$E$20)</c:f>
              <c:numCache>
                <c:formatCode>0.00_ </c:formatCode>
                <c:ptCount val="2"/>
                <c:pt idx="0">
                  <c:v>3.0205999132796242</c:v>
                </c:pt>
                <c:pt idx="1">
                  <c:v>3.0205999132796242</c:v>
                </c:pt>
              </c:numCache>
            </c:numRef>
          </c:yVal>
        </c:ser>
        <c:axId val="52764672"/>
        <c:axId val="52766976"/>
      </c:scatterChart>
      <c:valAx>
        <c:axId val="52764672"/>
        <c:scaling>
          <c:logBase val="10"/>
          <c:orientation val="minMax"/>
          <c:min val="10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1400"/>
                  <a:t>[Hz]</a:t>
                </a:r>
                <a:endParaRPr lang="ja-JP" altLang="en-US" sz="140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2766976"/>
        <c:crossesAt val="-10"/>
        <c:crossBetween val="midCat"/>
        <c:minorUnit val="10"/>
      </c:valAx>
      <c:valAx>
        <c:axId val="527669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 sz="1400" b="1">
                    <a:latin typeface="+mj-lt"/>
                  </a:rPr>
                  <a:t>[dB]</a:t>
                </a:r>
                <a:endParaRPr lang="ja-JP" altLang="en-US" sz="1400" b="1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2.6548265484589443E-2"/>
              <c:y val="0.44958973711072342"/>
            </c:manualLayout>
          </c:layout>
        </c:title>
        <c:numFmt formatCode="0.00_ 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2764672"/>
        <c:crossesAt val="10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0355833362620865"/>
          <c:y val="0.20011641762943411"/>
          <c:w val="0.1855936701948207"/>
          <c:h val="0.25041126507321609"/>
        </c:manualLayout>
      </c:layout>
      <c:txPr>
        <a:bodyPr/>
        <a:lstStyle/>
        <a:p>
          <a:pPr>
            <a:defRPr sz="1200"/>
          </a:pPr>
          <a:endParaRPr lang="ja-JP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615" y="23232"/>
    <xdr:ext cx="9304299" cy="608670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0"/>
  <sheetViews>
    <sheetView workbookViewId="0">
      <selection activeCell="F24" sqref="F24"/>
    </sheetView>
  </sheetViews>
  <sheetFormatPr defaultRowHeight="13.5"/>
  <cols>
    <col min="6" max="6" width="10.5" bestFit="1" customWidth="1"/>
    <col min="9" max="9" width="11.625" bestFit="1" customWidth="1"/>
    <col min="10" max="10" width="9.5" bestFit="1" customWidth="1"/>
    <col min="13" max="13" width="11.625" bestFit="1" customWidth="1"/>
  </cols>
  <sheetData>
    <row r="1" spans="2:14" ht="14.25" thickBot="1"/>
    <row r="2" spans="2:14" ht="14.25" thickBot="1">
      <c r="B2" s="20" t="s">
        <v>0</v>
      </c>
      <c r="C2" s="2" t="s">
        <v>3</v>
      </c>
      <c r="D2" s="14">
        <v>150</v>
      </c>
      <c r="E2" s="46"/>
      <c r="F2" s="2"/>
      <c r="H2" s="20" t="s">
        <v>1</v>
      </c>
      <c r="I2" s="14" t="s">
        <v>2</v>
      </c>
      <c r="J2" s="2">
        <v>150</v>
      </c>
      <c r="L2" s="1" t="s">
        <v>13</v>
      </c>
      <c r="M2" s="14" t="s">
        <v>2</v>
      </c>
      <c r="N2" s="2">
        <v>150</v>
      </c>
    </row>
    <row r="3" spans="2:14" ht="14.25" thickBot="1">
      <c r="B3" s="9" t="s">
        <v>4</v>
      </c>
      <c r="C3" s="10" t="s">
        <v>5</v>
      </c>
      <c r="D3" s="41" t="s">
        <v>6</v>
      </c>
      <c r="E3" s="47"/>
      <c r="F3" s="45"/>
      <c r="H3" s="2" t="s">
        <v>4</v>
      </c>
      <c r="I3" s="14" t="s">
        <v>5</v>
      </c>
      <c r="J3" s="2" t="s">
        <v>6</v>
      </c>
      <c r="L3" s="2" t="s">
        <v>4</v>
      </c>
      <c r="M3" s="35" t="s">
        <v>16</v>
      </c>
      <c r="N3" s="2" t="s">
        <v>6</v>
      </c>
    </row>
    <row r="4" spans="2:14">
      <c r="B4" s="3">
        <v>100</v>
      </c>
      <c r="C4" s="4">
        <v>75</v>
      </c>
      <c r="D4" s="42">
        <f>20*LOG10($D$2/C4)</f>
        <v>6.0205999132796242</v>
      </c>
      <c r="E4" s="42">
        <f>D4-3</f>
        <v>3.0205999132796242</v>
      </c>
      <c r="F4" s="22">
        <f>20*LOG10(($C$22*($C$22+$C$24)+$C$23*(2*$C$22+$C$24))/$C$23/$C$24)</f>
        <v>6.0205999132796242</v>
      </c>
      <c r="H4" s="3">
        <v>100</v>
      </c>
      <c r="I4" s="21">
        <v>130</v>
      </c>
      <c r="J4" s="22">
        <f>20*LOG10($J$2/I4)</f>
        <v>1.2429581349768886</v>
      </c>
      <c r="L4" s="31">
        <v>100</v>
      </c>
      <c r="M4" s="36">
        <f>2*PI()*L4</f>
        <v>628.31853071795865</v>
      </c>
      <c r="N4" s="39">
        <f>20*LOG10((((2*$I$38*(2-M4^2*$I$39*$I$40))^2+(M4*$I$39*(4-M4^2*$I$39*$I$40))^2)^(1/2))/4/$I$38)</f>
        <v>6.6887961942461429E-4</v>
      </c>
    </row>
    <row r="5" spans="2:14">
      <c r="B5" s="5">
        <v>200</v>
      </c>
      <c r="C5" s="6">
        <v>75</v>
      </c>
      <c r="D5" s="43">
        <f t="shared" ref="D5:D20" si="0">20*LOG10($D$2/C5)</f>
        <v>6.0205999132796242</v>
      </c>
      <c r="E5" s="43"/>
      <c r="F5" s="16">
        <f t="shared" ref="F5:F20" si="1">20*LOG10(($C$22*($C$22+$C$24)+$C$23*(2*$C$22+$C$24))/$C$23/$C$24)</f>
        <v>6.0205999132796242</v>
      </c>
      <c r="H5" s="5">
        <v>200</v>
      </c>
      <c r="I5" s="15">
        <v>131</v>
      </c>
      <c r="J5" s="16">
        <f t="shared" ref="J5:J36" si="2">20*LOG10($J$2/I5)</f>
        <v>1.176399267998339</v>
      </c>
      <c r="L5" s="32">
        <v>200</v>
      </c>
      <c r="M5" s="37">
        <f t="shared" ref="M5:M36" si="3">2*PI()*L5</f>
        <v>1256.6370614359173</v>
      </c>
      <c r="N5" s="39">
        <f t="shared" ref="N5:N36" si="4">20*LOG10((((2*$I$38*(2-M5^2*$I$39*$I$40))^2+(M5*$I$39*(4-M5^2*$I$39*$I$40))^2)^(1/2))/4/$I$38)</f>
        <v>2.4732082617273713E-3</v>
      </c>
    </row>
    <row r="6" spans="2:14">
      <c r="B6" s="5">
        <v>300</v>
      </c>
      <c r="C6" s="6">
        <v>75</v>
      </c>
      <c r="D6" s="43">
        <f t="shared" si="0"/>
        <v>6.0205999132796242</v>
      </c>
      <c r="E6" s="43"/>
      <c r="F6" s="16">
        <f t="shared" si="1"/>
        <v>6.0205999132796242</v>
      </c>
      <c r="H6" s="5">
        <v>300</v>
      </c>
      <c r="I6" s="15">
        <v>131</v>
      </c>
      <c r="J6" s="16">
        <f t="shared" si="2"/>
        <v>1.176399267998339</v>
      </c>
      <c r="L6" s="32">
        <v>300</v>
      </c>
      <c r="M6" s="37">
        <f t="shared" si="3"/>
        <v>1884.9555921538758</v>
      </c>
      <c r="N6" s="39">
        <f t="shared" si="4"/>
        <v>4.8123824548397236E-3</v>
      </c>
    </row>
    <row r="7" spans="2:14">
      <c r="B7" s="5">
        <v>400</v>
      </c>
      <c r="C7" s="6">
        <v>75</v>
      </c>
      <c r="D7" s="43">
        <f t="shared" si="0"/>
        <v>6.0205999132796242</v>
      </c>
      <c r="E7" s="43"/>
      <c r="F7" s="16">
        <f t="shared" si="1"/>
        <v>6.0205999132796242</v>
      </c>
      <c r="H7" s="5">
        <v>400</v>
      </c>
      <c r="I7" s="15">
        <v>131</v>
      </c>
      <c r="J7" s="16">
        <f t="shared" si="2"/>
        <v>1.176399267998339</v>
      </c>
      <c r="L7" s="32">
        <v>400</v>
      </c>
      <c r="M7" s="37">
        <f t="shared" si="3"/>
        <v>2513.2741228718346</v>
      </c>
      <c r="N7" s="39">
        <f t="shared" si="4"/>
        <v>6.7058081438947812E-3</v>
      </c>
    </row>
    <row r="8" spans="2:14">
      <c r="B8" s="5">
        <v>500</v>
      </c>
      <c r="C8" s="6">
        <v>75</v>
      </c>
      <c r="D8" s="43">
        <f t="shared" si="0"/>
        <v>6.0205999132796242</v>
      </c>
      <c r="E8" s="43"/>
      <c r="F8" s="16">
        <f t="shared" si="1"/>
        <v>6.0205999132796242</v>
      </c>
      <c r="H8" s="5">
        <v>500</v>
      </c>
      <c r="I8" s="15">
        <v>131</v>
      </c>
      <c r="J8" s="16">
        <f t="shared" si="2"/>
        <v>1.176399267998339</v>
      </c>
      <c r="L8" s="32">
        <v>500</v>
      </c>
      <c r="M8" s="37">
        <f t="shared" si="3"/>
        <v>3141.5926535897929</v>
      </c>
      <c r="N8" s="39">
        <f t="shared" si="4"/>
        <v>6.8212582001549189E-3</v>
      </c>
    </row>
    <row r="9" spans="2:14">
      <c r="B9" s="5">
        <v>600</v>
      </c>
      <c r="C9" s="6">
        <v>75</v>
      </c>
      <c r="D9" s="43">
        <f t="shared" si="0"/>
        <v>6.0205999132796242</v>
      </c>
      <c r="E9" s="43"/>
      <c r="F9" s="16">
        <f t="shared" si="1"/>
        <v>6.0205999132796242</v>
      </c>
      <c r="H9" s="5">
        <v>600</v>
      </c>
      <c r="I9" s="15">
        <v>131</v>
      </c>
      <c r="J9" s="16">
        <f t="shared" si="2"/>
        <v>1.176399267998339</v>
      </c>
      <c r="L9" s="32">
        <v>600</v>
      </c>
      <c r="M9" s="37">
        <f t="shared" si="3"/>
        <v>3769.9111843077517</v>
      </c>
      <c r="N9" s="39">
        <f t="shared" si="4"/>
        <v>3.5104435018134422E-3</v>
      </c>
    </row>
    <row r="10" spans="2:14">
      <c r="B10" s="5">
        <v>700</v>
      </c>
      <c r="C10" s="6">
        <v>75</v>
      </c>
      <c r="D10" s="43">
        <f t="shared" si="0"/>
        <v>6.0205999132796242</v>
      </c>
      <c r="E10" s="43"/>
      <c r="F10" s="16">
        <f t="shared" si="1"/>
        <v>6.0205999132796242</v>
      </c>
      <c r="H10" s="5">
        <v>700</v>
      </c>
      <c r="I10" s="15">
        <v>135</v>
      </c>
      <c r="J10" s="16">
        <f t="shared" si="2"/>
        <v>0.91514981121350281</v>
      </c>
      <c r="L10" s="32">
        <v>700</v>
      </c>
      <c r="M10" s="37">
        <f t="shared" si="3"/>
        <v>4398.22971502571</v>
      </c>
      <c r="N10" s="39">
        <f t="shared" si="4"/>
        <v>-5.1515077529566506E-3</v>
      </c>
    </row>
    <row r="11" spans="2:14">
      <c r="B11" s="5">
        <v>800</v>
      </c>
      <c r="C11" s="6">
        <v>75</v>
      </c>
      <c r="D11" s="43">
        <f t="shared" si="0"/>
        <v>6.0205999132796242</v>
      </c>
      <c r="E11" s="43"/>
      <c r="F11" s="16">
        <f t="shared" si="1"/>
        <v>6.0205999132796242</v>
      </c>
      <c r="H11" s="5">
        <v>800</v>
      </c>
      <c r="I11" s="15">
        <v>137</v>
      </c>
      <c r="J11" s="16">
        <f t="shared" si="2"/>
        <v>0.78741383798548947</v>
      </c>
      <c r="L11" s="32">
        <v>800</v>
      </c>
      <c r="M11" s="37">
        <f t="shared" si="3"/>
        <v>5026.5482457436692</v>
      </c>
      <c r="N11" s="39">
        <f t="shared" si="4"/>
        <v>-2.1325929049021843E-2</v>
      </c>
    </row>
    <row r="12" spans="2:14">
      <c r="B12" s="5">
        <v>900</v>
      </c>
      <c r="C12" s="6">
        <v>75</v>
      </c>
      <c r="D12" s="43">
        <f t="shared" si="0"/>
        <v>6.0205999132796242</v>
      </c>
      <c r="E12" s="43"/>
      <c r="F12" s="16">
        <f t="shared" si="1"/>
        <v>6.0205999132796242</v>
      </c>
      <c r="H12" s="5">
        <v>900</v>
      </c>
      <c r="I12" s="15">
        <v>139</v>
      </c>
      <c r="J12" s="16">
        <f t="shared" si="2"/>
        <v>0.66152917603172279</v>
      </c>
      <c r="L12" s="32">
        <v>900</v>
      </c>
      <c r="M12" s="37">
        <f t="shared" si="3"/>
        <v>5654.8667764616275</v>
      </c>
      <c r="N12" s="39">
        <f t="shared" si="4"/>
        <v>-4.737260970990366E-2</v>
      </c>
    </row>
    <row r="13" spans="2:14">
      <c r="B13" s="5">
        <v>1000</v>
      </c>
      <c r="C13" s="6">
        <v>75</v>
      </c>
      <c r="D13" s="43">
        <f t="shared" si="0"/>
        <v>6.0205999132796242</v>
      </c>
      <c r="E13" s="43"/>
      <c r="F13" s="16">
        <f t="shared" si="1"/>
        <v>6.0205999132796242</v>
      </c>
      <c r="H13" s="5">
        <v>1000</v>
      </c>
      <c r="I13" s="15">
        <v>140</v>
      </c>
      <c r="J13" s="16">
        <f t="shared" si="2"/>
        <v>0.59926446754886409</v>
      </c>
      <c r="L13" s="32">
        <v>1000</v>
      </c>
      <c r="M13" s="37">
        <f t="shared" si="3"/>
        <v>6283.1853071795858</v>
      </c>
      <c r="N13" s="39">
        <f t="shared" si="4"/>
        <v>-8.5815755309430697E-2</v>
      </c>
    </row>
    <row r="14" spans="2:14">
      <c r="B14" s="5">
        <v>2000</v>
      </c>
      <c r="C14" s="6">
        <v>75</v>
      </c>
      <c r="D14" s="43">
        <f t="shared" si="0"/>
        <v>6.0205999132796242</v>
      </c>
      <c r="E14" s="43"/>
      <c r="F14" s="16">
        <f t="shared" si="1"/>
        <v>6.0205999132796242</v>
      </c>
      <c r="H14" s="5">
        <v>1500</v>
      </c>
      <c r="I14" s="15">
        <v>160</v>
      </c>
      <c r="J14" s="16">
        <f t="shared" si="2"/>
        <v>-0.56057447200487076</v>
      </c>
      <c r="L14" s="32">
        <v>1500</v>
      </c>
      <c r="M14" s="37">
        <f t="shared" si="3"/>
        <v>9424.7779607693792</v>
      </c>
      <c r="N14" s="39">
        <f t="shared" si="4"/>
        <v>-0.5602995526168687</v>
      </c>
    </row>
    <row r="15" spans="2:14">
      <c r="B15" s="5">
        <v>3000</v>
      </c>
      <c r="C15" s="6">
        <v>75</v>
      </c>
      <c r="D15" s="43">
        <f t="shared" si="0"/>
        <v>6.0205999132796242</v>
      </c>
      <c r="E15" s="43"/>
      <c r="F15" s="16">
        <f t="shared" si="1"/>
        <v>6.0205999132796242</v>
      </c>
      <c r="H15" s="5">
        <v>2000</v>
      </c>
      <c r="I15" s="15">
        <v>185</v>
      </c>
      <c r="J15" s="16">
        <f t="shared" si="2"/>
        <v>-1.8216093869466508</v>
      </c>
      <c r="L15" s="32">
        <v>2000</v>
      </c>
      <c r="M15" s="37">
        <f t="shared" si="3"/>
        <v>12566.370614359172</v>
      </c>
      <c r="N15" s="39">
        <f t="shared" si="4"/>
        <v>-1.7550649157575806</v>
      </c>
    </row>
    <row r="16" spans="2:14">
      <c r="B16" s="5">
        <v>4000</v>
      </c>
      <c r="C16" s="6">
        <v>75</v>
      </c>
      <c r="D16" s="43">
        <f t="shared" si="0"/>
        <v>6.0205999132796242</v>
      </c>
      <c r="E16" s="43"/>
      <c r="F16" s="16">
        <f t="shared" si="1"/>
        <v>6.0205999132796242</v>
      </c>
      <c r="H16" s="5">
        <v>2500</v>
      </c>
      <c r="I16" s="15">
        <v>179</v>
      </c>
      <c r="J16" s="16">
        <f t="shared" si="2"/>
        <v>-1.5352354384842384</v>
      </c>
      <c r="L16" s="32">
        <v>2500</v>
      </c>
      <c r="M16" s="37">
        <f t="shared" si="3"/>
        <v>15707.963267948966</v>
      </c>
      <c r="N16" s="39">
        <f t="shared" si="4"/>
        <v>-3.5226064571661309</v>
      </c>
    </row>
    <row r="17" spans="2:14">
      <c r="B17" s="5">
        <v>5000</v>
      </c>
      <c r="C17" s="6">
        <v>75</v>
      </c>
      <c r="D17" s="43">
        <f t="shared" si="0"/>
        <v>6.0205999132796242</v>
      </c>
      <c r="E17" s="43"/>
      <c r="F17" s="16">
        <f t="shared" si="1"/>
        <v>6.0205999132796242</v>
      </c>
      <c r="H17" s="5">
        <v>3000</v>
      </c>
      <c r="I17" s="15">
        <v>121</v>
      </c>
      <c r="J17" s="16">
        <f t="shared" si="2"/>
        <v>1.8661177747846238</v>
      </c>
      <c r="L17" s="32">
        <v>3000</v>
      </c>
      <c r="M17" s="37">
        <f t="shared" si="3"/>
        <v>18849.555921538758</v>
      </c>
      <c r="N17" s="39">
        <f t="shared" si="4"/>
        <v>-2.4052788422271663</v>
      </c>
    </row>
    <row r="18" spans="2:14">
      <c r="B18" s="5">
        <v>6000</v>
      </c>
      <c r="C18" s="6">
        <v>75</v>
      </c>
      <c r="D18" s="43">
        <f t="shared" si="0"/>
        <v>6.0205999132796242</v>
      </c>
      <c r="E18" s="43"/>
      <c r="F18" s="16">
        <f t="shared" si="1"/>
        <v>6.0205999132796242</v>
      </c>
      <c r="H18" s="5">
        <v>3500</v>
      </c>
      <c r="I18" s="15">
        <v>75</v>
      </c>
      <c r="J18" s="16">
        <f t="shared" si="2"/>
        <v>6.0205999132796242</v>
      </c>
      <c r="L18" s="32">
        <v>3500</v>
      </c>
      <c r="M18" s="37">
        <f t="shared" si="3"/>
        <v>21991.148575128551</v>
      </c>
      <c r="N18" s="39">
        <f t="shared" si="4"/>
        <v>2.7201617519611783</v>
      </c>
    </row>
    <row r="19" spans="2:14">
      <c r="B19" s="5">
        <v>7000</v>
      </c>
      <c r="C19" s="6">
        <v>75</v>
      </c>
      <c r="D19" s="43">
        <f t="shared" si="0"/>
        <v>6.0205999132796242</v>
      </c>
      <c r="E19" s="43"/>
      <c r="F19" s="16">
        <f t="shared" si="1"/>
        <v>6.0205999132796242</v>
      </c>
      <c r="H19" s="5">
        <v>4000</v>
      </c>
      <c r="I19" s="15">
        <v>48</v>
      </c>
      <c r="J19" s="16">
        <f t="shared" si="2"/>
        <v>9.89700043360188</v>
      </c>
      <c r="L19" s="32">
        <v>4000</v>
      </c>
      <c r="M19" s="37">
        <f t="shared" si="3"/>
        <v>25132.741228718343</v>
      </c>
      <c r="N19" s="39">
        <f t="shared" si="4"/>
        <v>7.6420761579550947</v>
      </c>
    </row>
    <row r="20" spans="2:14" ht="14.25" thickBot="1">
      <c r="B20" s="7">
        <v>8000</v>
      </c>
      <c r="C20" s="8">
        <v>75</v>
      </c>
      <c r="D20" s="44">
        <f t="shared" si="0"/>
        <v>6.0205999132796242</v>
      </c>
      <c r="E20" s="44">
        <f t="shared" ref="E20" si="5">D20-3</f>
        <v>3.0205999132796242</v>
      </c>
      <c r="F20" s="23">
        <f t="shared" si="1"/>
        <v>6.0205999132796242</v>
      </c>
      <c r="H20" s="5">
        <v>4500</v>
      </c>
      <c r="I20" s="15">
        <v>32</v>
      </c>
      <c r="J20" s="16">
        <f t="shared" si="2"/>
        <v>13.418825614715505</v>
      </c>
      <c r="L20" s="32">
        <v>4500</v>
      </c>
      <c r="M20" s="37">
        <f t="shared" si="3"/>
        <v>28274.333882308139</v>
      </c>
      <c r="N20" s="39">
        <f t="shared" si="4"/>
        <v>11.701707156027334</v>
      </c>
    </row>
    <row r="21" spans="2:14" ht="14.25" thickBot="1">
      <c r="H21" s="5">
        <v>5000</v>
      </c>
      <c r="I21" s="15">
        <v>25</v>
      </c>
      <c r="J21" s="16">
        <f t="shared" si="2"/>
        <v>15.563025007672874</v>
      </c>
      <c r="L21" s="32">
        <v>5000</v>
      </c>
      <c r="M21" s="37">
        <f t="shared" si="3"/>
        <v>31415.926535897932</v>
      </c>
      <c r="N21" s="39">
        <f t="shared" si="4"/>
        <v>15.113149668040393</v>
      </c>
    </row>
    <row r="22" spans="2:14">
      <c r="B22" s="48" t="s">
        <v>7</v>
      </c>
      <c r="C22" s="50">
        <v>200</v>
      </c>
      <c r="D22" s="49" t="s">
        <v>12</v>
      </c>
      <c r="E22" s="40"/>
      <c r="F22" s="40"/>
      <c r="H22" s="17">
        <v>6000</v>
      </c>
      <c r="I22" s="15">
        <v>13.8</v>
      </c>
      <c r="J22" s="16">
        <f t="shared" si="2"/>
        <v>20.724243453088892</v>
      </c>
      <c r="L22" s="33">
        <v>6000</v>
      </c>
      <c r="M22" s="37">
        <f t="shared" si="3"/>
        <v>37699.111843077517</v>
      </c>
      <c r="N22" s="39">
        <f t="shared" si="4"/>
        <v>20.663420062835797</v>
      </c>
    </row>
    <row r="23" spans="2:14">
      <c r="B23" s="32" t="s">
        <v>8</v>
      </c>
      <c r="C23" s="17">
        <v>800</v>
      </c>
      <c r="D23" s="6" t="s">
        <v>12</v>
      </c>
      <c r="E23" s="40"/>
      <c r="F23" s="40"/>
      <c r="H23" s="5">
        <v>7000</v>
      </c>
      <c r="I23" s="15">
        <v>9</v>
      </c>
      <c r="J23" s="16">
        <f t="shared" si="2"/>
        <v>24.436974992327126</v>
      </c>
      <c r="L23" s="32">
        <v>7000</v>
      </c>
      <c r="M23" s="37">
        <f t="shared" si="3"/>
        <v>43982.297150257102</v>
      </c>
      <c r="N23" s="39">
        <f t="shared" si="4"/>
        <v>25.12320757600105</v>
      </c>
    </row>
    <row r="24" spans="2:14" ht="14.25" thickBot="1">
      <c r="B24" s="51" t="s">
        <v>17</v>
      </c>
      <c r="C24" s="18">
        <v>600</v>
      </c>
      <c r="D24" s="8" t="s">
        <v>12</v>
      </c>
      <c r="H24" s="17">
        <v>8000</v>
      </c>
      <c r="I24" s="15">
        <v>6.2</v>
      </c>
      <c r="J24" s="16">
        <f t="shared" si="2"/>
        <v>27.673991391148544</v>
      </c>
      <c r="L24" s="33">
        <v>8000</v>
      </c>
      <c r="M24" s="37">
        <f t="shared" si="3"/>
        <v>50265.482457436687</v>
      </c>
      <c r="N24" s="39">
        <f t="shared" si="4"/>
        <v>28.874633305501423</v>
      </c>
    </row>
    <row r="25" spans="2:14">
      <c r="H25" s="5">
        <v>9000</v>
      </c>
      <c r="I25" s="15">
        <v>4.29</v>
      </c>
      <c r="J25" s="16">
        <f t="shared" si="2"/>
        <v>30.872679337419143</v>
      </c>
      <c r="L25" s="32">
        <v>9000</v>
      </c>
      <c r="M25" s="37">
        <f t="shared" si="3"/>
        <v>56548.667764616279</v>
      </c>
      <c r="N25" s="39">
        <f t="shared" si="4"/>
        <v>32.12323258950272</v>
      </c>
    </row>
    <row r="26" spans="2:14">
      <c r="H26" s="17">
        <v>10000</v>
      </c>
      <c r="I26" s="15">
        <v>3.29</v>
      </c>
      <c r="J26" s="16">
        <f t="shared" si="2"/>
        <v>33.177907222114136</v>
      </c>
      <c r="L26" s="33">
        <v>10000</v>
      </c>
      <c r="M26" s="37">
        <f t="shared" si="3"/>
        <v>62831.853071795864</v>
      </c>
      <c r="N26" s="39">
        <f t="shared" si="4"/>
        <v>34.993614202682743</v>
      </c>
    </row>
    <row r="27" spans="2:14">
      <c r="H27" s="5">
        <v>11000</v>
      </c>
      <c r="I27" s="15">
        <v>2.81</v>
      </c>
      <c r="J27" s="16">
        <f t="shared" si="2"/>
        <v>34.547698783012024</v>
      </c>
      <c r="L27" s="32">
        <v>11000</v>
      </c>
      <c r="M27" s="37">
        <f t="shared" si="3"/>
        <v>69115.038378975441</v>
      </c>
      <c r="N27" s="39">
        <f t="shared" si="4"/>
        <v>37.567794135645812</v>
      </c>
    </row>
    <row r="28" spans="2:14">
      <c r="H28" s="17">
        <v>12000</v>
      </c>
      <c r="I28" s="15">
        <v>2.29</v>
      </c>
      <c r="J28" s="16">
        <f t="shared" si="2"/>
        <v>36.325115534315863</v>
      </c>
      <c r="L28" s="33">
        <v>12000</v>
      </c>
      <c r="M28" s="37">
        <f t="shared" si="3"/>
        <v>75398.223686155034</v>
      </c>
      <c r="N28" s="39">
        <f t="shared" si="4"/>
        <v>39.903005954419072</v>
      </c>
    </row>
    <row r="29" spans="2:14">
      <c r="H29" s="5">
        <v>13000</v>
      </c>
      <c r="I29" s="15">
        <v>1.81</v>
      </c>
      <c r="J29" s="16">
        <f t="shared" si="2"/>
        <v>38.368253683729932</v>
      </c>
      <c r="L29" s="32">
        <v>13000</v>
      </c>
      <c r="M29" s="37">
        <f t="shared" si="3"/>
        <v>81681.408993334626</v>
      </c>
      <c r="N29" s="39">
        <f t="shared" si="4"/>
        <v>42.040964839559678</v>
      </c>
    </row>
    <row r="30" spans="2:14">
      <c r="H30" s="17">
        <v>14000</v>
      </c>
      <c r="I30" s="15">
        <v>1.64</v>
      </c>
      <c r="J30" s="16">
        <f t="shared" si="2"/>
        <v>39.224948220159668</v>
      </c>
      <c r="L30" s="33">
        <v>14000</v>
      </c>
      <c r="M30" s="37">
        <f t="shared" si="3"/>
        <v>87964.594300514203</v>
      </c>
      <c r="N30" s="39">
        <f t="shared" si="4"/>
        <v>44.013114134820519</v>
      </c>
    </row>
    <row r="31" spans="2:14">
      <c r="H31" s="5">
        <v>15000</v>
      </c>
      <c r="I31" s="15">
        <v>1.41</v>
      </c>
      <c r="J31" s="16">
        <f t="shared" si="2"/>
        <v>40.537442928006023</v>
      </c>
      <c r="L31" s="32">
        <v>15000</v>
      </c>
      <c r="M31" s="37">
        <f t="shared" si="3"/>
        <v>94247.779607693796</v>
      </c>
      <c r="N31" s="39">
        <f t="shared" si="4"/>
        <v>45.84379760991915</v>
      </c>
    </row>
    <row r="32" spans="2:14">
      <c r="H32" s="17">
        <v>16000</v>
      </c>
      <c r="I32" s="15">
        <v>1.26</v>
      </c>
      <c r="J32" s="16">
        <f t="shared" si="2"/>
        <v>41.514414278762366</v>
      </c>
      <c r="L32" s="33">
        <v>16000</v>
      </c>
      <c r="M32" s="37">
        <f t="shared" si="3"/>
        <v>100530.96491487337</v>
      </c>
      <c r="N32" s="39">
        <f t="shared" si="4"/>
        <v>47.552279110001415</v>
      </c>
    </row>
    <row r="33" spans="8:14">
      <c r="H33" s="5">
        <v>17000</v>
      </c>
      <c r="I33" s="15">
        <v>1.1200000000000001</v>
      </c>
      <c r="J33" s="16">
        <f t="shared" si="2"/>
        <v>42.537464727709988</v>
      </c>
      <c r="L33" s="32">
        <v>17000</v>
      </c>
      <c r="M33" s="37">
        <f t="shared" si="3"/>
        <v>106814.15022205297</v>
      </c>
      <c r="N33" s="39">
        <f t="shared" si="4"/>
        <v>49.154083053539196</v>
      </c>
    </row>
    <row r="34" spans="8:14">
      <c r="H34" s="17">
        <v>18000</v>
      </c>
      <c r="I34" s="15">
        <v>1.02</v>
      </c>
      <c r="J34" s="16">
        <f t="shared" si="2"/>
        <v>43.349821745875275</v>
      </c>
      <c r="L34" s="33">
        <v>18000</v>
      </c>
      <c r="M34" s="37">
        <f t="shared" si="3"/>
        <v>113097.33552923256</v>
      </c>
      <c r="N34" s="39">
        <f t="shared" si="4"/>
        <v>50.661915190992907</v>
      </c>
    </row>
    <row r="35" spans="8:14">
      <c r="H35" s="5">
        <v>19000</v>
      </c>
      <c r="I35" s="15">
        <v>0.91</v>
      </c>
      <c r="J35" s="16">
        <f t="shared" si="2"/>
        <v>44.34099733469175</v>
      </c>
      <c r="L35" s="32">
        <v>19000</v>
      </c>
      <c r="M35" s="37">
        <f t="shared" si="3"/>
        <v>119380.52083641214</v>
      </c>
      <c r="N35" s="39">
        <f t="shared" si="4"/>
        <v>52.086313485750459</v>
      </c>
    </row>
    <row r="36" spans="8:14" ht="14.25" thickBot="1">
      <c r="H36" s="18">
        <v>20000</v>
      </c>
      <c r="I36" s="19">
        <v>0.89</v>
      </c>
      <c r="J36" s="23">
        <f t="shared" si="2"/>
        <v>44.534025048215369</v>
      </c>
      <c r="L36" s="34">
        <v>20000</v>
      </c>
      <c r="M36" s="38">
        <f t="shared" si="3"/>
        <v>125663.70614359173</v>
      </c>
      <c r="N36" s="39">
        <f t="shared" si="4"/>
        <v>53.436119600581257</v>
      </c>
    </row>
    <row r="37" spans="8:14" ht="14.25" thickBot="1">
      <c r="H37" s="11"/>
    </row>
    <row r="38" spans="8:14">
      <c r="H38" s="12" t="s">
        <v>9</v>
      </c>
      <c r="I38" s="25">
        <v>600</v>
      </c>
      <c r="J38" s="13" t="s">
        <v>12</v>
      </c>
    </row>
    <row r="39" spans="8:14">
      <c r="H39" s="29" t="s">
        <v>10</v>
      </c>
      <c r="I39" s="24">
        <f>60*10^-3</f>
        <v>0.06</v>
      </c>
      <c r="J39" s="30" t="s">
        <v>14</v>
      </c>
    </row>
    <row r="40" spans="8:14" ht="14.25" thickBot="1">
      <c r="H40" s="27" t="s">
        <v>11</v>
      </c>
      <c r="I40" s="26">
        <f>0.16*10^-6</f>
        <v>1.6E-7</v>
      </c>
      <c r="J40" s="28" t="s">
        <v>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Graph1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</dc:creator>
  <cp:lastModifiedBy>tatsuya</cp:lastModifiedBy>
  <dcterms:created xsi:type="dcterms:W3CDTF">2009-10-15T14:22:10Z</dcterms:created>
  <dcterms:modified xsi:type="dcterms:W3CDTF">2009-10-16T15:47:53Z</dcterms:modified>
</cp:coreProperties>
</file>