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7500" windowHeight="7830" tabRatio="592" activeTab="0"/>
  </bookViews>
  <sheets>
    <sheet name="エキスパ計算シート" sheetId="1" r:id="rId1"/>
    <sheet name="スキル一覧" sheetId="2" r:id="rId2"/>
    <sheet name="チェイン一覧" sheetId="3" r:id="rId3"/>
    <sheet name="旧計算表(～090211)" sheetId="4" r:id="rId4"/>
    <sheet name="Sheet2" sheetId="5" r:id="rId5"/>
    <sheet name="Sheet3" sheetId="6" r:id="rId6"/>
  </sheets>
  <definedNames/>
  <calcPr fullCalcOnLoad="1"/>
</workbook>
</file>

<file path=xl/comments1.xml><?xml version="1.0" encoding="utf-8"?>
<comments xmlns="http://schemas.openxmlformats.org/spreadsheetml/2006/main">
  <authors>
    <author>tytith</author>
  </authors>
  <commentList>
    <comment ref="I3" authorId="0">
      <text>
        <r>
          <rPr>
            <sz val="9"/>
            <color indexed="63"/>
            <rFont val="ＭＳ Ｐゴシック"/>
            <family val="3"/>
          </rPr>
          <t>【影響度/覚醒条件】
ショット　x0.3/2000
呪詛魔法　x0.1/2000
銃器知識　x0.4/1000
操魔　x0.2/1000</t>
        </r>
      </text>
    </comment>
    <comment ref="I4" authorId="0">
      <text>
        <r>
          <rPr>
            <sz val="9"/>
            <color indexed="63"/>
            <rFont val="ＭＳ Ｐゴシック"/>
            <family val="3"/>
          </rPr>
          <t>祝福　x0.3/1000
支援魔法　x0.4/2000
回復魔法　x0.3/2000</t>
        </r>
      </text>
    </comment>
    <comment ref="I5" authorId="0">
      <text>
        <r>
          <rPr>
            <sz val="9"/>
            <color indexed="63"/>
            <rFont val="ＭＳ Ｐゴシック"/>
            <family val="3"/>
          </rPr>
          <t>祝福　x0.2/1000
操魔　x0.2/1000
破壊魔法　x0.1/1000
呪詛魔法　x0.5/2000　</t>
        </r>
      </text>
    </comment>
    <comment ref="I6" authorId="0">
      <text>
        <r>
          <rPr>
            <sz val="9"/>
            <color indexed="63"/>
            <rFont val="ＭＳ Ｐゴシック"/>
            <family val="3"/>
          </rPr>
          <t>銃器知識　x0.2/1000
ショット　x0.4/2000
悪魔学　x0.4/2000</t>
        </r>
      </text>
    </comment>
    <comment ref="I7" authorId="0">
      <text>
        <r>
          <rPr>
            <sz val="9"/>
            <color indexed="63"/>
            <rFont val="ＭＳ Ｐゴシック"/>
            <family val="3"/>
          </rPr>
          <t>操魔　x0.4/1000
ラッシュ　x0.3/1000
破壊魔法　x0.3/1000</t>
        </r>
      </text>
    </comment>
    <comment ref="I8" authorId="0">
      <text>
        <r>
          <rPr>
            <sz val="9"/>
            <color indexed="63"/>
            <rFont val="ＭＳ Ｐゴシック"/>
            <family val="3"/>
          </rPr>
          <t>神秘学　x0.4/1000
悪魔学　x0.4/----
武器知識　x0.1/----
鉱物学　x0.1/----</t>
        </r>
      </text>
    </comment>
    <comment ref="I9" authorId="0">
      <text>
        <r>
          <rPr>
            <sz val="9"/>
            <color indexed="63"/>
            <rFont val="ＭＳ Ｐゴシック"/>
            <family val="3"/>
          </rPr>
          <t>刃物　x0.8/1000
武器知識　x0.2/1000</t>
        </r>
      </text>
    </comment>
    <comment ref="I10" authorId="0">
      <text>
        <r>
          <rPr>
            <sz val="9"/>
            <color indexed="63"/>
            <rFont val="ＭＳ Ｐゴシック"/>
            <family val="3"/>
          </rPr>
          <t>工作　x0.8/1000
銃器知識　x0.2/1000</t>
        </r>
      </text>
    </comment>
    <comment ref="I11" authorId="0">
      <text>
        <r>
          <rPr>
            <sz val="9"/>
            <color indexed="63"/>
            <rFont val="ＭＳ Ｐゴシック"/>
            <family val="3"/>
          </rPr>
          <t>アタック　x0.2/2000
武器知識　x0.4/1000
生存技術　x0.4/1000　</t>
        </r>
      </text>
    </comment>
  </commentList>
</comments>
</file>

<file path=xl/comments4.xml><?xml version="1.0" encoding="utf-8"?>
<comments xmlns="http://schemas.openxmlformats.org/spreadsheetml/2006/main">
  <authors>
    <author>tytith</author>
  </authors>
  <commentList>
    <comment ref="I3" authorId="0">
      <text>
        <r>
          <rPr>
            <sz val="9"/>
            <color indexed="63"/>
            <rFont val="ＭＳ Ｐゴシック"/>
            <family val="3"/>
          </rPr>
          <t>【影響度/覚醒条件】
ショット　x0.3/2000
呪詛魔法　x0.1/2000
銃器知識　x0.4/1000
操魔　x0.2/1000</t>
        </r>
      </text>
    </comment>
    <comment ref="I4" authorId="0">
      <text>
        <r>
          <rPr>
            <sz val="9"/>
            <color indexed="63"/>
            <rFont val="ＭＳ Ｐゴシック"/>
            <family val="3"/>
          </rPr>
          <t>祝福　x0.3/1000
支援魔法　x0.4/2000
回復魔法　x0.3/2000</t>
        </r>
      </text>
    </comment>
    <comment ref="I5" authorId="0">
      <text>
        <r>
          <rPr>
            <sz val="9"/>
            <color indexed="63"/>
            <rFont val="ＭＳ Ｐゴシック"/>
            <family val="3"/>
          </rPr>
          <t>祝福　x0.2/1000
操魔　x0.2/1000
破壊魔法　x0.1/1000
呪詛魔法　x0.5/2000　</t>
        </r>
      </text>
    </comment>
    <comment ref="I6" authorId="0">
      <text>
        <r>
          <rPr>
            <sz val="9"/>
            <color indexed="63"/>
            <rFont val="ＭＳ Ｐゴシック"/>
            <family val="3"/>
          </rPr>
          <t>銃器知識　x0.2/1000
ショット　x0.4/2000
悪魔学　x0.4/2000</t>
        </r>
      </text>
    </comment>
    <comment ref="I7" authorId="0">
      <text>
        <r>
          <rPr>
            <sz val="9"/>
            <color indexed="63"/>
            <rFont val="ＭＳ Ｐゴシック"/>
            <family val="3"/>
          </rPr>
          <t>操魔　x0.4/1000
ラッシュ　x0.3/1000
破壊魔法　x0.3/1000</t>
        </r>
      </text>
    </comment>
    <comment ref="I8" authorId="0">
      <text>
        <r>
          <rPr>
            <sz val="9"/>
            <color indexed="63"/>
            <rFont val="ＭＳ Ｐゴシック"/>
            <family val="3"/>
          </rPr>
          <t>神秘学　x0.4/1000
悪魔学　x0.4/----
武器知識　x0.1/----
鉱物学　x0.1/----</t>
        </r>
      </text>
    </comment>
    <comment ref="I9" authorId="0">
      <text>
        <r>
          <rPr>
            <sz val="9"/>
            <color indexed="63"/>
            <rFont val="ＭＳ Ｐゴシック"/>
            <family val="3"/>
          </rPr>
          <t>刃物　x0.8/1000
武器知識　x0.2/1000</t>
        </r>
      </text>
    </comment>
    <comment ref="I10" authorId="0">
      <text>
        <r>
          <rPr>
            <sz val="9"/>
            <color indexed="63"/>
            <rFont val="ＭＳ Ｐゴシック"/>
            <family val="3"/>
          </rPr>
          <t>工作　x0.8/1000
銃器知識　x0.2/1000</t>
        </r>
      </text>
    </comment>
  </commentList>
</comments>
</file>

<file path=xl/sharedStrings.xml><?xml version="1.0" encoding="utf-8"?>
<sst xmlns="http://schemas.openxmlformats.org/spreadsheetml/2006/main" count="621" uniqueCount="448">
  <si>
    <t>ラピッド</t>
  </si>
  <si>
    <t>回復魔法</t>
  </si>
  <si>
    <t>破壊魔法</t>
  </si>
  <si>
    <t>支援魔法</t>
  </si>
  <si>
    <t>呪詛魔法</t>
  </si>
  <si>
    <t>対話</t>
  </si>
  <si>
    <t>威圧</t>
  </si>
  <si>
    <t>挑発</t>
  </si>
  <si>
    <t>召喚</t>
  </si>
  <si>
    <t>神秘学</t>
  </si>
  <si>
    <t>合体</t>
  </si>
  <si>
    <t>悪魔学</t>
  </si>
  <si>
    <t>武器知識</t>
  </si>
  <si>
    <t>生存技術</t>
  </si>
  <si>
    <t>心理学</t>
  </si>
  <si>
    <t>医学</t>
  </si>
  <si>
    <t>商才</t>
  </si>
  <si>
    <t>鉱物学</t>
  </si>
  <si>
    <t>生物学</t>
  </si>
  <si>
    <t>植物学</t>
  </si>
  <si>
    <t>機械工学</t>
  </si>
  <si>
    <t>情報工学</t>
  </si>
  <si>
    <t>刃物</t>
  </si>
  <si>
    <t>造形</t>
  </si>
  <si>
    <t>工作</t>
  </si>
  <si>
    <t>火器知識</t>
  </si>
  <si>
    <t>銃器知識</t>
  </si>
  <si>
    <t>連撃</t>
  </si>
  <si>
    <t>操魔</t>
  </si>
  <si>
    <t>祝福</t>
  </si>
  <si>
    <t>ガード</t>
  </si>
  <si>
    <t>ダッジ</t>
  </si>
  <si>
    <t>魔弾の射手</t>
  </si>
  <si>
    <t>魔崩拳</t>
  </si>
  <si>
    <t>融合</t>
  </si>
  <si>
    <t>刀匠</t>
  </si>
  <si>
    <t>忌門禁呪の法</t>
  </si>
  <si>
    <t>/5000</t>
  </si>
  <si>
    <t>/9000</t>
  </si>
  <si>
    <t>/6000</t>
  </si>
  <si>
    <t>Lv1～9</t>
  </si>
  <si>
    <t>Lv70～79</t>
  </si>
  <si>
    <t>Expert</t>
  </si>
  <si>
    <t>Max</t>
  </si>
  <si>
    <t>ChainExpert</t>
  </si>
  <si>
    <t>/5000</t>
  </si>
  <si>
    <t>/6600</t>
  </si>
  <si>
    <t>/5000</t>
  </si>
  <si>
    <t>エンハンスメント</t>
  </si>
  <si>
    <t>/5900</t>
  </si>
  <si>
    <t>/5800</t>
  </si>
  <si>
    <t>/5000</t>
  </si>
  <si>
    <t>シャープシュート</t>
  </si>
  <si>
    <t>/6200</t>
  </si>
  <si>
    <t>/5400</t>
  </si>
  <si>
    <t>/5000</t>
  </si>
  <si>
    <t>/6700</t>
  </si>
  <si>
    <t>/7000</t>
  </si>
  <si>
    <t>/2000</t>
  </si>
  <si>
    <t>/1000</t>
  </si>
  <si>
    <t>アームズメイカー</t>
  </si>
  <si>
    <t>/6040</t>
  </si>
  <si>
    <t>/1000</t>
  </si>
  <si>
    <t>/6000</t>
  </si>
  <si>
    <t>Level</t>
  </si>
  <si>
    <t>Lv10～19</t>
  </si>
  <si>
    <t>/6000</t>
  </si>
  <si>
    <t>Lv20～29</t>
  </si>
  <si>
    <t>/10000</t>
  </si>
  <si>
    <t>Lv30～39</t>
  </si>
  <si>
    <t>Lv40～49</t>
  </si>
  <si>
    <t>/6500</t>
  </si>
  <si>
    <t>Lv50～59</t>
  </si>
  <si>
    <t>デッサン</t>
  </si>
  <si>
    <t>Lv60～69</t>
  </si>
  <si>
    <t>/5300</t>
  </si>
  <si>
    <t>/9000</t>
  </si>
  <si>
    <t>Lv80～89</t>
  </si>
  <si>
    <t>/8000</t>
  </si>
  <si>
    <t>Lv90～99</t>
  </si>
  <si>
    <t>pt</t>
  </si>
  <si>
    <t>ショット</t>
  </si>
  <si>
    <t>カウンター</t>
  </si>
  <si>
    <t>Total :</t>
  </si>
  <si>
    <t>ExpertPoint</t>
  </si>
  <si>
    <t>ラッシュ</t>
  </si>
  <si>
    <t>スピン</t>
  </si>
  <si>
    <t>アタック</t>
  </si>
  <si>
    <t>スピン</t>
  </si>
  <si>
    <t>ラッシュ</t>
  </si>
  <si>
    <t>ショット</t>
  </si>
  <si>
    <t>シャープシュート</t>
  </si>
  <si>
    <t>ラピッド</t>
  </si>
  <si>
    <t>アームズメイカー</t>
  </si>
  <si>
    <t>/6040</t>
  </si>
  <si>
    <t>デッサン</t>
  </si>
  <si>
    <t>王者の風格</t>
  </si>
  <si>
    <t>/10000</t>
  </si>
  <si>
    <t>Expert</t>
  </si>
  <si>
    <t>Max</t>
  </si>
  <si>
    <t>ChainExpert</t>
  </si>
  <si>
    <t>アタック</t>
  </si>
  <si>
    <t>/9000</t>
  </si>
  <si>
    <t>/8200</t>
  </si>
  <si>
    <t>/7000</t>
  </si>
  <si>
    <t>/7400</t>
  </si>
  <si>
    <t>/6500</t>
  </si>
  <si>
    <t>/9000</t>
  </si>
  <si>
    <t>/7800</t>
  </si>
  <si>
    <t>/8000</t>
  </si>
  <si>
    <t>/10000</t>
  </si>
  <si>
    <t>/7400</t>
  </si>
  <si>
    <t>Level</t>
  </si>
  <si>
    <t>ExpertPoint</t>
  </si>
  <si>
    <t>Lv30～39</t>
  </si>
  <si>
    <t>Lv40～49</t>
  </si>
  <si>
    <t>/7000</t>
  </si>
  <si>
    <t>Lv60～69</t>
  </si>
  <si>
    <t>/7900</t>
  </si>
  <si>
    <t>ガード</t>
  </si>
  <si>
    <t>/9000</t>
  </si>
  <si>
    <t>/10000</t>
  </si>
  <si>
    <t>/6700</t>
  </si>
  <si>
    <t>カウンター</t>
  </si>
  <si>
    <t>/7500</t>
  </si>
  <si>
    <t>/7000</t>
  </si>
  <si>
    <t>ダッジ</t>
  </si>
  <si>
    <t>Lv10～19</t>
  </si>
  <si>
    <t>/5300</t>
  </si>
  <si>
    <t>Lv20～29</t>
  </si>
  <si>
    <t>/1000</t>
  </si>
  <si>
    <t>/6000</t>
  </si>
  <si>
    <t>Lv50～59</t>
  </si>
  <si>
    <t>/8000</t>
  </si>
  <si>
    <t>Lv70～79</t>
  </si>
  <si>
    <t>Total :</t>
  </si>
  <si>
    <t>pt</t>
  </si>
  <si>
    <t>Lv80～89</t>
  </si>
  <si>
    <t>Lv90～99</t>
  </si>
  <si>
    <t>---</t>
  </si>
  <si>
    <t>0-5</t>
  </si>
  <si>
    <t>力アップ1</t>
  </si>
  <si>
    <t>1-0</t>
  </si>
  <si>
    <t>弧月スラッシュ</t>
  </si>
  <si>
    <t>阿修羅チャージ</t>
  </si>
  <si>
    <t>達人の構え</t>
  </si>
  <si>
    <t>2-0</t>
  </si>
  <si>
    <t>刀剣マニアクス</t>
  </si>
  <si>
    <t>2-5</t>
  </si>
  <si>
    <t>最大HPアップ</t>
  </si>
  <si>
    <t>力アップ2</t>
  </si>
  <si>
    <t>3-0</t>
  </si>
  <si>
    <t>影縫い螺旋</t>
  </si>
  <si>
    <t>自爆</t>
  </si>
  <si>
    <t>力アップ3</t>
  </si>
  <si>
    <t>5-0</t>
  </si>
  <si>
    <t>大車輪</t>
  </si>
  <si>
    <t>暴虐の顎</t>
  </si>
  <si>
    <t>力アップ4</t>
  </si>
  <si>
    <t>獣皇矛刃</t>
  </si>
  <si>
    <t>大切断</t>
  </si>
  <si>
    <t>8-0</t>
  </si>
  <si>
    <t>8-5</t>
  </si>
  <si>
    <t>力アップ5</t>
  </si>
  <si>
    <t>9-0</t>
  </si>
  <si>
    <t>早さアップ</t>
  </si>
  <si>
    <t>早さアップ2</t>
  </si>
  <si>
    <t>早さアップ3</t>
  </si>
  <si>
    <t>蜂の巣ピッド</t>
  </si>
  <si>
    <t>早さアップ4</t>
  </si>
  <si>
    <t>練功バースト</t>
  </si>
  <si>
    <t>早さアップ5</t>
  </si>
  <si>
    <t>体力アップ</t>
  </si>
  <si>
    <t>みね打ち</t>
  </si>
  <si>
    <t>運アップ1</t>
  </si>
  <si>
    <t>猛毒カウンター</t>
  </si>
  <si>
    <t>緊縛カウンター</t>
  </si>
  <si>
    <t>体力アップ2</t>
  </si>
  <si>
    <t>吸魔カウンター</t>
  </si>
  <si>
    <t>運アップ2</t>
  </si>
  <si>
    <t>体力アップ3</t>
  </si>
  <si>
    <t>0-1</t>
  </si>
  <si>
    <t>0-0</t>
  </si>
  <si>
    <t>0-4</t>
  </si>
  <si>
    <t>知力アップ</t>
  </si>
  <si>
    <t>0-7</t>
  </si>
  <si>
    <t>魔力アップ1</t>
  </si>
  <si>
    <t>1-5</t>
  </si>
  <si>
    <t>魔力アップ2</t>
  </si>
  <si>
    <t>魔力アップ3</t>
  </si>
  <si>
    <t>挨拶</t>
  </si>
  <si>
    <t>達人サモン</t>
  </si>
  <si>
    <t>契約金1,000マッカ</t>
  </si>
  <si>
    <t>一喝</t>
  </si>
  <si>
    <t>悪戯</t>
  </si>
  <si>
    <t>召喚オーバードライブ</t>
  </si>
  <si>
    <t>賄賂1,000ﾏｸﾞﾈﾀｲﾄ</t>
  </si>
  <si>
    <t>魔石1個プレゼント</t>
  </si>
  <si>
    <t>宝玉1個プレゼント</t>
  </si>
  <si>
    <t>宝石プレゼント</t>
  </si>
  <si>
    <t>アタック</t>
  </si>
  <si>
    <t>スピン</t>
  </si>
  <si>
    <t>ラッシュ</t>
  </si>
  <si>
    <t>---</t>
  </si>
  <si>
    <t>ベーシカルアタック</t>
  </si>
  <si>
    <t>ドラゴンスウィープ</t>
  </si>
  <si>
    <t>バルカンヒット</t>
  </si>
  <si>
    <t>0-5</t>
  </si>
  <si>
    <t>1-0</t>
  </si>
  <si>
    <t>1-0</t>
  </si>
  <si>
    <t>1-0</t>
  </si>
  <si>
    <t>テイルオブザドラゴン</t>
  </si>
  <si>
    <t>ヘブンズゲイト</t>
  </si>
  <si>
    <t>2-5</t>
  </si>
  <si>
    <t>3-0</t>
  </si>
  <si>
    <t>4-5</t>
  </si>
  <si>
    <t>4-5</t>
  </si>
  <si>
    <t>5-0</t>
  </si>
  <si>
    <t>コンボアタック</t>
  </si>
  <si>
    <t>6-5</t>
  </si>
  <si>
    <t>7-0</t>
  </si>
  <si>
    <t>トリニティレイダー</t>
  </si>
  <si>
    <t>7-0</t>
  </si>
  <si>
    <t>ディスアーマーアタック</t>
  </si>
  <si>
    <t>メイルシュトローム</t>
  </si>
  <si>
    <t>ヘヴィアタック</t>
  </si>
  <si>
    <t>ガトリングアタック</t>
  </si>
  <si>
    <t>レンジショット</t>
  </si>
  <si>
    <t>ハッピートリガー</t>
  </si>
  <si>
    <t>1-0</t>
  </si>
  <si>
    <t>イレイザー</t>
  </si>
  <si>
    <t>サーティーンスナイプ</t>
  </si>
  <si>
    <t>セブンサムライ</t>
  </si>
  <si>
    <t>2-0</t>
  </si>
  <si>
    <t>ガンマニアックス</t>
  </si>
  <si>
    <t>2-5</t>
  </si>
  <si>
    <t>MPアップ</t>
  </si>
  <si>
    <t>3-0</t>
  </si>
  <si>
    <t>ヴァイパースコープ</t>
  </si>
  <si>
    <t>4-5</t>
  </si>
  <si>
    <t>5-0</t>
  </si>
  <si>
    <t>ロングレンジショット</t>
  </si>
  <si>
    <t>6-5</t>
  </si>
  <si>
    <t>7-0</t>
  </si>
  <si>
    <t>ヘヴィソニックトリガー</t>
  </si>
  <si>
    <t>スパイラルショット</t>
  </si>
  <si>
    <t>8-5</t>
  </si>
  <si>
    <t>8-0</t>
  </si>
  <si>
    <t>ブラストトリガー</t>
  </si>
  <si>
    <t>9-0</t>
  </si>
  <si>
    <t>ダブルブレットショット</t>
  </si>
  <si>
    <t>ガード</t>
  </si>
  <si>
    <t>カウンター</t>
  </si>
  <si>
    <t>ダッジ</t>
  </si>
  <si>
    <t>---</t>
  </si>
  <si>
    <t>ベーシカルガード</t>
  </si>
  <si>
    <t>テトラカウンター</t>
  </si>
  <si>
    <t>ダッジベーシカル</t>
  </si>
  <si>
    <t>0-5</t>
  </si>
  <si>
    <t>スマイトガード</t>
  </si>
  <si>
    <t>1-0</t>
  </si>
  <si>
    <t>ダッジパイロキネシス</t>
  </si>
  <si>
    <t>スタンガード</t>
  </si>
  <si>
    <t>ダッジスタニング</t>
  </si>
  <si>
    <t>2-5</t>
  </si>
  <si>
    <t>パワーガード</t>
  </si>
  <si>
    <t>カウンターインファイト</t>
  </si>
  <si>
    <t>ダッジドレイン</t>
  </si>
  <si>
    <t>ペトラダッジ</t>
  </si>
  <si>
    <t>ウィザーガード</t>
  </si>
  <si>
    <t>トラエスト</t>
  </si>
  <si>
    <t>スクンダ</t>
  </si>
  <si>
    <t>ディア</t>
  </si>
  <si>
    <t>アギ</t>
  </si>
  <si>
    <t>ラクカジャ</t>
  </si>
  <si>
    <t>タルンダ</t>
  </si>
  <si>
    <t>ポズムディ</t>
  </si>
  <si>
    <t>ブフ、ジオ</t>
  </si>
  <si>
    <t>マカンダ</t>
  </si>
  <si>
    <t>メディア</t>
  </si>
  <si>
    <t>0-5</t>
  </si>
  <si>
    <t>ザン</t>
  </si>
  <si>
    <t>0-7</t>
  </si>
  <si>
    <t>スクカジャ</t>
  </si>
  <si>
    <t>1-4</t>
  </si>
  <si>
    <t>カルムディ</t>
  </si>
  <si>
    <t>マハラギ、マハブフ、マハジオ</t>
  </si>
  <si>
    <t>マカカジャ</t>
  </si>
  <si>
    <t>プリンパ</t>
  </si>
  <si>
    <t>1-7</t>
  </si>
  <si>
    <t>パララディ</t>
  </si>
  <si>
    <t>1-5</t>
  </si>
  <si>
    <t>マハザン</t>
  </si>
  <si>
    <t>サマカジャ</t>
  </si>
  <si>
    <t>シバブー</t>
  </si>
  <si>
    <t>2-0</t>
  </si>
  <si>
    <t>パトラ</t>
  </si>
  <si>
    <t>アギアクセラ、ブフアクセラ</t>
  </si>
  <si>
    <t>タルカジャ</t>
  </si>
  <si>
    <t>マカジャマ</t>
  </si>
  <si>
    <t>クロズディ</t>
  </si>
  <si>
    <t>アギラオ、ブフーラ、ジオンガ</t>
  </si>
  <si>
    <t>ラクンダ</t>
  </si>
  <si>
    <t>ディアラマ</t>
  </si>
  <si>
    <t>2-2</t>
  </si>
  <si>
    <t>ジオアクセラ、ザンアクセラ</t>
  </si>
  <si>
    <t>テトラジャ</t>
  </si>
  <si>
    <t>サマンダ</t>
  </si>
  <si>
    <t>4-0</t>
  </si>
  <si>
    <t>リカーム</t>
  </si>
  <si>
    <t>ザンマ、MPアップ</t>
  </si>
  <si>
    <t>エストマ</t>
  </si>
  <si>
    <t>メディアラマ</t>
  </si>
  <si>
    <t>2-7</t>
  </si>
  <si>
    <t>マハラギアクセラ、マハブフアクセラ</t>
  </si>
  <si>
    <t>3-5</t>
  </si>
  <si>
    <t>マハスクカジャ</t>
  </si>
  <si>
    <t>ドルミナー</t>
  </si>
  <si>
    <t>5-5</t>
  </si>
  <si>
    <t>ペトラディ</t>
  </si>
  <si>
    <t>マハブフーラ、マハジオンガ</t>
  </si>
  <si>
    <t>デクンダ</t>
  </si>
  <si>
    <t>マリンカリン</t>
  </si>
  <si>
    <t>エトナディ</t>
  </si>
  <si>
    <t>マハザンマ</t>
  </si>
  <si>
    <t>リベラマ</t>
  </si>
  <si>
    <t>7-0</t>
  </si>
  <si>
    <t>ディアラハン</t>
  </si>
  <si>
    <t>3-7</t>
  </si>
  <si>
    <t>アギラオアクセラ、ブフーラアクセラ</t>
  </si>
  <si>
    <t>マハラクカジャ</t>
  </si>
  <si>
    <t>8-0</t>
  </si>
  <si>
    <t>リカームドラ</t>
  </si>
  <si>
    <t>マハラギオン</t>
  </si>
  <si>
    <t>マハサマカジャ</t>
  </si>
  <si>
    <t>マハラクンダ</t>
  </si>
  <si>
    <t>9-0</t>
  </si>
  <si>
    <t>メディアラハン</t>
  </si>
  <si>
    <t>4-2</t>
  </si>
  <si>
    <t>ジオンガアクセラ、ザンマアクセラ</t>
  </si>
  <si>
    <t>マハサマンダ</t>
  </si>
  <si>
    <t>サマリカーム</t>
  </si>
  <si>
    <t>MPアップ</t>
  </si>
  <si>
    <t>メギド</t>
  </si>
  <si>
    <t>6-0</t>
  </si>
  <si>
    <t>ジオダイン、ザンダイン</t>
  </si>
  <si>
    <t>アギダイン、ブフダイン</t>
  </si>
  <si>
    <t>メギドラ</t>
  </si>
  <si>
    <t>マハジオダイン、マハザンダイン</t>
  </si>
  <si>
    <t>8-5</t>
  </si>
  <si>
    <t>マハラギダイン、マハブフダイン</t>
  </si>
  <si>
    <t>メギドラオン</t>
  </si>
  <si>
    <t>---</t>
  </si>
  <si>
    <t>0-3</t>
  </si>
  <si>
    <t>忌門禁呪の法</t>
  </si>
  <si>
    <t>疾風の弾痕</t>
  </si>
  <si>
    <t>侵蝕の呪詛</t>
  </si>
  <si>
    <t>毒瘴の弾痕</t>
  </si>
  <si>
    <t>刻延の呪詛 陽</t>
  </si>
  <si>
    <t>忘却の弾痕</t>
  </si>
  <si>
    <t>3-0</t>
  </si>
  <si>
    <t>斬傷の呪詛</t>
  </si>
  <si>
    <t>腕部狙撃</t>
  </si>
  <si>
    <t>弾傷の呪詛</t>
  </si>
  <si>
    <t>蟲惑の弾痕</t>
  </si>
  <si>
    <t>魔傷の呪詛</t>
  </si>
  <si>
    <t>魔塞の弾痕</t>
  </si>
  <si>
    <t>遅療の呪詛</t>
  </si>
  <si>
    <t>灼熱の弾痕</t>
  </si>
  <si>
    <t>刻延の呪詛 陰</t>
  </si>
  <si>
    <t>雹霰の弾痕</t>
  </si>
  <si>
    <t>被撃の呪詛</t>
  </si>
  <si>
    <t>霹靂の弾痕</t>
  </si>
  <si>
    <t>鏡破りの呪詛</t>
  </si>
  <si>
    <t>魔装術</t>
  </si>
  <si>
    <t>魔晶変化</t>
  </si>
  <si>
    <t>魂合術</t>
  </si>
  <si>
    <t>1-0</t>
  </si>
  <si>
    <t>1-0</t>
  </si>
  <si>
    <t>ディバインヒール</t>
  </si>
  <si>
    <t>2-0</t>
  </si>
  <si>
    <t>2-0</t>
  </si>
  <si>
    <t>パルスオブアサルト</t>
  </si>
  <si>
    <t>パルスオブソリッド</t>
  </si>
  <si>
    <t>3-0</t>
  </si>
  <si>
    <t>パルスオブアーマード</t>
  </si>
  <si>
    <t>3-5</t>
  </si>
  <si>
    <t>クロックカット</t>
  </si>
  <si>
    <t>3-5</t>
  </si>
  <si>
    <t>ディバインブレス</t>
  </si>
  <si>
    <t>4-5</t>
  </si>
  <si>
    <t>4-0</t>
  </si>
  <si>
    <t>クロックオフ</t>
  </si>
  <si>
    <t>5-0</t>
  </si>
  <si>
    <t>5-0</t>
  </si>
  <si>
    <t>ディバインシールド</t>
  </si>
  <si>
    <t>4-5</t>
  </si>
  <si>
    <t>ディバインバリア</t>
  </si>
  <si>
    <t>5-0</t>
  </si>
  <si>
    <t>シャープシュート</t>
  </si>
  <si>
    <t>1-0</t>
  </si>
  <si>
    <t>ディスターブド･P</t>
  </si>
  <si>
    <t>カマイタチ</t>
  </si>
  <si>
    <t>0-4</t>
  </si>
  <si>
    <t>クルーエルチェイス</t>
  </si>
  <si>
    <t>フリージングランス</t>
  </si>
  <si>
    <t>2-0</t>
  </si>
  <si>
    <t>エーテルティア</t>
  </si>
  <si>
    <t>3-0</t>
  </si>
  <si>
    <t>ソニックスルー</t>
  </si>
  <si>
    <t>2-5</t>
  </si>
  <si>
    <t>フォウニー･A</t>
  </si>
  <si>
    <t>4-0</t>
  </si>
  <si>
    <t>デロリアン</t>
  </si>
  <si>
    <t>ブリッシュ･E</t>
  </si>
  <si>
    <t>3-0</t>
  </si>
  <si>
    <t>フィアレス･P</t>
  </si>
  <si>
    <t>D･ディスティンクション</t>
  </si>
  <si>
    <t>3-5</t>
  </si>
  <si>
    <t>ジョイントブレイク</t>
  </si>
  <si>
    <t>4-5</t>
  </si>
  <si>
    <t>ギルティピアース</t>
  </si>
  <si>
    <t>サンクレスエグザイル</t>
  </si>
  <si>
    <t>5-0</t>
  </si>
  <si>
    <t>エピックディーズ</t>
  </si>
  <si>
    <t>6-0</t>
  </si>
  <si>
    <t>クリミナルパレット</t>
  </si>
  <si>
    <t>プラスフィーム</t>
  </si>
  <si>
    <t>アームズメイカー</t>
  </si>
  <si>
    <t>87スキル</t>
  </si>
  <si>
    <t>57スキル</t>
  </si>
  <si>
    <t>王者の風格</t>
  </si>
  <si>
    <t>1-0</t>
  </si>
  <si>
    <t>封建王</t>
  </si>
  <si>
    <t>2-0</t>
  </si>
  <si>
    <t>兵隊王</t>
  </si>
  <si>
    <t>殉教王</t>
  </si>
  <si>
    <t>3-0</t>
  </si>
  <si>
    <t>血斧王</t>
  </si>
  <si>
    <t>騎士王</t>
  </si>
  <si>
    <t>獅子王</t>
  </si>
  <si>
    <t>4-0</t>
  </si>
  <si>
    <t>鉄壁王</t>
  </si>
  <si>
    <t>5-0</t>
  </si>
  <si>
    <t>喧嘩王</t>
  </si>
  <si>
    <t>勇敢王</t>
  </si>
  <si>
    <t>6-0</t>
  </si>
  <si>
    <t>勝利王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</si>
</sst>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15">
    <font>
      <sz val="10"/>
      <name val="MS UI Gothic"/>
      <family val="3"/>
    </font>
    <font>
      <sz val="6"/>
      <name val="MS UI Gothic"/>
      <family val="3"/>
    </font>
    <font>
      <sz val="10"/>
      <color indexed="22"/>
      <name val="MS UI Gothic"/>
      <family val="3"/>
    </font>
    <font>
      <sz val="10"/>
      <color indexed="63"/>
      <name val="MS UI Gothic"/>
      <family val="3"/>
    </font>
    <font>
      <sz val="10"/>
      <color indexed="45"/>
      <name val="MS UI Gothic"/>
      <family val="3"/>
    </font>
    <font>
      <sz val="10"/>
      <color indexed="42"/>
      <name val="MS UI Gothic"/>
      <family val="3"/>
    </font>
    <font>
      <sz val="10"/>
      <color indexed="46"/>
      <name val="MS UI Gothic"/>
      <family val="3"/>
    </font>
    <font>
      <sz val="10"/>
      <color indexed="47"/>
      <name val="MS UI Gothic"/>
      <family val="3"/>
    </font>
    <font>
      <sz val="10"/>
      <color indexed="57"/>
      <name val="MS UI Gothic"/>
      <family val="3"/>
    </font>
    <font>
      <sz val="10"/>
      <color indexed="23"/>
      <name val="MS UI Gothic"/>
      <family val="3"/>
    </font>
    <font>
      <sz val="9"/>
      <color indexed="63"/>
      <name val="ＭＳ Ｐゴシック"/>
      <family val="3"/>
    </font>
    <font>
      <b/>
      <sz val="10"/>
      <color indexed="42"/>
      <name val="MS UI Gothic"/>
      <family val="3"/>
    </font>
    <font>
      <sz val="10"/>
      <color indexed="31"/>
      <name val="MS UI Gothic"/>
      <family val="3"/>
    </font>
    <font>
      <sz val="10"/>
      <color indexed="59"/>
      <name val="MS UI Gothic"/>
      <family val="3"/>
    </font>
    <font>
      <b/>
      <sz val="8"/>
      <name val="MS UI Gothic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Up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3"/>
      </diagonal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 diagonalUp="1">
      <left style="thin">
        <color indexed="63"/>
      </left>
      <right>
        <color indexed="63"/>
      </right>
      <top style="thin">
        <color indexed="63"/>
      </top>
      <bottom style="thin">
        <color indexed="63"/>
      </bottom>
      <diagonal style="thin">
        <color indexed="63"/>
      </diagonal>
    </border>
    <border diagonalUp="1">
      <left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3"/>
      </diagonal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38" fontId="5" fillId="2" borderId="10" xfId="16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38" fontId="5" fillId="2" borderId="2" xfId="16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5" borderId="13" xfId="0" applyFont="1" applyFill="1" applyBorder="1" applyAlignment="1" quotePrefix="1">
      <alignment vertical="center"/>
    </xf>
    <xf numFmtId="0" fontId="3" fillId="3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5" borderId="15" xfId="0" applyFont="1" applyFill="1" applyBorder="1" applyAlignment="1" quotePrefix="1">
      <alignment vertical="center"/>
    </xf>
    <xf numFmtId="0" fontId="3" fillId="3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5" xfId="0" applyFont="1" applyFill="1" applyBorder="1" applyAlignment="1" quotePrefix="1">
      <alignment vertical="center"/>
    </xf>
    <xf numFmtId="56" fontId="3" fillId="5" borderId="17" xfId="0" applyNumberFormat="1" applyFont="1" applyFill="1" applyBorder="1" applyAlignment="1" quotePrefix="1">
      <alignment vertical="center"/>
    </xf>
    <xf numFmtId="56" fontId="3" fillId="5" borderId="15" xfId="0" applyNumberFormat="1" applyFont="1" applyFill="1" applyBorder="1" applyAlignment="1" quotePrefix="1">
      <alignment vertical="center"/>
    </xf>
    <xf numFmtId="0" fontId="3" fillId="5" borderId="13" xfId="0" applyFont="1" applyFill="1" applyBorder="1" applyAlignment="1" quotePrefix="1">
      <alignment vertical="center"/>
    </xf>
    <xf numFmtId="0" fontId="3" fillId="5" borderId="17" xfId="0" applyFont="1" applyFill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5" borderId="19" xfId="0" applyFont="1" applyFill="1" applyBorder="1" applyAlignment="1" quotePrefix="1">
      <alignment vertical="center"/>
    </xf>
    <xf numFmtId="0" fontId="3" fillId="3" borderId="20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/>
    </xf>
    <xf numFmtId="56" fontId="3" fillId="5" borderId="21" xfId="0" applyNumberFormat="1" applyFont="1" applyFill="1" applyBorder="1" applyAlignment="1" quotePrefix="1">
      <alignment vertical="center"/>
    </xf>
    <xf numFmtId="56" fontId="3" fillId="5" borderId="24" xfId="0" applyNumberFormat="1" applyFont="1" applyFill="1" applyBorder="1" applyAlignment="1" quotePrefix="1">
      <alignment vertical="center"/>
    </xf>
    <xf numFmtId="56" fontId="3" fillId="5" borderId="21" xfId="0" applyNumberFormat="1" applyFont="1" applyFill="1" applyBorder="1" applyAlignment="1">
      <alignment vertical="center"/>
    </xf>
    <xf numFmtId="0" fontId="3" fillId="5" borderId="17" xfId="0" applyFont="1" applyFill="1" applyBorder="1" applyAlignment="1" quotePrefix="1">
      <alignment vertical="center"/>
    </xf>
    <xf numFmtId="56" fontId="3" fillId="5" borderId="24" xfId="0" applyNumberFormat="1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5" borderId="25" xfId="0" applyFont="1" applyFill="1" applyBorder="1" applyAlignment="1" quotePrefix="1">
      <alignment vertical="center"/>
    </xf>
    <xf numFmtId="0" fontId="3" fillId="5" borderId="24" xfId="0" applyFont="1" applyFill="1" applyBorder="1" applyAlignment="1" quotePrefix="1">
      <alignment vertical="center"/>
    </xf>
    <xf numFmtId="0" fontId="3" fillId="5" borderId="21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38" fontId="11" fillId="2" borderId="5" xfId="16" applyFont="1" applyFill="1" applyBorder="1" applyAlignment="1">
      <alignment horizontal="right" vertical="center"/>
    </xf>
    <xf numFmtId="38" fontId="11" fillId="2" borderId="26" xfId="16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8" fontId="3" fillId="4" borderId="0" xfId="16" applyFont="1" applyFill="1" applyBorder="1" applyAlignment="1">
      <alignment horizontal="center" vertical="center"/>
    </xf>
    <xf numFmtId="38" fontId="3" fillId="4" borderId="28" xfId="16" applyFont="1" applyFill="1" applyBorder="1" applyAlignment="1">
      <alignment horizontal="center" vertical="center"/>
    </xf>
    <xf numFmtId="38" fontId="3" fillId="5" borderId="0" xfId="16" applyFont="1" applyFill="1" applyBorder="1" applyAlignment="1">
      <alignment horizontal="center" vertical="center"/>
    </xf>
    <xf numFmtId="38" fontId="3" fillId="5" borderId="28" xfId="16" applyFont="1" applyFill="1" applyBorder="1" applyAlignment="1">
      <alignment horizontal="center" vertical="center"/>
    </xf>
    <xf numFmtId="38" fontId="3" fillId="5" borderId="12" xfId="16" applyFont="1" applyFill="1" applyBorder="1" applyAlignment="1">
      <alignment horizontal="center" vertical="center"/>
    </xf>
    <xf numFmtId="38" fontId="3" fillId="5" borderId="29" xfId="16" applyFont="1" applyFill="1" applyBorder="1" applyAlignment="1">
      <alignment horizontal="center" vertical="center"/>
    </xf>
    <xf numFmtId="0" fontId="3" fillId="4" borderId="13" xfId="0" applyFont="1" applyFill="1" applyBorder="1" applyAlignment="1" quotePrefix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4" borderId="19" xfId="0" applyFont="1" applyFill="1" applyBorder="1" applyAlignment="1" quotePrefix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3" fillId="4" borderId="17" xfId="0" applyFont="1" applyFill="1" applyBorder="1" applyAlignment="1" quotePrefix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38" fontId="11" fillId="2" borderId="4" xfId="16" applyFont="1" applyFill="1" applyBorder="1" applyAlignment="1">
      <alignment horizontal="right" vertical="center"/>
    </xf>
    <xf numFmtId="38" fontId="11" fillId="2" borderId="10" xfId="16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97A6E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workbookViewId="0" topLeftCell="A1">
      <selection activeCell="C3" sqref="C3"/>
    </sheetView>
  </sheetViews>
  <sheetFormatPr defaultColWidth="9.140625" defaultRowHeight="12"/>
  <cols>
    <col min="1" max="1" width="1.421875" style="0" customWidth="1"/>
    <col min="2" max="2" width="8.7109375" style="0" customWidth="1"/>
    <col min="3" max="3" width="5.7109375" style="0" customWidth="1"/>
    <col min="4" max="4" width="6.7109375" style="0" customWidth="1"/>
    <col min="5" max="5" width="8.7109375" style="0" customWidth="1"/>
    <col min="6" max="6" width="5.7109375" style="0" customWidth="1"/>
    <col min="7" max="7" width="6.7109375" style="0" customWidth="1"/>
    <col min="8" max="8" width="1.421875" style="0" customWidth="1"/>
    <col min="9" max="9" width="12.7109375" style="0" customWidth="1"/>
    <col min="10" max="11" width="5.7109375" style="0" customWidth="1"/>
  </cols>
  <sheetData>
    <row r="2" spans="2:11" ht="12">
      <c r="B2" s="82" t="s">
        <v>98</v>
      </c>
      <c r="C2" s="83"/>
      <c r="D2" s="7" t="s">
        <v>99</v>
      </c>
      <c r="E2" s="86" t="s">
        <v>98</v>
      </c>
      <c r="F2" s="86"/>
      <c r="G2" s="9" t="s">
        <v>99</v>
      </c>
      <c r="I2" s="82" t="s">
        <v>100</v>
      </c>
      <c r="J2" s="76"/>
      <c r="K2" s="7" t="s">
        <v>99</v>
      </c>
    </row>
    <row r="3" spans="2:11" ht="12">
      <c r="B3" s="2" t="s">
        <v>101</v>
      </c>
      <c r="C3" s="14">
        <v>0</v>
      </c>
      <c r="D3" s="25" t="s">
        <v>102</v>
      </c>
      <c r="E3" s="1" t="s">
        <v>12</v>
      </c>
      <c r="F3" s="17">
        <v>0</v>
      </c>
      <c r="G3" s="10" t="s">
        <v>38</v>
      </c>
      <c r="I3" s="8" t="s">
        <v>32</v>
      </c>
      <c r="J3" s="20" t="str">
        <f>IF(AND(F18&gt;=1000,F20&gt;=1000,C6&gt;=2000,C14&gt;=2000),F18*0.4+F20*0.2+C6*0.3+C14*0.1,"-----")</f>
        <v>-----</v>
      </c>
      <c r="K3" s="25" t="s">
        <v>103</v>
      </c>
    </row>
    <row r="4" spans="2:11" ht="12">
      <c r="B4" s="2" t="s">
        <v>88</v>
      </c>
      <c r="C4" s="3">
        <v>0</v>
      </c>
      <c r="D4" s="29" t="s">
        <v>104</v>
      </c>
      <c r="E4" s="1" t="s">
        <v>13</v>
      </c>
      <c r="F4" s="15">
        <v>0</v>
      </c>
      <c r="G4" s="10" t="s">
        <v>47</v>
      </c>
      <c r="I4" s="8" t="s">
        <v>48</v>
      </c>
      <c r="J4" s="20">
        <f>IF(AND(F21&gt;=1000,C13&gt;=2000,C11&gt;=2000),F21*0.3+C13*0.4+C11*0.3,"-----")</f>
        <v>5000</v>
      </c>
      <c r="K4" s="25" t="s">
        <v>105</v>
      </c>
    </row>
    <row r="5" spans="2:11" ht="12">
      <c r="B5" s="2" t="s">
        <v>89</v>
      </c>
      <c r="C5" s="15">
        <v>0</v>
      </c>
      <c r="D5" s="25" t="s">
        <v>104</v>
      </c>
      <c r="E5" s="10" t="s">
        <v>14</v>
      </c>
      <c r="F5" s="18"/>
      <c r="G5" s="11"/>
      <c r="I5" s="8" t="s">
        <v>36</v>
      </c>
      <c r="J5" s="20" t="str">
        <f>IF(AND(F21&gt;=1000,F20&gt;=1000,C12&gt;=1000,C14&gt;=2000),F21*0.2+F20*0.2+C12*0.1+C14*0.5,"-----")</f>
        <v>-----</v>
      </c>
      <c r="K5" s="25" t="s">
        <v>106</v>
      </c>
    </row>
    <row r="6" spans="2:11" ht="12">
      <c r="B6" s="4" t="s">
        <v>90</v>
      </c>
      <c r="C6" s="15">
        <v>0</v>
      </c>
      <c r="D6" s="25" t="s">
        <v>107</v>
      </c>
      <c r="E6" s="1" t="s">
        <v>15</v>
      </c>
      <c r="F6" s="15">
        <v>0</v>
      </c>
      <c r="G6" s="10" t="s">
        <v>66</v>
      </c>
      <c r="I6" s="8" t="s">
        <v>91</v>
      </c>
      <c r="J6" s="20" t="str">
        <f>IF(AND(F18&gt;=1000,C6&gt;=2000,C21&gt;=2000),F18*0.2+C6*0.4+C21*0.4,"-----")</f>
        <v>-----</v>
      </c>
      <c r="K6" s="25" t="s">
        <v>108</v>
      </c>
    </row>
    <row r="7" spans="2:11" ht="12">
      <c r="B7" s="4" t="s">
        <v>92</v>
      </c>
      <c r="C7" s="17">
        <v>1000</v>
      </c>
      <c r="D7" s="25" t="s">
        <v>109</v>
      </c>
      <c r="E7" s="10" t="s">
        <v>16</v>
      </c>
      <c r="F7" s="18"/>
      <c r="G7" s="11"/>
      <c r="I7" s="8" t="s">
        <v>33</v>
      </c>
      <c r="J7" s="20" t="str">
        <f>IF(AND(F20&gt;=1000,C5&gt;=1000,C12&gt;=1000),F20*0.4+C5*0.3+C12*0.3,"-----")</f>
        <v>-----</v>
      </c>
      <c r="K7" s="25" t="s">
        <v>118</v>
      </c>
    </row>
    <row r="8" spans="2:11" ht="12">
      <c r="B8" s="5" t="s">
        <v>119</v>
      </c>
      <c r="C8" s="15">
        <v>0</v>
      </c>
      <c r="D8" s="25" t="s">
        <v>120</v>
      </c>
      <c r="E8" s="1" t="s">
        <v>17</v>
      </c>
      <c r="F8" s="15">
        <v>0</v>
      </c>
      <c r="G8" s="10" t="s">
        <v>121</v>
      </c>
      <c r="I8" s="8" t="s">
        <v>34</v>
      </c>
      <c r="J8" s="20" t="str">
        <f>IF(AND(C19&gt;=1000),C19*0.4+C21*0.4+F3*0.1+F8*0.1,"-----")</f>
        <v>-----</v>
      </c>
      <c r="K8" s="10" t="s">
        <v>122</v>
      </c>
    </row>
    <row r="9" spans="2:11" ht="12">
      <c r="B9" s="5" t="s">
        <v>123</v>
      </c>
      <c r="C9" s="17">
        <v>1000</v>
      </c>
      <c r="D9" s="25" t="s">
        <v>124</v>
      </c>
      <c r="E9" s="10" t="s">
        <v>18</v>
      </c>
      <c r="F9" s="18"/>
      <c r="G9" s="11"/>
      <c r="I9" s="8" t="s">
        <v>35</v>
      </c>
      <c r="J9" s="20" t="str">
        <f>IF(AND(F13&gt;=1000,F3&gt;=1000),F13*0.8+F3*0.2,"-----")</f>
        <v>-----</v>
      </c>
      <c r="K9" s="10" t="s">
        <v>125</v>
      </c>
    </row>
    <row r="10" spans="2:11" ht="12">
      <c r="B10" s="5" t="s">
        <v>126</v>
      </c>
      <c r="C10" s="15">
        <v>1000</v>
      </c>
      <c r="D10" s="25" t="s">
        <v>120</v>
      </c>
      <c r="E10" s="10" t="s">
        <v>19</v>
      </c>
      <c r="F10" s="16"/>
      <c r="G10" s="11"/>
      <c r="I10" s="8" t="s">
        <v>93</v>
      </c>
      <c r="J10" s="20" t="str">
        <f>IF(AND(F16&gt;=1000,F18&gt;=1000),F16*0.8+F18*0.2,"-----")</f>
        <v>-----</v>
      </c>
      <c r="K10" s="10" t="s">
        <v>94</v>
      </c>
    </row>
    <row r="11" spans="2:11" ht="12">
      <c r="B11" s="31" t="s">
        <v>1</v>
      </c>
      <c r="C11" s="15">
        <v>9000</v>
      </c>
      <c r="D11" s="25" t="s">
        <v>110</v>
      </c>
      <c r="E11" s="10" t="s">
        <v>20</v>
      </c>
      <c r="F11" s="18"/>
      <c r="G11" s="11"/>
      <c r="I11" s="27" t="s">
        <v>96</v>
      </c>
      <c r="J11" s="28" t="str">
        <f>IF(AND(C3&gt;=2000,F3&gt;=1000,F4&gt;=1000),C3*0.2+F3*0.4+F4*0.4,"-----")</f>
        <v>-----</v>
      </c>
      <c r="K11" s="30" t="s">
        <v>111</v>
      </c>
    </row>
    <row r="12" spans="2:7" ht="12">
      <c r="B12" s="31" t="s">
        <v>2</v>
      </c>
      <c r="C12" s="17">
        <v>4000</v>
      </c>
      <c r="D12" s="25" t="s">
        <v>97</v>
      </c>
      <c r="E12" s="10" t="s">
        <v>21</v>
      </c>
      <c r="F12" s="16"/>
      <c r="G12" s="11"/>
    </row>
    <row r="13" spans="2:11" ht="12">
      <c r="B13" s="31" t="s">
        <v>3</v>
      </c>
      <c r="C13" s="15">
        <v>5000</v>
      </c>
      <c r="D13" s="10" t="s">
        <v>37</v>
      </c>
      <c r="E13" s="1" t="s">
        <v>22</v>
      </c>
      <c r="F13" s="17">
        <v>0</v>
      </c>
      <c r="G13" s="10" t="s">
        <v>71</v>
      </c>
      <c r="I13" s="13" t="s">
        <v>112</v>
      </c>
      <c r="J13" s="84" t="s">
        <v>113</v>
      </c>
      <c r="K13" s="85"/>
    </row>
    <row r="14" spans="2:11" ht="12">
      <c r="B14" s="31" t="s">
        <v>4</v>
      </c>
      <c r="C14" s="17">
        <v>0</v>
      </c>
      <c r="D14" s="10" t="s">
        <v>37</v>
      </c>
      <c r="E14" s="10" t="s">
        <v>95</v>
      </c>
      <c r="F14" s="16"/>
      <c r="G14" s="11"/>
      <c r="I14" s="21" t="s">
        <v>40</v>
      </c>
      <c r="J14" s="87">
        <v>17000</v>
      </c>
      <c r="K14" s="88"/>
    </row>
    <row r="15" spans="2:11" ht="12">
      <c r="B15" s="6" t="s">
        <v>5</v>
      </c>
      <c r="C15" s="15">
        <v>0</v>
      </c>
      <c r="D15" s="10" t="s">
        <v>58</v>
      </c>
      <c r="E15" s="10" t="s">
        <v>23</v>
      </c>
      <c r="F15" s="18"/>
      <c r="G15" s="11"/>
      <c r="I15" s="22" t="s">
        <v>127</v>
      </c>
      <c r="J15" s="89">
        <v>18000</v>
      </c>
      <c r="K15" s="90"/>
    </row>
    <row r="16" spans="2:11" ht="12">
      <c r="B16" s="6" t="s">
        <v>6</v>
      </c>
      <c r="C16" s="17">
        <v>0</v>
      </c>
      <c r="D16" s="10" t="s">
        <v>59</v>
      </c>
      <c r="E16" s="1" t="s">
        <v>24</v>
      </c>
      <c r="F16" s="15">
        <v>0</v>
      </c>
      <c r="G16" s="10" t="s">
        <v>128</v>
      </c>
      <c r="I16" s="21" t="s">
        <v>129</v>
      </c>
      <c r="J16" s="87">
        <v>19000</v>
      </c>
      <c r="K16" s="88"/>
    </row>
    <row r="17" spans="2:11" ht="12">
      <c r="B17" s="6" t="s">
        <v>7</v>
      </c>
      <c r="C17" s="15">
        <v>0</v>
      </c>
      <c r="D17" s="10" t="s">
        <v>130</v>
      </c>
      <c r="E17" s="10" t="s">
        <v>25</v>
      </c>
      <c r="F17" s="18"/>
      <c r="G17" s="11"/>
      <c r="I17" s="22" t="s">
        <v>114</v>
      </c>
      <c r="J17" s="89">
        <v>20000</v>
      </c>
      <c r="K17" s="90"/>
    </row>
    <row r="18" spans="2:11" ht="12">
      <c r="B18" s="6" t="s">
        <v>8</v>
      </c>
      <c r="C18" s="17">
        <v>0</v>
      </c>
      <c r="D18" s="10" t="s">
        <v>130</v>
      </c>
      <c r="E18" s="1" t="s">
        <v>26</v>
      </c>
      <c r="F18" s="15">
        <v>0</v>
      </c>
      <c r="G18" s="10" t="s">
        <v>76</v>
      </c>
      <c r="I18" s="21" t="s">
        <v>115</v>
      </c>
      <c r="J18" s="87">
        <v>21000</v>
      </c>
      <c r="K18" s="88"/>
    </row>
    <row r="19" spans="2:11" ht="12">
      <c r="B19" s="1" t="s">
        <v>9</v>
      </c>
      <c r="C19" s="15">
        <v>0</v>
      </c>
      <c r="D19" s="10" t="s">
        <v>131</v>
      </c>
      <c r="E19" s="10" t="s">
        <v>27</v>
      </c>
      <c r="F19" s="18"/>
      <c r="G19" s="11"/>
      <c r="I19" s="22" t="s">
        <v>132</v>
      </c>
      <c r="J19" s="89">
        <v>22000</v>
      </c>
      <c r="K19" s="90"/>
    </row>
    <row r="20" spans="2:11" ht="12">
      <c r="B20" s="10" t="s">
        <v>10</v>
      </c>
      <c r="C20" s="18"/>
      <c r="D20" s="11"/>
      <c r="E20" s="1" t="s">
        <v>28</v>
      </c>
      <c r="F20" s="15">
        <v>0</v>
      </c>
      <c r="G20" s="25" t="s">
        <v>116</v>
      </c>
      <c r="I20" s="21" t="s">
        <v>117</v>
      </c>
      <c r="J20" s="87">
        <v>23000</v>
      </c>
      <c r="K20" s="88"/>
    </row>
    <row r="21" spans="2:11" ht="12">
      <c r="B21" s="1" t="s">
        <v>11</v>
      </c>
      <c r="C21" s="15">
        <v>0</v>
      </c>
      <c r="D21" s="10" t="s">
        <v>39</v>
      </c>
      <c r="E21" s="1" t="s">
        <v>29</v>
      </c>
      <c r="F21" s="17">
        <v>1000</v>
      </c>
      <c r="G21" s="10" t="s">
        <v>133</v>
      </c>
      <c r="I21" s="22" t="s">
        <v>134</v>
      </c>
      <c r="J21" s="89">
        <v>24000</v>
      </c>
      <c r="K21" s="90"/>
    </row>
    <row r="22" spans="2:11" ht="12">
      <c r="B22" s="77" t="s">
        <v>135</v>
      </c>
      <c r="C22" s="78"/>
      <c r="D22" s="79"/>
      <c r="E22" s="80">
        <f>SUM(C3:C22,F3:F24)</f>
        <v>22000</v>
      </c>
      <c r="F22" s="81"/>
      <c r="G22" s="26" t="s">
        <v>136</v>
      </c>
      <c r="I22" s="21" t="s">
        <v>137</v>
      </c>
      <c r="J22" s="87">
        <v>25000</v>
      </c>
      <c r="K22" s="88"/>
    </row>
    <row r="23" spans="9:11" ht="12">
      <c r="I23" s="23" t="s">
        <v>138</v>
      </c>
      <c r="J23" s="91">
        <v>26000</v>
      </c>
      <c r="K23" s="92"/>
    </row>
    <row r="24" spans="2:4" ht="12">
      <c r="B24" s="12"/>
      <c r="C24" s="12"/>
      <c r="D24" s="12"/>
    </row>
    <row r="25" spans="2:4" ht="12">
      <c r="B25" s="12"/>
      <c r="C25" s="12"/>
      <c r="D25" s="12"/>
    </row>
    <row r="26" spans="2:4" ht="12">
      <c r="B26" s="12"/>
      <c r="C26" s="12"/>
      <c r="D26" s="12"/>
    </row>
    <row r="27" spans="2:4" ht="12">
      <c r="B27" s="12"/>
      <c r="C27" s="12"/>
      <c r="D27" s="12"/>
    </row>
  </sheetData>
  <mergeCells count="16">
    <mergeCell ref="J15:K15"/>
    <mergeCell ref="J23:K23"/>
    <mergeCell ref="J18:K18"/>
    <mergeCell ref="J19:K19"/>
    <mergeCell ref="J20:K20"/>
    <mergeCell ref="J21:K21"/>
    <mergeCell ref="B22:D22"/>
    <mergeCell ref="E22:F22"/>
    <mergeCell ref="B2:C2"/>
    <mergeCell ref="J13:K13"/>
    <mergeCell ref="I2:J2"/>
    <mergeCell ref="E2:F2"/>
    <mergeCell ref="J22:K22"/>
    <mergeCell ref="J16:K16"/>
    <mergeCell ref="J17:K17"/>
    <mergeCell ref="J14:K1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0"/>
  <sheetViews>
    <sheetView workbookViewId="0" topLeftCell="A1">
      <selection activeCell="E13" sqref="E13"/>
    </sheetView>
  </sheetViews>
  <sheetFormatPr defaultColWidth="9.140625" defaultRowHeight="12"/>
  <cols>
    <col min="1" max="1" width="1.421875" style="0" customWidth="1"/>
    <col min="2" max="2" width="3.7109375" style="0" customWidth="1"/>
    <col min="3" max="3" width="15.7109375" style="0" customWidth="1"/>
    <col min="4" max="4" width="1.421875" style="0" customWidth="1"/>
    <col min="5" max="5" width="3.7109375" style="0" customWidth="1"/>
    <col min="6" max="6" width="15.7109375" style="0" customWidth="1"/>
    <col min="7" max="7" width="1.421875" style="0" customWidth="1"/>
    <col min="8" max="8" width="3.7109375" style="0" customWidth="1"/>
    <col min="9" max="9" width="15.7109375" style="0" customWidth="1"/>
    <col min="10" max="10" width="1.421875" style="0" customWidth="1"/>
    <col min="11" max="11" width="3.7109375" style="0" customWidth="1"/>
    <col min="12" max="12" width="15.7109375" style="0" customWidth="1"/>
    <col min="13" max="13" width="10.7109375" style="0" customWidth="1"/>
    <col min="14" max="14" width="1.421875" style="0" customWidth="1"/>
  </cols>
  <sheetData>
    <row r="2" spans="2:9" ht="12">
      <c r="B2" s="113" t="s">
        <v>200</v>
      </c>
      <c r="C2" s="114"/>
      <c r="D2" s="32"/>
      <c r="E2" s="113" t="s">
        <v>201</v>
      </c>
      <c r="F2" s="114"/>
      <c r="G2" s="32"/>
      <c r="H2" s="113" t="s">
        <v>202</v>
      </c>
      <c r="I2" s="114"/>
    </row>
    <row r="3" spans="2:9" ht="12">
      <c r="B3" s="33" t="s">
        <v>203</v>
      </c>
      <c r="C3" s="34" t="s">
        <v>204</v>
      </c>
      <c r="D3" s="35"/>
      <c r="E3" s="36" t="s">
        <v>203</v>
      </c>
      <c r="F3" s="37" t="s">
        <v>205</v>
      </c>
      <c r="G3" s="35"/>
      <c r="H3" s="36" t="s">
        <v>203</v>
      </c>
      <c r="I3" s="37" t="s">
        <v>206</v>
      </c>
    </row>
    <row r="4" spans="2:9" ht="12">
      <c r="B4" s="38" t="s">
        <v>207</v>
      </c>
      <c r="C4" s="39" t="s">
        <v>141</v>
      </c>
      <c r="D4" s="35"/>
      <c r="E4" s="107" t="s">
        <v>208</v>
      </c>
      <c r="F4" s="34" t="s">
        <v>143</v>
      </c>
      <c r="G4" s="35"/>
      <c r="H4" s="106" t="s">
        <v>209</v>
      </c>
      <c r="I4" s="34" t="s">
        <v>144</v>
      </c>
    </row>
    <row r="5" spans="2:9" ht="12">
      <c r="B5" s="40" t="s">
        <v>210</v>
      </c>
      <c r="C5" s="37" t="s">
        <v>145</v>
      </c>
      <c r="D5" s="35"/>
      <c r="E5" s="108"/>
      <c r="F5" s="39" t="s">
        <v>211</v>
      </c>
      <c r="G5" s="35"/>
      <c r="H5" s="94"/>
      <c r="I5" s="39" t="s">
        <v>212</v>
      </c>
    </row>
    <row r="6" spans="2:9" ht="12">
      <c r="B6" s="41" t="s">
        <v>146</v>
      </c>
      <c r="C6" s="34" t="s">
        <v>147</v>
      </c>
      <c r="D6" s="35"/>
      <c r="E6" s="42" t="s">
        <v>213</v>
      </c>
      <c r="F6" s="37" t="s">
        <v>149</v>
      </c>
      <c r="G6" s="35"/>
      <c r="H6" s="42" t="s">
        <v>213</v>
      </c>
      <c r="I6" s="37" t="s">
        <v>149</v>
      </c>
    </row>
    <row r="7" spans="2:9" ht="12">
      <c r="B7" s="43" t="s">
        <v>213</v>
      </c>
      <c r="C7" s="39" t="s">
        <v>150</v>
      </c>
      <c r="D7" s="35"/>
      <c r="E7" s="40" t="s">
        <v>214</v>
      </c>
      <c r="F7" s="37" t="s">
        <v>152</v>
      </c>
      <c r="G7" s="35"/>
      <c r="H7" s="40" t="s">
        <v>151</v>
      </c>
      <c r="I7" s="37" t="s">
        <v>153</v>
      </c>
    </row>
    <row r="8" spans="2:9" ht="12">
      <c r="B8" s="44" t="s">
        <v>215</v>
      </c>
      <c r="C8" s="37" t="s">
        <v>154</v>
      </c>
      <c r="D8" s="35"/>
      <c r="E8" s="42" t="s">
        <v>215</v>
      </c>
      <c r="F8" s="37" t="s">
        <v>149</v>
      </c>
      <c r="G8" s="35"/>
      <c r="H8" s="42" t="s">
        <v>216</v>
      </c>
      <c r="I8" s="37" t="s">
        <v>149</v>
      </c>
    </row>
    <row r="9" spans="2:9" ht="12">
      <c r="B9" s="40" t="s">
        <v>217</v>
      </c>
      <c r="C9" s="37" t="s">
        <v>218</v>
      </c>
      <c r="D9" s="35"/>
      <c r="E9" s="40" t="s">
        <v>217</v>
      </c>
      <c r="F9" s="37" t="s">
        <v>156</v>
      </c>
      <c r="G9" s="35"/>
      <c r="H9" s="40" t="s">
        <v>217</v>
      </c>
      <c r="I9" s="37" t="s">
        <v>157</v>
      </c>
    </row>
    <row r="10" spans="2:9" ht="12">
      <c r="B10" s="44" t="s">
        <v>219</v>
      </c>
      <c r="C10" s="37" t="s">
        <v>158</v>
      </c>
      <c r="D10" s="35"/>
      <c r="E10" s="106" t="s">
        <v>220</v>
      </c>
      <c r="F10" s="34" t="s">
        <v>221</v>
      </c>
      <c r="G10" s="35"/>
      <c r="H10" s="106" t="s">
        <v>220</v>
      </c>
      <c r="I10" s="34" t="s">
        <v>159</v>
      </c>
    </row>
    <row r="11" spans="2:9" ht="12">
      <c r="B11" s="42" t="s">
        <v>222</v>
      </c>
      <c r="C11" s="37" t="s">
        <v>223</v>
      </c>
      <c r="D11" s="35"/>
      <c r="E11" s="94"/>
      <c r="F11" s="39" t="s">
        <v>224</v>
      </c>
      <c r="G11" s="35"/>
      <c r="H11" s="94"/>
      <c r="I11" s="39" t="s">
        <v>160</v>
      </c>
    </row>
    <row r="12" spans="2:6" ht="12">
      <c r="B12" s="45" t="s">
        <v>161</v>
      </c>
      <c r="C12" s="34" t="s">
        <v>225</v>
      </c>
      <c r="D12" s="35"/>
      <c r="E12" s="35"/>
      <c r="F12" s="35"/>
    </row>
    <row r="13" spans="2:6" ht="12">
      <c r="B13" s="46" t="s">
        <v>162</v>
      </c>
      <c r="C13" s="39" t="s">
        <v>163</v>
      </c>
      <c r="D13" s="35"/>
      <c r="E13" s="35"/>
      <c r="F13" s="35"/>
    </row>
    <row r="14" spans="2:6" ht="12">
      <c r="B14" s="42" t="s">
        <v>164</v>
      </c>
      <c r="C14" s="37" t="s">
        <v>226</v>
      </c>
      <c r="D14" s="35"/>
      <c r="E14" s="35"/>
      <c r="F14" s="35"/>
    </row>
    <row r="15" spans="5:6" ht="12">
      <c r="E15" s="35"/>
      <c r="F15" s="35"/>
    </row>
    <row r="16" spans="2:6" ht="12">
      <c r="B16" s="117" t="s">
        <v>81</v>
      </c>
      <c r="C16" s="110"/>
      <c r="E16" s="109" t="s">
        <v>0</v>
      </c>
      <c r="F16" s="110"/>
    </row>
    <row r="17" spans="2:6" ht="12">
      <c r="B17" s="45" t="s">
        <v>139</v>
      </c>
      <c r="C17" s="34" t="s">
        <v>227</v>
      </c>
      <c r="E17" s="42" t="s">
        <v>139</v>
      </c>
      <c r="F17" s="37" t="s">
        <v>228</v>
      </c>
    </row>
    <row r="18" spans="2:6" ht="12">
      <c r="B18" s="46" t="s">
        <v>140</v>
      </c>
      <c r="C18" s="39" t="s">
        <v>165</v>
      </c>
      <c r="E18" s="93" t="s">
        <v>229</v>
      </c>
      <c r="F18" s="34" t="s">
        <v>230</v>
      </c>
    </row>
    <row r="19" spans="2:6" ht="12">
      <c r="B19" s="42" t="s">
        <v>229</v>
      </c>
      <c r="C19" s="37" t="s">
        <v>231</v>
      </c>
      <c r="E19" s="105"/>
      <c r="F19" s="39" t="s">
        <v>232</v>
      </c>
    </row>
    <row r="20" spans="2:6" ht="12">
      <c r="B20" s="45" t="s">
        <v>233</v>
      </c>
      <c r="C20" s="34" t="s">
        <v>234</v>
      </c>
      <c r="E20" s="42" t="s">
        <v>235</v>
      </c>
      <c r="F20" s="37" t="s">
        <v>236</v>
      </c>
    </row>
    <row r="21" spans="2:6" ht="12">
      <c r="B21" s="46" t="s">
        <v>235</v>
      </c>
      <c r="C21" s="39" t="s">
        <v>166</v>
      </c>
      <c r="E21" s="42" t="s">
        <v>237</v>
      </c>
      <c r="F21" s="37" t="s">
        <v>238</v>
      </c>
    </row>
    <row r="22" spans="2:6" ht="12">
      <c r="B22" s="42" t="s">
        <v>239</v>
      </c>
      <c r="C22" s="37" t="s">
        <v>167</v>
      </c>
      <c r="E22" s="42" t="s">
        <v>239</v>
      </c>
      <c r="F22" s="37" t="s">
        <v>236</v>
      </c>
    </row>
    <row r="23" spans="2:6" ht="12">
      <c r="B23" s="42" t="s">
        <v>240</v>
      </c>
      <c r="C23" s="37" t="s">
        <v>241</v>
      </c>
      <c r="E23" s="42" t="s">
        <v>240</v>
      </c>
      <c r="F23" s="37" t="s">
        <v>168</v>
      </c>
    </row>
    <row r="24" spans="2:6" ht="12">
      <c r="B24" s="42" t="s">
        <v>242</v>
      </c>
      <c r="C24" s="37" t="s">
        <v>169</v>
      </c>
      <c r="E24" s="93" t="s">
        <v>243</v>
      </c>
      <c r="F24" s="34" t="s">
        <v>244</v>
      </c>
    </row>
    <row r="25" spans="2:6" ht="12">
      <c r="B25" s="42" t="s">
        <v>243</v>
      </c>
      <c r="C25" s="37" t="s">
        <v>245</v>
      </c>
      <c r="E25" s="105"/>
      <c r="F25" s="39" t="s">
        <v>170</v>
      </c>
    </row>
    <row r="26" spans="2:6" ht="12">
      <c r="B26" s="42" t="s">
        <v>246</v>
      </c>
      <c r="C26" s="37" t="s">
        <v>171</v>
      </c>
      <c r="E26" s="42" t="s">
        <v>247</v>
      </c>
      <c r="F26" s="37" t="s">
        <v>248</v>
      </c>
    </row>
    <row r="27" spans="2:3" ht="12">
      <c r="B27" s="42" t="s">
        <v>249</v>
      </c>
      <c r="C27" s="37" t="s">
        <v>250</v>
      </c>
    </row>
    <row r="28" ht="12">
      <c r="I28" s="47"/>
    </row>
    <row r="29" spans="2:9" ht="12">
      <c r="B29" s="115" t="s">
        <v>251</v>
      </c>
      <c r="C29" s="116"/>
      <c r="E29" s="115" t="s">
        <v>252</v>
      </c>
      <c r="F29" s="116"/>
      <c r="H29" s="115" t="s">
        <v>253</v>
      </c>
      <c r="I29" s="116"/>
    </row>
    <row r="30" spans="2:9" ht="12">
      <c r="B30" s="42" t="s">
        <v>254</v>
      </c>
      <c r="C30" s="37" t="s">
        <v>255</v>
      </c>
      <c r="E30" s="42" t="s">
        <v>254</v>
      </c>
      <c r="F30" s="37" t="s">
        <v>256</v>
      </c>
      <c r="H30" s="42" t="s">
        <v>254</v>
      </c>
      <c r="I30" s="37" t="s">
        <v>257</v>
      </c>
    </row>
    <row r="31" spans="2:9" ht="12">
      <c r="B31" s="42" t="s">
        <v>258</v>
      </c>
      <c r="C31" s="37" t="s">
        <v>172</v>
      </c>
      <c r="E31" s="42" t="s">
        <v>140</v>
      </c>
      <c r="F31" s="37" t="s">
        <v>173</v>
      </c>
      <c r="H31" s="42" t="s">
        <v>258</v>
      </c>
      <c r="I31" s="37" t="s">
        <v>174</v>
      </c>
    </row>
    <row r="32" spans="2:9" ht="12">
      <c r="B32" s="93" t="s">
        <v>229</v>
      </c>
      <c r="C32" s="34" t="s">
        <v>259</v>
      </c>
      <c r="E32" s="93" t="s">
        <v>229</v>
      </c>
      <c r="F32" s="34" t="s">
        <v>175</v>
      </c>
      <c r="H32" s="93" t="s">
        <v>260</v>
      </c>
      <c r="I32" s="34" t="s">
        <v>261</v>
      </c>
    </row>
    <row r="33" spans="2:9" ht="12">
      <c r="B33" s="94"/>
      <c r="C33" s="39" t="s">
        <v>262</v>
      </c>
      <c r="E33" s="94"/>
      <c r="F33" s="39" t="s">
        <v>176</v>
      </c>
      <c r="H33" s="105"/>
      <c r="I33" s="39" t="s">
        <v>263</v>
      </c>
    </row>
    <row r="34" spans="2:9" ht="12">
      <c r="B34" s="42" t="s">
        <v>213</v>
      </c>
      <c r="C34" s="37" t="s">
        <v>177</v>
      </c>
      <c r="E34" s="42" t="s">
        <v>151</v>
      </c>
      <c r="F34" s="37" t="s">
        <v>178</v>
      </c>
      <c r="H34" s="42" t="s">
        <v>264</v>
      </c>
      <c r="I34" s="37" t="s">
        <v>179</v>
      </c>
    </row>
    <row r="35" spans="2:9" ht="12">
      <c r="B35" s="42" t="s">
        <v>237</v>
      </c>
      <c r="C35" s="37" t="s">
        <v>265</v>
      </c>
      <c r="E35" s="42" t="s">
        <v>240</v>
      </c>
      <c r="F35" s="37" t="s">
        <v>266</v>
      </c>
      <c r="H35" s="42" t="s">
        <v>237</v>
      </c>
      <c r="I35" s="37" t="s">
        <v>267</v>
      </c>
    </row>
    <row r="36" spans="2:9" ht="12">
      <c r="B36" s="42" t="s">
        <v>239</v>
      </c>
      <c r="C36" s="37" t="s">
        <v>180</v>
      </c>
      <c r="H36" s="42" t="s">
        <v>155</v>
      </c>
      <c r="I36" s="37" t="s">
        <v>268</v>
      </c>
    </row>
    <row r="37" spans="2:3" ht="12">
      <c r="B37" s="42" t="s">
        <v>155</v>
      </c>
      <c r="C37" s="37" t="s">
        <v>269</v>
      </c>
    </row>
    <row r="39" spans="2:13" ht="12">
      <c r="B39" s="102" t="s">
        <v>3</v>
      </c>
      <c r="C39" s="104"/>
      <c r="E39" s="102" t="s">
        <v>4</v>
      </c>
      <c r="F39" s="104"/>
      <c r="H39" s="102" t="s">
        <v>1</v>
      </c>
      <c r="I39" s="104"/>
      <c r="K39" s="102" t="s">
        <v>2</v>
      </c>
      <c r="L39" s="103"/>
      <c r="M39" s="104"/>
    </row>
    <row r="40" spans="2:13" ht="12">
      <c r="B40" s="45" t="s">
        <v>139</v>
      </c>
      <c r="C40" s="34" t="s">
        <v>270</v>
      </c>
      <c r="E40" s="45" t="s">
        <v>181</v>
      </c>
      <c r="F40" s="34" t="s">
        <v>271</v>
      </c>
      <c r="H40" s="41" t="s">
        <v>181</v>
      </c>
      <c r="I40" s="34" t="s">
        <v>272</v>
      </c>
      <c r="K40" s="41" t="s">
        <v>182</v>
      </c>
      <c r="L40" s="99" t="s">
        <v>273</v>
      </c>
      <c r="M40" s="100"/>
    </row>
    <row r="41" spans="2:13" ht="12">
      <c r="B41" s="49" t="s">
        <v>181</v>
      </c>
      <c r="C41" s="50" t="s">
        <v>274</v>
      </c>
      <c r="E41" s="101" t="s">
        <v>183</v>
      </c>
      <c r="F41" s="50" t="s">
        <v>275</v>
      </c>
      <c r="H41" s="38" t="s">
        <v>140</v>
      </c>
      <c r="I41" s="39" t="s">
        <v>276</v>
      </c>
      <c r="K41" s="51" t="s">
        <v>181</v>
      </c>
      <c r="L41" s="95" t="s">
        <v>277</v>
      </c>
      <c r="M41" s="96"/>
    </row>
    <row r="42" spans="2:13" ht="12">
      <c r="B42" s="49" t="s">
        <v>183</v>
      </c>
      <c r="C42" s="50" t="s">
        <v>184</v>
      </c>
      <c r="E42" s="101"/>
      <c r="F42" s="50" t="s">
        <v>278</v>
      </c>
      <c r="H42" s="41" t="s">
        <v>260</v>
      </c>
      <c r="I42" s="34" t="s">
        <v>279</v>
      </c>
      <c r="K42" s="38" t="s">
        <v>280</v>
      </c>
      <c r="L42" s="97" t="s">
        <v>281</v>
      </c>
      <c r="M42" s="98"/>
    </row>
    <row r="43" spans="2:13" ht="12">
      <c r="B43" s="46" t="s">
        <v>282</v>
      </c>
      <c r="C43" s="39" t="s">
        <v>283</v>
      </c>
      <c r="E43" s="46" t="s">
        <v>282</v>
      </c>
      <c r="F43" s="39" t="s">
        <v>186</v>
      </c>
      <c r="H43" s="49" t="s">
        <v>284</v>
      </c>
      <c r="I43" s="50" t="s">
        <v>285</v>
      </c>
      <c r="K43" s="41" t="s">
        <v>260</v>
      </c>
      <c r="L43" s="99" t="s">
        <v>286</v>
      </c>
      <c r="M43" s="100"/>
    </row>
    <row r="44" spans="2:13" ht="12">
      <c r="B44" s="45" t="s">
        <v>260</v>
      </c>
      <c r="C44" s="34" t="s">
        <v>287</v>
      </c>
      <c r="E44" s="45" t="s">
        <v>260</v>
      </c>
      <c r="F44" s="34" t="s">
        <v>288</v>
      </c>
      <c r="H44" s="46" t="s">
        <v>289</v>
      </c>
      <c r="I44" s="39" t="s">
        <v>290</v>
      </c>
      <c r="K44" s="49" t="s">
        <v>291</v>
      </c>
      <c r="L44" s="95" t="s">
        <v>292</v>
      </c>
      <c r="M44" s="96"/>
    </row>
    <row r="45" spans="2:13" ht="12">
      <c r="B45" s="46" t="s">
        <v>291</v>
      </c>
      <c r="C45" s="39" t="s">
        <v>293</v>
      </c>
      <c r="E45" s="49" t="s">
        <v>284</v>
      </c>
      <c r="F45" s="50" t="s">
        <v>294</v>
      </c>
      <c r="H45" s="41" t="s">
        <v>295</v>
      </c>
      <c r="I45" s="34" t="s">
        <v>296</v>
      </c>
      <c r="K45" s="46" t="s">
        <v>289</v>
      </c>
      <c r="L45" s="97" t="s">
        <v>297</v>
      </c>
      <c r="M45" s="98"/>
    </row>
    <row r="46" spans="2:13" ht="12">
      <c r="B46" s="45" t="s">
        <v>295</v>
      </c>
      <c r="C46" s="34" t="s">
        <v>298</v>
      </c>
      <c r="E46" s="46" t="s">
        <v>289</v>
      </c>
      <c r="F46" s="39" t="s">
        <v>299</v>
      </c>
      <c r="H46" s="46" t="s">
        <v>213</v>
      </c>
      <c r="I46" s="39" t="s">
        <v>300</v>
      </c>
      <c r="K46" s="41" t="s">
        <v>295</v>
      </c>
      <c r="L46" s="99" t="s">
        <v>301</v>
      </c>
      <c r="M46" s="100"/>
    </row>
    <row r="47" spans="2:13" ht="12">
      <c r="B47" s="46" t="s">
        <v>213</v>
      </c>
      <c r="C47" s="39" t="s">
        <v>184</v>
      </c>
      <c r="E47" s="93" t="s">
        <v>295</v>
      </c>
      <c r="F47" s="34" t="s">
        <v>302</v>
      </c>
      <c r="H47" s="40" t="s">
        <v>214</v>
      </c>
      <c r="I47" s="37" t="s">
        <v>303</v>
      </c>
      <c r="K47" s="49" t="s">
        <v>304</v>
      </c>
      <c r="L47" s="95" t="s">
        <v>305</v>
      </c>
      <c r="M47" s="96"/>
    </row>
    <row r="48" spans="2:13" ht="12">
      <c r="B48" s="93" t="s">
        <v>214</v>
      </c>
      <c r="C48" s="34" t="s">
        <v>306</v>
      </c>
      <c r="E48" s="101"/>
      <c r="F48" s="50" t="s">
        <v>307</v>
      </c>
      <c r="H48" s="40" t="s">
        <v>308</v>
      </c>
      <c r="I48" s="37" t="s">
        <v>309</v>
      </c>
      <c r="K48" s="49" t="s">
        <v>213</v>
      </c>
      <c r="L48" s="95" t="s">
        <v>310</v>
      </c>
      <c r="M48" s="96"/>
    </row>
    <row r="49" spans="2:13" ht="12">
      <c r="B49" s="101"/>
      <c r="C49" s="50" t="s">
        <v>311</v>
      </c>
      <c r="E49" s="46" t="s">
        <v>213</v>
      </c>
      <c r="F49" s="39" t="s">
        <v>188</v>
      </c>
      <c r="H49" s="41" t="s">
        <v>217</v>
      </c>
      <c r="I49" s="34" t="s">
        <v>312</v>
      </c>
      <c r="K49" s="46" t="s">
        <v>313</v>
      </c>
      <c r="L49" s="97" t="s">
        <v>314</v>
      </c>
      <c r="M49" s="98"/>
    </row>
    <row r="50" spans="2:13" ht="12">
      <c r="B50" s="46" t="s">
        <v>315</v>
      </c>
      <c r="C50" s="39" t="s">
        <v>316</v>
      </c>
      <c r="E50" s="93" t="s">
        <v>214</v>
      </c>
      <c r="F50" s="34" t="s">
        <v>317</v>
      </c>
      <c r="H50" s="46" t="s">
        <v>318</v>
      </c>
      <c r="I50" s="39" t="s">
        <v>319</v>
      </c>
      <c r="K50" s="41" t="s">
        <v>214</v>
      </c>
      <c r="L50" s="99" t="s">
        <v>320</v>
      </c>
      <c r="M50" s="100"/>
    </row>
    <row r="51" spans="2:13" ht="12">
      <c r="B51" s="45" t="s">
        <v>308</v>
      </c>
      <c r="C51" s="34" t="s">
        <v>321</v>
      </c>
      <c r="E51" s="105"/>
      <c r="F51" s="39" t="s">
        <v>322</v>
      </c>
      <c r="H51" s="42" t="s">
        <v>242</v>
      </c>
      <c r="I51" s="37" t="s">
        <v>323</v>
      </c>
      <c r="K51" s="49" t="s">
        <v>315</v>
      </c>
      <c r="L51" s="95" t="s">
        <v>324</v>
      </c>
      <c r="M51" s="96"/>
    </row>
    <row r="52" spans="2:13" ht="12">
      <c r="B52" s="46" t="s">
        <v>216</v>
      </c>
      <c r="C52" s="39" t="s">
        <v>184</v>
      </c>
      <c r="E52" s="45" t="s">
        <v>308</v>
      </c>
      <c r="F52" s="34" t="s">
        <v>325</v>
      </c>
      <c r="H52" s="40" t="s">
        <v>326</v>
      </c>
      <c r="I52" s="37" t="s">
        <v>327</v>
      </c>
      <c r="K52" s="46" t="s">
        <v>328</v>
      </c>
      <c r="L52" s="97" t="s">
        <v>329</v>
      </c>
      <c r="M52" s="98"/>
    </row>
    <row r="53" spans="2:13" ht="12">
      <c r="B53" s="93" t="s">
        <v>217</v>
      </c>
      <c r="C53" s="34" t="s">
        <v>330</v>
      </c>
      <c r="E53" s="46" t="s">
        <v>216</v>
      </c>
      <c r="F53" s="39" t="s">
        <v>189</v>
      </c>
      <c r="H53" s="40" t="s">
        <v>331</v>
      </c>
      <c r="I53" s="37" t="s">
        <v>332</v>
      </c>
      <c r="K53" s="41" t="s">
        <v>308</v>
      </c>
      <c r="L53" s="99" t="s">
        <v>333</v>
      </c>
      <c r="M53" s="100"/>
    </row>
    <row r="54" spans="2:13" ht="12">
      <c r="B54" s="105"/>
      <c r="C54" s="39" t="s">
        <v>334</v>
      </c>
      <c r="E54" s="93" t="s">
        <v>217</v>
      </c>
      <c r="F54" s="34" t="s">
        <v>335</v>
      </c>
      <c r="H54" s="40" t="s">
        <v>336</v>
      </c>
      <c r="I54" s="37" t="s">
        <v>337</v>
      </c>
      <c r="K54" s="49" t="s">
        <v>338</v>
      </c>
      <c r="L54" s="95" t="s">
        <v>339</v>
      </c>
      <c r="M54" s="96"/>
    </row>
    <row r="55" spans="5:13" ht="12">
      <c r="E55" s="105"/>
      <c r="F55" s="39" t="s">
        <v>340</v>
      </c>
      <c r="H55" s="40">
        <v>10</v>
      </c>
      <c r="I55" s="37" t="s">
        <v>341</v>
      </c>
      <c r="K55" s="46" t="s">
        <v>216</v>
      </c>
      <c r="L55" s="97" t="s">
        <v>342</v>
      </c>
      <c r="M55" s="98"/>
    </row>
    <row r="56" spans="11:13" ht="12">
      <c r="K56" s="40" t="s">
        <v>217</v>
      </c>
      <c r="L56" s="111" t="s">
        <v>343</v>
      </c>
      <c r="M56" s="112"/>
    </row>
    <row r="57" spans="11:13" ht="12">
      <c r="K57" s="41" t="s">
        <v>344</v>
      </c>
      <c r="L57" s="99" t="s">
        <v>345</v>
      </c>
      <c r="M57" s="100"/>
    </row>
    <row r="58" spans="11:13" ht="12">
      <c r="K58" s="46" t="s">
        <v>242</v>
      </c>
      <c r="L58" s="97" t="s">
        <v>346</v>
      </c>
      <c r="M58" s="98"/>
    </row>
    <row r="59" spans="11:13" ht="12">
      <c r="K59" s="40" t="s">
        <v>326</v>
      </c>
      <c r="L59" s="111" t="s">
        <v>347</v>
      </c>
      <c r="M59" s="112"/>
    </row>
    <row r="60" spans="11:13" ht="12">
      <c r="K60" s="41" t="s">
        <v>331</v>
      </c>
      <c r="L60" s="99" t="s">
        <v>348</v>
      </c>
      <c r="M60" s="100"/>
    </row>
    <row r="61" spans="11:13" ht="12">
      <c r="K61" s="46" t="s">
        <v>349</v>
      </c>
      <c r="L61" s="97" t="s">
        <v>350</v>
      </c>
      <c r="M61" s="98"/>
    </row>
    <row r="62" spans="11:13" ht="12">
      <c r="K62" s="40">
        <v>10</v>
      </c>
      <c r="L62" s="111" t="s">
        <v>351</v>
      </c>
      <c r="M62" s="112"/>
    </row>
    <row r="64" spans="2:12" ht="12">
      <c r="B64" s="118" t="s">
        <v>5</v>
      </c>
      <c r="C64" s="119"/>
      <c r="E64" s="118" t="s">
        <v>6</v>
      </c>
      <c r="F64" s="119"/>
      <c r="H64" s="118" t="s">
        <v>7</v>
      </c>
      <c r="I64" s="119"/>
      <c r="K64" s="118" t="s">
        <v>8</v>
      </c>
      <c r="L64" s="119"/>
    </row>
    <row r="65" spans="2:12" ht="12">
      <c r="B65" s="45" t="s">
        <v>254</v>
      </c>
      <c r="C65" s="34" t="s">
        <v>190</v>
      </c>
      <c r="E65" s="42" t="s">
        <v>254</v>
      </c>
      <c r="F65" s="37" t="s">
        <v>6</v>
      </c>
      <c r="H65" s="42" t="s">
        <v>352</v>
      </c>
      <c r="I65" s="37" t="s">
        <v>7</v>
      </c>
      <c r="K65" s="40" t="s">
        <v>258</v>
      </c>
      <c r="L65" s="37" t="s">
        <v>191</v>
      </c>
    </row>
    <row r="66" spans="2:12" ht="12">
      <c r="B66" s="49" t="s">
        <v>353</v>
      </c>
      <c r="C66" s="50" t="s">
        <v>192</v>
      </c>
      <c r="E66" s="40" t="s">
        <v>142</v>
      </c>
      <c r="F66" s="37" t="s">
        <v>193</v>
      </c>
      <c r="H66" s="40" t="s">
        <v>229</v>
      </c>
      <c r="I66" s="37" t="s">
        <v>194</v>
      </c>
      <c r="K66" s="40" t="s">
        <v>229</v>
      </c>
      <c r="L66" s="37" t="s">
        <v>195</v>
      </c>
    </row>
    <row r="67" spans="2:3" ht="12">
      <c r="B67" s="46" t="s">
        <v>185</v>
      </c>
      <c r="C67" s="39" t="s">
        <v>196</v>
      </c>
    </row>
    <row r="68" spans="2:3" ht="12">
      <c r="B68" s="45" t="s">
        <v>142</v>
      </c>
      <c r="C68" s="34" t="s">
        <v>197</v>
      </c>
    </row>
    <row r="69" spans="2:3" ht="12">
      <c r="B69" s="46" t="s">
        <v>291</v>
      </c>
      <c r="C69" s="39" t="s">
        <v>198</v>
      </c>
    </row>
    <row r="70" spans="2:3" ht="12">
      <c r="B70" s="42" t="s">
        <v>146</v>
      </c>
      <c r="C70" s="37" t="s">
        <v>199</v>
      </c>
    </row>
  </sheetData>
  <mergeCells count="54">
    <mergeCell ref="B16:C16"/>
    <mergeCell ref="K64:L64"/>
    <mergeCell ref="H64:I64"/>
    <mergeCell ref="E64:F64"/>
    <mergeCell ref="B64:C64"/>
    <mergeCell ref="B53:B54"/>
    <mergeCell ref="E54:E55"/>
    <mergeCell ref="E50:E51"/>
    <mergeCell ref="E47:E48"/>
    <mergeCell ref="L52:M52"/>
    <mergeCell ref="B2:C2"/>
    <mergeCell ref="H2:I2"/>
    <mergeCell ref="E2:F2"/>
    <mergeCell ref="H39:I39"/>
    <mergeCell ref="E39:F39"/>
    <mergeCell ref="B39:C39"/>
    <mergeCell ref="H29:I29"/>
    <mergeCell ref="E29:F29"/>
    <mergeCell ref="B29:C29"/>
    <mergeCell ref="H10:H11"/>
    <mergeCell ref="L53:M53"/>
    <mergeCell ref="L54:M54"/>
    <mergeCell ref="L60:M60"/>
    <mergeCell ref="L58:M58"/>
    <mergeCell ref="L59:M59"/>
    <mergeCell ref="L55:M55"/>
    <mergeCell ref="L61:M61"/>
    <mergeCell ref="L62:M62"/>
    <mergeCell ref="L40:M40"/>
    <mergeCell ref="L41:M41"/>
    <mergeCell ref="L42:M42"/>
    <mergeCell ref="L43:M43"/>
    <mergeCell ref="L44:M44"/>
    <mergeCell ref="L45:M45"/>
    <mergeCell ref="L56:M56"/>
    <mergeCell ref="L57:M57"/>
    <mergeCell ref="E32:E33"/>
    <mergeCell ref="L51:M51"/>
    <mergeCell ref="H4:H5"/>
    <mergeCell ref="E10:E11"/>
    <mergeCell ref="E4:E5"/>
    <mergeCell ref="E24:E25"/>
    <mergeCell ref="E18:E19"/>
    <mergeCell ref="E16:F16"/>
    <mergeCell ref="B32:B33"/>
    <mergeCell ref="L48:M48"/>
    <mergeCell ref="L49:M49"/>
    <mergeCell ref="L50:M50"/>
    <mergeCell ref="L46:M46"/>
    <mergeCell ref="L47:M47"/>
    <mergeCell ref="B48:B49"/>
    <mergeCell ref="K39:M39"/>
    <mergeCell ref="E41:E42"/>
    <mergeCell ref="H32:H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4"/>
  <sheetViews>
    <sheetView workbookViewId="0" topLeftCell="A1">
      <selection activeCell="E24" sqref="E24"/>
    </sheetView>
  </sheetViews>
  <sheetFormatPr defaultColWidth="9.140625" defaultRowHeight="12"/>
  <cols>
    <col min="1" max="1" width="1.421875" style="0" customWidth="1"/>
    <col min="2" max="2" width="3.7109375" style="0" customWidth="1"/>
    <col min="3" max="3" width="15.7109375" style="0" customWidth="1"/>
    <col min="4" max="4" width="1.421875" style="0" customWidth="1"/>
    <col min="5" max="5" width="3.7109375" style="0" customWidth="1"/>
    <col min="6" max="6" width="15.7109375" style="0" customWidth="1"/>
    <col min="7" max="7" width="1.421875" style="0" customWidth="1"/>
    <col min="8" max="8" width="3.7109375" style="0" customWidth="1"/>
    <col min="9" max="9" width="15.7109375" style="0" customWidth="1"/>
    <col min="10" max="10" width="1.421875" style="0" customWidth="1"/>
    <col min="11" max="11" width="3.7109375" style="0" customWidth="1"/>
    <col min="12" max="12" width="15.7109375" style="0" customWidth="1"/>
    <col min="13" max="13" width="10.7109375" style="0" customWidth="1"/>
    <col min="14" max="14" width="1.421875" style="0" customWidth="1"/>
  </cols>
  <sheetData>
    <row r="2" spans="2:9" ht="12">
      <c r="B2" s="126" t="s">
        <v>32</v>
      </c>
      <c r="C2" s="125"/>
      <c r="D2" s="32"/>
      <c r="E2" s="126" t="s">
        <v>48</v>
      </c>
      <c r="F2" s="125"/>
      <c r="G2" s="32"/>
      <c r="H2" s="126" t="s">
        <v>354</v>
      </c>
      <c r="I2" s="125"/>
    </row>
    <row r="3" spans="2:9" ht="12">
      <c r="B3" s="54" t="s">
        <v>377</v>
      </c>
      <c r="C3" s="37" t="s">
        <v>355</v>
      </c>
      <c r="D3" s="35"/>
      <c r="E3" s="54" t="s">
        <v>378</v>
      </c>
      <c r="F3" s="37" t="s">
        <v>379</v>
      </c>
      <c r="G3" s="35"/>
      <c r="H3" s="54" t="s">
        <v>378</v>
      </c>
      <c r="I3" s="37" t="s">
        <v>356</v>
      </c>
    </row>
    <row r="4" spans="2:9" ht="12">
      <c r="B4" s="55" t="s">
        <v>380</v>
      </c>
      <c r="C4" s="34" t="s">
        <v>357</v>
      </c>
      <c r="D4" s="35"/>
      <c r="E4" s="56" t="s">
        <v>381</v>
      </c>
      <c r="F4" s="34" t="s">
        <v>382</v>
      </c>
      <c r="G4" s="35"/>
      <c r="H4" s="54" t="s">
        <v>381</v>
      </c>
      <c r="I4" s="37" t="s">
        <v>358</v>
      </c>
    </row>
    <row r="5" spans="2:9" ht="12">
      <c r="B5" s="57"/>
      <c r="C5" s="50" t="s">
        <v>359</v>
      </c>
      <c r="D5" s="35"/>
      <c r="E5" s="58"/>
      <c r="F5" s="50" t="s">
        <v>383</v>
      </c>
      <c r="G5" s="35"/>
      <c r="H5" s="55" t="s">
        <v>384</v>
      </c>
      <c r="I5" s="34" t="s">
        <v>361</v>
      </c>
    </row>
    <row r="6" spans="2:9" ht="12">
      <c r="B6" s="46" t="s">
        <v>148</v>
      </c>
      <c r="C6" s="39" t="s">
        <v>362</v>
      </c>
      <c r="D6" s="35"/>
      <c r="E6" s="46" t="s">
        <v>148</v>
      </c>
      <c r="F6" s="39" t="s">
        <v>385</v>
      </c>
      <c r="G6" s="35"/>
      <c r="H6" s="59"/>
      <c r="I6" s="50" t="s">
        <v>363</v>
      </c>
    </row>
    <row r="7" spans="2:9" ht="12">
      <c r="B7" s="60" t="s">
        <v>386</v>
      </c>
      <c r="C7" s="34" t="s">
        <v>364</v>
      </c>
      <c r="D7" s="35"/>
      <c r="E7" s="41" t="s">
        <v>360</v>
      </c>
      <c r="F7" s="34" t="s">
        <v>387</v>
      </c>
      <c r="G7" s="35"/>
      <c r="H7" s="57"/>
      <c r="I7" s="50" t="s">
        <v>365</v>
      </c>
    </row>
    <row r="8" spans="2:9" ht="12">
      <c r="B8" s="61"/>
      <c r="C8" s="39" t="s">
        <v>366</v>
      </c>
      <c r="D8" s="35"/>
      <c r="E8" s="46" t="s">
        <v>388</v>
      </c>
      <c r="F8" s="39" t="s">
        <v>389</v>
      </c>
      <c r="G8" s="35"/>
      <c r="H8" s="46" t="s">
        <v>388</v>
      </c>
      <c r="I8" s="39" t="s">
        <v>367</v>
      </c>
    </row>
    <row r="9" spans="2:9" ht="12">
      <c r="B9" s="42" t="s">
        <v>390</v>
      </c>
      <c r="C9" s="37" t="s">
        <v>368</v>
      </c>
      <c r="D9" s="35"/>
      <c r="E9" s="40" t="s">
        <v>391</v>
      </c>
      <c r="F9" s="37" t="s">
        <v>392</v>
      </c>
      <c r="G9" s="35"/>
      <c r="H9" s="41" t="s">
        <v>391</v>
      </c>
      <c r="I9" s="34" t="s">
        <v>369</v>
      </c>
    </row>
    <row r="10" spans="2:9" ht="12">
      <c r="B10" s="62" t="s">
        <v>393</v>
      </c>
      <c r="C10" s="34" t="s">
        <v>370</v>
      </c>
      <c r="D10" s="35"/>
      <c r="E10" s="55" t="s">
        <v>394</v>
      </c>
      <c r="F10" s="34" t="s">
        <v>395</v>
      </c>
      <c r="G10" s="35"/>
      <c r="H10" s="63" t="s">
        <v>396</v>
      </c>
      <c r="I10" s="39" t="s">
        <v>371</v>
      </c>
    </row>
    <row r="11" spans="2:9" ht="12">
      <c r="B11" s="64"/>
      <c r="C11" s="39" t="s">
        <v>372</v>
      </c>
      <c r="D11" s="35"/>
      <c r="E11" s="65"/>
      <c r="F11" s="39" t="s">
        <v>397</v>
      </c>
      <c r="G11" s="35"/>
      <c r="H11" s="54" t="s">
        <v>398</v>
      </c>
      <c r="I11" s="37" t="s">
        <v>373</v>
      </c>
    </row>
    <row r="12" spans="5:6" ht="12">
      <c r="E12" s="35"/>
      <c r="F12" s="35"/>
    </row>
    <row r="13" spans="2:9" ht="12">
      <c r="B13" s="126" t="s">
        <v>399</v>
      </c>
      <c r="C13" s="125"/>
      <c r="D13" s="35"/>
      <c r="E13" s="126" t="s">
        <v>33</v>
      </c>
      <c r="F13" s="125"/>
      <c r="H13" s="126" t="s">
        <v>431</v>
      </c>
      <c r="I13" s="125"/>
    </row>
    <row r="14" spans="2:9" ht="12">
      <c r="B14" s="45" t="s">
        <v>400</v>
      </c>
      <c r="C14" s="48" t="s">
        <v>401</v>
      </c>
      <c r="D14" s="66"/>
      <c r="E14" s="40" t="s">
        <v>400</v>
      </c>
      <c r="F14" s="37" t="s">
        <v>402</v>
      </c>
      <c r="H14" s="40" t="s">
        <v>432</v>
      </c>
      <c r="I14" s="37" t="s">
        <v>433</v>
      </c>
    </row>
    <row r="15" spans="2:9" ht="12">
      <c r="B15" s="46" t="s">
        <v>187</v>
      </c>
      <c r="C15" s="53" t="s">
        <v>404</v>
      </c>
      <c r="D15" s="66"/>
      <c r="E15" s="40" t="s">
        <v>146</v>
      </c>
      <c r="F15" s="37" t="s">
        <v>405</v>
      </c>
      <c r="H15" s="73" t="s">
        <v>434</v>
      </c>
      <c r="I15" s="34" t="s">
        <v>435</v>
      </c>
    </row>
    <row r="16" spans="2:9" ht="12">
      <c r="B16" s="45" t="s">
        <v>406</v>
      </c>
      <c r="C16" s="48" t="s">
        <v>407</v>
      </c>
      <c r="D16" s="66"/>
      <c r="E16" s="40" t="s">
        <v>408</v>
      </c>
      <c r="F16" s="37" t="s">
        <v>409</v>
      </c>
      <c r="H16" s="74"/>
      <c r="I16" s="39" t="s">
        <v>436</v>
      </c>
    </row>
    <row r="17" spans="2:9" ht="12">
      <c r="B17" s="67" t="s">
        <v>410</v>
      </c>
      <c r="C17" s="52" t="s">
        <v>411</v>
      </c>
      <c r="D17" s="66"/>
      <c r="E17" s="40" t="s">
        <v>412</v>
      </c>
      <c r="F17" s="37" t="s">
        <v>413</v>
      </c>
      <c r="H17" s="73" t="s">
        <v>437</v>
      </c>
      <c r="I17" s="34" t="s">
        <v>438</v>
      </c>
    </row>
    <row r="18" spans="2:9" ht="12">
      <c r="B18" s="68"/>
      <c r="C18" s="53" t="s">
        <v>414</v>
      </c>
      <c r="D18" s="66"/>
      <c r="H18" s="75"/>
      <c r="I18" s="50" t="s">
        <v>439</v>
      </c>
    </row>
    <row r="19" spans="2:9" ht="12">
      <c r="B19" s="55" t="s">
        <v>415</v>
      </c>
      <c r="C19" s="48" t="s">
        <v>416</v>
      </c>
      <c r="D19" s="66"/>
      <c r="E19" s="126" t="s">
        <v>34</v>
      </c>
      <c r="F19" s="125"/>
      <c r="H19" s="74"/>
      <c r="I19" s="39" t="s">
        <v>440</v>
      </c>
    </row>
    <row r="20" spans="2:9" ht="12">
      <c r="B20" s="57"/>
      <c r="C20" s="52" t="s">
        <v>417</v>
      </c>
      <c r="E20" s="40" t="s">
        <v>403</v>
      </c>
      <c r="F20" s="37" t="s">
        <v>374</v>
      </c>
      <c r="H20" s="40" t="s">
        <v>441</v>
      </c>
      <c r="I20" s="37" t="s">
        <v>442</v>
      </c>
    </row>
    <row r="21" spans="2:9" ht="12">
      <c r="B21" s="46" t="s">
        <v>418</v>
      </c>
      <c r="C21" s="39" t="s">
        <v>419</v>
      </c>
      <c r="E21" s="40" t="s">
        <v>142</v>
      </c>
      <c r="F21" s="37" t="s">
        <v>375</v>
      </c>
      <c r="H21" s="73" t="s">
        <v>443</v>
      </c>
      <c r="I21" s="34" t="s">
        <v>444</v>
      </c>
    </row>
    <row r="22" spans="2:9" ht="12">
      <c r="B22" s="69" t="s">
        <v>420</v>
      </c>
      <c r="C22" s="34" t="s">
        <v>421</v>
      </c>
      <c r="E22" s="54" t="s">
        <v>406</v>
      </c>
      <c r="F22" s="37" t="s">
        <v>376</v>
      </c>
      <c r="H22" s="74"/>
      <c r="I22" s="39" t="s">
        <v>445</v>
      </c>
    </row>
    <row r="23" spans="2:9" ht="12">
      <c r="B23" s="68"/>
      <c r="C23" s="39" t="s">
        <v>422</v>
      </c>
      <c r="H23" s="40" t="s">
        <v>446</v>
      </c>
      <c r="I23" s="37" t="s">
        <v>447</v>
      </c>
    </row>
    <row r="24" spans="2:3" ht="12">
      <c r="B24" s="40" t="s">
        <v>423</v>
      </c>
      <c r="C24" s="37" t="s">
        <v>424</v>
      </c>
    </row>
    <row r="25" spans="2:3" ht="12">
      <c r="B25" s="55" t="s">
        <v>425</v>
      </c>
      <c r="C25" s="34" t="s">
        <v>426</v>
      </c>
    </row>
    <row r="26" spans="2:3" ht="12">
      <c r="B26" s="65"/>
      <c r="C26" s="39" t="s">
        <v>427</v>
      </c>
    </row>
    <row r="28" spans="2:6" ht="12">
      <c r="B28" s="126" t="s">
        <v>35</v>
      </c>
      <c r="C28" s="125"/>
      <c r="E28" s="126" t="s">
        <v>428</v>
      </c>
      <c r="F28" s="125"/>
    </row>
    <row r="29" spans="2:9" ht="12">
      <c r="B29" s="42"/>
      <c r="C29" s="37"/>
      <c r="E29" s="42"/>
      <c r="F29" s="37"/>
      <c r="I29" s="47"/>
    </row>
    <row r="30" spans="2:6" ht="12">
      <c r="B30" s="42"/>
      <c r="C30" s="37"/>
      <c r="E30" s="42"/>
      <c r="F30" s="37"/>
    </row>
    <row r="31" spans="2:6" ht="12">
      <c r="B31" s="35"/>
      <c r="C31" s="72" t="s">
        <v>429</v>
      </c>
      <c r="D31" s="35"/>
      <c r="E31" s="35"/>
      <c r="F31" s="72" t="s">
        <v>430</v>
      </c>
    </row>
    <row r="32" spans="2:3" ht="12">
      <c r="B32" s="70"/>
      <c r="C32" s="12"/>
    </row>
    <row r="33" spans="2:3" ht="12">
      <c r="B33" s="71"/>
      <c r="C33" s="12"/>
    </row>
    <row r="34" spans="2:3" ht="12">
      <c r="B34" s="71"/>
      <c r="C34" s="12"/>
    </row>
  </sheetData>
  <mergeCells count="9">
    <mergeCell ref="E28:F28"/>
    <mergeCell ref="B28:C28"/>
    <mergeCell ref="B2:C2"/>
    <mergeCell ref="E2:F2"/>
    <mergeCell ref="H2:I2"/>
    <mergeCell ref="E19:F19"/>
    <mergeCell ref="B13:C13"/>
    <mergeCell ref="E13:F13"/>
    <mergeCell ref="H13:I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8"/>
  <sheetViews>
    <sheetView workbookViewId="0" topLeftCell="A1">
      <selection activeCell="C3" sqref="C3"/>
    </sheetView>
  </sheetViews>
  <sheetFormatPr defaultColWidth="9.140625" defaultRowHeight="12"/>
  <cols>
    <col min="1" max="1" width="1.421875" style="0" customWidth="1"/>
    <col min="2" max="2" width="8.7109375" style="0" customWidth="1"/>
    <col min="3" max="3" width="5.7109375" style="0" customWidth="1"/>
    <col min="4" max="4" width="6.7109375" style="0" customWidth="1"/>
    <col min="5" max="5" width="8.7109375" style="0" customWidth="1"/>
    <col min="6" max="6" width="5.7109375" style="0" customWidth="1"/>
    <col min="7" max="7" width="6.7109375" style="0" customWidth="1"/>
    <col min="8" max="8" width="1.421875" style="0" customWidth="1"/>
    <col min="9" max="9" width="12.7109375" style="0" customWidth="1"/>
    <col min="10" max="11" width="5.7109375" style="0" customWidth="1"/>
  </cols>
  <sheetData>
    <row r="2" spans="2:11" ht="12">
      <c r="B2" s="82" t="s">
        <v>42</v>
      </c>
      <c r="C2" s="83"/>
      <c r="D2" s="7" t="s">
        <v>43</v>
      </c>
      <c r="E2" s="86" t="s">
        <v>42</v>
      </c>
      <c r="F2" s="86"/>
      <c r="G2" s="9" t="s">
        <v>43</v>
      </c>
      <c r="I2" s="82" t="s">
        <v>44</v>
      </c>
      <c r="J2" s="76"/>
      <c r="K2" s="7" t="s">
        <v>43</v>
      </c>
    </row>
    <row r="3" spans="2:11" ht="12">
      <c r="B3" s="2" t="s">
        <v>87</v>
      </c>
      <c r="C3" s="14">
        <v>0</v>
      </c>
      <c r="D3" s="10" t="s">
        <v>45</v>
      </c>
      <c r="E3" s="1" t="s">
        <v>12</v>
      </c>
      <c r="F3" s="17">
        <v>0</v>
      </c>
      <c r="G3" s="10" t="s">
        <v>38</v>
      </c>
      <c r="I3" s="8" t="s">
        <v>32</v>
      </c>
      <c r="J3" s="20" t="str">
        <f>IF(AND(F18&gt;=1000,F20&gt;=1000,C6&gt;=2000,C14&gt;=2000),F18*0.4+F20*0.2+C6*0.3+C14*0.1,"-----")</f>
        <v>-----</v>
      </c>
      <c r="K3" s="10" t="s">
        <v>46</v>
      </c>
    </row>
    <row r="4" spans="2:11" ht="12">
      <c r="B4" s="2" t="s">
        <v>86</v>
      </c>
      <c r="C4" s="3">
        <v>0</v>
      </c>
      <c r="D4" s="19" t="s">
        <v>45</v>
      </c>
      <c r="E4" s="1" t="s">
        <v>13</v>
      </c>
      <c r="F4" s="15">
        <v>0</v>
      </c>
      <c r="G4" s="10" t="s">
        <v>37</v>
      </c>
      <c r="I4" s="8" t="s">
        <v>48</v>
      </c>
      <c r="J4" s="20">
        <f>IF(AND(F21&gt;=1000,C13&gt;=2000,C11&gt;=2000),F21*0.3+C13*0.4+C11*0.3,"-----")</f>
        <v>3500</v>
      </c>
      <c r="K4" s="10" t="s">
        <v>49</v>
      </c>
    </row>
    <row r="5" spans="2:11" ht="12">
      <c r="B5" s="2" t="s">
        <v>85</v>
      </c>
      <c r="C5" s="15">
        <v>0</v>
      </c>
      <c r="D5" s="10" t="s">
        <v>47</v>
      </c>
      <c r="E5" s="10" t="s">
        <v>14</v>
      </c>
      <c r="F5" s="18"/>
      <c r="G5" s="11"/>
      <c r="I5" s="8" t="s">
        <v>36</v>
      </c>
      <c r="J5" s="20" t="str">
        <f>IF(AND(F21&gt;=1000,F20&gt;=1000,C12&gt;=1000,C14&gt;=2000),F21*0.2+F20*0.2+C12*0.1+C14*0.5,"-----")</f>
        <v>-----</v>
      </c>
      <c r="K5" s="10" t="s">
        <v>50</v>
      </c>
    </row>
    <row r="6" spans="2:11" ht="12">
      <c r="B6" s="4" t="s">
        <v>81</v>
      </c>
      <c r="C6" s="15">
        <v>0</v>
      </c>
      <c r="D6" s="10" t="s">
        <v>47</v>
      </c>
      <c r="E6" s="1" t="s">
        <v>15</v>
      </c>
      <c r="F6" s="15">
        <v>0</v>
      </c>
      <c r="G6" s="10" t="s">
        <v>66</v>
      </c>
      <c r="I6" s="8" t="s">
        <v>52</v>
      </c>
      <c r="J6" s="20" t="str">
        <f>IF(AND(F18&gt;=1000,C6&gt;=2000,C21&gt;=2000),F18*0.2+C6*0.4+C21*0.4,"-----")</f>
        <v>-----</v>
      </c>
      <c r="K6" s="10" t="s">
        <v>53</v>
      </c>
    </row>
    <row r="7" spans="2:11" ht="12">
      <c r="B7" s="4" t="s">
        <v>0</v>
      </c>
      <c r="C7" s="17">
        <v>1000</v>
      </c>
      <c r="D7" s="10" t="s">
        <v>47</v>
      </c>
      <c r="E7" s="10" t="s">
        <v>16</v>
      </c>
      <c r="F7" s="18"/>
      <c r="G7" s="11"/>
      <c r="I7" s="8" t="s">
        <v>33</v>
      </c>
      <c r="J7" s="20" t="str">
        <f>IF(AND(F20&gt;=1000,C5&gt;=1000,C12&gt;=1000),F20*0.4+C5*0.3+C12*0.3,"-----")</f>
        <v>-----</v>
      </c>
      <c r="K7" s="10" t="s">
        <v>54</v>
      </c>
    </row>
    <row r="8" spans="2:11" ht="12">
      <c r="B8" s="5" t="s">
        <v>30</v>
      </c>
      <c r="C8" s="15">
        <v>0</v>
      </c>
      <c r="D8" s="10" t="s">
        <v>51</v>
      </c>
      <c r="E8" s="1" t="s">
        <v>17</v>
      </c>
      <c r="F8" s="15">
        <v>0</v>
      </c>
      <c r="G8" s="10" t="s">
        <v>68</v>
      </c>
      <c r="I8" s="8" t="s">
        <v>34</v>
      </c>
      <c r="J8" s="20" t="str">
        <f>IF(AND(C19&gt;=1000),C19*0.4+C21*0.4+F3*0.1+F8*0.1,"-----")</f>
        <v>-----</v>
      </c>
      <c r="K8" s="10" t="s">
        <v>56</v>
      </c>
    </row>
    <row r="9" spans="2:11" ht="12">
      <c r="B9" s="5" t="s">
        <v>82</v>
      </c>
      <c r="C9" s="17">
        <v>1000</v>
      </c>
      <c r="D9" s="10" t="s">
        <v>51</v>
      </c>
      <c r="E9" s="10" t="s">
        <v>18</v>
      </c>
      <c r="F9" s="18"/>
      <c r="G9" s="11"/>
      <c r="I9" s="8" t="s">
        <v>35</v>
      </c>
      <c r="J9" s="20" t="str">
        <f>IF(AND(F13&gt;=1000,F3&gt;=1000),F13*0.8+F3*0.2,"-----")</f>
        <v>-----</v>
      </c>
      <c r="K9" s="10" t="s">
        <v>57</v>
      </c>
    </row>
    <row r="10" spans="2:11" ht="12">
      <c r="B10" s="5" t="s">
        <v>31</v>
      </c>
      <c r="C10" s="15">
        <v>1000</v>
      </c>
      <c r="D10" s="10" t="s">
        <v>51</v>
      </c>
      <c r="E10" s="10" t="s">
        <v>19</v>
      </c>
      <c r="F10" s="16"/>
      <c r="G10" s="11"/>
      <c r="I10" s="8" t="s">
        <v>60</v>
      </c>
      <c r="J10" s="20" t="str">
        <f>IF(AND(F16&gt;=1000,F18&gt;=1000),F16*0.8+F18*0.2,"-----")</f>
        <v>-----</v>
      </c>
      <c r="K10" s="10" t="s">
        <v>61</v>
      </c>
    </row>
    <row r="11" spans="2:7" ht="12">
      <c r="B11" s="31" t="s">
        <v>1</v>
      </c>
      <c r="C11" s="15">
        <v>5000</v>
      </c>
      <c r="D11" s="10" t="s">
        <v>55</v>
      </c>
      <c r="E11" s="10" t="s">
        <v>20</v>
      </c>
      <c r="F11" s="18"/>
      <c r="G11" s="11"/>
    </row>
    <row r="12" spans="2:11" ht="12">
      <c r="B12" s="31" t="s">
        <v>2</v>
      </c>
      <c r="C12" s="17">
        <v>5000</v>
      </c>
      <c r="D12" s="10" t="s">
        <v>37</v>
      </c>
      <c r="E12" s="10" t="s">
        <v>21</v>
      </c>
      <c r="F12" s="16"/>
      <c r="G12" s="11"/>
      <c r="I12" s="13" t="s">
        <v>64</v>
      </c>
      <c r="J12" s="84" t="s">
        <v>84</v>
      </c>
      <c r="K12" s="85"/>
    </row>
    <row r="13" spans="2:11" ht="12">
      <c r="B13" s="31" t="s">
        <v>3</v>
      </c>
      <c r="C13" s="15">
        <v>3500</v>
      </c>
      <c r="D13" s="10" t="s">
        <v>37</v>
      </c>
      <c r="E13" s="1" t="s">
        <v>22</v>
      </c>
      <c r="F13" s="17">
        <v>0</v>
      </c>
      <c r="G13" s="10" t="s">
        <v>71</v>
      </c>
      <c r="I13" s="21" t="s">
        <v>40</v>
      </c>
      <c r="J13" s="87">
        <v>17000</v>
      </c>
      <c r="K13" s="88"/>
    </row>
    <row r="14" spans="2:11" ht="12">
      <c r="B14" s="31" t="s">
        <v>4</v>
      </c>
      <c r="C14" s="17">
        <v>0</v>
      </c>
      <c r="D14" s="10" t="s">
        <v>37</v>
      </c>
      <c r="E14" s="10" t="s">
        <v>73</v>
      </c>
      <c r="F14" s="16"/>
      <c r="G14" s="11"/>
      <c r="I14" s="22" t="s">
        <v>65</v>
      </c>
      <c r="J14" s="89">
        <v>18000</v>
      </c>
      <c r="K14" s="90"/>
    </row>
    <row r="15" spans="2:11" ht="12">
      <c r="B15" s="6" t="s">
        <v>5</v>
      </c>
      <c r="C15" s="15">
        <v>0</v>
      </c>
      <c r="D15" s="10" t="s">
        <v>58</v>
      </c>
      <c r="E15" s="10" t="s">
        <v>23</v>
      </c>
      <c r="F15" s="18"/>
      <c r="G15" s="11"/>
      <c r="I15" s="21" t="s">
        <v>67</v>
      </c>
      <c r="J15" s="87">
        <v>19000</v>
      </c>
      <c r="K15" s="88"/>
    </row>
    <row r="16" spans="2:11" ht="12">
      <c r="B16" s="6" t="s">
        <v>6</v>
      </c>
      <c r="C16" s="17">
        <v>0</v>
      </c>
      <c r="D16" s="10" t="s">
        <v>59</v>
      </c>
      <c r="E16" s="1" t="s">
        <v>24</v>
      </c>
      <c r="F16" s="15">
        <v>0</v>
      </c>
      <c r="G16" s="10" t="s">
        <v>75</v>
      </c>
      <c r="I16" s="22" t="s">
        <v>69</v>
      </c>
      <c r="J16" s="89">
        <v>20000</v>
      </c>
      <c r="K16" s="90"/>
    </row>
    <row r="17" spans="2:11" ht="12">
      <c r="B17" s="6" t="s">
        <v>7</v>
      </c>
      <c r="C17" s="15">
        <v>0</v>
      </c>
      <c r="D17" s="10" t="s">
        <v>62</v>
      </c>
      <c r="E17" s="10" t="s">
        <v>25</v>
      </c>
      <c r="F17" s="18"/>
      <c r="G17" s="11"/>
      <c r="I17" s="21" t="s">
        <v>70</v>
      </c>
      <c r="J17" s="87">
        <v>21000</v>
      </c>
      <c r="K17" s="88"/>
    </row>
    <row r="18" spans="2:11" ht="12">
      <c r="B18" s="6" t="s">
        <v>8</v>
      </c>
      <c r="C18" s="17">
        <v>0</v>
      </c>
      <c r="D18" s="10" t="s">
        <v>62</v>
      </c>
      <c r="E18" s="1" t="s">
        <v>26</v>
      </c>
      <c r="F18" s="15">
        <v>0</v>
      </c>
      <c r="G18" s="10" t="s">
        <v>76</v>
      </c>
      <c r="I18" s="22" t="s">
        <v>72</v>
      </c>
      <c r="J18" s="89">
        <v>22000</v>
      </c>
      <c r="K18" s="90"/>
    </row>
    <row r="19" spans="2:11" ht="12">
      <c r="B19" s="1" t="s">
        <v>9</v>
      </c>
      <c r="C19" s="15">
        <v>0</v>
      </c>
      <c r="D19" s="10" t="s">
        <v>63</v>
      </c>
      <c r="E19" s="10" t="s">
        <v>27</v>
      </c>
      <c r="F19" s="18"/>
      <c r="G19" s="11"/>
      <c r="I19" s="21" t="s">
        <v>74</v>
      </c>
      <c r="J19" s="87">
        <v>23000</v>
      </c>
      <c r="K19" s="88"/>
    </row>
    <row r="20" spans="2:11" ht="12">
      <c r="B20" s="10" t="s">
        <v>10</v>
      </c>
      <c r="C20" s="18"/>
      <c r="D20" s="11"/>
      <c r="E20" s="1" t="s">
        <v>28</v>
      </c>
      <c r="F20" s="15">
        <v>0</v>
      </c>
      <c r="G20" s="10" t="s">
        <v>66</v>
      </c>
      <c r="I20" s="22" t="s">
        <v>41</v>
      </c>
      <c r="J20" s="89">
        <v>24000</v>
      </c>
      <c r="K20" s="90"/>
    </row>
    <row r="21" spans="2:11" ht="12">
      <c r="B21" s="1" t="s">
        <v>11</v>
      </c>
      <c r="C21" s="15">
        <v>0</v>
      </c>
      <c r="D21" s="10" t="s">
        <v>39</v>
      </c>
      <c r="E21" s="1" t="s">
        <v>29</v>
      </c>
      <c r="F21" s="17">
        <v>2000</v>
      </c>
      <c r="G21" s="10" t="s">
        <v>78</v>
      </c>
      <c r="I21" s="21" t="s">
        <v>77</v>
      </c>
      <c r="J21" s="87">
        <v>25000</v>
      </c>
      <c r="K21" s="88"/>
    </row>
    <row r="22" spans="2:11" ht="12">
      <c r="B22" s="120" t="s">
        <v>83</v>
      </c>
      <c r="C22" s="121"/>
      <c r="D22" s="122"/>
      <c r="E22" s="123">
        <f>SUM(C3:C22,F3:F25)</f>
        <v>18500</v>
      </c>
      <c r="F22" s="124"/>
      <c r="G22" s="24" t="s">
        <v>80</v>
      </c>
      <c r="I22" s="23" t="s">
        <v>79</v>
      </c>
      <c r="J22" s="91">
        <v>26000</v>
      </c>
      <c r="K22" s="92"/>
    </row>
    <row r="25" spans="2:4" ht="12">
      <c r="B25" s="12"/>
      <c r="C25" s="12"/>
      <c r="D25" s="12"/>
    </row>
    <row r="26" spans="2:4" ht="12">
      <c r="B26" s="12"/>
      <c r="C26" s="12"/>
      <c r="D26" s="12"/>
    </row>
    <row r="27" spans="2:4" ht="12">
      <c r="B27" s="12"/>
      <c r="C27" s="12"/>
      <c r="D27" s="12"/>
    </row>
    <row r="28" spans="2:4" ht="12">
      <c r="B28" s="12"/>
      <c r="C28" s="12"/>
      <c r="D28" s="12"/>
    </row>
  </sheetData>
  <mergeCells count="16">
    <mergeCell ref="B22:D22"/>
    <mergeCell ref="E22:F22"/>
    <mergeCell ref="J18:K18"/>
    <mergeCell ref="J17:K17"/>
    <mergeCell ref="J22:K22"/>
    <mergeCell ref="J21:K21"/>
    <mergeCell ref="B2:C2"/>
    <mergeCell ref="J12:K12"/>
    <mergeCell ref="J20:K20"/>
    <mergeCell ref="J19:K19"/>
    <mergeCell ref="I2:J2"/>
    <mergeCell ref="E2:F2"/>
    <mergeCell ref="J14:K14"/>
    <mergeCell ref="J13:K13"/>
    <mergeCell ref="J16:K16"/>
    <mergeCell ref="J15:K15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3" sqref="B23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女神転生imagine エキスパ簡易計算用シート</dc:title>
  <dc:subject/>
  <dc:creator>tete</dc:creator>
  <cp:keywords/>
  <dc:description/>
  <cp:lastModifiedBy>tete</cp:lastModifiedBy>
  <dcterms:created xsi:type="dcterms:W3CDTF">2009-01-31T02:37:11Z</dcterms:created>
  <dcterms:modified xsi:type="dcterms:W3CDTF">2009-03-05T08:53:03Z</dcterms:modified>
  <cp:category/>
  <cp:version/>
  <cp:contentType/>
  <cp:contentStatus/>
</cp:coreProperties>
</file>