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入力用" sheetId="1" r:id="rId1"/>
    <sheet name="リバース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26" i="1" l="1"/>
  <c r="AJ26" i="1"/>
  <c r="AI26" i="1"/>
  <c r="AK25" i="1"/>
  <c r="AJ25" i="1"/>
  <c r="AI25" i="1"/>
  <c r="AH26" i="1"/>
  <c r="AH25" i="1"/>
  <c r="AG26" i="1"/>
  <c r="AF26" i="1"/>
  <c r="AE26" i="1"/>
  <c r="AG25" i="1"/>
  <c r="AF25" i="1"/>
  <c r="AE25" i="1"/>
  <c r="AD26" i="1"/>
  <c r="AC26" i="1"/>
  <c r="AD25" i="1"/>
  <c r="AC25" i="1"/>
  <c r="AB26" i="1"/>
  <c r="AB25" i="1"/>
  <c r="AA26" i="1"/>
  <c r="AA25" i="1"/>
  <c r="Z26" i="1"/>
  <c r="Z25" i="1"/>
  <c r="Y26" i="1"/>
  <c r="Y25" i="1"/>
  <c r="W26" i="1"/>
  <c r="W25" i="1"/>
  <c r="V26" i="1"/>
  <c r="V25" i="1"/>
  <c r="U26" i="1"/>
  <c r="U25" i="1"/>
  <c r="T26" i="1"/>
  <c r="T25" i="1"/>
  <c r="S26" i="1"/>
  <c r="S25" i="1"/>
  <c r="R26" i="1"/>
  <c r="R25" i="1"/>
  <c r="Q26" i="1"/>
  <c r="Q25" i="1"/>
  <c r="P26" i="1"/>
  <c r="P25" i="1"/>
  <c r="O26" i="1"/>
  <c r="O25" i="1"/>
  <c r="N26" i="1"/>
  <c r="N25" i="1"/>
  <c r="M26" i="1"/>
  <c r="M25" i="1"/>
  <c r="L26" i="1"/>
  <c r="L25" i="1"/>
  <c r="K26" i="1"/>
  <c r="K25" i="1"/>
  <c r="J26" i="1"/>
  <c r="J25" i="1"/>
  <c r="I26" i="1"/>
  <c r="I25" i="1"/>
  <c r="H26" i="1"/>
  <c r="H25" i="1"/>
  <c r="G26" i="1"/>
  <c r="G25" i="1"/>
  <c r="F26" i="1"/>
  <c r="F25" i="1"/>
  <c r="E26" i="1"/>
  <c r="E25" i="1"/>
  <c r="D26" i="1"/>
  <c r="D25" i="1"/>
  <c r="C26" i="1" l="1"/>
  <c r="C25" i="1"/>
  <c r="X51" i="1" l="1"/>
  <c r="W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C51" i="1"/>
  <c r="X50" i="1"/>
  <c r="W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X49" i="1"/>
  <c r="W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X66" i="1"/>
  <c r="W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C66" i="1"/>
  <c r="X65" i="1"/>
  <c r="W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X64" i="1"/>
  <c r="W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X56" i="1"/>
  <c r="W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C56" i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X54" i="1"/>
  <c r="W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X76" i="1"/>
  <c r="W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C76" i="1"/>
  <c r="X75" i="1"/>
  <c r="W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X74" i="1"/>
  <c r="W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X61" i="1"/>
  <c r="W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C61" i="1"/>
  <c r="X60" i="1"/>
  <c r="W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X59" i="1"/>
  <c r="W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X71" i="1"/>
  <c r="W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X70" i="1"/>
  <c r="W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X69" i="1"/>
  <c r="W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X36" i="1"/>
  <c r="W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C36" i="1"/>
  <c r="X35" i="1"/>
  <c r="W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X34" i="1"/>
  <c r="W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X46" i="1"/>
  <c r="W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C46" i="1"/>
  <c r="X45" i="1"/>
  <c r="W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X44" i="1"/>
  <c r="W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C31" i="1"/>
  <c r="C41" i="1"/>
  <c r="X31" i="1"/>
  <c r="W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X30" i="1"/>
  <c r="W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X29" i="1"/>
  <c r="W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X41" i="1"/>
  <c r="W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X40" i="1"/>
  <c r="W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X39" i="1"/>
  <c r="W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W1" i="2" l="1"/>
  <c r="V1" i="2"/>
  <c r="U1" i="2"/>
  <c r="T1" i="2"/>
  <c r="S1" i="2"/>
  <c r="R1" i="2"/>
  <c r="Q1" i="2"/>
  <c r="P1" i="2"/>
  <c r="O1" i="2"/>
  <c r="N1" i="2"/>
  <c r="M1" i="2"/>
  <c r="L1" i="2"/>
  <c r="K1" i="2"/>
  <c r="J1" i="2"/>
  <c r="I1" i="2"/>
  <c r="H1" i="2"/>
  <c r="G1" i="2"/>
  <c r="F1" i="2"/>
  <c r="E1" i="2"/>
  <c r="D1" i="2"/>
  <c r="C1" i="2"/>
  <c r="W23" i="1" l="1"/>
  <c r="W1" i="1"/>
  <c r="AK23" i="1" l="1"/>
  <c r="AJ23" i="1"/>
  <c r="AI23" i="1"/>
  <c r="AH23" i="1"/>
  <c r="AG23" i="1"/>
  <c r="AF23" i="1"/>
  <c r="AE23" i="1"/>
  <c r="AD23" i="1"/>
  <c r="AC23" i="1"/>
  <c r="AB23" i="1"/>
  <c r="AA23" i="1"/>
  <c r="Z23" i="1"/>
  <c r="Y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V1" i="1"/>
  <c r="U1" i="1"/>
  <c r="T1" i="1"/>
  <c r="S1" i="1"/>
  <c r="R1" i="1"/>
  <c r="Q1" i="1"/>
  <c r="P1" i="1"/>
  <c r="O1" i="1"/>
  <c r="N1" i="1"/>
  <c r="M1" i="1"/>
  <c r="L1" i="1"/>
  <c r="K1" i="1"/>
  <c r="J1" i="1"/>
  <c r="I1" i="1"/>
  <c r="H1" i="1"/>
  <c r="G1" i="1"/>
  <c r="F1" i="1"/>
  <c r="E1" i="1"/>
  <c r="D1" i="1"/>
  <c r="C1" i="1"/>
  <c r="C49" i="1" l="1"/>
  <c r="C64" i="1"/>
  <c r="C65" i="1"/>
  <c r="C50" i="1"/>
  <c r="C54" i="1"/>
  <c r="C71" i="1"/>
  <c r="C69" i="1"/>
  <c r="C59" i="1"/>
  <c r="C34" i="1"/>
  <c r="C70" i="1"/>
  <c r="C55" i="1"/>
  <c r="C75" i="1"/>
  <c r="C74" i="1"/>
  <c r="C60" i="1"/>
  <c r="C35" i="1"/>
  <c r="C30" i="1"/>
  <c r="C40" i="1"/>
  <c r="C39" i="1"/>
  <c r="C44" i="1"/>
  <c r="C45" i="1"/>
  <c r="AK24" i="1"/>
  <c r="AG24" i="1"/>
  <c r="AC24" i="1"/>
  <c r="Y24" i="1"/>
  <c r="AI24" i="1"/>
  <c r="AA24" i="1"/>
  <c r="AH24" i="1"/>
  <c r="Z24" i="1"/>
  <c r="AJ24" i="1"/>
  <c r="AF24" i="1"/>
  <c r="AB24" i="1"/>
  <c r="AE24" i="1"/>
  <c r="AD24" i="1"/>
  <c r="G24" i="1"/>
  <c r="W24" i="1"/>
  <c r="S24" i="1"/>
  <c r="O24" i="1"/>
  <c r="K24" i="1"/>
  <c r="F24" i="1"/>
  <c r="U24" i="1"/>
  <c r="I24" i="1"/>
  <c r="C29" i="1"/>
  <c r="V24" i="1"/>
  <c r="R24" i="1"/>
  <c r="N24" i="1"/>
  <c r="J24" i="1"/>
  <c r="E24" i="1"/>
  <c r="Q24" i="1"/>
  <c r="M24" i="1"/>
  <c r="D24" i="1"/>
  <c r="T24" i="1"/>
  <c r="P24" i="1"/>
  <c r="L24" i="1"/>
  <c r="H24" i="1"/>
  <c r="C24" i="1"/>
  <c r="E49" i="1" l="1"/>
  <c r="E64" i="1"/>
  <c r="E54" i="1"/>
  <c r="E34" i="1"/>
  <c r="E69" i="1"/>
  <c r="E59" i="1"/>
  <c r="E74" i="1"/>
  <c r="E29" i="1"/>
  <c r="E44" i="1"/>
  <c r="E39" i="1"/>
  <c r="G74" i="1" l="1"/>
  <c r="G54" i="1"/>
  <c r="G39" i="1"/>
  <c r="G64" i="1"/>
  <c r="G34" i="1"/>
  <c r="G59" i="1"/>
  <c r="G44" i="1"/>
  <c r="G69" i="1"/>
  <c r="G49" i="1"/>
  <c r="G29" i="1"/>
  <c r="E4" i="2"/>
  <c r="N6" i="2"/>
  <c r="D4" i="2"/>
  <c r="Q21" i="2"/>
  <c r="C13" i="2"/>
  <c r="O18" i="2"/>
  <c r="E21" i="2"/>
  <c r="R15" i="2"/>
  <c r="U13" i="2"/>
  <c r="M11" i="2"/>
  <c r="L14" i="2"/>
  <c r="W8" i="2"/>
  <c r="F6" i="2"/>
  <c r="U20" i="2"/>
  <c r="E12" i="2"/>
  <c r="N20" i="2"/>
  <c r="L15" i="2"/>
  <c r="M13" i="2"/>
  <c r="E13" i="2"/>
  <c r="C17" i="2"/>
  <c r="M2" i="2"/>
  <c r="W10" i="2"/>
  <c r="O17" i="2"/>
  <c r="W17" i="2"/>
  <c r="T11" i="2"/>
  <c r="S16" i="2"/>
  <c r="K11" i="2"/>
  <c r="H5" i="2"/>
  <c r="K9" i="2"/>
  <c r="S3" i="2"/>
  <c r="S17" i="2"/>
  <c r="W18" i="2"/>
  <c r="R20" i="2"/>
  <c r="R17" i="2"/>
  <c r="G14" i="2"/>
  <c r="S20" i="2"/>
  <c r="I13" i="2"/>
  <c r="Q10" i="2"/>
  <c r="Q6" i="2"/>
  <c r="N14" i="2"/>
  <c r="T21" i="2"/>
  <c r="J7" i="2"/>
  <c r="M7" i="2"/>
  <c r="I9" i="2"/>
  <c r="F7" i="2"/>
  <c r="S18" i="2"/>
  <c r="O19" i="2"/>
  <c r="G6" i="2"/>
  <c r="J10" i="2"/>
  <c r="V14" i="2"/>
  <c r="I12" i="2"/>
  <c r="D15" i="2"/>
  <c r="Q14" i="2"/>
  <c r="M4" i="2"/>
  <c r="T10" i="2"/>
  <c r="H21" i="2"/>
  <c r="K3" i="2"/>
  <c r="T7" i="2"/>
  <c r="N8" i="2"/>
  <c r="F10" i="2"/>
  <c r="I7" i="2"/>
  <c r="V22" i="2"/>
  <c r="V10" i="2"/>
  <c r="T14" i="2"/>
  <c r="O10" i="2"/>
  <c r="C15" i="2"/>
  <c r="K21" i="2"/>
  <c r="Q2" i="2"/>
  <c r="T4" i="2"/>
  <c r="S7" i="2"/>
  <c r="S6" i="2"/>
  <c r="O16" i="2"/>
  <c r="H18" i="2"/>
  <c r="C16" i="2"/>
  <c r="S19" i="2"/>
  <c r="T13" i="2"/>
  <c r="W2" i="2"/>
  <c r="M17" i="2"/>
  <c r="K20" i="2"/>
  <c r="H3" i="2"/>
  <c r="K5" i="2"/>
  <c r="G2" i="2"/>
  <c r="G12" i="2"/>
  <c r="L7" i="2"/>
  <c r="D8" i="2"/>
  <c r="C6" i="2"/>
  <c r="E20" i="2"/>
  <c r="K6" i="2"/>
  <c r="I2" i="2"/>
  <c r="I22" i="2"/>
  <c r="G3" i="2"/>
  <c r="W12" i="2"/>
  <c r="N15" i="2"/>
  <c r="N21" i="2"/>
  <c r="Q5" i="2"/>
  <c r="Q3" i="2"/>
  <c r="C8" i="2"/>
  <c r="W5" i="2"/>
  <c r="D12" i="2"/>
  <c r="R3" i="2"/>
  <c r="M9" i="2"/>
  <c r="S15" i="2"/>
  <c r="T15" i="2"/>
  <c r="P18" i="2"/>
  <c r="R9" i="2"/>
  <c r="D3" i="2"/>
  <c r="E5" i="2"/>
  <c r="M15" i="2"/>
  <c r="I11" i="2"/>
  <c r="U16" i="2"/>
  <c r="U5" i="2"/>
  <c r="I17" i="2"/>
  <c r="E2" i="2"/>
  <c r="R22" i="2"/>
  <c r="U17" i="2"/>
  <c r="H9" i="2"/>
  <c r="K14" i="2"/>
  <c r="N10" i="2"/>
  <c r="E11" i="2"/>
  <c r="S11" i="2"/>
  <c r="G4" i="2"/>
  <c r="I18" i="2"/>
  <c r="Q13" i="2"/>
  <c r="D16" i="2"/>
  <c r="S21" i="2"/>
  <c r="W6" i="2"/>
  <c r="K12" i="2"/>
  <c r="K13" i="2"/>
  <c r="J17" i="2"/>
  <c r="H6" i="2"/>
  <c r="M14" i="2"/>
  <c r="D11" i="2"/>
  <c r="R18" i="2"/>
  <c r="D2" i="2"/>
  <c r="W20" i="2"/>
  <c r="R6" i="2"/>
  <c r="C12" i="2"/>
  <c r="K8" i="2"/>
  <c r="U9" i="2"/>
  <c r="M6" i="2"/>
  <c r="P2" i="2"/>
  <c r="F22" i="2"/>
  <c r="L20" i="2"/>
  <c r="K19" i="2"/>
  <c r="M12" i="2"/>
  <c r="L16" i="2"/>
  <c r="O22" i="2"/>
  <c r="M3" i="2"/>
  <c r="F16" i="2"/>
  <c r="J20" i="2"/>
  <c r="W11" i="2"/>
  <c r="G17" i="2"/>
  <c r="U12" i="2"/>
  <c r="F12" i="2"/>
  <c r="E17" i="2"/>
  <c r="S10" i="2"/>
  <c r="V19" i="2"/>
  <c r="D17" i="2"/>
  <c r="W22" i="2"/>
  <c r="G9" i="2"/>
  <c r="N18" i="2"/>
  <c r="F15" i="2"/>
  <c r="J6" i="2"/>
  <c r="V2" i="2"/>
  <c r="W7" i="2"/>
  <c r="G7" i="2"/>
  <c r="E9" i="2"/>
  <c r="P8" i="2"/>
  <c r="D22" i="2"/>
  <c r="H20" i="2"/>
  <c r="J9" i="2"/>
  <c r="W3" i="2"/>
  <c r="I3" i="2"/>
  <c r="R4" i="2"/>
  <c r="J13" i="2"/>
  <c r="H13" i="2"/>
  <c r="J21" i="2"/>
  <c r="D9" i="2"/>
  <c r="H2" i="2"/>
  <c r="R13" i="2"/>
  <c r="L6" i="2"/>
  <c r="U8" i="2"/>
  <c r="E8" i="2"/>
  <c r="T6" i="2"/>
  <c r="J22" i="2"/>
  <c r="J5" i="2"/>
  <c r="F19" i="2"/>
  <c r="S22" i="2"/>
  <c r="S5" i="2"/>
  <c r="D19" i="2"/>
  <c r="S12" i="2"/>
  <c r="U15" i="2"/>
  <c r="K10" i="2"/>
  <c r="H14" i="2"/>
  <c r="G18" i="2"/>
  <c r="U10" i="2"/>
  <c r="F8" i="2"/>
  <c r="C18" i="2"/>
  <c r="L19" i="2"/>
  <c r="R11" i="2"/>
  <c r="Q7" i="2"/>
  <c r="G16" i="2"/>
  <c r="I14" i="2"/>
  <c r="K15" i="2"/>
  <c r="Q9" i="2"/>
  <c r="E18" i="2"/>
  <c r="O21" i="2"/>
  <c r="G5" i="2"/>
  <c r="W15" i="2"/>
  <c r="L17" i="2"/>
  <c r="M21" i="2"/>
  <c r="R14" i="2"/>
  <c r="O2" i="2"/>
  <c r="P14" i="2"/>
  <c r="H16" i="2"/>
  <c r="T3" i="2"/>
  <c r="V21" i="2"/>
  <c r="I16" i="2"/>
  <c r="U3" i="2"/>
  <c r="V12" i="2"/>
  <c r="P17" i="2"/>
  <c r="C11" i="2"/>
  <c r="O14" i="2"/>
  <c r="Q15" i="2"/>
  <c r="V13" i="2"/>
  <c r="W9" i="2"/>
  <c r="L18" i="2"/>
  <c r="T20" i="2"/>
  <c r="L13" i="2"/>
  <c r="H8" i="2"/>
  <c r="N5" i="2"/>
  <c r="I6" i="2"/>
  <c r="T8" i="2"/>
  <c r="J19" i="2"/>
  <c r="U19" i="2"/>
  <c r="M18" i="2"/>
  <c r="W4" i="2"/>
  <c r="T18" i="2"/>
  <c r="P9" i="2"/>
  <c r="L22" i="2"/>
  <c r="V3" i="2"/>
  <c r="Q20" i="2"/>
  <c r="V15" i="2"/>
  <c r="O5" i="2"/>
  <c r="L10" i="2"/>
  <c r="M22" i="2"/>
  <c r="M16" i="2"/>
  <c r="V18" i="2"/>
  <c r="K7" i="2"/>
  <c r="D6" i="2"/>
  <c r="J15" i="2"/>
  <c r="R21" i="2"/>
  <c r="W13" i="2"/>
  <c r="R16" i="2"/>
  <c r="J18" i="2"/>
  <c r="C7" i="2"/>
  <c r="N22" i="2"/>
  <c r="S4" i="2"/>
  <c r="O4" i="2"/>
  <c r="C21" i="2"/>
  <c r="F11" i="2"/>
  <c r="J11" i="2"/>
  <c r="D18" i="2"/>
  <c r="Q19" i="2"/>
  <c r="T16" i="2"/>
  <c r="E19" i="2"/>
  <c r="T9" i="2"/>
  <c r="K16" i="2"/>
  <c r="K17" i="2"/>
  <c r="T19" i="2"/>
  <c r="T17" i="2"/>
  <c r="H19" i="2"/>
  <c r="Q18" i="2"/>
  <c r="U7" i="2"/>
  <c r="Q22" i="2"/>
  <c r="T5" i="2"/>
  <c r="P12" i="2"/>
  <c r="E22" i="2"/>
  <c r="L9" i="2"/>
  <c r="G21" i="2"/>
  <c r="C20" i="2"/>
  <c r="H22" i="2"/>
  <c r="Q8" i="2"/>
  <c r="W19" i="2"/>
  <c r="O13" i="2"/>
  <c r="W14" i="2"/>
  <c r="N16" i="2"/>
  <c r="F18" i="2"/>
  <c r="N2" i="2"/>
  <c r="J2" i="2"/>
  <c r="J3" i="2"/>
  <c r="J16" i="2"/>
  <c r="E15" i="2"/>
  <c r="O9" i="2"/>
  <c r="D14" i="2"/>
  <c r="J4" i="2"/>
  <c r="L5" i="2"/>
  <c r="Q16" i="2"/>
  <c r="G13" i="2"/>
  <c r="E7" i="2"/>
  <c r="F17" i="2"/>
  <c r="S9" i="2"/>
  <c r="D20" i="2"/>
  <c r="C4" i="2"/>
  <c r="R8" i="2"/>
  <c r="F4" i="2"/>
  <c r="E6" i="2"/>
  <c r="L4" i="2"/>
  <c r="E16" i="2"/>
  <c r="L12" i="2"/>
  <c r="F20" i="2"/>
  <c r="M10" i="2"/>
  <c r="M20" i="2"/>
  <c r="I15" i="2"/>
  <c r="H17" i="2"/>
  <c r="K2" i="2"/>
  <c r="P4" i="2"/>
  <c r="S14" i="2"/>
  <c r="C3" i="2"/>
  <c r="C10" i="2"/>
  <c r="O3" i="2"/>
  <c r="G10" i="2"/>
  <c r="V8" i="2"/>
  <c r="T22" i="2"/>
  <c r="O12" i="2"/>
  <c r="L21" i="2"/>
  <c r="I8" i="2"/>
  <c r="U14" i="2"/>
  <c r="N11" i="2"/>
  <c r="C9" i="2"/>
  <c r="D13" i="2"/>
  <c r="Q17" i="2"/>
  <c r="U11" i="2"/>
  <c r="V4" i="2"/>
  <c r="J8" i="2"/>
  <c r="G19" i="2"/>
  <c r="F9" i="2"/>
  <c r="O6" i="2"/>
  <c r="V17" i="2"/>
  <c r="I10" i="2"/>
  <c r="I4" i="2"/>
  <c r="U2" i="2"/>
  <c r="O7" i="2"/>
  <c r="N3" i="2"/>
  <c r="P5" i="2"/>
  <c r="C2" i="2"/>
  <c r="Q11" i="2"/>
  <c r="Q12" i="2"/>
  <c r="M19" i="2"/>
  <c r="P3" i="2"/>
  <c r="G11" i="2"/>
  <c r="V5" i="2"/>
  <c r="D7" i="2"/>
  <c r="I20" i="2"/>
  <c r="F5" i="2"/>
  <c r="P19" i="2"/>
  <c r="P11" i="2"/>
  <c r="D5" i="2"/>
  <c r="V9" i="2"/>
  <c r="H7" i="2"/>
  <c r="E3" i="2"/>
  <c r="G20" i="2"/>
  <c r="T2" i="2"/>
  <c r="P6" i="2"/>
  <c r="S2" i="2"/>
  <c r="H11" i="2"/>
  <c r="V6" i="2"/>
  <c r="V20" i="2"/>
  <c r="N7" i="2"/>
  <c r="I19" i="2"/>
  <c r="W16" i="2"/>
  <c r="U6" i="2"/>
  <c r="C19" i="2"/>
  <c r="L8" i="2"/>
  <c r="O11" i="2"/>
  <c r="F2" i="2"/>
  <c r="P10" i="2"/>
  <c r="H4" i="2"/>
  <c r="F13" i="2"/>
  <c r="R10" i="2"/>
  <c r="U4" i="2"/>
  <c r="G22" i="2"/>
  <c r="H15" i="2"/>
  <c r="U22" i="2"/>
  <c r="J14" i="2"/>
  <c r="E14" i="2"/>
  <c r="P20" i="2"/>
  <c r="O8" i="2"/>
  <c r="I5" i="2"/>
  <c r="N12" i="2"/>
  <c r="K4" i="2"/>
  <c r="C5" i="2"/>
  <c r="P15" i="2"/>
  <c r="P21" i="2"/>
  <c r="R19" i="2"/>
  <c r="S8" i="2"/>
  <c r="N9" i="2"/>
  <c r="R7" i="2"/>
  <c r="N19" i="2"/>
  <c r="O15" i="2"/>
  <c r="K22" i="2"/>
  <c r="F14" i="2"/>
  <c r="N17" i="2"/>
  <c r="V11" i="2"/>
  <c r="J12" i="2"/>
  <c r="C22" i="2"/>
  <c r="E10" i="2"/>
  <c r="P7" i="2"/>
  <c r="N13" i="2"/>
  <c r="I21" i="2"/>
  <c r="L11" i="2"/>
  <c r="U18" i="2"/>
  <c r="U21" i="2"/>
  <c r="G8" i="2"/>
  <c r="O20" i="2"/>
  <c r="S13" i="2"/>
  <c r="F3" i="2"/>
  <c r="T12" i="2"/>
  <c r="R5" i="2"/>
  <c r="W21" i="2"/>
  <c r="H12" i="2"/>
  <c r="L2" i="2"/>
  <c r="V16" i="2"/>
  <c r="F21" i="2"/>
  <c r="Q4" i="2"/>
  <c r="R2" i="2"/>
  <c r="M5" i="2"/>
  <c r="C14" i="2"/>
  <c r="G15" i="2"/>
  <c r="D10" i="2"/>
  <c r="L3" i="2"/>
  <c r="K18" i="2"/>
  <c r="H10" i="2"/>
  <c r="M8" i="2"/>
  <c r="P22" i="2"/>
  <c r="V7" i="2"/>
  <c r="R12" i="2"/>
  <c r="N4" i="2"/>
  <c r="P13" i="2"/>
  <c r="D21" i="2"/>
  <c r="P16" i="2"/>
</calcChain>
</file>

<file path=xl/sharedStrings.xml><?xml version="1.0" encoding="utf-8"?>
<sst xmlns="http://schemas.openxmlformats.org/spreadsheetml/2006/main" count="372" uniqueCount="121">
  <si>
    <t>ロリー太＆小梅</t>
    <rPh sb="3" eb="4">
      <t>タ</t>
    </rPh>
    <rPh sb="5" eb="7">
      <t>コウメ</t>
    </rPh>
    <phoneticPr fontId="1"/>
  </si>
  <si>
    <t>女主人</t>
  </si>
  <si>
    <t>ゆとりのぽこぺん</t>
    <phoneticPr fontId="1"/>
  </si>
  <si>
    <t>若輩者</t>
    <rPh sb="0" eb="2">
      <t>ジャクハイ</t>
    </rPh>
    <rPh sb="2" eb="3">
      <t>モノ</t>
    </rPh>
    <phoneticPr fontId="1"/>
  </si>
  <si>
    <t>かりあげ</t>
    <phoneticPr fontId="1"/>
  </si>
  <si>
    <t>茂木箍一郎</t>
    <phoneticPr fontId="1"/>
  </si>
  <si>
    <t>urahamaya</t>
    <phoneticPr fontId="1"/>
  </si>
  <si>
    <t>竜</t>
    <phoneticPr fontId="1"/>
  </si>
  <si>
    <t>エルレカーン</t>
    <phoneticPr fontId="1"/>
  </si>
  <si>
    <t>あまときしん</t>
    <phoneticPr fontId="1"/>
  </si>
  <si>
    <t>ルフトライテル</t>
    <phoneticPr fontId="1"/>
  </si>
  <si>
    <t>大鋸草菊</t>
    <phoneticPr fontId="1"/>
  </si>
  <si>
    <t>少年A</t>
    <phoneticPr fontId="1"/>
  </si>
  <si>
    <t>無知園児</t>
    <phoneticPr fontId="1"/>
  </si>
  <si>
    <t>芳原　梨子</t>
    <phoneticPr fontId="1"/>
  </si>
  <si>
    <t>五月女 水車</t>
    <phoneticPr fontId="1"/>
  </si>
  <si>
    <t>藁家</t>
    <phoneticPr fontId="1"/>
  </si>
  <si>
    <t>夢売誘子</t>
    <phoneticPr fontId="1"/>
  </si>
  <si>
    <t>Azusa Saito</t>
    <phoneticPr fontId="1"/>
  </si>
  <si>
    <t>氷泉白夢</t>
    <phoneticPr fontId="1"/>
  </si>
  <si>
    <t>織音アイリ</t>
    <phoneticPr fontId="1"/>
  </si>
  <si>
    <t>翻訳者</t>
    <phoneticPr fontId="1"/>
  </si>
  <si>
    <t>口舌院 焚書</t>
    <phoneticPr fontId="1"/>
  </si>
  <si>
    <t>不良債権</t>
    <phoneticPr fontId="1"/>
  </si>
  <si>
    <t>薫崎香織</t>
    <phoneticPr fontId="1"/>
  </si>
  <si>
    <t>東山ききん☆</t>
    <phoneticPr fontId="1"/>
  </si>
  <si>
    <t>牛沢幽也</t>
    <phoneticPr fontId="1"/>
  </si>
  <si>
    <t>はかいしん</t>
    <phoneticPr fontId="1"/>
  </si>
  <si>
    <t>ぺんさん</t>
    <phoneticPr fontId="1"/>
  </si>
  <si>
    <t>堀瀬　大我</t>
    <phoneticPr fontId="1"/>
  </si>
  <si>
    <t>弥嶋少佐</t>
    <phoneticPr fontId="1"/>
  </si>
  <si>
    <t>秘密院 恭四郎</t>
    <phoneticPr fontId="1"/>
  </si>
  <si>
    <t>ネーター</t>
    <phoneticPr fontId="1"/>
  </si>
  <si>
    <t>宇多津　転寝</t>
    <phoneticPr fontId="1"/>
  </si>
  <si>
    <t>コウベヤ</t>
    <phoneticPr fontId="1"/>
  </si>
  <si>
    <t>ダンゲロスくん</t>
    <phoneticPr fontId="1"/>
  </si>
  <si>
    <t>ぽぽ</t>
    <phoneticPr fontId="1"/>
  </si>
  <si>
    <t>松羽田かの子</t>
    <phoneticPr fontId="1"/>
  </si>
  <si>
    <t>陸猫</t>
    <phoneticPr fontId="1"/>
  </si>
  <si>
    <t>百舌川　清音</t>
    <phoneticPr fontId="1"/>
  </si>
  <si>
    <t>海水浴場</t>
  </si>
  <si>
    <t>美術館</t>
  </si>
  <si>
    <t>遊園地</t>
  </si>
  <si>
    <t>学校</t>
  </si>
  <si>
    <t>山</t>
  </si>
  <si>
    <t>ジャングル</t>
  </si>
  <si>
    <t>下水処理場</t>
  </si>
  <si>
    <t>採石場</t>
  </si>
  <si>
    <t>ビル建築現場</t>
  </si>
  <si>
    <t>えっちなおみせ</t>
  </si>
  <si>
    <t>熱水噴出孔</t>
  </si>
  <si>
    <t>江の島</t>
  </si>
  <si>
    <t>10倍3LDK</t>
    <phoneticPr fontId="1"/>
  </si>
  <si>
    <t>キャラクター</t>
    <phoneticPr fontId="1"/>
  </si>
  <si>
    <t>プレイヤー</t>
    <phoneticPr fontId="1"/>
  </si>
  <si>
    <t>Total</t>
    <phoneticPr fontId="1"/>
  </si>
  <si>
    <t>巴戦</t>
    <rPh sb="0" eb="1">
      <t>トモエ</t>
    </rPh>
    <rPh sb="1" eb="2">
      <t>セン</t>
    </rPh>
    <phoneticPr fontId="1"/>
  </si>
  <si>
    <t>日程</t>
    <rPh sb="0" eb="2">
      <t>ニッテイ</t>
    </rPh>
    <phoneticPr fontId="1"/>
  </si>
  <si>
    <t>△</t>
    <phoneticPr fontId="1"/>
  </si>
  <si>
    <t>特になし</t>
    <rPh sb="0" eb="1">
      <t>トク</t>
    </rPh>
    <phoneticPr fontId="1"/>
  </si>
  <si>
    <t>ヤヅカズヤ＆しお</t>
    <phoneticPr fontId="1"/>
  </si>
  <si>
    <t>矢塚 白夜</t>
    <rPh sb="0" eb="1">
      <t>ヤ</t>
    </rPh>
    <rPh sb="1" eb="2">
      <t>ツカ</t>
    </rPh>
    <rPh sb="3" eb="4">
      <t>ハク</t>
    </rPh>
    <rPh sb="4" eb="5">
      <t>ヨル</t>
    </rPh>
    <phoneticPr fontId="1"/>
  </si>
  <si>
    <t>×</t>
    <phoneticPr fontId="1"/>
  </si>
  <si>
    <t>○</t>
    <phoneticPr fontId="1"/>
  </si>
  <si>
    <t>早いほうが良い</t>
    <rPh sb="0" eb="1">
      <t>ハヤ</t>
    </rPh>
    <rPh sb="5" eb="6">
      <t>イ</t>
    </rPh>
    <phoneticPr fontId="1"/>
  </si>
  <si>
    <t>マッチング閾値→</t>
    <rPh sb="5" eb="7">
      <t>シキイチ</t>
    </rPh>
    <phoneticPr fontId="1"/>
  </si>
  <si>
    <t>×</t>
    <phoneticPr fontId="1"/>
  </si>
  <si>
    <t>早いほうが良い</t>
    <rPh sb="0" eb="1">
      <t>ハヤ</t>
    </rPh>
    <rPh sb="5" eb="6">
      <t>ヨ</t>
    </rPh>
    <phoneticPr fontId="1"/>
  </si>
  <si>
    <t>○</t>
    <phoneticPr fontId="1"/>
  </si>
  <si>
    <t>第１試合、もしくは第７試合以降</t>
    <phoneticPr fontId="1"/>
  </si>
  <si>
    <t>1:第一試合、2:最終試合、3:第二試合</t>
    <phoneticPr fontId="1"/>
  </si>
  <si>
    <t>×</t>
    <phoneticPr fontId="1"/>
  </si>
  <si>
    <t>1:第一試合、2:最終試合、3:いつでも</t>
    <phoneticPr fontId="1"/>
  </si>
  <si>
    <t>※五月女と戦えない場合は巴戦△</t>
    <rPh sb="1" eb="3">
      <t>ゴガツ</t>
    </rPh>
    <rPh sb="3" eb="4">
      <t>オンナ</t>
    </rPh>
    <rPh sb="5" eb="6">
      <t>タタカ</t>
    </rPh>
    <rPh sb="9" eb="11">
      <t>バアイ</t>
    </rPh>
    <rPh sb="12" eb="13">
      <t>トモエ</t>
    </rPh>
    <rPh sb="13" eb="14">
      <t>セン</t>
    </rPh>
    <phoneticPr fontId="1"/>
  </si>
  <si>
    <t>いつでも</t>
    <phoneticPr fontId="1"/>
  </si>
  <si>
    <t>score</t>
    <phoneticPr fontId="1"/>
  </si>
  <si>
    <t>海</t>
    <rPh sb="0" eb="1">
      <t>ウミ</t>
    </rPh>
    <phoneticPr fontId="1"/>
  </si>
  <si>
    <t>美</t>
    <rPh sb="0" eb="1">
      <t>ビ</t>
    </rPh>
    <phoneticPr fontId="1"/>
  </si>
  <si>
    <t>遊</t>
    <rPh sb="0" eb="1">
      <t>アソ</t>
    </rPh>
    <phoneticPr fontId="1"/>
  </si>
  <si>
    <t>家</t>
    <rPh sb="0" eb="1">
      <t>イエ</t>
    </rPh>
    <phoneticPr fontId="1"/>
  </si>
  <si>
    <t>学</t>
    <rPh sb="0" eb="1">
      <t>ガク</t>
    </rPh>
    <phoneticPr fontId="1"/>
  </si>
  <si>
    <t>山</t>
    <rPh sb="0" eb="1">
      <t>ヤマ</t>
    </rPh>
    <phoneticPr fontId="1"/>
  </si>
  <si>
    <t>森</t>
    <rPh sb="0" eb="1">
      <t>モリ</t>
    </rPh>
    <phoneticPr fontId="1"/>
  </si>
  <si>
    <t>処</t>
    <rPh sb="0" eb="1">
      <t>トコロ</t>
    </rPh>
    <phoneticPr fontId="1"/>
  </si>
  <si>
    <t>採</t>
    <rPh sb="0" eb="1">
      <t>サイ</t>
    </rPh>
    <phoneticPr fontId="1"/>
  </si>
  <si>
    <t>建</t>
    <rPh sb="0" eb="1">
      <t>ケン</t>
    </rPh>
    <phoneticPr fontId="1"/>
  </si>
  <si>
    <t>Ｈ</t>
    <phoneticPr fontId="1"/>
  </si>
  <si>
    <t>熱</t>
    <rPh sb="0" eb="1">
      <t>ネツ</t>
    </rPh>
    <phoneticPr fontId="1"/>
  </si>
  <si>
    <t>江</t>
    <rPh sb="0" eb="1">
      <t>エ</t>
    </rPh>
    <phoneticPr fontId="1"/>
  </si>
  <si>
    <t>巴</t>
    <rPh sb="0" eb="1">
      <t>トモエ</t>
    </rPh>
    <phoneticPr fontId="1"/>
  </si>
  <si>
    <t>日程</t>
    <rPh sb="0" eb="2">
      <t>ニッテイ</t>
    </rPh>
    <phoneticPr fontId="1"/>
  </si>
  <si>
    <t>ビル建築現場</t>
    <rPh sb="2" eb="4">
      <t>ケンチク</t>
    </rPh>
    <rPh sb="4" eb="6">
      <t>ゲンバ</t>
    </rPh>
    <phoneticPr fontId="1"/>
  </si>
  <si>
    <t>芳原　梨子</t>
    <phoneticPr fontId="1"/>
  </si>
  <si>
    <t>Popularity</t>
    <phoneticPr fontId="1"/>
  </si>
  <si>
    <t>優先度</t>
    <rPh sb="0" eb="3">
      <t>ユウセンド</t>
    </rPh>
    <phoneticPr fontId="1"/>
  </si>
  <si>
    <t>Min</t>
    <phoneticPr fontId="1"/>
  </si>
  <si>
    <t>Max</t>
    <phoneticPr fontId="1"/>
  </si>
  <si>
    <t>不良債権</t>
    <phoneticPr fontId="1"/>
  </si>
  <si>
    <t>初戦以外ならどこでも</t>
    <rPh sb="0" eb="2">
      <t>ショセン</t>
    </rPh>
    <rPh sb="2" eb="4">
      <t>イガイ</t>
    </rPh>
    <phoneticPr fontId="1"/>
  </si>
  <si>
    <t>学校</t>
    <rPh sb="0" eb="2">
      <t>ガッコウ</t>
    </rPh>
    <phoneticPr fontId="1"/>
  </si>
  <si>
    <t>ジャングル</t>
    <phoneticPr fontId="1"/>
  </si>
  <si>
    <t>△</t>
    <phoneticPr fontId="1"/>
  </si>
  <si>
    <t>どちらかといえば遅いほうが良いが早い日程でも可能。対戦相手の希望を優先する</t>
    <phoneticPr fontId="1"/>
  </si>
  <si>
    <t>いつでもいいので相手に合わせます。</t>
    <phoneticPr fontId="1"/>
  </si>
  <si>
    <t>山</t>
    <rPh sb="0" eb="1">
      <t>ヤマ</t>
    </rPh>
    <phoneticPr fontId="1"/>
  </si>
  <si>
    <t>秘密院 恭四郎</t>
    <phoneticPr fontId="1"/>
  </si>
  <si>
    <t>遅いほうがいいです</t>
    <rPh sb="0" eb="1">
      <t>オソ</t>
    </rPh>
    <phoneticPr fontId="1"/>
  </si>
  <si>
    <t>中盤以降だとありがたいです。</t>
    <phoneticPr fontId="1"/>
  </si>
  <si>
    <t>遅いほうが良い</t>
    <phoneticPr fontId="1"/>
  </si>
  <si>
    <t>遊園地</t>
    <rPh sb="0" eb="3">
      <t>ユウエンチ</t>
    </rPh>
    <phoneticPr fontId="1"/>
  </si>
  <si>
    <t>江の島</t>
    <rPh sb="0" eb="1">
      <t>エ</t>
    </rPh>
    <rPh sb="2" eb="3">
      <t>シマ</t>
    </rPh>
    <phoneticPr fontId="1"/>
  </si>
  <si>
    <t>美術館</t>
    <rPh sb="0" eb="3">
      <t>ビジュツカン</t>
    </rPh>
    <phoneticPr fontId="1"/>
  </si>
  <si>
    <t>下水処理場</t>
    <rPh sb="0" eb="2">
      <t>ゲスイ</t>
    </rPh>
    <rPh sb="2" eb="5">
      <t>ショリジョウ</t>
    </rPh>
    <phoneticPr fontId="1"/>
  </si>
  <si>
    <t>（希望なし）</t>
    <rPh sb="1" eb="3">
      <t>キボウ</t>
    </rPh>
    <phoneticPr fontId="1"/>
  </si>
  <si>
    <t>10倍スケール3LDK庭付き2階建て</t>
    <phoneticPr fontId="1"/>
  </si>
  <si>
    <t>第一試合と最終試合以外</t>
    <phoneticPr fontId="1"/>
  </si>
  <si>
    <t>△</t>
    <phoneticPr fontId="1"/>
  </si>
  <si>
    <t>特に希望なし</t>
    <phoneticPr fontId="1"/>
  </si>
  <si>
    <t>早い方が良い</t>
    <rPh sb="0" eb="1">
      <t>ハヤ</t>
    </rPh>
    <rPh sb="2" eb="3">
      <t>ホウ</t>
    </rPh>
    <rPh sb="4" eb="5">
      <t>ヨ</t>
    </rPh>
    <phoneticPr fontId="1"/>
  </si>
  <si>
    <t>採石場</t>
    <rPh sb="0" eb="3">
      <t>サイセキジョウ</t>
    </rPh>
    <phoneticPr fontId="1"/>
  </si>
  <si>
    <t>ダイスで決定（1:海水浴場 2:採石場 3:えっちなおみせ 4:熱水噴出孔）→ 2</t>
    <rPh sb="4" eb="6">
      <t>ケッテイ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</si>
</sst>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第&quot;0&quot;試合&quot;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rgb="FF222222"/>
      <name val="ＭＳ ゴシック"/>
      <family val="3"/>
      <charset val="128"/>
    </font>
    <font>
      <sz val="11"/>
      <color rgb="FF22222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0" fontId="2" fillId="0" borderId="0" xfId="0" applyFont="1" applyFill="1" applyAlignment="1">
      <alignment horizontal="right"/>
    </xf>
    <xf numFmtId="0" fontId="3" fillId="3" borderId="1" xfId="0" applyFont="1" applyFill="1" applyBorder="1" applyAlignment="1">
      <alignment horizontal="center" textRotation="255"/>
    </xf>
    <xf numFmtId="0" fontId="3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textRotation="255"/>
    </xf>
    <xf numFmtId="0" fontId="2" fillId="3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3" fillId="0" borderId="1" xfId="0" applyFont="1" applyBorder="1" applyAlignment="1">
      <alignment textRotation="255"/>
    </xf>
    <xf numFmtId="0" fontId="3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left" vertical="center"/>
    </xf>
    <xf numFmtId="0" fontId="3" fillId="5" borderId="1" xfId="0" applyFont="1" applyFill="1" applyBorder="1"/>
    <xf numFmtId="0" fontId="3" fillId="2" borderId="1" xfId="0" applyFont="1" applyFill="1" applyBorder="1"/>
    <xf numFmtId="0" fontId="3" fillId="0" borderId="1" xfId="0" applyFont="1" applyBorder="1" applyAlignment="1">
      <alignment shrinkToFit="1"/>
    </xf>
    <xf numFmtId="0" fontId="5" fillId="3" borderId="1" xfId="0" applyFont="1" applyFill="1" applyBorder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shrinkToFit="1"/>
    </xf>
    <xf numFmtId="0" fontId="3" fillId="0" borderId="1" xfId="0" applyFont="1" applyBorder="1" applyAlignment="1">
      <alignment horizontal="left"/>
    </xf>
  </cellXfs>
  <cellStyles count="1">
    <cellStyle name="標準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6"/>
  <sheetViews>
    <sheetView tabSelected="1" zoomScale="85" zoomScaleNormal="85" workbookViewId="0">
      <pane xSplit="2" ySplit="1" topLeftCell="C29" activePane="bottomRight" state="frozen"/>
      <selection pane="topRight" activeCell="F1" sqref="F1"/>
      <selection pane="bottomLeft" activeCell="A6" sqref="A6"/>
      <selection pane="bottomRight" activeCell="M24" sqref="M24"/>
    </sheetView>
  </sheetViews>
  <sheetFormatPr defaultRowHeight="13.5" x14ac:dyDescent="0.15"/>
  <cols>
    <col min="1" max="1" width="18.375" style="2" bestFit="1" customWidth="1"/>
    <col min="2" max="2" width="16.125" style="2" bestFit="1" customWidth="1"/>
    <col min="3" max="39" width="3.625" style="1" customWidth="1"/>
    <col min="40" max="40" width="40.25" style="1" customWidth="1"/>
    <col min="41" max="41" width="33.875" style="1" bestFit="1" customWidth="1"/>
    <col min="42" max="16384" width="9" style="1"/>
  </cols>
  <sheetData>
    <row r="1" spans="1:41" ht="96" x14ac:dyDescent="0.15">
      <c r="A1" s="5" t="s">
        <v>65</v>
      </c>
      <c r="B1" s="19">
        <v>1</v>
      </c>
      <c r="C1" s="3" t="str">
        <f>B2</f>
        <v>ロリー太＆小梅</v>
      </c>
      <c r="D1" s="3" t="str">
        <f>B3</f>
        <v>女主人</v>
      </c>
      <c r="E1" s="3" t="str">
        <f>B4</f>
        <v>茂木箍一郎</v>
      </c>
      <c r="F1" s="3" t="str">
        <f>B5</f>
        <v>竜</v>
      </c>
      <c r="G1" s="3" t="str">
        <f>B6</f>
        <v>エルレカーン</v>
      </c>
      <c r="H1" s="3" t="str">
        <f>B7</f>
        <v>大鋸草菊</v>
      </c>
      <c r="I1" s="3" t="str">
        <f>B8</f>
        <v>宇多津　転寝</v>
      </c>
      <c r="J1" s="3" t="str">
        <f>B9</f>
        <v>芳原　梨子</v>
      </c>
      <c r="K1" s="3" t="str">
        <f>B10</f>
        <v>五月女 水車</v>
      </c>
      <c r="L1" s="3" t="str">
        <f>B11</f>
        <v>夢売誘子</v>
      </c>
      <c r="M1" s="3" t="str">
        <f>B12</f>
        <v>織音アイリ</v>
      </c>
      <c r="N1" s="3" t="str">
        <f>B13</f>
        <v>口舌院 焚書</v>
      </c>
      <c r="O1" s="3" t="str">
        <f>B14</f>
        <v>薫崎香織</v>
      </c>
      <c r="P1" s="3" t="str">
        <f>B15</f>
        <v>牛沢幽也</v>
      </c>
      <c r="Q1" s="3" t="str">
        <f>B16</f>
        <v>はかいしん</v>
      </c>
      <c r="R1" s="3" t="str">
        <f>B17</f>
        <v>堀瀬　大我</v>
      </c>
      <c r="S1" s="3" t="str">
        <f>B18</f>
        <v>秘密院 恭四郎</v>
      </c>
      <c r="T1" s="3" t="str">
        <f>B19</f>
        <v>ダンゲロスくん</v>
      </c>
      <c r="U1" s="3" t="str">
        <f>B20</f>
        <v>松羽田かの子</v>
      </c>
      <c r="V1" s="3" t="str">
        <f>B21</f>
        <v>百舌川　清音</v>
      </c>
      <c r="W1" s="3" t="str">
        <f>B22</f>
        <v>矢塚 白夜</v>
      </c>
      <c r="X1" s="4"/>
      <c r="Y1" s="6" t="s">
        <v>40</v>
      </c>
      <c r="Z1" s="6" t="s">
        <v>41</v>
      </c>
      <c r="AA1" s="6" t="s">
        <v>42</v>
      </c>
      <c r="AB1" s="6" t="s">
        <v>52</v>
      </c>
      <c r="AC1" s="6" t="s">
        <v>43</v>
      </c>
      <c r="AD1" s="6" t="s">
        <v>44</v>
      </c>
      <c r="AE1" s="6" t="s">
        <v>45</v>
      </c>
      <c r="AF1" s="6" t="s">
        <v>46</v>
      </c>
      <c r="AG1" s="6" t="s">
        <v>47</v>
      </c>
      <c r="AH1" s="6" t="s">
        <v>48</v>
      </c>
      <c r="AI1" s="6" t="s">
        <v>49</v>
      </c>
      <c r="AJ1" s="6" t="s">
        <v>50</v>
      </c>
      <c r="AK1" s="6" t="s">
        <v>51</v>
      </c>
      <c r="AL1" s="12"/>
      <c r="AM1" s="12" t="s">
        <v>56</v>
      </c>
      <c r="AN1" s="16" t="s">
        <v>57</v>
      </c>
    </row>
    <row r="2" spans="1:41" ht="13.5" customHeight="1" x14ac:dyDescent="0.15">
      <c r="A2" s="7" t="s">
        <v>2</v>
      </c>
      <c r="B2" s="7" t="s">
        <v>0</v>
      </c>
      <c r="C2" s="4" t="s">
        <v>62</v>
      </c>
      <c r="D2" s="4">
        <v>3</v>
      </c>
      <c r="E2" s="4">
        <v>3</v>
      </c>
      <c r="F2" s="4">
        <v>3</v>
      </c>
      <c r="G2" s="4">
        <v>3</v>
      </c>
      <c r="H2" s="4">
        <v>2</v>
      </c>
      <c r="I2" s="4">
        <v>3</v>
      </c>
      <c r="J2" s="4">
        <v>3</v>
      </c>
      <c r="K2" s="4">
        <v>3</v>
      </c>
      <c r="L2" s="4">
        <v>3</v>
      </c>
      <c r="M2" s="4">
        <v>3</v>
      </c>
      <c r="N2" s="4">
        <v>3</v>
      </c>
      <c r="O2" s="4">
        <v>3</v>
      </c>
      <c r="P2" s="4">
        <v>1</v>
      </c>
      <c r="Q2" s="4">
        <v>3</v>
      </c>
      <c r="R2" s="4">
        <v>3</v>
      </c>
      <c r="S2" s="4">
        <v>3</v>
      </c>
      <c r="T2" s="4">
        <v>3</v>
      </c>
      <c r="U2" s="4">
        <v>3</v>
      </c>
      <c r="V2" s="4">
        <v>3</v>
      </c>
      <c r="W2" s="4">
        <v>3</v>
      </c>
      <c r="X2" s="4"/>
      <c r="Y2" s="4">
        <v>4</v>
      </c>
      <c r="Z2" s="4">
        <v>4</v>
      </c>
      <c r="AA2" s="4">
        <v>4</v>
      </c>
      <c r="AB2" s="4">
        <v>4</v>
      </c>
      <c r="AC2" s="4">
        <v>3</v>
      </c>
      <c r="AD2" s="4">
        <v>4</v>
      </c>
      <c r="AE2" s="4">
        <v>4</v>
      </c>
      <c r="AF2" s="4">
        <v>4</v>
      </c>
      <c r="AG2" s="4">
        <v>4</v>
      </c>
      <c r="AH2" s="4">
        <v>4</v>
      </c>
      <c r="AI2" s="4">
        <v>2</v>
      </c>
      <c r="AJ2" s="4">
        <v>4</v>
      </c>
      <c r="AK2" s="4">
        <v>1</v>
      </c>
      <c r="AL2" s="4"/>
      <c r="AM2" s="4" t="s">
        <v>58</v>
      </c>
      <c r="AN2" s="4" t="s">
        <v>74</v>
      </c>
    </row>
    <row r="3" spans="1:41" ht="13.5" customHeight="1" x14ac:dyDescent="0.15">
      <c r="A3" s="7" t="s">
        <v>3</v>
      </c>
      <c r="B3" s="23" t="s">
        <v>1</v>
      </c>
      <c r="C3" s="4">
        <v>1</v>
      </c>
      <c r="D3" s="4" t="s">
        <v>62</v>
      </c>
      <c r="E3" s="4">
        <v>1</v>
      </c>
      <c r="F3" s="4">
        <v>1</v>
      </c>
      <c r="G3" s="4">
        <v>1</v>
      </c>
      <c r="H3" s="4">
        <v>1</v>
      </c>
      <c r="I3" s="4">
        <v>1</v>
      </c>
      <c r="J3" s="4">
        <v>1</v>
      </c>
      <c r="K3" s="4">
        <v>1</v>
      </c>
      <c r="L3" s="4">
        <v>1</v>
      </c>
      <c r="M3" s="4">
        <v>1</v>
      </c>
      <c r="N3" s="4">
        <v>1</v>
      </c>
      <c r="O3" s="4">
        <v>1</v>
      </c>
      <c r="P3" s="4">
        <v>1</v>
      </c>
      <c r="Q3" s="4">
        <v>1</v>
      </c>
      <c r="R3" s="4">
        <v>1</v>
      </c>
      <c r="S3" s="4">
        <v>1</v>
      </c>
      <c r="T3" s="4">
        <v>1</v>
      </c>
      <c r="U3" s="4">
        <v>1</v>
      </c>
      <c r="V3" s="4">
        <v>1</v>
      </c>
      <c r="W3" s="4">
        <v>1</v>
      </c>
      <c r="X3" s="4"/>
      <c r="Y3" s="4">
        <v>1</v>
      </c>
      <c r="Z3" s="4">
        <v>1</v>
      </c>
      <c r="AA3" s="4">
        <v>1</v>
      </c>
      <c r="AB3" s="4">
        <v>1</v>
      </c>
      <c r="AC3" s="4">
        <v>1</v>
      </c>
      <c r="AD3" s="4">
        <v>1</v>
      </c>
      <c r="AE3" s="4">
        <v>1</v>
      </c>
      <c r="AF3" s="4">
        <v>1</v>
      </c>
      <c r="AG3" s="4">
        <v>1</v>
      </c>
      <c r="AH3" s="4">
        <v>1</v>
      </c>
      <c r="AI3" s="4">
        <v>1</v>
      </c>
      <c r="AJ3" s="4">
        <v>1</v>
      </c>
      <c r="AK3" s="4">
        <v>1</v>
      </c>
      <c r="AL3" s="4"/>
      <c r="AM3" s="4" t="s">
        <v>58</v>
      </c>
      <c r="AN3" s="4" t="s">
        <v>117</v>
      </c>
    </row>
    <row r="4" spans="1:41" ht="13.5" customHeight="1" x14ac:dyDescent="0.15">
      <c r="A4" s="7" t="s">
        <v>4</v>
      </c>
      <c r="B4" s="7" t="s">
        <v>5</v>
      </c>
      <c r="C4" s="4">
        <v>5</v>
      </c>
      <c r="D4" s="4">
        <v>5</v>
      </c>
      <c r="E4" s="4" t="s">
        <v>62</v>
      </c>
      <c r="F4" s="4">
        <v>5</v>
      </c>
      <c r="G4" s="4">
        <v>5</v>
      </c>
      <c r="H4" s="4">
        <v>5</v>
      </c>
      <c r="I4" s="4">
        <v>1</v>
      </c>
      <c r="J4" s="4">
        <v>5</v>
      </c>
      <c r="K4" s="4">
        <v>5</v>
      </c>
      <c r="L4" s="4">
        <v>1</v>
      </c>
      <c r="M4" s="4">
        <v>5</v>
      </c>
      <c r="N4" s="4">
        <v>5</v>
      </c>
      <c r="O4" s="4">
        <v>1</v>
      </c>
      <c r="P4" s="4">
        <v>5</v>
      </c>
      <c r="Q4" s="4">
        <v>5</v>
      </c>
      <c r="R4" s="4">
        <v>5</v>
      </c>
      <c r="S4" s="4">
        <v>5</v>
      </c>
      <c r="T4" s="4">
        <v>1</v>
      </c>
      <c r="U4" s="4">
        <v>5</v>
      </c>
      <c r="V4" s="4">
        <v>5</v>
      </c>
      <c r="W4" s="4">
        <v>5</v>
      </c>
      <c r="X4" s="4"/>
      <c r="Y4" s="4">
        <v>4</v>
      </c>
      <c r="Z4" s="4">
        <v>4</v>
      </c>
      <c r="AA4" s="4">
        <v>2</v>
      </c>
      <c r="AB4" s="4">
        <v>4</v>
      </c>
      <c r="AC4" s="4">
        <v>1</v>
      </c>
      <c r="AD4" s="4">
        <v>4</v>
      </c>
      <c r="AE4" s="4">
        <v>4</v>
      </c>
      <c r="AF4" s="4">
        <v>4</v>
      </c>
      <c r="AG4" s="4">
        <v>4</v>
      </c>
      <c r="AH4" s="4">
        <v>4</v>
      </c>
      <c r="AI4" s="4">
        <v>4</v>
      </c>
      <c r="AJ4" s="4">
        <v>4</v>
      </c>
      <c r="AK4" s="4">
        <v>3</v>
      </c>
      <c r="AL4" s="4"/>
      <c r="AM4" s="4" t="s">
        <v>58</v>
      </c>
      <c r="AN4" s="4" t="s">
        <v>59</v>
      </c>
    </row>
    <row r="5" spans="1:41" ht="13.5" customHeight="1" x14ac:dyDescent="0.15">
      <c r="A5" s="7" t="s">
        <v>6</v>
      </c>
      <c r="B5" s="7" t="s">
        <v>7</v>
      </c>
      <c r="C5" s="4">
        <v>15</v>
      </c>
      <c r="D5" s="4">
        <v>7</v>
      </c>
      <c r="E5" s="4">
        <v>18</v>
      </c>
      <c r="F5" s="4" t="s">
        <v>62</v>
      </c>
      <c r="G5" s="4">
        <v>1</v>
      </c>
      <c r="H5" s="4">
        <v>7</v>
      </c>
      <c r="I5" s="4">
        <v>7</v>
      </c>
      <c r="J5" s="4">
        <v>4</v>
      </c>
      <c r="K5" s="4">
        <v>12</v>
      </c>
      <c r="L5" s="4">
        <v>18</v>
      </c>
      <c r="M5" s="4">
        <v>7</v>
      </c>
      <c r="N5" s="4">
        <v>18</v>
      </c>
      <c r="O5" s="4">
        <v>12</v>
      </c>
      <c r="P5" s="4">
        <v>15</v>
      </c>
      <c r="Q5" s="4">
        <v>4</v>
      </c>
      <c r="R5" s="4">
        <v>4</v>
      </c>
      <c r="S5" s="4">
        <v>12</v>
      </c>
      <c r="T5" s="4">
        <v>15</v>
      </c>
      <c r="U5" s="4">
        <v>2</v>
      </c>
      <c r="V5" s="4">
        <v>7</v>
      </c>
      <c r="W5" s="4">
        <v>2</v>
      </c>
      <c r="X5" s="4"/>
      <c r="Y5" s="4">
        <v>2</v>
      </c>
      <c r="Z5" s="4">
        <v>4</v>
      </c>
      <c r="AA5" s="4">
        <v>1</v>
      </c>
      <c r="AB5" s="4">
        <v>9</v>
      </c>
      <c r="AC5" s="4">
        <v>7</v>
      </c>
      <c r="AD5" s="4">
        <v>2</v>
      </c>
      <c r="AE5" s="4">
        <v>4</v>
      </c>
      <c r="AF5" s="4">
        <v>10</v>
      </c>
      <c r="AG5" s="4">
        <v>10</v>
      </c>
      <c r="AH5" s="4">
        <v>4</v>
      </c>
      <c r="AI5" s="4">
        <v>10</v>
      </c>
      <c r="AJ5" s="4">
        <v>7</v>
      </c>
      <c r="AK5" s="4">
        <v>13</v>
      </c>
      <c r="AL5" s="4"/>
      <c r="AM5" s="4" t="s">
        <v>58</v>
      </c>
      <c r="AN5" s="4" t="s">
        <v>59</v>
      </c>
    </row>
    <row r="6" spans="1:41" ht="13.5" customHeight="1" x14ac:dyDescent="0.15">
      <c r="A6" s="7" t="s">
        <v>9</v>
      </c>
      <c r="B6" s="7" t="s">
        <v>8</v>
      </c>
      <c r="C6" s="4">
        <v>10</v>
      </c>
      <c r="D6" s="4">
        <v>10</v>
      </c>
      <c r="E6" s="4">
        <v>8</v>
      </c>
      <c r="F6" s="4">
        <v>5</v>
      </c>
      <c r="G6" s="4" t="s">
        <v>62</v>
      </c>
      <c r="H6" s="4">
        <v>1</v>
      </c>
      <c r="I6" s="4">
        <v>10</v>
      </c>
      <c r="J6" s="4">
        <v>10</v>
      </c>
      <c r="K6" s="4">
        <v>10</v>
      </c>
      <c r="L6" s="4">
        <v>20</v>
      </c>
      <c r="M6" s="4">
        <v>1</v>
      </c>
      <c r="N6" s="4">
        <v>10</v>
      </c>
      <c r="O6" s="4">
        <v>10</v>
      </c>
      <c r="P6" s="4">
        <v>10</v>
      </c>
      <c r="Q6" s="4">
        <v>5</v>
      </c>
      <c r="R6" s="4">
        <v>10</v>
      </c>
      <c r="S6" s="4">
        <v>5</v>
      </c>
      <c r="T6" s="4">
        <v>8</v>
      </c>
      <c r="U6" s="4">
        <v>10</v>
      </c>
      <c r="V6" s="4">
        <v>1</v>
      </c>
      <c r="W6" s="4">
        <v>1</v>
      </c>
      <c r="X6" s="4"/>
      <c r="Y6" s="4">
        <v>4</v>
      </c>
      <c r="Z6" s="4">
        <v>4</v>
      </c>
      <c r="AA6" s="4">
        <v>4</v>
      </c>
      <c r="AB6" s="4">
        <v>4</v>
      </c>
      <c r="AC6" s="4">
        <v>4</v>
      </c>
      <c r="AD6" s="4">
        <v>4</v>
      </c>
      <c r="AE6" s="4">
        <v>3</v>
      </c>
      <c r="AF6" s="4">
        <v>2</v>
      </c>
      <c r="AG6" s="4">
        <v>4</v>
      </c>
      <c r="AH6" s="4">
        <v>1</v>
      </c>
      <c r="AI6" s="4">
        <v>4</v>
      </c>
      <c r="AJ6" s="4">
        <v>4</v>
      </c>
      <c r="AK6" s="4">
        <v>4</v>
      </c>
      <c r="AL6" s="4"/>
      <c r="AM6" s="4" t="s">
        <v>63</v>
      </c>
      <c r="AN6" s="4" t="s">
        <v>64</v>
      </c>
    </row>
    <row r="7" spans="1:41" ht="13.5" customHeight="1" x14ac:dyDescent="0.15">
      <c r="A7" s="7" t="s">
        <v>10</v>
      </c>
      <c r="B7" s="7" t="s">
        <v>11</v>
      </c>
      <c r="C7" s="4">
        <v>5</v>
      </c>
      <c r="D7" s="4">
        <v>6</v>
      </c>
      <c r="E7" s="4">
        <v>6</v>
      </c>
      <c r="F7" s="4">
        <v>18</v>
      </c>
      <c r="G7" s="4">
        <v>6</v>
      </c>
      <c r="H7" s="4" t="s">
        <v>62</v>
      </c>
      <c r="I7" s="4">
        <v>6</v>
      </c>
      <c r="J7" s="4">
        <v>4</v>
      </c>
      <c r="K7" s="4">
        <v>6</v>
      </c>
      <c r="L7" s="4">
        <v>18</v>
      </c>
      <c r="M7" s="4">
        <v>2</v>
      </c>
      <c r="N7" s="4">
        <v>18</v>
      </c>
      <c r="O7" s="4">
        <v>6</v>
      </c>
      <c r="P7" s="4">
        <v>6</v>
      </c>
      <c r="Q7" s="4">
        <v>6</v>
      </c>
      <c r="R7" s="4">
        <v>6</v>
      </c>
      <c r="S7" s="4">
        <v>6</v>
      </c>
      <c r="T7" s="4">
        <v>6</v>
      </c>
      <c r="U7" s="4">
        <v>3</v>
      </c>
      <c r="V7" s="4">
        <v>1</v>
      </c>
      <c r="W7" s="4">
        <v>6</v>
      </c>
      <c r="X7" s="4"/>
      <c r="Y7" s="4">
        <v>6</v>
      </c>
      <c r="Z7" s="4">
        <v>1</v>
      </c>
      <c r="AA7" s="4">
        <v>1</v>
      </c>
      <c r="AB7" s="4">
        <v>8</v>
      </c>
      <c r="AC7" s="4">
        <v>4</v>
      </c>
      <c r="AD7" s="4">
        <v>1</v>
      </c>
      <c r="AE7" s="4">
        <v>10</v>
      </c>
      <c r="AF7" s="4">
        <v>11</v>
      </c>
      <c r="AG7" s="4">
        <v>11</v>
      </c>
      <c r="AH7" s="4">
        <v>9</v>
      </c>
      <c r="AI7" s="4">
        <v>7</v>
      </c>
      <c r="AJ7" s="4">
        <v>11</v>
      </c>
      <c r="AK7" s="4">
        <v>5</v>
      </c>
      <c r="AL7" s="4"/>
      <c r="AM7" s="4" t="s">
        <v>62</v>
      </c>
      <c r="AN7" s="4" t="s">
        <v>103</v>
      </c>
    </row>
    <row r="8" spans="1:41" ht="13.5" customHeight="1" x14ac:dyDescent="0.15">
      <c r="A8" s="7" t="s">
        <v>12</v>
      </c>
      <c r="B8" s="7" t="s">
        <v>33</v>
      </c>
      <c r="C8" s="4">
        <v>18</v>
      </c>
      <c r="D8" s="4">
        <v>14</v>
      </c>
      <c r="E8" s="4">
        <v>14</v>
      </c>
      <c r="F8" s="4">
        <v>14</v>
      </c>
      <c r="G8" s="4">
        <v>6</v>
      </c>
      <c r="H8" s="4">
        <v>6</v>
      </c>
      <c r="I8" s="4" t="s">
        <v>62</v>
      </c>
      <c r="J8" s="4">
        <v>6</v>
      </c>
      <c r="K8" s="4">
        <v>4</v>
      </c>
      <c r="L8" s="4">
        <v>18</v>
      </c>
      <c r="M8" s="4">
        <v>6</v>
      </c>
      <c r="N8" s="4">
        <v>11</v>
      </c>
      <c r="O8" s="4">
        <v>4</v>
      </c>
      <c r="P8" s="4">
        <v>11</v>
      </c>
      <c r="Q8" s="4">
        <v>6</v>
      </c>
      <c r="R8" s="4">
        <v>1</v>
      </c>
      <c r="S8" s="4">
        <v>1</v>
      </c>
      <c r="T8" s="4">
        <v>18</v>
      </c>
      <c r="U8" s="4">
        <v>1</v>
      </c>
      <c r="V8" s="4">
        <v>11</v>
      </c>
      <c r="W8" s="4">
        <v>14</v>
      </c>
      <c r="X8" s="4"/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>
        <v>1</v>
      </c>
      <c r="AE8" s="4">
        <v>1</v>
      </c>
      <c r="AF8" s="4">
        <v>11</v>
      </c>
      <c r="AG8" s="4">
        <v>1</v>
      </c>
      <c r="AH8" s="4">
        <v>1</v>
      </c>
      <c r="AI8" s="4">
        <v>11</v>
      </c>
      <c r="AJ8" s="4">
        <v>13</v>
      </c>
      <c r="AK8" s="4">
        <v>1</v>
      </c>
      <c r="AL8" s="4"/>
      <c r="AM8" s="4" t="s">
        <v>58</v>
      </c>
      <c r="AN8" s="4" t="s">
        <v>107</v>
      </c>
    </row>
    <row r="9" spans="1:41" ht="13.5" customHeight="1" x14ac:dyDescent="0.15">
      <c r="A9" s="7" t="s">
        <v>13</v>
      </c>
      <c r="B9" s="7" t="s">
        <v>14</v>
      </c>
      <c r="C9" s="4">
        <v>9</v>
      </c>
      <c r="D9" s="4">
        <v>9</v>
      </c>
      <c r="E9" s="4">
        <v>5</v>
      </c>
      <c r="F9" s="4">
        <v>5</v>
      </c>
      <c r="G9" s="4">
        <v>5</v>
      </c>
      <c r="H9" s="4">
        <v>2</v>
      </c>
      <c r="I9" s="4">
        <v>9</v>
      </c>
      <c r="J9" s="4" t="s">
        <v>62</v>
      </c>
      <c r="K9" s="4">
        <v>1</v>
      </c>
      <c r="L9" s="4">
        <v>9</v>
      </c>
      <c r="M9" s="4">
        <v>9</v>
      </c>
      <c r="N9" s="4">
        <v>9</v>
      </c>
      <c r="O9" s="4">
        <v>2</v>
      </c>
      <c r="P9" s="4">
        <v>9</v>
      </c>
      <c r="Q9" s="4">
        <v>5</v>
      </c>
      <c r="R9" s="4">
        <v>9</v>
      </c>
      <c r="S9" s="4">
        <v>9</v>
      </c>
      <c r="T9" s="4">
        <v>9</v>
      </c>
      <c r="U9" s="4">
        <v>2</v>
      </c>
      <c r="V9" s="4">
        <v>9</v>
      </c>
      <c r="W9" s="4">
        <v>9</v>
      </c>
      <c r="X9" s="4"/>
      <c r="Y9" s="4">
        <v>4</v>
      </c>
      <c r="Z9" s="4">
        <v>4</v>
      </c>
      <c r="AA9" s="4">
        <v>4</v>
      </c>
      <c r="AB9" s="4">
        <v>4</v>
      </c>
      <c r="AC9" s="4">
        <v>1</v>
      </c>
      <c r="AD9" s="4">
        <v>3</v>
      </c>
      <c r="AE9" s="4">
        <v>2</v>
      </c>
      <c r="AF9" s="4">
        <v>4</v>
      </c>
      <c r="AG9" s="4">
        <v>4</v>
      </c>
      <c r="AH9" s="4">
        <v>4</v>
      </c>
      <c r="AI9" s="4">
        <v>4</v>
      </c>
      <c r="AJ9" s="4">
        <v>13</v>
      </c>
      <c r="AK9" s="4">
        <v>4</v>
      </c>
      <c r="AL9" s="4"/>
      <c r="AM9" s="4" t="s">
        <v>71</v>
      </c>
      <c r="AN9" s="13" t="s">
        <v>72</v>
      </c>
      <c r="AO9" s="1" t="s">
        <v>73</v>
      </c>
    </row>
    <row r="10" spans="1:41" ht="13.5" customHeight="1" x14ac:dyDescent="0.15">
      <c r="A10" s="7" t="s">
        <v>16</v>
      </c>
      <c r="B10" s="7" t="s">
        <v>15</v>
      </c>
      <c r="C10" s="4">
        <v>4</v>
      </c>
      <c r="D10" s="4">
        <v>4</v>
      </c>
      <c r="E10" s="4">
        <v>4</v>
      </c>
      <c r="F10" s="4">
        <v>4</v>
      </c>
      <c r="G10" s="4">
        <v>4</v>
      </c>
      <c r="H10" s="4">
        <v>4</v>
      </c>
      <c r="I10" s="4">
        <v>4</v>
      </c>
      <c r="J10" s="4">
        <v>1</v>
      </c>
      <c r="K10" s="4" t="s">
        <v>62</v>
      </c>
      <c r="L10" s="4">
        <v>4</v>
      </c>
      <c r="M10" s="4">
        <v>4</v>
      </c>
      <c r="N10" s="4">
        <v>4</v>
      </c>
      <c r="O10" s="4">
        <v>4</v>
      </c>
      <c r="P10" s="4">
        <v>4</v>
      </c>
      <c r="Q10" s="4">
        <v>4</v>
      </c>
      <c r="R10" s="4">
        <v>4</v>
      </c>
      <c r="S10" s="4">
        <v>4</v>
      </c>
      <c r="T10" s="4">
        <v>4</v>
      </c>
      <c r="U10" s="4">
        <v>2</v>
      </c>
      <c r="V10" s="4">
        <v>3</v>
      </c>
      <c r="W10" s="4">
        <v>4</v>
      </c>
      <c r="X10" s="4"/>
      <c r="Y10" s="4">
        <v>5</v>
      </c>
      <c r="Z10" s="4">
        <v>5</v>
      </c>
      <c r="AA10" s="4">
        <v>5</v>
      </c>
      <c r="AB10" s="4">
        <v>5</v>
      </c>
      <c r="AC10" s="4">
        <v>1</v>
      </c>
      <c r="AD10" s="4">
        <v>3</v>
      </c>
      <c r="AE10" s="4">
        <v>2</v>
      </c>
      <c r="AF10" s="4">
        <v>4</v>
      </c>
      <c r="AG10" s="4">
        <v>5</v>
      </c>
      <c r="AH10" s="4">
        <v>5</v>
      </c>
      <c r="AI10" s="4">
        <v>5</v>
      </c>
      <c r="AJ10" s="4">
        <v>5</v>
      </c>
      <c r="AK10" s="4">
        <v>13</v>
      </c>
      <c r="AL10" s="4"/>
      <c r="AM10" s="4" t="s">
        <v>58</v>
      </c>
      <c r="AN10" s="13" t="s">
        <v>70</v>
      </c>
    </row>
    <row r="11" spans="1:41" ht="13.5" customHeight="1" x14ac:dyDescent="0.15">
      <c r="A11" s="7" t="s">
        <v>18</v>
      </c>
      <c r="B11" s="7" t="s">
        <v>17</v>
      </c>
      <c r="C11" s="4">
        <v>14</v>
      </c>
      <c r="D11" s="4">
        <v>14</v>
      </c>
      <c r="E11" s="4">
        <v>14</v>
      </c>
      <c r="F11" s="4">
        <v>14</v>
      </c>
      <c r="G11" s="4">
        <v>11</v>
      </c>
      <c r="H11" s="4">
        <v>1</v>
      </c>
      <c r="I11" s="4">
        <v>1</v>
      </c>
      <c r="J11" s="4">
        <v>14</v>
      </c>
      <c r="K11" s="4">
        <v>1</v>
      </c>
      <c r="L11" s="4" t="s">
        <v>62</v>
      </c>
      <c r="M11" s="4">
        <v>1</v>
      </c>
      <c r="N11" s="4">
        <v>1</v>
      </c>
      <c r="O11" s="4">
        <v>8</v>
      </c>
      <c r="P11" s="4">
        <v>11</v>
      </c>
      <c r="Q11" s="4">
        <v>19</v>
      </c>
      <c r="R11" s="4">
        <v>8</v>
      </c>
      <c r="S11" s="4">
        <v>11</v>
      </c>
      <c r="T11" s="4">
        <v>19</v>
      </c>
      <c r="U11" s="4">
        <v>1</v>
      </c>
      <c r="V11" s="4">
        <v>1</v>
      </c>
      <c r="W11" s="4">
        <v>8</v>
      </c>
      <c r="X11" s="4"/>
      <c r="Y11" s="4">
        <v>6</v>
      </c>
      <c r="Z11" s="4">
        <v>3</v>
      </c>
      <c r="AA11" s="4">
        <v>1</v>
      </c>
      <c r="AB11" s="4">
        <v>6</v>
      </c>
      <c r="AC11" s="4">
        <v>3</v>
      </c>
      <c r="AD11" s="4">
        <v>13</v>
      </c>
      <c r="AE11" s="4">
        <v>1</v>
      </c>
      <c r="AF11" s="4">
        <v>5</v>
      </c>
      <c r="AG11" s="4">
        <v>6</v>
      </c>
      <c r="AH11" s="4">
        <v>6</v>
      </c>
      <c r="AI11" s="4">
        <v>6</v>
      </c>
      <c r="AJ11" s="4">
        <v>6</v>
      </c>
      <c r="AK11" s="4">
        <v>6</v>
      </c>
      <c r="AL11" s="4"/>
      <c r="AM11" s="4" t="s">
        <v>68</v>
      </c>
      <c r="AN11" s="4" t="s">
        <v>59</v>
      </c>
    </row>
    <row r="12" spans="1:41" ht="13.5" customHeight="1" x14ac:dyDescent="0.15">
      <c r="A12" s="7" t="s">
        <v>19</v>
      </c>
      <c r="B12" s="7" t="s">
        <v>20</v>
      </c>
      <c r="C12" s="4">
        <v>7</v>
      </c>
      <c r="D12" s="4">
        <v>7</v>
      </c>
      <c r="E12" s="4">
        <v>16</v>
      </c>
      <c r="F12" s="4">
        <v>4</v>
      </c>
      <c r="G12" s="4">
        <v>1</v>
      </c>
      <c r="H12" s="4">
        <v>1</v>
      </c>
      <c r="I12" s="4">
        <v>11</v>
      </c>
      <c r="J12" s="4">
        <v>11</v>
      </c>
      <c r="K12" s="4">
        <v>15</v>
      </c>
      <c r="L12" s="4">
        <v>19</v>
      </c>
      <c r="M12" s="4" t="s">
        <v>62</v>
      </c>
      <c r="N12" s="4">
        <v>19</v>
      </c>
      <c r="O12" s="4">
        <v>9</v>
      </c>
      <c r="P12" s="4">
        <v>11</v>
      </c>
      <c r="Q12" s="4">
        <v>5</v>
      </c>
      <c r="R12" s="4">
        <v>11</v>
      </c>
      <c r="S12" s="4">
        <v>9</v>
      </c>
      <c r="T12" s="4">
        <v>16</v>
      </c>
      <c r="U12" s="4">
        <v>5</v>
      </c>
      <c r="V12" s="4">
        <v>1</v>
      </c>
      <c r="W12" s="4">
        <v>16</v>
      </c>
      <c r="X12" s="4"/>
      <c r="Y12" s="4">
        <v>7</v>
      </c>
      <c r="Z12" s="4">
        <v>5</v>
      </c>
      <c r="AA12" s="4">
        <v>5</v>
      </c>
      <c r="AB12" s="4">
        <v>1</v>
      </c>
      <c r="AC12" s="4">
        <v>7</v>
      </c>
      <c r="AD12" s="4">
        <v>7</v>
      </c>
      <c r="AE12" s="4">
        <v>7</v>
      </c>
      <c r="AF12" s="4">
        <v>11</v>
      </c>
      <c r="AG12" s="4">
        <v>1</v>
      </c>
      <c r="AH12" s="4">
        <v>1</v>
      </c>
      <c r="AI12" s="4">
        <v>1</v>
      </c>
      <c r="AJ12" s="4">
        <v>13</v>
      </c>
      <c r="AK12" s="4">
        <v>12</v>
      </c>
      <c r="AL12" s="4"/>
      <c r="AM12" s="4" t="s">
        <v>58</v>
      </c>
      <c r="AN12" s="4" t="s">
        <v>59</v>
      </c>
    </row>
    <row r="13" spans="1:41" ht="13.5" customHeight="1" x14ac:dyDescent="0.15">
      <c r="A13" s="7" t="s">
        <v>21</v>
      </c>
      <c r="B13" s="7" t="s">
        <v>22</v>
      </c>
      <c r="C13" s="4">
        <v>14</v>
      </c>
      <c r="D13" s="4">
        <v>14</v>
      </c>
      <c r="E13" s="4">
        <v>19</v>
      </c>
      <c r="F13" s="4">
        <v>7</v>
      </c>
      <c r="G13" s="4">
        <v>1</v>
      </c>
      <c r="H13" s="4">
        <v>7</v>
      </c>
      <c r="I13" s="4">
        <v>1</v>
      </c>
      <c r="J13" s="4">
        <v>14</v>
      </c>
      <c r="K13" s="4">
        <v>1</v>
      </c>
      <c r="L13" s="4">
        <v>7</v>
      </c>
      <c r="M13" s="4">
        <v>7</v>
      </c>
      <c r="N13" s="4" t="s">
        <v>62</v>
      </c>
      <c r="O13" s="4">
        <v>1</v>
      </c>
      <c r="P13" s="4">
        <v>14</v>
      </c>
      <c r="Q13" s="4">
        <v>14</v>
      </c>
      <c r="R13" s="4">
        <v>7</v>
      </c>
      <c r="S13" s="4">
        <v>7</v>
      </c>
      <c r="T13" s="4">
        <v>19</v>
      </c>
      <c r="U13" s="4">
        <v>7</v>
      </c>
      <c r="V13" s="4">
        <v>1</v>
      </c>
      <c r="W13" s="4">
        <v>1</v>
      </c>
      <c r="X13" s="4"/>
      <c r="Y13" s="4">
        <v>1</v>
      </c>
      <c r="Z13" s="4">
        <v>1</v>
      </c>
      <c r="AA13" s="4">
        <v>1</v>
      </c>
      <c r="AB13" s="4">
        <v>1</v>
      </c>
      <c r="AC13" s="4">
        <v>1</v>
      </c>
      <c r="AD13" s="4">
        <v>1</v>
      </c>
      <c r="AE13" s="4">
        <v>1</v>
      </c>
      <c r="AF13" s="4">
        <v>1</v>
      </c>
      <c r="AG13" s="4">
        <v>1</v>
      </c>
      <c r="AH13" s="4">
        <v>1</v>
      </c>
      <c r="AI13" s="4">
        <v>1</v>
      </c>
      <c r="AJ13" s="4">
        <v>1</v>
      </c>
      <c r="AK13" s="4">
        <v>1</v>
      </c>
      <c r="AL13" s="4"/>
      <c r="AM13" s="4" t="s">
        <v>68</v>
      </c>
      <c r="AN13" s="4" t="s">
        <v>69</v>
      </c>
    </row>
    <row r="14" spans="1:41" ht="13.5" customHeight="1" x14ac:dyDescent="0.15">
      <c r="A14" s="7" t="s">
        <v>97</v>
      </c>
      <c r="B14" s="7" t="s">
        <v>24</v>
      </c>
      <c r="C14" s="4">
        <v>10</v>
      </c>
      <c r="D14" s="4">
        <v>10</v>
      </c>
      <c r="E14" s="4">
        <v>10</v>
      </c>
      <c r="F14" s="4">
        <v>6</v>
      </c>
      <c r="G14" s="4">
        <v>6</v>
      </c>
      <c r="H14" s="4">
        <v>1</v>
      </c>
      <c r="I14" s="4">
        <v>10</v>
      </c>
      <c r="J14" s="4">
        <v>1</v>
      </c>
      <c r="K14" s="4">
        <v>10</v>
      </c>
      <c r="L14" s="4">
        <v>19</v>
      </c>
      <c r="M14" s="4">
        <v>1</v>
      </c>
      <c r="N14" s="4">
        <v>10</v>
      </c>
      <c r="O14" s="4" t="s">
        <v>62</v>
      </c>
      <c r="P14" s="4">
        <v>19</v>
      </c>
      <c r="Q14" s="4">
        <v>10</v>
      </c>
      <c r="R14" s="4">
        <v>10</v>
      </c>
      <c r="S14" s="4">
        <v>4</v>
      </c>
      <c r="T14" s="4">
        <v>10</v>
      </c>
      <c r="U14" s="4">
        <v>6</v>
      </c>
      <c r="V14" s="4">
        <v>6</v>
      </c>
      <c r="W14" s="4">
        <v>4</v>
      </c>
      <c r="X14" s="4"/>
      <c r="Y14" s="4">
        <v>1</v>
      </c>
      <c r="Z14" s="4">
        <v>1</v>
      </c>
      <c r="AA14" s="4">
        <v>1</v>
      </c>
      <c r="AB14" s="4">
        <v>1</v>
      </c>
      <c r="AC14" s="4">
        <v>1</v>
      </c>
      <c r="AD14" s="4">
        <v>1</v>
      </c>
      <c r="AE14" s="4">
        <v>1</v>
      </c>
      <c r="AF14" s="4">
        <v>1</v>
      </c>
      <c r="AG14" s="4">
        <v>1</v>
      </c>
      <c r="AH14" s="4">
        <v>1</v>
      </c>
      <c r="AI14" s="4">
        <v>1</v>
      </c>
      <c r="AJ14" s="4">
        <v>13</v>
      </c>
      <c r="AK14" s="4">
        <v>1</v>
      </c>
      <c r="AL14" s="4"/>
      <c r="AM14" s="4" t="s">
        <v>58</v>
      </c>
      <c r="AN14" s="4" t="s">
        <v>98</v>
      </c>
    </row>
    <row r="15" spans="1:41" ht="13.5" customHeight="1" x14ac:dyDescent="0.15">
      <c r="A15" s="7" t="s">
        <v>25</v>
      </c>
      <c r="B15" s="7" t="s">
        <v>26</v>
      </c>
      <c r="C15" s="4">
        <v>1</v>
      </c>
      <c r="D15" s="4">
        <v>9</v>
      </c>
      <c r="E15" s="4">
        <v>1</v>
      </c>
      <c r="F15" s="4">
        <v>15</v>
      </c>
      <c r="G15" s="4">
        <v>4</v>
      </c>
      <c r="H15" s="4">
        <v>9</v>
      </c>
      <c r="I15" s="4">
        <v>15</v>
      </c>
      <c r="J15" s="4">
        <v>9</v>
      </c>
      <c r="K15" s="4">
        <v>15</v>
      </c>
      <c r="L15" s="4">
        <v>15</v>
      </c>
      <c r="M15" s="4">
        <v>9</v>
      </c>
      <c r="N15" s="4">
        <v>4</v>
      </c>
      <c r="O15" s="4">
        <v>4</v>
      </c>
      <c r="P15" s="4" t="s">
        <v>62</v>
      </c>
      <c r="Q15" s="4">
        <v>4</v>
      </c>
      <c r="R15" s="4">
        <v>15</v>
      </c>
      <c r="S15" s="4">
        <v>9</v>
      </c>
      <c r="T15" s="4">
        <v>1</v>
      </c>
      <c r="U15" s="4">
        <v>4</v>
      </c>
      <c r="V15" s="4">
        <v>9</v>
      </c>
      <c r="W15" s="4">
        <v>15</v>
      </c>
      <c r="X15" s="4"/>
      <c r="Y15" s="4">
        <v>4</v>
      </c>
      <c r="Z15" s="4">
        <v>1</v>
      </c>
      <c r="AA15" s="4">
        <v>4</v>
      </c>
      <c r="AB15" s="4">
        <v>11</v>
      </c>
      <c r="AC15" s="4">
        <v>8</v>
      </c>
      <c r="AD15" s="4">
        <v>8</v>
      </c>
      <c r="AE15" s="4">
        <v>8</v>
      </c>
      <c r="AF15" s="4">
        <v>4</v>
      </c>
      <c r="AG15" s="4">
        <v>13</v>
      </c>
      <c r="AH15" s="4">
        <v>4</v>
      </c>
      <c r="AI15" s="4">
        <v>11</v>
      </c>
      <c r="AJ15" s="4">
        <v>2</v>
      </c>
      <c r="AK15" s="4">
        <v>2</v>
      </c>
      <c r="AL15" s="4"/>
      <c r="AM15" s="4" t="s">
        <v>68</v>
      </c>
      <c r="AN15" s="4" t="s">
        <v>108</v>
      </c>
    </row>
    <row r="16" spans="1:41" ht="13.5" customHeight="1" x14ac:dyDescent="0.15">
      <c r="A16" s="7" t="s">
        <v>28</v>
      </c>
      <c r="B16" s="7" t="s">
        <v>27</v>
      </c>
      <c r="C16" s="4">
        <v>4</v>
      </c>
      <c r="D16" s="4">
        <v>4</v>
      </c>
      <c r="E16" s="4">
        <v>4</v>
      </c>
      <c r="F16" s="4">
        <v>4</v>
      </c>
      <c r="G16" s="4">
        <v>4</v>
      </c>
      <c r="H16" s="4">
        <v>4</v>
      </c>
      <c r="I16" s="4">
        <v>4</v>
      </c>
      <c r="J16" s="4">
        <v>4</v>
      </c>
      <c r="K16" s="4">
        <v>4</v>
      </c>
      <c r="L16" s="4">
        <v>3</v>
      </c>
      <c r="M16" s="4">
        <v>4</v>
      </c>
      <c r="N16" s="4">
        <v>4</v>
      </c>
      <c r="O16" s="4">
        <v>4</v>
      </c>
      <c r="P16" s="4">
        <v>4</v>
      </c>
      <c r="Q16" s="4" t="s">
        <v>62</v>
      </c>
      <c r="R16" s="4">
        <v>4</v>
      </c>
      <c r="S16" s="4">
        <v>2</v>
      </c>
      <c r="T16" s="4">
        <v>4</v>
      </c>
      <c r="U16" s="4">
        <v>1</v>
      </c>
      <c r="V16" s="4">
        <v>4</v>
      </c>
      <c r="W16" s="4">
        <v>4</v>
      </c>
      <c r="X16" s="4"/>
      <c r="Y16" s="4">
        <v>1</v>
      </c>
      <c r="Z16" s="4">
        <v>1</v>
      </c>
      <c r="AA16" s="4">
        <v>1</v>
      </c>
      <c r="AB16" s="4">
        <v>1</v>
      </c>
      <c r="AC16" s="4">
        <v>1</v>
      </c>
      <c r="AD16" s="4">
        <v>1</v>
      </c>
      <c r="AE16" s="4">
        <v>1</v>
      </c>
      <c r="AF16" s="4">
        <v>1</v>
      </c>
      <c r="AG16" s="4">
        <v>1</v>
      </c>
      <c r="AH16" s="4">
        <v>1</v>
      </c>
      <c r="AI16" s="4">
        <v>1</v>
      </c>
      <c r="AJ16" s="4">
        <v>1</v>
      </c>
      <c r="AK16" s="4">
        <v>1</v>
      </c>
      <c r="AL16" s="4"/>
      <c r="AM16" s="4" t="s">
        <v>66</v>
      </c>
      <c r="AN16" s="4" t="s">
        <v>106</v>
      </c>
    </row>
    <row r="17" spans="1:40" ht="13.5" customHeight="1" x14ac:dyDescent="0.15">
      <c r="A17" s="7" t="s">
        <v>30</v>
      </c>
      <c r="B17" s="7" t="s">
        <v>29</v>
      </c>
      <c r="C17" s="4">
        <v>11</v>
      </c>
      <c r="D17" s="4">
        <v>11</v>
      </c>
      <c r="E17" s="4">
        <v>11</v>
      </c>
      <c r="F17" s="4">
        <v>7</v>
      </c>
      <c r="G17" s="4">
        <v>3</v>
      </c>
      <c r="H17" s="4">
        <v>2</v>
      </c>
      <c r="I17" s="4">
        <v>1</v>
      </c>
      <c r="J17" s="4">
        <v>11</v>
      </c>
      <c r="K17" s="4">
        <v>11</v>
      </c>
      <c r="L17" s="4">
        <v>20</v>
      </c>
      <c r="M17" s="4">
        <v>5</v>
      </c>
      <c r="N17" s="4">
        <v>11</v>
      </c>
      <c r="O17" s="4">
        <v>7</v>
      </c>
      <c r="P17" s="4">
        <v>3</v>
      </c>
      <c r="Q17" s="4">
        <v>11</v>
      </c>
      <c r="R17" s="4" t="s">
        <v>62</v>
      </c>
      <c r="S17" s="4">
        <v>11</v>
      </c>
      <c r="T17" s="4">
        <v>11</v>
      </c>
      <c r="U17" s="4">
        <v>5</v>
      </c>
      <c r="V17" s="4">
        <v>7</v>
      </c>
      <c r="W17" s="4">
        <v>7</v>
      </c>
      <c r="X17" s="4"/>
      <c r="Y17" s="4">
        <v>4</v>
      </c>
      <c r="Z17" s="4">
        <v>4</v>
      </c>
      <c r="AA17" s="4">
        <v>4</v>
      </c>
      <c r="AB17" s="4">
        <v>4</v>
      </c>
      <c r="AC17" s="4">
        <v>2</v>
      </c>
      <c r="AD17" s="4">
        <v>4</v>
      </c>
      <c r="AE17" s="4">
        <v>4</v>
      </c>
      <c r="AF17" s="4">
        <v>4</v>
      </c>
      <c r="AG17" s="4">
        <v>2</v>
      </c>
      <c r="AH17" s="4">
        <v>4</v>
      </c>
      <c r="AI17" s="4">
        <v>12</v>
      </c>
      <c r="AJ17" s="4">
        <v>12</v>
      </c>
      <c r="AK17" s="4">
        <v>1</v>
      </c>
      <c r="AL17" s="4"/>
      <c r="AM17" s="4" t="s">
        <v>116</v>
      </c>
      <c r="AN17" s="4" t="s">
        <v>115</v>
      </c>
    </row>
    <row r="18" spans="1:40" ht="13.5" customHeight="1" x14ac:dyDescent="0.15">
      <c r="A18" s="7" t="s">
        <v>32</v>
      </c>
      <c r="B18" s="7" t="s">
        <v>105</v>
      </c>
      <c r="C18" s="4">
        <v>16</v>
      </c>
      <c r="D18" s="4">
        <v>3</v>
      </c>
      <c r="E18" s="4">
        <v>16</v>
      </c>
      <c r="F18" s="4">
        <v>3</v>
      </c>
      <c r="G18" s="4">
        <v>1</v>
      </c>
      <c r="H18" s="4">
        <v>10</v>
      </c>
      <c r="I18" s="4">
        <v>6</v>
      </c>
      <c r="J18" s="4">
        <v>10</v>
      </c>
      <c r="K18" s="4">
        <v>6</v>
      </c>
      <c r="L18" s="4">
        <v>16</v>
      </c>
      <c r="M18" s="4">
        <v>10</v>
      </c>
      <c r="N18" s="4">
        <v>16</v>
      </c>
      <c r="O18" s="4">
        <v>3</v>
      </c>
      <c r="P18" s="4">
        <v>10</v>
      </c>
      <c r="Q18" s="4">
        <v>10</v>
      </c>
      <c r="R18" s="4">
        <v>6</v>
      </c>
      <c r="S18" s="4" t="s">
        <v>62</v>
      </c>
      <c r="T18" s="4">
        <v>16</v>
      </c>
      <c r="U18" s="4">
        <v>1</v>
      </c>
      <c r="V18" s="4">
        <v>6</v>
      </c>
      <c r="W18" s="4">
        <v>10</v>
      </c>
      <c r="X18" s="4"/>
      <c r="Y18" s="4">
        <v>6</v>
      </c>
      <c r="Z18" s="4">
        <v>1</v>
      </c>
      <c r="AA18" s="4">
        <v>4</v>
      </c>
      <c r="AB18" s="4">
        <v>11</v>
      </c>
      <c r="AC18" s="4">
        <v>1</v>
      </c>
      <c r="AD18" s="4">
        <v>6</v>
      </c>
      <c r="AE18" s="4">
        <v>6</v>
      </c>
      <c r="AF18" s="4">
        <v>4</v>
      </c>
      <c r="AG18" s="4">
        <v>6</v>
      </c>
      <c r="AH18" s="4">
        <v>1</v>
      </c>
      <c r="AI18" s="4">
        <v>11</v>
      </c>
      <c r="AJ18" s="4">
        <v>11</v>
      </c>
      <c r="AK18" s="4">
        <v>6</v>
      </c>
      <c r="AL18" s="4"/>
      <c r="AM18" s="4" t="s">
        <v>66</v>
      </c>
      <c r="AN18" s="4" t="s">
        <v>67</v>
      </c>
    </row>
    <row r="19" spans="1:40" ht="13.5" customHeight="1" x14ac:dyDescent="0.15">
      <c r="A19" s="7" t="s">
        <v>34</v>
      </c>
      <c r="B19" s="7" t="s">
        <v>35</v>
      </c>
      <c r="C19" s="4">
        <v>4</v>
      </c>
      <c r="D19" s="4">
        <v>4</v>
      </c>
      <c r="E19" s="4">
        <v>4</v>
      </c>
      <c r="F19" s="4">
        <v>3</v>
      </c>
      <c r="G19" s="4">
        <v>4</v>
      </c>
      <c r="H19" s="4">
        <v>4</v>
      </c>
      <c r="I19" s="4">
        <v>4</v>
      </c>
      <c r="J19" s="4">
        <v>3</v>
      </c>
      <c r="K19" s="4">
        <v>4</v>
      </c>
      <c r="L19" s="4">
        <v>4</v>
      </c>
      <c r="M19" s="4">
        <v>4</v>
      </c>
      <c r="N19" s="4">
        <v>4</v>
      </c>
      <c r="O19" s="4">
        <v>4</v>
      </c>
      <c r="P19" s="4">
        <v>1</v>
      </c>
      <c r="Q19" s="4">
        <v>2</v>
      </c>
      <c r="R19" s="4">
        <v>4</v>
      </c>
      <c r="S19" s="4">
        <v>4</v>
      </c>
      <c r="T19" s="4" t="s">
        <v>62</v>
      </c>
      <c r="U19" s="4">
        <v>4</v>
      </c>
      <c r="V19" s="4">
        <v>4</v>
      </c>
      <c r="W19" s="4">
        <v>4</v>
      </c>
      <c r="X19" s="4"/>
      <c r="Y19" s="4">
        <v>4</v>
      </c>
      <c r="Z19" s="4">
        <v>4</v>
      </c>
      <c r="AA19" s="4">
        <v>2</v>
      </c>
      <c r="AB19" s="4">
        <v>4</v>
      </c>
      <c r="AC19" s="4">
        <v>2</v>
      </c>
      <c r="AD19" s="4">
        <v>4</v>
      </c>
      <c r="AE19" s="4">
        <v>4</v>
      </c>
      <c r="AF19" s="4">
        <v>4</v>
      </c>
      <c r="AG19" s="4">
        <v>4</v>
      </c>
      <c r="AH19" s="4">
        <v>4</v>
      </c>
      <c r="AI19" s="4">
        <v>4</v>
      </c>
      <c r="AJ19" s="4">
        <v>4</v>
      </c>
      <c r="AK19" s="4">
        <v>1</v>
      </c>
      <c r="AL19" s="4"/>
      <c r="AM19" s="4" t="s">
        <v>68</v>
      </c>
      <c r="AN19" s="4" t="s">
        <v>108</v>
      </c>
    </row>
    <row r="20" spans="1:40" ht="13.5" customHeight="1" x14ac:dyDescent="0.15">
      <c r="A20" s="7" t="s">
        <v>36</v>
      </c>
      <c r="B20" s="7" t="s">
        <v>37</v>
      </c>
      <c r="C20" s="4">
        <v>3</v>
      </c>
      <c r="D20" s="4">
        <v>3</v>
      </c>
      <c r="E20" s="4">
        <v>3</v>
      </c>
      <c r="F20" s="4">
        <v>2</v>
      </c>
      <c r="G20" s="4">
        <v>3</v>
      </c>
      <c r="H20" s="4">
        <v>3</v>
      </c>
      <c r="I20" s="4">
        <v>3</v>
      </c>
      <c r="J20" s="4">
        <v>3</v>
      </c>
      <c r="K20" s="4">
        <v>3</v>
      </c>
      <c r="L20" s="4">
        <v>3</v>
      </c>
      <c r="M20" s="4">
        <v>3</v>
      </c>
      <c r="N20" s="4">
        <v>3</v>
      </c>
      <c r="O20" s="4">
        <v>3</v>
      </c>
      <c r="P20" s="4">
        <v>3</v>
      </c>
      <c r="Q20" s="4">
        <v>1</v>
      </c>
      <c r="R20" s="4">
        <v>3</v>
      </c>
      <c r="S20" s="4">
        <v>3</v>
      </c>
      <c r="T20" s="4">
        <v>3</v>
      </c>
      <c r="U20" s="4" t="s">
        <v>62</v>
      </c>
      <c r="V20" s="4">
        <v>3</v>
      </c>
      <c r="W20" s="4">
        <v>3</v>
      </c>
      <c r="X20" s="4"/>
      <c r="Y20" s="4">
        <v>3</v>
      </c>
      <c r="Z20" s="4">
        <v>4</v>
      </c>
      <c r="AA20" s="4">
        <v>4</v>
      </c>
      <c r="AB20" s="4">
        <v>1</v>
      </c>
      <c r="AC20" s="4">
        <v>4</v>
      </c>
      <c r="AD20" s="4">
        <v>4</v>
      </c>
      <c r="AE20" s="4">
        <v>4</v>
      </c>
      <c r="AF20" s="4">
        <v>4</v>
      </c>
      <c r="AG20" s="4">
        <v>4</v>
      </c>
      <c r="AH20" s="4">
        <v>4</v>
      </c>
      <c r="AI20" s="4">
        <v>4</v>
      </c>
      <c r="AJ20" s="4">
        <v>4</v>
      </c>
      <c r="AK20" s="4">
        <v>2</v>
      </c>
      <c r="AL20" s="4"/>
      <c r="AM20" s="4" t="s">
        <v>58</v>
      </c>
      <c r="AN20" s="4" t="s">
        <v>113</v>
      </c>
    </row>
    <row r="21" spans="1:40" ht="13.5" customHeight="1" x14ac:dyDescent="0.15">
      <c r="A21" s="7" t="s">
        <v>38</v>
      </c>
      <c r="B21" s="7" t="s">
        <v>39</v>
      </c>
      <c r="C21" s="4">
        <v>6</v>
      </c>
      <c r="D21" s="4">
        <v>4</v>
      </c>
      <c r="E21" s="4">
        <v>18</v>
      </c>
      <c r="F21" s="4">
        <v>6</v>
      </c>
      <c r="G21" s="4">
        <v>6</v>
      </c>
      <c r="H21" s="4">
        <v>1</v>
      </c>
      <c r="I21" s="4">
        <v>6</v>
      </c>
      <c r="J21" s="4">
        <v>6</v>
      </c>
      <c r="K21" s="4">
        <v>6</v>
      </c>
      <c r="L21" s="4">
        <v>18</v>
      </c>
      <c r="M21" s="4">
        <v>2</v>
      </c>
      <c r="N21" s="4">
        <v>6</v>
      </c>
      <c r="O21" s="4">
        <v>6</v>
      </c>
      <c r="P21" s="4">
        <v>6</v>
      </c>
      <c r="Q21" s="4">
        <v>2</v>
      </c>
      <c r="R21" s="4">
        <v>6</v>
      </c>
      <c r="S21" s="4">
        <v>6</v>
      </c>
      <c r="T21" s="4">
        <v>18</v>
      </c>
      <c r="U21" s="4">
        <v>4</v>
      </c>
      <c r="V21" s="4" t="s">
        <v>62</v>
      </c>
      <c r="W21" s="4">
        <v>6</v>
      </c>
      <c r="X21" s="4"/>
      <c r="Y21" s="4">
        <v>4</v>
      </c>
      <c r="Z21" s="4">
        <v>4</v>
      </c>
      <c r="AA21" s="4">
        <v>2</v>
      </c>
      <c r="AB21" s="4">
        <v>4</v>
      </c>
      <c r="AC21" s="4">
        <v>3</v>
      </c>
      <c r="AD21" s="4">
        <v>1</v>
      </c>
      <c r="AE21" s="4">
        <v>4</v>
      </c>
      <c r="AF21" s="4">
        <v>4</v>
      </c>
      <c r="AG21" s="4">
        <v>4</v>
      </c>
      <c r="AH21" s="4">
        <v>4</v>
      </c>
      <c r="AI21" s="4">
        <v>4</v>
      </c>
      <c r="AJ21" s="4">
        <v>4</v>
      </c>
      <c r="AK21" s="4">
        <v>2</v>
      </c>
      <c r="AL21" s="4"/>
      <c r="AM21" s="4" t="s">
        <v>66</v>
      </c>
      <c r="AN21" s="4" t="s">
        <v>118</v>
      </c>
    </row>
    <row r="22" spans="1:40" ht="13.5" customHeight="1" x14ac:dyDescent="0.15">
      <c r="A22" s="7" t="s">
        <v>60</v>
      </c>
      <c r="B22" s="7" t="s">
        <v>61</v>
      </c>
      <c r="C22" s="4">
        <v>14</v>
      </c>
      <c r="D22" s="4">
        <v>14</v>
      </c>
      <c r="E22" s="4">
        <v>17</v>
      </c>
      <c r="F22" s="4">
        <v>1</v>
      </c>
      <c r="G22" s="4">
        <v>5</v>
      </c>
      <c r="H22" s="4">
        <v>2</v>
      </c>
      <c r="I22" s="4">
        <v>5</v>
      </c>
      <c r="J22" s="4">
        <v>5</v>
      </c>
      <c r="K22" s="4">
        <v>5</v>
      </c>
      <c r="L22" s="4">
        <v>17</v>
      </c>
      <c r="M22" s="4">
        <v>5</v>
      </c>
      <c r="N22" s="4">
        <v>17</v>
      </c>
      <c r="O22" s="4">
        <v>5</v>
      </c>
      <c r="P22" s="4">
        <v>14</v>
      </c>
      <c r="Q22" s="4">
        <v>5</v>
      </c>
      <c r="R22" s="4">
        <v>5</v>
      </c>
      <c r="S22" s="4">
        <v>5</v>
      </c>
      <c r="T22" s="4">
        <v>17</v>
      </c>
      <c r="U22" s="4">
        <v>2</v>
      </c>
      <c r="V22" s="4">
        <v>2</v>
      </c>
      <c r="W22" s="4" t="s">
        <v>62</v>
      </c>
      <c r="X22" s="4"/>
      <c r="Y22" s="4">
        <v>1</v>
      </c>
      <c r="Z22" s="4">
        <v>1</v>
      </c>
      <c r="AA22" s="4">
        <v>1</v>
      </c>
      <c r="AB22" s="4">
        <v>1</v>
      </c>
      <c r="AC22" s="4">
        <v>1</v>
      </c>
      <c r="AD22" s="4">
        <v>1</v>
      </c>
      <c r="AE22" s="4">
        <v>1</v>
      </c>
      <c r="AF22" s="4">
        <v>1</v>
      </c>
      <c r="AG22" s="4">
        <v>1</v>
      </c>
      <c r="AH22" s="4">
        <v>1</v>
      </c>
      <c r="AI22" s="4">
        <v>1</v>
      </c>
      <c r="AJ22" s="4">
        <v>13</v>
      </c>
      <c r="AK22" s="4">
        <v>12</v>
      </c>
      <c r="AL22" s="4"/>
      <c r="AM22" s="4" t="s">
        <v>101</v>
      </c>
      <c r="AN22" s="22" t="s">
        <v>102</v>
      </c>
    </row>
    <row r="23" spans="1:40" x14ac:dyDescent="0.15">
      <c r="A23" s="9"/>
      <c r="B23" s="10" t="s">
        <v>55</v>
      </c>
      <c r="C23" s="11">
        <f t="shared" ref="C23:W23" si="0">SUM(C2:C22)</f>
        <v>171</v>
      </c>
      <c r="D23" s="11">
        <f t="shared" si="0"/>
        <v>155</v>
      </c>
      <c r="E23" s="11">
        <f t="shared" si="0"/>
        <v>192</v>
      </c>
      <c r="F23" s="11">
        <f t="shared" si="0"/>
        <v>127</v>
      </c>
      <c r="G23" s="11">
        <f t="shared" si="0"/>
        <v>80</v>
      </c>
      <c r="H23" s="11">
        <f t="shared" si="0"/>
        <v>73</v>
      </c>
      <c r="I23" s="11">
        <f t="shared" si="0"/>
        <v>108</v>
      </c>
      <c r="J23" s="11">
        <f t="shared" si="0"/>
        <v>125</v>
      </c>
      <c r="K23" s="11">
        <f t="shared" si="0"/>
        <v>123</v>
      </c>
      <c r="L23" s="11">
        <f t="shared" si="0"/>
        <v>233</v>
      </c>
      <c r="M23" s="11">
        <f t="shared" si="0"/>
        <v>89</v>
      </c>
      <c r="N23" s="11">
        <f t="shared" si="0"/>
        <v>174</v>
      </c>
      <c r="O23" s="11">
        <f t="shared" si="0"/>
        <v>97</v>
      </c>
      <c r="P23" s="11">
        <f t="shared" si="0"/>
        <v>158</v>
      </c>
      <c r="Q23" s="11">
        <f t="shared" si="0"/>
        <v>122</v>
      </c>
      <c r="R23" s="11">
        <f t="shared" si="0"/>
        <v>122</v>
      </c>
      <c r="S23" s="11">
        <f t="shared" si="0"/>
        <v>117</v>
      </c>
      <c r="T23" s="11">
        <f t="shared" si="0"/>
        <v>199</v>
      </c>
      <c r="U23" s="11">
        <f t="shared" si="0"/>
        <v>69</v>
      </c>
      <c r="V23" s="11">
        <f t="shared" si="0"/>
        <v>85</v>
      </c>
      <c r="W23" s="11">
        <f t="shared" si="0"/>
        <v>123</v>
      </c>
      <c r="X23" s="11"/>
      <c r="Y23" s="11">
        <f t="shared" ref="Y23:AK23" si="1">SUM(Y2:Y22)</f>
        <v>73</v>
      </c>
      <c r="Z23" s="11">
        <f t="shared" si="1"/>
        <v>58</v>
      </c>
      <c r="AA23" s="11">
        <f t="shared" si="1"/>
        <v>53</v>
      </c>
      <c r="AB23" s="11">
        <f t="shared" si="1"/>
        <v>86</v>
      </c>
      <c r="AC23" s="11">
        <f t="shared" si="1"/>
        <v>57</v>
      </c>
      <c r="AD23" s="11">
        <f t="shared" si="1"/>
        <v>74</v>
      </c>
      <c r="AE23" s="11">
        <f t="shared" si="1"/>
        <v>73</v>
      </c>
      <c r="AF23" s="11">
        <f t="shared" si="1"/>
        <v>95</v>
      </c>
      <c r="AG23" s="11">
        <f t="shared" si="1"/>
        <v>88</v>
      </c>
      <c r="AH23" s="11">
        <f t="shared" si="1"/>
        <v>65</v>
      </c>
      <c r="AI23" s="11">
        <f t="shared" si="1"/>
        <v>105</v>
      </c>
      <c r="AJ23" s="11">
        <f t="shared" si="1"/>
        <v>146</v>
      </c>
      <c r="AK23" s="11">
        <f t="shared" si="1"/>
        <v>92</v>
      </c>
      <c r="AL23" s="4"/>
      <c r="AM23" s="4"/>
      <c r="AN23" s="4"/>
    </row>
    <row r="24" spans="1:40" x14ac:dyDescent="0.15">
      <c r="A24" s="15"/>
      <c r="B24" s="17" t="s">
        <v>93</v>
      </c>
      <c r="C24" s="20">
        <f t="shared" ref="C24:W24" si="2">COUNTIF($C23:$W23,"&lt;"&amp;C23)+1</f>
        <v>17</v>
      </c>
      <c r="D24" s="20">
        <f t="shared" si="2"/>
        <v>15</v>
      </c>
      <c r="E24" s="20">
        <f t="shared" si="2"/>
        <v>19</v>
      </c>
      <c r="F24" s="20">
        <f t="shared" si="2"/>
        <v>14</v>
      </c>
      <c r="G24" s="20">
        <f t="shared" si="2"/>
        <v>3</v>
      </c>
      <c r="H24" s="20">
        <f t="shared" si="2"/>
        <v>2</v>
      </c>
      <c r="I24" s="20">
        <f t="shared" si="2"/>
        <v>7</v>
      </c>
      <c r="J24" s="20">
        <f t="shared" si="2"/>
        <v>13</v>
      </c>
      <c r="K24" s="20">
        <f t="shared" si="2"/>
        <v>11</v>
      </c>
      <c r="L24" s="20">
        <f t="shared" si="2"/>
        <v>21</v>
      </c>
      <c r="M24" s="20">
        <f t="shared" si="2"/>
        <v>5</v>
      </c>
      <c r="N24" s="20">
        <f t="shared" si="2"/>
        <v>18</v>
      </c>
      <c r="O24" s="20">
        <f t="shared" si="2"/>
        <v>6</v>
      </c>
      <c r="P24" s="20">
        <f t="shared" si="2"/>
        <v>16</v>
      </c>
      <c r="Q24" s="20">
        <f t="shared" si="2"/>
        <v>9</v>
      </c>
      <c r="R24" s="20">
        <f t="shared" si="2"/>
        <v>9</v>
      </c>
      <c r="S24" s="20">
        <f t="shared" si="2"/>
        <v>8</v>
      </c>
      <c r="T24" s="20">
        <f t="shared" si="2"/>
        <v>20</v>
      </c>
      <c r="U24" s="20">
        <f t="shared" si="2"/>
        <v>1</v>
      </c>
      <c r="V24" s="20">
        <f t="shared" si="2"/>
        <v>4</v>
      </c>
      <c r="W24" s="20">
        <f t="shared" si="2"/>
        <v>11</v>
      </c>
      <c r="X24" s="4"/>
      <c r="Y24" s="20">
        <f t="shared" ref="Y24:AK24" si="3">COUNTIF($Y23:$AK23,"&lt;"&amp;Y23)+1</f>
        <v>5</v>
      </c>
      <c r="Z24" s="20">
        <f t="shared" si="3"/>
        <v>3</v>
      </c>
      <c r="AA24" s="20">
        <f t="shared" si="3"/>
        <v>1</v>
      </c>
      <c r="AB24" s="20">
        <f t="shared" si="3"/>
        <v>8</v>
      </c>
      <c r="AC24" s="20">
        <f t="shared" si="3"/>
        <v>2</v>
      </c>
      <c r="AD24" s="20">
        <f t="shared" si="3"/>
        <v>7</v>
      </c>
      <c r="AE24" s="20">
        <f t="shared" si="3"/>
        <v>5</v>
      </c>
      <c r="AF24" s="20">
        <f t="shared" si="3"/>
        <v>11</v>
      </c>
      <c r="AG24" s="20">
        <f t="shared" si="3"/>
        <v>9</v>
      </c>
      <c r="AH24" s="20">
        <f t="shared" si="3"/>
        <v>4</v>
      </c>
      <c r="AI24" s="20">
        <f t="shared" si="3"/>
        <v>12</v>
      </c>
      <c r="AJ24" s="20">
        <f t="shared" si="3"/>
        <v>13</v>
      </c>
      <c r="AK24" s="20">
        <f t="shared" si="3"/>
        <v>10</v>
      </c>
      <c r="AL24" s="4"/>
      <c r="AM24" s="4"/>
      <c r="AN24" s="4"/>
    </row>
    <row r="25" spans="1:40" x14ac:dyDescent="0.15">
      <c r="A25" s="15"/>
      <c r="B25" s="17" t="s">
        <v>95</v>
      </c>
      <c r="C25" s="20">
        <f t="shared" ref="C25:W25" si="4">MIN(C2:C22)</f>
        <v>1</v>
      </c>
      <c r="D25" s="20">
        <f t="shared" si="4"/>
        <v>3</v>
      </c>
      <c r="E25" s="20">
        <f t="shared" si="4"/>
        <v>1</v>
      </c>
      <c r="F25" s="20">
        <f t="shared" si="4"/>
        <v>1</v>
      </c>
      <c r="G25" s="20">
        <f t="shared" si="4"/>
        <v>1</v>
      </c>
      <c r="H25" s="20">
        <f t="shared" si="4"/>
        <v>1</v>
      </c>
      <c r="I25" s="20">
        <f t="shared" si="4"/>
        <v>1</v>
      </c>
      <c r="J25" s="20">
        <f t="shared" si="4"/>
        <v>1</v>
      </c>
      <c r="K25" s="20">
        <f t="shared" si="4"/>
        <v>1</v>
      </c>
      <c r="L25" s="20">
        <f t="shared" si="4"/>
        <v>1</v>
      </c>
      <c r="M25" s="20">
        <f t="shared" si="4"/>
        <v>1</v>
      </c>
      <c r="N25" s="20">
        <f t="shared" si="4"/>
        <v>1</v>
      </c>
      <c r="O25" s="20">
        <f t="shared" si="4"/>
        <v>1</v>
      </c>
      <c r="P25" s="20">
        <f t="shared" si="4"/>
        <v>1</v>
      </c>
      <c r="Q25" s="20">
        <f t="shared" si="4"/>
        <v>1</v>
      </c>
      <c r="R25" s="20">
        <f t="shared" si="4"/>
        <v>1</v>
      </c>
      <c r="S25" s="20">
        <f t="shared" si="4"/>
        <v>1</v>
      </c>
      <c r="T25" s="20">
        <f t="shared" si="4"/>
        <v>1</v>
      </c>
      <c r="U25" s="20">
        <f t="shared" si="4"/>
        <v>1</v>
      </c>
      <c r="V25" s="20">
        <f t="shared" si="4"/>
        <v>1</v>
      </c>
      <c r="W25" s="20">
        <f t="shared" si="4"/>
        <v>1</v>
      </c>
      <c r="X25" s="4"/>
      <c r="Y25" s="20">
        <f t="shared" ref="Y25:AK25" si="5">MIN(Y2:Y22)</f>
        <v>1</v>
      </c>
      <c r="Z25" s="20">
        <f t="shared" si="5"/>
        <v>1</v>
      </c>
      <c r="AA25" s="20">
        <f t="shared" si="5"/>
        <v>1</v>
      </c>
      <c r="AB25" s="20">
        <f t="shared" si="5"/>
        <v>1</v>
      </c>
      <c r="AC25" s="20">
        <f t="shared" si="5"/>
        <v>1</v>
      </c>
      <c r="AD25" s="20">
        <f t="shared" si="5"/>
        <v>1</v>
      </c>
      <c r="AE25" s="20">
        <f t="shared" si="5"/>
        <v>1</v>
      </c>
      <c r="AF25" s="20">
        <f t="shared" si="5"/>
        <v>1</v>
      </c>
      <c r="AG25" s="20">
        <f t="shared" si="5"/>
        <v>1</v>
      </c>
      <c r="AH25" s="20">
        <f t="shared" si="5"/>
        <v>1</v>
      </c>
      <c r="AI25" s="20">
        <f t="shared" si="5"/>
        <v>1</v>
      </c>
      <c r="AJ25" s="20">
        <f t="shared" si="5"/>
        <v>1</v>
      </c>
      <c r="AK25" s="20">
        <f t="shared" si="5"/>
        <v>1</v>
      </c>
      <c r="AL25" s="4"/>
      <c r="AM25" s="4"/>
      <c r="AN25" s="4"/>
    </row>
    <row r="26" spans="1:40" x14ac:dyDescent="0.15">
      <c r="A26" s="15"/>
      <c r="B26" s="17" t="s">
        <v>96</v>
      </c>
      <c r="C26" s="20">
        <f t="shared" ref="C26:W26" si="6">MAX(C2:C22)</f>
        <v>18</v>
      </c>
      <c r="D26" s="20">
        <f t="shared" si="6"/>
        <v>14</v>
      </c>
      <c r="E26" s="20">
        <f t="shared" si="6"/>
        <v>19</v>
      </c>
      <c r="F26" s="20">
        <f t="shared" si="6"/>
        <v>18</v>
      </c>
      <c r="G26" s="20">
        <f t="shared" si="6"/>
        <v>11</v>
      </c>
      <c r="H26" s="20">
        <f t="shared" si="6"/>
        <v>10</v>
      </c>
      <c r="I26" s="20">
        <f t="shared" si="6"/>
        <v>15</v>
      </c>
      <c r="J26" s="20">
        <f t="shared" si="6"/>
        <v>14</v>
      </c>
      <c r="K26" s="20">
        <f t="shared" si="6"/>
        <v>15</v>
      </c>
      <c r="L26" s="20">
        <f t="shared" si="6"/>
        <v>20</v>
      </c>
      <c r="M26" s="20">
        <f t="shared" si="6"/>
        <v>10</v>
      </c>
      <c r="N26" s="20">
        <f t="shared" si="6"/>
        <v>19</v>
      </c>
      <c r="O26" s="20">
        <f t="shared" si="6"/>
        <v>12</v>
      </c>
      <c r="P26" s="20">
        <f t="shared" si="6"/>
        <v>19</v>
      </c>
      <c r="Q26" s="20">
        <f t="shared" si="6"/>
        <v>19</v>
      </c>
      <c r="R26" s="20">
        <f t="shared" si="6"/>
        <v>15</v>
      </c>
      <c r="S26" s="20">
        <f t="shared" si="6"/>
        <v>12</v>
      </c>
      <c r="T26" s="20">
        <f t="shared" si="6"/>
        <v>19</v>
      </c>
      <c r="U26" s="20">
        <f t="shared" si="6"/>
        <v>10</v>
      </c>
      <c r="V26" s="20">
        <f t="shared" si="6"/>
        <v>11</v>
      </c>
      <c r="W26" s="20">
        <f t="shared" si="6"/>
        <v>16</v>
      </c>
      <c r="X26" s="4"/>
      <c r="Y26" s="20">
        <f t="shared" ref="Y26:AK26" si="7">MAX(Y2:Y22)</f>
        <v>7</v>
      </c>
      <c r="Z26" s="20">
        <f t="shared" si="7"/>
        <v>5</v>
      </c>
      <c r="AA26" s="20">
        <f t="shared" si="7"/>
        <v>5</v>
      </c>
      <c r="AB26" s="20">
        <f t="shared" si="7"/>
        <v>11</v>
      </c>
      <c r="AC26" s="20">
        <f t="shared" si="7"/>
        <v>8</v>
      </c>
      <c r="AD26" s="20">
        <f t="shared" si="7"/>
        <v>13</v>
      </c>
      <c r="AE26" s="20">
        <f t="shared" si="7"/>
        <v>10</v>
      </c>
      <c r="AF26" s="20">
        <f t="shared" si="7"/>
        <v>11</v>
      </c>
      <c r="AG26" s="20">
        <f t="shared" si="7"/>
        <v>13</v>
      </c>
      <c r="AH26" s="20">
        <f t="shared" si="7"/>
        <v>9</v>
      </c>
      <c r="AI26" s="20">
        <f t="shared" si="7"/>
        <v>12</v>
      </c>
      <c r="AJ26" s="20">
        <f t="shared" si="7"/>
        <v>13</v>
      </c>
      <c r="AK26" s="20">
        <f t="shared" si="7"/>
        <v>13</v>
      </c>
      <c r="AL26" s="4"/>
      <c r="AM26" s="4"/>
      <c r="AN26" s="4"/>
    </row>
    <row r="28" spans="1:40" x14ac:dyDescent="0.15">
      <c r="A28" s="18">
        <v>1</v>
      </c>
      <c r="B28" s="15"/>
      <c r="C28" s="29" t="s">
        <v>75</v>
      </c>
      <c r="D28" s="29"/>
      <c r="E28" s="29"/>
      <c r="F28" s="29"/>
      <c r="G28" s="30" t="s">
        <v>94</v>
      </c>
      <c r="H28" s="30"/>
      <c r="I28" s="21" t="s">
        <v>76</v>
      </c>
      <c r="J28" s="21" t="s">
        <v>77</v>
      </c>
      <c r="K28" s="21" t="s">
        <v>78</v>
      </c>
      <c r="L28" s="21" t="s">
        <v>79</v>
      </c>
      <c r="M28" s="21" t="s">
        <v>80</v>
      </c>
      <c r="N28" s="21" t="s">
        <v>81</v>
      </c>
      <c r="O28" s="21" t="s">
        <v>82</v>
      </c>
      <c r="P28" s="21" t="s">
        <v>83</v>
      </c>
      <c r="Q28" s="21" t="s">
        <v>84</v>
      </c>
      <c r="R28" s="21" t="s">
        <v>85</v>
      </c>
      <c r="S28" s="21" t="s">
        <v>86</v>
      </c>
      <c r="T28" s="21" t="s">
        <v>87</v>
      </c>
      <c r="U28" s="21" t="s">
        <v>88</v>
      </c>
      <c r="V28" s="4"/>
      <c r="W28" s="4" t="s">
        <v>89</v>
      </c>
      <c r="X28" s="31" t="s">
        <v>90</v>
      </c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</row>
    <row r="29" spans="1:40" x14ac:dyDescent="0.15">
      <c r="A29" s="25" t="s">
        <v>100</v>
      </c>
      <c r="B29" s="7" t="s">
        <v>92</v>
      </c>
      <c r="C29" s="27">
        <f>IF($B29="",0,HLOOKUP($B29,$C$1:$W$23,23,FALSE))</f>
        <v>125</v>
      </c>
      <c r="D29" s="27"/>
      <c r="E29" s="27">
        <f>MIN(IF(C29&gt;0,C29,999),IF(C30&gt;0,C30,999),IF(C30&gt;0,C30,999))</f>
        <v>123</v>
      </c>
      <c r="F29" s="27"/>
      <c r="G29" s="27">
        <f>COUNTIF($E$29:$F$76,"&lt;"&amp;E29)+1</f>
        <v>6</v>
      </c>
      <c r="H29" s="27"/>
      <c r="I29" s="20">
        <f>IF($B29="",0,VLOOKUP($B29,$B$2:$AK$22,24,FALSE))</f>
        <v>4</v>
      </c>
      <c r="J29" s="20">
        <f>IF($B29="",0,VLOOKUP($B29,$B$2:$AK$22,25,FALSE))</f>
        <v>4</v>
      </c>
      <c r="K29" s="20">
        <f>IF($B29="",0,VLOOKUP($B29,$B$2:$AK$22,26,FALSE))</f>
        <v>4</v>
      </c>
      <c r="L29" s="20">
        <f>IF($B29="",0,VLOOKUP($B29,$B$2:$AK$22,27,FALSE))</f>
        <v>4</v>
      </c>
      <c r="M29" s="20">
        <f>IF($B29="",0,VLOOKUP($B29,$B$2:$AK$22,28,FALSE))</f>
        <v>1</v>
      </c>
      <c r="N29" s="20">
        <f>IF($B29="",0,VLOOKUP($B29,$B$2:$AK$22,29,FALSE))</f>
        <v>3</v>
      </c>
      <c r="O29" s="20">
        <f>IF($B29="",0,VLOOKUP($B29,$B$2:$AK$22,30,FALSE))</f>
        <v>2</v>
      </c>
      <c r="P29" s="20">
        <f>IF($B29="",0,VLOOKUP($B29,$B$2:$AK$22,31,FALSE))</f>
        <v>4</v>
      </c>
      <c r="Q29" s="20">
        <f>IF($B29="",0,VLOOKUP($B29,$B$2:$AK$22,32,FALSE))</f>
        <v>4</v>
      </c>
      <c r="R29" s="20">
        <f>IF($B29="",0,VLOOKUP($B29,$B$2:$AK$22,33,FALSE))</f>
        <v>4</v>
      </c>
      <c r="S29" s="20">
        <f>IF($B29="",0,VLOOKUP($B29,$B$2:$AK$22,34,FALSE))</f>
        <v>4</v>
      </c>
      <c r="T29" s="20">
        <f>IF($B29="",0,VLOOKUP($B29,$B$2:$AK$22,35,FALSE))</f>
        <v>13</v>
      </c>
      <c r="U29" s="20">
        <f>IF($B29="",0,VLOOKUP($B29,$B$2:$AK$22,36,FALSE))</f>
        <v>4</v>
      </c>
      <c r="V29" s="4"/>
      <c r="W29" s="20" t="str">
        <f>IF($B29="",0,VLOOKUP($B29,$B$2:$AM$22,38,FALSE))</f>
        <v>×</v>
      </c>
      <c r="X29" s="28" t="str">
        <f>IF($B29="",0,VLOOKUP($B29,$B$2:$AN$22,39,FALSE))</f>
        <v>1:第一試合、2:最終試合、3:いつでも</v>
      </c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</row>
    <row r="30" spans="1:40" x14ac:dyDescent="0.15">
      <c r="A30" s="26"/>
      <c r="B30" s="7" t="s">
        <v>15</v>
      </c>
      <c r="C30" s="27">
        <f>IF($B30="",0,HLOOKUP($B30,$C$1:$W$23,23,FALSE))</f>
        <v>123</v>
      </c>
      <c r="D30" s="27"/>
      <c r="E30" s="27"/>
      <c r="F30" s="27"/>
      <c r="G30" s="27"/>
      <c r="H30" s="27"/>
      <c r="I30" s="20">
        <f>IF($B30="",0,VLOOKUP($B30,$B$2:$AK$22,24,FALSE))</f>
        <v>5</v>
      </c>
      <c r="J30" s="20">
        <f>IF($B30="",0,VLOOKUP($B30,$B$2:$AK$22,25,FALSE))</f>
        <v>5</v>
      </c>
      <c r="K30" s="20">
        <f>IF($B30="",0,VLOOKUP($B30,$B$2:$AK$22,26,FALSE))</f>
        <v>5</v>
      </c>
      <c r="L30" s="20">
        <f>IF($B30="",0,VLOOKUP($B30,$B$2:$AK$22,27,FALSE))</f>
        <v>5</v>
      </c>
      <c r="M30" s="20">
        <f>IF($B30="",0,VLOOKUP($B30,$B$2:$AK$22,28,FALSE))</f>
        <v>1</v>
      </c>
      <c r="N30" s="20">
        <f>IF($B30="",0,VLOOKUP($B30,$B$2:$AK$22,29,FALSE))</f>
        <v>3</v>
      </c>
      <c r="O30" s="20">
        <f>IF($B30="",0,VLOOKUP($B30,$B$2:$AK$22,30,FALSE))</f>
        <v>2</v>
      </c>
      <c r="P30" s="20">
        <f>IF($B30="",0,VLOOKUP($B30,$B$2:$AK$22,31,FALSE))</f>
        <v>4</v>
      </c>
      <c r="Q30" s="20">
        <f>IF($B30="",0,VLOOKUP($B30,$B$2:$AK$22,32,FALSE))</f>
        <v>5</v>
      </c>
      <c r="R30" s="20">
        <f>IF($B30="",0,VLOOKUP($B30,$B$2:$AK$22,33,FALSE))</f>
        <v>5</v>
      </c>
      <c r="S30" s="20">
        <f>IF($B30="",0,VLOOKUP($B30,$B$2:$AK$22,34,FALSE))</f>
        <v>5</v>
      </c>
      <c r="T30" s="20">
        <f>IF($B30="",0,VLOOKUP($B30,$B$2:$AK$22,35,FALSE))</f>
        <v>5</v>
      </c>
      <c r="U30" s="20">
        <f>IF($B30="",0,VLOOKUP($B30,$B$2:$AK$22,36,FALSE))</f>
        <v>13</v>
      </c>
      <c r="V30" s="4"/>
      <c r="W30" s="20" t="str">
        <f>IF($B30="",0,VLOOKUP($B30,$B$2:$AM$22,38,FALSE))</f>
        <v>△</v>
      </c>
      <c r="X30" s="28" t="str">
        <f>IF($B30="",0,VLOOKUP($B30,$B$2:$AN$22,39,FALSE))</f>
        <v>1:第一試合、2:最終試合、3:第二試合</v>
      </c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</row>
    <row r="31" spans="1:40" x14ac:dyDescent="0.15">
      <c r="A31" s="26"/>
      <c r="B31" s="15"/>
      <c r="C31" s="27">
        <f>IF($B31="",0,HLOOKUP($B31,$C$1:$W$23,23,FALSE))</f>
        <v>0</v>
      </c>
      <c r="D31" s="27"/>
      <c r="E31" s="27"/>
      <c r="F31" s="27"/>
      <c r="G31" s="27"/>
      <c r="H31" s="27"/>
      <c r="I31" s="20">
        <f>IF($B31="",0,VLOOKUP($B31,$B$2:$AK$22,24,FALSE))</f>
        <v>0</v>
      </c>
      <c r="J31" s="20">
        <f>IF($B31="",0,VLOOKUP($B31,$B$2:$AK$22,25,FALSE))</f>
        <v>0</v>
      </c>
      <c r="K31" s="20">
        <f>IF($B31="",0,VLOOKUP($B31,$B$2:$AK$22,26,FALSE))</f>
        <v>0</v>
      </c>
      <c r="L31" s="20">
        <f>IF($B31="",0,VLOOKUP($B31,$B$2:$AK$22,27,FALSE))</f>
        <v>0</v>
      </c>
      <c r="M31" s="20">
        <f>IF($B31="",0,VLOOKUP($B31,$B$2:$AK$22,28,FALSE))</f>
        <v>0</v>
      </c>
      <c r="N31" s="20">
        <f>IF($B31="",0,VLOOKUP($B31,$B$2:$AK$22,29,FALSE))</f>
        <v>0</v>
      </c>
      <c r="O31" s="20">
        <f>IF($B31="",0,VLOOKUP($B31,$B$2:$AK$22,30,FALSE))</f>
        <v>0</v>
      </c>
      <c r="P31" s="20">
        <f>IF($B31="",0,VLOOKUP($B31,$B$2:$AK$22,31,FALSE))</f>
        <v>0</v>
      </c>
      <c r="Q31" s="20">
        <f>IF($B31="",0,VLOOKUP($B31,$B$2:$AK$22,32,FALSE))</f>
        <v>0</v>
      </c>
      <c r="R31" s="20">
        <f>IF($B31="",0,VLOOKUP($B31,$B$2:$AK$22,33,FALSE))</f>
        <v>0</v>
      </c>
      <c r="S31" s="20">
        <f>IF($B31="",0,VLOOKUP($B31,$B$2:$AK$22,34,FALSE))</f>
        <v>0</v>
      </c>
      <c r="T31" s="20">
        <f>IF($B31="",0,VLOOKUP($B31,$B$2:$AK$22,35,FALSE))</f>
        <v>0</v>
      </c>
      <c r="U31" s="20">
        <f>IF($B31="",0,VLOOKUP($B31,$B$2:$AK$22,36,FALSE))</f>
        <v>0</v>
      </c>
      <c r="V31" s="4"/>
      <c r="W31" s="20">
        <f>IF($B31="",0,VLOOKUP($B31,$B$2:$AM$22,38,FALSE))</f>
        <v>0</v>
      </c>
      <c r="X31" s="28">
        <f>IF($B31="",0,VLOOKUP($B31,$B$2:$AN$22,39,FALSE))</f>
        <v>0</v>
      </c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</row>
    <row r="33" spans="1:39" x14ac:dyDescent="0.15">
      <c r="A33" s="18">
        <v>2</v>
      </c>
      <c r="B33" s="15"/>
      <c r="C33" s="29" t="s">
        <v>75</v>
      </c>
      <c r="D33" s="29"/>
      <c r="E33" s="29"/>
      <c r="F33" s="29"/>
      <c r="G33" s="30" t="s">
        <v>94</v>
      </c>
      <c r="H33" s="30"/>
      <c r="I33" s="21" t="s">
        <v>76</v>
      </c>
      <c r="J33" s="21" t="s">
        <v>77</v>
      </c>
      <c r="K33" s="21" t="s">
        <v>78</v>
      </c>
      <c r="L33" s="21" t="s">
        <v>79</v>
      </c>
      <c r="M33" s="21" t="s">
        <v>80</v>
      </c>
      <c r="N33" s="21" t="s">
        <v>81</v>
      </c>
      <c r="O33" s="21" t="s">
        <v>82</v>
      </c>
      <c r="P33" s="21" t="s">
        <v>83</v>
      </c>
      <c r="Q33" s="21" t="s">
        <v>84</v>
      </c>
      <c r="R33" s="21" t="s">
        <v>85</v>
      </c>
      <c r="S33" s="21" t="s">
        <v>86</v>
      </c>
      <c r="T33" s="21" t="s">
        <v>87</v>
      </c>
      <c r="U33" s="21" t="s">
        <v>88</v>
      </c>
      <c r="V33" s="4"/>
      <c r="W33" s="4" t="s">
        <v>89</v>
      </c>
      <c r="X33" s="31" t="s">
        <v>90</v>
      </c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</row>
    <row r="34" spans="1:39" x14ac:dyDescent="0.15">
      <c r="A34" s="25" t="s">
        <v>104</v>
      </c>
      <c r="B34" s="7" t="s">
        <v>11</v>
      </c>
      <c r="C34" s="27">
        <f>IF($B34="",0,HLOOKUP($B34,$C$1:$W$23,23,FALSE))</f>
        <v>73</v>
      </c>
      <c r="D34" s="27"/>
      <c r="E34" s="27">
        <f>MIN(IF(C34&gt;0,C34,999),IF(C35&gt;0,C35,999),IF(C35&gt;0,C35,999))</f>
        <v>73</v>
      </c>
      <c r="F34" s="27"/>
      <c r="G34" s="27">
        <f>COUNTIF($E$29:$F$76,"&lt;"&amp;E34)+1</f>
        <v>2</v>
      </c>
      <c r="H34" s="27"/>
      <c r="I34" s="20">
        <f>IF($B34="",0,VLOOKUP($B34,$B$2:$AK$22,24,FALSE))</f>
        <v>6</v>
      </c>
      <c r="J34" s="20">
        <f>IF($B34="",0,VLOOKUP($B34,$B$2:$AK$22,25,FALSE))</f>
        <v>1</v>
      </c>
      <c r="K34" s="20">
        <f>IF($B34="",0,VLOOKUP($B34,$B$2:$AK$22,26,FALSE))</f>
        <v>1</v>
      </c>
      <c r="L34" s="20">
        <f>IF($B34="",0,VLOOKUP($B34,$B$2:$AK$22,27,FALSE))</f>
        <v>8</v>
      </c>
      <c r="M34" s="20">
        <f>IF($B34="",0,VLOOKUP($B34,$B$2:$AK$22,28,FALSE))</f>
        <v>4</v>
      </c>
      <c r="N34" s="20">
        <f>IF($B34="",0,VLOOKUP($B34,$B$2:$AK$22,29,FALSE))</f>
        <v>1</v>
      </c>
      <c r="O34" s="20">
        <f>IF($B34="",0,VLOOKUP($B34,$B$2:$AK$22,30,FALSE))</f>
        <v>10</v>
      </c>
      <c r="P34" s="20">
        <f>IF($B34="",0,VLOOKUP($B34,$B$2:$AK$22,31,FALSE))</f>
        <v>11</v>
      </c>
      <c r="Q34" s="20">
        <f>IF($B34="",0,VLOOKUP($B34,$B$2:$AK$22,32,FALSE))</f>
        <v>11</v>
      </c>
      <c r="R34" s="20">
        <f>IF($B34="",0,VLOOKUP($B34,$B$2:$AK$22,33,FALSE))</f>
        <v>9</v>
      </c>
      <c r="S34" s="20">
        <f>IF($B34="",0,VLOOKUP($B34,$B$2:$AK$22,34,FALSE))</f>
        <v>7</v>
      </c>
      <c r="T34" s="20">
        <f>IF($B34="",0,VLOOKUP($B34,$B$2:$AK$22,35,FALSE))</f>
        <v>11</v>
      </c>
      <c r="U34" s="20">
        <f>IF($B34="",0,VLOOKUP($B34,$B$2:$AK$22,36,FALSE))</f>
        <v>5</v>
      </c>
      <c r="V34" s="4"/>
      <c r="W34" s="20" t="str">
        <f>IF($B34="",0,VLOOKUP($B34,$B$2:$AM$22,38,FALSE))</f>
        <v>×</v>
      </c>
      <c r="X34" s="28" t="str">
        <f>IF($B34="",0,VLOOKUP($B34,$B$2:$AN$22,39,FALSE))</f>
        <v>いつでもいいので相手に合わせます。</v>
      </c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</row>
    <row r="35" spans="1:39" x14ac:dyDescent="0.15">
      <c r="A35" s="26"/>
      <c r="B35" s="7" t="s">
        <v>39</v>
      </c>
      <c r="C35" s="27">
        <f>IF($B35="",0,HLOOKUP($B35,$C$1:$W$23,23,FALSE))</f>
        <v>85</v>
      </c>
      <c r="D35" s="27"/>
      <c r="E35" s="27"/>
      <c r="F35" s="27"/>
      <c r="G35" s="27"/>
      <c r="H35" s="27"/>
      <c r="I35" s="20">
        <f>IF($B35="",0,VLOOKUP($B35,$B$2:$AK$22,24,FALSE))</f>
        <v>4</v>
      </c>
      <c r="J35" s="20">
        <f>IF($B35="",0,VLOOKUP($B35,$B$2:$AK$22,25,FALSE))</f>
        <v>4</v>
      </c>
      <c r="K35" s="20">
        <f>IF($B35="",0,VLOOKUP($B35,$B$2:$AK$22,26,FALSE))</f>
        <v>2</v>
      </c>
      <c r="L35" s="20">
        <f>IF($B35="",0,VLOOKUP($B35,$B$2:$AK$22,27,FALSE))</f>
        <v>4</v>
      </c>
      <c r="M35" s="20">
        <f>IF($B35="",0,VLOOKUP($B35,$B$2:$AK$22,28,FALSE))</f>
        <v>3</v>
      </c>
      <c r="N35" s="20">
        <f>IF($B35="",0,VLOOKUP($B35,$B$2:$AK$22,29,FALSE))</f>
        <v>1</v>
      </c>
      <c r="O35" s="20">
        <f>IF($B35="",0,VLOOKUP($B35,$B$2:$AK$22,30,FALSE))</f>
        <v>4</v>
      </c>
      <c r="P35" s="20">
        <f>IF($B35="",0,VLOOKUP($B35,$B$2:$AK$22,31,FALSE))</f>
        <v>4</v>
      </c>
      <c r="Q35" s="20">
        <f>IF($B35="",0,VLOOKUP($B35,$B$2:$AK$22,32,FALSE))</f>
        <v>4</v>
      </c>
      <c r="R35" s="20">
        <f>IF($B35="",0,VLOOKUP($B35,$B$2:$AK$22,33,FALSE))</f>
        <v>4</v>
      </c>
      <c r="S35" s="20">
        <f>IF($B35="",0,VLOOKUP($B35,$B$2:$AK$22,34,FALSE))</f>
        <v>4</v>
      </c>
      <c r="T35" s="20">
        <f>IF($B35="",0,VLOOKUP($B35,$B$2:$AK$22,35,FALSE))</f>
        <v>4</v>
      </c>
      <c r="U35" s="20">
        <f>IF($B35="",0,VLOOKUP($B35,$B$2:$AK$22,36,FALSE))</f>
        <v>2</v>
      </c>
      <c r="V35" s="4"/>
      <c r="W35" s="20" t="str">
        <f>IF($B35="",0,VLOOKUP($B35,$B$2:$AM$22,38,FALSE))</f>
        <v>×</v>
      </c>
      <c r="X35" s="28" t="str">
        <f>IF($B35="",0,VLOOKUP($B35,$B$2:$AN$22,39,FALSE))</f>
        <v>早い方が良い</v>
      </c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</row>
    <row r="36" spans="1:39" x14ac:dyDescent="0.15">
      <c r="A36" s="26"/>
      <c r="B36" s="15"/>
      <c r="C36" s="27">
        <f>IF($B36="",0,HLOOKUP($B36,$C$1:$W$23,23,FALSE))</f>
        <v>0</v>
      </c>
      <c r="D36" s="27"/>
      <c r="E36" s="27"/>
      <c r="F36" s="27"/>
      <c r="G36" s="27"/>
      <c r="H36" s="27"/>
      <c r="I36" s="20">
        <f>IF($B36="",0,VLOOKUP($B36,$B$2:$AK$22,24,FALSE))</f>
        <v>0</v>
      </c>
      <c r="J36" s="20">
        <f>IF($B36="",0,VLOOKUP($B36,$B$2:$AK$22,25,FALSE))</f>
        <v>0</v>
      </c>
      <c r="K36" s="20">
        <f>IF($B36="",0,VLOOKUP($B36,$B$2:$AK$22,26,FALSE))</f>
        <v>0</v>
      </c>
      <c r="L36" s="20">
        <f>IF($B36="",0,VLOOKUP($B36,$B$2:$AK$22,27,FALSE))</f>
        <v>0</v>
      </c>
      <c r="M36" s="20">
        <f>IF($B36="",0,VLOOKUP($B36,$B$2:$AK$22,28,FALSE))</f>
        <v>0</v>
      </c>
      <c r="N36" s="20">
        <f>IF($B36="",0,VLOOKUP($B36,$B$2:$AK$22,29,FALSE))</f>
        <v>0</v>
      </c>
      <c r="O36" s="20">
        <f>IF($B36="",0,VLOOKUP($B36,$B$2:$AK$22,30,FALSE))</f>
        <v>0</v>
      </c>
      <c r="P36" s="20">
        <f>IF($B36="",0,VLOOKUP($B36,$B$2:$AK$22,31,FALSE))</f>
        <v>0</v>
      </c>
      <c r="Q36" s="20">
        <f>IF($B36="",0,VLOOKUP($B36,$B$2:$AK$22,32,FALSE))</f>
        <v>0</v>
      </c>
      <c r="R36" s="20">
        <f>IF($B36="",0,VLOOKUP($B36,$B$2:$AK$22,33,FALSE))</f>
        <v>0</v>
      </c>
      <c r="S36" s="20">
        <f>IF($B36="",0,VLOOKUP($B36,$B$2:$AK$22,34,FALSE))</f>
        <v>0</v>
      </c>
      <c r="T36" s="20">
        <f>IF($B36="",0,VLOOKUP($B36,$B$2:$AK$22,35,FALSE))</f>
        <v>0</v>
      </c>
      <c r="U36" s="20">
        <f>IF($B36="",0,VLOOKUP($B36,$B$2:$AK$22,36,FALSE))</f>
        <v>0</v>
      </c>
      <c r="V36" s="4"/>
      <c r="W36" s="20">
        <f>IF($B36="",0,VLOOKUP($B36,$B$2:$AM$22,38,FALSE))</f>
        <v>0</v>
      </c>
      <c r="X36" s="28">
        <f>IF($B36="",0,VLOOKUP($B36,$B$2:$AN$22,39,FALSE))</f>
        <v>0</v>
      </c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</row>
    <row r="38" spans="1:39" x14ac:dyDescent="0.15">
      <c r="A38" s="18">
        <v>3</v>
      </c>
      <c r="B38" s="15"/>
      <c r="C38" s="29" t="s">
        <v>75</v>
      </c>
      <c r="D38" s="29"/>
      <c r="E38" s="29"/>
      <c r="F38" s="29"/>
      <c r="G38" s="30" t="s">
        <v>94</v>
      </c>
      <c r="H38" s="30"/>
      <c r="I38" s="21" t="s">
        <v>76</v>
      </c>
      <c r="J38" s="21" t="s">
        <v>77</v>
      </c>
      <c r="K38" s="21" t="s">
        <v>78</v>
      </c>
      <c r="L38" s="21" t="s">
        <v>79</v>
      </c>
      <c r="M38" s="21" t="s">
        <v>80</v>
      </c>
      <c r="N38" s="21" t="s">
        <v>81</v>
      </c>
      <c r="O38" s="21" t="s">
        <v>82</v>
      </c>
      <c r="P38" s="21" t="s">
        <v>83</v>
      </c>
      <c r="Q38" s="21" t="s">
        <v>84</v>
      </c>
      <c r="R38" s="21" t="s">
        <v>85</v>
      </c>
      <c r="S38" s="21" t="s">
        <v>86</v>
      </c>
      <c r="T38" s="21" t="s">
        <v>87</v>
      </c>
      <c r="U38" s="21" t="s">
        <v>88</v>
      </c>
      <c r="V38" s="4"/>
      <c r="W38" s="4" t="s">
        <v>89</v>
      </c>
      <c r="X38" s="31" t="s">
        <v>90</v>
      </c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</row>
    <row r="39" spans="1:39" x14ac:dyDescent="0.15">
      <c r="A39" s="25" t="s">
        <v>91</v>
      </c>
      <c r="B39" s="14" t="s">
        <v>8</v>
      </c>
      <c r="C39" s="27">
        <f>IF($B39="",0,HLOOKUP($B39,$C$1:$W$23,23,FALSE))</f>
        <v>80</v>
      </c>
      <c r="D39" s="27"/>
      <c r="E39" s="27">
        <f>MIN(IF(C39&gt;0,C39,999),IF(C40&gt;0,C40,999),IF(C40&gt;0,C40,999))</f>
        <v>80</v>
      </c>
      <c r="F39" s="27"/>
      <c r="G39" s="27">
        <f>COUNTIF($E$29:$F$76,"&lt;"&amp;E39)+1</f>
        <v>3</v>
      </c>
      <c r="H39" s="27"/>
      <c r="I39" s="20">
        <f>IF($B39="",0,VLOOKUP($B39,$B$2:$AK$22,24,FALSE))</f>
        <v>4</v>
      </c>
      <c r="J39" s="20">
        <f>IF($B39="",0,VLOOKUP($B39,$B$2:$AK$22,25,FALSE))</f>
        <v>4</v>
      </c>
      <c r="K39" s="20">
        <f>IF($B39="",0,VLOOKUP($B39,$B$2:$AK$22,26,FALSE))</f>
        <v>4</v>
      </c>
      <c r="L39" s="20">
        <f>IF($B39="",0,VLOOKUP($B39,$B$2:$AK$22,27,FALSE))</f>
        <v>4</v>
      </c>
      <c r="M39" s="20">
        <f>IF($B39="",0,VLOOKUP($B39,$B$2:$AK$22,28,FALSE))</f>
        <v>4</v>
      </c>
      <c r="N39" s="20">
        <f>IF($B39="",0,VLOOKUP($B39,$B$2:$AK$22,29,FALSE))</f>
        <v>4</v>
      </c>
      <c r="O39" s="20">
        <f>IF($B39="",0,VLOOKUP($B39,$B$2:$AK$22,30,FALSE))</f>
        <v>3</v>
      </c>
      <c r="P39" s="20">
        <f>IF($B39="",0,VLOOKUP($B39,$B$2:$AK$22,31,FALSE))</f>
        <v>2</v>
      </c>
      <c r="Q39" s="20">
        <f>IF($B39="",0,VLOOKUP($B39,$B$2:$AK$22,32,FALSE))</f>
        <v>4</v>
      </c>
      <c r="R39" s="20">
        <f>IF($B39="",0,VLOOKUP($B39,$B$2:$AK$22,33,FALSE))</f>
        <v>1</v>
      </c>
      <c r="S39" s="20">
        <f>IF($B39="",0,VLOOKUP($B39,$B$2:$AK$22,34,FALSE))</f>
        <v>4</v>
      </c>
      <c r="T39" s="20">
        <f>IF($B39="",0,VLOOKUP($B39,$B$2:$AK$22,35,FALSE))</f>
        <v>4</v>
      </c>
      <c r="U39" s="20">
        <f>IF($B39="",0,VLOOKUP($B39,$B$2:$AK$22,36,FALSE))</f>
        <v>4</v>
      </c>
      <c r="V39" s="4"/>
      <c r="W39" s="20" t="str">
        <f>IF($B39="",0,VLOOKUP($B39,$B$2:$AM$22,38,FALSE))</f>
        <v>○</v>
      </c>
      <c r="X39" s="28" t="str">
        <f>IF($B39="",0,VLOOKUP($B39,$B$2:$AN$22,39,FALSE))</f>
        <v>早いほうが良い</v>
      </c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</row>
    <row r="40" spans="1:39" x14ac:dyDescent="0.15">
      <c r="A40" s="26"/>
      <c r="B40" s="14" t="s">
        <v>20</v>
      </c>
      <c r="C40" s="27">
        <f>IF($B40="",0,HLOOKUP($B40,$C$1:$W$23,23,FALSE))</f>
        <v>89</v>
      </c>
      <c r="D40" s="27"/>
      <c r="E40" s="27"/>
      <c r="F40" s="27"/>
      <c r="G40" s="27"/>
      <c r="H40" s="27"/>
      <c r="I40" s="20">
        <f>IF($B40="",0,VLOOKUP($B40,$B$2:$AK$22,24,FALSE))</f>
        <v>7</v>
      </c>
      <c r="J40" s="20">
        <f>IF($B40="",0,VLOOKUP($B40,$B$2:$AK$22,25,FALSE))</f>
        <v>5</v>
      </c>
      <c r="K40" s="20">
        <f>IF($B40="",0,VLOOKUP($B40,$B$2:$AK$22,26,FALSE))</f>
        <v>5</v>
      </c>
      <c r="L40" s="20">
        <f>IF($B40="",0,VLOOKUP($B40,$B$2:$AK$22,27,FALSE))</f>
        <v>1</v>
      </c>
      <c r="M40" s="20">
        <f>IF($B40="",0,VLOOKUP($B40,$B$2:$AK$22,28,FALSE))</f>
        <v>7</v>
      </c>
      <c r="N40" s="20">
        <f>IF($B40="",0,VLOOKUP($B40,$B$2:$AK$22,29,FALSE))</f>
        <v>7</v>
      </c>
      <c r="O40" s="20">
        <f>IF($B40="",0,VLOOKUP($B40,$B$2:$AK$22,30,FALSE))</f>
        <v>7</v>
      </c>
      <c r="P40" s="20">
        <f>IF($B40="",0,VLOOKUP($B40,$B$2:$AK$22,31,FALSE))</f>
        <v>11</v>
      </c>
      <c r="Q40" s="20">
        <f>IF($B40="",0,VLOOKUP($B40,$B$2:$AK$22,32,FALSE))</f>
        <v>1</v>
      </c>
      <c r="R40" s="20">
        <f>IF($B40="",0,VLOOKUP($B40,$B$2:$AK$22,33,FALSE))</f>
        <v>1</v>
      </c>
      <c r="S40" s="20">
        <f>IF($B40="",0,VLOOKUP($B40,$B$2:$AK$22,34,FALSE))</f>
        <v>1</v>
      </c>
      <c r="T40" s="20">
        <f>IF($B40="",0,VLOOKUP($B40,$B$2:$AK$22,35,FALSE))</f>
        <v>13</v>
      </c>
      <c r="U40" s="20">
        <f>IF($B40="",0,VLOOKUP($B40,$B$2:$AK$22,36,FALSE))</f>
        <v>12</v>
      </c>
      <c r="V40" s="4"/>
      <c r="W40" s="20" t="str">
        <f>IF($B40="",0,VLOOKUP($B40,$B$2:$AM$22,38,FALSE))</f>
        <v>△</v>
      </c>
      <c r="X40" s="28" t="str">
        <f>IF($B40="",0,VLOOKUP($B40,$B$2:$AN$22,39,FALSE))</f>
        <v>特になし</v>
      </c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</row>
    <row r="41" spans="1:39" x14ac:dyDescent="0.15">
      <c r="A41" s="26"/>
      <c r="B41" s="15"/>
      <c r="C41" s="27">
        <f>IF($B41="",0,HLOOKUP($B41,$C$1:$W$23,23,FALSE))</f>
        <v>0</v>
      </c>
      <c r="D41" s="27"/>
      <c r="E41" s="27"/>
      <c r="F41" s="27"/>
      <c r="G41" s="27"/>
      <c r="H41" s="27"/>
      <c r="I41" s="20">
        <f>IF($B41="",0,VLOOKUP($B41,$B$2:$AK$22,24,FALSE))</f>
        <v>0</v>
      </c>
      <c r="J41" s="20">
        <f>IF($B41="",0,VLOOKUP($B41,$B$2:$AK$22,25,FALSE))</f>
        <v>0</v>
      </c>
      <c r="K41" s="20">
        <f>IF($B41="",0,VLOOKUP($B41,$B$2:$AK$22,26,FALSE))</f>
        <v>0</v>
      </c>
      <c r="L41" s="20">
        <f>IF($B41="",0,VLOOKUP($B41,$B$2:$AK$22,27,FALSE))</f>
        <v>0</v>
      </c>
      <c r="M41" s="20">
        <f>IF($B41="",0,VLOOKUP($B41,$B$2:$AK$22,28,FALSE))</f>
        <v>0</v>
      </c>
      <c r="N41" s="20">
        <f>IF($B41="",0,VLOOKUP($B41,$B$2:$AK$22,29,FALSE))</f>
        <v>0</v>
      </c>
      <c r="O41" s="20">
        <f>IF($B41="",0,VLOOKUP($B41,$B$2:$AK$22,30,FALSE))</f>
        <v>0</v>
      </c>
      <c r="P41" s="20">
        <f>IF($B41="",0,VLOOKUP($B41,$B$2:$AK$22,31,FALSE))</f>
        <v>0</v>
      </c>
      <c r="Q41" s="20">
        <f>IF($B41="",0,VLOOKUP($B41,$B$2:$AK$22,32,FALSE))</f>
        <v>0</v>
      </c>
      <c r="R41" s="20">
        <f>IF($B41="",0,VLOOKUP($B41,$B$2:$AK$22,33,FALSE))</f>
        <v>0</v>
      </c>
      <c r="S41" s="20">
        <f>IF($B41="",0,VLOOKUP($B41,$B$2:$AK$22,34,FALSE))</f>
        <v>0</v>
      </c>
      <c r="T41" s="20">
        <f>IF($B41="",0,VLOOKUP($B41,$B$2:$AK$22,35,FALSE))</f>
        <v>0</v>
      </c>
      <c r="U41" s="20">
        <f>IF($B41="",0,VLOOKUP($B41,$B$2:$AK$22,36,FALSE))</f>
        <v>0</v>
      </c>
      <c r="V41" s="4"/>
      <c r="W41" s="20">
        <f>IF($B41="",0,VLOOKUP($B41,$B$2:$AM$22,38,FALSE))</f>
        <v>0</v>
      </c>
      <c r="X41" s="28">
        <f>IF($B41="",0,VLOOKUP($B41,$B$2:$AN$22,39,FALSE))</f>
        <v>0</v>
      </c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</row>
    <row r="43" spans="1:39" x14ac:dyDescent="0.15">
      <c r="A43" s="18">
        <v>4</v>
      </c>
      <c r="B43" s="15"/>
      <c r="C43" s="29" t="s">
        <v>75</v>
      </c>
      <c r="D43" s="29"/>
      <c r="E43" s="29"/>
      <c r="F43" s="29"/>
      <c r="G43" s="30" t="s">
        <v>94</v>
      </c>
      <c r="H43" s="30"/>
      <c r="I43" s="21" t="s">
        <v>76</v>
      </c>
      <c r="J43" s="21" t="s">
        <v>77</v>
      </c>
      <c r="K43" s="21" t="s">
        <v>78</v>
      </c>
      <c r="L43" s="21" t="s">
        <v>79</v>
      </c>
      <c r="M43" s="21" t="s">
        <v>80</v>
      </c>
      <c r="N43" s="21" t="s">
        <v>81</v>
      </c>
      <c r="O43" s="21" t="s">
        <v>82</v>
      </c>
      <c r="P43" s="21" t="s">
        <v>83</v>
      </c>
      <c r="Q43" s="21" t="s">
        <v>84</v>
      </c>
      <c r="R43" s="21" t="s">
        <v>85</v>
      </c>
      <c r="S43" s="21" t="s">
        <v>86</v>
      </c>
      <c r="T43" s="21" t="s">
        <v>87</v>
      </c>
      <c r="U43" s="21" t="s">
        <v>88</v>
      </c>
      <c r="V43" s="4"/>
      <c r="W43" s="4" t="s">
        <v>89</v>
      </c>
      <c r="X43" s="31" t="s">
        <v>90</v>
      </c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</row>
    <row r="44" spans="1:39" x14ac:dyDescent="0.15">
      <c r="A44" s="25" t="s">
        <v>99</v>
      </c>
      <c r="B44" s="7" t="s">
        <v>24</v>
      </c>
      <c r="C44" s="27">
        <f>IF($B44="",0,HLOOKUP($B44,$C$1:$W$23,23,FALSE))</f>
        <v>97</v>
      </c>
      <c r="D44" s="27"/>
      <c r="E44" s="27">
        <f>MIN(IF(C44&gt;0,C44,999),IF(C45&gt;0,C45,999),IF(C45&gt;0,C45,999))</f>
        <v>97</v>
      </c>
      <c r="F44" s="27"/>
      <c r="G44" s="27">
        <f>COUNTIF($E$29:$F$76,"&lt;"&amp;E44)+1</f>
        <v>4</v>
      </c>
      <c r="H44" s="27"/>
      <c r="I44" s="20">
        <f>IF($B44="",0,VLOOKUP($B44,$B$2:$AK$22,24,FALSE))</f>
        <v>1</v>
      </c>
      <c r="J44" s="20">
        <f>IF($B44="",0,VLOOKUP($B44,$B$2:$AK$22,25,FALSE))</f>
        <v>1</v>
      </c>
      <c r="K44" s="20">
        <f>IF($B44="",0,VLOOKUP($B44,$B$2:$AK$22,26,FALSE))</f>
        <v>1</v>
      </c>
      <c r="L44" s="20">
        <f>IF($B44="",0,VLOOKUP($B44,$B$2:$AK$22,27,FALSE))</f>
        <v>1</v>
      </c>
      <c r="M44" s="20">
        <f>IF($B44="",0,VLOOKUP($B44,$B$2:$AK$22,28,FALSE))</f>
        <v>1</v>
      </c>
      <c r="N44" s="20">
        <f>IF($B44="",0,VLOOKUP($B44,$B$2:$AK$22,29,FALSE))</f>
        <v>1</v>
      </c>
      <c r="O44" s="20">
        <f>IF($B44="",0,VLOOKUP($B44,$B$2:$AK$22,30,FALSE))</f>
        <v>1</v>
      </c>
      <c r="P44" s="20">
        <f>IF($B44="",0,VLOOKUP($B44,$B$2:$AK$22,31,FALSE))</f>
        <v>1</v>
      </c>
      <c r="Q44" s="20">
        <f>IF($B44="",0,VLOOKUP($B44,$B$2:$AK$22,32,FALSE))</f>
        <v>1</v>
      </c>
      <c r="R44" s="20">
        <f>IF($B44="",0,VLOOKUP($B44,$B$2:$AK$22,33,FALSE))</f>
        <v>1</v>
      </c>
      <c r="S44" s="20">
        <f>IF($B44="",0,VLOOKUP($B44,$B$2:$AK$22,34,FALSE))</f>
        <v>1</v>
      </c>
      <c r="T44" s="20">
        <f>IF($B44="",0,VLOOKUP($B44,$B$2:$AK$22,35,FALSE))</f>
        <v>13</v>
      </c>
      <c r="U44" s="20">
        <f>IF($B44="",0,VLOOKUP($B44,$B$2:$AK$22,36,FALSE))</f>
        <v>1</v>
      </c>
      <c r="V44" s="4"/>
      <c r="W44" s="20" t="str">
        <f>IF($B44="",0,VLOOKUP($B44,$B$2:$AM$22,38,FALSE))</f>
        <v>△</v>
      </c>
      <c r="X44" s="28" t="str">
        <f>IF($B44="",0,VLOOKUP($B44,$B$2:$AN$22,39,FALSE))</f>
        <v>初戦以外ならどこでも</v>
      </c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</row>
    <row r="45" spans="1:39" x14ac:dyDescent="0.15">
      <c r="A45" s="26"/>
      <c r="B45" s="7" t="s">
        <v>31</v>
      </c>
      <c r="C45" s="27">
        <f>IF($B45="",0,HLOOKUP($B45,$C$1:$W$23,23,FALSE))</f>
        <v>117</v>
      </c>
      <c r="D45" s="27"/>
      <c r="E45" s="27"/>
      <c r="F45" s="27"/>
      <c r="G45" s="27"/>
      <c r="H45" s="27"/>
      <c r="I45" s="20">
        <f>IF($B45="",0,VLOOKUP($B45,$B$2:$AK$22,24,FALSE))</f>
        <v>6</v>
      </c>
      <c r="J45" s="20">
        <f>IF($B45="",0,VLOOKUP($B45,$B$2:$AK$22,25,FALSE))</f>
        <v>1</v>
      </c>
      <c r="K45" s="20">
        <f>IF($B45="",0,VLOOKUP($B45,$B$2:$AK$22,26,FALSE))</f>
        <v>4</v>
      </c>
      <c r="L45" s="20">
        <f>IF($B45="",0,VLOOKUP($B45,$B$2:$AK$22,27,FALSE))</f>
        <v>11</v>
      </c>
      <c r="M45" s="20">
        <f>IF($B45="",0,VLOOKUP($B45,$B$2:$AK$22,28,FALSE))</f>
        <v>1</v>
      </c>
      <c r="N45" s="20">
        <f>IF($B45="",0,VLOOKUP($B45,$B$2:$AK$22,29,FALSE))</f>
        <v>6</v>
      </c>
      <c r="O45" s="20">
        <f>IF($B45="",0,VLOOKUP($B45,$B$2:$AK$22,30,FALSE))</f>
        <v>6</v>
      </c>
      <c r="P45" s="20">
        <f>IF($B45="",0,VLOOKUP($B45,$B$2:$AK$22,31,FALSE))</f>
        <v>4</v>
      </c>
      <c r="Q45" s="20">
        <f>IF($B45="",0,VLOOKUP($B45,$B$2:$AK$22,32,FALSE))</f>
        <v>6</v>
      </c>
      <c r="R45" s="20">
        <f>IF($B45="",0,VLOOKUP($B45,$B$2:$AK$22,33,FALSE))</f>
        <v>1</v>
      </c>
      <c r="S45" s="20">
        <f>IF($B45="",0,VLOOKUP($B45,$B$2:$AK$22,34,FALSE))</f>
        <v>11</v>
      </c>
      <c r="T45" s="20">
        <f>IF($B45="",0,VLOOKUP($B45,$B$2:$AK$22,35,FALSE))</f>
        <v>11</v>
      </c>
      <c r="U45" s="20">
        <f>IF($B45="",0,VLOOKUP($B45,$B$2:$AK$22,36,FALSE))</f>
        <v>6</v>
      </c>
      <c r="V45" s="4"/>
      <c r="W45" s="20" t="str">
        <f>IF($B45="",0,VLOOKUP($B45,$B$2:$AM$22,38,FALSE))</f>
        <v>×</v>
      </c>
      <c r="X45" s="28" t="str">
        <f>IF($B45="",0,VLOOKUP($B45,$B$2:$AN$22,39,FALSE))</f>
        <v>早いほうが良い</v>
      </c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</row>
    <row r="46" spans="1:39" x14ac:dyDescent="0.15">
      <c r="A46" s="26"/>
      <c r="B46" s="15"/>
      <c r="C46" s="27">
        <f>IF($B46="",0,HLOOKUP($B46,$C$1:$W$23,23,FALSE))</f>
        <v>0</v>
      </c>
      <c r="D46" s="27"/>
      <c r="E46" s="27"/>
      <c r="F46" s="27"/>
      <c r="G46" s="27"/>
      <c r="H46" s="27"/>
      <c r="I46" s="20">
        <f>IF($B46="",0,VLOOKUP($B46,$B$2:$AK$22,24,FALSE))</f>
        <v>0</v>
      </c>
      <c r="J46" s="20">
        <f>IF($B46="",0,VLOOKUP($B46,$B$2:$AK$22,25,FALSE))</f>
        <v>0</v>
      </c>
      <c r="K46" s="20">
        <f>IF($B46="",0,VLOOKUP($B46,$B$2:$AK$22,26,FALSE))</f>
        <v>0</v>
      </c>
      <c r="L46" s="20">
        <f>IF($B46="",0,VLOOKUP($B46,$B$2:$AK$22,27,FALSE))</f>
        <v>0</v>
      </c>
      <c r="M46" s="20">
        <f>IF($B46="",0,VLOOKUP($B46,$B$2:$AK$22,28,FALSE))</f>
        <v>0</v>
      </c>
      <c r="N46" s="20">
        <f>IF($B46="",0,VLOOKUP($B46,$B$2:$AK$22,29,FALSE))</f>
        <v>0</v>
      </c>
      <c r="O46" s="20">
        <f>IF($B46="",0,VLOOKUP($B46,$B$2:$AK$22,30,FALSE))</f>
        <v>0</v>
      </c>
      <c r="P46" s="20">
        <f>IF($B46="",0,VLOOKUP($B46,$B$2:$AK$22,31,FALSE))</f>
        <v>0</v>
      </c>
      <c r="Q46" s="20">
        <f>IF($B46="",0,VLOOKUP($B46,$B$2:$AK$22,32,FALSE))</f>
        <v>0</v>
      </c>
      <c r="R46" s="20">
        <f>IF($B46="",0,VLOOKUP($B46,$B$2:$AK$22,33,FALSE))</f>
        <v>0</v>
      </c>
      <c r="S46" s="20">
        <f>IF($B46="",0,VLOOKUP($B46,$B$2:$AK$22,34,FALSE))</f>
        <v>0</v>
      </c>
      <c r="T46" s="20">
        <f>IF($B46="",0,VLOOKUP($B46,$B$2:$AK$22,35,FALSE))</f>
        <v>0</v>
      </c>
      <c r="U46" s="20">
        <f>IF($B46="",0,VLOOKUP($B46,$B$2:$AK$22,36,FALSE))</f>
        <v>0</v>
      </c>
      <c r="V46" s="4"/>
      <c r="W46" s="20">
        <f>IF($B46="",0,VLOOKUP($B46,$B$2:$AM$22,38,FALSE))</f>
        <v>0</v>
      </c>
      <c r="X46" s="28">
        <f>IF($B46="",0,VLOOKUP($B46,$B$2:$AN$22,39,FALSE))</f>
        <v>0</v>
      </c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</row>
    <row r="48" spans="1:39" x14ac:dyDescent="0.15">
      <c r="A48" s="18">
        <v>5</v>
      </c>
      <c r="B48" s="15"/>
      <c r="C48" s="29" t="s">
        <v>75</v>
      </c>
      <c r="D48" s="29"/>
      <c r="E48" s="29"/>
      <c r="F48" s="29"/>
      <c r="G48" s="30" t="s">
        <v>94</v>
      </c>
      <c r="H48" s="30"/>
      <c r="I48" s="21" t="s">
        <v>76</v>
      </c>
      <c r="J48" s="21" t="s">
        <v>77</v>
      </c>
      <c r="K48" s="21" t="s">
        <v>78</v>
      </c>
      <c r="L48" s="21" t="s">
        <v>79</v>
      </c>
      <c r="M48" s="21" t="s">
        <v>80</v>
      </c>
      <c r="N48" s="21" t="s">
        <v>81</v>
      </c>
      <c r="O48" s="21" t="s">
        <v>82</v>
      </c>
      <c r="P48" s="21" t="s">
        <v>83</v>
      </c>
      <c r="Q48" s="21" t="s">
        <v>84</v>
      </c>
      <c r="R48" s="21" t="s">
        <v>85</v>
      </c>
      <c r="S48" s="21" t="s">
        <v>86</v>
      </c>
      <c r="T48" s="21" t="s">
        <v>87</v>
      </c>
      <c r="U48" s="21" t="s">
        <v>88</v>
      </c>
      <c r="V48" s="4"/>
      <c r="W48" s="4" t="s">
        <v>89</v>
      </c>
      <c r="X48" s="31" t="s">
        <v>90</v>
      </c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</row>
    <row r="49" spans="1:39" x14ac:dyDescent="0.15">
      <c r="A49" s="25" t="s">
        <v>119</v>
      </c>
      <c r="B49" s="7" t="s">
        <v>5</v>
      </c>
      <c r="C49" s="27">
        <f>IF($B49="",0,HLOOKUP($B49,$C$1:$W$23,23,FALSE))</f>
        <v>192</v>
      </c>
      <c r="D49" s="27"/>
      <c r="E49" s="27">
        <f>MIN(IF(C49&gt;0,C49,999),IF(C50&gt;0,C50,999),IF(C50&gt;0,C50,999))</f>
        <v>155</v>
      </c>
      <c r="F49" s="27"/>
      <c r="G49" s="27">
        <f>COUNTIF($E$29:$F$76,"&lt;"&amp;E49)+1</f>
        <v>8</v>
      </c>
      <c r="H49" s="27"/>
      <c r="I49" s="20">
        <f>IF($B49="",0,VLOOKUP($B49,$B$2:$AK$22,24,FALSE))</f>
        <v>4</v>
      </c>
      <c r="J49" s="20">
        <f>IF($B49="",0,VLOOKUP($B49,$B$2:$AK$22,25,FALSE))</f>
        <v>4</v>
      </c>
      <c r="K49" s="20">
        <f>IF($B49="",0,VLOOKUP($B49,$B$2:$AK$22,26,FALSE))</f>
        <v>2</v>
      </c>
      <c r="L49" s="20">
        <f>IF($B49="",0,VLOOKUP($B49,$B$2:$AK$22,27,FALSE))</f>
        <v>4</v>
      </c>
      <c r="M49" s="20">
        <f>IF($B49="",0,VLOOKUP($B49,$B$2:$AK$22,28,FALSE))</f>
        <v>1</v>
      </c>
      <c r="N49" s="20">
        <f>IF($B49="",0,VLOOKUP($B49,$B$2:$AK$22,29,FALSE))</f>
        <v>4</v>
      </c>
      <c r="O49" s="20">
        <f>IF($B49="",0,VLOOKUP($B49,$B$2:$AK$22,30,FALSE))</f>
        <v>4</v>
      </c>
      <c r="P49" s="20">
        <f>IF($B49="",0,VLOOKUP($B49,$B$2:$AK$22,31,FALSE))</f>
        <v>4</v>
      </c>
      <c r="Q49" s="20">
        <f>IF($B49="",0,VLOOKUP($B49,$B$2:$AK$22,32,FALSE))</f>
        <v>4</v>
      </c>
      <c r="R49" s="20">
        <f>IF($B49="",0,VLOOKUP($B49,$B$2:$AK$22,33,FALSE))</f>
        <v>4</v>
      </c>
      <c r="S49" s="20">
        <f>IF($B49="",0,VLOOKUP($B49,$B$2:$AK$22,34,FALSE))</f>
        <v>4</v>
      </c>
      <c r="T49" s="20">
        <f>IF($B49="",0,VLOOKUP($B49,$B$2:$AK$22,35,FALSE))</f>
        <v>4</v>
      </c>
      <c r="U49" s="20">
        <f>IF($B49="",0,VLOOKUP($B49,$B$2:$AK$22,36,FALSE))</f>
        <v>3</v>
      </c>
      <c r="V49" s="4"/>
      <c r="W49" s="20" t="str">
        <f>IF($B49="",0,VLOOKUP($B49,$B$2:$AM$22,38,FALSE))</f>
        <v>△</v>
      </c>
      <c r="X49" s="28" t="str">
        <f>IF($B49="",0,VLOOKUP($B49,$B$2:$AN$22,39,FALSE))</f>
        <v>特になし</v>
      </c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</row>
    <row r="50" spans="1:39" x14ac:dyDescent="0.15">
      <c r="A50" s="26"/>
      <c r="B50" s="23" t="s">
        <v>1</v>
      </c>
      <c r="C50" s="27">
        <f>IF($B50="",0,HLOOKUP($B50,$C$1:$W$23,23,FALSE))</f>
        <v>155</v>
      </c>
      <c r="D50" s="27"/>
      <c r="E50" s="27"/>
      <c r="F50" s="27"/>
      <c r="G50" s="27"/>
      <c r="H50" s="27"/>
      <c r="I50" s="20">
        <f>IF($B50="",0,VLOOKUP($B50,$B$2:$AK$22,24,FALSE))</f>
        <v>1</v>
      </c>
      <c r="J50" s="20">
        <f>IF($B50="",0,VLOOKUP($B50,$B$2:$AK$22,25,FALSE))</f>
        <v>1</v>
      </c>
      <c r="K50" s="20">
        <f>IF($B50="",0,VLOOKUP($B50,$B$2:$AK$22,26,FALSE))</f>
        <v>1</v>
      </c>
      <c r="L50" s="20">
        <f>IF($B50="",0,VLOOKUP($B50,$B$2:$AK$22,27,FALSE))</f>
        <v>1</v>
      </c>
      <c r="M50" s="20">
        <f>IF($B50="",0,VLOOKUP($B50,$B$2:$AK$22,28,FALSE))</f>
        <v>1</v>
      </c>
      <c r="N50" s="20">
        <f>IF($B50="",0,VLOOKUP($B50,$B$2:$AK$22,29,FALSE))</f>
        <v>1</v>
      </c>
      <c r="O50" s="20">
        <f>IF($B50="",0,VLOOKUP($B50,$B$2:$AK$22,30,FALSE))</f>
        <v>1</v>
      </c>
      <c r="P50" s="20">
        <f>IF($B50="",0,VLOOKUP($B50,$B$2:$AK$22,31,FALSE))</f>
        <v>1</v>
      </c>
      <c r="Q50" s="20">
        <f>IF($B50="",0,VLOOKUP($B50,$B$2:$AK$22,32,FALSE))</f>
        <v>1</v>
      </c>
      <c r="R50" s="20">
        <f>IF($B50="",0,VLOOKUP($B50,$B$2:$AK$22,33,FALSE))</f>
        <v>1</v>
      </c>
      <c r="S50" s="20">
        <f>IF($B50="",0,VLOOKUP($B50,$B$2:$AK$22,34,FALSE))</f>
        <v>1</v>
      </c>
      <c r="T50" s="20">
        <f>IF($B50="",0,VLOOKUP($B50,$B$2:$AK$22,35,FALSE))</f>
        <v>1</v>
      </c>
      <c r="U50" s="20">
        <f>IF($B50="",0,VLOOKUP($B50,$B$2:$AK$22,36,FALSE))</f>
        <v>1</v>
      </c>
      <c r="V50" s="4"/>
      <c r="W50" s="20" t="str">
        <f>IF($B50="",0,VLOOKUP($B50,$B$2:$AM$22,38,FALSE))</f>
        <v>△</v>
      </c>
      <c r="X50" s="28" t="str">
        <f>IF($B50="",0,VLOOKUP($B50,$B$2:$AN$22,39,FALSE))</f>
        <v>特に希望なし</v>
      </c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</row>
    <row r="51" spans="1:39" x14ac:dyDescent="0.15">
      <c r="A51" s="26"/>
      <c r="B51" s="15"/>
      <c r="C51" s="27">
        <f>IF($B51="",0,HLOOKUP($B51,$C$1:$W$23,23,FALSE))</f>
        <v>0</v>
      </c>
      <c r="D51" s="27"/>
      <c r="E51" s="27"/>
      <c r="F51" s="27"/>
      <c r="G51" s="27"/>
      <c r="H51" s="27"/>
      <c r="I51" s="20">
        <f>IF($B51="",0,VLOOKUP($B51,$B$2:$AK$22,24,FALSE))</f>
        <v>0</v>
      </c>
      <c r="J51" s="20">
        <f>IF($B51="",0,VLOOKUP($B51,$B$2:$AK$22,25,FALSE))</f>
        <v>0</v>
      </c>
      <c r="K51" s="20">
        <f>IF($B51="",0,VLOOKUP($B51,$B$2:$AK$22,26,FALSE))</f>
        <v>0</v>
      </c>
      <c r="L51" s="20">
        <f>IF($B51="",0,VLOOKUP($B51,$B$2:$AK$22,27,FALSE))</f>
        <v>0</v>
      </c>
      <c r="M51" s="20">
        <f>IF($B51="",0,VLOOKUP($B51,$B$2:$AK$22,28,FALSE))</f>
        <v>0</v>
      </c>
      <c r="N51" s="20">
        <f>IF($B51="",0,VLOOKUP($B51,$B$2:$AK$22,29,FALSE))</f>
        <v>0</v>
      </c>
      <c r="O51" s="20">
        <f>IF($B51="",0,VLOOKUP($B51,$B$2:$AK$22,30,FALSE))</f>
        <v>0</v>
      </c>
      <c r="P51" s="20">
        <f>IF($B51="",0,VLOOKUP($B51,$B$2:$AK$22,31,FALSE))</f>
        <v>0</v>
      </c>
      <c r="Q51" s="20">
        <f>IF($B51="",0,VLOOKUP($B51,$B$2:$AK$22,32,FALSE))</f>
        <v>0</v>
      </c>
      <c r="R51" s="20">
        <f>IF($B51="",0,VLOOKUP($B51,$B$2:$AK$22,33,FALSE))</f>
        <v>0</v>
      </c>
      <c r="S51" s="20">
        <f>IF($B51="",0,VLOOKUP($B51,$B$2:$AK$22,34,FALSE))</f>
        <v>0</v>
      </c>
      <c r="T51" s="20">
        <f>IF($B51="",0,VLOOKUP($B51,$B$2:$AK$22,35,FALSE))</f>
        <v>0</v>
      </c>
      <c r="U51" s="20">
        <f>IF($B51="",0,VLOOKUP($B51,$B$2:$AK$22,36,FALSE))</f>
        <v>0</v>
      </c>
      <c r="V51" s="4"/>
      <c r="W51" s="20">
        <f>IF($B51="",0,VLOOKUP($B51,$B$2:$AM$22,38,FALSE))</f>
        <v>0</v>
      </c>
      <c r="X51" s="28">
        <f>IF($B51="",0,VLOOKUP($B51,$B$2:$AN$22,39,FALSE))</f>
        <v>0</v>
      </c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</row>
    <row r="52" spans="1:39" x14ac:dyDescent="0.15">
      <c r="A52" s="24" t="s">
        <v>120</v>
      </c>
    </row>
    <row r="53" spans="1:39" x14ac:dyDescent="0.15">
      <c r="A53" s="18">
        <v>6</v>
      </c>
      <c r="B53" s="15"/>
      <c r="C53" s="29" t="s">
        <v>75</v>
      </c>
      <c r="D53" s="29"/>
      <c r="E53" s="29"/>
      <c r="F53" s="29"/>
      <c r="G53" s="30" t="s">
        <v>94</v>
      </c>
      <c r="H53" s="30"/>
      <c r="I53" s="21" t="s">
        <v>76</v>
      </c>
      <c r="J53" s="21" t="s">
        <v>77</v>
      </c>
      <c r="K53" s="21" t="s">
        <v>78</v>
      </c>
      <c r="L53" s="21" t="s">
        <v>79</v>
      </c>
      <c r="M53" s="21" t="s">
        <v>80</v>
      </c>
      <c r="N53" s="21" t="s">
        <v>81</v>
      </c>
      <c r="O53" s="21" t="s">
        <v>82</v>
      </c>
      <c r="P53" s="21" t="s">
        <v>83</v>
      </c>
      <c r="Q53" s="21" t="s">
        <v>84</v>
      </c>
      <c r="R53" s="21" t="s">
        <v>85</v>
      </c>
      <c r="S53" s="21" t="s">
        <v>86</v>
      </c>
      <c r="T53" s="21" t="s">
        <v>87</v>
      </c>
      <c r="U53" s="21" t="s">
        <v>88</v>
      </c>
      <c r="V53" s="4"/>
      <c r="W53" s="4" t="s">
        <v>89</v>
      </c>
      <c r="X53" s="31" t="s">
        <v>90</v>
      </c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</row>
    <row r="54" spans="1:39" x14ac:dyDescent="0.15">
      <c r="A54" s="25" t="s">
        <v>109</v>
      </c>
      <c r="B54" s="7" t="s">
        <v>7</v>
      </c>
      <c r="C54" s="27">
        <f>IF($B54="",0,HLOOKUP($B54,$C$1:$W$23,23,FALSE))</f>
        <v>127</v>
      </c>
      <c r="D54" s="27"/>
      <c r="E54" s="27">
        <f>MIN(IF(C54&gt;0,C54,999),IF(C55&gt;0,C55,999),IF(C55&gt;0,C55,999))</f>
        <v>123</v>
      </c>
      <c r="F54" s="27"/>
      <c r="G54" s="27">
        <f>COUNTIF($E$29:$F$76,"&lt;"&amp;E54)+1</f>
        <v>6</v>
      </c>
      <c r="H54" s="27"/>
      <c r="I54" s="20">
        <f>IF($B54="",0,VLOOKUP($B54,$B$2:$AK$22,24,FALSE))</f>
        <v>2</v>
      </c>
      <c r="J54" s="20">
        <f>IF($B54="",0,VLOOKUP($B54,$B$2:$AK$22,25,FALSE))</f>
        <v>4</v>
      </c>
      <c r="K54" s="20">
        <f>IF($B54="",0,VLOOKUP($B54,$B$2:$AK$22,26,FALSE))</f>
        <v>1</v>
      </c>
      <c r="L54" s="20">
        <f>IF($B54="",0,VLOOKUP($B54,$B$2:$AK$22,27,FALSE))</f>
        <v>9</v>
      </c>
      <c r="M54" s="20">
        <f>IF($B54="",0,VLOOKUP($B54,$B$2:$AK$22,28,FALSE))</f>
        <v>7</v>
      </c>
      <c r="N54" s="20">
        <f>IF($B54="",0,VLOOKUP($B54,$B$2:$AK$22,29,FALSE))</f>
        <v>2</v>
      </c>
      <c r="O54" s="20">
        <f>IF($B54="",0,VLOOKUP($B54,$B$2:$AK$22,30,FALSE))</f>
        <v>4</v>
      </c>
      <c r="P54" s="20">
        <f>IF($B54="",0,VLOOKUP($B54,$B$2:$AK$22,31,FALSE))</f>
        <v>10</v>
      </c>
      <c r="Q54" s="20">
        <f>IF($B54="",0,VLOOKUP($B54,$B$2:$AK$22,32,FALSE))</f>
        <v>10</v>
      </c>
      <c r="R54" s="20">
        <f>IF($B54="",0,VLOOKUP($B54,$B$2:$AK$22,33,FALSE))</f>
        <v>4</v>
      </c>
      <c r="S54" s="20">
        <f>IF($B54="",0,VLOOKUP($B54,$B$2:$AK$22,34,FALSE))</f>
        <v>10</v>
      </c>
      <c r="T54" s="20">
        <f>IF($B54="",0,VLOOKUP($B54,$B$2:$AK$22,35,FALSE))</f>
        <v>7</v>
      </c>
      <c r="U54" s="20">
        <f>IF($B54="",0,VLOOKUP($B54,$B$2:$AK$22,36,FALSE))</f>
        <v>13</v>
      </c>
      <c r="V54" s="4"/>
      <c r="W54" s="20" t="str">
        <f>IF($B54="",0,VLOOKUP($B54,$B$2:$AM$22,38,FALSE))</f>
        <v>△</v>
      </c>
      <c r="X54" s="28" t="str">
        <f>IF($B54="",0,VLOOKUP($B54,$B$2:$AN$22,39,FALSE))</f>
        <v>特になし</v>
      </c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</row>
    <row r="55" spans="1:39" x14ac:dyDescent="0.15">
      <c r="A55" s="26"/>
      <c r="B55" s="7" t="s">
        <v>61</v>
      </c>
      <c r="C55" s="27">
        <f>IF($B55="",0,HLOOKUP($B55,$C$1:$W$23,23,FALSE))</f>
        <v>123</v>
      </c>
      <c r="D55" s="27"/>
      <c r="E55" s="27"/>
      <c r="F55" s="27"/>
      <c r="G55" s="27"/>
      <c r="H55" s="27"/>
      <c r="I55" s="20">
        <f>IF($B55="",0,VLOOKUP($B55,$B$2:$AK$22,24,FALSE))</f>
        <v>1</v>
      </c>
      <c r="J55" s="20">
        <f>IF($B55="",0,VLOOKUP($B55,$B$2:$AK$22,25,FALSE))</f>
        <v>1</v>
      </c>
      <c r="K55" s="20">
        <f>IF($B55="",0,VLOOKUP($B55,$B$2:$AK$22,26,FALSE))</f>
        <v>1</v>
      </c>
      <c r="L55" s="20">
        <f>IF($B55="",0,VLOOKUP($B55,$B$2:$AK$22,27,FALSE))</f>
        <v>1</v>
      </c>
      <c r="M55" s="20">
        <f>IF($B55="",0,VLOOKUP($B55,$B$2:$AK$22,28,FALSE))</f>
        <v>1</v>
      </c>
      <c r="N55" s="20">
        <f>IF($B55="",0,VLOOKUP($B55,$B$2:$AK$22,29,FALSE))</f>
        <v>1</v>
      </c>
      <c r="O55" s="20">
        <f>IF($B55="",0,VLOOKUP($B55,$B$2:$AK$22,30,FALSE))</f>
        <v>1</v>
      </c>
      <c r="P55" s="20">
        <f>IF($B55="",0,VLOOKUP($B55,$B$2:$AK$22,31,FALSE))</f>
        <v>1</v>
      </c>
      <c r="Q55" s="20">
        <f>IF($B55="",0,VLOOKUP($B55,$B$2:$AK$22,32,FALSE))</f>
        <v>1</v>
      </c>
      <c r="R55" s="20">
        <f>IF($B55="",0,VLOOKUP($B55,$B$2:$AK$22,33,FALSE))</f>
        <v>1</v>
      </c>
      <c r="S55" s="20">
        <f>IF($B55="",0,VLOOKUP($B55,$B$2:$AK$22,34,FALSE))</f>
        <v>1</v>
      </c>
      <c r="T55" s="20">
        <f>IF($B55="",0,VLOOKUP($B55,$B$2:$AK$22,35,FALSE))</f>
        <v>13</v>
      </c>
      <c r="U55" s="20">
        <f>IF($B55="",0,VLOOKUP($B55,$B$2:$AK$22,36,FALSE))</f>
        <v>12</v>
      </c>
      <c r="V55" s="4"/>
      <c r="W55" s="20" t="str">
        <f>IF($B55="",0,VLOOKUP($B55,$B$2:$AM$22,38,FALSE))</f>
        <v>△</v>
      </c>
      <c r="X55" s="28" t="str">
        <f>IF($B55="",0,VLOOKUP($B55,$B$2:$AN$22,39,FALSE))</f>
        <v>どちらかといえば遅いほうが良いが早い日程でも可能。対戦相手の希望を優先する</v>
      </c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</row>
    <row r="56" spans="1:39" x14ac:dyDescent="0.15">
      <c r="A56" s="26"/>
      <c r="B56" s="15"/>
      <c r="C56" s="27">
        <f>IF($B56="",0,HLOOKUP($B56,$C$1:$W$23,23,FALSE))</f>
        <v>0</v>
      </c>
      <c r="D56" s="27"/>
      <c r="E56" s="27"/>
      <c r="F56" s="27"/>
      <c r="G56" s="27"/>
      <c r="H56" s="27"/>
      <c r="I56" s="20">
        <f>IF($B56="",0,VLOOKUP($B56,$B$2:$AK$22,24,FALSE))</f>
        <v>0</v>
      </c>
      <c r="J56" s="20">
        <f>IF($B56="",0,VLOOKUP($B56,$B$2:$AK$22,25,FALSE))</f>
        <v>0</v>
      </c>
      <c r="K56" s="20">
        <f>IF($B56="",0,VLOOKUP($B56,$B$2:$AK$22,26,FALSE))</f>
        <v>0</v>
      </c>
      <c r="L56" s="20">
        <f>IF($B56="",0,VLOOKUP($B56,$B$2:$AK$22,27,FALSE))</f>
        <v>0</v>
      </c>
      <c r="M56" s="20">
        <f>IF($B56="",0,VLOOKUP($B56,$B$2:$AK$22,28,FALSE))</f>
        <v>0</v>
      </c>
      <c r="N56" s="20">
        <f>IF($B56="",0,VLOOKUP($B56,$B$2:$AK$22,29,FALSE))</f>
        <v>0</v>
      </c>
      <c r="O56" s="20">
        <f>IF($B56="",0,VLOOKUP($B56,$B$2:$AK$22,30,FALSE))</f>
        <v>0</v>
      </c>
      <c r="P56" s="20">
        <f>IF($B56="",0,VLOOKUP($B56,$B$2:$AK$22,31,FALSE))</f>
        <v>0</v>
      </c>
      <c r="Q56" s="20">
        <f>IF($B56="",0,VLOOKUP($B56,$B$2:$AK$22,32,FALSE))</f>
        <v>0</v>
      </c>
      <c r="R56" s="20">
        <f>IF($B56="",0,VLOOKUP($B56,$B$2:$AK$22,33,FALSE))</f>
        <v>0</v>
      </c>
      <c r="S56" s="20">
        <f>IF($B56="",0,VLOOKUP($B56,$B$2:$AK$22,34,FALSE))</f>
        <v>0</v>
      </c>
      <c r="T56" s="20">
        <f>IF($B56="",0,VLOOKUP($B56,$B$2:$AK$22,35,FALSE))</f>
        <v>0</v>
      </c>
      <c r="U56" s="20">
        <f>IF($B56="",0,VLOOKUP($B56,$B$2:$AK$22,36,FALSE))</f>
        <v>0</v>
      </c>
      <c r="V56" s="4"/>
      <c r="W56" s="20">
        <f>IF($B56="",0,VLOOKUP($B56,$B$2:$AM$22,38,FALSE))</f>
        <v>0</v>
      </c>
      <c r="X56" s="28">
        <f>IF($B56="",0,VLOOKUP($B56,$B$2:$AN$22,39,FALSE))</f>
        <v>0</v>
      </c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</row>
    <row r="58" spans="1:39" x14ac:dyDescent="0.15">
      <c r="A58" s="18">
        <v>7</v>
      </c>
      <c r="B58" s="15"/>
      <c r="C58" s="29" t="s">
        <v>75</v>
      </c>
      <c r="D58" s="29"/>
      <c r="E58" s="29"/>
      <c r="F58" s="29"/>
      <c r="G58" s="30" t="s">
        <v>94</v>
      </c>
      <c r="H58" s="30"/>
      <c r="I58" s="21" t="s">
        <v>76</v>
      </c>
      <c r="J58" s="21" t="s">
        <v>77</v>
      </c>
      <c r="K58" s="21" t="s">
        <v>78</v>
      </c>
      <c r="L58" s="21" t="s">
        <v>79</v>
      </c>
      <c r="M58" s="21" t="s">
        <v>80</v>
      </c>
      <c r="N58" s="21" t="s">
        <v>81</v>
      </c>
      <c r="O58" s="21" t="s">
        <v>82</v>
      </c>
      <c r="P58" s="21" t="s">
        <v>83</v>
      </c>
      <c r="Q58" s="21" t="s">
        <v>84</v>
      </c>
      <c r="R58" s="21" t="s">
        <v>85</v>
      </c>
      <c r="S58" s="21" t="s">
        <v>86</v>
      </c>
      <c r="T58" s="21" t="s">
        <v>87</v>
      </c>
      <c r="U58" s="21" t="s">
        <v>88</v>
      </c>
      <c r="V58" s="4"/>
      <c r="W58" s="4" t="s">
        <v>89</v>
      </c>
      <c r="X58" s="31" t="s">
        <v>90</v>
      </c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</row>
    <row r="59" spans="1:39" x14ac:dyDescent="0.15">
      <c r="A59" s="25" t="s">
        <v>110</v>
      </c>
      <c r="B59" s="7" t="s">
        <v>29</v>
      </c>
      <c r="C59" s="27">
        <f>IF($B59="",0,HLOOKUP($B59,$C$1:$W$23,23,FALSE))</f>
        <v>122</v>
      </c>
      <c r="D59" s="27"/>
      <c r="E59" s="27">
        <f>MIN(IF(C59&gt;0,C59,999),IF(C60&gt;0,C60,999),IF(C60&gt;0,C60,999))</f>
        <v>108</v>
      </c>
      <c r="F59" s="27"/>
      <c r="G59" s="27">
        <f>COUNTIF($E$29:$F$76,"&lt;"&amp;E59)+1</f>
        <v>5</v>
      </c>
      <c r="H59" s="27"/>
      <c r="I59" s="20">
        <f>IF($B59="",0,VLOOKUP($B59,$B$2:$AK$22,24,FALSE))</f>
        <v>4</v>
      </c>
      <c r="J59" s="20">
        <f>IF($B59="",0,VLOOKUP($B59,$B$2:$AK$22,25,FALSE))</f>
        <v>4</v>
      </c>
      <c r="K59" s="20">
        <f>IF($B59="",0,VLOOKUP($B59,$B$2:$AK$22,26,FALSE))</f>
        <v>4</v>
      </c>
      <c r="L59" s="20">
        <f>IF($B59="",0,VLOOKUP($B59,$B$2:$AK$22,27,FALSE))</f>
        <v>4</v>
      </c>
      <c r="M59" s="20">
        <f>IF($B59="",0,VLOOKUP($B59,$B$2:$AK$22,28,FALSE))</f>
        <v>2</v>
      </c>
      <c r="N59" s="20">
        <f>IF($B59="",0,VLOOKUP($B59,$B$2:$AK$22,29,FALSE))</f>
        <v>4</v>
      </c>
      <c r="O59" s="20">
        <f>IF($B59="",0,VLOOKUP($B59,$B$2:$AK$22,30,FALSE))</f>
        <v>4</v>
      </c>
      <c r="P59" s="20">
        <f>IF($B59="",0,VLOOKUP($B59,$B$2:$AK$22,31,FALSE))</f>
        <v>4</v>
      </c>
      <c r="Q59" s="20">
        <f>IF($B59="",0,VLOOKUP($B59,$B$2:$AK$22,32,FALSE))</f>
        <v>2</v>
      </c>
      <c r="R59" s="20">
        <f>IF($B59="",0,VLOOKUP($B59,$B$2:$AK$22,33,FALSE))</f>
        <v>4</v>
      </c>
      <c r="S59" s="20">
        <f>IF($B59="",0,VLOOKUP($B59,$B$2:$AK$22,34,FALSE))</f>
        <v>12</v>
      </c>
      <c r="T59" s="20">
        <f>IF($B59="",0,VLOOKUP($B59,$B$2:$AK$22,35,FALSE))</f>
        <v>12</v>
      </c>
      <c r="U59" s="20">
        <f>IF($B59="",0,VLOOKUP($B59,$B$2:$AK$22,36,FALSE))</f>
        <v>1</v>
      </c>
      <c r="V59" s="4"/>
      <c r="W59" s="20" t="str">
        <f>IF($B59="",0,VLOOKUP($B59,$B$2:$AM$22,38,FALSE))</f>
        <v>△</v>
      </c>
      <c r="X59" s="28" t="str">
        <f>IF($B59="",0,VLOOKUP($B59,$B$2:$AN$22,39,FALSE))</f>
        <v>第一試合と最終試合以外</v>
      </c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</row>
    <row r="60" spans="1:39" x14ac:dyDescent="0.15">
      <c r="A60" s="26"/>
      <c r="B60" s="7" t="s">
        <v>33</v>
      </c>
      <c r="C60" s="27">
        <f>IF($B60="",0,HLOOKUP($B60,$C$1:$W$23,23,FALSE))</f>
        <v>108</v>
      </c>
      <c r="D60" s="27"/>
      <c r="E60" s="27"/>
      <c r="F60" s="27"/>
      <c r="G60" s="27"/>
      <c r="H60" s="27"/>
      <c r="I60" s="20">
        <f>IF($B60="",0,VLOOKUP($B60,$B$2:$AK$22,24,FALSE))</f>
        <v>1</v>
      </c>
      <c r="J60" s="20">
        <f>IF($B60="",0,VLOOKUP($B60,$B$2:$AK$22,25,FALSE))</f>
        <v>1</v>
      </c>
      <c r="K60" s="20">
        <f>IF($B60="",0,VLOOKUP($B60,$B$2:$AK$22,26,FALSE))</f>
        <v>1</v>
      </c>
      <c r="L60" s="20">
        <f>IF($B60="",0,VLOOKUP($B60,$B$2:$AK$22,27,FALSE))</f>
        <v>1</v>
      </c>
      <c r="M60" s="20">
        <f>IF($B60="",0,VLOOKUP($B60,$B$2:$AK$22,28,FALSE))</f>
        <v>1</v>
      </c>
      <c r="N60" s="20">
        <f>IF($B60="",0,VLOOKUP($B60,$B$2:$AK$22,29,FALSE))</f>
        <v>1</v>
      </c>
      <c r="O60" s="20">
        <f>IF($B60="",0,VLOOKUP($B60,$B$2:$AK$22,30,FALSE))</f>
        <v>1</v>
      </c>
      <c r="P60" s="20">
        <f>IF($B60="",0,VLOOKUP($B60,$B$2:$AK$22,31,FALSE))</f>
        <v>11</v>
      </c>
      <c r="Q60" s="20">
        <f>IF($B60="",0,VLOOKUP($B60,$B$2:$AK$22,32,FALSE))</f>
        <v>1</v>
      </c>
      <c r="R60" s="20">
        <f>IF($B60="",0,VLOOKUP($B60,$B$2:$AK$22,33,FALSE))</f>
        <v>1</v>
      </c>
      <c r="S60" s="20">
        <f>IF($B60="",0,VLOOKUP($B60,$B$2:$AK$22,34,FALSE))</f>
        <v>11</v>
      </c>
      <c r="T60" s="20">
        <f>IF($B60="",0,VLOOKUP($B60,$B$2:$AK$22,35,FALSE))</f>
        <v>13</v>
      </c>
      <c r="U60" s="20">
        <f>IF($B60="",0,VLOOKUP($B60,$B$2:$AK$22,36,FALSE))</f>
        <v>1</v>
      </c>
      <c r="V60" s="4"/>
      <c r="W60" s="20" t="str">
        <f>IF($B60="",0,VLOOKUP($B60,$B$2:$AM$22,38,FALSE))</f>
        <v>△</v>
      </c>
      <c r="X60" s="28" t="str">
        <f>IF($B60="",0,VLOOKUP($B60,$B$2:$AN$22,39,FALSE))</f>
        <v>中盤以降だとありがたいです。</v>
      </c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</row>
    <row r="61" spans="1:39" x14ac:dyDescent="0.15">
      <c r="A61" s="26"/>
      <c r="B61" s="15"/>
      <c r="C61" s="27">
        <f>IF($B61="",0,HLOOKUP($B61,$C$1:$W$23,23,FALSE))</f>
        <v>0</v>
      </c>
      <c r="D61" s="27"/>
      <c r="E61" s="27"/>
      <c r="F61" s="27"/>
      <c r="G61" s="27"/>
      <c r="H61" s="27"/>
      <c r="I61" s="20">
        <f>IF($B61="",0,VLOOKUP($B61,$B$2:$AK$22,24,FALSE))</f>
        <v>0</v>
      </c>
      <c r="J61" s="20">
        <f>IF($B61="",0,VLOOKUP($B61,$B$2:$AK$22,25,FALSE))</f>
        <v>0</v>
      </c>
      <c r="K61" s="20">
        <f>IF($B61="",0,VLOOKUP($B61,$B$2:$AK$22,26,FALSE))</f>
        <v>0</v>
      </c>
      <c r="L61" s="20">
        <f>IF($B61="",0,VLOOKUP($B61,$B$2:$AK$22,27,FALSE))</f>
        <v>0</v>
      </c>
      <c r="M61" s="20">
        <f>IF($B61="",0,VLOOKUP($B61,$B$2:$AK$22,28,FALSE))</f>
        <v>0</v>
      </c>
      <c r="N61" s="20">
        <f>IF($B61="",0,VLOOKUP($B61,$B$2:$AK$22,29,FALSE))</f>
        <v>0</v>
      </c>
      <c r="O61" s="20">
        <f>IF($B61="",0,VLOOKUP($B61,$B$2:$AK$22,30,FALSE))</f>
        <v>0</v>
      </c>
      <c r="P61" s="20">
        <f>IF($B61="",0,VLOOKUP($B61,$B$2:$AK$22,31,FALSE))</f>
        <v>0</v>
      </c>
      <c r="Q61" s="20">
        <f>IF($B61="",0,VLOOKUP($B61,$B$2:$AK$22,32,FALSE))</f>
        <v>0</v>
      </c>
      <c r="R61" s="20">
        <f>IF($B61="",0,VLOOKUP($B61,$B$2:$AK$22,33,FALSE))</f>
        <v>0</v>
      </c>
      <c r="S61" s="20">
        <f>IF($B61="",0,VLOOKUP($B61,$B$2:$AK$22,34,FALSE))</f>
        <v>0</v>
      </c>
      <c r="T61" s="20">
        <f>IF($B61="",0,VLOOKUP($B61,$B$2:$AK$22,35,FALSE))</f>
        <v>0</v>
      </c>
      <c r="U61" s="20">
        <f>IF($B61="",0,VLOOKUP($B61,$B$2:$AK$22,36,FALSE))</f>
        <v>0</v>
      </c>
      <c r="V61" s="4"/>
      <c r="W61" s="20">
        <f>IF($B61="",0,VLOOKUP($B61,$B$2:$AM$22,38,FALSE))</f>
        <v>0</v>
      </c>
      <c r="X61" s="28">
        <f>IF($B61="",0,VLOOKUP($B61,$B$2:$AN$22,39,FALSE))</f>
        <v>0</v>
      </c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</row>
    <row r="63" spans="1:39" x14ac:dyDescent="0.15">
      <c r="A63" s="18">
        <v>8</v>
      </c>
      <c r="B63" s="15"/>
      <c r="C63" s="29" t="s">
        <v>75</v>
      </c>
      <c r="D63" s="29"/>
      <c r="E63" s="29"/>
      <c r="F63" s="29"/>
      <c r="G63" s="30" t="s">
        <v>94</v>
      </c>
      <c r="H63" s="30"/>
      <c r="I63" s="21" t="s">
        <v>76</v>
      </c>
      <c r="J63" s="21" t="s">
        <v>77</v>
      </c>
      <c r="K63" s="21" t="s">
        <v>78</v>
      </c>
      <c r="L63" s="21" t="s">
        <v>79</v>
      </c>
      <c r="M63" s="21" t="s">
        <v>80</v>
      </c>
      <c r="N63" s="21" t="s">
        <v>81</v>
      </c>
      <c r="O63" s="21" t="s">
        <v>82</v>
      </c>
      <c r="P63" s="21" t="s">
        <v>83</v>
      </c>
      <c r="Q63" s="21" t="s">
        <v>84</v>
      </c>
      <c r="R63" s="21" t="s">
        <v>85</v>
      </c>
      <c r="S63" s="21" t="s">
        <v>86</v>
      </c>
      <c r="T63" s="21" t="s">
        <v>87</v>
      </c>
      <c r="U63" s="21" t="s">
        <v>88</v>
      </c>
      <c r="V63" s="4"/>
      <c r="W63" s="4" t="s">
        <v>89</v>
      </c>
      <c r="X63" s="31" t="s">
        <v>90</v>
      </c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</row>
    <row r="64" spans="1:39" x14ac:dyDescent="0.15">
      <c r="A64" s="25" t="s">
        <v>112</v>
      </c>
      <c r="B64" s="7" t="s">
        <v>17</v>
      </c>
      <c r="C64" s="27">
        <f>IF($B64="",0,HLOOKUP($B64,$C$1:$W$23,23,FALSE))</f>
        <v>233</v>
      </c>
      <c r="D64" s="27"/>
      <c r="E64" s="27">
        <f>MIN(IF(C64&gt;0,C64,999),IF(C65&gt;0,C65,999),IF(C65&gt;0,C65,999))</f>
        <v>174</v>
      </c>
      <c r="F64" s="27"/>
      <c r="G64" s="27">
        <f>COUNTIF($E$29:$F$76,"&lt;"&amp;E64)+1</f>
        <v>10</v>
      </c>
      <c r="H64" s="27"/>
      <c r="I64" s="20">
        <f>IF($B64="",0,VLOOKUP($B64,$B$2:$AK$22,24,FALSE))</f>
        <v>6</v>
      </c>
      <c r="J64" s="20">
        <f>IF($B64="",0,VLOOKUP($B64,$B$2:$AK$22,25,FALSE))</f>
        <v>3</v>
      </c>
      <c r="K64" s="20">
        <f>IF($B64="",0,VLOOKUP($B64,$B$2:$AK$22,26,FALSE))</f>
        <v>1</v>
      </c>
      <c r="L64" s="20">
        <f>IF($B64="",0,VLOOKUP($B64,$B$2:$AK$22,27,FALSE))</f>
        <v>6</v>
      </c>
      <c r="M64" s="20">
        <f>IF($B64="",0,VLOOKUP($B64,$B$2:$AK$22,28,FALSE))</f>
        <v>3</v>
      </c>
      <c r="N64" s="20">
        <f>IF($B64="",0,VLOOKUP($B64,$B$2:$AK$22,29,FALSE))</f>
        <v>13</v>
      </c>
      <c r="O64" s="20">
        <f>IF($B64="",0,VLOOKUP($B64,$B$2:$AK$22,30,FALSE))</f>
        <v>1</v>
      </c>
      <c r="P64" s="20">
        <f>IF($B64="",0,VLOOKUP($B64,$B$2:$AK$22,31,FALSE))</f>
        <v>5</v>
      </c>
      <c r="Q64" s="20">
        <f>IF($B64="",0,VLOOKUP($B64,$B$2:$AK$22,32,FALSE))</f>
        <v>6</v>
      </c>
      <c r="R64" s="20">
        <f>IF($B64="",0,VLOOKUP($B64,$B$2:$AK$22,33,FALSE))</f>
        <v>6</v>
      </c>
      <c r="S64" s="20">
        <f>IF($B64="",0,VLOOKUP($B64,$B$2:$AK$22,34,FALSE))</f>
        <v>6</v>
      </c>
      <c r="T64" s="20">
        <f>IF($B64="",0,VLOOKUP($B64,$B$2:$AK$22,35,FALSE))</f>
        <v>6</v>
      </c>
      <c r="U64" s="20">
        <f>IF($B64="",0,VLOOKUP($B64,$B$2:$AK$22,36,FALSE))</f>
        <v>6</v>
      </c>
      <c r="V64" s="4"/>
      <c r="W64" s="20" t="str">
        <f>IF($B64="",0,VLOOKUP($B64,$B$2:$AM$22,38,FALSE))</f>
        <v>○</v>
      </c>
      <c r="X64" s="28" t="str">
        <f>IF($B64="",0,VLOOKUP($B64,$B$2:$AN$22,39,FALSE))</f>
        <v>特になし</v>
      </c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</row>
    <row r="65" spans="1:39" x14ac:dyDescent="0.15">
      <c r="A65" s="26"/>
      <c r="B65" s="7" t="s">
        <v>22</v>
      </c>
      <c r="C65" s="27">
        <f>IF($B65="",0,HLOOKUP($B65,$C$1:$W$23,23,FALSE))</f>
        <v>174</v>
      </c>
      <c r="D65" s="27"/>
      <c r="E65" s="27"/>
      <c r="F65" s="27"/>
      <c r="G65" s="27"/>
      <c r="H65" s="27"/>
      <c r="I65" s="20">
        <f>IF($B65="",0,VLOOKUP($B65,$B$2:$AK$22,24,FALSE))</f>
        <v>1</v>
      </c>
      <c r="J65" s="20">
        <f>IF($B65="",0,VLOOKUP($B65,$B$2:$AK$22,25,FALSE))</f>
        <v>1</v>
      </c>
      <c r="K65" s="20">
        <f>IF($B65="",0,VLOOKUP($B65,$B$2:$AK$22,26,FALSE))</f>
        <v>1</v>
      </c>
      <c r="L65" s="20">
        <f>IF($B65="",0,VLOOKUP($B65,$B$2:$AK$22,27,FALSE))</f>
        <v>1</v>
      </c>
      <c r="M65" s="20">
        <f>IF($B65="",0,VLOOKUP($B65,$B$2:$AK$22,28,FALSE))</f>
        <v>1</v>
      </c>
      <c r="N65" s="20">
        <f>IF($B65="",0,VLOOKUP($B65,$B$2:$AK$22,29,FALSE))</f>
        <v>1</v>
      </c>
      <c r="O65" s="20">
        <f>IF($B65="",0,VLOOKUP($B65,$B$2:$AK$22,30,FALSE))</f>
        <v>1</v>
      </c>
      <c r="P65" s="20">
        <f>IF($B65="",0,VLOOKUP($B65,$B$2:$AK$22,31,FALSE))</f>
        <v>1</v>
      </c>
      <c r="Q65" s="20">
        <f>IF($B65="",0,VLOOKUP($B65,$B$2:$AK$22,32,FALSE))</f>
        <v>1</v>
      </c>
      <c r="R65" s="20">
        <f>IF($B65="",0,VLOOKUP($B65,$B$2:$AK$22,33,FALSE))</f>
        <v>1</v>
      </c>
      <c r="S65" s="20">
        <f>IF($B65="",0,VLOOKUP($B65,$B$2:$AK$22,34,FALSE))</f>
        <v>1</v>
      </c>
      <c r="T65" s="20">
        <f>IF($B65="",0,VLOOKUP($B65,$B$2:$AK$22,35,FALSE))</f>
        <v>1</v>
      </c>
      <c r="U65" s="20">
        <f>IF($B65="",0,VLOOKUP($B65,$B$2:$AK$22,36,FALSE))</f>
        <v>1</v>
      </c>
      <c r="V65" s="4"/>
      <c r="W65" s="20" t="str">
        <f>IF($B65="",0,VLOOKUP($B65,$B$2:$AM$22,38,FALSE))</f>
        <v>○</v>
      </c>
      <c r="X65" s="28" t="str">
        <f>IF($B65="",0,VLOOKUP($B65,$B$2:$AN$22,39,FALSE))</f>
        <v>第１試合、もしくは第７試合以降</v>
      </c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</row>
    <row r="66" spans="1:39" x14ac:dyDescent="0.15">
      <c r="A66" s="26"/>
      <c r="B66" s="15"/>
      <c r="C66" s="27">
        <f>IF($B66="",0,HLOOKUP($B66,$C$1:$W$23,23,FALSE))</f>
        <v>0</v>
      </c>
      <c r="D66" s="27"/>
      <c r="E66" s="27"/>
      <c r="F66" s="27"/>
      <c r="G66" s="27"/>
      <c r="H66" s="27"/>
      <c r="I66" s="20">
        <f>IF($B66="",0,VLOOKUP($B66,$B$2:$AK$22,24,FALSE))</f>
        <v>0</v>
      </c>
      <c r="J66" s="20">
        <f>IF($B66="",0,VLOOKUP($B66,$B$2:$AK$22,25,FALSE))</f>
        <v>0</v>
      </c>
      <c r="K66" s="20">
        <f>IF($B66="",0,VLOOKUP($B66,$B$2:$AK$22,26,FALSE))</f>
        <v>0</v>
      </c>
      <c r="L66" s="20">
        <f>IF($B66="",0,VLOOKUP($B66,$B$2:$AK$22,27,FALSE))</f>
        <v>0</v>
      </c>
      <c r="M66" s="20">
        <f>IF($B66="",0,VLOOKUP($B66,$B$2:$AK$22,28,FALSE))</f>
        <v>0</v>
      </c>
      <c r="N66" s="20">
        <f>IF($B66="",0,VLOOKUP($B66,$B$2:$AK$22,29,FALSE))</f>
        <v>0</v>
      </c>
      <c r="O66" s="20">
        <f>IF($B66="",0,VLOOKUP($B66,$B$2:$AK$22,30,FALSE))</f>
        <v>0</v>
      </c>
      <c r="P66" s="20">
        <f>IF($B66="",0,VLOOKUP($B66,$B$2:$AK$22,31,FALSE))</f>
        <v>0</v>
      </c>
      <c r="Q66" s="20">
        <f>IF($B66="",0,VLOOKUP($B66,$B$2:$AK$22,32,FALSE))</f>
        <v>0</v>
      </c>
      <c r="R66" s="20">
        <f>IF($B66="",0,VLOOKUP($B66,$B$2:$AK$22,33,FALSE))</f>
        <v>0</v>
      </c>
      <c r="S66" s="20">
        <f>IF($B66="",0,VLOOKUP($B66,$B$2:$AK$22,34,FALSE))</f>
        <v>0</v>
      </c>
      <c r="T66" s="20">
        <f>IF($B66="",0,VLOOKUP($B66,$B$2:$AK$22,35,FALSE))</f>
        <v>0</v>
      </c>
      <c r="U66" s="20">
        <f>IF($B66="",0,VLOOKUP($B66,$B$2:$AK$22,36,FALSE))</f>
        <v>0</v>
      </c>
      <c r="V66" s="4"/>
      <c r="W66" s="20">
        <f>IF($B66="",0,VLOOKUP($B66,$B$2:$AM$22,38,FALSE))</f>
        <v>0</v>
      </c>
      <c r="X66" s="28">
        <f>IF($B66="",0,VLOOKUP($B66,$B$2:$AN$22,39,FALSE))</f>
        <v>0</v>
      </c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</row>
    <row r="68" spans="1:39" x14ac:dyDescent="0.15">
      <c r="A68" s="18">
        <v>9</v>
      </c>
      <c r="B68" s="15"/>
      <c r="C68" s="29" t="s">
        <v>75</v>
      </c>
      <c r="D68" s="29"/>
      <c r="E68" s="29"/>
      <c r="F68" s="29"/>
      <c r="G68" s="30" t="s">
        <v>94</v>
      </c>
      <c r="H68" s="30"/>
      <c r="I68" s="21" t="s">
        <v>76</v>
      </c>
      <c r="J68" s="21" t="s">
        <v>77</v>
      </c>
      <c r="K68" s="21" t="s">
        <v>78</v>
      </c>
      <c r="L68" s="21" t="s">
        <v>79</v>
      </c>
      <c r="M68" s="21" t="s">
        <v>80</v>
      </c>
      <c r="N68" s="21" t="s">
        <v>81</v>
      </c>
      <c r="O68" s="21" t="s">
        <v>82</v>
      </c>
      <c r="P68" s="21" t="s">
        <v>83</v>
      </c>
      <c r="Q68" s="21" t="s">
        <v>84</v>
      </c>
      <c r="R68" s="21" t="s">
        <v>85</v>
      </c>
      <c r="S68" s="21" t="s">
        <v>86</v>
      </c>
      <c r="T68" s="21" t="s">
        <v>87</v>
      </c>
      <c r="U68" s="21" t="s">
        <v>88</v>
      </c>
      <c r="V68" s="4"/>
      <c r="W68" s="4" t="s">
        <v>89</v>
      </c>
      <c r="X68" s="31" t="s">
        <v>90</v>
      </c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</row>
    <row r="69" spans="1:39" x14ac:dyDescent="0.15">
      <c r="A69" s="25" t="s">
        <v>111</v>
      </c>
      <c r="B69" s="7" t="s">
        <v>0</v>
      </c>
      <c r="C69" s="27">
        <f>IF($B69="",0,HLOOKUP($B69,$C$1:$W$23,23,FALSE))</f>
        <v>171</v>
      </c>
      <c r="D69" s="27"/>
      <c r="E69" s="27">
        <f>MIN(IF(C69&gt;0,C69,999),IF(C70&gt;0,C70,999),IF(C70&gt;0,C70,999))</f>
        <v>158</v>
      </c>
      <c r="F69" s="27"/>
      <c r="G69" s="27">
        <f>COUNTIF($E$29:$F$76,"&lt;"&amp;E69)+1</f>
        <v>9</v>
      </c>
      <c r="H69" s="27"/>
      <c r="I69" s="20">
        <f>IF($B69="",0,VLOOKUP($B69,$B$2:$AK$22,24,FALSE))</f>
        <v>4</v>
      </c>
      <c r="J69" s="20">
        <f>IF($B69="",0,VLOOKUP($B69,$B$2:$AK$22,25,FALSE))</f>
        <v>4</v>
      </c>
      <c r="K69" s="20">
        <f>IF($B69="",0,VLOOKUP($B69,$B$2:$AK$22,26,FALSE))</f>
        <v>4</v>
      </c>
      <c r="L69" s="20">
        <f>IF($B69="",0,VLOOKUP($B69,$B$2:$AK$22,27,FALSE))</f>
        <v>4</v>
      </c>
      <c r="M69" s="20">
        <f>IF($B69="",0,VLOOKUP($B69,$B$2:$AK$22,28,FALSE))</f>
        <v>3</v>
      </c>
      <c r="N69" s="20">
        <f>IF($B69="",0,VLOOKUP($B69,$B$2:$AK$22,29,FALSE))</f>
        <v>4</v>
      </c>
      <c r="O69" s="20">
        <f>IF($B69="",0,VLOOKUP($B69,$B$2:$AK$22,30,FALSE))</f>
        <v>4</v>
      </c>
      <c r="P69" s="20">
        <f>IF($B69="",0,VLOOKUP($B69,$B$2:$AK$22,31,FALSE))</f>
        <v>4</v>
      </c>
      <c r="Q69" s="20">
        <f>IF($B69="",0,VLOOKUP($B69,$B$2:$AK$22,32,FALSE))</f>
        <v>4</v>
      </c>
      <c r="R69" s="20">
        <f>IF($B69="",0,VLOOKUP($B69,$B$2:$AK$22,33,FALSE))</f>
        <v>4</v>
      </c>
      <c r="S69" s="20">
        <f>IF($B69="",0,VLOOKUP($B69,$B$2:$AK$22,34,FALSE))</f>
        <v>2</v>
      </c>
      <c r="T69" s="20">
        <f>IF($B69="",0,VLOOKUP($B69,$B$2:$AK$22,35,FALSE))</f>
        <v>4</v>
      </c>
      <c r="U69" s="20">
        <f>IF($B69="",0,VLOOKUP($B69,$B$2:$AK$22,36,FALSE))</f>
        <v>1</v>
      </c>
      <c r="V69" s="4"/>
      <c r="W69" s="20" t="str">
        <f>IF($B69="",0,VLOOKUP($B69,$B$2:$AM$22,38,FALSE))</f>
        <v>△</v>
      </c>
      <c r="X69" s="28" t="str">
        <f>IF($B69="",0,VLOOKUP($B69,$B$2:$AN$22,39,FALSE))</f>
        <v>いつでも</v>
      </c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</row>
    <row r="70" spans="1:39" x14ac:dyDescent="0.15">
      <c r="A70" s="26"/>
      <c r="B70" s="7" t="s">
        <v>26</v>
      </c>
      <c r="C70" s="27">
        <f>IF($B70="",0,HLOOKUP($B70,$C$1:$W$23,23,FALSE))</f>
        <v>158</v>
      </c>
      <c r="D70" s="27"/>
      <c r="E70" s="27"/>
      <c r="F70" s="27"/>
      <c r="G70" s="27"/>
      <c r="H70" s="27"/>
      <c r="I70" s="20">
        <f>IF($B70="",0,VLOOKUP($B70,$B$2:$AK$22,24,FALSE))</f>
        <v>4</v>
      </c>
      <c r="J70" s="20">
        <f>IF($B70="",0,VLOOKUP($B70,$B$2:$AK$22,25,FALSE))</f>
        <v>1</v>
      </c>
      <c r="K70" s="20">
        <f>IF($B70="",0,VLOOKUP($B70,$B$2:$AK$22,26,FALSE))</f>
        <v>4</v>
      </c>
      <c r="L70" s="20">
        <f>IF($B70="",0,VLOOKUP($B70,$B$2:$AK$22,27,FALSE))</f>
        <v>11</v>
      </c>
      <c r="M70" s="20">
        <f>IF($B70="",0,VLOOKUP($B70,$B$2:$AK$22,28,FALSE))</f>
        <v>8</v>
      </c>
      <c r="N70" s="20">
        <f>IF($B70="",0,VLOOKUP($B70,$B$2:$AK$22,29,FALSE))</f>
        <v>8</v>
      </c>
      <c r="O70" s="20">
        <f>IF($B70="",0,VLOOKUP($B70,$B$2:$AK$22,30,FALSE))</f>
        <v>8</v>
      </c>
      <c r="P70" s="20">
        <f>IF($B70="",0,VLOOKUP($B70,$B$2:$AK$22,31,FALSE))</f>
        <v>4</v>
      </c>
      <c r="Q70" s="20">
        <f>IF($B70="",0,VLOOKUP($B70,$B$2:$AK$22,32,FALSE))</f>
        <v>13</v>
      </c>
      <c r="R70" s="20">
        <f>IF($B70="",0,VLOOKUP($B70,$B$2:$AK$22,33,FALSE))</f>
        <v>4</v>
      </c>
      <c r="S70" s="20">
        <f>IF($B70="",0,VLOOKUP($B70,$B$2:$AK$22,34,FALSE))</f>
        <v>11</v>
      </c>
      <c r="T70" s="20">
        <f>IF($B70="",0,VLOOKUP($B70,$B$2:$AK$22,35,FALSE))</f>
        <v>2</v>
      </c>
      <c r="U70" s="20">
        <f>IF($B70="",0,VLOOKUP($B70,$B$2:$AK$22,36,FALSE))</f>
        <v>2</v>
      </c>
      <c r="V70" s="4"/>
      <c r="W70" s="20" t="str">
        <f>IF($B70="",0,VLOOKUP($B70,$B$2:$AM$22,38,FALSE))</f>
        <v>○</v>
      </c>
      <c r="X70" s="28" t="str">
        <f>IF($B70="",0,VLOOKUP($B70,$B$2:$AN$22,39,FALSE))</f>
        <v>遅いほうが良い</v>
      </c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</row>
    <row r="71" spans="1:39" x14ac:dyDescent="0.15">
      <c r="A71" s="26"/>
      <c r="B71" s="7" t="s">
        <v>35</v>
      </c>
      <c r="C71" s="27">
        <f>IF($B71="",0,HLOOKUP($B71,$C$1:$W$23,23,FALSE))</f>
        <v>199</v>
      </c>
      <c r="D71" s="27"/>
      <c r="E71" s="27"/>
      <c r="F71" s="27"/>
      <c r="G71" s="27"/>
      <c r="H71" s="27"/>
      <c r="I71" s="20">
        <f>IF($B71="",0,VLOOKUP($B71,$B$2:$AK$22,24,FALSE))</f>
        <v>4</v>
      </c>
      <c r="J71" s="20">
        <f>IF($B71="",0,VLOOKUP($B71,$B$2:$AK$22,25,FALSE))</f>
        <v>4</v>
      </c>
      <c r="K71" s="20">
        <f>IF($B71="",0,VLOOKUP($B71,$B$2:$AK$22,26,FALSE))</f>
        <v>2</v>
      </c>
      <c r="L71" s="20">
        <f>IF($B71="",0,VLOOKUP($B71,$B$2:$AK$22,27,FALSE))</f>
        <v>4</v>
      </c>
      <c r="M71" s="20">
        <f>IF($B71="",0,VLOOKUP($B71,$B$2:$AK$22,28,FALSE))</f>
        <v>2</v>
      </c>
      <c r="N71" s="20">
        <f>IF($B71="",0,VLOOKUP($B71,$B$2:$AK$22,29,FALSE))</f>
        <v>4</v>
      </c>
      <c r="O71" s="20">
        <f>IF($B71="",0,VLOOKUP($B71,$B$2:$AK$22,30,FALSE))</f>
        <v>4</v>
      </c>
      <c r="P71" s="20">
        <f>IF($B71="",0,VLOOKUP($B71,$B$2:$AK$22,31,FALSE))</f>
        <v>4</v>
      </c>
      <c r="Q71" s="20">
        <f>IF($B71="",0,VLOOKUP($B71,$B$2:$AK$22,32,FALSE))</f>
        <v>4</v>
      </c>
      <c r="R71" s="20">
        <f>IF($B71="",0,VLOOKUP($B71,$B$2:$AK$22,33,FALSE))</f>
        <v>4</v>
      </c>
      <c r="S71" s="20">
        <f>IF($B71="",0,VLOOKUP($B71,$B$2:$AK$22,34,FALSE))</f>
        <v>4</v>
      </c>
      <c r="T71" s="20">
        <f>IF($B71="",0,VLOOKUP($B71,$B$2:$AK$22,35,FALSE))</f>
        <v>4</v>
      </c>
      <c r="U71" s="20">
        <f>IF($B71="",0,VLOOKUP($B71,$B$2:$AK$22,36,FALSE))</f>
        <v>1</v>
      </c>
      <c r="V71" s="4"/>
      <c r="W71" s="20" t="str">
        <f>IF($B71="",0,VLOOKUP($B71,$B$2:$AM$22,38,FALSE))</f>
        <v>○</v>
      </c>
      <c r="X71" s="28" t="str">
        <f>IF($B71="",0,VLOOKUP($B71,$B$2:$AN$22,39,FALSE))</f>
        <v>遅いほうが良い</v>
      </c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</row>
    <row r="73" spans="1:39" x14ac:dyDescent="0.15">
      <c r="A73" s="18">
        <v>10</v>
      </c>
      <c r="B73" s="15"/>
      <c r="C73" s="29" t="s">
        <v>75</v>
      </c>
      <c r="D73" s="29"/>
      <c r="E73" s="29"/>
      <c r="F73" s="29"/>
      <c r="G73" s="30" t="s">
        <v>94</v>
      </c>
      <c r="H73" s="30"/>
      <c r="I73" s="21" t="s">
        <v>76</v>
      </c>
      <c r="J73" s="21" t="s">
        <v>77</v>
      </c>
      <c r="K73" s="21" t="s">
        <v>78</v>
      </c>
      <c r="L73" s="21" t="s">
        <v>79</v>
      </c>
      <c r="M73" s="21" t="s">
        <v>80</v>
      </c>
      <c r="N73" s="21" t="s">
        <v>81</v>
      </c>
      <c r="O73" s="21" t="s">
        <v>82</v>
      </c>
      <c r="P73" s="21" t="s">
        <v>83</v>
      </c>
      <c r="Q73" s="21" t="s">
        <v>84</v>
      </c>
      <c r="R73" s="21" t="s">
        <v>85</v>
      </c>
      <c r="S73" s="21" t="s">
        <v>86</v>
      </c>
      <c r="T73" s="21" t="s">
        <v>87</v>
      </c>
      <c r="U73" s="21" t="s">
        <v>88</v>
      </c>
      <c r="V73" s="4"/>
      <c r="W73" s="4" t="s">
        <v>89</v>
      </c>
      <c r="X73" s="31" t="s">
        <v>90</v>
      </c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</row>
    <row r="74" spans="1:39" x14ac:dyDescent="0.15">
      <c r="A74" s="25" t="s">
        <v>114</v>
      </c>
      <c r="B74" s="7" t="s">
        <v>27</v>
      </c>
      <c r="C74" s="27">
        <f>IF($B74="",0,HLOOKUP($B74,$C$1:$W$23,23,FALSE))</f>
        <v>122</v>
      </c>
      <c r="D74" s="27"/>
      <c r="E74" s="27">
        <f>MIN(IF(C74&gt;0,C74,999),IF(C75&gt;0,C75,999),IF(C75&gt;0,C75,999))</f>
        <v>69</v>
      </c>
      <c r="F74" s="27"/>
      <c r="G74" s="27">
        <f>COUNTIF($E$29:$F$76,"&lt;"&amp;E74)+1</f>
        <v>1</v>
      </c>
      <c r="H74" s="27"/>
      <c r="I74" s="20">
        <f>IF($B74="",0,VLOOKUP($B74,$B$2:$AK$22,24,FALSE))</f>
        <v>1</v>
      </c>
      <c r="J74" s="20">
        <f>IF($B74="",0,VLOOKUP($B74,$B$2:$AK$22,25,FALSE))</f>
        <v>1</v>
      </c>
      <c r="K74" s="20">
        <f>IF($B74="",0,VLOOKUP($B74,$B$2:$AK$22,26,FALSE))</f>
        <v>1</v>
      </c>
      <c r="L74" s="20">
        <f>IF($B74="",0,VLOOKUP($B74,$B$2:$AK$22,27,FALSE))</f>
        <v>1</v>
      </c>
      <c r="M74" s="20">
        <f>IF($B74="",0,VLOOKUP($B74,$B$2:$AK$22,28,FALSE))</f>
        <v>1</v>
      </c>
      <c r="N74" s="20">
        <f>IF($B74="",0,VLOOKUP($B74,$B$2:$AK$22,29,FALSE))</f>
        <v>1</v>
      </c>
      <c r="O74" s="20">
        <f>IF($B74="",0,VLOOKUP($B74,$B$2:$AK$22,30,FALSE))</f>
        <v>1</v>
      </c>
      <c r="P74" s="20">
        <f>IF($B74="",0,VLOOKUP($B74,$B$2:$AK$22,31,FALSE))</f>
        <v>1</v>
      </c>
      <c r="Q74" s="20">
        <f>IF($B74="",0,VLOOKUP($B74,$B$2:$AK$22,32,FALSE))</f>
        <v>1</v>
      </c>
      <c r="R74" s="20">
        <f>IF($B74="",0,VLOOKUP($B74,$B$2:$AK$22,33,FALSE))</f>
        <v>1</v>
      </c>
      <c r="S74" s="20">
        <f>IF($B74="",0,VLOOKUP($B74,$B$2:$AK$22,34,FALSE))</f>
        <v>1</v>
      </c>
      <c r="T74" s="20">
        <f>IF($B74="",0,VLOOKUP($B74,$B$2:$AK$22,35,FALSE))</f>
        <v>1</v>
      </c>
      <c r="U74" s="20">
        <f>IF($B74="",0,VLOOKUP($B74,$B$2:$AK$22,36,FALSE))</f>
        <v>1</v>
      </c>
      <c r="V74" s="4"/>
      <c r="W74" s="20" t="str">
        <f>IF($B74="",0,VLOOKUP($B74,$B$2:$AM$22,38,FALSE))</f>
        <v>×</v>
      </c>
      <c r="X74" s="28" t="str">
        <f>IF($B74="",0,VLOOKUP($B74,$B$2:$AN$22,39,FALSE))</f>
        <v>遅いほうがいいです</v>
      </c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</row>
    <row r="75" spans="1:39" x14ac:dyDescent="0.15">
      <c r="A75" s="26"/>
      <c r="B75" s="7" t="s">
        <v>37</v>
      </c>
      <c r="C75" s="27">
        <f>IF($B75="",0,HLOOKUP($B75,$C$1:$W$23,23,FALSE))</f>
        <v>69</v>
      </c>
      <c r="D75" s="27"/>
      <c r="E75" s="27"/>
      <c r="F75" s="27"/>
      <c r="G75" s="27"/>
      <c r="H75" s="27"/>
      <c r="I75" s="20">
        <f>IF($B75="",0,VLOOKUP($B75,$B$2:$AK$22,24,FALSE))</f>
        <v>3</v>
      </c>
      <c r="J75" s="20">
        <f>IF($B75="",0,VLOOKUP($B75,$B$2:$AK$22,25,FALSE))</f>
        <v>4</v>
      </c>
      <c r="K75" s="20">
        <f>IF($B75="",0,VLOOKUP($B75,$B$2:$AK$22,26,FALSE))</f>
        <v>4</v>
      </c>
      <c r="L75" s="20">
        <f>IF($B75="",0,VLOOKUP($B75,$B$2:$AK$22,27,FALSE))</f>
        <v>1</v>
      </c>
      <c r="M75" s="20">
        <f>IF($B75="",0,VLOOKUP($B75,$B$2:$AK$22,28,FALSE))</f>
        <v>4</v>
      </c>
      <c r="N75" s="20">
        <f>IF($B75="",0,VLOOKUP($B75,$B$2:$AK$22,29,FALSE))</f>
        <v>4</v>
      </c>
      <c r="O75" s="20">
        <f>IF($B75="",0,VLOOKUP($B75,$B$2:$AK$22,30,FALSE))</f>
        <v>4</v>
      </c>
      <c r="P75" s="20">
        <f>IF($B75="",0,VLOOKUP($B75,$B$2:$AK$22,31,FALSE))</f>
        <v>4</v>
      </c>
      <c r="Q75" s="20">
        <f>IF($B75="",0,VLOOKUP($B75,$B$2:$AK$22,32,FALSE))</f>
        <v>4</v>
      </c>
      <c r="R75" s="20">
        <f>IF($B75="",0,VLOOKUP($B75,$B$2:$AK$22,33,FALSE))</f>
        <v>4</v>
      </c>
      <c r="S75" s="20">
        <f>IF($B75="",0,VLOOKUP($B75,$B$2:$AK$22,34,FALSE))</f>
        <v>4</v>
      </c>
      <c r="T75" s="20">
        <f>IF($B75="",0,VLOOKUP($B75,$B$2:$AK$22,35,FALSE))</f>
        <v>4</v>
      </c>
      <c r="U75" s="20">
        <f>IF($B75="",0,VLOOKUP($B75,$B$2:$AK$22,36,FALSE))</f>
        <v>2</v>
      </c>
      <c r="V75" s="4"/>
      <c r="W75" s="20" t="str">
        <f>IF($B75="",0,VLOOKUP($B75,$B$2:$AM$22,38,FALSE))</f>
        <v>△</v>
      </c>
      <c r="X75" s="28" t="str">
        <f>IF($B75="",0,VLOOKUP($B75,$B$2:$AN$22,39,FALSE))</f>
        <v>（希望なし）</v>
      </c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</row>
    <row r="76" spans="1:39" x14ac:dyDescent="0.15">
      <c r="A76" s="26"/>
      <c r="B76" s="15"/>
      <c r="C76" s="27">
        <f>IF($B76="",0,HLOOKUP($B76,$C$1:$W$23,23,FALSE))</f>
        <v>0</v>
      </c>
      <c r="D76" s="27"/>
      <c r="E76" s="27"/>
      <c r="F76" s="27"/>
      <c r="G76" s="27"/>
      <c r="H76" s="27"/>
      <c r="I76" s="20">
        <f>IF($B76="",0,VLOOKUP($B76,$B$2:$AK$22,24,FALSE))</f>
        <v>0</v>
      </c>
      <c r="J76" s="20">
        <f>IF($B76="",0,VLOOKUP($B76,$B$2:$AK$22,25,FALSE))</f>
        <v>0</v>
      </c>
      <c r="K76" s="20">
        <f>IF($B76="",0,VLOOKUP($B76,$B$2:$AK$22,26,FALSE))</f>
        <v>0</v>
      </c>
      <c r="L76" s="20">
        <f>IF($B76="",0,VLOOKUP($B76,$B$2:$AK$22,27,FALSE))</f>
        <v>0</v>
      </c>
      <c r="M76" s="20">
        <f>IF($B76="",0,VLOOKUP($B76,$B$2:$AK$22,28,FALSE))</f>
        <v>0</v>
      </c>
      <c r="N76" s="20">
        <f>IF($B76="",0,VLOOKUP($B76,$B$2:$AK$22,29,FALSE))</f>
        <v>0</v>
      </c>
      <c r="O76" s="20">
        <f>IF($B76="",0,VLOOKUP($B76,$B$2:$AK$22,30,FALSE))</f>
        <v>0</v>
      </c>
      <c r="P76" s="20">
        <f>IF($B76="",0,VLOOKUP($B76,$B$2:$AK$22,31,FALSE))</f>
        <v>0</v>
      </c>
      <c r="Q76" s="20">
        <f>IF($B76="",0,VLOOKUP($B76,$B$2:$AK$22,32,FALSE))</f>
        <v>0</v>
      </c>
      <c r="R76" s="20">
        <f>IF($B76="",0,VLOOKUP($B76,$B$2:$AK$22,33,FALSE))</f>
        <v>0</v>
      </c>
      <c r="S76" s="20">
        <f>IF($B76="",0,VLOOKUP($B76,$B$2:$AK$22,34,FALSE))</f>
        <v>0</v>
      </c>
      <c r="T76" s="20">
        <f>IF($B76="",0,VLOOKUP($B76,$B$2:$AK$22,35,FALSE))</f>
        <v>0</v>
      </c>
      <c r="U76" s="20">
        <f>IF($B76="",0,VLOOKUP($B76,$B$2:$AK$22,36,FALSE))</f>
        <v>0</v>
      </c>
      <c r="V76" s="4"/>
      <c r="W76" s="20">
        <f>IF($B76="",0,VLOOKUP($B76,$B$2:$AM$22,38,FALSE))</f>
        <v>0</v>
      </c>
      <c r="X76" s="28">
        <f>IF($B76="",0,VLOOKUP($B76,$B$2:$AN$22,39,FALSE))</f>
        <v>0</v>
      </c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</row>
  </sheetData>
  <mergeCells count="120">
    <mergeCell ref="X40:AM40"/>
    <mergeCell ref="X39:AM39"/>
    <mergeCell ref="C38:F38"/>
    <mergeCell ref="C39:D39"/>
    <mergeCell ref="C40:D40"/>
    <mergeCell ref="C28:F28"/>
    <mergeCell ref="G28:H28"/>
    <mergeCell ref="X28:AM28"/>
    <mergeCell ref="A29:A31"/>
    <mergeCell ref="C29:D29"/>
    <mergeCell ref="E29:F31"/>
    <mergeCell ref="G29:H31"/>
    <mergeCell ref="X29:AM29"/>
    <mergeCell ref="C30:D30"/>
    <mergeCell ref="X30:AM30"/>
    <mergeCell ref="A44:A46"/>
    <mergeCell ref="C44:D44"/>
    <mergeCell ref="E44:F46"/>
    <mergeCell ref="G44:H46"/>
    <mergeCell ref="X44:AM44"/>
    <mergeCell ref="C45:D45"/>
    <mergeCell ref="X45:AM45"/>
    <mergeCell ref="C46:D46"/>
    <mergeCell ref="X46:AM46"/>
    <mergeCell ref="C33:F33"/>
    <mergeCell ref="G33:H33"/>
    <mergeCell ref="X33:AM33"/>
    <mergeCell ref="C31:D31"/>
    <mergeCell ref="X31:AM31"/>
    <mergeCell ref="C43:F43"/>
    <mergeCell ref="G43:H43"/>
    <mergeCell ref="X43:AM43"/>
    <mergeCell ref="A34:A36"/>
    <mergeCell ref="C34:D34"/>
    <mergeCell ref="E34:F36"/>
    <mergeCell ref="G34:H36"/>
    <mergeCell ref="X34:AM34"/>
    <mergeCell ref="C35:D35"/>
    <mergeCell ref="X35:AM35"/>
    <mergeCell ref="C36:D36"/>
    <mergeCell ref="X36:AM36"/>
    <mergeCell ref="C41:D41"/>
    <mergeCell ref="E39:F41"/>
    <mergeCell ref="G38:H38"/>
    <mergeCell ref="G39:H41"/>
    <mergeCell ref="A39:A41"/>
    <mergeCell ref="X38:AM38"/>
    <mergeCell ref="X41:AM41"/>
    <mergeCell ref="A59:A61"/>
    <mergeCell ref="C59:D59"/>
    <mergeCell ref="E59:F61"/>
    <mergeCell ref="G59:H61"/>
    <mergeCell ref="X59:AM59"/>
    <mergeCell ref="C68:F68"/>
    <mergeCell ref="G68:H68"/>
    <mergeCell ref="X68:AM68"/>
    <mergeCell ref="A69:A71"/>
    <mergeCell ref="C69:D69"/>
    <mergeCell ref="E69:F71"/>
    <mergeCell ref="G69:H71"/>
    <mergeCell ref="X69:AM69"/>
    <mergeCell ref="C70:D70"/>
    <mergeCell ref="X70:AM70"/>
    <mergeCell ref="C60:D60"/>
    <mergeCell ref="X60:AM60"/>
    <mergeCell ref="C61:D61"/>
    <mergeCell ref="X61:AM61"/>
    <mergeCell ref="A74:A76"/>
    <mergeCell ref="C74:D74"/>
    <mergeCell ref="E74:F76"/>
    <mergeCell ref="G74:H76"/>
    <mergeCell ref="X74:AM74"/>
    <mergeCell ref="C75:D75"/>
    <mergeCell ref="X75:AM75"/>
    <mergeCell ref="C76:D76"/>
    <mergeCell ref="X76:AM76"/>
    <mergeCell ref="C73:F73"/>
    <mergeCell ref="G73:H73"/>
    <mergeCell ref="X73:AM73"/>
    <mergeCell ref="C71:D71"/>
    <mergeCell ref="X71:AM71"/>
    <mergeCell ref="C58:F58"/>
    <mergeCell ref="G58:H58"/>
    <mergeCell ref="X58:AM58"/>
    <mergeCell ref="C53:F53"/>
    <mergeCell ref="G53:H53"/>
    <mergeCell ref="X53:AM53"/>
    <mergeCell ref="C63:F63"/>
    <mergeCell ref="G63:H63"/>
    <mergeCell ref="X63:AM63"/>
    <mergeCell ref="A64:A66"/>
    <mergeCell ref="C64:D64"/>
    <mergeCell ref="E64:F66"/>
    <mergeCell ref="G64:H66"/>
    <mergeCell ref="X64:AM64"/>
    <mergeCell ref="C65:D65"/>
    <mergeCell ref="X65:AM65"/>
    <mergeCell ref="C66:D66"/>
    <mergeCell ref="X66:AM66"/>
    <mergeCell ref="A54:A56"/>
    <mergeCell ref="C54:D54"/>
    <mergeCell ref="E54:F56"/>
    <mergeCell ref="G54:H56"/>
    <mergeCell ref="X54:AM54"/>
    <mergeCell ref="C55:D55"/>
    <mergeCell ref="X55:AM55"/>
    <mergeCell ref="C48:F48"/>
    <mergeCell ref="G48:H48"/>
    <mergeCell ref="X48:AM48"/>
    <mergeCell ref="C56:D56"/>
    <mergeCell ref="X56:AM56"/>
    <mergeCell ref="A49:A51"/>
    <mergeCell ref="C49:D49"/>
    <mergeCell ref="E49:F51"/>
    <mergeCell ref="G49:H51"/>
    <mergeCell ref="X49:AM49"/>
    <mergeCell ref="C50:D50"/>
    <mergeCell ref="X50:AM50"/>
    <mergeCell ref="C51:D51"/>
    <mergeCell ref="X51:AM51"/>
  </mergeCells>
  <phoneticPr fontId="1"/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14A6B99-B875-4A26-B6BD-577A10C30343}">
            <xm:f>AND(C2&lt;=$B$1,リバース!C2&lt;=$B$1, C2&gt;0, リバース!C2&gt;0)</xm:f>
            <x14:dxf>
              <fill>
                <patternFill>
                  <bgColor rgb="FFFFC000"/>
                </patternFill>
              </fill>
            </x14:dxf>
          </x14:cfRule>
          <xm:sqref>C2:W22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workbookViewId="0">
      <selection activeCell="C3" sqref="C3"/>
    </sheetView>
  </sheetViews>
  <sheetFormatPr defaultRowHeight="13.5" x14ac:dyDescent="0.15"/>
  <cols>
    <col min="1" max="1" width="18.375" style="2" bestFit="1" customWidth="1"/>
    <col min="2" max="2" width="16.125" style="2" bestFit="1" customWidth="1"/>
    <col min="3" max="23" width="2.625" style="1" customWidth="1"/>
    <col min="24" max="16384" width="9" style="1"/>
  </cols>
  <sheetData>
    <row r="1" spans="1:23" ht="96" x14ac:dyDescent="0.15">
      <c r="A1" s="5" t="s">
        <v>54</v>
      </c>
      <c r="B1" s="5" t="s">
        <v>53</v>
      </c>
      <c r="C1" s="3" t="str">
        <f>B2</f>
        <v>ロリー太＆小梅</v>
      </c>
      <c r="D1" s="3" t="str">
        <f>B3</f>
        <v>女主人</v>
      </c>
      <c r="E1" s="3" t="str">
        <f>B4</f>
        <v>茂木箍一郎</v>
      </c>
      <c r="F1" s="3" t="str">
        <f>B5</f>
        <v>竜</v>
      </c>
      <c r="G1" s="3" t="str">
        <f>B6</f>
        <v>エルレカーン</v>
      </c>
      <c r="H1" s="3" t="str">
        <f>B7</f>
        <v>大鋸草菊</v>
      </c>
      <c r="I1" s="3" t="str">
        <f>B8</f>
        <v>宇多津　転寝</v>
      </c>
      <c r="J1" s="3" t="str">
        <f>B9</f>
        <v>芳原　梨子</v>
      </c>
      <c r="K1" s="3" t="str">
        <f>B10</f>
        <v>五月女 水車</v>
      </c>
      <c r="L1" s="3" t="str">
        <f>B11</f>
        <v>夢売誘子</v>
      </c>
      <c r="M1" s="3" t="str">
        <f>B12</f>
        <v>織音アイリ</v>
      </c>
      <c r="N1" s="3" t="str">
        <f>B13</f>
        <v>口舌院 焚書</v>
      </c>
      <c r="O1" s="3" t="str">
        <f>B14</f>
        <v>薫崎香織</v>
      </c>
      <c r="P1" s="3" t="str">
        <f>B15</f>
        <v>牛沢幽也</v>
      </c>
      <c r="Q1" s="3" t="str">
        <f>B16</f>
        <v>はかいしん</v>
      </c>
      <c r="R1" s="3" t="str">
        <f>B17</f>
        <v>堀瀬　大我</v>
      </c>
      <c r="S1" s="3" t="str">
        <f>B18</f>
        <v>秘密院 恭四郎</v>
      </c>
      <c r="T1" s="3" t="str">
        <f>B19</f>
        <v>ダンゲロスくん</v>
      </c>
      <c r="U1" s="3" t="str">
        <f>B20</f>
        <v>松羽田かの子</v>
      </c>
      <c r="V1" s="3" t="str">
        <f>B21</f>
        <v>百舌川　清音</v>
      </c>
      <c r="W1" s="3" t="str">
        <f>B22</f>
        <v>矢塚 白夜</v>
      </c>
    </row>
    <row r="2" spans="1:23" x14ac:dyDescent="0.15">
      <c r="A2" s="7" t="s">
        <v>2</v>
      </c>
      <c r="B2" s="7" t="s">
        <v>0</v>
      </c>
      <c r="C2" s="4" t="str">
        <f t="shared" ref="C2:L11" ca="1" si="0">INDIRECT(ADDRESS(COLUMN(C2)-1,ROW(C2)+1,1,1, "入力用"))</f>
        <v>×</v>
      </c>
      <c r="D2" s="4">
        <f t="shared" ca="1" si="0"/>
        <v>1</v>
      </c>
      <c r="E2" s="4">
        <f t="shared" ca="1" si="0"/>
        <v>5</v>
      </c>
      <c r="F2" s="4">
        <f t="shared" ca="1" si="0"/>
        <v>15</v>
      </c>
      <c r="G2" s="4">
        <f t="shared" ca="1" si="0"/>
        <v>10</v>
      </c>
      <c r="H2" s="4">
        <f t="shared" ca="1" si="0"/>
        <v>5</v>
      </c>
      <c r="I2" s="4">
        <f t="shared" ca="1" si="0"/>
        <v>18</v>
      </c>
      <c r="J2" s="4">
        <f t="shared" ca="1" si="0"/>
        <v>9</v>
      </c>
      <c r="K2" s="4">
        <f t="shared" ca="1" si="0"/>
        <v>4</v>
      </c>
      <c r="L2" s="4">
        <f t="shared" ca="1" si="0"/>
        <v>14</v>
      </c>
      <c r="M2" s="4">
        <f t="shared" ref="M2:W11" ca="1" si="1">INDIRECT(ADDRESS(COLUMN(M2)-1,ROW(M2)+1,1,1, "入力用"))</f>
        <v>7</v>
      </c>
      <c r="N2" s="4">
        <f t="shared" ca="1" si="1"/>
        <v>14</v>
      </c>
      <c r="O2" s="4">
        <f t="shared" ca="1" si="1"/>
        <v>10</v>
      </c>
      <c r="P2" s="4">
        <f t="shared" ca="1" si="1"/>
        <v>1</v>
      </c>
      <c r="Q2" s="4">
        <f t="shared" ca="1" si="1"/>
        <v>4</v>
      </c>
      <c r="R2" s="4">
        <f t="shared" ca="1" si="1"/>
        <v>11</v>
      </c>
      <c r="S2" s="4">
        <f t="shared" ca="1" si="1"/>
        <v>16</v>
      </c>
      <c r="T2" s="4">
        <f t="shared" ca="1" si="1"/>
        <v>4</v>
      </c>
      <c r="U2" s="4">
        <f t="shared" ca="1" si="1"/>
        <v>3</v>
      </c>
      <c r="V2" s="4">
        <f t="shared" ca="1" si="1"/>
        <v>6</v>
      </c>
      <c r="W2" s="4">
        <f t="shared" ca="1" si="1"/>
        <v>14</v>
      </c>
    </row>
    <row r="3" spans="1:23" x14ac:dyDescent="0.15">
      <c r="A3" s="7" t="s">
        <v>3</v>
      </c>
      <c r="B3" s="8" t="s">
        <v>1</v>
      </c>
      <c r="C3" s="4">
        <f t="shared" ca="1" si="0"/>
        <v>3</v>
      </c>
      <c r="D3" s="4" t="str">
        <f t="shared" ca="1" si="0"/>
        <v>×</v>
      </c>
      <c r="E3" s="4">
        <f t="shared" ca="1" si="0"/>
        <v>5</v>
      </c>
      <c r="F3" s="4">
        <f t="shared" ca="1" si="0"/>
        <v>7</v>
      </c>
      <c r="G3" s="4">
        <f t="shared" ca="1" si="0"/>
        <v>10</v>
      </c>
      <c r="H3" s="4">
        <f t="shared" ca="1" si="0"/>
        <v>6</v>
      </c>
      <c r="I3" s="4">
        <f t="shared" ca="1" si="0"/>
        <v>14</v>
      </c>
      <c r="J3" s="4">
        <f t="shared" ca="1" si="0"/>
        <v>9</v>
      </c>
      <c r="K3" s="4">
        <f t="shared" ca="1" si="0"/>
        <v>4</v>
      </c>
      <c r="L3" s="4">
        <f t="shared" ca="1" si="0"/>
        <v>14</v>
      </c>
      <c r="M3" s="4">
        <f t="shared" ca="1" si="1"/>
        <v>7</v>
      </c>
      <c r="N3" s="4">
        <f t="shared" ca="1" si="1"/>
        <v>14</v>
      </c>
      <c r="O3" s="4">
        <f t="shared" ca="1" si="1"/>
        <v>10</v>
      </c>
      <c r="P3" s="4">
        <f t="shared" ca="1" si="1"/>
        <v>9</v>
      </c>
      <c r="Q3" s="4">
        <f t="shared" ca="1" si="1"/>
        <v>4</v>
      </c>
      <c r="R3" s="4">
        <f t="shared" ca="1" si="1"/>
        <v>11</v>
      </c>
      <c r="S3" s="4">
        <f t="shared" ca="1" si="1"/>
        <v>3</v>
      </c>
      <c r="T3" s="4">
        <f t="shared" ca="1" si="1"/>
        <v>4</v>
      </c>
      <c r="U3" s="4">
        <f t="shared" ca="1" si="1"/>
        <v>3</v>
      </c>
      <c r="V3" s="4">
        <f t="shared" ca="1" si="1"/>
        <v>4</v>
      </c>
      <c r="W3" s="4">
        <f t="shared" ca="1" si="1"/>
        <v>14</v>
      </c>
    </row>
    <row r="4" spans="1:23" x14ac:dyDescent="0.15">
      <c r="A4" s="7" t="s">
        <v>4</v>
      </c>
      <c r="B4" s="7" t="s">
        <v>5</v>
      </c>
      <c r="C4" s="4">
        <f t="shared" ca="1" si="0"/>
        <v>3</v>
      </c>
      <c r="D4" s="4">
        <f t="shared" ca="1" si="0"/>
        <v>1</v>
      </c>
      <c r="E4" s="4" t="str">
        <f t="shared" ca="1" si="0"/>
        <v>×</v>
      </c>
      <c r="F4" s="4">
        <f t="shared" ca="1" si="0"/>
        <v>18</v>
      </c>
      <c r="G4" s="4">
        <f t="shared" ca="1" si="0"/>
        <v>8</v>
      </c>
      <c r="H4" s="4">
        <f t="shared" ca="1" si="0"/>
        <v>6</v>
      </c>
      <c r="I4" s="4">
        <f t="shared" ca="1" si="0"/>
        <v>14</v>
      </c>
      <c r="J4" s="4">
        <f t="shared" ca="1" si="0"/>
        <v>5</v>
      </c>
      <c r="K4" s="4">
        <f t="shared" ca="1" si="0"/>
        <v>4</v>
      </c>
      <c r="L4" s="4">
        <f t="shared" ca="1" si="0"/>
        <v>14</v>
      </c>
      <c r="M4" s="4">
        <f t="shared" ca="1" si="1"/>
        <v>16</v>
      </c>
      <c r="N4" s="4">
        <f t="shared" ca="1" si="1"/>
        <v>19</v>
      </c>
      <c r="O4" s="4">
        <f t="shared" ca="1" si="1"/>
        <v>10</v>
      </c>
      <c r="P4" s="4">
        <f t="shared" ca="1" si="1"/>
        <v>1</v>
      </c>
      <c r="Q4" s="4">
        <f t="shared" ca="1" si="1"/>
        <v>4</v>
      </c>
      <c r="R4" s="4">
        <f t="shared" ca="1" si="1"/>
        <v>11</v>
      </c>
      <c r="S4" s="4">
        <f t="shared" ca="1" si="1"/>
        <v>16</v>
      </c>
      <c r="T4" s="4">
        <f t="shared" ca="1" si="1"/>
        <v>4</v>
      </c>
      <c r="U4" s="4">
        <f t="shared" ca="1" si="1"/>
        <v>3</v>
      </c>
      <c r="V4" s="4">
        <f t="shared" ca="1" si="1"/>
        <v>18</v>
      </c>
      <c r="W4" s="4">
        <f t="shared" ca="1" si="1"/>
        <v>17</v>
      </c>
    </row>
    <row r="5" spans="1:23" x14ac:dyDescent="0.15">
      <c r="A5" s="7" t="s">
        <v>6</v>
      </c>
      <c r="B5" s="7" t="s">
        <v>7</v>
      </c>
      <c r="C5" s="4">
        <f t="shared" ca="1" si="0"/>
        <v>3</v>
      </c>
      <c r="D5" s="4">
        <f t="shared" ca="1" si="0"/>
        <v>1</v>
      </c>
      <c r="E5" s="4">
        <f t="shared" ca="1" si="0"/>
        <v>5</v>
      </c>
      <c r="F5" s="4" t="str">
        <f t="shared" ca="1" si="0"/>
        <v>×</v>
      </c>
      <c r="G5" s="4">
        <f t="shared" ca="1" si="0"/>
        <v>5</v>
      </c>
      <c r="H5" s="4">
        <f t="shared" ca="1" si="0"/>
        <v>18</v>
      </c>
      <c r="I5" s="4">
        <f t="shared" ca="1" si="0"/>
        <v>14</v>
      </c>
      <c r="J5" s="4">
        <f t="shared" ca="1" si="0"/>
        <v>5</v>
      </c>
      <c r="K5" s="4">
        <f t="shared" ca="1" si="0"/>
        <v>4</v>
      </c>
      <c r="L5" s="4">
        <f t="shared" ca="1" si="0"/>
        <v>14</v>
      </c>
      <c r="M5" s="4">
        <f t="shared" ca="1" si="1"/>
        <v>4</v>
      </c>
      <c r="N5" s="4">
        <f t="shared" ca="1" si="1"/>
        <v>7</v>
      </c>
      <c r="O5" s="4">
        <f t="shared" ca="1" si="1"/>
        <v>6</v>
      </c>
      <c r="P5" s="4">
        <f t="shared" ca="1" si="1"/>
        <v>15</v>
      </c>
      <c r="Q5" s="4">
        <f t="shared" ca="1" si="1"/>
        <v>4</v>
      </c>
      <c r="R5" s="4">
        <f t="shared" ca="1" si="1"/>
        <v>7</v>
      </c>
      <c r="S5" s="4">
        <f t="shared" ca="1" si="1"/>
        <v>3</v>
      </c>
      <c r="T5" s="4">
        <f t="shared" ca="1" si="1"/>
        <v>3</v>
      </c>
      <c r="U5" s="4">
        <f t="shared" ca="1" si="1"/>
        <v>2</v>
      </c>
      <c r="V5" s="4">
        <f t="shared" ca="1" si="1"/>
        <v>6</v>
      </c>
      <c r="W5" s="4">
        <f t="shared" ca="1" si="1"/>
        <v>1</v>
      </c>
    </row>
    <row r="6" spans="1:23" x14ac:dyDescent="0.15">
      <c r="A6" s="7" t="s">
        <v>9</v>
      </c>
      <c r="B6" s="7" t="s">
        <v>8</v>
      </c>
      <c r="C6" s="4">
        <f t="shared" ca="1" si="0"/>
        <v>3</v>
      </c>
      <c r="D6" s="4">
        <f t="shared" ca="1" si="0"/>
        <v>1</v>
      </c>
      <c r="E6" s="4">
        <f t="shared" ca="1" si="0"/>
        <v>5</v>
      </c>
      <c r="F6" s="4">
        <f t="shared" ca="1" si="0"/>
        <v>1</v>
      </c>
      <c r="G6" s="4" t="str">
        <f t="shared" ca="1" si="0"/>
        <v>×</v>
      </c>
      <c r="H6" s="4">
        <f t="shared" ca="1" si="0"/>
        <v>6</v>
      </c>
      <c r="I6" s="4">
        <f t="shared" ca="1" si="0"/>
        <v>6</v>
      </c>
      <c r="J6" s="4">
        <f t="shared" ca="1" si="0"/>
        <v>5</v>
      </c>
      <c r="K6" s="4">
        <f t="shared" ca="1" si="0"/>
        <v>4</v>
      </c>
      <c r="L6" s="4">
        <f t="shared" ca="1" si="0"/>
        <v>11</v>
      </c>
      <c r="M6" s="4">
        <f t="shared" ca="1" si="1"/>
        <v>1</v>
      </c>
      <c r="N6" s="4">
        <f t="shared" ca="1" si="1"/>
        <v>1</v>
      </c>
      <c r="O6" s="4">
        <f t="shared" ca="1" si="1"/>
        <v>6</v>
      </c>
      <c r="P6" s="4">
        <f t="shared" ca="1" si="1"/>
        <v>4</v>
      </c>
      <c r="Q6" s="4">
        <f t="shared" ca="1" si="1"/>
        <v>4</v>
      </c>
      <c r="R6" s="4">
        <f t="shared" ca="1" si="1"/>
        <v>3</v>
      </c>
      <c r="S6" s="4">
        <f t="shared" ca="1" si="1"/>
        <v>1</v>
      </c>
      <c r="T6" s="4">
        <f t="shared" ca="1" si="1"/>
        <v>4</v>
      </c>
      <c r="U6" s="4">
        <f t="shared" ca="1" si="1"/>
        <v>3</v>
      </c>
      <c r="V6" s="4">
        <f t="shared" ca="1" si="1"/>
        <v>6</v>
      </c>
      <c r="W6" s="4">
        <f t="shared" ca="1" si="1"/>
        <v>5</v>
      </c>
    </row>
    <row r="7" spans="1:23" x14ac:dyDescent="0.15">
      <c r="A7" s="7" t="s">
        <v>10</v>
      </c>
      <c r="B7" s="7" t="s">
        <v>11</v>
      </c>
      <c r="C7" s="4">
        <f t="shared" ca="1" si="0"/>
        <v>2</v>
      </c>
      <c r="D7" s="4">
        <f t="shared" ca="1" si="0"/>
        <v>1</v>
      </c>
      <c r="E7" s="4">
        <f t="shared" ca="1" si="0"/>
        <v>5</v>
      </c>
      <c r="F7" s="4">
        <f t="shared" ca="1" si="0"/>
        <v>7</v>
      </c>
      <c r="G7" s="4">
        <f t="shared" ca="1" si="0"/>
        <v>1</v>
      </c>
      <c r="H7" s="4" t="str">
        <f t="shared" ca="1" si="0"/>
        <v>×</v>
      </c>
      <c r="I7" s="4">
        <f t="shared" ca="1" si="0"/>
        <v>6</v>
      </c>
      <c r="J7" s="4">
        <f t="shared" ca="1" si="0"/>
        <v>2</v>
      </c>
      <c r="K7" s="4">
        <f t="shared" ca="1" si="0"/>
        <v>4</v>
      </c>
      <c r="L7" s="4">
        <f t="shared" ca="1" si="0"/>
        <v>1</v>
      </c>
      <c r="M7" s="4">
        <f t="shared" ca="1" si="1"/>
        <v>1</v>
      </c>
      <c r="N7" s="4">
        <f t="shared" ca="1" si="1"/>
        <v>7</v>
      </c>
      <c r="O7" s="4">
        <f t="shared" ca="1" si="1"/>
        <v>1</v>
      </c>
      <c r="P7" s="4">
        <f t="shared" ca="1" si="1"/>
        <v>9</v>
      </c>
      <c r="Q7" s="4">
        <f t="shared" ca="1" si="1"/>
        <v>4</v>
      </c>
      <c r="R7" s="4">
        <f t="shared" ca="1" si="1"/>
        <v>2</v>
      </c>
      <c r="S7" s="4">
        <f t="shared" ca="1" si="1"/>
        <v>10</v>
      </c>
      <c r="T7" s="4">
        <f t="shared" ca="1" si="1"/>
        <v>4</v>
      </c>
      <c r="U7" s="4">
        <f t="shared" ca="1" si="1"/>
        <v>3</v>
      </c>
      <c r="V7" s="4">
        <f t="shared" ca="1" si="1"/>
        <v>1</v>
      </c>
      <c r="W7" s="4">
        <f t="shared" ca="1" si="1"/>
        <v>2</v>
      </c>
    </row>
    <row r="8" spans="1:23" x14ac:dyDescent="0.15">
      <c r="A8" s="7" t="s">
        <v>12</v>
      </c>
      <c r="B8" s="7" t="s">
        <v>33</v>
      </c>
      <c r="C8" s="4">
        <f t="shared" ca="1" si="0"/>
        <v>3</v>
      </c>
      <c r="D8" s="4">
        <f t="shared" ca="1" si="0"/>
        <v>1</v>
      </c>
      <c r="E8" s="4">
        <f t="shared" ca="1" si="0"/>
        <v>1</v>
      </c>
      <c r="F8" s="4">
        <f t="shared" ca="1" si="0"/>
        <v>7</v>
      </c>
      <c r="G8" s="4">
        <f t="shared" ca="1" si="0"/>
        <v>10</v>
      </c>
      <c r="H8" s="4">
        <f t="shared" ca="1" si="0"/>
        <v>6</v>
      </c>
      <c r="I8" s="4" t="str">
        <f t="shared" ca="1" si="0"/>
        <v>×</v>
      </c>
      <c r="J8" s="4">
        <f t="shared" ca="1" si="0"/>
        <v>9</v>
      </c>
      <c r="K8" s="4">
        <f t="shared" ca="1" si="0"/>
        <v>4</v>
      </c>
      <c r="L8" s="4">
        <f t="shared" ca="1" si="0"/>
        <v>1</v>
      </c>
      <c r="M8" s="4">
        <f t="shared" ca="1" si="1"/>
        <v>11</v>
      </c>
      <c r="N8" s="4">
        <f t="shared" ca="1" si="1"/>
        <v>1</v>
      </c>
      <c r="O8" s="4">
        <f t="shared" ca="1" si="1"/>
        <v>10</v>
      </c>
      <c r="P8" s="4">
        <f t="shared" ca="1" si="1"/>
        <v>15</v>
      </c>
      <c r="Q8" s="4">
        <f t="shared" ca="1" si="1"/>
        <v>4</v>
      </c>
      <c r="R8" s="4">
        <f t="shared" ca="1" si="1"/>
        <v>1</v>
      </c>
      <c r="S8" s="4">
        <f t="shared" ca="1" si="1"/>
        <v>6</v>
      </c>
      <c r="T8" s="4">
        <f t="shared" ca="1" si="1"/>
        <v>4</v>
      </c>
      <c r="U8" s="4">
        <f t="shared" ca="1" si="1"/>
        <v>3</v>
      </c>
      <c r="V8" s="4">
        <f t="shared" ca="1" si="1"/>
        <v>6</v>
      </c>
      <c r="W8" s="4">
        <f t="shared" ca="1" si="1"/>
        <v>5</v>
      </c>
    </row>
    <row r="9" spans="1:23" x14ac:dyDescent="0.15">
      <c r="A9" s="7" t="s">
        <v>13</v>
      </c>
      <c r="B9" s="7" t="s">
        <v>14</v>
      </c>
      <c r="C9" s="4">
        <f t="shared" ca="1" si="0"/>
        <v>3</v>
      </c>
      <c r="D9" s="4">
        <f t="shared" ca="1" si="0"/>
        <v>1</v>
      </c>
      <c r="E9" s="4">
        <f t="shared" ca="1" si="0"/>
        <v>5</v>
      </c>
      <c r="F9" s="4">
        <f t="shared" ca="1" si="0"/>
        <v>4</v>
      </c>
      <c r="G9" s="4">
        <f t="shared" ca="1" si="0"/>
        <v>10</v>
      </c>
      <c r="H9" s="4">
        <f t="shared" ca="1" si="0"/>
        <v>4</v>
      </c>
      <c r="I9" s="4">
        <f t="shared" ca="1" si="0"/>
        <v>6</v>
      </c>
      <c r="J9" s="4" t="str">
        <f t="shared" ca="1" si="0"/>
        <v>×</v>
      </c>
      <c r="K9" s="4">
        <f t="shared" ca="1" si="0"/>
        <v>1</v>
      </c>
      <c r="L9" s="4">
        <f t="shared" ca="1" si="0"/>
        <v>14</v>
      </c>
      <c r="M9" s="4">
        <f t="shared" ca="1" si="1"/>
        <v>11</v>
      </c>
      <c r="N9" s="4">
        <f t="shared" ca="1" si="1"/>
        <v>14</v>
      </c>
      <c r="O9" s="4">
        <f t="shared" ca="1" si="1"/>
        <v>1</v>
      </c>
      <c r="P9" s="4">
        <f t="shared" ca="1" si="1"/>
        <v>9</v>
      </c>
      <c r="Q9" s="4">
        <f t="shared" ca="1" si="1"/>
        <v>4</v>
      </c>
      <c r="R9" s="4">
        <f t="shared" ca="1" si="1"/>
        <v>11</v>
      </c>
      <c r="S9" s="4">
        <f t="shared" ca="1" si="1"/>
        <v>10</v>
      </c>
      <c r="T9" s="4">
        <f t="shared" ca="1" si="1"/>
        <v>3</v>
      </c>
      <c r="U9" s="4">
        <f t="shared" ca="1" si="1"/>
        <v>3</v>
      </c>
      <c r="V9" s="4">
        <f t="shared" ca="1" si="1"/>
        <v>6</v>
      </c>
      <c r="W9" s="4">
        <f t="shared" ca="1" si="1"/>
        <v>5</v>
      </c>
    </row>
    <row r="10" spans="1:23" x14ac:dyDescent="0.15">
      <c r="A10" s="7" t="s">
        <v>16</v>
      </c>
      <c r="B10" s="7" t="s">
        <v>15</v>
      </c>
      <c r="C10" s="4">
        <f t="shared" ca="1" si="0"/>
        <v>3</v>
      </c>
      <c r="D10" s="4">
        <f t="shared" ca="1" si="0"/>
        <v>1</v>
      </c>
      <c r="E10" s="4">
        <f t="shared" ca="1" si="0"/>
        <v>5</v>
      </c>
      <c r="F10" s="4">
        <f t="shared" ca="1" si="0"/>
        <v>12</v>
      </c>
      <c r="G10" s="4">
        <f t="shared" ca="1" si="0"/>
        <v>10</v>
      </c>
      <c r="H10" s="4">
        <f t="shared" ca="1" si="0"/>
        <v>6</v>
      </c>
      <c r="I10" s="4">
        <f t="shared" ca="1" si="0"/>
        <v>4</v>
      </c>
      <c r="J10" s="4">
        <f t="shared" ca="1" si="0"/>
        <v>1</v>
      </c>
      <c r="K10" s="4" t="str">
        <f t="shared" ca="1" si="0"/>
        <v>×</v>
      </c>
      <c r="L10" s="4">
        <f t="shared" ca="1" si="0"/>
        <v>1</v>
      </c>
      <c r="M10" s="4">
        <f t="shared" ca="1" si="1"/>
        <v>15</v>
      </c>
      <c r="N10" s="4">
        <f t="shared" ca="1" si="1"/>
        <v>1</v>
      </c>
      <c r="O10" s="4">
        <f t="shared" ca="1" si="1"/>
        <v>10</v>
      </c>
      <c r="P10" s="4">
        <f t="shared" ca="1" si="1"/>
        <v>15</v>
      </c>
      <c r="Q10" s="4">
        <f t="shared" ca="1" si="1"/>
        <v>4</v>
      </c>
      <c r="R10" s="4">
        <f t="shared" ca="1" si="1"/>
        <v>11</v>
      </c>
      <c r="S10" s="4">
        <f t="shared" ca="1" si="1"/>
        <v>6</v>
      </c>
      <c r="T10" s="4">
        <f t="shared" ca="1" si="1"/>
        <v>4</v>
      </c>
      <c r="U10" s="4">
        <f t="shared" ca="1" si="1"/>
        <v>3</v>
      </c>
      <c r="V10" s="4">
        <f t="shared" ca="1" si="1"/>
        <v>6</v>
      </c>
      <c r="W10" s="4">
        <f t="shared" ca="1" si="1"/>
        <v>5</v>
      </c>
    </row>
    <row r="11" spans="1:23" x14ac:dyDescent="0.15">
      <c r="A11" s="7" t="s">
        <v>18</v>
      </c>
      <c r="B11" s="7" t="s">
        <v>17</v>
      </c>
      <c r="C11" s="4">
        <f t="shared" ca="1" si="0"/>
        <v>3</v>
      </c>
      <c r="D11" s="4">
        <f t="shared" ca="1" si="0"/>
        <v>1</v>
      </c>
      <c r="E11" s="4">
        <f t="shared" ca="1" si="0"/>
        <v>1</v>
      </c>
      <c r="F11" s="4">
        <f t="shared" ca="1" si="0"/>
        <v>18</v>
      </c>
      <c r="G11" s="4">
        <f t="shared" ca="1" si="0"/>
        <v>20</v>
      </c>
      <c r="H11" s="4">
        <f t="shared" ca="1" si="0"/>
        <v>18</v>
      </c>
      <c r="I11" s="4">
        <f t="shared" ca="1" si="0"/>
        <v>18</v>
      </c>
      <c r="J11" s="4">
        <f t="shared" ca="1" si="0"/>
        <v>9</v>
      </c>
      <c r="K11" s="4">
        <f t="shared" ca="1" si="0"/>
        <v>4</v>
      </c>
      <c r="L11" s="4" t="str">
        <f t="shared" ca="1" si="0"/>
        <v>×</v>
      </c>
      <c r="M11" s="4">
        <f t="shared" ca="1" si="1"/>
        <v>19</v>
      </c>
      <c r="N11" s="4">
        <f t="shared" ca="1" si="1"/>
        <v>7</v>
      </c>
      <c r="O11" s="4">
        <f t="shared" ca="1" si="1"/>
        <v>19</v>
      </c>
      <c r="P11" s="4">
        <f t="shared" ca="1" si="1"/>
        <v>15</v>
      </c>
      <c r="Q11" s="4">
        <f t="shared" ca="1" si="1"/>
        <v>3</v>
      </c>
      <c r="R11" s="4">
        <f t="shared" ca="1" si="1"/>
        <v>20</v>
      </c>
      <c r="S11" s="4">
        <f t="shared" ca="1" si="1"/>
        <v>16</v>
      </c>
      <c r="T11" s="4">
        <f t="shared" ca="1" si="1"/>
        <v>4</v>
      </c>
      <c r="U11" s="4">
        <f t="shared" ca="1" si="1"/>
        <v>3</v>
      </c>
      <c r="V11" s="4">
        <f t="shared" ca="1" si="1"/>
        <v>18</v>
      </c>
      <c r="W11" s="4">
        <f t="shared" ca="1" si="1"/>
        <v>17</v>
      </c>
    </row>
    <row r="12" spans="1:23" x14ac:dyDescent="0.15">
      <c r="A12" s="7" t="s">
        <v>19</v>
      </c>
      <c r="B12" s="7" t="s">
        <v>20</v>
      </c>
      <c r="C12" s="4">
        <f t="shared" ref="C12:L22" ca="1" si="2">INDIRECT(ADDRESS(COLUMN(C12)-1,ROW(C12)+1,1,1, "入力用"))</f>
        <v>3</v>
      </c>
      <c r="D12" s="4">
        <f t="shared" ca="1" si="2"/>
        <v>1</v>
      </c>
      <c r="E12" s="4">
        <f t="shared" ca="1" si="2"/>
        <v>5</v>
      </c>
      <c r="F12" s="4">
        <f t="shared" ca="1" si="2"/>
        <v>7</v>
      </c>
      <c r="G12" s="4">
        <f t="shared" ca="1" si="2"/>
        <v>1</v>
      </c>
      <c r="H12" s="4">
        <f t="shared" ca="1" si="2"/>
        <v>2</v>
      </c>
      <c r="I12" s="4">
        <f t="shared" ca="1" si="2"/>
        <v>6</v>
      </c>
      <c r="J12" s="4">
        <f t="shared" ca="1" si="2"/>
        <v>9</v>
      </c>
      <c r="K12" s="4">
        <f t="shared" ca="1" si="2"/>
        <v>4</v>
      </c>
      <c r="L12" s="4">
        <f t="shared" ca="1" si="2"/>
        <v>1</v>
      </c>
      <c r="M12" s="4" t="str">
        <f t="shared" ref="M12:W22" ca="1" si="3">INDIRECT(ADDRESS(COLUMN(M12)-1,ROW(M12)+1,1,1, "入力用"))</f>
        <v>×</v>
      </c>
      <c r="N12" s="4">
        <f t="shared" ca="1" si="3"/>
        <v>7</v>
      </c>
      <c r="O12" s="4">
        <f t="shared" ca="1" si="3"/>
        <v>1</v>
      </c>
      <c r="P12" s="4">
        <f t="shared" ca="1" si="3"/>
        <v>9</v>
      </c>
      <c r="Q12" s="4">
        <f t="shared" ca="1" si="3"/>
        <v>4</v>
      </c>
      <c r="R12" s="4">
        <f t="shared" ca="1" si="3"/>
        <v>5</v>
      </c>
      <c r="S12" s="4">
        <f t="shared" ca="1" si="3"/>
        <v>10</v>
      </c>
      <c r="T12" s="4">
        <f t="shared" ca="1" si="3"/>
        <v>4</v>
      </c>
      <c r="U12" s="4">
        <f t="shared" ca="1" si="3"/>
        <v>3</v>
      </c>
      <c r="V12" s="4">
        <f t="shared" ca="1" si="3"/>
        <v>2</v>
      </c>
      <c r="W12" s="4">
        <f t="shared" ca="1" si="3"/>
        <v>5</v>
      </c>
    </row>
    <row r="13" spans="1:23" x14ac:dyDescent="0.15">
      <c r="A13" s="7" t="s">
        <v>21</v>
      </c>
      <c r="B13" s="7" t="s">
        <v>22</v>
      </c>
      <c r="C13" s="4">
        <f t="shared" ca="1" si="2"/>
        <v>3</v>
      </c>
      <c r="D13" s="4">
        <f t="shared" ca="1" si="2"/>
        <v>1</v>
      </c>
      <c r="E13" s="4">
        <f t="shared" ca="1" si="2"/>
        <v>5</v>
      </c>
      <c r="F13" s="4">
        <f t="shared" ca="1" si="2"/>
        <v>18</v>
      </c>
      <c r="G13" s="4">
        <f t="shared" ca="1" si="2"/>
        <v>10</v>
      </c>
      <c r="H13" s="4">
        <f t="shared" ca="1" si="2"/>
        <v>18</v>
      </c>
      <c r="I13" s="4">
        <f t="shared" ca="1" si="2"/>
        <v>11</v>
      </c>
      <c r="J13" s="4">
        <f t="shared" ca="1" si="2"/>
        <v>9</v>
      </c>
      <c r="K13" s="4">
        <f t="shared" ca="1" si="2"/>
        <v>4</v>
      </c>
      <c r="L13" s="4">
        <f t="shared" ca="1" si="2"/>
        <v>1</v>
      </c>
      <c r="M13" s="4">
        <f t="shared" ca="1" si="3"/>
        <v>19</v>
      </c>
      <c r="N13" s="4" t="str">
        <f t="shared" ca="1" si="3"/>
        <v>×</v>
      </c>
      <c r="O13" s="4">
        <f t="shared" ca="1" si="3"/>
        <v>10</v>
      </c>
      <c r="P13" s="4">
        <f t="shared" ca="1" si="3"/>
        <v>4</v>
      </c>
      <c r="Q13" s="4">
        <f t="shared" ca="1" si="3"/>
        <v>4</v>
      </c>
      <c r="R13" s="4">
        <f t="shared" ca="1" si="3"/>
        <v>11</v>
      </c>
      <c r="S13" s="4">
        <f t="shared" ca="1" si="3"/>
        <v>16</v>
      </c>
      <c r="T13" s="4">
        <f t="shared" ca="1" si="3"/>
        <v>4</v>
      </c>
      <c r="U13" s="4">
        <f t="shared" ca="1" si="3"/>
        <v>3</v>
      </c>
      <c r="V13" s="4">
        <f t="shared" ca="1" si="3"/>
        <v>6</v>
      </c>
      <c r="W13" s="4">
        <f t="shared" ca="1" si="3"/>
        <v>17</v>
      </c>
    </row>
    <row r="14" spans="1:23" x14ac:dyDescent="0.15">
      <c r="A14" s="7" t="s">
        <v>23</v>
      </c>
      <c r="B14" s="7" t="s">
        <v>24</v>
      </c>
      <c r="C14" s="4">
        <f t="shared" ca="1" si="2"/>
        <v>3</v>
      </c>
      <c r="D14" s="4">
        <f t="shared" ca="1" si="2"/>
        <v>1</v>
      </c>
      <c r="E14" s="4">
        <f t="shared" ca="1" si="2"/>
        <v>1</v>
      </c>
      <c r="F14" s="4">
        <f t="shared" ca="1" si="2"/>
        <v>12</v>
      </c>
      <c r="G14" s="4">
        <f t="shared" ca="1" si="2"/>
        <v>10</v>
      </c>
      <c r="H14" s="4">
        <f t="shared" ca="1" si="2"/>
        <v>6</v>
      </c>
      <c r="I14" s="4">
        <f t="shared" ca="1" si="2"/>
        <v>4</v>
      </c>
      <c r="J14" s="4">
        <f t="shared" ca="1" si="2"/>
        <v>2</v>
      </c>
      <c r="K14" s="4">
        <f t="shared" ca="1" si="2"/>
        <v>4</v>
      </c>
      <c r="L14" s="4">
        <f t="shared" ca="1" si="2"/>
        <v>8</v>
      </c>
      <c r="M14" s="4">
        <f t="shared" ca="1" si="3"/>
        <v>9</v>
      </c>
      <c r="N14" s="4">
        <f t="shared" ca="1" si="3"/>
        <v>1</v>
      </c>
      <c r="O14" s="4" t="str">
        <f t="shared" ca="1" si="3"/>
        <v>×</v>
      </c>
      <c r="P14" s="4">
        <f t="shared" ca="1" si="3"/>
        <v>4</v>
      </c>
      <c r="Q14" s="4">
        <f t="shared" ca="1" si="3"/>
        <v>4</v>
      </c>
      <c r="R14" s="4">
        <f t="shared" ca="1" si="3"/>
        <v>7</v>
      </c>
      <c r="S14" s="4">
        <f t="shared" ca="1" si="3"/>
        <v>3</v>
      </c>
      <c r="T14" s="4">
        <f t="shared" ca="1" si="3"/>
        <v>4</v>
      </c>
      <c r="U14" s="4">
        <f t="shared" ca="1" si="3"/>
        <v>3</v>
      </c>
      <c r="V14" s="4">
        <f t="shared" ca="1" si="3"/>
        <v>6</v>
      </c>
      <c r="W14" s="4">
        <f t="shared" ca="1" si="3"/>
        <v>5</v>
      </c>
    </row>
    <row r="15" spans="1:23" x14ac:dyDescent="0.15">
      <c r="A15" s="7" t="s">
        <v>25</v>
      </c>
      <c r="B15" s="7" t="s">
        <v>26</v>
      </c>
      <c r="C15" s="4">
        <f t="shared" ca="1" si="2"/>
        <v>1</v>
      </c>
      <c r="D15" s="4">
        <f t="shared" ca="1" si="2"/>
        <v>1</v>
      </c>
      <c r="E15" s="4">
        <f t="shared" ca="1" si="2"/>
        <v>5</v>
      </c>
      <c r="F15" s="4">
        <f t="shared" ca="1" si="2"/>
        <v>15</v>
      </c>
      <c r="G15" s="4">
        <f t="shared" ca="1" si="2"/>
        <v>10</v>
      </c>
      <c r="H15" s="4">
        <f t="shared" ca="1" si="2"/>
        <v>6</v>
      </c>
      <c r="I15" s="4">
        <f t="shared" ca="1" si="2"/>
        <v>11</v>
      </c>
      <c r="J15" s="4">
        <f t="shared" ca="1" si="2"/>
        <v>9</v>
      </c>
      <c r="K15" s="4">
        <f t="shared" ca="1" si="2"/>
        <v>4</v>
      </c>
      <c r="L15" s="4">
        <f t="shared" ca="1" si="2"/>
        <v>11</v>
      </c>
      <c r="M15" s="4">
        <f t="shared" ca="1" si="3"/>
        <v>11</v>
      </c>
      <c r="N15" s="4">
        <f t="shared" ca="1" si="3"/>
        <v>14</v>
      </c>
      <c r="O15" s="4">
        <f t="shared" ca="1" si="3"/>
        <v>19</v>
      </c>
      <c r="P15" s="4" t="str">
        <f t="shared" ca="1" si="3"/>
        <v>×</v>
      </c>
      <c r="Q15" s="4">
        <f t="shared" ca="1" si="3"/>
        <v>4</v>
      </c>
      <c r="R15" s="4">
        <f t="shared" ca="1" si="3"/>
        <v>3</v>
      </c>
      <c r="S15" s="4">
        <f t="shared" ca="1" si="3"/>
        <v>10</v>
      </c>
      <c r="T15" s="4">
        <f t="shared" ca="1" si="3"/>
        <v>1</v>
      </c>
      <c r="U15" s="4">
        <f t="shared" ca="1" si="3"/>
        <v>3</v>
      </c>
      <c r="V15" s="4">
        <f t="shared" ca="1" si="3"/>
        <v>6</v>
      </c>
      <c r="W15" s="4">
        <f t="shared" ca="1" si="3"/>
        <v>14</v>
      </c>
    </row>
    <row r="16" spans="1:23" x14ac:dyDescent="0.15">
      <c r="A16" s="7" t="s">
        <v>28</v>
      </c>
      <c r="B16" s="7" t="s">
        <v>27</v>
      </c>
      <c r="C16" s="4">
        <f t="shared" ca="1" si="2"/>
        <v>3</v>
      </c>
      <c r="D16" s="4">
        <f t="shared" ca="1" si="2"/>
        <v>1</v>
      </c>
      <c r="E16" s="4">
        <f t="shared" ca="1" si="2"/>
        <v>5</v>
      </c>
      <c r="F16" s="4">
        <f t="shared" ca="1" si="2"/>
        <v>4</v>
      </c>
      <c r="G16" s="4">
        <f t="shared" ca="1" si="2"/>
        <v>5</v>
      </c>
      <c r="H16" s="4">
        <f t="shared" ca="1" si="2"/>
        <v>6</v>
      </c>
      <c r="I16" s="4">
        <f t="shared" ca="1" si="2"/>
        <v>6</v>
      </c>
      <c r="J16" s="4">
        <f t="shared" ca="1" si="2"/>
        <v>5</v>
      </c>
      <c r="K16" s="4">
        <f t="shared" ca="1" si="2"/>
        <v>4</v>
      </c>
      <c r="L16" s="4">
        <f t="shared" ca="1" si="2"/>
        <v>19</v>
      </c>
      <c r="M16" s="4">
        <f t="shared" ca="1" si="3"/>
        <v>5</v>
      </c>
      <c r="N16" s="4">
        <f t="shared" ca="1" si="3"/>
        <v>14</v>
      </c>
      <c r="O16" s="4">
        <f t="shared" ca="1" si="3"/>
        <v>10</v>
      </c>
      <c r="P16" s="4">
        <f t="shared" ca="1" si="3"/>
        <v>4</v>
      </c>
      <c r="Q16" s="4" t="str">
        <f t="shared" ca="1" si="3"/>
        <v>×</v>
      </c>
      <c r="R16" s="4">
        <f t="shared" ca="1" si="3"/>
        <v>11</v>
      </c>
      <c r="S16" s="4">
        <f t="shared" ca="1" si="3"/>
        <v>10</v>
      </c>
      <c r="T16" s="4">
        <f t="shared" ca="1" si="3"/>
        <v>2</v>
      </c>
      <c r="U16" s="4">
        <f t="shared" ca="1" si="3"/>
        <v>1</v>
      </c>
      <c r="V16" s="4">
        <f t="shared" ca="1" si="3"/>
        <v>2</v>
      </c>
      <c r="W16" s="4">
        <f t="shared" ca="1" si="3"/>
        <v>5</v>
      </c>
    </row>
    <row r="17" spans="1:23" x14ac:dyDescent="0.15">
      <c r="A17" s="7" t="s">
        <v>30</v>
      </c>
      <c r="B17" s="7" t="s">
        <v>29</v>
      </c>
      <c r="C17" s="4">
        <f t="shared" ca="1" si="2"/>
        <v>3</v>
      </c>
      <c r="D17" s="4">
        <f t="shared" ca="1" si="2"/>
        <v>1</v>
      </c>
      <c r="E17" s="4">
        <f t="shared" ca="1" si="2"/>
        <v>5</v>
      </c>
      <c r="F17" s="4">
        <f t="shared" ca="1" si="2"/>
        <v>4</v>
      </c>
      <c r="G17" s="4">
        <f t="shared" ca="1" si="2"/>
        <v>10</v>
      </c>
      <c r="H17" s="4">
        <f t="shared" ca="1" si="2"/>
        <v>6</v>
      </c>
      <c r="I17" s="4">
        <f t="shared" ca="1" si="2"/>
        <v>1</v>
      </c>
      <c r="J17" s="4">
        <f t="shared" ca="1" si="2"/>
        <v>9</v>
      </c>
      <c r="K17" s="4">
        <f t="shared" ca="1" si="2"/>
        <v>4</v>
      </c>
      <c r="L17" s="4">
        <f t="shared" ca="1" si="2"/>
        <v>8</v>
      </c>
      <c r="M17" s="4">
        <f t="shared" ca="1" si="3"/>
        <v>11</v>
      </c>
      <c r="N17" s="4">
        <f t="shared" ca="1" si="3"/>
        <v>7</v>
      </c>
      <c r="O17" s="4">
        <f t="shared" ca="1" si="3"/>
        <v>10</v>
      </c>
      <c r="P17" s="4">
        <f t="shared" ca="1" si="3"/>
        <v>15</v>
      </c>
      <c r="Q17" s="4">
        <f t="shared" ca="1" si="3"/>
        <v>4</v>
      </c>
      <c r="R17" s="4" t="str">
        <f t="shared" ca="1" si="3"/>
        <v>×</v>
      </c>
      <c r="S17" s="4">
        <f t="shared" ca="1" si="3"/>
        <v>6</v>
      </c>
      <c r="T17" s="4">
        <f t="shared" ca="1" si="3"/>
        <v>4</v>
      </c>
      <c r="U17" s="4">
        <f t="shared" ca="1" si="3"/>
        <v>3</v>
      </c>
      <c r="V17" s="4">
        <f t="shared" ca="1" si="3"/>
        <v>6</v>
      </c>
      <c r="W17" s="4">
        <f t="shared" ca="1" si="3"/>
        <v>5</v>
      </c>
    </row>
    <row r="18" spans="1:23" x14ac:dyDescent="0.15">
      <c r="A18" s="7" t="s">
        <v>32</v>
      </c>
      <c r="B18" s="7" t="s">
        <v>31</v>
      </c>
      <c r="C18" s="4">
        <f t="shared" ca="1" si="2"/>
        <v>3</v>
      </c>
      <c r="D18" s="4">
        <f t="shared" ca="1" si="2"/>
        <v>1</v>
      </c>
      <c r="E18" s="4">
        <f t="shared" ca="1" si="2"/>
        <v>5</v>
      </c>
      <c r="F18" s="4">
        <f t="shared" ca="1" si="2"/>
        <v>12</v>
      </c>
      <c r="G18" s="4">
        <f t="shared" ca="1" si="2"/>
        <v>5</v>
      </c>
      <c r="H18" s="4">
        <f t="shared" ca="1" si="2"/>
        <v>6</v>
      </c>
      <c r="I18" s="4">
        <f t="shared" ca="1" si="2"/>
        <v>1</v>
      </c>
      <c r="J18" s="4">
        <f t="shared" ca="1" si="2"/>
        <v>9</v>
      </c>
      <c r="K18" s="4">
        <f t="shared" ca="1" si="2"/>
        <v>4</v>
      </c>
      <c r="L18" s="4">
        <f t="shared" ca="1" si="2"/>
        <v>11</v>
      </c>
      <c r="M18" s="4">
        <f t="shared" ca="1" si="3"/>
        <v>9</v>
      </c>
      <c r="N18" s="4">
        <f t="shared" ca="1" si="3"/>
        <v>7</v>
      </c>
      <c r="O18" s="4">
        <f t="shared" ca="1" si="3"/>
        <v>4</v>
      </c>
      <c r="P18" s="4">
        <f t="shared" ca="1" si="3"/>
        <v>9</v>
      </c>
      <c r="Q18" s="4">
        <f t="shared" ca="1" si="3"/>
        <v>2</v>
      </c>
      <c r="R18" s="4">
        <f t="shared" ca="1" si="3"/>
        <v>11</v>
      </c>
      <c r="S18" s="4" t="str">
        <f t="shared" ca="1" si="3"/>
        <v>×</v>
      </c>
      <c r="T18" s="4">
        <f t="shared" ca="1" si="3"/>
        <v>4</v>
      </c>
      <c r="U18" s="4">
        <f t="shared" ca="1" si="3"/>
        <v>3</v>
      </c>
      <c r="V18" s="4">
        <f t="shared" ca="1" si="3"/>
        <v>6</v>
      </c>
      <c r="W18" s="4">
        <f t="shared" ca="1" si="3"/>
        <v>5</v>
      </c>
    </row>
    <row r="19" spans="1:23" x14ac:dyDescent="0.15">
      <c r="A19" s="7" t="s">
        <v>34</v>
      </c>
      <c r="B19" s="7" t="s">
        <v>35</v>
      </c>
      <c r="C19" s="4">
        <f t="shared" ca="1" si="2"/>
        <v>3</v>
      </c>
      <c r="D19" s="4">
        <f t="shared" ca="1" si="2"/>
        <v>1</v>
      </c>
      <c r="E19" s="4">
        <f t="shared" ca="1" si="2"/>
        <v>1</v>
      </c>
      <c r="F19" s="4">
        <f t="shared" ca="1" si="2"/>
        <v>15</v>
      </c>
      <c r="G19" s="4">
        <f t="shared" ca="1" si="2"/>
        <v>8</v>
      </c>
      <c r="H19" s="4">
        <f t="shared" ca="1" si="2"/>
        <v>6</v>
      </c>
      <c r="I19" s="4">
        <f t="shared" ca="1" si="2"/>
        <v>18</v>
      </c>
      <c r="J19" s="4">
        <f t="shared" ca="1" si="2"/>
        <v>9</v>
      </c>
      <c r="K19" s="4">
        <f t="shared" ca="1" si="2"/>
        <v>4</v>
      </c>
      <c r="L19" s="4">
        <f t="shared" ca="1" si="2"/>
        <v>19</v>
      </c>
      <c r="M19" s="4">
        <f t="shared" ca="1" si="3"/>
        <v>16</v>
      </c>
      <c r="N19" s="4">
        <f t="shared" ca="1" si="3"/>
        <v>19</v>
      </c>
      <c r="O19" s="4">
        <f t="shared" ca="1" si="3"/>
        <v>10</v>
      </c>
      <c r="P19" s="4">
        <f t="shared" ca="1" si="3"/>
        <v>1</v>
      </c>
      <c r="Q19" s="4">
        <f t="shared" ca="1" si="3"/>
        <v>4</v>
      </c>
      <c r="R19" s="4">
        <f t="shared" ca="1" si="3"/>
        <v>11</v>
      </c>
      <c r="S19" s="4">
        <f t="shared" ca="1" si="3"/>
        <v>16</v>
      </c>
      <c r="T19" s="4" t="str">
        <f t="shared" ca="1" si="3"/>
        <v>×</v>
      </c>
      <c r="U19" s="4">
        <f t="shared" ca="1" si="3"/>
        <v>3</v>
      </c>
      <c r="V19" s="4">
        <f t="shared" ca="1" si="3"/>
        <v>18</v>
      </c>
      <c r="W19" s="4">
        <f t="shared" ca="1" si="3"/>
        <v>17</v>
      </c>
    </row>
    <row r="20" spans="1:23" x14ac:dyDescent="0.15">
      <c r="A20" s="7" t="s">
        <v>36</v>
      </c>
      <c r="B20" s="7" t="s">
        <v>37</v>
      </c>
      <c r="C20" s="4">
        <f t="shared" ca="1" si="2"/>
        <v>3</v>
      </c>
      <c r="D20" s="4">
        <f t="shared" ca="1" si="2"/>
        <v>1</v>
      </c>
      <c r="E20" s="4">
        <f t="shared" ca="1" si="2"/>
        <v>5</v>
      </c>
      <c r="F20" s="4">
        <f t="shared" ca="1" si="2"/>
        <v>2</v>
      </c>
      <c r="G20" s="4">
        <f t="shared" ca="1" si="2"/>
        <v>10</v>
      </c>
      <c r="H20" s="4">
        <f t="shared" ca="1" si="2"/>
        <v>3</v>
      </c>
      <c r="I20" s="4">
        <f t="shared" ca="1" si="2"/>
        <v>1</v>
      </c>
      <c r="J20" s="4">
        <f t="shared" ca="1" si="2"/>
        <v>2</v>
      </c>
      <c r="K20" s="4">
        <f t="shared" ca="1" si="2"/>
        <v>2</v>
      </c>
      <c r="L20" s="4">
        <f t="shared" ca="1" si="2"/>
        <v>1</v>
      </c>
      <c r="M20" s="4">
        <f t="shared" ca="1" si="3"/>
        <v>5</v>
      </c>
      <c r="N20" s="4">
        <f t="shared" ca="1" si="3"/>
        <v>7</v>
      </c>
      <c r="O20" s="4">
        <f t="shared" ca="1" si="3"/>
        <v>6</v>
      </c>
      <c r="P20" s="4">
        <f t="shared" ca="1" si="3"/>
        <v>4</v>
      </c>
      <c r="Q20" s="4">
        <f t="shared" ca="1" si="3"/>
        <v>1</v>
      </c>
      <c r="R20" s="4">
        <f t="shared" ca="1" si="3"/>
        <v>5</v>
      </c>
      <c r="S20" s="4">
        <f t="shared" ca="1" si="3"/>
        <v>1</v>
      </c>
      <c r="T20" s="4">
        <f t="shared" ca="1" si="3"/>
        <v>4</v>
      </c>
      <c r="U20" s="4" t="str">
        <f t="shared" ca="1" si="3"/>
        <v>×</v>
      </c>
      <c r="V20" s="4">
        <f t="shared" ca="1" si="3"/>
        <v>4</v>
      </c>
      <c r="W20" s="4">
        <f t="shared" ca="1" si="3"/>
        <v>2</v>
      </c>
    </row>
    <row r="21" spans="1:23" x14ac:dyDescent="0.15">
      <c r="A21" s="7" t="s">
        <v>38</v>
      </c>
      <c r="B21" s="7" t="s">
        <v>39</v>
      </c>
      <c r="C21" s="4">
        <f t="shared" ca="1" si="2"/>
        <v>3</v>
      </c>
      <c r="D21" s="4">
        <f t="shared" ca="1" si="2"/>
        <v>1</v>
      </c>
      <c r="E21" s="4">
        <f t="shared" ca="1" si="2"/>
        <v>5</v>
      </c>
      <c r="F21" s="4">
        <f t="shared" ca="1" si="2"/>
        <v>7</v>
      </c>
      <c r="G21" s="4">
        <f t="shared" ca="1" si="2"/>
        <v>1</v>
      </c>
      <c r="H21" s="4">
        <f t="shared" ca="1" si="2"/>
        <v>1</v>
      </c>
      <c r="I21" s="4">
        <f t="shared" ca="1" si="2"/>
        <v>11</v>
      </c>
      <c r="J21" s="4">
        <f t="shared" ca="1" si="2"/>
        <v>9</v>
      </c>
      <c r="K21" s="4">
        <f t="shared" ca="1" si="2"/>
        <v>3</v>
      </c>
      <c r="L21" s="4">
        <f t="shared" ca="1" si="2"/>
        <v>1</v>
      </c>
      <c r="M21" s="4">
        <f t="shared" ca="1" si="3"/>
        <v>1</v>
      </c>
      <c r="N21" s="4">
        <f t="shared" ca="1" si="3"/>
        <v>1</v>
      </c>
      <c r="O21" s="4">
        <f t="shared" ca="1" si="3"/>
        <v>6</v>
      </c>
      <c r="P21" s="4">
        <f t="shared" ca="1" si="3"/>
        <v>9</v>
      </c>
      <c r="Q21" s="4">
        <f t="shared" ca="1" si="3"/>
        <v>4</v>
      </c>
      <c r="R21" s="4">
        <f t="shared" ca="1" si="3"/>
        <v>7</v>
      </c>
      <c r="S21" s="4">
        <f t="shared" ca="1" si="3"/>
        <v>6</v>
      </c>
      <c r="T21" s="4">
        <f t="shared" ca="1" si="3"/>
        <v>4</v>
      </c>
      <c r="U21" s="4">
        <f t="shared" ca="1" si="3"/>
        <v>3</v>
      </c>
      <c r="V21" s="4" t="str">
        <f t="shared" ca="1" si="3"/>
        <v>×</v>
      </c>
      <c r="W21" s="4">
        <f t="shared" ca="1" si="3"/>
        <v>2</v>
      </c>
    </row>
    <row r="22" spans="1:23" x14ac:dyDescent="0.15">
      <c r="A22" s="7" t="s">
        <v>60</v>
      </c>
      <c r="B22" s="7" t="s">
        <v>61</v>
      </c>
      <c r="C22" s="4">
        <f t="shared" ca="1" si="2"/>
        <v>3</v>
      </c>
      <c r="D22" s="4">
        <f t="shared" ca="1" si="2"/>
        <v>1</v>
      </c>
      <c r="E22" s="4">
        <f t="shared" ca="1" si="2"/>
        <v>5</v>
      </c>
      <c r="F22" s="4">
        <f t="shared" ca="1" si="2"/>
        <v>2</v>
      </c>
      <c r="G22" s="4">
        <f t="shared" ca="1" si="2"/>
        <v>1</v>
      </c>
      <c r="H22" s="4">
        <f t="shared" ca="1" si="2"/>
        <v>6</v>
      </c>
      <c r="I22" s="4">
        <f t="shared" ca="1" si="2"/>
        <v>14</v>
      </c>
      <c r="J22" s="4">
        <f t="shared" ca="1" si="2"/>
        <v>9</v>
      </c>
      <c r="K22" s="4">
        <f t="shared" ca="1" si="2"/>
        <v>4</v>
      </c>
      <c r="L22" s="4">
        <f t="shared" ca="1" si="2"/>
        <v>8</v>
      </c>
      <c r="M22" s="4">
        <f t="shared" ca="1" si="3"/>
        <v>16</v>
      </c>
      <c r="N22" s="4">
        <f t="shared" ca="1" si="3"/>
        <v>1</v>
      </c>
      <c r="O22" s="4">
        <f t="shared" ca="1" si="3"/>
        <v>4</v>
      </c>
      <c r="P22" s="4">
        <f t="shared" ca="1" si="3"/>
        <v>15</v>
      </c>
      <c r="Q22" s="4">
        <f t="shared" ca="1" si="3"/>
        <v>4</v>
      </c>
      <c r="R22" s="4">
        <f t="shared" ca="1" si="3"/>
        <v>7</v>
      </c>
      <c r="S22" s="4">
        <f t="shared" ca="1" si="3"/>
        <v>10</v>
      </c>
      <c r="T22" s="4">
        <f t="shared" ca="1" si="3"/>
        <v>4</v>
      </c>
      <c r="U22" s="4">
        <f t="shared" ca="1" si="3"/>
        <v>3</v>
      </c>
      <c r="V22" s="4">
        <f t="shared" ca="1" si="3"/>
        <v>6</v>
      </c>
      <c r="W22" s="4" t="str">
        <f t="shared" ca="1" si="3"/>
        <v>×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入力用</vt:lpstr>
      <vt:lpstr>リバース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2016-04-05T14:33:53Z</dcterms:modified>
</cp:coreProperties>
</file>