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full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11" i="1"/>
  <c r="T10" i="1"/>
  <c r="T18" i="1"/>
  <c r="T12" i="1"/>
  <c r="T6" i="1"/>
  <c r="U6" i="1"/>
  <c r="U18" i="1"/>
  <c r="U12" i="1"/>
  <c r="U22" i="1"/>
  <c r="U21" i="1"/>
  <c r="U20" i="1"/>
  <c r="U19" i="1"/>
  <c r="U16" i="1"/>
  <c r="U15" i="1"/>
  <c r="U14" i="1"/>
  <c r="U13" i="1"/>
  <c r="U11" i="1"/>
  <c r="U10" i="1"/>
  <c r="U9" i="1"/>
  <c r="U8" i="1"/>
  <c r="U7" i="1"/>
  <c r="U2" i="1"/>
  <c r="U4" i="1"/>
  <c r="U3" i="1"/>
  <c r="U5" i="1"/>
  <c r="P22" i="1"/>
  <c r="P21" i="1"/>
  <c r="P19" i="1"/>
  <c r="P20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20" i="1" l="1"/>
  <c r="O21" i="1"/>
  <c r="O22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17" i="1"/>
  <c r="N16" i="1"/>
  <c r="N18" i="1"/>
  <c r="N19" i="1"/>
  <c r="N20" i="1"/>
  <c r="N21" i="1"/>
  <c r="N22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2" i="1" l="1"/>
  <c r="M21" i="1"/>
  <c r="M20" i="1"/>
  <c r="M19" i="1"/>
  <c r="M18" i="1"/>
  <c r="M16" i="1"/>
  <c r="M15" i="1"/>
  <c r="M14" i="1"/>
  <c r="M13" i="1"/>
  <c r="M12" i="1"/>
  <c r="M11" i="1"/>
  <c r="M10" i="1"/>
  <c r="M5" i="1"/>
  <c r="M9" i="1"/>
  <c r="M8" i="1"/>
  <c r="M7" i="1"/>
  <c r="M6" i="1"/>
  <c r="M4" i="1"/>
  <c r="M2" i="1"/>
  <c r="M3" i="1"/>
  <c r="L20" i="1"/>
  <c r="L19" i="1"/>
  <c r="L18" i="1"/>
  <c r="L17" i="1" l="1"/>
  <c r="L16" i="1"/>
  <c r="L15" i="1" l="1"/>
  <c r="L14" i="1"/>
  <c r="L13" i="1" l="1"/>
  <c r="L12" i="1"/>
  <c r="L11" i="1" l="1"/>
  <c r="L10" i="1"/>
  <c r="L9" i="1" l="1"/>
  <c r="L8" i="1"/>
  <c r="L7" i="1" l="1"/>
  <c r="L6" i="1"/>
  <c r="L5" i="1" l="1"/>
  <c r="L4" i="1"/>
  <c r="L3" i="1" l="1"/>
  <c r="L2" i="1"/>
  <c r="L22" i="1" l="1"/>
  <c r="L21" i="1"/>
</calcChain>
</file>

<file path=xl/sharedStrings.xml><?xml version="1.0" encoding="utf-8"?>
<sst xmlns="http://schemas.openxmlformats.org/spreadsheetml/2006/main" count="82" uniqueCount="59">
  <si>
    <t>地形</t>
    <rPh sb="0" eb="2">
      <t>チケイ</t>
    </rPh>
    <phoneticPr fontId="1"/>
  </si>
  <si>
    <t>キャラクター</t>
    <phoneticPr fontId="1"/>
  </si>
  <si>
    <t>SS番号</t>
    <rPh sb="2" eb="4">
      <t>バンゴウ</t>
    </rPh>
    <phoneticPr fontId="1"/>
  </si>
  <si>
    <t>その２</t>
    <phoneticPr fontId="1"/>
  </si>
  <si>
    <t>※</t>
    <phoneticPr fontId="1"/>
  </si>
  <si>
    <t>その１</t>
    <phoneticPr fontId="1"/>
  </si>
  <si>
    <t>はかいしん</t>
    <phoneticPr fontId="1"/>
  </si>
  <si>
    <t>松羽田かの子</t>
    <phoneticPr fontId="1"/>
  </si>
  <si>
    <t>試合No</t>
    <rPh sb="0" eb="2">
      <t>シアイ</t>
    </rPh>
    <phoneticPr fontId="1"/>
  </si>
  <si>
    <t>10倍３LDK</t>
    <rPh sb="2" eb="3">
      <t>バイ</t>
    </rPh>
    <phoneticPr fontId="1"/>
  </si>
  <si>
    <t>その１</t>
    <phoneticPr fontId="1"/>
  </si>
  <si>
    <t>五月女 水車</t>
    <phoneticPr fontId="1"/>
  </si>
  <si>
    <t>芳原　梨子</t>
    <phoneticPr fontId="1"/>
  </si>
  <si>
    <t>ジャングル</t>
    <phoneticPr fontId="1"/>
  </si>
  <si>
    <t>大鋸草菊</t>
    <phoneticPr fontId="1"/>
  </si>
  <si>
    <t>百舌川　清音</t>
    <phoneticPr fontId="1"/>
  </si>
  <si>
    <t>山</t>
    <rPh sb="0" eb="1">
      <t>ヤマ</t>
    </rPh>
    <phoneticPr fontId="1"/>
  </si>
  <si>
    <t>織音アイリ</t>
    <phoneticPr fontId="1"/>
  </si>
  <si>
    <t>その１</t>
    <phoneticPr fontId="1"/>
  </si>
  <si>
    <t>エルレカーン</t>
    <phoneticPr fontId="1"/>
  </si>
  <si>
    <t>その２</t>
    <phoneticPr fontId="1"/>
  </si>
  <si>
    <t>ビル建築現場</t>
    <rPh sb="2" eb="4">
      <t>ケンチク</t>
    </rPh>
    <rPh sb="4" eb="6">
      <t>ゲンバ</t>
    </rPh>
    <phoneticPr fontId="1"/>
  </si>
  <si>
    <t>薫崎香織</t>
    <phoneticPr fontId="1"/>
  </si>
  <si>
    <t>秘密院 恭四郎</t>
    <phoneticPr fontId="1"/>
  </si>
  <si>
    <t>学校</t>
    <rPh sb="0" eb="2">
      <t>ガッコウ</t>
    </rPh>
    <phoneticPr fontId="1"/>
  </si>
  <si>
    <t>女主人</t>
    <rPh sb="0" eb="1">
      <t>オンナ</t>
    </rPh>
    <rPh sb="1" eb="3">
      <t>シュジン</t>
    </rPh>
    <phoneticPr fontId="1"/>
  </si>
  <si>
    <t>茂木箍一郎</t>
    <rPh sb="0" eb="2">
      <t>モギ</t>
    </rPh>
    <rPh sb="2" eb="3">
      <t>タガ</t>
    </rPh>
    <rPh sb="3" eb="5">
      <t>イチロウ</t>
    </rPh>
    <phoneticPr fontId="1"/>
  </si>
  <si>
    <t>竜</t>
    <phoneticPr fontId="1"/>
  </si>
  <si>
    <t>矢塚 白夜</t>
    <phoneticPr fontId="1"/>
  </si>
  <si>
    <t>採石場</t>
    <rPh sb="0" eb="3">
      <t>サイセキジョウ</t>
    </rPh>
    <phoneticPr fontId="1"/>
  </si>
  <si>
    <t>遊園地</t>
    <rPh sb="0" eb="3">
      <t>ユウエンチ</t>
    </rPh>
    <phoneticPr fontId="1"/>
  </si>
  <si>
    <t>江の島</t>
    <rPh sb="0" eb="1">
      <t>エ</t>
    </rPh>
    <rPh sb="2" eb="3">
      <t>シマ</t>
    </rPh>
    <phoneticPr fontId="1"/>
  </si>
  <si>
    <t>堀瀬　大我</t>
    <phoneticPr fontId="1"/>
  </si>
  <si>
    <t>その１</t>
    <phoneticPr fontId="1"/>
  </si>
  <si>
    <t>宇多津　転寝</t>
    <phoneticPr fontId="1"/>
  </si>
  <si>
    <t>その２</t>
    <phoneticPr fontId="1"/>
  </si>
  <si>
    <t>口舌院 焚書</t>
    <phoneticPr fontId="1"/>
  </si>
  <si>
    <t>夢売誘子</t>
    <phoneticPr fontId="1"/>
  </si>
  <si>
    <t>下水処理場</t>
    <phoneticPr fontId="1"/>
  </si>
  <si>
    <t>下水処理場</t>
    <phoneticPr fontId="1"/>
  </si>
  <si>
    <t>ロリー太＆小梅</t>
    <phoneticPr fontId="1"/>
  </si>
  <si>
    <t>その１</t>
    <phoneticPr fontId="1"/>
  </si>
  <si>
    <t>牛沢幽也</t>
    <phoneticPr fontId="1"/>
  </si>
  <si>
    <t>その２</t>
    <phoneticPr fontId="1"/>
  </si>
  <si>
    <t>ダンゲロスくん</t>
    <phoneticPr fontId="1"/>
  </si>
  <si>
    <t>その３</t>
    <phoneticPr fontId="1"/>
  </si>
  <si>
    <t>美術館</t>
    <rPh sb="0" eb="3">
      <t>ビジュツカン</t>
    </rPh>
    <phoneticPr fontId="1"/>
  </si>
  <si>
    <t>total(A)</t>
    <phoneticPr fontId="1"/>
  </si>
  <si>
    <t>投票数(B)</t>
    <rPh sb="0" eb="3">
      <t>トウヒョウスウ</t>
    </rPh>
    <phoneticPr fontId="1"/>
  </si>
  <si>
    <t>C=(A/B)*20</t>
    <phoneticPr fontId="1"/>
  </si>
  <si>
    <t>C*5000/MAX(L,5000)</t>
    <phoneticPr fontId="1"/>
  </si>
  <si>
    <t>文字数(L)</t>
    <rPh sb="0" eb="3">
      <t>モジスウ</t>
    </rPh>
    <phoneticPr fontId="1"/>
  </si>
  <si>
    <t>第1稿</t>
    <rPh sb="0" eb="1">
      <t>ダイ</t>
    </rPh>
    <rPh sb="2" eb="3">
      <t>コウ</t>
    </rPh>
    <phoneticPr fontId="1"/>
  </si>
  <si>
    <t>締切</t>
    <rPh sb="0" eb="2">
      <t>シメキリ</t>
    </rPh>
    <phoneticPr fontId="1"/>
  </si>
  <si>
    <t>第2稿</t>
    <rPh sb="0" eb="1">
      <t>ダイ</t>
    </rPh>
    <rPh sb="2" eb="3">
      <t>コウ</t>
    </rPh>
    <phoneticPr fontId="1"/>
  </si>
  <si>
    <t>第3稿</t>
    <rPh sb="0" eb="1">
      <t>ダイ</t>
    </rPh>
    <rPh sb="2" eb="3">
      <t>コウ</t>
    </rPh>
    <phoneticPr fontId="1"/>
  </si>
  <si>
    <t>-</t>
    <phoneticPr fontId="1"/>
  </si>
  <si>
    <t>初版猶予</t>
    <rPh sb="0" eb="2">
      <t>ショハン</t>
    </rPh>
    <rPh sb="2" eb="4">
      <t>ユウヨ</t>
    </rPh>
    <phoneticPr fontId="1"/>
  </si>
  <si>
    <t>最終猶予</t>
    <rPh sb="0" eb="2">
      <t>サイシュウ</t>
    </rPh>
    <rPh sb="2" eb="4">
      <t>ユウヨ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</si>
</sst>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m/d\ hh:mm;@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8.75" x14ac:dyDescent="0.4"/>
  <cols>
    <col min="1" max="1" width="7.625" bestFit="1" customWidth="1"/>
    <col min="2" max="2" width="12.875" bestFit="1" customWidth="1"/>
    <col min="3" max="3" width="16.125" customWidth="1"/>
    <col min="4" max="4" width="7.5" bestFit="1" customWidth="1"/>
    <col min="5" max="5" width="9.75" bestFit="1" customWidth="1"/>
    <col min="6" max="9" width="2.5" bestFit="1" customWidth="1"/>
    <col min="10" max="11" width="3.5" bestFit="1" customWidth="1"/>
    <col min="12" max="12" width="8" bestFit="1" customWidth="1"/>
    <col min="14" max="14" width="12.125" bestFit="1" customWidth="1"/>
    <col min="15" max="15" width="21" bestFit="1" customWidth="1"/>
    <col min="16" max="17" width="10.375" style="5" bestFit="1" customWidth="1"/>
    <col min="18" max="19" width="10.375" bestFit="1" customWidth="1"/>
  </cols>
  <sheetData>
    <row r="1" spans="1:21" s="2" customFormat="1" x14ac:dyDescent="0.4">
      <c r="A1" s="2" t="s">
        <v>8</v>
      </c>
      <c r="B1" s="2" t="s">
        <v>0</v>
      </c>
      <c r="C1" s="2" t="s">
        <v>1</v>
      </c>
      <c r="D1" s="2" t="s">
        <v>2</v>
      </c>
      <c r="E1" s="2" t="s">
        <v>51</v>
      </c>
      <c r="F1" s="2">
        <v>0</v>
      </c>
      <c r="G1" s="2">
        <v>1</v>
      </c>
      <c r="H1" s="2">
        <v>2</v>
      </c>
      <c r="I1" s="2">
        <v>3</v>
      </c>
      <c r="J1" s="2">
        <v>4</v>
      </c>
      <c r="K1" s="2" t="s">
        <v>4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53</v>
      </c>
      <c r="Q1" s="2" t="s">
        <v>52</v>
      </c>
      <c r="R1" s="2" t="s">
        <v>54</v>
      </c>
      <c r="S1" s="2" t="s">
        <v>55</v>
      </c>
      <c r="T1" s="2" t="s">
        <v>57</v>
      </c>
      <c r="U1" s="2" t="s">
        <v>58</v>
      </c>
    </row>
    <row r="2" spans="1:21" x14ac:dyDescent="0.4">
      <c r="A2" s="1">
        <v>1</v>
      </c>
      <c r="B2" s="1" t="s">
        <v>13</v>
      </c>
      <c r="C2" s="1" t="s">
        <v>12</v>
      </c>
      <c r="D2" s="1" t="s">
        <v>10</v>
      </c>
      <c r="E2" s="1">
        <v>8773</v>
      </c>
      <c r="F2" s="1">
        <v>0</v>
      </c>
      <c r="G2" s="1">
        <v>1</v>
      </c>
      <c r="H2" s="1">
        <v>2</v>
      </c>
      <c r="I2" s="1">
        <v>7</v>
      </c>
      <c r="J2" s="1">
        <v>10</v>
      </c>
      <c r="K2" s="1">
        <v>9</v>
      </c>
      <c r="L2" s="1">
        <f t="shared" ref="L2:L22" si="0">G2+2*H2+3*I2+4*J2+K2</f>
        <v>75</v>
      </c>
      <c r="M2" s="1">
        <f t="shared" ref="M2:M16" si="1">SUM(F2:J2)</f>
        <v>20</v>
      </c>
      <c r="N2" s="3">
        <f t="shared" ref="N2:N22" si="2">L2/M2*20</f>
        <v>75</v>
      </c>
      <c r="O2" s="3">
        <f t="shared" ref="O2:O22" si="3">N2*5000/MAX(E2,5000)</f>
        <v>42.74478513621338</v>
      </c>
      <c r="P2" s="6">
        <v>42474.249305555597</v>
      </c>
      <c r="Q2" s="7">
        <v>42470.894444444442</v>
      </c>
      <c r="U2" s="5" t="str">
        <f>ROUND((P2-MAX(Q2:S2)),1)&amp;"day"</f>
        <v>3.4day</v>
      </c>
    </row>
    <row r="3" spans="1:21" x14ac:dyDescent="0.4">
      <c r="A3" s="1">
        <v>1</v>
      </c>
      <c r="B3" s="1" t="s">
        <v>13</v>
      </c>
      <c r="C3" s="1" t="s">
        <v>11</v>
      </c>
      <c r="D3" s="1" t="s">
        <v>3</v>
      </c>
      <c r="E3" s="1">
        <v>5000</v>
      </c>
      <c r="F3" s="1">
        <v>3</v>
      </c>
      <c r="G3" s="1">
        <v>6</v>
      </c>
      <c r="H3" s="1">
        <v>5</v>
      </c>
      <c r="I3" s="1">
        <v>4</v>
      </c>
      <c r="J3" s="1">
        <v>2</v>
      </c>
      <c r="K3" s="1">
        <v>10</v>
      </c>
      <c r="L3" s="1">
        <f t="shared" si="0"/>
        <v>46</v>
      </c>
      <c r="M3" s="1">
        <f t="shared" si="1"/>
        <v>20</v>
      </c>
      <c r="N3" s="3">
        <f t="shared" si="2"/>
        <v>46</v>
      </c>
      <c r="O3" s="3">
        <f t="shared" si="3"/>
        <v>46</v>
      </c>
      <c r="P3" s="6">
        <v>42474.249305555597</v>
      </c>
      <c r="Q3" s="7">
        <v>42474.147916666669</v>
      </c>
      <c r="U3" s="5" t="str">
        <f>ROUND((P3-MAX(Q3:S3))*24,1)&amp;"h"</f>
        <v>2.4h</v>
      </c>
    </row>
    <row r="4" spans="1:21" x14ac:dyDescent="0.4">
      <c r="A4" s="1">
        <v>2</v>
      </c>
      <c r="B4" s="1" t="s">
        <v>16</v>
      </c>
      <c r="C4" s="1" t="s">
        <v>14</v>
      </c>
      <c r="D4" s="1" t="s">
        <v>10</v>
      </c>
      <c r="E4" s="1">
        <v>2600</v>
      </c>
      <c r="F4" s="1">
        <v>3</v>
      </c>
      <c r="G4" s="1">
        <v>8</v>
      </c>
      <c r="H4" s="1">
        <v>2</v>
      </c>
      <c r="I4" s="1">
        <v>2</v>
      </c>
      <c r="J4" s="1">
        <v>1</v>
      </c>
      <c r="K4" s="1">
        <v>10</v>
      </c>
      <c r="L4" s="1">
        <f t="shared" si="0"/>
        <v>32</v>
      </c>
      <c r="M4" s="1">
        <f t="shared" si="1"/>
        <v>16</v>
      </c>
      <c r="N4" s="3">
        <f t="shared" si="2"/>
        <v>40</v>
      </c>
      <c r="O4" s="3">
        <f t="shared" si="3"/>
        <v>40</v>
      </c>
      <c r="P4" s="6">
        <f t="shared" ref="P4:P19" si="4">P2+2</f>
        <v>42476.249305555597</v>
      </c>
      <c r="Q4" s="7">
        <v>42476.15</v>
      </c>
      <c r="U4" s="5" t="str">
        <f>ROUND((P4-MAX(Q4:S4))*24,1)&amp;"h"</f>
        <v>2.4h</v>
      </c>
    </row>
    <row r="5" spans="1:21" x14ac:dyDescent="0.4">
      <c r="A5" s="1">
        <v>2</v>
      </c>
      <c r="B5" s="1" t="s">
        <v>16</v>
      </c>
      <c r="C5" s="1" t="s">
        <v>15</v>
      </c>
      <c r="D5" s="1" t="s">
        <v>3</v>
      </c>
      <c r="E5" s="1">
        <v>7230</v>
      </c>
      <c r="F5" s="1">
        <v>0</v>
      </c>
      <c r="G5" s="1">
        <v>1</v>
      </c>
      <c r="H5" s="1">
        <v>2</v>
      </c>
      <c r="I5" s="1">
        <v>6</v>
      </c>
      <c r="J5" s="1">
        <v>7</v>
      </c>
      <c r="K5" s="1">
        <v>11</v>
      </c>
      <c r="L5" s="1">
        <f t="shared" si="0"/>
        <v>62</v>
      </c>
      <c r="M5" s="1">
        <f t="shared" si="1"/>
        <v>16</v>
      </c>
      <c r="N5" s="3">
        <f t="shared" si="2"/>
        <v>77.5</v>
      </c>
      <c r="O5" s="3">
        <f t="shared" si="3"/>
        <v>53.596127247579531</v>
      </c>
      <c r="P5" s="6">
        <f t="shared" si="4"/>
        <v>42476.249305555597</v>
      </c>
      <c r="Q5" s="7">
        <v>42476.248611111114</v>
      </c>
      <c r="U5" s="5" t="str">
        <f>ROUND((P5-MAX(Q5:S5))*24*60,0)&amp;"min"</f>
        <v>1min</v>
      </c>
    </row>
    <row r="6" spans="1:21" x14ac:dyDescent="0.4">
      <c r="A6" s="1">
        <v>3</v>
      </c>
      <c r="B6" s="1" t="s">
        <v>21</v>
      </c>
      <c r="C6" s="1" t="s">
        <v>17</v>
      </c>
      <c r="D6" s="1" t="s">
        <v>18</v>
      </c>
      <c r="E6" s="1">
        <v>6470</v>
      </c>
      <c r="F6" s="1">
        <v>0</v>
      </c>
      <c r="G6" s="1">
        <v>3</v>
      </c>
      <c r="H6" s="1">
        <v>4</v>
      </c>
      <c r="I6" s="1">
        <v>2</v>
      </c>
      <c r="J6" s="1">
        <v>9</v>
      </c>
      <c r="K6" s="1">
        <v>13</v>
      </c>
      <c r="L6" s="1">
        <f t="shared" si="0"/>
        <v>66</v>
      </c>
      <c r="M6" s="1">
        <f t="shared" si="1"/>
        <v>18</v>
      </c>
      <c r="N6" s="3">
        <f t="shared" si="2"/>
        <v>73.333333333333329</v>
      </c>
      <c r="O6" s="3">
        <f t="shared" si="3"/>
        <v>56.671818650180313</v>
      </c>
      <c r="P6" s="6">
        <f t="shared" si="4"/>
        <v>42478.249305555597</v>
      </c>
      <c r="Q6" s="7">
        <v>42477.13958333333</v>
      </c>
      <c r="R6" s="7">
        <v>42477.947916666664</v>
      </c>
      <c r="T6" s="5" t="str">
        <f>ROUND((P6-Q6),1)&amp;"day"</f>
        <v>1.1day</v>
      </c>
      <c r="U6" s="5" t="str">
        <f>ROUND((P6-MAX(Q6:S6))*24,1)&amp;"h"</f>
        <v>7.2h</v>
      </c>
    </row>
    <row r="7" spans="1:21" x14ac:dyDescent="0.4">
      <c r="A7" s="1">
        <v>3</v>
      </c>
      <c r="B7" s="1" t="s">
        <v>21</v>
      </c>
      <c r="C7" s="1" t="s">
        <v>19</v>
      </c>
      <c r="D7" s="1" t="s">
        <v>20</v>
      </c>
      <c r="E7" s="1">
        <v>3901</v>
      </c>
      <c r="F7" s="1">
        <v>4</v>
      </c>
      <c r="G7" s="1">
        <v>4</v>
      </c>
      <c r="H7" s="1">
        <v>2</v>
      </c>
      <c r="I7" s="1">
        <v>5</v>
      </c>
      <c r="J7" s="1">
        <v>3</v>
      </c>
      <c r="K7" s="1">
        <v>14</v>
      </c>
      <c r="L7" s="1">
        <f t="shared" si="0"/>
        <v>49</v>
      </c>
      <c r="M7" s="1">
        <f t="shared" si="1"/>
        <v>18</v>
      </c>
      <c r="N7" s="3">
        <f t="shared" si="2"/>
        <v>54.444444444444443</v>
      </c>
      <c r="O7" s="3">
        <f t="shared" si="3"/>
        <v>54.444444444444436</v>
      </c>
      <c r="P7" s="6">
        <f t="shared" si="4"/>
        <v>42478.249305555597</v>
      </c>
      <c r="Q7" s="7">
        <v>42478.188194444447</v>
      </c>
      <c r="U7" s="5" t="str">
        <f>ROUND((P7-MAX(Q7:S7))*24,1)&amp;"h"</f>
        <v>1.5h</v>
      </c>
    </row>
    <row r="8" spans="1:21" x14ac:dyDescent="0.4">
      <c r="A8" s="1">
        <v>4</v>
      </c>
      <c r="B8" s="1" t="s">
        <v>24</v>
      </c>
      <c r="C8" s="1" t="s">
        <v>22</v>
      </c>
      <c r="D8" s="1" t="s">
        <v>10</v>
      </c>
      <c r="E8" s="1">
        <v>6859</v>
      </c>
      <c r="F8" s="1">
        <v>0</v>
      </c>
      <c r="G8" s="1">
        <v>3</v>
      </c>
      <c r="H8" s="1">
        <v>5</v>
      </c>
      <c r="I8" s="1">
        <v>3</v>
      </c>
      <c r="J8" s="1">
        <v>5</v>
      </c>
      <c r="K8" s="1">
        <v>11</v>
      </c>
      <c r="L8" s="1">
        <f t="shared" si="0"/>
        <v>53</v>
      </c>
      <c r="M8" s="1">
        <f t="shared" si="1"/>
        <v>16</v>
      </c>
      <c r="N8" s="3">
        <f t="shared" si="2"/>
        <v>66.25</v>
      </c>
      <c r="O8" s="3">
        <f t="shared" si="3"/>
        <v>48.294211984254261</v>
      </c>
      <c r="P8" s="6">
        <f t="shared" si="4"/>
        <v>42480.249305555597</v>
      </c>
      <c r="Q8" s="7">
        <v>42479.977083333331</v>
      </c>
      <c r="U8" s="5" t="str">
        <f>ROUND((P8-MAX(Q8:S8))*24,1)&amp;"h"</f>
        <v>6.5h</v>
      </c>
    </row>
    <row r="9" spans="1:21" x14ac:dyDescent="0.4">
      <c r="A9" s="1">
        <v>4</v>
      </c>
      <c r="B9" s="1" t="s">
        <v>24</v>
      </c>
      <c r="C9" s="1" t="s">
        <v>23</v>
      </c>
      <c r="D9" s="1" t="s">
        <v>3</v>
      </c>
      <c r="E9" s="1">
        <v>4526</v>
      </c>
      <c r="F9" s="1">
        <v>0</v>
      </c>
      <c r="G9" s="1">
        <v>5</v>
      </c>
      <c r="H9" s="1">
        <v>4</v>
      </c>
      <c r="I9" s="1">
        <v>3</v>
      </c>
      <c r="J9" s="1">
        <v>4</v>
      </c>
      <c r="K9" s="1">
        <v>11</v>
      </c>
      <c r="L9" s="1">
        <f t="shared" si="0"/>
        <v>49</v>
      </c>
      <c r="M9" s="1">
        <f t="shared" si="1"/>
        <v>16</v>
      </c>
      <c r="N9" s="3">
        <f t="shared" si="2"/>
        <v>61.25</v>
      </c>
      <c r="O9" s="3">
        <f t="shared" si="3"/>
        <v>61.25</v>
      </c>
      <c r="P9" s="6">
        <f t="shared" si="4"/>
        <v>42480.249305555597</v>
      </c>
      <c r="Q9" s="7">
        <v>42480.042361111111</v>
      </c>
      <c r="U9" s="5" t="str">
        <f>ROUND((P9-MAX(Q9:S9))*24,1)&amp;"h"</f>
        <v>5h</v>
      </c>
    </row>
    <row r="10" spans="1:21" x14ac:dyDescent="0.4">
      <c r="A10" s="1">
        <v>5</v>
      </c>
      <c r="B10" s="1" t="s">
        <v>29</v>
      </c>
      <c r="C10" s="1" t="s">
        <v>25</v>
      </c>
      <c r="D10" s="1" t="s">
        <v>10</v>
      </c>
      <c r="E10" s="1">
        <v>4614</v>
      </c>
      <c r="F10" s="1">
        <v>2</v>
      </c>
      <c r="G10" s="1">
        <v>1</v>
      </c>
      <c r="H10" s="1">
        <v>0</v>
      </c>
      <c r="I10" s="1">
        <v>8</v>
      </c>
      <c r="J10" s="1">
        <v>5</v>
      </c>
      <c r="K10" s="1">
        <v>8</v>
      </c>
      <c r="L10" s="1">
        <f t="shared" si="0"/>
        <v>53</v>
      </c>
      <c r="M10" s="1">
        <f t="shared" si="1"/>
        <v>16</v>
      </c>
      <c r="N10" s="3">
        <f t="shared" si="2"/>
        <v>66.25</v>
      </c>
      <c r="O10" s="3">
        <f t="shared" si="3"/>
        <v>66.25</v>
      </c>
      <c r="P10" s="6">
        <f t="shared" si="4"/>
        <v>42482.249305555597</v>
      </c>
      <c r="Q10" s="7">
        <v>42482.00277777778</v>
      </c>
      <c r="R10" s="7">
        <v>42482.068749999999</v>
      </c>
      <c r="T10" s="5" t="str">
        <f>ROUND((P10-Q10)*24,1)&amp;"h"</f>
        <v>5.9h</v>
      </c>
      <c r="U10" s="5" t="str">
        <f>ROUND((P10-MAX(Q10:S10))*24,1)&amp;"h"</f>
        <v>4.3h</v>
      </c>
    </row>
    <row r="11" spans="1:21" x14ac:dyDescent="0.4">
      <c r="A11" s="1">
        <v>5</v>
      </c>
      <c r="B11" s="1" t="s">
        <v>29</v>
      </c>
      <c r="C11" s="1" t="s">
        <v>26</v>
      </c>
      <c r="D11" s="1" t="s">
        <v>3</v>
      </c>
      <c r="E11" s="1">
        <v>8573</v>
      </c>
      <c r="F11" s="1">
        <v>1</v>
      </c>
      <c r="G11" s="1">
        <v>1</v>
      </c>
      <c r="H11" s="1">
        <v>4</v>
      </c>
      <c r="I11" s="1">
        <v>5</v>
      </c>
      <c r="J11" s="1">
        <v>5</v>
      </c>
      <c r="K11" s="1">
        <v>8</v>
      </c>
      <c r="L11" s="1">
        <f t="shared" si="0"/>
        <v>52</v>
      </c>
      <c r="M11" s="1">
        <f t="shared" si="1"/>
        <v>16</v>
      </c>
      <c r="N11" s="3">
        <f t="shared" si="2"/>
        <v>65</v>
      </c>
      <c r="O11" s="3">
        <f t="shared" si="3"/>
        <v>37.909716551965474</v>
      </c>
      <c r="P11" s="6">
        <f t="shared" si="4"/>
        <v>42482.249305555597</v>
      </c>
      <c r="Q11" s="7">
        <v>42482.086805555555</v>
      </c>
      <c r="R11" s="7">
        <v>42482.182638888888</v>
      </c>
      <c r="S11" s="7">
        <v>42482.231944444444</v>
      </c>
      <c r="T11" s="5" t="str">
        <f>ROUND((P11-Q11)*24,1)&amp;"h"</f>
        <v>3.9h</v>
      </c>
      <c r="U11" s="5" t="str">
        <f>ROUND((P11-MAX(Q11:S11))*24*60,0)&amp;"min"</f>
        <v>25min</v>
      </c>
    </row>
    <row r="12" spans="1:21" x14ac:dyDescent="0.4">
      <c r="A12" s="1">
        <v>6</v>
      </c>
      <c r="B12" s="1" t="s">
        <v>30</v>
      </c>
      <c r="C12" s="1" t="s">
        <v>27</v>
      </c>
      <c r="D12" s="1" t="s">
        <v>10</v>
      </c>
      <c r="E12" s="1">
        <v>9177</v>
      </c>
      <c r="F12" s="1">
        <v>1</v>
      </c>
      <c r="G12" s="1">
        <v>0</v>
      </c>
      <c r="H12" s="1">
        <v>2</v>
      </c>
      <c r="I12" s="1">
        <v>2</v>
      </c>
      <c r="J12" s="1">
        <v>7</v>
      </c>
      <c r="K12" s="1">
        <v>8</v>
      </c>
      <c r="L12" s="1">
        <f t="shared" si="0"/>
        <v>46</v>
      </c>
      <c r="M12" s="1">
        <f t="shared" si="1"/>
        <v>12</v>
      </c>
      <c r="N12" s="3">
        <f t="shared" si="2"/>
        <v>76.666666666666671</v>
      </c>
      <c r="O12" s="3">
        <f t="shared" si="3"/>
        <v>41.771094402673356</v>
      </c>
      <c r="P12" s="6">
        <f t="shared" si="4"/>
        <v>42484.249305555597</v>
      </c>
      <c r="Q12" s="7">
        <v>42476.713888888888</v>
      </c>
      <c r="R12" s="7">
        <v>42477.408333333333</v>
      </c>
      <c r="S12" s="7">
        <v>42478.917361111111</v>
      </c>
      <c r="T12" s="5" t="str">
        <f>ROUND((P12-Q12),1)&amp;"day"</f>
        <v>7.5day</v>
      </c>
      <c r="U12" s="5" t="str">
        <f>ROUND((P12-MAX(Q12:S12)),1)&amp;"day"</f>
        <v>5.3day</v>
      </c>
    </row>
    <row r="13" spans="1:21" x14ac:dyDescent="0.4">
      <c r="A13" s="1">
        <v>6</v>
      </c>
      <c r="B13" s="1" t="s">
        <v>30</v>
      </c>
      <c r="C13" s="1" t="s">
        <v>28</v>
      </c>
      <c r="D13" s="1" t="s">
        <v>3</v>
      </c>
      <c r="E13" s="1">
        <v>12615</v>
      </c>
      <c r="F13" s="1">
        <v>2</v>
      </c>
      <c r="G13" s="1">
        <v>1</v>
      </c>
      <c r="H13" s="1">
        <v>5</v>
      </c>
      <c r="I13" s="1">
        <v>3</v>
      </c>
      <c r="J13" s="1">
        <v>1</v>
      </c>
      <c r="K13" s="1">
        <v>8</v>
      </c>
      <c r="L13" s="1">
        <f t="shared" si="0"/>
        <v>32</v>
      </c>
      <c r="M13" s="1">
        <f t="shared" si="1"/>
        <v>12</v>
      </c>
      <c r="N13" s="3">
        <f t="shared" si="2"/>
        <v>53.333333333333329</v>
      </c>
      <c r="O13" s="3">
        <f t="shared" si="3"/>
        <v>21.138855859426606</v>
      </c>
      <c r="P13" s="6">
        <f t="shared" si="4"/>
        <v>42484.249305555597</v>
      </c>
      <c r="Q13" s="7">
        <v>42484.048611111109</v>
      </c>
      <c r="U13" s="5" t="str">
        <f>ROUND((P13-MAX(Q13:S13))*24,1)&amp;"h"</f>
        <v>4.8h</v>
      </c>
    </row>
    <row r="14" spans="1:21" x14ac:dyDescent="0.4">
      <c r="A14" s="1">
        <v>7</v>
      </c>
      <c r="B14" s="1" t="s">
        <v>31</v>
      </c>
      <c r="C14" s="1" t="s">
        <v>32</v>
      </c>
      <c r="D14" s="1" t="s">
        <v>33</v>
      </c>
      <c r="E14" s="1">
        <v>4376</v>
      </c>
      <c r="F14" s="1">
        <v>1</v>
      </c>
      <c r="G14" s="1">
        <v>1</v>
      </c>
      <c r="H14" s="1">
        <v>3</v>
      </c>
      <c r="I14" s="1">
        <v>6</v>
      </c>
      <c r="J14" s="1">
        <v>4</v>
      </c>
      <c r="K14" s="1">
        <v>8</v>
      </c>
      <c r="L14" s="1">
        <f t="shared" si="0"/>
        <v>49</v>
      </c>
      <c r="M14" s="1">
        <f t="shared" si="1"/>
        <v>15</v>
      </c>
      <c r="N14" s="3">
        <f t="shared" si="2"/>
        <v>65.333333333333329</v>
      </c>
      <c r="O14" s="3">
        <f t="shared" si="3"/>
        <v>65.333333333333329</v>
      </c>
      <c r="P14" s="6">
        <f t="shared" si="4"/>
        <v>42486.249305555597</v>
      </c>
      <c r="Q14" s="7">
        <v>42486.021527777775</v>
      </c>
      <c r="U14" s="5" t="str">
        <f>ROUND((P14-MAX(Q14:S14))*24,1)&amp;"h"</f>
        <v>5.5h</v>
      </c>
    </row>
    <row r="15" spans="1:21" x14ac:dyDescent="0.4">
      <c r="A15" s="1">
        <v>7</v>
      </c>
      <c r="B15" s="1" t="s">
        <v>31</v>
      </c>
      <c r="C15" s="1" t="s">
        <v>34</v>
      </c>
      <c r="D15" s="1" t="s">
        <v>35</v>
      </c>
      <c r="E15" s="1">
        <v>6685</v>
      </c>
      <c r="F15" s="1">
        <v>1</v>
      </c>
      <c r="G15" s="1">
        <v>2</v>
      </c>
      <c r="H15" s="1">
        <v>2</v>
      </c>
      <c r="I15" s="1">
        <v>2</v>
      </c>
      <c r="J15" s="1">
        <v>8</v>
      </c>
      <c r="K15" s="1">
        <v>12</v>
      </c>
      <c r="L15" s="1">
        <f t="shared" si="0"/>
        <v>56</v>
      </c>
      <c r="M15" s="1">
        <f t="shared" si="1"/>
        <v>15</v>
      </c>
      <c r="N15" s="3">
        <f t="shared" si="2"/>
        <v>74.666666666666671</v>
      </c>
      <c r="O15" s="3">
        <f t="shared" si="3"/>
        <v>55.846422338568942</v>
      </c>
      <c r="P15" s="6">
        <f t="shared" si="4"/>
        <v>42486.249305555597</v>
      </c>
      <c r="Q15" s="7">
        <v>42486.245138888888</v>
      </c>
      <c r="U15" s="5" t="str">
        <f>ROUND((P15-MAX(Q15:S15))*24*60,0)&amp;"min"</f>
        <v>6min</v>
      </c>
    </row>
    <row r="16" spans="1:21" x14ac:dyDescent="0.4">
      <c r="A16" s="1">
        <v>8</v>
      </c>
      <c r="B16" s="1" t="s">
        <v>39</v>
      </c>
      <c r="C16" s="1" t="s">
        <v>36</v>
      </c>
      <c r="D16" s="1" t="s">
        <v>10</v>
      </c>
      <c r="E16" s="1">
        <v>7982</v>
      </c>
      <c r="F16" s="1">
        <v>0</v>
      </c>
      <c r="G16" s="1">
        <v>1</v>
      </c>
      <c r="H16" s="1">
        <v>4</v>
      </c>
      <c r="I16" s="1">
        <v>1</v>
      </c>
      <c r="J16" s="1">
        <v>6</v>
      </c>
      <c r="K16" s="1">
        <v>6</v>
      </c>
      <c r="L16" s="1">
        <f t="shared" si="0"/>
        <v>42</v>
      </c>
      <c r="M16" s="1">
        <f t="shared" si="1"/>
        <v>12</v>
      </c>
      <c r="N16" s="3">
        <f t="shared" si="2"/>
        <v>70</v>
      </c>
      <c r="O16" s="3">
        <f t="shared" si="3"/>
        <v>43.848659483838638</v>
      </c>
      <c r="P16" s="6">
        <f t="shared" si="4"/>
        <v>42488.249305555597</v>
      </c>
      <c r="Q16" s="7">
        <v>42488.087500000001</v>
      </c>
      <c r="U16" s="5" t="str">
        <f>ROUND((P16-MAX(Q16:S16))*24,1)&amp;"h"</f>
        <v>3.9h</v>
      </c>
    </row>
    <row r="17" spans="1:21" x14ac:dyDescent="0.4">
      <c r="A17" s="1">
        <v>8</v>
      </c>
      <c r="B17" s="1" t="s">
        <v>38</v>
      </c>
      <c r="C17" s="1" t="s">
        <v>37</v>
      </c>
      <c r="D17" s="1" t="s">
        <v>3</v>
      </c>
      <c r="E17" s="1">
        <v>2859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  <c r="M17" s="1">
        <v>12</v>
      </c>
      <c r="N17" s="3">
        <f t="shared" si="2"/>
        <v>0</v>
      </c>
      <c r="O17" s="3">
        <f t="shared" si="3"/>
        <v>0</v>
      </c>
      <c r="P17" s="6">
        <f t="shared" si="4"/>
        <v>42488.249305555597</v>
      </c>
      <c r="Q17" s="4" t="s">
        <v>56</v>
      </c>
      <c r="T17" s="4" t="s">
        <v>56</v>
      </c>
      <c r="U17" s="4" t="s">
        <v>56</v>
      </c>
    </row>
    <row r="18" spans="1:21" x14ac:dyDescent="0.4">
      <c r="A18" s="1">
        <v>9</v>
      </c>
      <c r="B18" s="1" t="s">
        <v>46</v>
      </c>
      <c r="C18" s="1" t="s">
        <v>40</v>
      </c>
      <c r="D18" s="1" t="s">
        <v>41</v>
      </c>
      <c r="E18" s="1">
        <v>4986</v>
      </c>
      <c r="F18" s="1">
        <v>1</v>
      </c>
      <c r="G18" s="1"/>
      <c r="H18" s="1">
        <v>2</v>
      </c>
      <c r="I18" s="1">
        <v>1</v>
      </c>
      <c r="J18" s="1">
        <v>6</v>
      </c>
      <c r="K18" s="1">
        <v>6</v>
      </c>
      <c r="L18" s="1">
        <f t="shared" si="0"/>
        <v>37</v>
      </c>
      <c r="M18" s="1">
        <f>SUM(F18:J18)</f>
        <v>10</v>
      </c>
      <c r="N18" s="3">
        <f t="shared" si="2"/>
        <v>74</v>
      </c>
      <c r="O18" s="3">
        <f t="shared" si="3"/>
        <v>74</v>
      </c>
      <c r="P18" s="6">
        <f t="shared" si="4"/>
        <v>42490.249305555597</v>
      </c>
      <c r="Q18" s="7">
        <v>42485.484027777777</v>
      </c>
      <c r="R18" s="7">
        <v>42487.944444444445</v>
      </c>
      <c r="T18" s="5" t="str">
        <f>ROUND((P18-Q18),1)&amp;"day"</f>
        <v>4.8day</v>
      </c>
      <c r="U18" s="5" t="str">
        <f>ROUND((P18-MAX(Q18:S18)),1)&amp;"day"</f>
        <v>2.3day</v>
      </c>
    </row>
    <row r="19" spans="1:21" x14ac:dyDescent="0.4">
      <c r="A19" s="1">
        <v>9</v>
      </c>
      <c r="B19" s="1" t="s">
        <v>46</v>
      </c>
      <c r="C19" s="1" t="s">
        <v>42</v>
      </c>
      <c r="D19" s="1" t="s">
        <v>43</v>
      </c>
      <c r="E19" s="1">
        <v>4880</v>
      </c>
      <c r="F19" s="1"/>
      <c r="G19" s="1">
        <v>1</v>
      </c>
      <c r="H19" s="1">
        <v>2</v>
      </c>
      <c r="I19" s="1">
        <v>2</v>
      </c>
      <c r="J19" s="1">
        <v>5</v>
      </c>
      <c r="K19" s="1">
        <v>7</v>
      </c>
      <c r="L19" s="1">
        <f t="shared" si="0"/>
        <v>38</v>
      </c>
      <c r="M19" s="1">
        <f>SUM(F19:J19)</f>
        <v>10</v>
      </c>
      <c r="N19" s="3">
        <f t="shared" si="2"/>
        <v>76</v>
      </c>
      <c r="O19" s="3">
        <f t="shared" si="3"/>
        <v>76</v>
      </c>
      <c r="P19" s="6">
        <f t="shared" si="4"/>
        <v>42490.249305555597</v>
      </c>
      <c r="Q19" s="7">
        <v>42490.072222222225</v>
      </c>
      <c r="R19" s="7">
        <v>42490.09097222222</v>
      </c>
      <c r="T19" s="5" t="str">
        <f>ROUND((P19-Q19)*24,1)&amp;"h"</f>
        <v>4.3h</v>
      </c>
      <c r="U19" s="5" t="str">
        <f>ROUND((P19-MAX(Q19:S19))*24,1)&amp;"h"</f>
        <v>3.8h</v>
      </c>
    </row>
    <row r="20" spans="1:21" x14ac:dyDescent="0.4">
      <c r="A20" s="1">
        <v>9</v>
      </c>
      <c r="B20" s="1" t="s">
        <v>46</v>
      </c>
      <c r="C20" s="1" t="s">
        <v>44</v>
      </c>
      <c r="D20" s="1" t="s">
        <v>45</v>
      </c>
      <c r="E20" s="1">
        <v>7204</v>
      </c>
      <c r="F20" s="1">
        <v>2</v>
      </c>
      <c r="G20" s="1">
        <v>2</v>
      </c>
      <c r="H20" s="1">
        <v>1</v>
      </c>
      <c r="I20" s="1">
        <v>2</v>
      </c>
      <c r="J20" s="1">
        <v>3</v>
      </c>
      <c r="K20" s="1">
        <v>6</v>
      </c>
      <c r="L20" s="1">
        <f t="shared" si="0"/>
        <v>28</v>
      </c>
      <c r="M20" s="1">
        <f>SUM(F20:J20)</f>
        <v>10</v>
      </c>
      <c r="N20" s="3">
        <f t="shared" si="2"/>
        <v>56</v>
      </c>
      <c r="O20" s="3">
        <f t="shared" si="3"/>
        <v>38.867295946696281</v>
      </c>
      <c r="P20" s="6">
        <f>P17+2</f>
        <v>42490.249305555597</v>
      </c>
      <c r="Q20" s="7">
        <v>42490.09652777778</v>
      </c>
      <c r="U20" s="5" t="str">
        <f>ROUND((P20-MAX(Q20:S20))*24,1)&amp;"h"</f>
        <v>3.7h</v>
      </c>
    </row>
    <row r="21" spans="1:21" x14ac:dyDescent="0.4">
      <c r="A21" s="1">
        <v>10</v>
      </c>
      <c r="B21" s="1" t="s">
        <v>9</v>
      </c>
      <c r="C21" s="1" t="s">
        <v>7</v>
      </c>
      <c r="D21" s="1" t="s">
        <v>5</v>
      </c>
      <c r="E21" s="1">
        <v>9267</v>
      </c>
      <c r="F21" s="1">
        <v>2</v>
      </c>
      <c r="G21" s="1">
        <v>2</v>
      </c>
      <c r="H21" s="1">
        <v>2</v>
      </c>
      <c r="I21" s="1">
        <v>4</v>
      </c>
      <c r="J21" s="1">
        <v>11</v>
      </c>
      <c r="K21" s="1">
        <v>11</v>
      </c>
      <c r="L21" s="1">
        <f t="shared" si="0"/>
        <v>73</v>
      </c>
      <c r="M21" s="1">
        <f>SUM(F21:J21)</f>
        <v>21</v>
      </c>
      <c r="N21" s="3">
        <f t="shared" si="2"/>
        <v>69.523809523809518</v>
      </c>
      <c r="O21" s="3">
        <f t="shared" si="3"/>
        <v>37.511497530921289</v>
      </c>
      <c r="P21" s="6">
        <f>P18+2</f>
        <v>42492.249305555597</v>
      </c>
      <c r="Q21" s="7">
        <v>42491.986805555556</v>
      </c>
      <c r="U21" s="5" t="str">
        <f>ROUND((P21-MAX(Q21:S21))*24,1)&amp;"h"</f>
        <v>6.3h</v>
      </c>
    </row>
    <row r="22" spans="1:21" x14ac:dyDescent="0.4">
      <c r="A22" s="1">
        <v>10</v>
      </c>
      <c r="B22" s="1" t="s">
        <v>9</v>
      </c>
      <c r="C22" s="1" t="s">
        <v>6</v>
      </c>
      <c r="D22" s="1" t="s">
        <v>3</v>
      </c>
      <c r="E22" s="1">
        <v>22054</v>
      </c>
      <c r="F22" s="1">
        <v>2</v>
      </c>
      <c r="G22" s="1">
        <v>0</v>
      </c>
      <c r="H22" s="1">
        <v>1</v>
      </c>
      <c r="I22" s="1">
        <v>2</v>
      </c>
      <c r="J22" s="1">
        <v>16</v>
      </c>
      <c r="K22" s="1">
        <v>11</v>
      </c>
      <c r="L22" s="1">
        <f t="shared" si="0"/>
        <v>83</v>
      </c>
      <c r="M22" s="1">
        <f>SUM(F22:J22)</f>
        <v>21</v>
      </c>
      <c r="N22" s="3">
        <f t="shared" si="2"/>
        <v>79.047619047619051</v>
      </c>
      <c r="O22" s="3">
        <f t="shared" si="3"/>
        <v>17.921379125695804</v>
      </c>
      <c r="P22" s="6">
        <f>P19+2</f>
        <v>42492.249305555597</v>
      </c>
      <c r="Q22" s="7">
        <v>42492.086111111108</v>
      </c>
      <c r="U22" s="5" t="str">
        <f>ROUND((P22-MAX(Q22:S22))*24,1)&amp;"h"</f>
        <v>3.9h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fulldata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2016-05-10T16:14:13Z</dcterms:modified>
</cp:coreProperties>
</file>