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vml" ContentType="application/vnd.openxmlformats-officedocument.vmlDrawin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filterPrivacy="1" showInkAnnotation="0" autoCompressPictures="0"/>
  <bookViews>
    <workbookView xWindow="2680" yWindow="-80" windowWidth="21520" windowHeight="15400" tabRatio="500"/>
  </bookViews>
  <sheets>
    <sheet name="集計" sheetId="2" r:id="rId1"/>
  </sheets>
  <definedNames>
    <definedName name="_xlnm._FilterDatabase" localSheetId="0" hidden="1">集計!$B$4:$R$4</definedName>
  </definedNames>
  <calcPr calcId="130406" refMode="R1C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5" i="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L5"/>
  <c r="K5"/>
  <c r="F3"/>
  <c r="G3"/>
  <c r="M34"/>
  <c r="L34"/>
  <c r="K34"/>
</calcChain>
</file>

<file path=xl/sharedStrings.xml><?xml version="1.0" encoding="utf-8"?>
<sst xmlns="http://schemas.openxmlformats.org/spreadsheetml/2006/main" count="105" uniqueCount="103">
  <si>
    <t>Drewin</t>
  </si>
  <si>
    <t>Eather</t>
  </si>
  <si>
    <t>Edir</t>
  </si>
  <si>
    <t>Emillie</t>
  </si>
  <si>
    <t>Erun</t>
  </si>
  <si>
    <t>Fury</t>
  </si>
  <si>
    <t>Glanatiss</t>
  </si>
  <si>
    <t>Hongkkong</t>
  </si>
  <si>
    <t>Ikumi</t>
  </si>
  <si>
    <t>Jirumimi</t>
  </si>
  <si>
    <t>Jukalord</t>
  </si>
  <si>
    <t>Kaburagi</t>
  </si>
  <si>
    <t>Kevinchoi</t>
  </si>
  <si>
    <t>Kusiusi</t>
  </si>
  <si>
    <t>Lebe</t>
  </si>
  <si>
    <t>Manzou</t>
  </si>
  <si>
    <t>Mogusuke</t>
  </si>
  <si>
    <t>Nikopin</t>
  </si>
  <si>
    <t>Noririn</t>
  </si>
  <si>
    <t>Oeppi</t>
  </si>
  <si>
    <t>Python</t>
  </si>
  <si>
    <t>Ride</t>
  </si>
  <si>
    <t>Rutilec</t>
  </si>
  <si>
    <t>Shan</t>
  </si>
  <si>
    <t>Shirousa</t>
  </si>
  <si>
    <t>Shox</t>
  </si>
  <si>
    <t>Shylock</t>
  </si>
  <si>
    <t>Taboc</t>
  </si>
  <si>
    <t>Tarubon</t>
  </si>
  <si>
    <t>Terryho</t>
  </si>
  <si>
    <t>Tirett</t>
  </si>
  <si>
    <t>Tonro</t>
  </si>
  <si>
    <t>Tutu</t>
  </si>
  <si>
    <t>Unan</t>
  </si>
  <si>
    <t>Wilock</t>
  </si>
  <si>
    <t>Wold</t>
  </si>
  <si>
    <t>Yosyos</t>
  </si>
  <si>
    <t>Yuichide</t>
  </si>
  <si>
    <t>Rerury</t>
  </si>
  <si>
    <t>Melb</t>
  </si>
  <si>
    <t>Dolili</t>
    <phoneticPr fontId="3"/>
  </si>
  <si>
    <t>Jyony</t>
    <phoneticPr fontId="3"/>
  </si>
  <si>
    <t>↓割り勘代金</t>
    <rPh sb="1" eb="2">
      <t>ワ</t>
    </rPh>
    <rPh sb="3" eb="4">
      <t>カン</t>
    </rPh>
    <rPh sb="4" eb="6">
      <t>ダイキン</t>
    </rPh>
    <phoneticPr fontId="3"/>
  </si>
  <si>
    <t>↓参加人数</t>
    <phoneticPr fontId="3"/>
  </si>
  <si>
    <t>モンク</t>
    <phoneticPr fontId="3"/>
  </si>
  <si>
    <t>シーフ</t>
    <phoneticPr fontId="3"/>
  </si>
  <si>
    <t>ナイト</t>
    <phoneticPr fontId="3"/>
  </si>
  <si>
    <t>コルセア</t>
    <phoneticPr fontId="4"/>
  </si>
  <si>
    <t>Hydra(白黒赤吟召学)</t>
    <phoneticPr fontId="3"/>
  </si>
  <si>
    <t>Hydra(戦ナ暗)</t>
    <phoneticPr fontId="3"/>
  </si>
  <si>
    <t>Hydra(All Job)</t>
    <phoneticPr fontId="3"/>
  </si>
  <si>
    <t>順位リスト</t>
    <rPh sb="0" eb="2">
      <t>ジュンイ</t>
    </rPh>
    <phoneticPr fontId="3"/>
  </si>
  <si>
    <t>ルンゴナンゴ翠貝貨</t>
    <rPh sb="6" eb="7">
      <t>ミドリ</t>
    </rPh>
    <rPh sb="7" eb="8">
      <t>ガイ</t>
    </rPh>
    <rPh sb="8" eb="9">
      <t>カ</t>
    </rPh>
    <phoneticPr fontId="4"/>
  </si>
  <si>
    <t>100バイン紙幣</t>
    <rPh sb="6" eb="8">
      <t>シヘイ</t>
    </rPh>
    <phoneticPr fontId="4"/>
  </si>
  <si>
    <t>無し</t>
    <rPh sb="0" eb="1">
      <t>ナ</t>
    </rPh>
    <phoneticPr fontId="4"/>
  </si>
  <si>
    <t>劣化脚</t>
  </si>
  <si>
    <t>胴</t>
  </si>
  <si>
    <t>脚</t>
  </si>
  <si>
    <t>頭</t>
  </si>
  <si>
    <t>戦士</t>
    <rPh sb="0" eb="2">
      <t>センシ</t>
    </rPh>
    <phoneticPr fontId="3"/>
  </si>
  <si>
    <t>白魔道士</t>
    <rPh sb="0" eb="4">
      <t>シロマドウシ</t>
    </rPh>
    <phoneticPr fontId="3"/>
  </si>
  <si>
    <t>黒魔道士</t>
    <rPh sb="0" eb="4">
      <t>クロマドウシ</t>
    </rPh>
    <phoneticPr fontId="3"/>
  </si>
  <si>
    <t>赤魔道士</t>
    <rPh sb="0" eb="1">
      <t>アカマドウシ</t>
    </rPh>
    <rPh sb="1" eb="4">
      <t>マドウシ</t>
    </rPh>
    <phoneticPr fontId="3"/>
  </si>
  <si>
    <t>Aqneid</t>
  </si>
  <si>
    <t>順位</t>
  </si>
  <si>
    <t>希望</t>
  </si>
  <si>
    <t>Name</t>
  </si>
  <si>
    <t>Asi</t>
  </si>
  <si>
    <t>Burnas</t>
  </si>
  <si>
    <t>Celena</t>
  </si>
  <si>
    <t>部位リスト</t>
    <rPh sb="0" eb="2">
      <t>ブイ</t>
    </rPh>
    <phoneticPr fontId="3"/>
  </si>
  <si>
    <t>手</t>
  </si>
  <si>
    <t>足</t>
  </si>
  <si>
    <t>劣化頭</t>
  </si>
  <si>
    <t>劣化胴</t>
  </si>
  <si>
    <t>劣化手</t>
  </si>
  <si>
    <t>劣化足</t>
  </si>
  <si>
    <t>装飾品</t>
  </si>
  <si>
    <t>第２希望</t>
  </si>
  <si>
    <t>Hydra(その他)</t>
  </si>
  <si>
    <t>部位(新裏用)</t>
    <rPh sb="0" eb="2">
      <t>ブイ</t>
    </rPh>
    <rPh sb="3" eb="5">
      <t>シンウラ</t>
    </rPh>
    <rPh sb="5" eb="6">
      <t>ヨウ</t>
    </rPh>
    <phoneticPr fontId="3"/>
  </si>
  <si>
    <t>希望種別</t>
    <rPh sb="0" eb="4">
      <t>キボウシュベツ</t>
    </rPh>
    <phoneticPr fontId="3"/>
  </si>
  <si>
    <t>第1.5希望</t>
    <rPh sb="0" eb="1">
      <t>ダイ</t>
    </rPh>
    <rPh sb="4" eb="6">
      <t>キボウ</t>
    </rPh>
    <phoneticPr fontId="3"/>
  </si>
  <si>
    <t>第１希望</t>
  </si>
  <si>
    <t>総計</t>
    <rPh sb="0" eb="1">
      <t>スベ</t>
    </rPh>
    <rPh sb="1" eb="2">
      <t>ケイ</t>
    </rPh>
    <phoneticPr fontId="3"/>
  </si>
  <si>
    <t>ドロップ記録</t>
    <rPh sb="4" eb="6">
      <t>キロク</t>
    </rPh>
    <phoneticPr fontId="3"/>
  </si>
  <si>
    <t>種類</t>
    <rPh sb="0" eb="2">
      <t>シュルイ</t>
    </rPh>
    <phoneticPr fontId="3"/>
  </si>
  <si>
    <t>取得者</t>
    <rPh sb="0" eb="3">
      <t>シュトクシャ</t>
    </rPh>
    <phoneticPr fontId="3"/>
  </si>
  <si>
    <t>暗黒騎士</t>
    <rPh sb="0" eb="4">
      <t>アンコクキシ</t>
    </rPh>
    <phoneticPr fontId="3"/>
  </si>
  <si>
    <t>吟遊詩人</t>
    <rPh sb="0" eb="4">
      <t>ギンユウシジン</t>
    </rPh>
    <phoneticPr fontId="3"/>
  </si>
  <si>
    <t>獣使い</t>
    <rPh sb="0" eb="2">
      <t>ケモノツカ</t>
    </rPh>
    <phoneticPr fontId="3"/>
  </si>
  <si>
    <t>狩人</t>
    <rPh sb="0" eb="2">
      <t>カリュウド</t>
    </rPh>
    <phoneticPr fontId="4"/>
  </si>
  <si>
    <t>忍者</t>
    <rPh sb="0" eb="2">
      <t>ニンジャ</t>
    </rPh>
    <phoneticPr fontId="4"/>
  </si>
  <si>
    <t>侍</t>
    <rPh sb="0" eb="1">
      <t>サムライ</t>
    </rPh>
    <phoneticPr fontId="4"/>
  </si>
  <si>
    <t>竜騎士</t>
    <rPh sb="0" eb="3">
      <t>リュウキシ</t>
    </rPh>
    <phoneticPr fontId="4"/>
  </si>
  <si>
    <t>召喚士</t>
    <rPh sb="0" eb="3">
      <t>ショウカンシ</t>
    </rPh>
    <phoneticPr fontId="4"/>
  </si>
  <si>
    <t>青魔道士</t>
    <rPh sb="0" eb="4">
      <t>アオマドウシ</t>
    </rPh>
    <phoneticPr fontId="4"/>
  </si>
  <si>
    <t>からくり士</t>
    <rPh sb="4" eb="5">
      <t>シ</t>
    </rPh>
    <phoneticPr fontId="4"/>
  </si>
  <si>
    <t>学者</t>
    <rPh sb="0" eb="2">
      <t>ガクシャ</t>
    </rPh>
    <phoneticPr fontId="4"/>
  </si>
  <si>
    <t>踊り子</t>
    <rPh sb="0" eb="1">
      <t>オド</t>
    </rPh>
    <rPh sb="2" eb="3">
      <t>コ</t>
    </rPh>
    <phoneticPr fontId="4"/>
  </si>
  <si>
    <t>高額貨幣</t>
    <rPh sb="0" eb="2">
      <t>コウガク</t>
    </rPh>
    <rPh sb="2" eb="4">
      <t>カヘイ</t>
    </rPh>
    <phoneticPr fontId="4"/>
  </si>
  <si>
    <t>モニヨン銀貨</t>
    <rPh sb="4" eb="6">
      <t>ギンカ</t>
    </rPh>
    <phoneticPr fontId="4"/>
  </si>
  <si>
    <t>希望数</t>
    <rPh sb="0" eb="2">
      <t>キボウ</t>
    </rPh>
    <rPh sb="2" eb="3">
      <t>スウ</t>
    </rPh>
    <phoneticPr fontId="3"/>
  </si>
</sst>
</file>

<file path=xl/styles.xml><?xml version="1.0" encoding="utf-8"?>
<styleSheet xmlns="http://schemas.openxmlformats.org/spreadsheetml/2006/main">
  <numFmts count="1">
    <numFmt numFmtId="176" formatCode="0"/>
  </numFmts>
  <fonts count="17">
    <font>
      <sz val="11"/>
      <name val="ＭＳ Ｐゴシック"/>
      <charset val="128"/>
    </font>
    <font>
      <sz val="12"/>
      <name val="Osaka"/>
      <charset val="128"/>
    </font>
    <font>
      <b/>
      <i/>
      <sz val="14"/>
      <name val="Osaka"/>
      <family val="3"/>
      <charset val="128"/>
    </font>
    <font>
      <sz val="6"/>
      <name val="ＭＳ Ｐゴシック"/>
      <charset val="128"/>
    </font>
    <font>
      <sz val="6"/>
      <name val="Osaka"/>
      <family val="3"/>
      <charset val="128"/>
    </font>
    <font>
      <sz val="14"/>
      <name val="ＭＳ Ｐゴシック"/>
      <charset val="128"/>
    </font>
    <font>
      <b/>
      <sz val="12"/>
      <color indexed="12"/>
      <name val="Osaka"/>
      <charset val="128"/>
    </font>
    <font>
      <sz val="14"/>
      <name val="Osaka"/>
      <charset val="128"/>
    </font>
    <font>
      <b/>
      <i/>
      <sz val="14"/>
      <color indexed="10"/>
      <name val="Osaka"/>
      <charset val="128"/>
    </font>
    <font>
      <b/>
      <i/>
      <sz val="14"/>
      <color indexed="18"/>
      <name val="Osaka"/>
      <charset val="128"/>
    </font>
    <font>
      <i/>
      <sz val="14"/>
      <name val="Osaka"/>
      <charset val="128"/>
    </font>
    <font>
      <b/>
      <u/>
      <sz val="11"/>
      <color indexed="10"/>
      <name val="ＭＳ Ｐゴシック"/>
      <charset val="128"/>
    </font>
    <font>
      <sz val="9"/>
      <name val="ＭＳ Ｐゴシック"/>
      <charset val="128"/>
    </font>
    <font>
      <sz val="9"/>
      <name val="Osaka"/>
      <family val="3"/>
      <charset val="128"/>
    </font>
    <font>
      <sz val="11"/>
      <color indexed="10"/>
      <name val="Osaka"/>
      <charset val="128"/>
    </font>
    <font>
      <u/>
      <sz val="11"/>
      <color indexed="10"/>
      <name val="ＭＳ Ｐゴシック"/>
      <charset val="128"/>
    </font>
    <font>
      <b/>
      <sz val="13"/>
      <color indexed="10"/>
      <name val="Osaka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0" xfId="0" applyFont="1" applyBorder="1"/>
    <xf numFmtId="0" fontId="1" fillId="0" borderId="2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3" xfId="0" applyFont="1" applyBorder="1"/>
    <xf numFmtId="0" fontId="1" fillId="0" borderId="25" xfId="0" applyFont="1" applyBorder="1"/>
    <xf numFmtId="0" fontId="1" fillId="0" borderId="21" xfId="0" applyFont="1" applyBorder="1"/>
    <xf numFmtId="0" fontId="1" fillId="0" borderId="24" xfId="0" applyFont="1" applyBorder="1"/>
    <xf numFmtId="0" fontId="1" fillId="0" borderId="0" xfId="0" applyFont="1" applyBorder="1"/>
    <xf numFmtId="0" fontId="1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/>
    <xf numFmtId="0" fontId="12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176" fontId="15" fillId="0" borderId="0" xfId="0" applyNumberFormat="1" applyFont="1" applyAlignment="1">
      <alignment horizontal="center"/>
    </xf>
    <xf numFmtId="0" fontId="16" fillId="3" borderId="17" xfId="0" applyFont="1" applyFill="1" applyBorder="1"/>
    <xf numFmtId="0" fontId="16" fillId="3" borderId="18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Q83"/>
  <sheetViews>
    <sheetView tabSelected="1" workbookViewId="0">
      <selection activeCell="D7" sqref="D7"/>
    </sheetView>
  </sheetViews>
  <sheetFormatPr baseColWidth="12" defaultRowHeight="20"/>
  <cols>
    <col min="1" max="1" width="3.6640625" style="4" customWidth="1"/>
    <col min="2" max="2" width="15.83203125" style="26" hidden="1" customWidth="1"/>
    <col min="3" max="3" width="15.83203125" style="24" hidden="1" customWidth="1"/>
    <col min="4" max="4" width="3.1640625" style="4" customWidth="1"/>
    <col min="5" max="7" width="12.83203125" style="4"/>
    <col min="8" max="8" width="3.33203125" style="4" customWidth="1"/>
    <col min="9" max="13" width="12.83203125" style="4"/>
    <col min="14" max="14" width="3.1640625" style="4" customWidth="1"/>
    <col min="15" max="16384" width="12.83203125" style="4"/>
  </cols>
  <sheetData>
    <row r="2" spans="2:17">
      <c r="F2" s="43" t="s">
        <v>43</v>
      </c>
      <c r="G2" s="43" t="s">
        <v>42</v>
      </c>
    </row>
    <row r="3" spans="2:17" ht="21" thickBot="1">
      <c r="E3" s="34"/>
      <c r="F3" s="34">
        <f>COUNTA(F5:F83)</f>
        <v>0</v>
      </c>
      <c r="G3" s="44" t="str">
        <f>IF(F3&gt;0,500000/F3,"0")</f>
        <v>0</v>
      </c>
    </row>
    <row r="4" spans="2:17" ht="21" thickBot="1">
      <c r="B4" s="36" t="s">
        <v>51</v>
      </c>
      <c r="C4" s="39" t="s">
        <v>70</v>
      </c>
      <c r="E4" s="1" t="s">
        <v>64</v>
      </c>
      <c r="F4" s="2" t="s">
        <v>65</v>
      </c>
      <c r="G4" s="3" t="s">
        <v>66</v>
      </c>
      <c r="I4" s="5" t="s">
        <v>81</v>
      </c>
      <c r="J4" s="6" t="s">
        <v>102</v>
      </c>
      <c r="K4" s="6" t="s">
        <v>83</v>
      </c>
      <c r="L4" s="6" t="s">
        <v>82</v>
      </c>
      <c r="M4" s="7" t="s">
        <v>78</v>
      </c>
      <c r="O4" s="8" t="s">
        <v>85</v>
      </c>
      <c r="P4" s="16"/>
      <c r="Q4" s="9"/>
    </row>
    <row r="5" spans="2:17" ht="21" thickBot="1">
      <c r="B5" s="37">
        <v>1</v>
      </c>
      <c r="C5" s="40" t="s">
        <v>58</v>
      </c>
      <c r="E5" s="22"/>
      <c r="F5"/>
      <c r="G5" s="20" t="s">
        <v>63</v>
      </c>
      <c r="I5" s="27" t="s">
        <v>59</v>
      </c>
      <c r="J5" s="28">
        <f>COUNTIF(集計!$F$5:$F$83,集計!I5)</f>
        <v>0</v>
      </c>
      <c r="K5" s="31">
        <f>COUNTIFS(集計!$E$5:$E$83,1,集計!$F$5:$F$83,I5)</f>
        <v>0</v>
      </c>
      <c r="L5" s="32">
        <f>COUNTIFS(集計!$E$5:$E$83,1.5,集計!$F$5:$F$83,I5)</f>
        <v>0</v>
      </c>
      <c r="M5" s="33">
        <f>COUNTIFS(集計!$E$5:$E$83,2,集計!$F$5:$F$83,I5)</f>
        <v>0</v>
      </c>
      <c r="O5" s="14" t="s">
        <v>86</v>
      </c>
      <c r="P5" s="17" t="s">
        <v>80</v>
      </c>
      <c r="Q5" s="15" t="s">
        <v>87</v>
      </c>
    </row>
    <row r="6" spans="2:17" ht="21" thickTop="1">
      <c r="B6" s="37">
        <v>1.5</v>
      </c>
      <c r="C6" s="40" t="s">
        <v>56</v>
      </c>
      <c r="E6" s="22"/>
      <c r="F6"/>
      <c r="G6" s="20" t="s">
        <v>67</v>
      </c>
      <c r="I6" s="27" t="s">
        <v>44</v>
      </c>
      <c r="J6" s="28">
        <f>COUNTIF(集計!$F$5:$F$83,集計!I6)</f>
        <v>0</v>
      </c>
      <c r="K6" s="31">
        <f>COUNTIFS(集計!$E$5:$E$83,1,集計!$F$5:$F$83,I6)</f>
        <v>0</v>
      </c>
      <c r="L6" s="32">
        <f>COUNTIFS(集計!$E$5:$E$83,1.5,集計!$F$5:$F$83,I6)</f>
        <v>0</v>
      </c>
      <c r="M6" s="33">
        <f>COUNTIFS(集計!$E$5:$E$83,2,集計!$F$5:$F$83,I6)</f>
        <v>0</v>
      </c>
      <c r="O6" s="10"/>
      <c r="P6" s="18"/>
      <c r="Q6" s="11"/>
    </row>
    <row r="7" spans="2:17">
      <c r="B7" s="37">
        <v>2</v>
      </c>
      <c r="C7" s="40" t="s">
        <v>71</v>
      </c>
      <c r="E7" s="22"/>
      <c r="F7"/>
      <c r="G7" s="20" t="s">
        <v>68</v>
      </c>
      <c r="I7" s="27" t="s">
        <v>60</v>
      </c>
      <c r="J7" s="28">
        <f>COUNTIF(集計!$F$5:$F$83,集計!I7)</f>
        <v>0</v>
      </c>
      <c r="K7" s="31">
        <f>COUNTIFS(集計!$E$5:$E$83,1,集計!$F$5:$F$83,I7)</f>
        <v>0</v>
      </c>
      <c r="L7" s="32">
        <f>COUNTIFS(集計!$E$5:$E$83,1.5,集計!$F$5:$F$83,I7)</f>
        <v>0</v>
      </c>
      <c r="M7" s="33">
        <f>COUNTIFS(集計!$E$5:$E$83,2,集計!$F$5:$F$83,I7)</f>
        <v>0</v>
      </c>
      <c r="O7" s="10"/>
      <c r="P7" s="18"/>
      <c r="Q7" s="11"/>
    </row>
    <row r="8" spans="2:17">
      <c r="B8" s="37"/>
      <c r="C8" s="40" t="s">
        <v>57</v>
      </c>
      <c r="E8" s="22"/>
      <c r="F8"/>
      <c r="G8" s="20" t="s">
        <v>69</v>
      </c>
      <c r="I8" s="27" t="s">
        <v>61</v>
      </c>
      <c r="J8" s="28">
        <f>COUNTIF(集計!$F$5:$F$83,集計!I8)</f>
        <v>0</v>
      </c>
      <c r="K8" s="31">
        <f>COUNTIFS(集計!$E$5:$E$83,1,集計!$F$5:$F$83,I8)</f>
        <v>0</v>
      </c>
      <c r="L8" s="32">
        <f>COUNTIFS(集計!$E$5:$E$83,1.5,集計!$F$5:$F$83,I8)</f>
        <v>0</v>
      </c>
      <c r="M8" s="33">
        <f>COUNTIFS(集計!$E$5:$E$83,2,集計!$F$5:$F$83,I8)</f>
        <v>0</v>
      </c>
      <c r="O8" s="10"/>
      <c r="P8" s="18"/>
      <c r="Q8" s="11"/>
    </row>
    <row r="9" spans="2:17">
      <c r="B9" s="37"/>
      <c r="C9" s="40" t="s">
        <v>72</v>
      </c>
      <c r="E9" s="22"/>
      <c r="F9"/>
      <c r="G9" s="20" t="s">
        <v>40</v>
      </c>
      <c r="I9" s="27" t="s">
        <v>62</v>
      </c>
      <c r="J9" s="28">
        <f>COUNTIF(集計!$F$5:$F$83,集計!I9)</f>
        <v>0</v>
      </c>
      <c r="K9" s="31">
        <f>COUNTIFS(集計!$E$5:$E$83,1,集計!$F$5:$F$83,I9)</f>
        <v>0</v>
      </c>
      <c r="L9" s="32">
        <f>COUNTIFS(集計!$E$5:$E$83,1.5,集計!$F$5:$F$83,I9)</f>
        <v>0</v>
      </c>
      <c r="M9" s="33">
        <f>COUNTIFS(集計!$E$5:$E$83,2,集計!$F$5:$F$83,I9)</f>
        <v>0</v>
      </c>
      <c r="O9" s="10"/>
      <c r="P9" s="18"/>
      <c r="Q9" s="11"/>
    </row>
    <row r="10" spans="2:17">
      <c r="B10" s="37"/>
      <c r="C10" s="40" t="s">
        <v>73</v>
      </c>
      <c r="E10" s="22"/>
      <c r="F10"/>
      <c r="G10" s="20" t="s">
        <v>0</v>
      </c>
      <c r="I10" s="27" t="s">
        <v>45</v>
      </c>
      <c r="J10" s="28">
        <f>COUNTIF(集計!$F$5:$F$83,集計!I10)</f>
        <v>0</v>
      </c>
      <c r="K10" s="31">
        <f>COUNTIFS(集計!$E$5:$E$83,1,集計!$F$5:$F$83,I10)</f>
        <v>0</v>
      </c>
      <c r="L10" s="32">
        <f>COUNTIFS(集計!$E$5:$E$83,1.5,集計!$F$5:$F$83,I10)</f>
        <v>0</v>
      </c>
      <c r="M10" s="33">
        <f>COUNTIFS(集計!$E$5:$E$83,2,集計!$F$5:$F$83,I10)</f>
        <v>0</v>
      </c>
      <c r="O10" s="10"/>
      <c r="P10" s="18"/>
      <c r="Q10" s="11"/>
    </row>
    <row r="11" spans="2:17">
      <c r="B11" s="37"/>
      <c r="C11" s="40" t="s">
        <v>74</v>
      </c>
      <c r="E11" s="22"/>
      <c r="F11"/>
      <c r="G11" s="20" t="s">
        <v>1</v>
      </c>
      <c r="I11" s="27" t="s">
        <v>46</v>
      </c>
      <c r="J11" s="28">
        <f>COUNTIF(集計!$F$5:$F$83,集計!I11)</f>
        <v>0</v>
      </c>
      <c r="K11" s="31">
        <f>COUNTIFS(集計!$E$5:$E$83,1,集計!$F$5:$F$83,I11)</f>
        <v>0</v>
      </c>
      <c r="L11" s="32">
        <f>COUNTIFS(集計!$E$5:$E$83,1.5,集計!$F$5:$F$83,I11)</f>
        <v>0</v>
      </c>
      <c r="M11" s="33">
        <f>COUNTIFS(集計!$E$5:$E$83,2,集計!$F$5:$F$83,I11)</f>
        <v>0</v>
      </c>
      <c r="O11" s="10"/>
      <c r="P11" s="18"/>
      <c r="Q11" s="11"/>
    </row>
    <row r="12" spans="2:17">
      <c r="B12" s="37"/>
      <c r="C12" s="40" t="s">
        <v>75</v>
      </c>
      <c r="E12" s="22"/>
      <c r="F12"/>
      <c r="G12" s="20" t="s">
        <v>2</v>
      </c>
      <c r="I12" s="27" t="s">
        <v>88</v>
      </c>
      <c r="J12" s="28">
        <f>COUNTIF(集計!$F$5:$F$83,集計!I12)</f>
        <v>0</v>
      </c>
      <c r="K12" s="31">
        <f>COUNTIFS(集計!$E$5:$E$83,1,集計!$F$5:$F$83,I12)</f>
        <v>0</v>
      </c>
      <c r="L12" s="32">
        <f>COUNTIFS(集計!$E$5:$E$83,1.5,集計!$F$5:$F$83,I12)</f>
        <v>0</v>
      </c>
      <c r="M12" s="33">
        <f>COUNTIFS(集計!$E$5:$E$83,2,集計!$F$5:$F$83,I12)</f>
        <v>0</v>
      </c>
      <c r="O12" s="10"/>
      <c r="P12" s="18"/>
      <c r="Q12" s="11"/>
    </row>
    <row r="13" spans="2:17">
      <c r="B13" s="37"/>
      <c r="C13" s="40" t="s">
        <v>55</v>
      </c>
      <c r="E13" s="22"/>
      <c r="F13"/>
      <c r="G13" s="20" t="s">
        <v>3</v>
      </c>
      <c r="I13" s="27" t="s">
        <v>89</v>
      </c>
      <c r="J13" s="28">
        <f>COUNTIF(集計!$F$5:$F$83,集計!I13)</f>
        <v>0</v>
      </c>
      <c r="K13" s="31">
        <f>COUNTIFS(集計!$E$5:$E$83,1,集計!$F$5:$F$83,I13)</f>
        <v>0</v>
      </c>
      <c r="L13" s="32">
        <f>COUNTIFS(集計!$E$5:$E$83,1.5,集計!$F$5:$F$83,I13)</f>
        <v>0</v>
      </c>
      <c r="M13" s="33">
        <f>COUNTIFS(集計!$E$5:$E$83,2,集計!$F$5:$F$83,I13)</f>
        <v>0</v>
      </c>
      <c r="O13" s="10"/>
      <c r="P13" s="18"/>
      <c r="Q13" s="11"/>
    </row>
    <row r="14" spans="2:17">
      <c r="B14" s="37"/>
      <c r="C14" s="40" t="s">
        <v>76</v>
      </c>
      <c r="E14" s="22"/>
      <c r="F14"/>
      <c r="G14" s="20" t="s">
        <v>4</v>
      </c>
      <c r="I14" s="27" t="s">
        <v>90</v>
      </c>
      <c r="J14" s="28">
        <f>COUNTIF(集計!$F$5:$F$83,集計!I14)</f>
        <v>0</v>
      </c>
      <c r="K14" s="31">
        <f>COUNTIFS(集計!$E$5:$E$83,1,集計!$F$5:$F$83,I14)</f>
        <v>0</v>
      </c>
      <c r="L14" s="32">
        <f>COUNTIFS(集計!$E$5:$E$83,1.5,集計!$F$5:$F$83,I14)</f>
        <v>0</v>
      </c>
      <c r="M14" s="33">
        <f>COUNTIFS(集計!$E$5:$E$83,2,集計!$F$5:$F$83,I14)</f>
        <v>0</v>
      </c>
      <c r="O14" s="10"/>
      <c r="P14" s="18"/>
      <c r="Q14" s="11"/>
    </row>
    <row r="15" spans="2:17" ht="21" thickBot="1">
      <c r="B15" s="38"/>
      <c r="C15" s="41" t="s">
        <v>77</v>
      </c>
      <c r="E15" s="22"/>
      <c r="F15"/>
      <c r="G15" s="20" t="s">
        <v>5</v>
      </c>
      <c r="I15" s="27" t="s">
        <v>91</v>
      </c>
      <c r="J15" s="28">
        <f>COUNTIF(集計!$F$5:$F$83,集計!I15)</f>
        <v>0</v>
      </c>
      <c r="K15" s="31">
        <f>COUNTIFS(集計!$E$5:$E$83,1,集計!$F$5:$F$83,I15)</f>
        <v>0</v>
      </c>
      <c r="L15" s="32">
        <f>COUNTIFS(集計!$E$5:$E$83,1.5,集計!$F$5:$F$83,I15)</f>
        <v>0</v>
      </c>
      <c r="M15" s="33">
        <f>COUNTIFS(集計!$E$5:$E$83,2,集計!$F$5:$F$83,I15)</f>
        <v>0</v>
      </c>
      <c r="O15" s="10"/>
      <c r="P15" s="18"/>
      <c r="Q15" s="11"/>
    </row>
    <row r="16" spans="2:17">
      <c r="C16" s="42"/>
      <c r="E16" s="22"/>
      <c r="F16"/>
      <c r="G16" s="20" t="s">
        <v>6</v>
      </c>
      <c r="I16" s="27" t="s">
        <v>92</v>
      </c>
      <c r="J16" s="28">
        <f>COUNTIF(集計!$F$5:$F$83,集計!I16)</f>
        <v>0</v>
      </c>
      <c r="K16" s="31">
        <f>COUNTIFS(集計!$E$5:$E$83,1,集計!$F$5:$F$83,I16)</f>
        <v>0</v>
      </c>
      <c r="L16" s="32">
        <f>COUNTIFS(集計!$E$5:$E$83,1.5,集計!$F$5:$F$83,I16)</f>
        <v>0</v>
      </c>
      <c r="M16" s="33">
        <f>COUNTIFS(集計!$E$5:$E$83,2,集計!$F$5:$F$83,I16)</f>
        <v>0</v>
      </c>
      <c r="O16" s="10"/>
      <c r="P16" s="18"/>
      <c r="Q16" s="11"/>
    </row>
    <row r="17" spans="3:17">
      <c r="C17" s="42"/>
      <c r="E17" s="22"/>
      <c r="F17"/>
      <c r="G17" s="20" t="s">
        <v>7</v>
      </c>
      <c r="I17" s="27" t="s">
        <v>93</v>
      </c>
      <c r="J17" s="28">
        <f>COUNTIF(集計!$F$5:$F$83,集計!I17)</f>
        <v>0</v>
      </c>
      <c r="K17" s="31">
        <f>COUNTIFS(集計!$E$5:$E$83,1,集計!$F$5:$F$83,I17)</f>
        <v>0</v>
      </c>
      <c r="L17" s="32">
        <f>COUNTIFS(集計!$E$5:$E$83,1.5,集計!$F$5:$F$83,I17)</f>
        <v>0</v>
      </c>
      <c r="M17" s="33">
        <f>COUNTIFS(集計!$E$5:$E$83,2,集計!$F$5:$F$83,I17)</f>
        <v>0</v>
      </c>
      <c r="O17" s="10"/>
      <c r="P17" s="18"/>
      <c r="Q17" s="11"/>
    </row>
    <row r="18" spans="3:17">
      <c r="C18" s="42"/>
      <c r="E18" s="22"/>
      <c r="F18"/>
      <c r="G18" s="20" t="s">
        <v>8</v>
      </c>
      <c r="I18" s="27" t="s">
        <v>94</v>
      </c>
      <c r="J18" s="28">
        <f>COUNTIF(集計!$F$5:$F$83,集計!I18)</f>
        <v>0</v>
      </c>
      <c r="K18" s="31">
        <f>COUNTIFS(集計!$E$5:$E$83,1,集計!$F$5:$F$83,I18)</f>
        <v>0</v>
      </c>
      <c r="L18" s="32">
        <f>COUNTIFS(集計!$E$5:$E$83,1.5,集計!$F$5:$F$83,I18)</f>
        <v>0</v>
      </c>
      <c r="M18" s="33">
        <f>COUNTIFS(集計!$E$5:$E$83,2,集計!$F$5:$F$83,I18)</f>
        <v>0</v>
      </c>
      <c r="O18" s="10"/>
      <c r="P18" s="18"/>
      <c r="Q18" s="11"/>
    </row>
    <row r="19" spans="3:17">
      <c r="C19" s="42"/>
      <c r="E19" s="22"/>
      <c r="F19"/>
      <c r="G19" s="20" t="s">
        <v>9</v>
      </c>
      <c r="I19" s="27" t="s">
        <v>95</v>
      </c>
      <c r="J19" s="28">
        <f>COUNTIF(集計!$F$5:$F$83,集計!I19)</f>
        <v>0</v>
      </c>
      <c r="K19" s="31">
        <f>COUNTIFS(集計!$E$5:$E$83,1,集計!$F$5:$F$83,I19)</f>
        <v>0</v>
      </c>
      <c r="L19" s="32">
        <f>COUNTIFS(集計!$E$5:$E$83,1.5,集計!$F$5:$F$83,I19)</f>
        <v>0</v>
      </c>
      <c r="M19" s="33">
        <f>COUNTIFS(集計!$E$5:$E$83,2,集計!$F$5:$F$83,I19)</f>
        <v>0</v>
      </c>
      <c r="O19" s="10"/>
      <c r="P19" s="18"/>
      <c r="Q19" s="11"/>
    </row>
    <row r="20" spans="3:17">
      <c r="C20" s="42"/>
      <c r="E20" s="22"/>
      <c r="F20"/>
      <c r="G20" s="20" t="s">
        <v>10</v>
      </c>
      <c r="I20" s="27" t="s">
        <v>96</v>
      </c>
      <c r="J20" s="28">
        <f>COUNTIF(集計!$F$5:$F$83,集計!I20)</f>
        <v>0</v>
      </c>
      <c r="K20" s="31">
        <f>COUNTIFS(集計!$E$5:$E$83,1,集計!$F$5:$F$83,I20)</f>
        <v>0</v>
      </c>
      <c r="L20" s="32">
        <f>COUNTIFS(集計!$E$5:$E$83,1.5,集計!$F$5:$F$83,I20)</f>
        <v>0</v>
      </c>
      <c r="M20" s="33">
        <f>COUNTIFS(集計!$E$5:$E$83,2,集計!$F$5:$F$83,I20)</f>
        <v>0</v>
      </c>
      <c r="O20" s="10"/>
      <c r="P20" s="18"/>
      <c r="Q20" s="11"/>
    </row>
    <row r="21" spans="3:17">
      <c r="C21" s="42"/>
      <c r="E21" s="22"/>
      <c r="F21"/>
      <c r="G21" s="20" t="s">
        <v>41</v>
      </c>
      <c r="I21" s="27" t="s">
        <v>47</v>
      </c>
      <c r="J21" s="28">
        <f>COUNTIF(集計!$F$5:$F$83,集計!I21)</f>
        <v>0</v>
      </c>
      <c r="K21" s="31">
        <f>COUNTIFS(集計!$E$5:$E$83,1,集計!$F$5:$F$83,I21)</f>
        <v>0</v>
      </c>
      <c r="L21" s="32">
        <f>COUNTIFS(集計!$E$5:$E$83,1.5,集計!$F$5:$F$83,I21)</f>
        <v>0</v>
      </c>
      <c r="M21" s="33">
        <f>COUNTIFS(集計!$E$5:$E$83,2,集計!$F$5:$F$83,I21)</f>
        <v>0</v>
      </c>
      <c r="O21" s="10"/>
      <c r="P21" s="18"/>
      <c r="Q21" s="11"/>
    </row>
    <row r="22" spans="3:17">
      <c r="C22" s="42"/>
      <c r="E22" s="22"/>
      <c r="F22"/>
      <c r="G22" s="20" t="s">
        <v>11</v>
      </c>
      <c r="I22" s="27" t="s">
        <v>97</v>
      </c>
      <c r="J22" s="28">
        <f>COUNTIF(集計!$F$5:$F$83,集計!I22)</f>
        <v>0</v>
      </c>
      <c r="K22" s="31">
        <f>COUNTIFS(集計!$E$5:$E$83,1,集計!$F$5:$F$83,I22)</f>
        <v>0</v>
      </c>
      <c r="L22" s="32">
        <f>COUNTIFS(集計!$E$5:$E$83,1.5,集計!$F$5:$F$83,I22)</f>
        <v>0</v>
      </c>
      <c r="M22" s="33">
        <f>COUNTIFS(集計!$E$5:$E$83,2,集計!$F$5:$F$83,I22)</f>
        <v>0</v>
      </c>
      <c r="O22" s="10"/>
      <c r="P22" s="18"/>
      <c r="Q22" s="11"/>
    </row>
    <row r="23" spans="3:17">
      <c r="C23" s="42"/>
      <c r="E23" s="22"/>
      <c r="F23"/>
      <c r="G23" s="20" t="s">
        <v>12</v>
      </c>
      <c r="I23" s="27" t="s">
        <v>98</v>
      </c>
      <c r="J23" s="28">
        <f>COUNTIF(集計!$F$5:$F$83,集計!I23)</f>
        <v>0</v>
      </c>
      <c r="K23" s="31">
        <f>COUNTIFS(集計!$E$5:$E$83,1,集計!$F$5:$F$83,I23)</f>
        <v>0</v>
      </c>
      <c r="L23" s="32">
        <f>COUNTIFS(集計!$E$5:$E$83,1.5,集計!$F$5:$F$83,I23)</f>
        <v>0</v>
      </c>
      <c r="M23" s="33">
        <f>COUNTIFS(集計!$E$5:$E$83,2,集計!$F$5:$F$83,I23)</f>
        <v>0</v>
      </c>
      <c r="O23" s="10"/>
      <c r="P23" s="18"/>
      <c r="Q23" s="11"/>
    </row>
    <row r="24" spans="3:17">
      <c r="C24" s="42"/>
      <c r="E24" s="22"/>
      <c r="F24"/>
      <c r="G24" s="20" t="s">
        <v>13</v>
      </c>
      <c r="I24" s="27" t="s">
        <v>99</v>
      </c>
      <c r="J24" s="28">
        <f>COUNTIF(集計!$F$5:$F$83,集計!I24)</f>
        <v>0</v>
      </c>
      <c r="K24" s="31">
        <f>COUNTIFS(集計!$E$5:$E$83,1,集計!$F$5:$F$83,I24)</f>
        <v>0</v>
      </c>
      <c r="L24" s="32">
        <f>COUNTIFS(集計!$E$5:$E$83,1.5,集計!$F$5:$F$83,I24)</f>
        <v>0</v>
      </c>
      <c r="M24" s="33">
        <f>COUNTIFS(集計!$E$5:$E$83,2,集計!$F$5:$F$83,I24)</f>
        <v>0</v>
      </c>
      <c r="O24" s="10"/>
      <c r="P24" s="18"/>
      <c r="Q24" s="11"/>
    </row>
    <row r="25" spans="3:17">
      <c r="C25" s="42"/>
      <c r="E25" s="22"/>
      <c r="F25"/>
      <c r="G25" s="20" t="s">
        <v>14</v>
      </c>
      <c r="I25" s="27" t="s">
        <v>100</v>
      </c>
      <c r="J25" s="28">
        <f>COUNTIF(集計!$F$5:$F$83,集計!I25)</f>
        <v>0</v>
      </c>
      <c r="K25" s="31">
        <f>COUNTIFS(集計!$E$5:$E$83,1,集計!$F$5:$F$83,I25)</f>
        <v>0</v>
      </c>
      <c r="L25" s="32">
        <f>COUNTIFS(集計!$E$5:$E$83,1.5,集計!$F$5:$F$83,I25)</f>
        <v>0</v>
      </c>
      <c r="M25" s="33">
        <f>COUNTIFS(集計!$E$5:$E$83,2,集計!$F$5:$F$83,I25)</f>
        <v>0</v>
      </c>
      <c r="O25" s="10"/>
      <c r="P25" s="18"/>
      <c r="Q25" s="11"/>
    </row>
    <row r="26" spans="3:17">
      <c r="C26" s="42"/>
      <c r="E26" s="22"/>
      <c r="F26"/>
      <c r="G26" s="20" t="s">
        <v>15</v>
      </c>
      <c r="I26" s="27" t="s">
        <v>101</v>
      </c>
      <c r="J26" s="28">
        <f>COUNTIF(集計!$F$5:$F$83,集計!I26)</f>
        <v>0</v>
      </c>
      <c r="K26" s="31">
        <f>COUNTIFS(集計!$E$5:$E$83,1,集計!$F$5:$F$83,I26)</f>
        <v>0</v>
      </c>
      <c r="L26" s="32">
        <f>COUNTIFS(集計!$E$5:$E$83,1.5,集計!$F$5:$F$83,I26)</f>
        <v>0</v>
      </c>
      <c r="M26" s="33">
        <f>COUNTIFS(集計!$E$5:$E$83,2,集計!$F$5:$F$83,I26)</f>
        <v>0</v>
      </c>
      <c r="O26" s="10"/>
      <c r="P26" s="18"/>
      <c r="Q26" s="11"/>
    </row>
    <row r="27" spans="3:17">
      <c r="C27" s="42"/>
      <c r="E27" s="22"/>
      <c r="F27"/>
      <c r="G27" s="20" t="s">
        <v>16</v>
      </c>
      <c r="I27" s="27" t="s">
        <v>52</v>
      </c>
      <c r="J27" s="28">
        <f>COUNTIF(集計!$F$5:$F$83,集計!I27)</f>
        <v>0</v>
      </c>
      <c r="K27" s="31">
        <f>COUNTIFS(集計!$E$5:$E$83,1,集計!$F$5:$F$83,I27)</f>
        <v>0</v>
      </c>
      <c r="L27" s="32">
        <f>COUNTIFS(集計!$E$5:$E$83,1.5,集計!$F$5:$F$83,I27)</f>
        <v>0</v>
      </c>
      <c r="M27" s="33">
        <f>COUNTIFS(集計!$E$5:$E$83,2,集計!$F$5:$F$83,I27)</f>
        <v>0</v>
      </c>
      <c r="O27" s="10"/>
      <c r="P27" s="18"/>
      <c r="Q27" s="11"/>
    </row>
    <row r="28" spans="3:17">
      <c r="C28" s="42"/>
      <c r="E28" s="22"/>
      <c r="F28"/>
      <c r="G28" s="20" t="s">
        <v>17</v>
      </c>
      <c r="I28" s="27" t="s">
        <v>53</v>
      </c>
      <c r="J28" s="28">
        <f>COUNTIF(集計!$F$5:$F$83,集計!I28)</f>
        <v>0</v>
      </c>
      <c r="K28" s="31">
        <f>COUNTIFS(集計!$E$5:$E$83,1,集計!$F$5:$F$83,I28)</f>
        <v>0</v>
      </c>
      <c r="L28" s="32">
        <f>COUNTIFS(集計!$E$5:$E$83,1.5,集計!$F$5:$F$83,I28)</f>
        <v>0</v>
      </c>
      <c r="M28" s="33">
        <f>COUNTIFS(集計!$E$5:$E$83,2,集計!$F$5:$F$83,I28)</f>
        <v>0</v>
      </c>
      <c r="O28" s="10"/>
      <c r="P28" s="18"/>
      <c r="Q28" s="11"/>
    </row>
    <row r="29" spans="3:17">
      <c r="C29" s="42"/>
      <c r="E29" s="22"/>
      <c r="F29"/>
      <c r="G29" s="20" t="s">
        <v>18</v>
      </c>
      <c r="I29" s="27" t="s">
        <v>48</v>
      </c>
      <c r="J29" s="28">
        <f>COUNTIF(集計!$F$5:$F$83,集計!I29)</f>
        <v>0</v>
      </c>
      <c r="K29" s="31">
        <f>COUNTIFS(集計!$E$5:$E$83,1,集計!$F$5:$F$83,I29)</f>
        <v>0</v>
      </c>
      <c r="L29" s="32">
        <f>COUNTIFS(集計!$E$5:$E$83,1.5,集計!$F$5:$F$83,I29)</f>
        <v>0</v>
      </c>
      <c r="M29" s="33">
        <f>COUNTIFS(集計!$E$5:$E$83,2,集計!$F$5:$F$83,I29)</f>
        <v>0</v>
      </c>
      <c r="O29" s="10"/>
      <c r="P29" s="18"/>
      <c r="Q29" s="11"/>
    </row>
    <row r="30" spans="3:17">
      <c r="C30" s="42"/>
      <c r="E30" s="22"/>
      <c r="F30"/>
      <c r="G30" s="20" t="s">
        <v>19</v>
      </c>
      <c r="I30" s="27" t="s">
        <v>49</v>
      </c>
      <c r="J30" s="28">
        <f>COUNTIF(集計!$F$5:$F$83,集計!I30)</f>
        <v>0</v>
      </c>
      <c r="K30" s="31">
        <f>COUNTIFS(集計!$E$5:$E$83,1,集計!$F$5:$F$83,I30)</f>
        <v>0</v>
      </c>
      <c r="L30" s="32">
        <f>COUNTIFS(集計!$E$5:$E$83,1.5,集計!$F$5:$F$83,I30)</f>
        <v>0</v>
      </c>
      <c r="M30" s="33">
        <f>COUNTIFS(集計!$E$5:$E$83,2,集計!$F$5:$F$83,I30)</f>
        <v>0</v>
      </c>
      <c r="O30" s="10"/>
      <c r="P30" s="18"/>
      <c r="Q30" s="11"/>
    </row>
    <row r="31" spans="3:17">
      <c r="C31" s="42"/>
      <c r="E31" s="22"/>
      <c r="F31"/>
      <c r="G31" s="20" t="s">
        <v>20</v>
      </c>
      <c r="I31" s="27" t="s">
        <v>50</v>
      </c>
      <c r="J31" s="28">
        <f>COUNTIF(集計!$F$5:$F$83,集計!I31)</f>
        <v>0</v>
      </c>
      <c r="K31" s="31">
        <f>COUNTIFS(集計!$E$5:$E$83,1,集計!$F$5:$F$83,I31)</f>
        <v>0</v>
      </c>
      <c r="L31" s="32">
        <f>COUNTIFS(集計!$E$5:$E$83,1.5,集計!$F$5:$F$83,I31)</f>
        <v>0</v>
      </c>
      <c r="M31" s="33">
        <f>COUNTIFS(集計!$E$5:$E$83,2,集計!$F$5:$F$83,I31)</f>
        <v>0</v>
      </c>
      <c r="O31" s="10"/>
      <c r="P31" s="18"/>
      <c r="Q31" s="11"/>
    </row>
    <row r="32" spans="3:17">
      <c r="C32" s="42"/>
      <c r="E32" s="22"/>
      <c r="F32"/>
      <c r="G32" s="20" t="s">
        <v>21</v>
      </c>
      <c r="I32" s="27" t="s">
        <v>79</v>
      </c>
      <c r="J32" s="28">
        <f>COUNTIF(集計!$F$5:$F$83,集計!I32)</f>
        <v>0</v>
      </c>
      <c r="K32" s="31">
        <f>COUNTIFS(集計!$E$5:$E$83,1,集計!$F$5:$F$83,I32)</f>
        <v>0</v>
      </c>
      <c r="L32" s="32">
        <f>COUNTIFS(集計!$E$5:$E$83,1.5,集計!$F$5:$F$83,I32)</f>
        <v>0</v>
      </c>
      <c r="M32" s="33">
        <f>COUNTIFS(集計!$E$5:$E$83,2,集計!$F$5:$F$83,I32)</f>
        <v>0</v>
      </c>
      <c r="O32" s="10"/>
      <c r="P32" s="18"/>
      <c r="Q32" s="11"/>
    </row>
    <row r="33" spans="3:17">
      <c r="C33" s="42"/>
      <c r="E33" s="22"/>
      <c r="F33"/>
      <c r="G33" s="20" t="s">
        <v>22</v>
      </c>
      <c r="I33" s="27" t="s">
        <v>54</v>
      </c>
      <c r="J33" s="28">
        <f>COUNTIF(集計!$F$5:$F$83,集計!I33)</f>
        <v>0</v>
      </c>
      <c r="K33" s="29"/>
      <c r="L33" s="29"/>
      <c r="M33" s="30"/>
      <c r="O33" s="10"/>
      <c r="P33" s="18"/>
      <c r="Q33" s="11"/>
    </row>
    <row r="34" spans="3:17" ht="21" thickBot="1">
      <c r="C34" s="26"/>
      <c r="E34" s="22"/>
      <c r="F34"/>
      <c r="G34" s="20" t="s">
        <v>23</v>
      </c>
      <c r="I34" s="45" t="s">
        <v>84</v>
      </c>
      <c r="J34" s="46">
        <f>SUM(J5:J33)</f>
        <v>0</v>
      </c>
      <c r="K34" s="46">
        <f>SUM(K5:K28)</f>
        <v>0</v>
      </c>
      <c r="L34" s="46">
        <f t="shared" ref="L34:M34" si="0">SUM(L5:L28)</f>
        <v>0</v>
      </c>
      <c r="M34" s="47">
        <f t="shared" si="0"/>
        <v>0</v>
      </c>
      <c r="O34" s="10"/>
      <c r="P34" s="18"/>
      <c r="Q34" s="11"/>
    </row>
    <row r="35" spans="3:17">
      <c r="C35" s="26"/>
      <c r="E35" s="22"/>
      <c r="F35"/>
      <c r="G35" s="20" t="s">
        <v>24</v>
      </c>
      <c r="J35" s="26"/>
      <c r="K35" s="24"/>
      <c r="L35" s="24"/>
      <c r="M35" s="24"/>
      <c r="O35" s="10"/>
      <c r="P35" s="18"/>
      <c r="Q35" s="11"/>
    </row>
    <row r="36" spans="3:17">
      <c r="C36" s="26"/>
      <c r="E36" s="22"/>
      <c r="F36"/>
      <c r="G36" s="20" t="s">
        <v>25</v>
      </c>
      <c r="J36" s="26"/>
      <c r="K36" s="24"/>
      <c r="L36" s="24"/>
      <c r="M36" s="24"/>
      <c r="O36" s="10"/>
      <c r="P36" s="18"/>
      <c r="Q36" s="11"/>
    </row>
    <row r="37" spans="3:17">
      <c r="C37" s="26"/>
      <c r="E37" s="22"/>
      <c r="F37"/>
      <c r="G37" s="20" t="s">
        <v>26</v>
      </c>
      <c r="J37" s="26"/>
      <c r="K37" s="24"/>
      <c r="L37" s="24"/>
      <c r="M37" s="24"/>
      <c r="O37" s="10"/>
      <c r="P37" s="18"/>
      <c r="Q37" s="11"/>
    </row>
    <row r="38" spans="3:17">
      <c r="C38" s="26"/>
      <c r="E38" s="22"/>
      <c r="F38"/>
      <c r="G38" s="20" t="s">
        <v>27</v>
      </c>
      <c r="J38" s="25"/>
      <c r="K38" s="24"/>
      <c r="L38" s="24"/>
      <c r="M38" s="24"/>
      <c r="O38" s="10"/>
      <c r="P38" s="18"/>
      <c r="Q38" s="11"/>
    </row>
    <row r="39" spans="3:17">
      <c r="C39" s="26"/>
      <c r="E39" s="22"/>
      <c r="F39"/>
      <c r="G39" s="20" t="s">
        <v>28</v>
      </c>
      <c r="J39" s="25"/>
      <c r="K39" s="24"/>
      <c r="L39" s="24"/>
      <c r="M39" s="24"/>
      <c r="O39" s="10"/>
      <c r="P39" s="18"/>
      <c r="Q39" s="11"/>
    </row>
    <row r="40" spans="3:17">
      <c r="C40" s="26"/>
      <c r="E40" s="22"/>
      <c r="F40"/>
      <c r="G40" s="20" t="s">
        <v>29</v>
      </c>
      <c r="J40" s="25"/>
      <c r="K40" s="24"/>
      <c r="L40" s="24"/>
      <c r="M40" s="24"/>
      <c r="O40" s="10"/>
      <c r="P40" s="18"/>
      <c r="Q40" s="11"/>
    </row>
    <row r="41" spans="3:17">
      <c r="C41" s="26"/>
      <c r="E41" s="22"/>
      <c r="F41"/>
      <c r="G41" s="20" t="s">
        <v>30</v>
      </c>
      <c r="J41" s="25"/>
      <c r="K41" s="24"/>
      <c r="L41" s="24"/>
      <c r="M41" s="24"/>
      <c r="O41" s="10"/>
      <c r="P41" s="18"/>
      <c r="Q41" s="11"/>
    </row>
    <row r="42" spans="3:17">
      <c r="C42" s="26"/>
      <c r="E42" s="22"/>
      <c r="F42"/>
      <c r="G42" s="20" t="s">
        <v>31</v>
      </c>
      <c r="J42" s="25"/>
      <c r="K42" s="24"/>
      <c r="L42" s="24"/>
      <c r="M42" s="24"/>
      <c r="O42" s="10"/>
      <c r="P42" s="18"/>
      <c r="Q42" s="11"/>
    </row>
    <row r="43" spans="3:17">
      <c r="C43" s="26"/>
      <c r="E43" s="22"/>
      <c r="F43"/>
      <c r="G43" s="20" t="s">
        <v>30</v>
      </c>
      <c r="J43" s="25"/>
      <c r="K43" s="24"/>
      <c r="L43" s="24"/>
      <c r="M43" s="24"/>
      <c r="O43" s="10"/>
      <c r="P43" s="18"/>
      <c r="Q43" s="11"/>
    </row>
    <row r="44" spans="3:17">
      <c r="C44" s="26"/>
      <c r="E44" s="22"/>
      <c r="F44"/>
      <c r="G44" s="20" t="s">
        <v>31</v>
      </c>
      <c r="J44" s="25"/>
      <c r="K44" s="24"/>
      <c r="L44" s="24"/>
      <c r="M44" s="24"/>
      <c r="O44" s="10"/>
      <c r="P44" s="18"/>
      <c r="Q44" s="11"/>
    </row>
    <row r="45" spans="3:17">
      <c r="C45" s="26"/>
      <c r="E45" s="22"/>
      <c r="F45"/>
      <c r="G45" s="20" t="s">
        <v>32</v>
      </c>
      <c r="J45" s="25"/>
      <c r="K45" s="24"/>
      <c r="L45" s="24"/>
      <c r="M45" s="24"/>
      <c r="O45" s="10"/>
      <c r="P45" s="18"/>
      <c r="Q45" s="11"/>
    </row>
    <row r="46" spans="3:17">
      <c r="C46" s="26"/>
      <c r="E46" s="22"/>
      <c r="F46"/>
      <c r="G46" s="20" t="s">
        <v>33</v>
      </c>
      <c r="J46" s="25"/>
      <c r="K46" s="24"/>
      <c r="L46" s="24"/>
      <c r="M46" s="24"/>
      <c r="O46" s="10"/>
      <c r="P46" s="18"/>
      <c r="Q46" s="11"/>
    </row>
    <row r="47" spans="3:17">
      <c r="C47" s="26"/>
      <c r="E47" s="22"/>
      <c r="F47"/>
      <c r="G47" s="20" t="s">
        <v>34</v>
      </c>
      <c r="J47" s="25"/>
      <c r="K47" s="24"/>
      <c r="L47" s="24"/>
      <c r="M47" s="24"/>
      <c r="O47" s="10"/>
      <c r="P47" s="18"/>
      <c r="Q47" s="11"/>
    </row>
    <row r="48" spans="3:17">
      <c r="C48" s="26"/>
      <c r="E48" s="22"/>
      <c r="F48"/>
      <c r="G48" s="20" t="s">
        <v>35</v>
      </c>
      <c r="J48" s="25"/>
      <c r="K48" s="24"/>
      <c r="L48" s="24"/>
      <c r="M48" s="24"/>
      <c r="O48" s="10"/>
      <c r="P48" s="18"/>
      <c r="Q48" s="11"/>
    </row>
    <row r="49" spans="3:17">
      <c r="C49" s="26"/>
      <c r="E49" s="22"/>
      <c r="F49"/>
      <c r="G49" s="20" t="s">
        <v>36</v>
      </c>
      <c r="J49" s="25"/>
      <c r="K49" s="24"/>
      <c r="L49" s="24"/>
      <c r="M49" s="24"/>
      <c r="O49" s="10"/>
      <c r="P49" s="18"/>
      <c r="Q49" s="11"/>
    </row>
    <row r="50" spans="3:17">
      <c r="C50" s="26"/>
      <c r="E50" s="22"/>
      <c r="F50"/>
      <c r="G50" s="20" t="s">
        <v>37</v>
      </c>
      <c r="J50" s="25"/>
      <c r="K50" s="24"/>
      <c r="L50" s="24"/>
      <c r="M50" s="24"/>
      <c r="O50" s="10"/>
      <c r="P50" s="18"/>
      <c r="Q50" s="11"/>
    </row>
    <row r="51" spans="3:17">
      <c r="C51" s="26"/>
      <c r="E51" s="22"/>
      <c r="F51"/>
      <c r="G51" s="20" t="s">
        <v>38</v>
      </c>
      <c r="J51" s="25"/>
      <c r="K51" s="24"/>
      <c r="L51" s="24"/>
      <c r="M51" s="24"/>
      <c r="O51" s="10"/>
      <c r="P51" s="18"/>
      <c r="Q51" s="11"/>
    </row>
    <row r="52" spans="3:17">
      <c r="C52" s="26"/>
      <c r="E52" s="22"/>
      <c r="F52"/>
      <c r="G52" s="20" t="s">
        <v>39</v>
      </c>
      <c r="J52" s="25"/>
      <c r="K52" s="24"/>
      <c r="L52" s="24"/>
      <c r="M52" s="24"/>
      <c r="O52" s="10"/>
      <c r="P52" s="18"/>
      <c r="Q52" s="11"/>
    </row>
    <row r="53" spans="3:17">
      <c r="C53" s="26"/>
      <c r="E53" s="22"/>
      <c r="F53"/>
      <c r="G53" s="20"/>
      <c r="J53" s="25"/>
      <c r="K53" s="24"/>
      <c r="L53" s="24"/>
      <c r="M53" s="24"/>
      <c r="O53" s="10"/>
      <c r="P53" s="18"/>
      <c r="Q53" s="11"/>
    </row>
    <row r="54" spans="3:17">
      <c r="C54" s="26"/>
      <c r="E54" s="22"/>
      <c r="F54"/>
      <c r="G54" s="20"/>
      <c r="J54" s="25"/>
      <c r="K54" s="24"/>
      <c r="L54" s="24"/>
      <c r="M54" s="24"/>
      <c r="O54" s="10"/>
      <c r="P54" s="18"/>
      <c r="Q54" s="11"/>
    </row>
    <row r="55" spans="3:17" ht="21" thickBot="1">
      <c r="C55" s="26"/>
      <c r="E55" s="22"/>
      <c r="F55"/>
      <c r="G55" s="20"/>
      <c r="J55" s="25"/>
      <c r="K55" s="24"/>
      <c r="L55" s="24"/>
      <c r="M55" s="24"/>
      <c r="O55" s="12"/>
      <c r="P55" s="19"/>
      <c r="Q55" s="13"/>
    </row>
    <row r="56" spans="3:17">
      <c r="C56" s="26"/>
      <c r="E56" s="22"/>
      <c r="F56"/>
      <c r="G56" s="20"/>
    </row>
    <row r="57" spans="3:17">
      <c r="C57" s="26"/>
      <c r="E57" s="22"/>
      <c r="F57"/>
      <c r="G57" s="20"/>
    </row>
    <row r="58" spans="3:17">
      <c r="C58" s="26"/>
      <c r="E58" s="22"/>
      <c r="F58"/>
      <c r="G58" s="20"/>
    </row>
    <row r="59" spans="3:17">
      <c r="C59" s="26"/>
      <c r="E59" s="22"/>
      <c r="F59"/>
      <c r="G59" s="20"/>
    </row>
    <row r="60" spans="3:17">
      <c r="C60" s="26"/>
      <c r="E60" s="22"/>
      <c r="F60"/>
      <c r="G60" s="20"/>
    </row>
    <row r="61" spans="3:17">
      <c r="C61" s="26"/>
      <c r="E61" s="22"/>
      <c r="F61"/>
      <c r="G61" s="20"/>
    </row>
    <row r="62" spans="3:17">
      <c r="C62" s="26"/>
      <c r="E62" s="22"/>
      <c r="F62"/>
      <c r="G62" s="20"/>
    </row>
    <row r="63" spans="3:17">
      <c r="E63" s="22"/>
      <c r="F63"/>
      <c r="G63" s="20"/>
    </row>
    <row r="64" spans="3:17">
      <c r="E64" s="22"/>
      <c r="F64"/>
      <c r="G64" s="20"/>
    </row>
    <row r="65" spans="5:7">
      <c r="E65" s="22"/>
      <c r="F65"/>
      <c r="G65" s="20"/>
    </row>
    <row r="66" spans="5:7">
      <c r="E66" s="22"/>
      <c r="F66"/>
      <c r="G66" s="20"/>
    </row>
    <row r="67" spans="5:7">
      <c r="E67" s="22"/>
      <c r="F67"/>
      <c r="G67" s="20"/>
    </row>
    <row r="68" spans="5:7">
      <c r="E68" s="22"/>
      <c r="F68"/>
      <c r="G68" s="20"/>
    </row>
    <row r="69" spans="5:7">
      <c r="E69" s="22"/>
      <c r="F69"/>
      <c r="G69" s="20"/>
    </row>
    <row r="70" spans="5:7">
      <c r="E70" s="22"/>
      <c r="F70"/>
      <c r="G70" s="20"/>
    </row>
    <row r="71" spans="5:7">
      <c r="E71" s="22"/>
      <c r="F71"/>
      <c r="G71" s="20"/>
    </row>
    <row r="72" spans="5:7">
      <c r="E72" s="22"/>
      <c r="F72"/>
      <c r="G72" s="20"/>
    </row>
    <row r="73" spans="5:7">
      <c r="E73" s="22"/>
      <c r="F73"/>
      <c r="G73" s="20"/>
    </row>
    <row r="74" spans="5:7">
      <c r="E74" s="22"/>
      <c r="F74"/>
      <c r="G74" s="20"/>
    </row>
    <row r="75" spans="5:7">
      <c r="E75" s="22"/>
      <c r="F75"/>
      <c r="G75" s="20"/>
    </row>
    <row r="76" spans="5:7">
      <c r="E76" s="22"/>
      <c r="F76"/>
      <c r="G76" s="20"/>
    </row>
    <row r="77" spans="5:7">
      <c r="E77" s="22"/>
      <c r="F77"/>
      <c r="G77" s="20"/>
    </row>
    <row r="78" spans="5:7">
      <c r="E78" s="22"/>
      <c r="F78"/>
      <c r="G78" s="20"/>
    </row>
    <row r="79" spans="5:7">
      <c r="E79" s="22"/>
      <c r="F79"/>
      <c r="G79" s="20"/>
    </row>
    <row r="80" spans="5:7">
      <c r="E80" s="22"/>
      <c r="F80"/>
      <c r="G80" s="20"/>
    </row>
    <row r="81" spans="5:7">
      <c r="E81" s="22"/>
      <c r="F81"/>
      <c r="G81" s="20"/>
    </row>
    <row r="82" spans="5:7">
      <c r="E82" s="22"/>
      <c r="F82"/>
      <c r="G82" s="20"/>
    </row>
    <row r="83" spans="5:7" ht="21" thickBot="1">
      <c r="E83" s="23"/>
      <c r="F83" s="35"/>
      <c r="G83" s="21"/>
    </row>
  </sheetData>
  <sheetCalcPr fullCalcOnLoad="1"/>
  <autoFilter ref="B4:R4"/>
  <sortState ref="B4:W14">
    <sortCondition ref="G5:G14"/>
  </sortState>
  <phoneticPr fontId="3"/>
  <dataValidations count="4">
    <dataValidation type="list" allowBlank="1" showInputMessage="1" showErrorMessage="1" sqref="Q6:Q55">
      <formula1>$G$5:$G$83</formula1>
    </dataValidation>
    <dataValidation type="list" allowBlank="1" showInputMessage="1" showErrorMessage="1" sqref="O6:O55 F5:F83">
      <formula1>$I$5:$I$33</formula1>
    </dataValidation>
    <dataValidation type="list" allowBlank="1" showInputMessage="1" showErrorMessage="1" sqref="P6:P55">
      <formula1>$C$5:$C$15</formula1>
    </dataValidation>
    <dataValidation type="list" allowBlank="1" showInputMessage="1" showErrorMessage="1" sqref="E5:E83">
      <formula1>$B$5:$B$8</formula1>
    </dataValidation>
  </dataValidations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2008-11-20T00:35:01Z</dcterms:created>
  <dcterms:modified xsi:type="dcterms:W3CDTF">2009-07-11T10:13:23Z</dcterms:modified>
  <cp:category/>
</cp:coreProperties>
</file>