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10" windowWidth="11310" windowHeight="7950" activeTab="2"/>
  </bookViews>
  <sheets>
    <sheet name="5月明細" sheetId="1" r:id="rId1"/>
    <sheet name="5月決算" sheetId="2" r:id="rId2"/>
    <sheet name="6月明細" sheetId="3" r:id="rId3"/>
    <sheet name="6月決算" sheetId="4" r:id="rId4"/>
  </sheets>
  <definedNames/>
  <calcPr fullCalcOnLoad="1"/>
</workbook>
</file>

<file path=xl/sharedStrings.xml><?xml version="1.0" encoding="utf-8"?>
<sst xmlns="http://schemas.openxmlformats.org/spreadsheetml/2006/main" count="365" uniqueCount="66">
  <si>
    <t>日付</t>
  </si>
  <si>
    <t>金額</t>
  </si>
  <si>
    <t>電気代</t>
  </si>
  <si>
    <t>ガス代</t>
  </si>
  <si>
    <t>水道代</t>
  </si>
  <si>
    <t>新聞代</t>
  </si>
  <si>
    <t>通信費</t>
  </si>
  <si>
    <t>給与</t>
  </si>
  <si>
    <t>賞与</t>
  </si>
  <si>
    <t>臨時収入</t>
  </si>
  <si>
    <t>P/L</t>
  </si>
  <si>
    <t>B/S</t>
  </si>
  <si>
    <t>現金</t>
  </si>
  <si>
    <t>共済融資</t>
  </si>
  <si>
    <t>カード</t>
  </si>
  <si>
    <t>支払方法</t>
  </si>
  <si>
    <t>収入合計</t>
  </si>
  <si>
    <t>支出合計</t>
  </si>
  <si>
    <t>負債合計</t>
  </si>
  <si>
    <t>資本合計</t>
  </si>
  <si>
    <t>定期預金</t>
  </si>
  <si>
    <t>家賃</t>
  </si>
  <si>
    <t>昼食代</t>
  </si>
  <si>
    <t>飲み代</t>
  </si>
  <si>
    <t>普通預金</t>
  </si>
  <si>
    <t>純資産</t>
  </si>
  <si>
    <t>その他</t>
  </si>
  <si>
    <t>備考</t>
  </si>
  <si>
    <t>FX</t>
  </si>
  <si>
    <t>敷金精算</t>
  </si>
  <si>
    <t>第一生命</t>
  </si>
  <si>
    <t>富士火災</t>
  </si>
  <si>
    <t>カード引落</t>
  </si>
  <si>
    <t>口座引出</t>
  </si>
  <si>
    <t>定額給付金</t>
  </si>
  <si>
    <t>アフィリエイト</t>
  </si>
  <si>
    <t>アフィリエイト</t>
  </si>
  <si>
    <t>仕送</t>
  </si>
  <si>
    <t>書籍代</t>
  </si>
  <si>
    <t>ゴルフ代</t>
  </si>
  <si>
    <t>その他趣味</t>
  </si>
  <si>
    <t>クリーニング代</t>
  </si>
  <si>
    <t>臨時支出</t>
  </si>
  <si>
    <t>交通費</t>
  </si>
  <si>
    <t>生活雑費</t>
  </si>
  <si>
    <t>無線LAN</t>
  </si>
  <si>
    <t>収入項目</t>
  </si>
  <si>
    <t>支出項目</t>
  </si>
  <si>
    <t>カード</t>
  </si>
  <si>
    <t>帰省</t>
  </si>
  <si>
    <t>定期</t>
  </si>
  <si>
    <t>PSP</t>
  </si>
  <si>
    <t>ポスター</t>
  </si>
  <si>
    <t>奨学金</t>
  </si>
  <si>
    <t>生命保険</t>
  </si>
  <si>
    <t>収支</t>
  </si>
  <si>
    <t>法学会</t>
  </si>
  <si>
    <t>協会飲み</t>
  </si>
  <si>
    <t>アクセサリー</t>
  </si>
  <si>
    <t>鏑木くん</t>
  </si>
  <si>
    <t>カード</t>
  </si>
  <si>
    <t>P/L</t>
  </si>
  <si>
    <t>不動産関係</t>
  </si>
  <si>
    <t>Yシャツ</t>
  </si>
  <si>
    <t>LANケーブル</t>
  </si>
  <si>
    <t>麻雀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</si>
</sst>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mm\-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38" fontId="0" fillId="0" borderId="0" xfId="16" applyAlignment="1">
      <alignment vertical="center"/>
    </xf>
    <xf numFmtId="176" fontId="0" fillId="0" borderId="0" xfId="0" applyNumberFormat="1" applyAlignment="1">
      <alignment vertical="center"/>
    </xf>
    <xf numFmtId="38" fontId="0" fillId="2" borderId="14" xfId="16" applyFill="1" applyBorder="1" applyAlignment="1">
      <alignment vertical="center"/>
    </xf>
    <xf numFmtId="38" fontId="0" fillId="2" borderId="0" xfId="16" applyFill="1" applyBorder="1" applyAlignment="1">
      <alignment vertical="center"/>
    </xf>
    <xf numFmtId="38" fontId="0" fillId="2" borderId="12" xfId="16" applyFill="1" applyBorder="1" applyAlignment="1">
      <alignment vertical="center"/>
    </xf>
    <xf numFmtId="38" fontId="0" fillId="2" borderId="7" xfId="16" applyFill="1" applyBorder="1" applyAlignment="1">
      <alignment vertical="center"/>
    </xf>
    <xf numFmtId="38" fontId="0" fillId="2" borderId="0" xfId="16" applyFill="1" applyAlignment="1">
      <alignment vertical="center"/>
    </xf>
    <xf numFmtId="38" fontId="0" fillId="2" borderId="2" xfId="16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76" fontId="0" fillId="0" borderId="4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38" fontId="0" fillId="0" borderId="15" xfId="16" applyBorder="1" applyAlignment="1">
      <alignment vertical="center"/>
    </xf>
    <xf numFmtId="38" fontId="0" fillId="0" borderId="16" xfId="16" applyBorder="1" applyAlignment="1">
      <alignment vertical="center"/>
    </xf>
    <xf numFmtId="38" fontId="0" fillId="0" borderId="16" xfId="16" applyFont="1" applyBorder="1" applyAlignment="1">
      <alignment vertical="center"/>
    </xf>
    <xf numFmtId="0" fontId="0" fillId="2" borderId="18" xfId="0" applyFill="1" applyBorder="1" applyAlignment="1">
      <alignment vertical="center"/>
    </xf>
    <xf numFmtId="38" fontId="0" fillId="2" borderId="19" xfId="16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0" borderId="21" xfId="0" applyBorder="1" applyAlignment="1">
      <alignment vertical="center"/>
    </xf>
    <xf numFmtId="38" fontId="0" fillId="0" borderId="0" xfId="0" applyNumberFormat="1" applyAlignment="1">
      <alignment vertical="center"/>
    </xf>
    <xf numFmtId="38" fontId="0" fillId="0" borderId="0" xfId="16" applyAlignment="1">
      <alignment vertical="center"/>
    </xf>
    <xf numFmtId="38" fontId="0" fillId="0" borderId="15" xfId="16" applyBorder="1" applyAlignment="1">
      <alignment vertical="center"/>
    </xf>
    <xf numFmtId="38" fontId="0" fillId="0" borderId="16" xfId="16" applyBorder="1" applyAlignment="1">
      <alignment vertical="center"/>
    </xf>
    <xf numFmtId="38" fontId="0" fillId="0" borderId="16" xfId="16" applyFont="1" applyBorder="1" applyAlignment="1">
      <alignment vertical="center"/>
    </xf>
    <xf numFmtId="38" fontId="0" fillId="2" borderId="0" xfId="16" applyFill="1" applyBorder="1" applyAlignment="1">
      <alignment vertical="center"/>
    </xf>
    <xf numFmtId="38" fontId="0" fillId="2" borderId="2" xfId="16" applyFill="1" applyBorder="1" applyAlignment="1">
      <alignment vertical="center"/>
    </xf>
    <xf numFmtId="38" fontId="0" fillId="2" borderId="12" xfId="16" applyFill="1" applyBorder="1" applyAlignment="1">
      <alignment vertical="center"/>
    </xf>
    <xf numFmtId="38" fontId="0" fillId="2" borderId="7" xfId="16" applyFill="1" applyBorder="1" applyAlignment="1">
      <alignment vertical="center"/>
    </xf>
    <xf numFmtId="38" fontId="0" fillId="2" borderId="19" xfId="16" applyFill="1" applyBorder="1" applyAlignment="1">
      <alignment vertical="center"/>
    </xf>
    <xf numFmtId="38" fontId="0" fillId="2" borderId="0" xfId="16" applyFill="1" applyAlignment="1">
      <alignment vertical="center"/>
    </xf>
    <xf numFmtId="38" fontId="0" fillId="2" borderId="14" xfId="16" applyFill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98"/>
  <sheetViews>
    <sheetView zoomScale="90" zoomScaleNormal="90" workbookViewId="0" topLeftCell="A1">
      <pane ySplit="2" topLeftCell="BM54" activePane="bottomLeft" state="frozen"/>
      <selection pane="topLeft" activeCell="A1" sqref="A1"/>
      <selection pane="bottomLeft" activeCell="C87" sqref="C87"/>
    </sheetView>
  </sheetViews>
  <sheetFormatPr defaultColWidth="9.00390625" defaultRowHeight="13.5"/>
  <cols>
    <col min="1" max="1" width="3.25390625" style="0" customWidth="1"/>
    <col min="2" max="2" width="5.50390625" style="17" bestFit="1" customWidth="1"/>
    <col min="4" max="4" width="13.375" style="0" bestFit="1" customWidth="1"/>
    <col min="6" max="6" width="8.875" style="16" bestFit="1" customWidth="1"/>
    <col min="7" max="7" width="11.75390625" style="0" bestFit="1" customWidth="1"/>
    <col min="13" max="13" width="13.375" style="0" bestFit="1" customWidth="1"/>
  </cols>
  <sheetData>
    <row r="1" ht="13.5">
      <c r="G1" s="41">
        <f>SUM(F:F)</f>
        <v>483600</v>
      </c>
    </row>
    <row r="2" spans="2:14" ht="13.5">
      <c r="B2" s="32" t="s">
        <v>0</v>
      </c>
      <c r="C2" s="27" t="s">
        <v>46</v>
      </c>
      <c r="D2" s="33" t="s">
        <v>47</v>
      </c>
      <c r="E2" s="27" t="s">
        <v>15</v>
      </c>
      <c r="F2" s="34" t="s">
        <v>1</v>
      </c>
      <c r="G2" s="26" t="s">
        <v>27</v>
      </c>
      <c r="L2" s="27" t="s">
        <v>46</v>
      </c>
      <c r="M2" s="27" t="s">
        <v>47</v>
      </c>
      <c r="N2" s="26" t="s">
        <v>15</v>
      </c>
    </row>
    <row r="3" spans="2:14" ht="13.5">
      <c r="B3" s="30">
        <v>39934</v>
      </c>
      <c r="C3" s="28" t="s">
        <v>26</v>
      </c>
      <c r="D3" s="31"/>
      <c r="E3" s="28" t="s">
        <v>24</v>
      </c>
      <c r="F3" s="35">
        <v>7800</v>
      </c>
      <c r="G3" s="24" t="s">
        <v>31</v>
      </c>
      <c r="L3" s="40" t="s">
        <v>7</v>
      </c>
      <c r="M3" s="28" t="s">
        <v>2</v>
      </c>
      <c r="N3" s="24" t="s">
        <v>12</v>
      </c>
    </row>
    <row r="4" spans="2:14" ht="13.5">
      <c r="B4" s="30">
        <v>39934</v>
      </c>
      <c r="C4" s="28"/>
      <c r="D4" s="31" t="s">
        <v>32</v>
      </c>
      <c r="E4" s="28" t="s">
        <v>24</v>
      </c>
      <c r="F4" s="35">
        <v>-163700</v>
      </c>
      <c r="G4" s="24"/>
      <c r="L4" s="28" t="s">
        <v>8</v>
      </c>
      <c r="M4" s="28" t="s">
        <v>3</v>
      </c>
      <c r="N4" s="24" t="s">
        <v>14</v>
      </c>
    </row>
    <row r="5" spans="2:14" ht="13.5">
      <c r="B5" s="30">
        <v>39934</v>
      </c>
      <c r="C5" s="28"/>
      <c r="D5" s="31" t="s">
        <v>32</v>
      </c>
      <c r="E5" s="28" t="s">
        <v>48</v>
      </c>
      <c r="F5" s="35">
        <v>163700</v>
      </c>
      <c r="G5" s="24"/>
      <c r="L5" s="28" t="s">
        <v>33</v>
      </c>
      <c r="M5" s="28" t="s">
        <v>4</v>
      </c>
      <c r="N5" s="24" t="s">
        <v>24</v>
      </c>
    </row>
    <row r="6" spans="2:14" ht="13.5">
      <c r="B6" s="30">
        <v>39934</v>
      </c>
      <c r="C6" s="28"/>
      <c r="D6" s="31" t="s">
        <v>40</v>
      </c>
      <c r="E6" s="28" t="s">
        <v>48</v>
      </c>
      <c r="F6" s="35">
        <v>-5000</v>
      </c>
      <c r="G6" s="24" t="s">
        <v>52</v>
      </c>
      <c r="L6" s="29" t="s">
        <v>9</v>
      </c>
      <c r="M6" s="28" t="s">
        <v>5</v>
      </c>
      <c r="N6" s="24" t="s">
        <v>20</v>
      </c>
    </row>
    <row r="7" spans="2:14" ht="13.5">
      <c r="B7" s="30">
        <v>39934</v>
      </c>
      <c r="C7" s="28"/>
      <c r="D7" s="31" t="s">
        <v>22</v>
      </c>
      <c r="E7" s="28" t="s">
        <v>12</v>
      </c>
      <c r="F7" s="35">
        <v>-1000</v>
      </c>
      <c r="G7" s="24"/>
      <c r="M7" s="28" t="s">
        <v>6</v>
      </c>
      <c r="N7" s="24" t="s">
        <v>26</v>
      </c>
    </row>
    <row r="8" spans="2:14" ht="13.5">
      <c r="B8" s="30">
        <v>39934</v>
      </c>
      <c r="C8" s="28"/>
      <c r="D8" s="31" t="s">
        <v>43</v>
      </c>
      <c r="E8" s="28" t="s">
        <v>12</v>
      </c>
      <c r="F8" s="35">
        <v>-300</v>
      </c>
      <c r="G8" s="24"/>
      <c r="M8" s="28" t="s">
        <v>21</v>
      </c>
      <c r="N8" s="24"/>
    </row>
    <row r="9" spans="2:14" ht="13.5">
      <c r="B9" s="30">
        <v>39936</v>
      </c>
      <c r="C9" s="28" t="s">
        <v>33</v>
      </c>
      <c r="D9" s="31"/>
      <c r="E9" s="28" t="s">
        <v>12</v>
      </c>
      <c r="F9" s="35">
        <v>30000</v>
      </c>
      <c r="G9" s="24"/>
      <c r="M9" s="28" t="s">
        <v>22</v>
      </c>
      <c r="N9" s="24"/>
    </row>
    <row r="10" spans="2:14" ht="13.5">
      <c r="B10" s="30">
        <v>39936</v>
      </c>
      <c r="C10" s="28"/>
      <c r="D10" s="31" t="s">
        <v>33</v>
      </c>
      <c r="E10" s="28" t="s">
        <v>24</v>
      </c>
      <c r="F10" s="35">
        <v>-30000</v>
      </c>
      <c r="G10" s="24"/>
      <c r="M10" s="28" t="s">
        <v>23</v>
      </c>
      <c r="N10" s="24"/>
    </row>
    <row r="11" spans="2:14" ht="13.5">
      <c r="B11" s="30">
        <v>39937</v>
      </c>
      <c r="C11" s="28"/>
      <c r="D11" s="31" t="s">
        <v>23</v>
      </c>
      <c r="E11" s="28" t="s">
        <v>12</v>
      </c>
      <c r="F11" s="35">
        <v>-2000</v>
      </c>
      <c r="G11" s="24"/>
      <c r="M11" s="28" t="s">
        <v>43</v>
      </c>
      <c r="N11" s="24"/>
    </row>
    <row r="12" spans="2:14" ht="13.5">
      <c r="B12" s="30">
        <v>39937</v>
      </c>
      <c r="C12" s="28"/>
      <c r="D12" s="31" t="s">
        <v>39</v>
      </c>
      <c r="E12" s="28" t="s">
        <v>12</v>
      </c>
      <c r="F12" s="35">
        <v>-2500</v>
      </c>
      <c r="G12" s="24"/>
      <c r="M12" s="28" t="s">
        <v>44</v>
      </c>
      <c r="N12" s="24"/>
    </row>
    <row r="13" spans="2:14" ht="13.5">
      <c r="B13" s="30">
        <v>39939</v>
      </c>
      <c r="C13" s="28"/>
      <c r="D13" s="31" t="s">
        <v>22</v>
      </c>
      <c r="E13" s="28" t="s">
        <v>12</v>
      </c>
      <c r="F13" s="35">
        <v>-2200</v>
      </c>
      <c r="G13" s="24"/>
      <c r="M13" s="28" t="s">
        <v>38</v>
      </c>
      <c r="N13" s="24"/>
    </row>
    <row r="14" spans="2:14" ht="13.5">
      <c r="B14" s="30">
        <v>39940</v>
      </c>
      <c r="C14" s="28" t="s">
        <v>9</v>
      </c>
      <c r="D14" s="31"/>
      <c r="E14" s="28" t="s">
        <v>24</v>
      </c>
      <c r="F14" s="35">
        <v>12000</v>
      </c>
      <c r="G14" s="24" t="s">
        <v>34</v>
      </c>
      <c r="M14" s="28" t="s">
        <v>39</v>
      </c>
      <c r="N14" s="25"/>
    </row>
    <row r="15" spans="2:13" ht="13.5">
      <c r="B15" s="30">
        <v>39940</v>
      </c>
      <c r="C15" s="28" t="s">
        <v>9</v>
      </c>
      <c r="D15" s="31"/>
      <c r="E15" s="28" t="s">
        <v>24</v>
      </c>
      <c r="F15" s="35">
        <v>10500</v>
      </c>
      <c r="G15" s="24" t="s">
        <v>35</v>
      </c>
      <c r="M15" s="28" t="s">
        <v>41</v>
      </c>
    </row>
    <row r="16" spans="2:13" ht="13.5">
      <c r="B16" s="30">
        <v>39940</v>
      </c>
      <c r="C16" s="28" t="s">
        <v>33</v>
      </c>
      <c r="D16" s="31"/>
      <c r="E16" s="28" t="s">
        <v>12</v>
      </c>
      <c r="F16" s="35">
        <v>30000</v>
      </c>
      <c r="G16" s="24"/>
      <c r="M16" s="28" t="s">
        <v>37</v>
      </c>
    </row>
    <row r="17" spans="2:13" ht="13.5">
      <c r="B17" s="30">
        <v>39940</v>
      </c>
      <c r="C17" s="28"/>
      <c r="D17" s="31" t="s">
        <v>33</v>
      </c>
      <c r="E17" s="28" t="s">
        <v>24</v>
      </c>
      <c r="F17" s="35">
        <v>-30200</v>
      </c>
      <c r="G17" s="24"/>
      <c r="M17" s="28" t="s">
        <v>40</v>
      </c>
    </row>
    <row r="18" spans="2:13" ht="13.5">
      <c r="B18" s="30">
        <v>39940</v>
      </c>
      <c r="C18" s="28"/>
      <c r="D18" s="31" t="s">
        <v>40</v>
      </c>
      <c r="E18" s="28" t="s">
        <v>48</v>
      </c>
      <c r="F18" s="35">
        <v>-10500</v>
      </c>
      <c r="G18" s="24" t="s">
        <v>51</v>
      </c>
      <c r="M18" s="28" t="s">
        <v>33</v>
      </c>
    </row>
    <row r="19" spans="2:13" ht="13.5">
      <c r="B19" s="30">
        <v>39940</v>
      </c>
      <c r="C19" s="28"/>
      <c r="D19" s="31" t="s">
        <v>38</v>
      </c>
      <c r="E19" s="28" t="s">
        <v>48</v>
      </c>
      <c r="F19" s="35">
        <v>-5500</v>
      </c>
      <c r="G19" s="24"/>
      <c r="M19" s="28" t="s">
        <v>32</v>
      </c>
    </row>
    <row r="20" spans="2:13" ht="13.5">
      <c r="B20" s="30">
        <v>39940</v>
      </c>
      <c r="C20" s="28"/>
      <c r="D20" s="31" t="s">
        <v>22</v>
      </c>
      <c r="E20" s="28" t="s">
        <v>12</v>
      </c>
      <c r="F20" s="35">
        <v>-1100</v>
      </c>
      <c r="G20" s="24"/>
      <c r="M20" s="29" t="s">
        <v>26</v>
      </c>
    </row>
    <row r="21" spans="2:7" ht="13.5">
      <c r="B21" s="30">
        <v>39940</v>
      </c>
      <c r="C21" s="28"/>
      <c r="D21" s="31" t="s">
        <v>43</v>
      </c>
      <c r="E21" s="28" t="s">
        <v>12</v>
      </c>
      <c r="F21" s="35">
        <v>-300</v>
      </c>
      <c r="G21" s="24"/>
    </row>
    <row r="22" spans="2:7" ht="13.5">
      <c r="B22" s="30">
        <v>39940</v>
      </c>
      <c r="C22" s="28"/>
      <c r="D22" s="31" t="s">
        <v>39</v>
      </c>
      <c r="E22" s="28" t="s">
        <v>48</v>
      </c>
      <c r="F22" s="35">
        <v>-15000</v>
      </c>
      <c r="G22" s="24"/>
    </row>
    <row r="23" spans="2:7" ht="13.5">
      <c r="B23" s="30">
        <v>39941</v>
      </c>
      <c r="C23" s="28"/>
      <c r="D23" s="31" t="s">
        <v>43</v>
      </c>
      <c r="E23" s="28" t="s">
        <v>12</v>
      </c>
      <c r="F23" s="35">
        <v>-300</v>
      </c>
      <c r="G23" s="24"/>
    </row>
    <row r="24" spans="2:7" ht="13.5">
      <c r="B24" s="30">
        <v>39941</v>
      </c>
      <c r="C24" s="28"/>
      <c r="D24" s="31" t="s">
        <v>38</v>
      </c>
      <c r="E24" s="28" t="s">
        <v>48</v>
      </c>
      <c r="F24" s="35">
        <v>-1600</v>
      </c>
      <c r="G24" s="24"/>
    </row>
    <row r="25" spans="2:7" ht="13.5">
      <c r="B25" s="30">
        <v>39942</v>
      </c>
      <c r="C25" s="28"/>
      <c r="D25" s="31" t="s">
        <v>44</v>
      </c>
      <c r="E25" s="28" t="s">
        <v>12</v>
      </c>
      <c r="F25" s="35">
        <v>-1700</v>
      </c>
      <c r="G25" s="24"/>
    </row>
    <row r="26" spans="2:7" ht="13.5">
      <c r="B26" s="30">
        <v>39942</v>
      </c>
      <c r="C26" s="28"/>
      <c r="D26" s="31" t="s">
        <v>22</v>
      </c>
      <c r="E26" s="28" t="s">
        <v>12</v>
      </c>
      <c r="F26" s="35">
        <v>-600</v>
      </c>
      <c r="G26" s="24"/>
    </row>
    <row r="27" spans="2:7" ht="13.5">
      <c r="B27" s="30">
        <v>39942</v>
      </c>
      <c r="C27" s="28"/>
      <c r="D27" s="31" t="s">
        <v>41</v>
      </c>
      <c r="E27" s="28" t="s">
        <v>12</v>
      </c>
      <c r="F27" s="35">
        <v>-2500</v>
      </c>
      <c r="G27" s="24"/>
    </row>
    <row r="28" spans="2:7" ht="13.5">
      <c r="B28" s="30">
        <v>39943</v>
      </c>
      <c r="C28" s="28"/>
      <c r="D28" s="31" t="s">
        <v>44</v>
      </c>
      <c r="E28" s="28" t="s">
        <v>12</v>
      </c>
      <c r="F28" s="35">
        <v>-2000</v>
      </c>
      <c r="G28" s="24"/>
    </row>
    <row r="29" spans="2:7" ht="13.5">
      <c r="B29" s="30">
        <v>39943</v>
      </c>
      <c r="C29" s="28"/>
      <c r="D29" s="31" t="s">
        <v>40</v>
      </c>
      <c r="E29" s="28" t="s">
        <v>12</v>
      </c>
      <c r="F29" s="35">
        <v>-2000</v>
      </c>
      <c r="G29" s="24"/>
    </row>
    <row r="30" spans="2:7" ht="13.5">
      <c r="B30" s="30">
        <v>39944</v>
      </c>
      <c r="C30" s="28" t="s">
        <v>9</v>
      </c>
      <c r="D30" s="31"/>
      <c r="E30" s="28" t="s">
        <v>24</v>
      </c>
      <c r="F30" s="35">
        <v>15000</v>
      </c>
      <c r="G30" s="24" t="s">
        <v>36</v>
      </c>
    </row>
    <row r="31" spans="2:7" ht="13.5">
      <c r="B31" s="30">
        <v>39944</v>
      </c>
      <c r="C31" s="28"/>
      <c r="D31" s="31" t="s">
        <v>22</v>
      </c>
      <c r="E31" s="28" t="s">
        <v>12</v>
      </c>
      <c r="F31" s="35">
        <v>-1000</v>
      </c>
      <c r="G31" s="24"/>
    </row>
    <row r="32" spans="2:7" ht="13.5">
      <c r="B32" s="30">
        <v>39944</v>
      </c>
      <c r="C32" s="28"/>
      <c r="D32" s="31" t="s">
        <v>43</v>
      </c>
      <c r="E32" s="28" t="s">
        <v>12</v>
      </c>
      <c r="F32" s="35">
        <v>-300</v>
      </c>
      <c r="G32" s="24"/>
    </row>
    <row r="33" spans="2:7" ht="13.5">
      <c r="B33" s="30">
        <v>39945</v>
      </c>
      <c r="C33" s="28"/>
      <c r="D33" s="31" t="s">
        <v>22</v>
      </c>
      <c r="E33" s="28" t="s">
        <v>12</v>
      </c>
      <c r="F33" s="35">
        <v>-1000</v>
      </c>
      <c r="G33" s="24"/>
    </row>
    <row r="34" spans="2:7" ht="13.5">
      <c r="B34" s="30">
        <v>39945</v>
      </c>
      <c r="C34" s="28"/>
      <c r="D34" s="31" t="s">
        <v>43</v>
      </c>
      <c r="E34" s="28" t="s">
        <v>12</v>
      </c>
      <c r="F34" s="35">
        <v>-300</v>
      </c>
      <c r="G34" s="24"/>
    </row>
    <row r="35" spans="2:7" ht="13.5">
      <c r="B35" s="30">
        <v>39946</v>
      </c>
      <c r="C35" s="28"/>
      <c r="D35" s="31" t="s">
        <v>22</v>
      </c>
      <c r="E35" s="28" t="s">
        <v>12</v>
      </c>
      <c r="F35" s="35">
        <v>-1000</v>
      </c>
      <c r="G35" s="24"/>
    </row>
    <row r="36" spans="2:7" ht="13.5">
      <c r="B36" s="30">
        <v>39946</v>
      </c>
      <c r="C36" s="28"/>
      <c r="D36" s="31" t="s">
        <v>43</v>
      </c>
      <c r="E36" s="28" t="s">
        <v>12</v>
      </c>
      <c r="F36" s="35">
        <v>-300</v>
      </c>
      <c r="G36" s="24"/>
    </row>
    <row r="37" spans="2:7" ht="13.5">
      <c r="B37" s="30">
        <v>39947</v>
      </c>
      <c r="C37" s="28"/>
      <c r="D37" s="31" t="s">
        <v>38</v>
      </c>
      <c r="E37" s="28" t="s">
        <v>48</v>
      </c>
      <c r="F37" s="35">
        <v>-1600</v>
      </c>
      <c r="G37" s="24"/>
    </row>
    <row r="38" spans="2:7" ht="13.5">
      <c r="B38" s="30">
        <v>39947</v>
      </c>
      <c r="C38" s="28"/>
      <c r="D38" s="31" t="s">
        <v>22</v>
      </c>
      <c r="E38" s="28" t="s">
        <v>12</v>
      </c>
      <c r="F38" s="35">
        <v>-1000</v>
      </c>
      <c r="G38" s="24"/>
    </row>
    <row r="39" spans="2:7" ht="13.5">
      <c r="B39" s="30">
        <v>39947</v>
      </c>
      <c r="C39" s="28"/>
      <c r="D39" s="31" t="s">
        <v>43</v>
      </c>
      <c r="E39" s="28" t="s">
        <v>12</v>
      </c>
      <c r="F39" s="35">
        <v>-300</v>
      </c>
      <c r="G39" s="24"/>
    </row>
    <row r="40" spans="2:7" ht="13.5">
      <c r="B40" s="30">
        <v>39948</v>
      </c>
      <c r="C40" s="28" t="s">
        <v>33</v>
      </c>
      <c r="D40" s="31"/>
      <c r="E40" s="28" t="s">
        <v>12</v>
      </c>
      <c r="F40" s="35">
        <v>30000</v>
      </c>
      <c r="G40" s="24"/>
    </row>
    <row r="41" spans="2:7" ht="13.5">
      <c r="B41" s="30">
        <v>39948</v>
      </c>
      <c r="C41" s="28"/>
      <c r="D41" s="31" t="s">
        <v>33</v>
      </c>
      <c r="E41" s="28" t="s">
        <v>24</v>
      </c>
      <c r="F41" s="35">
        <v>-30000</v>
      </c>
      <c r="G41" s="24"/>
    </row>
    <row r="42" spans="2:7" ht="13.5">
      <c r="B42" s="30">
        <v>39948</v>
      </c>
      <c r="C42" s="28"/>
      <c r="D42" s="31" t="s">
        <v>23</v>
      </c>
      <c r="E42" s="28" t="s">
        <v>48</v>
      </c>
      <c r="F42" s="35">
        <v>-10000</v>
      </c>
      <c r="G42" s="24"/>
    </row>
    <row r="43" spans="2:7" ht="13.5">
      <c r="B43" s="30">
        <v>39948</v>
      </c>
      <c r="C43" s="28"/>
      <c r="D43" s="31" t="s">
        <v>43</v>
      </c>
      <c r="E43" s="28" t="s">
        <v>12</v>
      </c>
      <c r="F43" s="35">
        <v>-300</v>
      </c>
      <c r="G43" s="24"/>
    </row>
    <row r="44" spans="2:7" ht="13.5">
      <c r="B44" s="30">
        <v>39948</v>
      </c>
      <c r="C44" s="28"/>
      <c r="D44" s="31" t="s">
        <v>43</v>
      </c>
      <c r="E44" s="28" t="s">
        <v>12</v>
      </c>
      <c r="F44" s="35">
        <v>-36500</v>
      </c>
      <c r="G44" s="24" t="s">
        <v>50</v>
      </c>
    </row>
    <row r="45" spans="2:7" ht="13.5">
      <c r="B45" s="30">
        <v>39948</v>
      </c>
      <c r="C45" s="28"/>
      <c r="D45" s="31" t="s">
        <v>22</v>
      </c>
      <c r="E45" s="28" t="s">
        <v>12</v>
      </c>
      <c r="F45" s="35">
        <v>-1000</v>
      </c>
      <c r="G45" s="24"/>
    </row>
    <row r="46" spans="2:7" ht="13.5">
      <c r="B46" s="30">
        <v>39949</v>
      </c>
      <c r="C46" s="28"/>
      <c r="D46" s="31" t="s">
        <v>43</v>
      </c>
      <c r="E46" s="28" t="s">
        <v>48</v>
      </c>
      <c r="F46" s="35">
        <v>-30000</v>
      </c>
      <c r="G46" s="24" t="s">
        <v>49</v>
      </c>
    </row>
    <row r="47" spans="2:7" ht="13.5">
      <c r="B47" s="30">
        <v>39951</v>
      </c>
      <c r="C47" s="28"/>
      <c r="D47" s="31" t="s">
        <v>22</v>
      </c>
      <c r="E47" s="28" t="s">
        <v>12</v>
      </c>
      <c r="F47" s="35">
        <v>-1500</v>
      </c>
      <c r="G47" s="24"/>
    </row>
    <row r="48" spans="2:7" ht="13.5">
      <c r="B48" s="30">
        <v>39952</v>
      </c>
      <c r="C48" s="28"/>
      <c r="D48" s="31" t="s">
        <v>22</v>
      </c>
      <c r="E48" s="28" t="s">
        <v>12</v>
      </c>
      <c r="F48" s="35">
        <v>-1000</v>
      </c>
      <c r="G48" s="24"/>
    </row>
    <row r="49" spans="2:7" ht="13.5">
      <c r="B49" s="30">
        <v>39953</v>
      </c>
      <c r="C49" s="28"/>
      <c r="D49" s="31" t="s">
        <v>23</v>
      </c>
      <c r="E49" s="28" t="s">
        <v>12</v>
      </c>
      <c r="F49" s="35">
        <v>-5000</v>
      </c>
      <c r="G49" s="24"/>
    </row>
    <row r="50" spans="2:7" ht="13.5">
      <c r="B50" s="30">
        <v>39953</v>
      </c>
      <c r="C50" s="28"/>
      <c r="D50" s="31" t="s">
        <v>22</v>
      </c>
      <c r="E50" s="28" t="s">
        <v>12</v>
      </c>
      <c r="F50" s="35">
        <v>-1000</v>
      </c>
      <c r="G50" s="24"/>
    </row>
    <row r="51" spans="2:7" ht="13.5">
      <c r="B51" s="30">
        <v>39954</v>
      </c>
      <c r="C51" s="28" t="s">
        <v>7</v>
      </c>
      <c r="D51" s="31"/>
      <c r="E51" s="28" t="s">
        <v>24</v>
      </c>
      <c r="F51" s="35">
        <v>196500</v>
      </c>
      <c r="G51" s="24"/>
    </row>
    <row r="52" spans="2:7" ht="13.5">
      <c r="B52" s="30">
        <v>39954</v>
      </c>
      <c r="C52" s="28"/>
      <c r="D52" s="31" t="s">
        <v>23</v>
      </c>
      <c r="E52" s="28" t="s">
        <v>48</v>
      </c>
      <c r="F52" s="35">
        <v>-11000</v>
      </c>
      <c r="G52" s="24"/>
    </row>
    <row r="53" spans="2:7" ht="13.5">
      <c r="B53" s="30">
        <v>39954</v>
      </c>
      <c r="C53" s="28"/>
      <c r="D53" s="31" t="s">
        <v>43</v>
      </c>
      <c r="E53" s="28" t="s">
        <v>12</v>
      </c>
      <c r="F53" s="35">
        <v>-300</v>
      </c>
      <c r="G53" s="24"/>
    </row>
    <row r="54" spans="2:7" ht="13.5">
      <c r="B54" s="30">
        <v>39954</v>
      </c>
      <c r="C54" s="28"/>
      <c r="D54" s="31" t="s">
        <v>22</v>
      </c>
      <c r="E54" s="28" t="s">
        <v>12</v>
      </c>
      <c r="F54" s="35">
        <v>-1000</v>
      </c>
      <c r="G54" s="24"/>
    </row>
    <row r="55" spans="2:7" ht="13.5">
      <c r="B55" s="30">
        <v>39955</v>
      </c>
      <c r="C55" s="28"/>
      <c r="D55" s="31" t="s">
        <v>37</v>
      </c>
      <c r="E55" s="28" t="s">
        <v>12</v>
      </c>
      <c r="F55" s="35">
        <v>-30000</v>
      </c>
      <c r="G55" s="24"/>
    </row>
    <row r="56" spans="2:7" ht="13.5">
      <c r="B56" s="30">
        <v>39955</v>
      </c>
      <c r="C56" s="28"/>
      <c r="D56" s="31" t="s">
        <v>23</v>
      </c>
      <c r="E56" s="28" t="s">
        <v>12</v>
      </c>
      <c r="F56" s="35">
        <v>-7000</v>
      </c>
      <c r="G56" s="24"/>
    </row>
    <row r="57" spans="2:7" ht="13.5">
      <c r="B57" s="30">
        <v>39955</v>
      </c>
      <c r="C57" s="28"/>
      <c r="D57" s="31" t="s">
        <v>22</v>
      </c>
      <c r="E57" s="28" t="s">
        <v>12</v>
      </c>
      <c r="F57" s="35">
        <v>-1000</v>
      </c>
      <c r="G57" s="24"/>
    </row>
    <row r="58" spans="2:7" ht="13.5">
      <c r="B58" s="30">
        <v>39955</v>
      </c>
      <c r="C58" s="28"/>
      <c r="D58" s="31" t="s">
        <v>40</v>
      </c>
      <c r="E58" s="28" t="s">
        <v>48</v>
      </c>
      <c r="F58" s="35">
        <v>-6000</v>
      </c>
      <c r="G58" s="24"/>
    </row>
    <row r="59" spans="2:7" ht="13.5">
      <c r="B59" s="30">
        <v>39956</v>
      </c>
      <c r="C59" s="28"/>
      <c r="D59" s="31" t="s">
        <v>23</v>
      </c>
      <c r="E59" s="28" t="s">
        <v>12</v>
      </c>
      <c r="F59" s="35">
        <v>-4000</v>
      </c>
      <c r="G59" s="24"/>
    </row>
    <row r="60" spans="2:7" ht="13.5">
      <c r="B60" s="30">
        <v>39956</v>
      </c>
      <c r="C60" s="28"/>
      <c r="D60" s="31" t="s">
        <v>39</v>
      </c>
      <c r="E60" s="28" t="s">
        <v>12</v>
      </c>
      <c r="F60" s="35">
        <v>-2000</v>
      </c>
      <c r="G60" s="24"/>
    </row>
    <row r="61" spans="2:7" ht="13.5">
      <c r="B61" s="30">
        <v>39957</v>
      </c>
      <c r="C61" s="28"/>
      <c r="D61" s="31" t="s">
        <v>44</v>
      </c>
      <c r="E61" s="28" t="s">
        <v>12</v>
      </c>
      <c r="F61" s="35">
        <v>-13000</v>
      </c>
      <c r="G61" s="24" t="s">
        <v>45</v>
      </c>
    </row>
    <row r="62" spans="2:7" ht="13.5">
      <c r="B62" s="30">
        <v>39957</v>
      </c>
      <c r="C62" s="28"/>
      <c r="D62" s="31" t="s">
        <v>43</v>
      </c>
      <c r="E62" s="28" t="s">
        <v>12</v>
      </c>
      <c r="F62" s="35">
        <v>-1500</v>
      </c>
      <c r="G62" s="24"/>
    </row>
    <row r="63" spans="2:7" ht="13.5">
      <c r="B63" s="30">
        <v>39958</v>
      </c>
      <c r="C63" s="28"/>
      <c r="D63" s="31" t="s">
        <v>26</v>
      </c>
      <c r="E63" s="28" t="s">
        <v>24</v>
      </c>
      <c r="F63" s="35">
        <v>-10000</v>
      </c>
      <c r="G63" s="24" t="s">
        <v>20</v>
      </c>
    </row>
    <row r="64" spans="2:7" ht="13.5">
      <c r="B64" s="30">
        <v>39958</v>
      </c>
      <c r="C64" s="28" t="s">
        <v>26</v>
      </c>
      <c r="D64" s="31"/>
      <c r="E64" s="28" t="s">
        <v>20</v>
      </c>
      <c r="F64" s="35">
        <v>10000</v>
      </c>
      <c r="G64" s="24" t="s">
        <v>20</v>
      </c>
    </row>
    <row r="65" spans="2:7" ht="13.5">
      <c r="B65" s="30">
        <v>39958</v>
      </c>
      <c r="C65" s="28" t="s">
        <v>26</v>
      </c>
      <c r="D65" s="31"/>
      <c r="E65" s="28" t="s">
        <v>24</v>
      </c>
      <c r="F65" s="35">
        <v>1200</v>
      </c>
      <c r="G65" s="24" t="s">
        <v>30</v>
      </c>
    </row>
    <row r="66" spans="2:7" ht="13.5">
      <c r="B66" s="30">
        <v>39958</v>
      </c>
      <c r="C66" s="28"/>
      <c r="D66" s="31" t="s">
        <v>22</v>
      </c>
      <c r="E66" s="28" t="s">
        <v>12</v>
      </c>
      <c r="F66" s="36">
        <v>-400</v>
      </c>
      <c r="G66" s="24"/>
    </row>
    <row r="67" spans="2:7" ht="13.5">
      <c r="B67" s="30">
        <v>39958</v>
      </c>
      <c r="C67" s="28"/>
      <c r="D67" s="31" t="s">
        <v>41</v>
      </c>
      <c r="E67" s="28" t="s">
        <v>12</v>
      </c>
      <c r="F67" s="36">
        <v>-2500</v>
      </c>
      <c r="G67" s="24"/>
    </row>
    <row r="68" spans="2:7" ht="13.5">
      <c r="B68" s="30">
        <v>39959</v>
      </c>
      <c r="C68" s="28"/>
      <c r="D68" s="31" t="s">
        <v>22</v>
      </c>
      <c r="E68" s="28" t="s">
        <v>12</v>
      </c>
      <c r="F68" s="35">
        <v>-1400</v>
      </c>
      <c r="G68" s="24"/>
    </row>
    <row r="69" spans="2:7" ht="13.5">
      <c r="B69" s="30">
        <v>39959</v>
      </c>
      <c r="C69" s="28" t="s">
        <v>9</v>
      </c>
      <c r="D69" s="31"/>
      <c r="E69" s="28" t="s">
        <v>24</v>
      </c>
      <c r="F69" s="35">
        <v>68000</v>
      </c>
      <c r="G69" s="24" t="s">
        <v>28</v>
      </c>
    </row>
    <row r="70" spans="2:7" ht="13.5">
      <c r="B70" s="30">
        <v>39959</v>
      </c>
      <c r="C70" s="28" t="s">
        <v>9</v>
      </c>
      <c r="D70" s="31"/>
      <c r="E70" s="28" t="s">
        <v>24</v>
      </c>
      <c r="F70" s="35">
        <v>508200</v>
      </c>
      <c r="G70" s="24" t="s">
        <v>29</v>
      </c>
    </row>
    <row r="71" spans="2:7" ht="13.5">
      <c r="B71" s="30">
        <v>39959</v>
      </c>
      <c r="C71" s="28"/>
      <c r="D71" s="31" t="s">
        <v>5</v>
      </c>
      <c r="E71" s="28" t="s">
        <v>24</v>
      </c>
      <c r="F71" s="35">
        <v>-4400</v>
      </c>
      <c r="G71" s="24"/>
    </row>
    <row r="72" spans="2:7" ht="13.5">
      <c r="B72" s="30">
        <v>39959</v>
      </c>
      <c r="C72" s="28"/>
      <c r="D72" s="31" t="s">
        <v>44</v>
      </c>
      <c r="E72" s="28" t="s">
        <v>12</v>
      </c>
      <c r="F72" s="35">
        <v>-3100</v>
      </c>
      <c r="G72" s="24"/>
    </row>
    <row r="73" spans="2:7" ht="13.5">
      <c r="B73" s="30">
        <v>39960</v>
      </c>
      <c r="C73" s="28"/>
      <c r="D73" s="31" t="s">
        <v>43</v>
      </c>
      <c r="E73" s="28" t="s">
        <v>12</v>
      </c>
      <c r="F73" s="35">
        <v>-300</v>
      </c>
      <c r="G73" s="24"/>
    </row>
    <row r="74" spans="2:7" ht="13.5">
      <c r="B74" s="30">
        <v>39960</v>
      </c>
      <c r="C74" s="28"/>
      <c r="D74" s="31" t="s">
        <v>26</v>
      </c>
      <c r="E74" s="28" t="s">
        <v>24</v>
      </c>
      <c r="F74" s="35">
        <v>-14700</v>
      </c>
      <c r="G74" s="24" t="s">
        <v>53</v>
      </c>
    </row>
    <row r="75" spans="2:7" ht="13.5">
      <c r="B75" s="30">
        <v>39960</v>
      </c>
      <c r="C75" s="28"/>
      <c r="D75" s="31" t="s">
        <v>26</v>
      </c>
      <c r="E75" s="28" t="s">
        <v>24</v>
      </c>
      <c r="F75" s="35">
        <v>-2700</v>
      </c>
      <c r="G75" s="24" t="s">
        <v>54</v>
      </c>
    </row>
    <row r="76" spans="2:7" ht="13.5">
      <c r="B76" s="30">
        <v>39960</v>
      </c>
      <c r="C76" s="28"/>
      <c r="D76" s="31" t="s">
        <v>32</v>
      </c>
      <c r="E76" s="28" t="s">
        <v>24</v>
      </c>
      <c r="F76" s="35">
        <v>-2100</v>
      </c>
      <c r="G76" s="24"/>
    </row>
    <row r="77" spans="2:7" ht="13.5">
      <c r="B77" s="30">
        <v>39960</v>
      </c>
      <c r="C77" s="28"/>
      <c r="D77" s="31" t="s">
        <v>32</v>
      </c>
      <c r="E77" s="28" t="s">
        <v>48</v>
      </c>
      <c r="F77" s="35">
        <v>2100</v>
      </c>
      <c r="G77" s="24"/>
    </row>
    <row r="78" spans="2:7" ht="13.5">
      <c r="B78" s="30">
        <v>39960</v>
      </c>
      <c r="C78" s="28"/>
      <c r="D78" s="31" t="s">
        <v>26</v>
      </c>
      <c r="E78" s="28" t="s">
        <v>24</v>
      </c>
      <c r="F78" s="35">
        <v>-4100</v>
      </c>
      <c r="G78" s="24" t="s">
        <v>56</v>
      </c>
    </row>
    <row r="79" spans="2:7" ht="13.5">
      <c r="B79" s="30">
        <v>39960</v>
      </c>
      <c r="C79" s="28"/>
      <c r="D79" s="31" t="s">
        <v>22</v>
      </c>
      <c r="E79" s="28" t="s">
        <v>12</v>
      </c>
      <c r="F79" s="35">
        <v>-1600</v>
      </c>
      <c r="G79" s="24"/>
    </row>
    <row r="80" spans="2:7" ht="13.5">
      <c r="B80" s="30">
        <v>39961</v>
      </c>
      <c r="C80" s="28"/>
      <c r="D80" s="31" t="s">
        <v>22</v>
      </c>
      <c r="E80" s="28" t="s">
        <v>12</v>
      </c>
      <c r="F80" s="35">
        <v>-1000</v>
      </c>
      <c r="G80" s="24"/>
    </row>
    <row r="81" spans="2:7" ht="13.5">
      <c r="B81" s="30">
        <v>39961</v>
      </c>
      <c r="C81" s="28"/>
      <c r="D81" s="31" t="s">
        <v>44</v>
      </c>
      <c r="E81" s="28" t="s">
        <v>48</v>
      </c>
      <c r="F81" s="35">
        <v>-8600</v>
      </c>
      <c r="G81" s="24" t="s">
        <v>63</v>
      </c>
    </row>
    <row r="82" spans="2:7" ht="13.5">
      <c r="B82" s="30">
        <v>39962</v>
      </c>
      <c r="C82" s="28"/>
      <c r="D82" s="31" t="s">
        <v>23</v>
      </c>
      <c r="E82" s="28" t="s">
        <v>12</v>
      </c>
      <c r="F82" s="35">
        <v>-6000</v>
      </c>
      <c r="G82" s="24" t="s">
        <v>57</v>
      </c>
    </row>
    <row r="83" spans="2:7" ht="13.5">
      <c r="B83" s="30">
        <v>39962</v>
      </c>
      <c r="C83" s="28"/>
      <c r="D83" s="31" t="s">
        <v>22</v>
      </c>
      <c r="E83" s="28" t="s">
        <v>12</v>
      </c>
      <c r="F83" s="35">
        <v>-1700</v>
      </c>
      <c r="G83" s="24"/>
    </row>
    <row r="84" spans="2:7" ht="13.5">
      <c r="B84" s="30">
        <v>39962</v>
      </c>
      <c r="C84" s="28"/>
      <c r="D84" s="31" t="s">
        <v>26</v>
      </c>
      <c r="E84" s="28" t="s">
        <v>48</v>
      </c>
      <c r="F84" s="35">
        <v>-15800</v>
      </c>
      <c r="G84" s="24" t="s">
        <v>58</v>
      </c>
    </row>
    <row r="85" spans="2:7" ht="13.5">
      <c r="B85" s="30">
        <v>39962</v>
      </c>
      <c r="C85" s="28"/>
      <c r="D85" s="31" t="s">
        <v>2</v>
      </c>
      <c r="E85" s="28" t="s">
        <v>24</v>
      </c>
      <c r="F85" s="35">
        <v>-5000</v>
      </c>
      <c r="G85" s="24"/>
    </row>
    <row r="86" spans="2:7" ht="13.5">
      <c r="B86" s="30">
        <v>39962</v>
      </c>
      <c r="C86" s="28"/>
      <c r="D86" s="31" t="s">
        <v>6</v>
      </c>
      <c r="E86" s="28" t="s">
        <v>12</v>
      </c>
      <c r="F86" s="35">
        <v>-900</v>
      </c>
      <c r="G86" s="24"/>
    </row>
    <row r="87" spans="2:7" ht="13.5">
      <c r="B87" s="30">
        <v>39962</v>
      </c>
      <c r="C87" s="28"/>
      <c r="D87" s="31" t="s">
        <v>26</v>
      </c>
      <c r="E87" s="28" t="s">
        <v>24</v>
      </c>
      <c r="F87" s="35">
        <v>-27000</v>
      </c>
      <c r="G87" s="24" t="s">
        <v>62</v>
      </c>
    </row>
    <row r="88" spans="2:7" ht="13.5">
      <c r="B88" s="30">
        <v>39963</v>
      </c>
      <c r="C88" s="28"/>
      <c r="D88" s="31" t="s">
        <v>23</v>
      </c>
      <c r="E88" s="28" t="s">
        <v>12</v>
      </c>
      <c r="F88" s="35">
        <v>-5000</v>
      </c>
      <c r="G88" s="24" t="s">
        <v>59</v>
      </c>
    </row>
    <row r="89" spans="2:7" ht="13.5">
      <c r="B89" s="30">
        <v>39964</v>
      </c>
      <c r="C89" s="28"/>
      <c r="D89" s="31" t="s">
        <v>44</v>
      </c>
      <c r="E89" s="28" t="s">
        <v>12</v>
      </c>
      <c r="F89" s="35">
        <v>-3200</v>
      </c>
      <c r="G89" s="24"/>
    </row>
    <row r="90" spans="2:7" ht="13.5">
      <c r="B90" s="30"/>
      <c r="C90" s="28"/>
      <c r="D90" s="31"/>
      <c r="E90" s="28"/>
      <c r="F90" s="35"/>
      <c r="G90" s="24"/>
    </row>
    <row r="91" spans="2:7" ht="13.5">
      <c r="B91" s="30"/>
      <c r="C91" s="28"/>
      <c r="D91" s="31"/>
      <c r="E91" s="28"/>
      <c r="F91" s="35"/>
      <c r="G91" s="24"/>
    </row>
    <row r="92" spans="2:7" ht="13.5">
      <c r="B92" s="30"/>
      <c r="C92" s="28"/>
      <c r="D92" s="31"/>
      <c r="E92" s="28"/>
      <c r="F92" s="35"/>
      <c r="G92" s="24"/>
    </row>
    <row r="93" spans="2:7" ht="13.5">
      <c r="B93" s="30"/>
      <c r="C93" s="28"/>
      <c r="D93" s="31"/>
      <c r="E93" s="28"/>
      <c r="F93" s="35"/>
      <c r="G93" s="24"/>
    </row>
    <row r="94" spans="2:7" ht="13.5">
      <c r="B94" s="30"/>
      <c r="C94" s="28"/>
      <c r="D94" s="31"/>
      <c r="E94" s="28"/>
      <c r="F94" s="35"/>
      <c r="G94" s="24"/>
    </row>
    <row r="95" spans="2:7" ht="13.5">
      <c r="B95" s="30"/>
      <c r="C95" s="28"/>
      <c r="D95" s="31"/>
      <c r="E95" s="28"/>
      <c r="F95" s="35"/>
      <c r="G95" s="24"/>
    </row>
    <row r="96" spans="2:7" ht="13.5">
      <c r="B96" s="30"/>
      <c r="C96" s="28"/>
      <c r="D96" s="31"/>
      <c r="E96" s="28"/>
      <c r="F96" s="35"/>
      <c r="G96" s="24"/>
    </row>
    <row r="97" spans="2:7" ht="13.5">
      <c r="B97" s="30"/>
      <c r="C97" s="28"/>
      <c r="D97" s="31"/>
      <c r="E97" s="28"/>
      <c r="F97" s="35"/>
      <c r="G97" s="24"/>
    </row>
    <row r="98" spans="2:7" ht="13.5">
      <c r="B98" s="30"/>
      <c r="C98" s="28"/>
      <c r="D98" s="31"/>
      <c r="E98" s="28"/>
      <c r="F98" s="35"/>
      <c r="G98" s="24"/>
    </row>
  </sheetData>
  <dataValidations count="6">
    <dataValidation type="list" allowBlank="1" showInputMessage="1" showErrorMessage="1" sqref="E3:E24 E26:E98">
      <formula1>$N$3:$N$14</formula1>
    </dataValidation>
    <dataValidation type="list" showInputMessage="1" showErrorMessage="1" sqref="E25">
      <formula1>$N$3:$N$14</formula1>
    </dataValidation>
    <dataValidation type="list" showInputMessage="1" showErrorMessage="1" sqref="C27">
      <formula1>$L$3:$L$6</formula1>
    </dataValidation>
    <dataValidation type="list" allowBlank="1" showInputMessage="1" showErrorMessage="1" sqref="C8:C10 C6 C3 C12:C13 C17:C18 C15 C21:C22 D3:D23">
      <formula1>$M$3:$M$32</formula1>
    </dataValidation>
    <dataValidation type="list" showInputMessage="1" showErrorMessage="1" sqref="D24:D26 C28:D98">
      <formula1>$M$3:$M$27</formula1>
    </dataValidation>
    <dataValidation type="list" showInputMessage="1" showErrorMessage="1" sqref="D27">
      <formula1>$M$3:$M$21</formula1>
    </dataValidation>
  </dataValidation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N24"/>
  <sheetViews>
    <sheetView workbookViewId="0" topLeftCell="A1">
      <selection activeCell="J6" sqref="J6"/>
    </sheetView>
  </sheetViews>
  <sheetFormatPr defaultColWidth="9.00390625" defaultRowHeight="13.5"/>
  <cols>
    <col min="1" max="1" width="3.375" style="1" customWidth="1"/>
    <col min="2" max="2" width="13.125" style="1" customWidth="1"/>
    <col min="3" max="3" width="9.00390625" style="22" customWidth="1"/>
    <col min="4" max="4" width="1.37890625" style="1" customWidth="1"/>
    <col min="5" max="5" width="14.00390625" style="1" customWidth="1"/>
    <col min="6" max="6" width="9.00390625" style="22" customWidth="1"/>
    <col min="7" max="7" width="1.625" style="1" customWidth="1"/>
    <col min="8" max="8" width="3.625" style="1" customWidth="1"/>
    <col min="9" max="9" width="14.00390625" style="1" customWidth="1"/>
    <col min="10" max="10" width="9.25390625" style="22" bestFit="1" customWidth="1"/>
    <col min="11" max="11" width="1.75390625" style="1" customWidth="1"/>
    <col min="12" max="12" width="14.125" style="1" customWidth="1"/>
    <col min="13" max="13" width="9.00390625" style="22" customWidth="1"/>
    <col min="14" max="14" width="1.75390625" style="1" customWidth="1"/>
    <col min="15" max="16384" width="9.00390625" style="1" customWidth="1"/>
  </cols>
  <sheetData>
    <row r="2" spans="2:14" ht="13.5">
      <c r="B2" s="53" t="s">
        <v>10</v>
      </c>
      <c r="C2" s="54"/>
      <c r="D2" s="54"/>
      <c r="E2" s="54"/>
      <c r="F2" s="54"/>
      <c r="G2" s="55"/>
      <c r="I2" s="53" t="s">
        <v>11</v>
      </c>
      <c r="J2" s="54"/>
      <c r="K2" s="54"/>
      <c r="L2" s="54"/>
      <c r="M2" s="54"/>
      <c r="N2" s="55"/>
    </row>
    <row r="3" spans="2:14" ht="13.5">
      <c r="B3" s="2" t="s">
        <v>7</v>
      </c>
      <c r="C3" s="19">
        <f>SUMIF('5月明細'!C:C,B3,'5月明細'!F:F)+110000</f>
        <v>306500</v>
      </c>
      <c r="D3" s="3"/>
      <c r="E3" s="2" t="s">
        <v>2</v>
      </c>
      <c r="F3" s="19">
        <f>-SUMIF('5月明細'!D:D,E3,'5月明細'!F:F)</f>
        <v>5000</v>
      </c>
      <c r="G3" s="4"/>
      <c r="I3" s="5" t="s">
        <v>20</v>
      </c>
      <c r="J3" s="23">
        <f>SUMIF('5月明細'!E:E,I3,'5月明細'!F:F)+20000</f>
        <v>30000</v>
      </c>
      <c r="K3" s="3"/>
      <c r="L3" s="2" t="s">
        <v>13</v>
      </c>
      <c r="M3" s="23">
        <v>490000</v>
      </c>
      <c r="N3" s="4"/>
    </row>
    <row r="4" spans="2:14" ht="13.5">
      <c r="B4" s="5" t="s">
        <v>8</v>
      </c>
      <c r="C4" s="19">
        <f>SUMIF('5月明細'!C:C,B4,'5月明細'!F:F)</f>
        <v>0</v>
      </c>
      <c r="D4" s="6"/>
      <c r="E4" s="5" t="s">
        <v>3</v>
      </c>
      <c r="F4" s="19">
        <f>-SUMIF('5月明細'!D:D,E4,'5月明細'!F:F)</f>
        <v>0</v>
      </c>
      <c r="G4" s="7"/>
      <c r="I4" s="5" t="s">
        <v>24</v>
      </c>
      <c r="J4" s="19">
        <f>SUMIF('5月明細'!E:E,I4,'5月明細'!F:F)+477700</f>
        <v>973000</v>
      </c>
      <c r="K4" s="6"/>
      <c r="L4" s="5" t="s">
        <v>14</v>
      </c>
      <c r="M4" s="19">
        <f>-SUMIF('5月明細'!E:E,L4,'5月明細'!F:F)+110400+60000</f>
        <v>125200</v>
      </c>
      <c r="N4" s="7"/>
    </row>
    <row r="5" spans="2:14" ht="13.5">
      <c r="B5" s="5" t="s">
        <v>9</v>
      </c>
      <c r="C5" s="19">
        <f>SUMIF('5月明細'!C:C,B5,'5月明細'!F:F)</f>
        <v>613700</v>
      </c>
      <c r="D5" s="6"/>
      <c r="E5" s="5" t="s">
        <v>4</v>
      </c>
      <c r="F5" s="19">
        <f>-SUMIF('5月明細'!D:D,E5,'5月明細'!F:F)</f>
        <v>0</v>
      </c>
      <c r="G5" s="7"/>
      <c r="I5" s="5" t="s">
        <v>12</v>
      </c>
      <c r="J5" s="19">
        <f>SUMIF('5月明細'!E:E,I5,'5月明細'!F:F)+100000-6300</f>
        <v>26800</v>
      </c>
      <c r="K5" s="6"/>
      <c r="L5" s="5"/>
      <c r="M5" s="19"/>
      <c r="N5" s="7"/>
    </row>
    <row r="6" spans="2:14" ht="13.5">
      <c r="B6" s="5" t="s">
        <v>33</v>
      </c>
      <c r="C6" s="19">
        <f>SUMIF('5月明細'!C:C,B6,'5月明細'!F:F)</f>
        <v>90000</v>
      </c>
      <c r="D6" s="6"/>
      <c r="E6" s="5" t="s">
        <v>5</v>
      </c>
      <c r="F6" s="19">
        <f>-SUMIF('5月明細'!D:D,E6,'5月明細'!F:F)</f>
        <v>4400</v>
      </c>
      <c r="G6" s="7"/>
      <c r="I6" s="5"/>
      <c r="J6" s="19"/>
      <c r="K6" s="6"/>
      <c r="L6" s="5"/>
      <c r="M6" s="19"/>
      <c r="N6" s="7"/>
    </row>
    <row r="7" spans="2:14" ht="13.5">
      <c r="B7" s="5" t="s">
        <v>26</v>
      </c>
      <c r="C7" s="19">
        <f>SUMIF('5月明細'!C:C,B7,'5月明細'!F:F)</f>
        <v>19000</v>
      </c>
      <c r="D7" s="6"/>
      <c r="E7" s="5" t="s">
        <v>6</v>
      </c>
      <c r="F7" s="19">
        <f>-SUMIF('5月明細'!D:D,E7,'5月明細'!F:F)</f>
        <v>900</v>
      </c>
      <c r="G7" s="7"/>
      <c r="I7" s="5"/>
      <c r="J7" s="19"/>
      <c r="K7" s="6"/>
      <c r="L7" s="5"/>
      <c r="M7" s="19"/>
      <c r="N7" s="7"/>
    </row>
    <row r="8" spans="2:14" ht="13.5">
      <c r="B8" s="5"/>
      <c r="C8" s="19"/>
      <c r="D8" s="6"/>
      <c r="E8" s="5" t="s">
        <v>21</v>
      </c>
      <c r="F8" s="19">
        <v>110000</v>
      </c>
      <c r="G8" s="7"/>
      <c r="I8" s="5"/>
      <c r="J8" s="19"/>
      <c r="K8" s="6"/>
      <c r="L8" s="5"/>
      <c r="M8" s="19"/>
      <c r="N8" s="7"/>
    </row>
    <row r="9" spans="2:14" ht="13.5">
      <c r="B9" s="5"/>
      <c r="C9" s="19"/>
      <c r="D9" s="6"/>
      <c r="E9" s="5" t="s">
        <v>43</v>
      </c>
      <c r="F9" s="19">
        <f>-SUMIF('5月明細'!D:D,E9,'5月明細'!F:F)</f>
        <v>71000</v>
      </c>
      <c r="G9" s="7"/>
      <c r="I9" s="5"/>
      <c r="J9" s="19"/>
      <c r="K9" s="6"/>
      <c r="L9" s="5"/>
      <c r="M9" s="19"/>
      <c r="N9" s="7"/>
    </row>
    <row r="10" spans="2:14" ht="13.5">
      <c r="B10" s="5"/>
      <c r="C10" s="19"/>
      <c r="D10" s="6"/>
      <c r="E10" s="5" t="s">
        <v>22</v>
      </c>
      <c r="F10" s="19">
        <f>-SUMIF('5月明細'!D:D,E10,'5月明細'!F:F)</f>
        <v>21500</v>
      </c>
      <c r="G10" s="7"/>
      <c r="I10" s="5"/>
      <c r="J10" s="19"/>
      <c r="K10" s="6"/>
      <c r="L10" s="5"/>
      <c r="M10" s="19"/>
      <c r="N10" s="7"/>
    </row>
    <row r="11" spans="2:14" ht="13.5">
      <c r="B11" s="5"/>
      <c r="C11" s="19"/>
      <c r="D11" s="6"/>
      <c r="E11" s="5" t="s">
        <v>23</v>
      </c>
      <c r="F11" s="19">
        <f>-SUMIF('5月明細'!D:D,E11,'5月明細'!F:F)</f>
        <v>50000</v>
      </c>
      <c r="G11" s="7"/>
      <c r="I11" s="5"/>
      <c r="J11" s="19"/>
      <c r="K11" s="6"/>
      <c r="L11" s="5"/>
      <c r="M11" s="19"/>
      <c r="N11" s="7"/>
    </row>
    <row r="12" spans="2:14" ht="13.5">
      <c r="B12" s="5"/>
      <c r="C12" s="19"/>
      <c r="D12" s="6"/>
      <c r="E12" s="5" t="s">
        <v>33</v>
      </c>
      <c r="F12" s="19">
        <f>-SUMIF('5月明細'!D:D,E12,'5月明細'!F:F)</f>
        <v>90200</v>
      </c>
      <c r="G12" s="7"/>
      <c r="I12" s="5"/>
      <c r="J12" s="19"/>
      <c r="K12" s="6"/>
      <c r="L12" s="5"/>
      <c r="M12" s="19"/>
      <c r="N12" s="7"/>
    </row>
    <row r="13" spans="2:14" ht="13.5">
      <c r="B13" s="5"/>
      <c r="C13" s="19"/>
      <c r="D13" s="6"/>
      <c r="E13" s="5" t="s">
        <v>37</v>
      </c>
      <c r="F13" s="19">
        <f>-SUMIF('5月明細'!D:D,E13,'5月明細'!F:F)</f>
        <v>30000</v>
      </c>
      <c r="G13" s="7"/>
      <c r="I13" s="5"/>
      <c r="J13" s="19"/>
      <c r="K13" s="6"/>
      <c r="L13" s="5"/>
      <c r="M13" s="19"/>
      <c r="N13" s="7"/>
    </row>
    <row r="14" spans="2:14" ht="13.5">
      <c r="B14" s="5"/>
      <c r="C14" s="19"/>
      <c r="D14" s="6"/>
      <c r="E14" s="5" t="s">
        <v>38</v>
      </c>
      <c r="F14" s="19">
        <f>-SUMIF('5月明細'!D:D,E14,'5月明細'!F:F)</f>
        <v>8700</v>
      </c>
      <c r="G14" s="7"/>
      <c r="I14" s="5"/>
      <c r="J14" s="19"/>
      <c r="K14" s="6"/>
      <c r="L14" s="5"/>
      <c r="M14" s="19"/>
      <c r="N14" s="7"/>
    </row>
    <row r="15" spans="2:14" ht="13.5">
      <c r="B15" s="5"/>
      <c r="C15" s="19"/>
      <c r="D15" s="6"/>
      <c r="E15" s="5" t="s">
        <v>39</v>
      </c>
      <c r="F15" s="19">
        <f>-SUMIF('5月明細'!D:D,E15,'5月明細'!F:F)</f>
        <v>19500</v>
      </c>
      <c r="G15" s="7"/>
      <c r="I15" s="5"/>
      <c r="J15" s="19"/>
      <c r="K15" s="6"/>
      <c r="L15" s="5"/>
      <c r="M15" s="19"/>
      <c r="N15" s="7"/>
    </row>
    <row r="16" spans="2:14" ht="13.5">
      <c r="B16" s="5"/>
      <c r="C16" s="19"/>
      <c r="D16" s="6"/>
      <c r="E16" s="5" t="s">
        <v>40</v>
      </c>
      <c r="F16" s="19">
        <f>-SUMIF('5月明細'!D:D,E16,'5月明細'!F:F)</f>
        <v>23500</v>
      </c>
      <c r="G16" s="7"/>
      <c r="I16" s="5"/>
      <c r="J16" s="19"/>
      <c r="K16" s="6"/>
      <c r="L16" s="5"/>
      <c r="M16" s="19"/>
      <c r="N16" s="7"/>
    </row>
    <row r="17" spans="2:14" ht="13.5">
      <c r="B17" s="5"/>
      <c r="C17" s="19"/>
      <c r="D17" s="6"/>
      <c r="E17" s="5" t="s">
        <v>41</v>
      </c>
      <c r="F17" s="19">
        <f>-SUMIF('5月明細'!D:D,E17,'5月明細'!F:F)</f>
        <v>5000</v>
      </c>
      <c r="G17" s="7"/>
      <c r="I17" s="5"/>
      <c r="J17" s="19"/>
      <c r="K17" s="6"/>
      <c r="L17" s="5"/>
      <c r="M17" s="19"/>
      <c r="N17" s="7"/>
    </row>
    <row r="18" spans="2:14" ht="13.5">
      <c r="B18" s="5"/>
      <c r="C18" s="19"/>
      <c r="D18" s="6"/>
      <c r="E18" s="5" t="s">
        <v>44</v>
      </c>
      <c r="F18" s="19">
        <f>-SUMIF('5月明細'!D:D,E18,'5月明細'!F:F)</f>
        <v>31600</v>
      </c>
      <c r="G18" s="7"/>
      <c r="I18" s="5"/>
      <c r="J18" s="19"/>
      <c r="K18" s="6"/>
      <c r="L18" s="5"/>
      <c r="M18" s="19"/>
      <c r="N18" s="7"/>
    </row>
    <row r="19" spans="2:14" ht="13.5">
      <c r="B19" s="5"/>
      <c r="C19" s="19"/>
      <c r="D19" s="6"/>
      <c r="E19" s="5"/>
      <c r="F19" s="19">
        <f>-SUMIF('5月明細'!D:D,E19,'5月明細'!F:F)</f>
        <v>0</v>
      </c>
      <c r="G19" s="7"/>
      <c r="I19" s="5"/>
      <c r="J19" s="19"/>
      <c r="K19" s="6"/>
      <c r="L19" s="5"/>
      <c r="M19" s="19"/>
      <c r="N19" s="7"/>
    </row>
    <row r="20" spans="2:14" ht="13.5">
      <c r="B20" s="5"/>
      <c r="C20" s="19"/>
      <c r="D20" s="6"/>
      <c r="E20" s="5" t="s">
        <v>42</v>
      </c>
      <c r="F20" s="19">
        <f>-SUMIF('5月明細'!D:D,E20,'5月明細'!F:F)</f>
        <v>0</v>
      </c>
      <c r="G20" s="7"/>
      <c r="I20" s="5"/>
      <c r="J20" s="19"/>
      <c r="K20" s="6"/>
      <c r="L20" s="5"/>
      <c r="M20" s="19"/>
      <c r="N20" s="7"/>
    </row>
    <row r="21" spans="2:14" ht="14.25" thickBot="1">
      <c r="B21" s="13"/>
      <c r="C21" s="20"/>
      <c r="D21" s="14"/>
      <c r="E21" s="13" t="s">
        <v>26</v>
      </c>
      <c r="F21" s="20">
        <f>-SUMIF('5月明細'!D:D,E21,'5月明細'!F:F)</f>
        <v>74300</v>
      </c>
      <c r="G21" s="15"/>
      <c r="I21" s="13"/>
      <c r="J21" s="20"/>
      <c r="K21" s="15"/>
      <c r="L21" s="13"/>
      <c r="M21" s="20"/>
      <c r="N21" s="15"/>
    </row>
    <row r="22" spans="2:14" ht="14.25" thickTop="1">
      <c r="B22" s="8" t="s">
        <v>16</v>
      </c>
      <c r="C22" s="21">
        <f>SUM(C3:C21)</f>
        <v>1029200</v>
      </c>
      <c r="D22" s="9"/>
      <c r="E22" s="8" t="s">
        <v>17</v>
      </c>
      <c r="F22" s="21">
        <f>SUM(F3:F21)</f>
        <v>545600</v>
      </c>
      <c r="G22" s="10"/>
      <c r="I22" s="8" t="s">
        <v>19</v>
      </c>
      <c r="J22" s="21">
        <f>SUM(J3:J21)</f>
        <v>1029800</v>
      </c>
      <c r="K22" s="9"/>
      <c r="L22" s="37" t="s">
        <v>18</v>
      </c>
      <c r="M22" s="38">
        <f>SUM(M3:M21)</f>
        <v>615200</v>
      </c>
      <c r="N22" s="39"/>
    </row>
    <row r="24" spans="5:14" ht="13.5">
      <c r="E24" s="11" t="s">
        <v>55</v>
      </c>
      <c r="F24" s="18">
        <f>C22-F22</f>
        <v>483600</v>
      </c>
      <c r="G24" s="12"/>
      <c r="L24" s="11" t="s">
        <v>25</v>
      </c>
      <c r="M24" s="18">
        <f>J22-M22</f>
        <v>414600</v>
      </c>
      <c r="N24" s="12"/>
    </row>
  </sheetData>
  <mergeCells count="2">
    <mergeCell ref="B2:G2"/>
    <mergeCell ref="I2:N2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N96"/>
  <sheetViews>
    <sheetView tabSelected="1" zoomScale="90" zoomScaleNormal="90" workbookViewId="0" topLeftCell="A1">
      <pane ySplit="2" topLeftCell="BM3" activePane="bottomLeft" state="frozen"/>
      <selection pane="topLeft" activeCell="A1" sqref="A1"/>
      <selection pane="bottomLeft" activeCell="F18" sqref="F18"/>
    </sheetView>
  </sheetViews>
  <sheetFormatPr defaultColWidth="9.00390625" defaultRowHeight="13.5"/>
  <cols>
    <col min="1" max="1" width="3.25390625" style="0" customWidth="1"/>
    <col min="2" max="2" width="5.50390625" style="17" bestFit="1" customWidth="1"/>
    <col min="4" max="4" width="13.375" style="0" bestFit="1" customWidth="1"/>
    <col min="6" max="6" width="8.875" style="42" bestFit="1" customWidth="1"/>
    <col min="7" max="7" width="11.75390625" style="0" bestFit="1" customWidth="1"/>
    <col min="13" max="13" width="13.375" style="0" bestFit="1" customWidth="1"/>
  </cols>
  <sheetData>
    <row r="1" ht="13.5">
      <c r="G1" s="41">
        <f>SUM(F:F)</f>
        <v>29100</v>
      </c>
    </row>
    <row r="2" spans="2:14" ht="13.5">
      <c r="B2" s="32" t="s">
        <v>0</v>
      </c>
      <c r="C2" s="27" t="s">
        <v>46</v>
      </c>
      <c r="D2" s="33" t="s">
        <v>47</v>
      </c>
      <c r="E2" s="27" t="s">
        <v>15</v>
      </c>
      <c r="F2" s="43" t="s">
        <v>1</v>
      </c>
      <c r="G2" s="26" t="s">
        <v>27</v>
      </c>
      <c r="L2" s="27" t="s">
        <v>46</v>
      </c>
      <c r="M2" s="27" t="s">
        <v>47</v>
      </c>
      <c r="N2" s="26" t="s">
        <v>15</v>
      </c>
    </row>
    <row r="3" spans="2:14" ht="13.5">
      <c r="B3" s="30">
        <v>39965</v>
      </c>
      <c r="C3" s="28"/>
      <c r="D3" s="31" t="s">
        <v>38</v>
      </c>
      <c r="E3" s="28" t="s">
        <v>48</v>
      </c>
      <c r="F3" s="44">
        <v>-1500</v>
      </c>
      <c r="G3" s="24"/>
      <c r="L3" s="40" t="s">
        <v>7</v>
      </c>
      <c r="M3" s="28" t="s">
        <v>2</v>
      </c>
      <c r="N3" s="24" t="s">
        <v>12</v>
      </c>
    </row>
    <row r="4" spans="2:14" ht="13.5">
      <c r="B4" s="30">
        <v>39965</v>
      </c>
      <c r="C4" s="28"/>
      <c r="D4" s="31" t="s">
        <v>44</v>
      </c>
      <c r="E4" s="28" t="s">
        <v>48</v>
      </c>
      <c r="F4" s="44">
        <v>-1100</v>
      </c>
      <c r="G4" s="24" t="s">
        <v>64</v>
      </c>
      <c r="L4" s="28" t="s">
        <v>8</v>
      </c>
      <c r="M4" s="28" t="s">
        <v>3</v>
      </c>
      <c r="N4" s="24" t="s">
        <v>60</v>
      </c>
    </row>
    <row r="5" spans="2:14" ht="13.5">
      <c r="B5" s="30">
        <v>39965</v>
      </c>
      <c r="C5" s="28"/>
      <c r="D5" s="31" t="s">
        <v>22</v>
      </c>
      <c r="E5" s="28" t="s">
        <v>12</v>
      </c>
      <c r="F5" s="44">
        <v>-1000</v>
      </c>
      <c r="G5" s="24"/>
      <c r="L5" s="28" t="s">
        <v>33</v>
      </c>
      <c r="M5" s="28" t="s">
        <v>4</v>
      </c>
      <c r="N5" s="24" t="s">
        <v>24</v>
      </c>
    </row>
    <row r="6" spans="2:14" ht="13.5">
      <c r="B6" s="30">
        <v>39965</v>
      </c>
      <c r="C6" s="28"/>
      <c r="D6" s="31" t="s">
        <v>32</v>
      </c>
      <c r="E6" s="28" t="s">
        <v>24</v>
      </c>
      <c r="F6" s="44">
        <v>-110400</v>
      </c>
      <c r="G6" s="24"/>
      <c r="L6" s="29" t="s">
        <v>9</v>
      </c>
      <c r="M6" s="28" t="s">
        <v>5</v>
      </c>
      <c r="N6" s="24" t="s">
        <v>20</v>
      </c>
    </row>
    <row r="7" spans="2:14" ht="13.5">
      <c r="B7" s="30">
        <v>39965</v>
      </c>
      <c r="C7" s="28"/>
      <c r="D7" s="31" t="s">
        <v>32</v>
      </c>
      <c r="E7" s="28" t="s">
        <v>48</v>
      </c>
      <c r="F7" s="44">
        <v>110400</v>
      </c>
      <c r="G7" s="24"/>
      <c r="M7" s="28" t="s">
        <v>6</v>
      </c>
      <c r="N7" s="24" t="s">
        <v>26</v>
      </c>
    </row>
    <row r="8" spans="2:14" ht="13.5">
      <c r="B8" s="30">
        <v>39965</v>
      </c>
      <c r="C8" s="28"/>
      <c r="D8" s="31" t="s">
        <v>41</v>
      </c>
      <c r="E8" s="28" t="s">
        <v>12</v>
      </c>
      <c r="F8" s="44">
        <v>-2000</v>
      </c>
      <c r="G8" s="24"/>
      <c r="M8" s="28" t="s">
        <v>21</v>
      </c>
      <c r="N8" s="24"/>
    </row>
    <row r="9" spans="2:14" ht="13.5">
      <c r="B9" s="30">
        <v>39965</v>
      </c>
      <c r="C9" s="28"/>
      <c r="D9" s="31" t="s">
        <v>44</v>
      </c>
      <c r="E9" s="28" t="s">
        <v>12</v>
      </c>
      <c r="F9" s="44">
        <v>-5000</v>
      </c>
      <c r="G9" s="24"/>
      <c r="M9" s="28" t="s">
        <v>22</v>
      </c>
      <c r="N9" s="24"/>
    </row>
    <row r="10" spans="2:14" ht="13.5">
      <c r="B10" s="30">
        <v>39965</v>
      </c>
      <c r="C10" s="28" t="s">
        <v>9</v>
      </c>
      <c r="D10" s="31"/>
      <c r="E10" s="28" t="s">
        <v>12</v>
      </c>
      <c r="F10" s="44">
        <v>11700</v>
      </c>
      <c r="G10" s="24" t="s">
        <v>65</v>
      </c>
      <c r="M10" s="28" t="s">
        <v>23</v>
      </c>
      <c r="N10" s="24"/>
    </row>
    <row r="11" spans="2:14" ht="13.5">
      <c r="B11" s="30">
        <v>39965</v>
      </c>
      <c r="C11" s="28" t="s">
        <v>9</v>
      </c>
      <c r="D11" s="31"/>
      <c r="E11" s="28" t="s">
        <v>12</v>
      </c>
      <c r="F11" s="44">
        <v>30000</v>
      </c>
      <c r="G11" s="24" t="s">
        <v>21</v>
      </c>
      <c r="M11" s="28" t="s">
        <v>43</v>
      </c>
      <c r="N11" s="24"/>
    </row>
    <row r="12" spans="2:14" ht="13.5">
      <c r="B12" s="30">
        <v>39966</v>
      </c>
      <c r="C12" s="28"/>
      <c r="D12" s="31" t="s">
        <v>22</v>
      </c>
      <c r="E12" s="28" t="s">
        <v>12</v>
      </c>
      <c r="F12" s="44">
        <v>-1000</v>
      </c>
      <c r="G12" s="24"/>
      <c r="M12" s="28" t="s">
        <v>44</v>
      </c>
      <c r="N12" s="24"/>
    </row>
    <row r="13" spans="2:14" ht="13.5">
      <c r="B13" s="30">
        <v>39967</v>
      </c>
      <c r="C13" s="28"/>
      <c r="D13" s="31" t="s">
        <v>22</v>
      </c>
      <c r="E13" s="28" t="s">
        <v>12</v>
      </c>
      <c r="F13" s="44">
        <v>-1000</v>
      </c>
      <c r="G13" s="24"/>
      <c r="M13" s="28" t="s">
        <v>38</v>
      </c>
      <c r="N13" s="24"/>
    </row>
    <row r="14" spans="2:14" ht="13.5">
      <c r="B14" s="30"/>
      <c r="C14" s="28"/>
      <c r="D14" s="31"/>
      <c r="E14" s="28"/>
      <c r="F14" s="44"/>
      <c r="G14" s="24"/>
      <c r="M14" s="28" t="s">
        <v>39</v>
      </c>
      <c r="N14" s="25"/>
    </row>
    <row r="15" spans="2:13" ht="13.5">
      <c r="B15" s="30"/>
      <c r="C15" s="28"/>
      <c r="D15" s="31"/>
      <c r="E15" s="28"/>
      <c r="F15" s="44"/>
      <c r="G15" s="24"/>
      <c r="M15" s="28" t="s">
        <v>41</v>
      </c>
    </row>
    <row r="16" spans="2:13" ht="13.5">
      <c r="B16" s="30"/>
      <c r="C16" s="28"/>
      <c r="D16" s="31"/>
      <c r="E16" s="28"/>
      <c r="F16" s="44"/>
      <c r="G16" s="24"/>
      <c r="M16" s="28" t="s">
        <v>37</v>
      </c>
    </row>
    <row r="17" spans="2:13" ht="13.5">
      <c r="B17" s="30"/>
      <c r="C17" s="28"/>
      <c r="D17" s="31"/>
      <c r="E17" s="28"/>
      <c r="F17" s="44"/>
      <c r="G17" s="24"/>
      <c r="M17" s="28" t="s">
        <v>40</v>
      </c>
    </row>
    <row r="18" spans="2:13" ht="13.5">
      <c r="B18" s="30"/>
      <c r="C18" s="28"/>
      <c r="D18" s="31"/>
      <c r="E18" s="28"/>
      <c r="F18" s="44"/>
      <c r="G18" s="24"/>
      <c r="M18" s="28" t="s">
        <v>33</v>
      </c>
    </row>
    <row r="19" spans="2:13" ht="13.5">
      <c r="B19" s="30"/>
      <c r="C19" s="28"/>
      <c r="D19" s="31"/>
      <c r="E19" s="28"/>
      <c r="F19" s="44"/>
      <c r="G19" s="24"/>
      <c r="M19" s="28" t="s">
        <v>32</v>
      </c>
    </row>
    <row r="20" spans="2:13" ht="13.5">
      <c r="B20" s="30"/>
      <c r="C20" s="28"/>
      <c r="D20" s="31"/>
      <c r="E20" s="28"/>
      <c r="F20" s="44"/>
      <c r="G20" s="24"/>
      <c r="M20" s="29" t="s">
        <v>26</v>
      </c>
    </row>
    <row r="21" spans="2:7" ht="13.5">
      <c r="B21" s="30"/>
      <c r="C21" s="28"/>
      <c r="D21" s="31"/>
      <c r="E21" s="28"/>
      <c r="F21" s="44"/>
      <c r="G21" s="24"/>
    </row>
    <row r="22" spans="2:7" ht="13.5">
      <c r="B22" s="30"/>
      <c r="C22" s="28"/>
      <c r="D22" s="31"/>
      <c r="E22" s="28"/>
      <c r="F22" s="44"/>
      <c r="G22" s="24"/>
    </row>
    <row r="23" spans="2:7" ht="13.5">
      <c r="B23" s="30"/>
      <c r="C23" s="28"/>
      <c r="D23" s="31"/>
      <c r="E23" s="28"/>
      <c r="F23" s="44"/>
      <c r="G23" s="24"/>
    </row>
    <row r="24" spans="2:7" ht="13.5">
      <c r="B24" s="30"/>
      <c r="C24" s="28"/>
      <c r="D24" s="31"/>
      <c r="E24" s="28"/>
      <c r="F24" s="44"/>
      <c r="G24" s="24"/>
    </row>
    <row r="25" spans="2:7" ht="13.5">
      <c r="B25" s="30"/>
      <c r="C25" s="28"/>
      <c r="D25" s="31"/>
      <c r="E25" s="28"/>
      <c r="F25" s="44"/>
      <c r="G25" s="24"/>
    </row>
    <row r="26" spans="2:7" ht="13.5">
      <c r="B26" s="30"/>
      <c r="C26" s="28"/>
      <c r="D26" s="31"/>
      <c r="E26" s="28"/>
      <c r="F26" s="44"/>
      <c r="G26" s="24"/>
    </row>
    <row r="27" spans="2:7" ht="13.5">
      <c r="B27" s="30"/>
      <c r="C27" s="28"/>
      <c r="D27" s="31"/>
      <c r="E27" s="28"/>
      <c r="F27" s="44"/>
      <c r="G27" s="24"/>
    </row>
    <row r="28" spans="2:7" ht="13.5">
      <c r="B28" s="30"/>
      <c r="C28" s="28"/>
      <c r="D28" s="31"/>
      <c r="E28" s="28"/>
      <c r="F28" s="44"/>
      <c r="G28" s="24"/>
    </row>
    <row r="29" spans="2:7" ht="13.5">
      <c r="B29" s="30"/>
      <c r="C29" s="28"/>
      <c r="D29" s="31"/>
      <c r="E29" s="28"/>
      <c r="F29" s="44"/>
      <c r="G29" s="24"/>
    </row>
    <row r="30" spans="2:7" ht="13.5">
      <c r="B30" s="30"/>
      <c r="C30" s="28"/>
      <c r="D30" s="31"/>
      <c r="E30" s="28"/>
      <c r="F30" s="44"/>
      <c r="G30" s="24"/>
    </row>
    <row r="31" spans="2:7" ht="13.5">
      <c r="B31" s="30"/>
      <c r="C31" s="28"/>
      <c r="D31" s="31"/>
      <c r="E31" s="28"/>
      <c r="F31" s="44"/>
      <c r="G31" s="24"/>
    </row>
    <row r="32" spans="2:7" ht="13.5">
      <c r="B32" s="30"/>
      <c r="C32" s="28"/>
      <c r="D32" s="31"/>
      <c r="E32" s="28"/>
      <c r="F32" s="44"/>
      <c r="G32" s="24"/>
    </row>
    <row r="33" spans="2:7" ht="13.5">
      <c r="B33" s="30"/>
      <c r="C33" s="28"/>
      <c r="D33" s="31"/>
      <c r="E33" s="28"/>
      <c r="F33" s="44"/>
      <c r="G33" s="24"/>
    </row>
    <row r="34" spans="2:7" ht="13.5">
      <c r="B34" s="30"/>
      <c r="C34" s="28"/>
      <c r="D34" s="31"/>
      <c r="E34" s="28"/>
      <c r="F34" s="44"/>
      <c r="G34" s="24"/>
    </row>
    <row r="35" spans="2:7" ht="13.5">
      <c r="B35" s="30"/>
      <c r="C35" s="28"/>
      <c r="D35" s="31"/>
      <c r="E35" s="28"/>
      <c r="F35" s="44"/>
      <c r="G35" s="24"/>
    </row>
    <row r="36" spans="2:7" ht="13.5">
      <c r="B36" s="30"/>
      <c r="C36" s="28"/>
      <c r="D36" s="31"/>
      <c r="E36" s="28"/>
      <c r="F36" s="44"/>
      <c r="G36" s="24"/>
    </row>
    <row r="37" spans="2:7" ht="13.5">
      <c r="B37" s="30"/>
      <c r="C37" s="28"/>
      <c r="D37" s="31"/>
      <c r="E37" s="28"/>
      <c r="F37" s="44"/>
      <c r="G37" s="24"/>
    </row>
    <row r="38" spans="2:7" ht="13.5">
      <c r="B38" s="30"/>
      <c r="C38" s="28"/>
      <c r="D38" s="31"/>
      <c r="E38" s="28"/>
      <c r="F38" s="44"/>
      <c r="G38" s="24"/>
    </row>
    <row r="39" spans="2:7" ht="13.5">
      <c r="B39" s="30"/>
      <c r="C39" s="28"/>
      <c r="D39" s="31"/>
      <c r="E39" s="28"/>
      <c r="F39" s="44"/>
      <c r="G39" s="24"/>
    </row>
    <row r="40" spans="2:7" ht="13.5">
      <c r="B40" s="30"/>
      <c r="C40" s="28"/>
      <c r="D40" s="31"/>
      <c r="E40" s="28"/>
      <c r="F40" s="44"/>
      <c r="G40" s="24"/>
    </row>
    <row r="41" spans="2:7" ht="13.5">
      <c r="B41" s="30"/>
      <c r="C41" s="28"/>
      <c r="D41" s="31"/>
      <c r="E41" s="28"/>
      <c r="F41" s="44"/>
      <c r="G41" s="24"/>
    </row>
    <row r="42" spans="2:7" ht="13.5">
      <c r="B42" s="30"/>
      <c r="C42" s="28"/>
      <c r="D42" s="31"/>
      <c r="E42" s="28"/>
      <c r="F42" s="44"/>
      <c r="G42" s="24"/>
    </row>
    <row r="43" spans="2:7" ht="13.5">
      <c r="B43" s="30"/>
      <c r="C43" s="28"/>
      <c r="D43" s="31"/>
      <c r="E43" s="28"/>
      <c r="F43" s="44"/>
      <c r="G43" s="24"/>
    </row>
    <row r="44" spans="2:7" ht="13.5">
      <c r="B44" s="30"/>
      <c r="C44" s="28"/>
      <c r="D44" s="31"/>
      <c r="E44" s="28"/>
      <c r="F44" s="44"/>
      <c r="G44" s="24"/>
    </row>
    <row r="45" spans="2:7" ht="13.5">
      <c r="B45" s="30"/>
      <c r="C45" s="28"/>
      <c r="D45" s="31"/>
      <c r="E45" s="28"/>
      <c r="F45" s="44"/>
      <c r="G45" s="24"/>
    </row>
    <row r="46" spans="2:7" ht="13.5">
      <c r="B46" s="30"/>
      <c r="C46" s="28"/>
      <c r="D46" s="31"/>
      <c r="E46" s="28"/>
      <c r="F46" s="44"/>
      <c r="G46" s="24"/>
    </row>
    <row r="47" spans="2:7" ht="13.5">
      <c r="B47" s="30"/>
      <c r="C47" s="28"/>
      <c r="D47" s="31"/>
      <c r="E47" s="28"/>
      <c r="F47" s="44"/>
      <c r="G47" s="24"/>
    </row>
    <row r="48" spans="2:7" ht="13.5">
      <c r="B48" s="30"/>
      <c r="C48" s="28"/>
      <c r="D48" s="31"/>
      <c r="E48" s="28"/>
      <c r="F48" s="44"/>
      <c r="G48" s="24"/>
    </row>
    <row r="49" spans="2:7" ht="13.5">
      <c r="B49" s="30"/>
      <c r="C49" s="28"/>
      <c r="D49" s="31"/>
      <c r="E49" s="28"/>
      <c r="F49" s="44"/>
      <c r="G49" s="24"/>
    </row>
    <row r="50" spans="2:7" ht="13.5">
      <c r="B50" s="30"/>
      <c r="C50" s="28"/>
      <c r="D50" s="31"/>
      <c r="E50" s="28"/>
      <c r="F50" s="44"/>
      <c r="G50" s="24"/>
    </row>
    <row r="51" spans="2:7" ht="13.5">
      <c r="B51" s="30"/>
      <c r="C51" s="28"/>
      <c r="D51" s="31"/>
      <c r="E51" s="28"/>
      <c r="F51" s="44"/>
      <c r="G51" s="24"/>
    </row>
    <row r="52" spans="2:7" ht="13.5">
      <c r="B52" s="30"/>
      <c r="C52" s="28"/>
      <c r="D52" s="31"/>
      <c r="E52" s="28"/>
      <c r="F52" s="44"/>
      <c r="G52" s="24"/>
    </row>
    <row r="53" spans="2:7" ht="13.5">
      <c r="B53" s="30"/>
      <c r="C53" s="28"/>
      <c r="D53" s="31"/>
      <c r="E53" s="28"/>
      <c r="F53" s="44"/>
      <c r="G53" s="24"/>
    </row>
    <row r="54" spans="2:7" ht="13.5">
      <c r="B54" s="30"/>
      <c r="C54" s="28"/>
      <c r="D54" s="31"/>
      <c r="E54" s="28"/>
      <c r="F54" s="44"/>
      <c r="G54" s="24"/>
    </row>
    <row r="55" spans="2:7" ht="13.5">
      <c r="B55" s="30"/>
      <c r="C55" s="28"/>
      <c r="D55" s="31"/>
      <c r="E55" s="28"/>
      <c r="F55" s="44"/>
      <c r="G55" s="24"/>
    </row>
    <row r="56" spans="2:7" ht="13.5">
      <c r="B56" s="30"/>
      <c r="C56" s="28"/>
      <c r="D56" s="31"/>
      <c r="E56" s="28"/>
      <c r="F56" s="44"/>
      <c r="G56" s="24"/>
    </row>
    <row r="57" spans="2:7" ht="13.5">
      <c r="B57" s="30"/>
      <c r="C57" s="28"/>
      <c r="D57" s="31"/>
      <c r="E57" s="28"/>
      <c r="F57" s="44"/>
      <c r="G57" s="24"/>
    </row>
    <row r="58" spans="2:7" ht="13.5">
      <c r="B58" s="30"/>
      <c r="C58" s="28"/>
      <c r="D58" s="31"/>
      <c r="E58" s="28"/>
      <c r="F58" s="44"/>
      <c r="G58" s="24"/>
    </row>
    <row r="59" spans="2:7" ht="13.5">
      <c r="B59" s="30"/>
      <c r="C59" s="28"/>
      <c r="D59" s="31"/>
      <c r="E59" s="28"/>
      <c r="F59" s="44"/>
      <c r="G59" s="24"/>
    </row>
    <row r="60" spans="2:7" ht="13.5">
      <c r="B60" s="30"/>
      <c r="C60" s="28"/>
      <c r="D60" s="31"/>
      <c r="E60" s="28"/>
      <c r="F60" s="44"/>
      <c r="G60" s="24"/>
    </row>
    <row r="61" spans="2:7" ht="13.5">
      <c r="B61" s="30"/>
      <c r="C61" s="28"/>
      <c r="D61" s="31"/>
      <c r="E61" s="28"/>
      <c r="F61" s="44"/>
      <c r="G61" s="24"/>
    </row>
    <row r="62" spans="2:7" ht="13.5">
      <c r="B62" s="30"/>
      <c r="C62" s="28"/>
      <c r="D62" s="31"/>
      <c r="E62" s="28"/>
      <c r="F62" s="44"/>
      <c r="G62" s="24"/>
    </row>
    <row r="63" spans="2:7" ht="13.5">
      <c r="B63" s="30"/>
      <c r="C63" s="28"/>
      <c r="D63" s="31"/>
      <c r="E63" s="28"/>
      <c r="F63" s="44"/>
      <c r="G63" s="24"/>
    </row>
    <row r="64" spans="2:7" ht="13.5">
      <c r="B64" s="30"/>
      <c r="C64" s="28"/>
      <c r="D64" s="31"/>
      <c r="E64" s="28"/>
      <c r="F64" s="44"/>
      <c r="G64" s="24"/>
    </row>
    <row r="65" spans="2:7" ht="13.5">
      <c r="B65" s="30"/>
      <c r="C65" s="28"/>
      <c r="D65" s="31"/>
      <c r="E65" s="28"/>
      <c r="F65" s="44"/>
      <c r="G65" s="24"/>
    </row>
    <row r="66" spans="2:7" ht="13.5">
      <c r="B66" s="30"/>
      <c r="C66" s="28"/>
      <c r="D66" s="31"/>
      <c r="E66" s="28"/>
      <c r="F66" s="45"/>
      <c r="G66" s="24"/>
    </row>
    <row r="67" spans="2:7" ht="13.5">
      <c r="B67" s="30"/>
      <c r="C67" s="28"/>
      <c r="D67" s="31"/>
      <c r="E67" s="28"/>
      <c r="F67" s="45"/>
      <c r="G67" s="24"/>
    </row>
    <row r="68" spans="2:7" ht="13.5">
      <c r="B68" s="30"/>
      <c r="C68" s="28"/>
      <c r="D68" s="31"/>
      <c r="E68" s="28"/>
      <c r="F68" s="44"/>
      <c r="G68" s="24"/>
    </row>
    <row r="69" spans="2:7" ht="13.5">
      <c r="B69" s="30"/>
      <c r="C69" s="28"/>
      <c r="D69" s="31"/>
      <c r="E69" s="28"/>
      <c r="F69" s="44"/>
      <c r="G69" s="24"/>
    </row>
    <row r="70" spans="2:7" ht="13.5">
      <c r="B70" s="30"/>
      <c r="C70" s="28"/>
      <c r="D70" s="31"/>
      <c r="E70" s="28"/>
      <c r="F70" s="44"/>
      <c r="G70" s="24"/>
    </row>
    <row r="71" spans="2:7" ht="13.5">
      <c r="B71" s="30"/>
      <c r="C71" s="28"/>
      <c r="D71" s="31"/>
      <c r="E71" s="28"/>
      <c r="F71" s="44"/>
      <c r="G71" s="24"/>
    </row>
    <row r="72" spans="2:7" ht="13.5">
      <c r="B72" s="30"/>
      <c r="C72" s="28"/>
      <c r="D72" s="31"/>
      <c r="E72" s="28"/>
      <c r="F72" s="44"/>
      <c r="G72" s="24"/>
    </row>
    <row r="73" spans="2:7" ht="13.5">
      <c r="B73" s="30"/>
      <c r="C73" s="28"/>
      <c r="D73" s="31"/>
      <c r="E73" s="28"/>
      <c r="F73" s="44"/>
      <c r="G73" s="24"/>
    </row>
    <row r="74" spans="2:7" ht="13.5">
      <c r="B74" s="30"/>
      <c r="C74" s="28"/>
      <c r="D74" s="31"/>
      <c r="E74" s="28"/>
      <c r="F74" s="44"/>
      <c r="G74" s="24"/>
    </row>
    <row r="75" spans="2:7" ht="13.5">
      <c r="B75" s="30"/>
      <c r="C75" s="28"/>
      <c r="D75" s="31"/>
      <c r="E75" s="28"/>
      <c r="F75" s="44"/>
      <c r="G75" s="24"/>
    </row>
    <row r="76" spans="2:7" ht="13.5">
      <c r="B76" s="30"/>
      <c r="C76" s="28"/>
      <c r="D76" s="31"/>
      <c r="E76" s="28"/>
      <c r="F76" s="44"/>
      <c r="G76" s="24"/>
    </row>
    <row r="77" spans="2:7" ht="13.5">
      <c r="B77" s="30"/>
      <c r="C77" s="28"/>
      <c r="D77" s="31"/>
      <c r="E77" s="28"/>
      <c r="F77" s="44"/>
      <c r="G77" s="24"/>
    </row>
    <row r="78" spans="2:7" ht="13.5">
      <c r="B78" s="30"/>
      <c r="C78" s="28"/>
      <c r="D78" s="31"/>
      <c r="E78" s="28"/>
      <c r="F78" s="44"/>
      <c r="G78" s="24"/>
    </row>
    <row r="79" spans="2:7" ht="13.5">
      <c r="B79" s="30"/>
      <c r="C79" s="28"/>
      <c r="D79" s="31"/>
      <c r="E79" s="28"/>
      <c r="F79" s="44"/>
      <c r="G79" s="24"/>
    </row>
    <row r="80" spans="2:7" ht="13.5">
      <c r="B80" s="30"/>
      <c r="C80" s="28"/>
      <c r="D80" s="31"/>
      <c r="E80" s="28"/>
      <c r="F80" s="44"/>
      <c r="G80" s="24"/>
    </row>
    <row r="81" spans="2:7" ht="13.5">
      <c r="B81" s="30"/>
      <c r="C81" s="28"/>
      <c r="D81" s="31"/>
      <c r="E81" s="28"/>
      <c r="F81" s="44"/>
      <c r="G81" s="24"/>
    </row>
    <row r="82" spans="2:7" ht="13.5">
      <c r="B82" s="30"/>
      <c r="C82" s="28"/>
      <c r="D82" s="31"/>
      <c r="E82" s="28"/>
      <c r="F82" s="44"/>
      <c r="G82" s="24"/>
    </row>
    <row r="83" spans="2:7" ht="13.5">
      <c r="B83" s="30"/>
      <c r="C83" s="28"/>
      <c r="D83" s="31"/>
      <c r="E83" s="28"/>
      <c r="F83" s="44"/>
      <c r="G83" s="24"/>
    </row>
    <row r="84" spans="2:7" ht="13.5">
      <c r="B84" s="30"/>
      <c r="C84" s="28"/>
      <c r="D84" s="31"/>
      <c r="E84" s="28"/>
      <c r="F84" s="44"/>
      <c r="G84" s="24"/>
    </row>
    <row r="85" spans="2:7" ht="13.5">
      <c r="B85" s="30"/>
      <c r="C85" s="28"/>
      <c r="D85" s="31"/>
      <c r="E85" s="28"/>
      <c r="F85" s="44"/>
      <c r="G85" s="24"/>
    </row>
    <row r="86" spans="2:7" ht="13.5">
      <c r="B86" s="30"/>
      <c r="C86" s="28"/>
      <c r="D86" s="31"/>
      <c r="E86" s="28"/>
      <c r="F86" s="44"/>
      <c r="G86" s="24"/>
    </row>
    <row r="87" spans="2:7" ht="13.5">
      <c r="B87" s="30"/>
      <c r="C87" s="28"/>
      <c r="D87" s="31"/>
      <c r="E87" s="28"/>
      <c r="F87" s="44"/>
      <c r="G87" s="24"/>
    </row>
    <row r="88" spans="2:7" ht="13.5">
      <c r="B88" s="30"/>
      <c r="C88" s="28"/>
      <c r="D88" s="31"/>
      <c r="E88" s="28"/>
      <c r="F88" s="44"/>
      <c r="G88" s="24"/>
    </row>
    <row r="89" spans="2:7" ht="13.5">
      <c r="B89" s="30"/>
      <c r="C89" s="28"/>
      <c r="D89" s="31"/>
      <c r="E89" s="28"/>
      <c r="F89" s="44"/>
      <c r="G89" s="24"/>
    </row>
    <row r="90" spans="2:7" ht="13.5">
      <c r="B90" s="30"/>
      <c r="C90" s="28"/>
      <c r="D90" s="31"/>
      <c r="E90" s="28"/>
      <c r="F90" s="44"/>
      <c r="G90" s="24"/>
    </row>
    <row r="91" spans="2:7" ht="13.5">
      <c r="B91" s="30"/>
      <c r="C91" s="28"/>
      <c r="D91" s="31"/>
      <c r="E91" s="28"/>
      <c r="F91" s="44"/>
      <c r="G91" s="24"/>
    </row>
    <row r="92" spans="2:7" ht="13.5">
      <c r="B92" s="30"/>
      <c r="C92" s="28"/>
      <c r="D92" s="31"/>
      <c r="E92" s="28"/>
      <c r="F92" s="44"/>
      <c r="G92" s="24"/>
    </row>
    <row r="93" spans="2:7" ht="13.5">
      <c r="B93" s="30"/>
      <c r="C93" s="28"/>
      <c r="D93" s="31"/>
      <c r="E93" s="28"/>
      <c r="F93" s="44"/>
      <c r="G93" s="24"/>
    </row>
    <row r="94" spans="2:7" ht="13.5">
      <c r="B94" s="30"/>
      <c r="C94" s="28"/>
      <c r="D94" s="31"/>
      <c r="E94" s="28"/>
      <c r="F94" s="44"/>
      <c r="G94" s="24"/>
    </row>
    <row r="95" spans="2:7" ht="13.5">
      <c r="B95" s="30"/>
      <c r="C95" s="28"/>
      <c r="D95" s="31"/>
      <c r="E95" s="28"/>
      <c r="F95" s="44"/>
      <c r="G95" s="24"/>
    </row>
    <row r="96" spans="2:7" ht="13.5">
      <c r="B96" s="30"/>
      <c r="C96" s="28"/>
      <c r="D96" s="31"/>
      <c r="E96" s="28"/>
      <c r="F96" s="44"/>
      <c r="G96" s="24"/>
    </row>
  </sheetData>
  <dataValidations count="6">
    <dataValidation type="list" allowBlank="1" showInputMessage="1" showErrorMessage="1" sqref="E26:E96 E3:E24">
      <formula1>$N$3:$N$14</formula1>
    </dataValidation>
    <dataValidation type="list" showInputMessage="1" showErrorMessage="1" sqref="E25">
      <formula1>$N$3:$N$14</formula1>
    </dataValidation>
    <dataValidation type="list" showInputMessage="1" showErrorMessage="1" sqref="C3:C96">
      <formula1>$L$3:$L$6</formula1>
    </dataValidation>
    <dataValidation type="list" allowBlank="1" showInputMessage="1" showErrorMessage="1" sqref="D3:D23">
      <formula1>$M$3:$M$32</formula1>
    </dataValidation>
    <dataValidation type="list" showInputMessage="1" showErrorMessage="1" sqref="D24:D26 D28:D96">
      <formula1>$M$3:$M$27</formula1>
    </dataValidation>
    <dataValidation type="list" showInputMessage="1" showErrorMessage="1" sqref="D27">
      <formula1>$M$3:$M$21</formula1>
    </dataValidation>
  </dataValidation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N24"/>
  <sheetViews>
    <sheetView workbookViewId="0" topLeftCell="A2">
      <selection activeCell="C43" sqref="C43"/>
    </sheetView>
  </sheetViews>
  <sheetFormatPr defaultColWidth="9.00390625" defaultRowHeight="13.5"/>
  <cols>
    <col min="1" max="1" width="3.375" style="1" customWidth="1"/>
    <col min="2" max="2" width="13.125" style="1" customWidth="1"/>
    <col min="3" max="3" width="9.00390625" style="51" customWidth="1"/>
    <col min="4" max="4" width="1.37890625" style="1" customWidth="1"/>
    <col min="5" max="5" width="14.00390625" style="1" customWidth="1"/>
    <col min="6" max="6" width="9.00390625" style="51" customWidth="1"/>
    <col min="7" max="7" width="1.625" style="1" customWidth="1"/>
    <col min="8" max="8" width="3.625" style="1" customWidth="1"/>
    <col min="9" max="9" width="14.00390625" style="1" customWidth="1"/>
    <col min="10" max="10" width="9.25390625" style="51" bestFit="1" customWidth="1"/>
    <col min="11" max="11" width="1.75390625" style="1" customWidth="1"/>
    <col min="12" max="12" width="14.125" style="1" customWidth="1"/>
    <col min="13" max="13" width="9.00390625" style="51" customWidth="1"/>
    <col min="14" max="14" width="1.75390625" style="1" customWidth="1"/>
    <col min="15" max="16384" width="9.00390625" style="1" customWidth="1"/>
  </cols>
  <sheetData>
    <row r="2" spans="2:14" ht="13.5">
      <c r="B2" s="53" t="s">
        <v>61</v>
      </c>
      <c r="C2" s="54"/>
      <c r="D2" s="54"/>
      <c r="E2" s="54"/>
      <c r="F2" s="54"/>
      <c r="G2" s="55"/>
      <c r="I2" s="53" t="s">
        <v>11</v>
      </c>
      <c r="J2" s="54"/>
      <c r="K2" s="54"/>
      <c r="L2" s="54"/>
      <c r="M2" s="54"/>
      <c r="N2" s="55"/>
    </row>
    <row r="3" spans="2:14" ht="13.5">
      <c r="B3" s="2" t="s">
        <v>7</v>
      </c>
      <c r="C3" s="46">
        <f>SUMIF('6月明細'!C:C,B3,'6月明細'!F:F)+110000</f>
        <v>110000</v>
      </c>
      <c r="D3" s="3"/>
      <c r="E3" s="2" t="s">
        <v>2</v>
      </c>
      <c r="F3" s="46">
        <f>-SUMIF('6月明細'!D:D,E3,'6月明細'!F:F)</f>
        <v>0</v>
      </c>
      <c r="G3" s="4"/>
      <c r="I3" s="5" t="s">
        <v>20</v>
      </c>
      <c r="J3" s="47">
        <f>SUMIF('6月明細'!E:E,I3,'6月明細'!F:F)+'5月決算'!J3</f>
        <v>30000</v>
      </c>
      <c r="K3" s="3"/>
      <c r="L3" s="2" t="s">
        <v>13</v>
      </c>
      <c r="M3" s="47">
        <v>490000</v>
      </c>
      <c r="N3" s="4"/>
    </row>
    <row r="4" spans="2:14" ht="13.5">
      <c r="B4" s="5" t="s">
        <v>8</v>
      </c>
      <c r="C4" s="46">
        <f>SUMIF('6月明細'!C:C,B4,'6月明細'!F:F)</f>
        <v>0</v>
      </c>
      <c r="D4" s="6"/>
      <c r="E4" s="5" t="s">
        <v>3</v>
      </c>
      <c r="F4" s="46">
        <f>-SUMIF('6月明細'!D:D,E4,'6月明細'!F:F)</f>
        <v>0</v>
      </c>
      <c r="G4" s="7"/>
      <c r="I4" s="5" t="s">
        <v>24</v>
      </c>
      <c r="J4" s="46">
        <f>SUMIF('6月明細'!E:E,I4,'6月明細'!F:F)+'5月決算'!J4</f>
        <v>862600</v>
      </c>
      <c r="K4" s="6"/>
      <c r="L4" s="5" t="s">
        <v>14</v>
      </c>
      <c r="M4" s="46">
        <f>-SUMIF('6月明細'!E:E,L4,'6月明細'!F:F)+'5月決算'!M4</f>
        <v>17400</v>
      </c>
      <c r="N4" s="7"/>
    </row>
    <row r="5" spans="2:14" ht="13.5">
      <c r="B5" s="5" t="s">
        <v>9</v>
      </c>
      <c r="C5" s="46">
        <f>SUMIF('6月明細'!C:C,B5,'6月明細'!F:F)</f>
        <v>41700</v>
      </c>
      <c r="D5" s="6"/>
      <c r="E5" s="5" t="s">
        <v>4</v>
      </c>
      <c r="F5" s="46">
        <f>-SUMIF('6月明細'!D:D,E5,'6月明細'!F:F)</f>
        <v>0</v>
      </c>
      <c r="G5" s="7"/>
      <c r="I5" s="5" t="s">
        <v>12</v>
      </c>
      <c r="J5" s="46">
        <f>SUMIF('6月明細'!E:E,I5,'6月明細'!F:F)+'5月決算'!J5</f>
        <v>58500</v>
      </c>
      <c r="K5" s="6"/>
      <c r="L5" s="5"/>
      <c r="M5" s="46"/>
      <c r="N5" s="7"/>
    </row>
    <row r="6" spans="2:14" ht="13.5">
      <c r="B6" s="5" t="s">
        <v>33</v>
      </c>
      <c r="C6" s="46">
        <f>SUMIF('6月明細'!C:C,B6,'6月明細'!F:F)</f>
        <v>0</v>
      </c>
      <c r="D6" s="6"/>
      <c r="E6" s="5" t="s">
        <v>5</v>
      </c>
      <c r="F6" s="46">
        <f>-SUMIF('6月明細'!D:D,E6,'6月明細'!F:F)</f>
        <v>0</v>
      </c>
      <c r="G6" s="7"/>
      <c r="I6" s="5"/>
      <c r="J6" s="46"/>
      <c r="K6" s="6"/>
      <c r="L6" s="5"/>
      <c r="M6" s="46"/>
      <c r="N6" s="7"/>
    </row>
    <row r="7" spans="2:14" ht="13.5">
      <c r="B7" s="5" t="s">
        <v>26</v>
      </c>
      <c r="C7" s="46">
        <f>SUMIF('6月明細'!C:C,B7,'6月明細'!F:F)</f>
        <v>0</v>
      </c>
      <c r="D7" s="6"/>
      <c r="E7" s="5" t="s">
        <v>6</v>
      </c>
      <c r="F7" s="46">
        <f>-SUMIF('6月明細'!D:D,E7,'6月明細'!F:F)</f>
        <v>0</v>
      </c>
      <c r="G7" s="7"/>
      <c r="I7" s="5"/>
      <c r="J7" s="46"/>
      <c r="K7" s="6"/>
      <c r="L7" s="5"/>
      <c r="M7" s="46"/>
      <c r="N7" s="7"/>
    </row>
    <row r="8" spans="2:14" ht="13.5">
      <c r="B8" s="5"/>
      <c r="C8" s="46"/>
      <c r="D8" s="6"/>
      <c r="E8" s="5" t="s">
        <v>21</v>
      </c>
      <c r="F8" s="46">
        <v>110000</v>
      </c>
      <c r="G8" s="7"/>
      <c r="I8" s="5"/>
      <c r="J8" s="46"/>
      <c r="K8" s="6"/>
      <c r="L8" s="5"/>
      <c r="M8" s="46"/>
      <c r="N8" s="7"/>
    </row>
    <row r="9" spans="2:14" ht="13.5">
      <c r="B9" s="5"/>
      <c r="C9" s="46"/>
      <c r="D9" s="6"/>
      <c r="E9" s="5" t="s">
        <v>43</v>
      </c>
      <c r="F9" s="46">
        <f>-SUMIF('6月明細'!D:D,E9,'6月明細'!F:F)</f>
        <v>0</v>
      </c>
      <c r="G9" s="7"/>
      <c r="I9" s="5"/>
      <c r="J9" s="46"/>
      <c r="K9" s="6"/>
      <c r="L9" s="5"/>
      <c r="M9" s="46"/>
      <c r="N9" s="7"/>
    </row>
    <row r="10" spans="2:14" ht="13.5">
      <c r="B10" s="5"/>
      <c r="C10" s="46"/>
      <c r="D10" s="6"/>
      <c r="E10" s="5" t="s">
        <v>22</v>
      </c>
      <c r="F10" s="46">
        <f>-SUMIF('6月明細'!D:D,E10,'6月明細'!F:F)</f>
        <v>3000</v>
      </c>
      <c r="G10" s="7"/>
      <c r="I10" s="5"/>
      <c r="J10" s="46"/>
      <c r="K10" s="6"/>
      <c r="L10" s="5"/>
      <c r="M10" s="46"/>
      <c r="N10" s="7"/>
    </row>
    <row r="11" spans="2:14" ht="13.5">
      <c r="B11" s="5"/>
      <c r="C11" s="46"/>
      <c r="D11" s="6"/>
      <c r="E11" s="5" t="s">
        <v>23</v>
      </c>
      <c r="F11" s="46">
        <f>-SUMIF('6月明細'!D:D,E11,'6月明細'!F:F)</f>
        <v>0</v>
      </c>
      <c r="G11" s="7"/>
      <c r="I11" s="5"/>
      <c r="J11" s="46"/>
      <c r="K11" s="6"/>
      <c r="L11" s="5"/>
      <c r="M11" s="46"/>
      <c r="N11" s="7"/>
    </row>
    <row r="12" spans="2:14" ht="13.5">
      <c r="B12" s="5"/>
      <c r="C12" s="46"/>
      <c r="D12" s="6"/>
      <c r="E12" s="5" t="s">
        <v>33</v>
      </c>
      <c r="F12" s="46">
        <f>-SUMIF('6月明細'!D:D,E12,'6月明細'!F:F)</f>
        <v>0</v>
      </c>
      <c r="G12" s="7"/>
      <c r="I12" s="5"/>
      <c r="J12" s="46"/>
      <c r="K12" s="6"/>
      <c r="L12" s="5"/>
      <c r="M12" s="46"/>
      <c r="N12" s="7"/>
    </row>
    <row r="13" spans="2:14" ht="13.5">
      <c r="B13" s="5"/>
      <c r="C13" s="46"/>
      <c r="D13" s="6"/>
      <c r="E13" s="5" t="s">
        <v>37</v>
      </c>
      <c r="F13" s="46">
        <f>-SUMIF('6月明細'!D:D,E13,'6月明細'!F:F)</f>
        <v>0</v>
      </c>
      <c r="G13" s="7"/>
      <c r="I13" s="5"/>
      <c r="J13" s="46"/>
      <c r="K13" s="6"/>
      <c r="L13" s="5"/>
      <c r="M13" s="46"/>
      <c r="N13" s="7"/>
    </row>
    <row r="14" spans="2:14" ht="13.5">
      <c r="B14" s="5"/>
      <c r="C14" s="46"/>
      <c r="D14" s="6"/>
      <c r="E14" s="5" t="s">
        <v>38</v>
      </c>
      <c r="F14" s="46">
        <f>-SUMIF('6月明細'!D:D,E14,'6月明細'!F:F)</f>
        <v>1500</v>
      </c>
      <c r="G14" s="7"/>
      <c r="I14" s="5"/>
      <c r="J14" s="46"/>
      <c r="K14" s="6"/>
      <c r="L14" s="5"/>
      <c r="M14" s="46"/>
      <c r="N14" s="7"/>
    </row>
    <row r="15" spans="2:14" ht="13.5">
      <c r="B15" s="5"/>
      <c r="C15" s="46"/>
      <c r="D15" s="6"/>
      <c r="E15" s="5" t="s">
        <v>39</v>
      </c>
      <c r="F15" s="46">
        <f>-SUMIF('6月明細'!D:D,E15,'6月明細'!F:F)</f>
        <v>0</v>
      </c>
      <c r="G15" s="7"/>
      <c r="I15" s="5"/>
      <c r="J15" s="46"/>
      <c r="K15" s="6"/>
      <c r="L15" s="5"/>
      <c r="M15" s="46"/>
      <c r="N15" s="7"/>
    </row>
    <row r="16" spans="2:14" ht="13.5">
      <c r="B16" s="5"/>
      <c r="C16" s="46"/>
      <c r="D16" s="6"/>
      <c r="E16" s="5" t="s">
        <v>40</v>
      </c>
      <c r="F16" s="46">
        <f>-SUMIF('6月明細'!D:D,E16,'6月明細'!F:F)</f>
        <v>0</v>
      </c>
      <c r="G16" s="7"/>
      <c r="I16" s="5"/>
      <c r="J16" s="46"/>
      <c r="K16" s="6"/>
      <c r="L16" s="5"/>
      <c r="M16" s="46"/>
      <c r="N16" s="7"/>
    </row>
    <row r="17" spans="2:14" ht="13.5">
      <c r="B17" s="5"/>
      <c r="C17" s="46"/>
      <c r="D17" s="6"/>
      <c r="E17" s="5" t="s">
        <v>41</v>
      </c>
      <c r="F17" s="46">
        <f>-SUMIF('6月明細'!D:D,E17,'6月明細'!F:F)</f>
        <v>2000</v>
      </c>
      <c r="G17" s="7"/>
      <c r="I17" s="5"/>
      <c r="J17" s="46"/>
      <c r="K17" s="6"/>
      <c r="L17" s="5"/>
      <c r="M17" s="46"/>
      <c r="N17" s="7"/>
    </row>
    <row r="18" spans="2:14" ht="13.5">
      <c r="B18" s="5"/>
      <c r="C18" s="46"/>
      <c r="D18" s="6"/>
      <c r="E18" s="5" t="s">
        <v>44</v>
      </c>
      <c r="F18" s="46">
        <f>-SUMIF('6月明細'!D:D,E18,'6月明細'!F:F)</f>
        <v>6100</v>
      </c>
      <c r="G18" s="7"/>
      <c r="I18" s="5"/>
      <c r="J18" s="46"/>
      <c r="K18" s="6"/>
      <c r="L18" s="5"/>
      <c r="M18" s="46"/>
      <c r="N18" s="7"/>
    </row>
    <row r="19" spans="2:14" ht="13.5">
      <c r="B19" s="5"/>
      <c r="C19" s="46"/>
      <c r="D19" s="6"/>
      <c r="E19" s="5"/>
      <c r="F19" s="46">
        <f>-SUMIF('6月明細'!D:D,E19,'6月明細'!F:F)</f>
        <v>0</v>
      </c>
      <c r="G19" s="7"/>
      <c r="I19" s="5"/>
      <c r="J19" s="46"/>
      <c r="K19" s="6"/>
      <c r="L19" s="5"/>
      <c r="M19" s="46"/>
      <c r="N19" s="7"/>
    </row>
    <row r="20" spans="2:14" ht="13.5">
      <c r="B20" s="5"/>
      <c r="C20" s="46"/>
      <c r="D20" s="6"/>
      <c r="E20" s="5" t="s">
        <v>42</v>
      </c>
      <c r="F20" s="46">
        <f>-SUMIF('6月明細'!D:D,E20,'6月明細'!F:F)</f>
        <v>0</v>
      </c>
      <c r="G20" s="7"/>
      <c r="I20" s="5"/>
      <c r="J20" s="46"/>
      <c r="K20" s="6"/>
      <c r="L20" s="5"/>
      <c r="M20" s="46"/>
      <c r="N20" s="7"/>
    </row>
    <row r="21" spans="2:14" ht="14.25" thickBot="1">
      <c r="B21" s="13"/>
      <c r="C21" s="48"/>
      <c r="D21" s="14"/>
      <c r="E21" s="13" t="s">
        <v>26</v>
      </c>
      <c r="F21" s="48">
        <f>-SUMIF('6月明細'!D:D,E21,'6月明細'!F:F)</f>
        <v>0</v>
      </c>
      <c r="G21" s="15"/>
      <c r="I21" s="13"/>
      <c r="J21" s="48"/>
      <c r="K21" s="15"/>
      <c r="L21" s="13"/>
      <c r="M21" s="48"/>
      <c r="N21" s="15"/>
    </row>
    <row r="22" spans="2:14" ht="14.25" thickTop="1">
      <c r="B22" s="8" t="s">
        <v>16</v>
      </c>
      <c r="C22" s="49">
        <f>SUM(C3:C21)</f>
        <v>151700</v>
      </c>
      <c r="D22" s="9"/>
      <c r="E22" s="8" t="s">
        <v>17</v>
      </c>
      <c r="F22" s="49">
        <f>SUM(F3:F21)</f>
        <v>122600</v>
      </c>
      <c r="G22" s="10"/>
      <c r="I22" s="8" t="s">
        <v>19</v>
      </c>
      <c r="J22" s="49">
        <f>SUM(J3:J21)</f>
        <v>951100</v>
      </c>
      <c r="K22" s="9"/>
      <c r="L22" s="37" t="s">
        <v>18</v>
      </c>
      <c r="M22" s="50">
        <f>SUM(M3:M21)</f>
        <v>507400</v>
      </c>
      <c r="N22" s="39"/>
    </row>
    <row r="24" spans="5:14" ht="13.5">
      <c r="E24" s="11" t="s">
        <v>55</v>
      </c>
      <c r="F24" s="52">
        <f>C22-F22</f>
        <v>29100</v>
      </c>
      <c r="G24" s="12"/>
      <c r="L24" s="11" t="s">
        <v>25</v>
      </c>
      <c r="M24" s="52">
        <f>J22-M22</f>
        <v>443700</v>
      </c>
      <c r="N24" s="12"/>
    </row>
  </sheetData>
  <mergeCells count="2">
    <mergeCell ref="B2:G2"/>
    <mergeCell ref="I2:N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HP Customer</cp:lastModifiedBy>
  <dcterms:created xsi:type="dcterms:W3CDTF">2009-05-26T01:10:13Z</dcterms:created>
  <dcterms:modified xsi:type="dcterms:W3CDTF">2009-06-03T04:10:56Z</dcterms:modified>
  <cp:category/>
  <cp:version/>
  <cp:contentType/>
  <cp:contentStatus/>
</cp:coreProperties>
</file>