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firstSheet="3" activeTab="3"/>
  </bookViews>
  <sheets>
    <sheet name="基本" sheetId="1" r:id="rId1"/>
    <sheet name="日常・人" sheetId="2" r:id="rId2"/>
    <sheet name="ＷＤ・青" sheetId="3" r:id="rId3"/>
    <sheet name="FT" sheetId="4" r:id="rId4"/>
    <sheet name="ガンパレβ" sheetId="5" r:id="rId5"/>
    <sheet name="式神β" sheetId="6" r:id="rId6"/>
    <sheet name="日常リスト" sheetId="7" r:id="rId7"/>
    <sheet name="式神リスト" sheetId="8" r:id="rId8"/>
    <sheet name="FTリスト" sheetId="9" r:id="rId9"/>
    <sheet name="ＷＤリスト" sheetId="10" r:id="rId10"/>
    <sheet name="FTリスト２" sheetId="11" r:id="rId11"/>
  </sheets>
  <definedNames>
    <definedName name="アイテム・FT">'FTリスト２'!$E$2:$E$74</definedName>
    <definedName name="コネ関係・式神">'式神リスト'!$H$15:$H$20</definedName>
    <definedName name="コネ対象・式神">'式神リスト'!$H$2:$H$12</definedName>
    <definedName name="基本属性・FT">'FTリスト'!$F$2:$F$4</definedName>
    <definedName name="基本属性・FTボックス">'FTリスト'!$G$2:$G$67</definedName>
    <definedName name="基本属性・ＷＤ">'ＷＤリスト'!$G$2:$G$4</definedName>
    <definedName name="基本属性・ＷＤ青ボックス">'ＷＤリスト'!$H$2:$H$15</definedName>
    <definedName name="基本属性・ＷＤ中ボックス">'ＷＤリスト'!$I$2:$I$15</definedName>
    <definedName name="基本属性・式神">'式神リスト'!$L$20:$L$22</definedName>
    <definedName name="基本属性・式神２">'式神リスト'!$AO$2:$AO$4</definedName>
    <definedName name="基本属性・式神２ボックス">'式神リスト'!$AP$2:$AP$24</definedName>
    <definedName name="基本属性・式神３">'式神リスト'!$BF$2:$BF$4</definedName>
    <definedName name="基本属性・式神３ボックス">'式神リスト'!$BG$2:$BG$24</definedName>
    <definedName name="基本属性・式神ボックス">'式神リスト'!$M$20:$M$42</definedName>
    <definedName name="形態・式神">'式神リスト'!$AJ$2:$AJ$3</definedName>
    <definedName name="形態・式神ボックス">'式神リスト'!$AK$2:$AK$16</definedName>
    <definedName name="決まるもの・FT">'FTリスト'!$J$2:$J$7</definedName>
    <definedName name="決まるもの・FTボックス">'FTリスト'!$K$2:$K$127</definedName>
    <definedName name="決まるもの・ＷＤ">'ＷＤリスト'!$L$2:$L$7</definedName>
    <definedName name="決まるもの・ＷＤ青ボックス">'ＷＤリスト'!$M$2:$M$30</definedName>
    <definedName name="決まるもの・ＷＤ中ボックス">'ＷＤリスト'!$N$2:$N$30</definedName>
    <definedName name="決まるもの･式神">'式神リスト'!$S$2:$S$7</definedName>
    <definedName name="決まるもの・式神２">'式神リスト'!$AS$2:$AS$7</definedName>
    <definedName name="決まるもの・式神２ボックス">'式神リスト'!$AT$2:$AT$48</definedName>
    <definedName name="決まるもの・式神３">'式神リスト'!$BJ$2:$BJ$7</definedName>
    <definedName name="決まるもの・式神３ボックス">'式神リスト'!$BK$2:$BK$30</definedName>
    <definedName name="決まるもの・式神ボックス">'式神リスト'!$T$2:$T$48</definedName>
    <definedName name="決まるもの・日常">'日常リスト'!$G$2:$G$10</definedName>
    <definedName name="決まるもの・日常ボックス">'日常リスト'!$H$2:$H$40</definedName>
    <definedName name="血液型・日常">'日常リスト'!$A$14:$A$17</definedName>
    <definedName name="血液型・日常ボックス">'日常リスト'!$B$14:$B$32</definedName>
    <definedName name="性別">'日常リスト'!$A$2:$A$3</definedName>
    <definedName name="性別・FT">'FTリスト'!$C$2:$C$3</definedName>
    <definedName name="性別・FTボックス">'FTリスト'!$D$2:$D$47</definedName>
    <definedName name="性別・ＷＤ">'ＷＤリスト'!$C$2:$C$3</definedName>
    <definedName name="性別・ＷＤ青ボックス">'ＷＤリスト'!$D$2:$D$10</definedName>
    <definedName name="性別・式神">'式神リスト'!$L$2:$L$3</definedName>
    <definedName name="性別・式神ボックス">'式神リスト'!$M$2:$M$16</definedName>
    <definedName name="性別・日常">'日常リスト'!$A$2:$A$3</definedName>
    <definedName name="性別・日常ボックス">'日常リスト'!$B$2:$B$10</definedName>
    <definedName name="絶技・FT">'FTリスト２'!$A$2:$A$85</definedName>
    <definedName name="絶技・式神">'式神リスト'!$AF$7:$AF$34</definedName>
    <definedName name="絶技・式神２">'式神リスト'!$AF$6:$AF$34</definedName>
    <definedName name="大きさ・式神３">'式神リスト'!$BM$2:$BM$4</definedName>
    <definedName name="大きさ・式神３ボックス">'式神リスト'!$BN$2:$BN$15</definedName>
    <definedName name="動機・FT">'FTリスト'!$A$2:$A$17</definedName>
    <definedName name="動機・ＷＤ">'ＷＤリスト'!$A$2:$A$17</definedName>
    <definedName name="動機・式神">'式神リスト'!$A$2:$A$17</definedName>
    <definedName name="特性・日常">'日常リスト'!$R$2:$R$3</definedName>
    <definedName name="特性・日常ボックス">'日常リスト'!$S$2:$S$10</definedName>
    <definedName name="配分比修正・基本属性・FT">'FTリスト'!$H$2:$H$4</definedName>
    <definedName name="配分比修正・副属性・FT">'FTリスト'!$O$2:$O$5</definedName>
    <definedName name="副属性・FT">'FTリスト'!$M$2:$M$5</definedName>
    <definedName name="副属性・FTボックス">'FTリスト'!$N$2:$N$89</definedName>
    <definedName name="副属性・ＷＤ">'ＷＤリスト'!$P$2:$P$5</definedName>
    <definedName name="副属性・ＷＤ青ボックス">'ＷＤリスト'!$Q$2:$Q$20</definedName>
    <definedName name="副属性・ＷＤ中ボックス">'ＷＤリスト'!$R$2:$R$20</definedName>
    <definedName name="副属性・式神">'式神リスト'!$Z$2:$Z$5</definedName>
    <definedName name="副属性・式神・ボックス">'式神リスト'!$AA$2:$AA$32</definedName>
    <definedName name="副属性・式神２">'式神リスト'!$AW$2:$AW$4</definedName>
    <definedName name="副属性・式神２ボックス">'式神リスト'!$AX$2:$AX$24</definedName>
    <definedName name="副属性・式神ボックス">'式神リスト'!$AA$2:$AA$32</definedName>
    <definedName name="副属性・日常">'日常リスト'!$M$2:$M$13</definedName>
    <definedName name="副属性・日常ボックス">'日常リスト'!$N$2:$N$60</definedName>
    <definedName name="用途・式神３">'式神リスト'!$BC$2:$BC$3</definedName>
    <definedName name="用途・式神３ボックス">'式神リスト'!$BD$2:$BD$10</definedName>
  </definedNames>
  <calcPr fullCalcOnLoad="1"/>
</workbook>
</file>

<file path=xl/sharedStrings.xml><?xml version="1.0" encoding="utf-8"?>
<sst xmlns="http://schemas.openxmlformats.org/spreadsheetml/2006/main" count="2023" uniqueCount="1134">
  <si>
    <t>なにかに導かれてきた</t>
  </si>
  <si>
    <t>自分の心に整理をつけたいと思っている</t>
  </si>
  <si>
    <t>困っている人を見捨てることができなかった</t>
  </si>
  <si>
    <t>一攫千金を狙っている</t>
  </si>
  <si>
    <t>ただなんとなく居合わせただけである</t>
  </si>
  <si>
    <t>誰かに言われてしかたなく秘宝を探している</t>
  </si>
  <si>
    <t>故郷に帰ろうとしていたのだった</t>
  </si>
  <si>
    <t>悪事を働こうとろくでもないことを考えている</t>
  </si>
  <si>
    <t>しょうもないことで悩んでいる</t>
  </si>
  <si>
    <t>夢をかなえるためにきている</t>
  </si>
  <si>
    <t>復讐のために旅している</t>
  </si>
  <si>
    <t>誰かを助け出すために旅をしている</t>
  </si>
  <si>
    <t>悪の秘密結社の陰謀を阻止するためにいる</t>
  </si>
  <si>
    <t>性別・ＷＤ中ボックス</t>
  </si>
  <si>
    <t>チビですばやい</t>
  </si>
  <si>
    <t>チビですばやい</t>
  </si>
  <si>
    <t>ゲーマーである</t>
  </si>
  <si>
    <t>同年代の男の子より背が高い</t>
  </si>
  <si>
    <t>早口でおしゃべりである</t>
  </si>
  <si>
    <t>しゃべるのは得意ではないが、忍耐強い</t>
  </si>
  <si>
    <t>オタクで妙なところに詳しい</t>
  </si>
  <si>
    <t>見栄っぱりで、見栄えがいい</t>
  </si>
  <si>
    <t>小心者で注意深い</t>
  </si>
  <si>
    <t>ずうずうしい、度胸がある</t>
  </si>
  <si>
    <t>人生達観して諦め気味である</t>
  </si>
  <si>
    <t>かんしゃく持ちであるが度量がある</t>
  </si>
  <si>
    <t>引退して悠々としている</t>
  </si>
  <si>
    <t>達観している</t>
  </si>
  <si>
    <t>いじわるであるが頭はいい</t>
  </si>
  <si>
    <t>基本属性・FT</t>
  </si>
  <si>
    <t>好奇心旺盛</t>
  </si>
  <si>
    <t>正義漢</t>
  </si>
  <si>
    <t>甘えん坊で笑うと可愛い</t>
  </si>
  <si>
    <t>飼育係である</t>
  </si>
  <si>
    <t>大きな夢をもっていて、そのための努力ができる</t>
  </si>
  <si>
    <t>大人が赤面するようなことを知っている</t>
  </si>
  <si>
    <t>手厳しいことを言うが、発言に説得力がある</t>
  </si>
  <si>
    <t>正義漢である</t>
  </si>
  <si>
    <t>すぐ誰かに頼るくせがあって、笑うと可愛い</t>
  </si>
  <si>
    <t>頭がよくて現実に絶望している</t>
  </si>
  <si>
    <t>手の抜き方がうまく、疲れないやり方を心得ている</t>
  </si>
  <si>
    <t>人生の最後を飾るように精力的に働く</t>
  </si>
  <si>
    <t>正義漢</t>
  </si>
  <si>
    <t>最後のどんでん返しを狙っている</t>
  </si>
  <si>
    <t>配分比修正・基本属性・FT</t>
  </si>
  <si>
    <t>体力に＋１</t>
  </si>
  <si>
    <t>魅力に＋１</t>
  </si>
  <si>
    <t>知力に＋１</t>
  </si>
  <si>
    <t>体力</t>
  </si>
  <si>
    <t>知力</t>
  </si>
  <si>
    <t>知覚・器用</t>
  </si>
  <si>
    <t>魅力</t>
  </si>
  <si>
    <t>素早さ</t>
  </si>
  <si>
    <t>幸運</t>
  </si>
  <si>
    <t>技能</t>
  </si>
  <si>
    <t>決まるもの・FT</t>
  </si>
  <si>
    <t>＊男＋元気＊</t>
  </si>
  <si>
    <t>運動がめちゃくちゃ得意でプロスポーツ選手を嘱望されている</t>
  </si>
  <si>
    <t>誰にも負けない勇気があり、進んでどんな危険にも身をさらせる</t>
  </si>
  <si>
    <t>＊男＋優しい＊</t>
  </si>
  <si>
    <t>はかなげな美少年で、運動は不得意。かばってくれるNPCがいる</t>
  </si>
  <si>
    <t>奥手だが、すばらしい観察眼を持っている</t>
  </si>
  <si>
    <t>女の子には友達が多く、手芸と家事全般では天才的な才能がある</t>
  </si>
  <si>
    <t>＊男＋陰謀大好き＊</t>
  </si>
  <si>
    <t>すごい悪い人なオーラをもち、笑うと怖い</t>
  </si>
  <si>
    <t>勉強がめちゃくちゃできる</t>
  </si>
  <si>
    <t>勉強以外は博識でハカセと言われている</t>
  </si>
  <si>
    <t>＊女＋元気＊</t>
  </si>
  <si>
    <t>ボーイッシュで男勝りで、負けず嫌い</t>
  </si>
  <si>
    <t>男の友達が多く、大声である</t>
  </si>
  <si>
    <t>＊女＋優しい＊</t>
  </si>
  <si>
    <t>男子から大変な人気があるヒロインである</t>
  </si>
  <si>
    <t>物作るのが得意で、仲良しグループの先生役である</t>
  </si>
  <si>
    <t>だれかをかばおうとする時は、あきらかに高い能力を発揮する</t>
  </si>
  <si>
    <t>＊女＋陰謀大好き＊</t>
  </si>
  <si>
    <t>なぜか同性からは人望があり、指導者としての才覚がある</t>
  </si>
  <si>
    <t>実は運動能力が並み以上にあるのだが、それを隠している</t>
  </si>
  <si>
    <t>線の細い人で荒事は不得意であるが、恐ろしく繊細で勘が鋭い</t>
  </si>
  <si>
    <t>勉強がめちゃくちゃできるエリートである</t>
  </si>
  <si>
    <t>スポーツ選手で大声である</t>
  </si>
  <si>
    <t>大変な人気のあるヒロインである</t>
  </si>
  <si>
    <t>家事や小物作りが得意で、人気者である</t>
  </si>
  <si>
    <t>バカ女のふりをしているが、実は大変頭がいい</t>
  </si>
  <si>
    <t>ベテランのスポーツ選手である</t>
  </si>
  <si>
    <t>芸術家肌で恐ろしく繊細で、勘がするどい</t>
  </si>
  <si>
    <t>現場叩き上げで経験が豊富で、ここぞと言う時頼りになる</t>
  </si>
  <si>
    <t>スポーツ選手の指導者で、大声である</t>
  </si>
  <si>
    <t>なにもかも捨てて自分の好きなことをやってる、人が悪い</t>
  </si>
  <si>
    <t>副属性・FT</t>
  </si>
  <si>
    <t>＊豪快＊</t>
  </si>
  <si>
    <t>多くの若者に親父と呼ばれている</t>
  </si>
  <si>
    <t>未だに訓練する癖が抜けてない</t>
  </si>
  <si>
    <t>エリートであったが、今はそのかげりも見せない</t>
  </si>
  <si>
    <t>現場叩き上げで経験が豊富、ここぞと言う時の後詰である</t>
  </si>
  <si>
    <t>人生これからだと思って勉強をはじめている</t>
  </si>
  <si>
    <t>指導者で、大声である</t>
  </si>
  <si>
    <t>今だ美しいという人がいる</t>
  </si>
  <si>
    <t>家事や小物作りが得意で可愛いおばあさんである</t>
  </si>
  <si>
    <t>人をさとす能力をもっている</t>
  </si>
  <si>
    <t>預言者、占い師と呼ばれている</t>
  </si>
  <si>
    <t>恐ろしい直観力があるが、めったに口にはださない</t>
  </si>
  <si>
    <t>人が悪い、裏で物事をすすめる</t>
  </si>
  <si>
    <t>二言目には友情という</t>
  </si>
  <si>
    <t>ムキムキ</t>
  </si>
  <si>
    <t>美しくないものは嫌い</t>
  </si>
  <si>
    <t>可愛いものに目がない</t>
  </si>
  <si>
    <t>清潔好きで掃除が得意</t>
  </si>
  <si>
    <t>＊ひねてる＊</t>
  </si>
  <si>
    <t>うるさいのが嫌いで耳がいい</t>
  </si>
  <si>
    <t>一度に二つのことが同時に出来ない代わりにすごい集中力</t>
  </si>
  <si>
    <t>細かいところを気にする</t>
  </si>
  <si>
    <t>未だ衰えてない肉体美を持つ</t>
  </si>
  <si>
    <t>清潔好きで掃除をさせるのが好き</t>
  </si>
  <si>
    <t>リアリストで自分の利益ばかり考えている</t>
  </si>
  <si>
    <t>友情のために戦うこともいとわない</t>
  </si>
  <si>
    <t>歳を考えれば大変立派な肉体を持つ</t>
  </si>
  <si>
    <t>偏屈である</t>
  </si>
  <si>
    <t>配分比修正・副属性・FT</t>
  </si>
  <si>
    <t>幸運に＋１</t>
  </si>
  <si>
    <t>知覚・器用に＋１</t>
  </si>
  <si>
    <t>素早さに＋１</t>
  </si>
  <si>
    <t>技能に＋１</t>
  </si>
  <si>
    <t>少年期</t>
  </si>
  <si>
    <t>中年期</t>
  </si>
  <si>
    <t>老年期</t>
  </si>
  <si>
    <t>性別・FTボックス</t>
  </si>
  <si>
    <t>基本属性・FTボックス</t>
  </si>
  <si>
    <t>副属性・FTボックス</t>
  </si>
  <si>
    <t>決まるもの・FTボックス</t>
  </si>
  <si>
    <t>絶技・FT</t>
  </si>
  <si>
    <t>コスト</t>
  </si>
  <si>
    <t>明かりの魔法</t>
  </si>
  <si>
    <t>稲妻の指</t>
  </si>
  <si>
    <t>いばらの壁</t>
  </si>
  <si>
    <t>後ろから攻撃</t>
  </si>
  <si>
    <t>演芸</t>
  </si>
  <si>
    <t>大振り</t>
  </si>
  <si>
    <t>お掃除</t>
  </si>
  <si>
    <t>解呪</t>
  </si>
  <si>
    <t>怪力戦闘</t>
  </si>
  <si>
    <t>鍵開け</t>
  </si>
  <si>
    <t>かばう</t>
  </si>
  <si>
    <t>かぼちゃの馬車</t>
  </si>
  <si>
    <t>恐慌</t>
  </si>
  <si>
    <t>凶暴化</t>
  </si>
  <si>
    <t>くすぐり</t>
  </si>
  <si>
    <t>幻術</t>
  </si>
  <si>
    <t>コチコチ</t>
  </si>
  <si>
    <t>忍び歩き</t>
  </si>
  <si>
    <t>霜の呪い　</t>
  </si>
  <si>
    <t>呪符作成</t>
  </si>
  <si>
    <t>乗騎</t>
  </si>
  <si>
    <t>植物育成</t>
  </si>
  <si>
    <t>真実の目</t>
  </si>
  <si>
    <t>スーパー手料理</t>
  </si>
  <si>
    <t>凄い息</t>
  </si>
  <si>
    <t>精密照準</t>
  </si>
  <si>
    <t>石化の呪い</t>
  </si>
  <si>
    <t>占術</t>
  </si>
  <si>
    <t>生命の付与魔法</t>
  </si>
  <si>
    <t>盾受け技術</t>
  </si>
  <si>
    <t>知性化魔法</t>
  </si>
  <si>
    <t>治療</t>
  </si>
  <si>
    <t>伝承の歌</t>
  </si>
  <si>
    <t>透視</t>
  </si>
  <si>
    <t>動物と話す魔法</t>
  </si>
  <si>
    <t>毒</t>
  </si>
  <si>
    <t>ドレス創造</t>
  </si>
  <si>
    <t>のびーる手</t>
  </si>
  <si>
    <t>花を咲かせる</t>
  </si>
  <si>
    <t>火の珠</t>
  </si>
  <si>
    <t>病気</t>
  </si>
  <si>
    <t>封印の呪い</t>
  </si>
  <si>
    <t>武器化</t>
  </si>
  <si>
    <t>武器破壊・武器落とし</t>
  </si>
  <si>
    <t>ふにゃふにゃ</t>
  </si>
  <si>
    <t>浮遊魔法</t>
  </si>
  <si>
    <t>付与（稲妻）</t>
  </si>
  <si>
    <t>付与（霜）</t>
  </si>
  <si>
    <t>付与（祝福）</t>
  </si>
  <si>
    <t>付与（火）</t>
  </si>
  <si>
    <t>変幻攻撃</t>
  </si>
  <si>
    <t>変身の呪い</t>
  </si>
  <si>
    <t>防具化</t>
  </si>
  <si>
    <t>防護</t>
  </si>
  <si>
    <t>炎の壁</t>
  </si>
  <si>
    <t>惚れ魔法</t>
  </si>
  <si>
    <t>魔法感知</t>
  </si>
  <si>
    <t>魔法破り</t>
  </si>
  <si>
    <t>メッセージ</t>
  </si>
  <si>
    <t>薬品作成</t>
  </si>
  <si>
    <t>夜目</t>
  </si>
  <si>
    <t>罠外し</t>
  </si>
  <si>
    <t>アイテム・FT</t>
  </si>
  <si>
    <t>＊道具＊</t>
  </si>
  <si>
    <t>お弁当と飲み物、お菓子</t>
  </si>
  <si>
    <t>銀1</t>
  </si>
  <si>
    <t>ロープ２０ｍ</t>
  </si>
  <si>
    <t>金２</t>
  </si>
  <si>
    <t>銀１</t>
  </si>
  <si>
    <t>たいまつ（明かり１時間）</t>
  </si>
  <si>
    <t>ランタン（明かり３時間）</t>
  </si>
  <si>
    <t>金２０</t>
  </si>
  <si>
    <t>油袋（ランタン用３時間）</t>
  </si>
  <si>
    <t>金５</t>
  </si>
  <si>
    <t>マッチとチョークに石鹸</t>
  </si>
  <si>
    <t>金１</t>
  </si>
  <si>
    <t>裁縫道具</t>
  </si>
  <si>
    <t>体操服とスパッツ</t>
  </si>
  <si>
    <t>金３</t>
  </si>
  <si>
    <t>水着と浮袋</t>
  </si>
  <si>
    <t>金７</t>
  </si>
  <si>
    <t>コンパス</t>
  </si>
  <si>
    <t>金１０</t>
  </si>
  <si>
    <t>ローラースケート</t>
  </si>
  <si>
    <t>運動靴</t>
  </si>
  <si>
    <t>金１５</t>
  </si>
  <si>
    <t>暖かい衣服</t>
  </si>
  <si>
    <t>宝石</t>
  </si>
  <si>
    <t>金１００</t>
  </si>
  <si>
    <t>矢筒と矢（６射分）</t>
  </si>
  <si>
    <t>金６</t>
  </si>
  <si>
    <t>＊装備＊</t>
  </si>
  <si>
    <t>大剣</t>
  </si>
  <si>
    <t>金４０</t>
  </si>
  <si>
    <t>長剣</t>
  </si>
  <si>
    <t>金２５</t>
  </si>
  <si>
    <t>小剣</t>
  </si>
  <si>
    <t>短剣</t>
  </si>
  <si>
    <t>投げ短剣</t>
  </si>
  <si>
    <t>騎兵刀</t>
  </si>
  <si>
    <t>新月刀</t>
  </si>
  <si>
    <t>戦斧</t>
  </si>
  <si>
    <t>手斧</t>
  </si>
  <si>
    <t>魔法の剣</t>
  </si>
  <si>
    <t>魔法杖</t>
  </si>
  <si>
    <t>棍棒</t>
  </si>
  <si>
    <t>戦槌</t>
  </si>
  <si>
    <t>斧槍</t>
  </si>
  <si>
    <t>騎兵槍</t>
  </si>
  <si>
    <t>槍</t>
  </si>
  <si>
    <t>長弓</t>
  </si>
  <si>
    <t>短弓</t>
  </si>
  <si>
    <t>石弓</t>
  </si>
  <si>
    <t>小盾</t>
  </si>
  <si>
    <t>盾</t>
  </si>
  <si>
    <t>刺盾</t>
  </si>
  <si>
    <t>布鎧</t>
  </si>
  <si>
    <t>革鎧</t>
  </si>
  <si>
    <t>硬い革鎧</t>
  </si>
  <si>
    <t>環鎧</t>
  </si>
  <si>
    <t>鱗鎧</t>
  </si>
  <si>
    <t>鎖鎧</t>
  </si>
  <si>
    <t>小片鎧</t>
  </si>
  <si>
    <t>甲冑</t>
  </si>
  <si>
    <t>金３０</t>
  </si>
  <si>
    <t>金２００</t>
  </si>
  <si>
    <t>金５０</t>
  </si>
  <si>
    <t>金７０</t>
  </si>
  <si>
    <t>金８０</t>
  </si>
  <si>
    <t>金１６０</t>
  </si>
  <si>
    <t>金３２０</t>
  </si>
  <si>
    <t>金６４０</t>
  </si>
  <si>
    <t>＊魔法の道具＊</t>
  </si>
  <si>
    <t>大きくなるキャンディ</t>
  </si>
  <si>
    <t>小さくなるキャンディ</t>
  </si>
  <si>
    <t>小さな翼</t>
  </si>
  <si>
    <t>壁抜け穴抜け</t>
  </si>
  <si>
    <t>下僕の首輪</t>
  </si>
  <si>
    <t>透明目薬</t>
  </si>
  <si>
    <t>元気丸</t>
  </si>
  <si>
    <t>安全テント</t>
  </si>
  <si>
    <t>のらりくらり水</t>
  </si>
  <si>
    <t>ほんとのマスク</t>
  </si>
  <si>
    <t>空中固定ふりかけ</t>
  </si>
  <si>
    <t>悪魔のささやき</t>
  </si>
  <si>
    <t>擬人化ハンマー</t>
  </si>
  <si>
    <t>１日農園セット</t>
  </si>
  <si>
    <t>性別変換指輪</t>
  </si>
  <si>
    <t>しばれるロープ</t>
  </si>
  <si>
    <t>感情石</t>
  </si>
  <si>
    <t>金２５０</t>
  </si>
  <si>
    <t>金５０００</t>
  </si>
  <si>
    <t>金３００</t>
  </si>
  <si>
    <t>金３０００</t>
  </si>
  <si>
    <t>金２０００</t>
  </si>
  <si>
    <t>戦馬</t>
  </si>
  <si>
    <t>金５００</t>
  </si>
  <si>
    <t>駄馬</t>
  </si>
  <si>
    <t>ラバ</t>
  </si>
  <si>
    <t>折りたたみゴムボート</t>
  </si>
  <si>
    <t>バカ女のふりをしているが、実は大変頭が良い</t>
  </si>
  <si>
    <t>副属性・ＷＤ</t>
  </si>
  <si>
    <t>豪快</t>
  </si>
  <si>
    <t>繊細</t>
  </si>
  <si>
    <t>ひねてる</t>
  </si>
  <si>
    <t>探求型</t>
  </si>
  <si>
    <t>副属性・ＷＤ青ボックス</t>
  </si>
  <si>
    <t>＊豪快＊</t>
  </si>
  <si>
    <t>友情のためにどんな危険もいとわない</t>
  </si>
  <si>
    <t>鍛え抜かれた肉体美を持つ</t>
  </si>
  <si>
    <t>汚いところでも平気</t>
  </si>
  <si>
    <t>＊繊細＊</t>
  </si>
  <si>
    <t>細かいところ気にする</t>
  </si>
  <si>
    <t>美しいものに目がない</t>
  </si>
  <si>
    <t>清潔好きで掃除が得意</t>
  </si>
  <si>
    <t>＊ひねてる＊</t>
  </si>
  <si>
    <t>リアリストで心根がひねている</t>
  </si>
  <si>
    <t>自分の抱いている友情や愛情を隠したがる</t>
  </si>
  <si>
    <t>嫌味な奴で物事をよく見ている</t>
  </si>
  <si>
    <t>＊探求型＊</t>
  </si>
  <si>
    <t>一度に二つのことが同時にできない代わりにすごい集中力</t>
  </si>
  <si>
    <t>子供っぽいところがあって心根は素直</t>
  </si>
  <si>
    <t>格好に無頓着で収集癖がある</t>
  </si>
  <si>
    <t>今だ衰えていない肉体を持つ</t>
  </si>
  <si>
    <t>嫌味なところがあるが、物事をよく見ている</t>
  </si>
  <si>
    <t>配分比修正・副属性・ＷＤ</t>
  </si>
  <si>
    <t>知覚能力に＋１</t>
  </si>
  <si>
    <t>整備技量に＋１</t>
  </si>
  <si>
    <t>砲撃技量に＋１</t>
  </si>
  <si>
    <t>工兵技量に＋１</t>
  </si>
  <si>
    <t>副属性・ＷＤ中ボックス</t>
  </si>
  <si>
    <t>射撃技量</t>
  </si>
  <si>
    <t>砲撃技量</t>
  </si>
  <si>
    <t>工兵技量</t>
  </si>
  <si>
    <t>整備技量</t>
  </si>
  <si>
    <t>軍事知識</t>
  </si>
  <si>
    <t>知覚能力</t>
  </si>
  <si>
    <t>交渉能力</t>
  </si>
  <si>
    <t>移動速度（ＷＤ着用時）</t>
  </si>
  <si>
    <t>現在重量（ＷＤ着用時）</t>
  </si>
  <si>
    <t>マウントアイテム</t>
  </si>
  <si>
    <t>根源力</t>
  </si>
  <si>
    <t>重量</t>
  </si>
  <si>
    <t>ＷＤ：</t>
  </si>
  <si>
    <t>購入価格</t>
  </si>
  <si>
    <t>Cr</t>
  </si>
  <si>
    <t>装甲</t>
  </si>
  <si>
    <t>センサー</t>
  </si>
  <si>
    <t>火器管制</t>
  </si>
  <si>
    <t>運動・機動力</t>
  </si>
  <si>
    <t>ＷＤ</t>
  </si>
  <si>
    <t>改造：</t>
  </si>
  <si>
    <t>改造後の根源力：</t>
  </si>
  <si>
    <t>ウォードレス</t>
  </si>
  <si>
    <t>作成日：</t>
  </si>
  <si>
    <t>プレイヤー名：</t>
  </si>
  <si>
    <t>キャラクター名：</t>
  </si>
  <si>
    <t>原型：</t>
  </si>
  <si>
    <t>年齢：</t>
  </si>
  <si>
    <t>根源力：</t>
  </si>
  <si>
    <t>原設定</t>
  </si>
  <si>
    <t>原成功要素</t>
  </si>
  <si>
    <t>ボックス設定</t>
  </si>
  <si>
    <t>配分比修正</t>
  </si>
  <si>
    <t>根源力配分比</t>
  </si>
  <si>
    <t>成功要素数</t>
  </si>
  <si>
    <t>登録成功要素</t>
  </si>
  <si>
    <t>コスト</t>
  </si>
  <si>
    <t>効果</t>
  </si>
  <si>
    <t>現在重量</t>
  </si>
  <si>
    <t>移動速度</t>
  </si>
  <si>
    <t>移動距離</t>
  </si>
  <si>
    <t>軽荷移動（速度×２）</t>
  </si>
  <si>
    <t>メートル／秒</t>
  </si>
  <si>
    <t>重荷移動（速度÷２）</t>
  </si>
  <si>
    <t>移動不可</t>
  </si>
  <si>
    <t>ＭＥＭＯ（追加設定、所持金、弾数など）</t>
  </si>
  <si>
    <t>　絶技名　</t>
  </si>
  <si>
    <t>慎重移動では移動距離半分、急速移動では移動距離２倍</t>
  </si>
  <si>
    <t>全力移動では移動距離３倍</t>
  </si>
  <si>
    <t>通　常</t>
  </si>
  <si>
    <t>Ａ－ＤＩＣ：</t>
  </si>
  <si>
    <t>Ａの魔法陣　キャラクターシート　Ver2.0</t>
  </si>
  <si>
    <t>（</t>
  </si>
  <si>
    <t>（</t>
  </si>
  <si>
    <t>）</t>
  </si>
  <si>
    <t>Ａ＋Ｂ</t>
  </si>
  <si>
    <t>なし</t>
  </si>
  <si>
    <t>ダメージ</t>
  </si>
  <si>
    <r>
      <t>成功</t>
    </r>
    <r>
      <rPr>
        <sz val="8"/>
        <color indexed="9"/>
        <rFont val="HG創英角ｺﾞｼｯｸUB"/>
        <family val="3"/>
      </rPr>
      <t>（根源力÷判定単位÷２）</t>
    </r>
  </si>
  <si>
    <r>
      <t>中間</t>
    </r>
    <r>
      <rPr>
        <sz val="8"/>
        <color indexed="9"/>
        <rFont val="HG創英角ｺﾞｼｯｸUB"/>
        <family val="3"/>
      </rPr>
      <t>（成功÷２）</t>
    </r>
  </si>
  <si>
    <r>
      <t>大成功</t>
    </r>
    <r>
      <rPr>
        <sz val="8"/>
        <color indexed="9"/>
        <rFont val="HG創英角ｺﾞｼｯｸUB"/>
        <family val="3"/>
      </rPr>
      <t>（成功×２）</t>
    </r>
  </si>
  <si>
    <t>重量（</t>
  </si>
  <si>
    <t>）以下</t>
  </si>
  <si>
    <t>）～（</t>
  </si>
  <si>
    <t>）以上</t>
  </si>
  <si>
    <t>判定単位：</t>
  </si>
  <si>
    <t>ゲーム名</t>
  </si>
  <si>
    <t>Ｂ （</t>
  </si>
  <si>
    <t>Ａ （</t>
  </si>
  <si>
    <t>Ｃ （</t>
  </si>
  <si>
    <t>Ｄ （</t>
  </si>
  <si>
    <t>Ｅ （</t>
  </si>
  <si>
    <t>設定：</t>
  </si>
  <si>
    <t>顔・外見</t>
  </si>
  <si>
    <t>配分比</t>
  </si>
  <si>
    <t>言葉遣い</t>
  </si>
  <si>
    <t>体格</t>
  </si>
  <si>
    <t>能力・技能</t>
  </si>
  <si>
    <t>持ち物</t>
  </si>
  <si>
    <t>性別</t>
  </si>
  <si>
    <t>血液型</t>
  </si>
  <si>
    <t>副属性</t>
  </si>
  <si>
    <t>特性</t>
  </si>
  <si>
    <t>男</t>
  </si>
  <si>
    <t>女</t>
  </si>
  <si>
    <t>無頓着だが数学的推理力がある</t>
  </si>
  <si>
    <t>論理的である</t>
  </si>
  <si>
    <t>空間認知能力や方向感覚がある</t>
  </si>
  <si>
    <t>神経質で勘が鋭い</t>
  </si>
  <si>
    <t>感情的だが洞察力が高い</t>
  </si>
  <si>
    <t>コミュニケーション能力が高い</t>
  </si>
  <si>
    <t>＊男＊</t>
  </si>
  <si>
    <t>＊女＊</t>
  </si>
  <si>
    <t>なし</t>
  </si>
  <si>
    <t>なし</t>
  </si>
  <si>
    <t>性別・日常</t>
  </si>
  <si>
    <t>性別・日常ボックス</t>
  </si>
  <si>
    <t>血液型・日常</t>
  </si>
  <si>
    <t>Ａ型</t>
  </si>
  <si>
    <t>Ｂ型</t>
  </si>
  <si>
    <t>Ｏ型</t>
  </si>
  <si>
    <t>ＡＢ型</t>
  </si>
  <si>
    <t>＊Ａ型＊</t>
  </si>
  <si>
    <t>真面目で慎重</t>
  </si>
  <si>
    <t>誠実で几帳面</t>
  </si>
  <si>
    <t>優柔不断で奥手</t>
  </si>
  <si>
    <t>＊Ｂ型＊</t>
  </si>
  <si>
    <t>好奇心が旺盛で行動的</t>
  </si>
  <si>
    <t>自然体というかだらしないが発想力がある</t>
  </si>
  <si>
    <t>社交的だがあきっぽい</t>
  </si>
  <si>
    <t>＊Ｏ型＊</t>
  </si>
  <si>
    <t>親分肌で努力家である</t>
  </si>
  <si>
    <t>親しみやすいおおらかな人である</t>
  </si>
  <si>
    <t>自己中心的で現実的である</t>
  </si>
  <si>
    <t>＊ＡＢ型＊</t>
  </si>
  <si>
    <t>頭脳明晰で二面性がある</t>
  </si>
  <si>
    <t>公平で合理的である</t>
  </si>
  <si>
    <t>潔く観察力はある</t>
  </si>
  <si>
    <t>血液型・日常ボックス</t>
  </si>
  <si>
    <t>Ａ型男性</t>
  </si>
  <si>
    <t>Ｂ型男性</t>
  </si>
  <si>
    <t>Ｏ型男性</t>
  </si>
  <si>
    <t>＊Ａ型男性＊</t>
  </si>
  <si>
    <t>＊Ｂ型男性＊</t>
  </si>
  <si>
    <t>＊Ｏ型男性＊</t>
  </si>
  <si>
    <t>計画性があり社会に対する見方が厳しい</t>
  </si>
  <si>
    <t>責任感と義務感がある　ケジメを重んじる</t>
  </si>
  <si>
    <t>集中力がある　汎用性にかける</t>
  </si>
  <si>
    <t>おだてに弱いアイデアマン</t>
  </si>
  <si>
    <t>決断すると一直線だがひとりよがり</t>
  </si>
  <si>
    <t>デリケートでナイーブでマイペース</t>
  </si>
  <si>
    <t>自信家で精神的に強い</t>
  </si>
  <si>
    <t>人を頼りにしない　臨機応変に対応できる</t>
  </si>
  <si>
    <t>人情深く社会的貢献に熱意がある</t>
  </si>
  <si>
    <t>ＡＢ型男性</t>
  </si>
  <si>
    <t>＊ＡＢ型男性＊</t>
  </si>
  <si>
    <t>器用で感性派</t>
  </si>
  <si>
    <t>理想論者で二重人格的</t>
  </si>
  <si>
    <t>少し変わっていてものごとにこだわる人である</t>
  </si>
  <si>
    <t>＊Ａ型女性＊</t>
  </si>
  <si>
    <t>清潔でつつましい　内気でひたむき</t>
  </si>
  <si>
    <t>意地っ張りで勝ち気だが気配りがきく</t>
  </si>
  <si>
    <t>謙虚で売り込むことが下手　辛抱強い</t>
  </si>
  <si>
    <t>＊Ｂ型女性＊</t>
  </si>
  <si>
    <t>マイペースで行動に一貫性がない</t>
  </si>
  <si>
    <t>気分屋で感情移入しやすく、話題が豊富である</t>
  </si>
  <si>
    <t>明るく、チャーミングな雰囲気でユーモアがある</t>
  </si>
  <si>
    <t>＊Ｏ型女性＊</t>
  </si>
  <si>
    <t>ロマンチストであたたかい人柄</t>
  </si>
  <si>
    <t>花や動物に深い愛情を注ぎ、詩的で感受性が鋭いが、好き嫌いが激しい</t>
  </si>
  <si>
    <t>欲求に対してストレートで積極的</t>
  </si>
  <si>
    <t>＊ＡＢ型女性＊</t>
  </si>
  <si>
    <t>消極的で臆病だが多芸、多趣味</t>
  </si>
  <si>
    <t>まわりから愛される</t>
  </si>
  <si>
    <t>ボランティア活動などに没頭する社会的にいい人だが幸薄い</t>
  </si>
  <si>
    <t>決まるもの・日常ボックス</t>
  </si>
  <si>
    <t>決まるもの・日常</t>
  </si>
  <si>
    <t>Ａ型女性</t>
  </si>
  <si>
    <t>Ｂ型女性</t>
  </si>
  <si>
    <t>Ｏ型女性</t>
  </si>
  <si>
    <t>ＡＢ型女性</t>
  </si>
  <si>
    <t>副属性・日常</t>
  </si>
  <si>
    <t>ひつじ座（３月２１日～４月１９日）</t>
  </si>
  <si>
    <t>おうし座（４月２０日～５月２０日）</t>
  </si>
  <si>
    <t>双子座（５月２１日～６月２１日）</t>
  </si>
  <si>
    <t>蟹座（６月２２日～７月２２日）</t>
  </si>
  <si>
    <t>獅子座（７月２３日～８月２３日）</t>
  </si>
  <si>
    <t>おとめ座（８月２４日～９月２２日）</t>
  </si>
  <si>
    <t>てんびん座（９月２３日～１０月２３日）</t>
  </si>
  <si>
    <t>さそり座（１０月２４日～１１月２２日）</t>
  </si>
  <si>
    <t>いて座（１１月２３日～１２月２１日）</t>
  </si>
  <si>
    <t>山羊座（１２月２２日～１月２０日）</t>
  </si>
  <si>
    <t>みずがめ座（１月２１日～２月１８日）</t>
  </si>
  <si>
    <t>うお座（２月１９日～３月２０日）</t>
  </si>
  <si>
    <t>＊ひつじ座＊</t>
  </si>
  <si>
    <t>高圧的で信念に基づいて行動する</t>
  </si>
  <si>
    <t>積極的な性格</t>
  </si>
  <si>
    <t>勇気と決断の早さが最大の武器</t>
  </si>
  <si>
    <t>＊おうし座＊</t>
  </si>
  <si>
    <t>穏やかな性格で争うことを好まない</t>
  </si>
  <si>
    <t>審美眼に優れ、しっかりした美意識がある</t>
  </si>
  <si>
    <t>所有欲が旺盛で、経済観念に優れている</t>
  </si>
  <si>
    <t>＊双子座＊</t>
  </si>
  <si>
    <t>好奇心が強く呑み込みの早い多芸多才の人</t>
  </si>
  <si>
    <t>流行に敏感で優れた直観力と知性を持つ</t>
  </si>
  <si>
    <t>情報収集能力に長けて表現力に優れている</t>
  </si>
  <si>
    <t>＊蟹座＊</t>
  </si>
  <si>
    <t>感受性豊かで直感的に物事を把握する</t>
  </si>
  <si>
    <t>強い適応力がある</t>
  </si>
  <si>
    <t>家族や友人・仲間を大切にする</t>
  </si>
  <si>
    <t>＊獅子座＊</t>
  </si>
  <si>
    <t>大変プライドが高く、それなりに優秀である</t>
  </si>
  <si>
    <t>頼られると期待にこたえるために全力を尽くすタイプである</t>
  </si>
  <si>
    <t>楽天的で寛大なところがあり賑やかな場所で本領を発揮する</t>
  </si>
  <si>
    <t>＊おとめ座＊</t>
  </si>
  <si>
    <t>几帳面で秩序を重んじる</t>
  </si>
  <si>
    <t>潔癖で正義感が強いので不正を嫌い、中途半端を許さない</t>
  </si>
  <si>
    <t>優れた分析力と細やかな神経を持つ</t>
  </si>
  <si>
    <t>＊てんびん座＊</t>
  </si>
  <si>
    <t>公平なバランス感覚を持つ調和を大事にする人物である</t>
  </si>
  <si>
    <t>客観的に物事を判断できる。八方美人と思う人がいるが、敵は少ない</t>
  </si>
  <si>
    <t>協調することの大切さや難しさを理解し、物事の交渉に才能がある</t>
  </si>
  <si>
    <t>＊さそり座＊</t>
  </si>
  <si>
    <t>表面的には柔和そうに見えるが、実は情熱的</t>
  </si>
  <si>
    <t>ミステリアスで不気味だが口は堅く、約束は守る</t>
  </si>
  <si>
    <t>物事に対するこだわりが強く、凝り性である</t>
  </si>
  <si>
    <t>＊いて座＊</t>
  </si>
  <si>
    <t>開放的で向こう見ずなところがあり、熱しやすく冷めやすい</t>
  </si>
  <si>
    <t>失敗することがあっても、あまり気にしない</t>
  </si>
  <si>
    <t>ざっくばらんで陽気な人柄だが、無作法な印象を与える</t>
  </si>
  <si>
    <t>＊山羊座＊</t>
  </si>
  <si>
    <t>慎重で堅実</t>
  </si>
  <si>
    <t>実は誇り高く野心を胸に秘めている</t>
  </si>
  <si>
    <t>自分にも人にも厳しいが、統率力に優れる</t>
  </si>
  <si>
    <t>＊みずがめ座＊</t>
  </si>
  <si>
    <t>常識のワクに縛られない独創性がある</t>
  </si>
  <si>
    <t>交友関係は幅広く寛容的である</t>
  </si>
  <si>
    <t>クールで論理的思考の持ち主だが、人情味に欠ける</t>
  </si>
  <si>
    <t>＊うお座＊</t>
  </si>
  <si>
    <t>同情心が深く、不幸な人放っておけない</t>
  </si>
  <si>
    <t>周囲の感情を察する能力があり、影響を受けやすく流されやすい</t>
  </si>
  <si>
    <t>芸術や音楽、宗教的なものに惹かれ、その才能がある</t>
  </si>
  <si>
    <t>副属性・日常ボックス</t>
  </si>
  <si>
    <t>特性・日常</t>
  </si>
  <si>
    <t>肉体派</t>
  </si>
  <si>
    <t>頭脳派</t>
  </si>
  <si>
    <t>特性・日常ボックス</t>
  </si>
  <si>
    <t>＊肉体派＊</t>
  </si>
  <si>
    <t>スポーツが得意</t>
  </si>
  <si>
    <t>運動神経がいい</t>
  </si>
  <si>
    <t>＊頭脳派＊</t>
  </si>
  <si>
    <t>パズルを解くのが得意</t>
  </si>
  <si>
    <t>勉強はできるほう</t>
  </si>
  <si>
    <t>一つの肉体を使う競技に打ち込んでいる（何の競技かはプレイヤーが決めてＳＤに許可を求める）</t>
  </si>
  <si>
    <t>一つの知的な専門分野に打ち込んでいる（何の専門分野かはプレイヤーが決めてＳＤに許可を求める）</t>
  </si>
  <si>
    <t>動機：</t>
  </si>
  <si>
    <t>一人の身近にいそうな人間</t>
  </si>
  <si>
    <t>コネクション：</t>
  </si>
  <si>
    <t>玖珂晋太郎</t>
  </si>
  <si>
    <t>動機・式神</t>
  </si>
  <si>
    <t>すべてを失い、ひたすらに死に場所を探している</t>
  </si>
  <si>
    <t>それは運命や予言による導きである</t>
  </si>
  <si>
    <t>霊的存在と戦うスリルが中毒になっている</t>
  </si>
  <si>
    <t>それは一心不乱の友情のためである</t>
  </si>
  <si>
    <t>愛する人と再会するために怪事件に飛び込んでいく</t>
  </si>
  <si>
    <t>困った人を見捨てられずに式神使いの力を振るうことになった</t>
  </si>
  <si>
    <t>式神の力を使うことに喜びを覚える</t>
  </si>
  <si>
    <t>たまたま、その場に居合わせた</t>
  </si>
  <si>
    <t>それはなりゆきとほんの少しの人情である</t>
  </si>
  <si>
    <t>敵討ちが目的である</t>
  </si>
  <si>
    <t>自分自身を高めるために強くなりたいと思っている</t>
  </si>
  <si>
    <t>所属する組織（警察、軍など）から東京を守るという命令を受けている</t>
  </si>
  <si>
    <t>悪しき神々や霊的災害を葬るためだけに生を受けた</t>
  </si>
  <si>
    <t>野心があって、闇の世界に身を投じた</t>
  </si>
  <si>
    <t>やんごとなき筋、もしくは神霊庁から秘密裏に依頼を受けて活動している</t>
  </si>
  <si>
    <t>一連の事件の後ろに謎の組織があることを知り、これを追っている</t>
  </si>
  <si>
    <t>コネ対象・式神</t>
  </si>
  <si>
    <t>伊勢薙乃</t>
  </si>
  <si>
    <t>ロジャー・サスケ</t>
  </si>
  <si>
    <t>金大正</t>
  </si>
  <si>
    <t>日向玄乃丈</t>
  </si>
  <si>
    <t>玖珂光太郎</t>
  </si>
  <si>
    <t>ふみこ・Ｏ・ヴァンシュタイン</t>
  </si>
  <si>
    <t>結城小夜</t>
  </si>
  <si>
    <t>ニーギ・ゴージャスブルー</t>
  </si>
  <si>
    <t>ＲＳ</t>
  </si>
  <si>
    <t>ＶＺ</t>
  </si>
  <si>
    <t>コネ関係・式神</t>
  </si>
  <si>
    <t>ビジネス。仕事上の付き合い。</t>
  </si>
  <si>
    <t>友達。飲み仲間や遊び友達。</t>
  </si>
  <si>
    <t>旧知。宿敵から幼なじみまで。</t>
  </si>
  <si>
    <t>恋愛。片思いから大恋愛まで。</t>
  </si>
  <si>
    <t>闘争。戦友からライバルまで。</t>
  </si>
  <si>
    <t>運命。なんだか知らないが縁がある。</t>
  </si>
  <si>
    <t>主人公</t>
  </si>
  <si>
    <t>式神の城β４</t>
  </si>
  <si>
    <t>基本属性</t>
  </si>
  <si>
    <t>性別・式神</t>
  </si>
  <si>
    <t>なし</t>
  </si>
  <si>
    <t>なし</t>
  </si>
  <si>
    <t>性別・式神ボックス</t>
  </si>
  <si>
    <t>美形だが不器用な性格</t>
  </si>
  <si>
    <t>しゃべるのは得意ではないが忍耐強い正義漢</t>
  </si>
  <si>
    <t>常識をわきまえてないが、かわいらしい</t>
  </si>
  <si>
    <t>口は悪いが見栄えがいい</t>
  </si>
  <si>
    <t>現実的で計算高い</t>
  </si>
  <si>
    <t>基本属性・式神</t>
  </si>
  <si>
    <t>元気でバカ</t>
  </si>
  <si>
    <t>頑固</t>
  </si>
  <si>
    <t>基本属性・式神ボックス</t>
  </si>
  <si>
    <t>＊元気でバカ＊</t>
  </si>
  <si>
    <t>活動的で突撃癖がある上に恋愛には鈍感</t>
  </si>
  <si>
    <t>ピンチになるほど正論を吐く上に強くなる</t>
  </si>
  <si>
    <t>運動神経が良く、体力があるが弱いものを見捨てられない</t>
  </si>
  <si>
    <t>＊頑固＊</t>
  </si>
  <si>
    <t>自分の趣味を最優先にする大金持ち</t>
  </si>
  <si>
    <t>どんな誘惑にも屈しない</t>
  </si>
  <si>
    <t>頭がよくて現実に絶望している実力者</t>
  </si>
  <si>
    <t>裏社会にコネクションがある武闘派</t>
  </si>
  <si>
    <t>手厳しい事を言うが実は世話焼きであるエキスパート</t>
  </si>
  <si>
    <t>身体に＋２</t>
  </si>
  <si>
    <t>精神に＋１　外見に＋１</t>
  </si>
  <si>
    <t>決まるもの・式神</t>
  </si>
  <si>
    <t>男＋元気でバカ</t>
  </si>
  <si>
    <t>男＋頑固</t>
  </si>
  <si>
    <t>男＋影がある</t>
  </si>
  <si>
    <t>女＋元気でバカ</t>
  </si>
  <si>
    <t>女＋頑固</t>
  </si>
  <si>
    <t>女＋影がある</t>
  </si>
  <si>
    <t>決まるもの・式神ボックス</t>
  </si>
  <si>
    <t>＊男＋元気でバカ＊</t>
  </si>
  <si>
    <t>世界記録級の運動能力を持つ</t>
  </si>
  <si>
    <t>大食漢でタフ、回復力がとんでもなく高い</t>
  </si>
  <si>
    <t>怪力の持ち主で２０ｍくらい落下しても脚がしびれるくらいですむ</t>
  </si>
  <si>
    <t>＊男＋頑固＊</t>
  </si>
  <si>
    <t>鍛え上げた肉体をしており、トラックと力比べ出来る</t>
  </si>
  <si>
    <t>オカルトの世界では有名な人物である</t>
  </si>
  <si>
    <t>人望があって先生と呼ばれている</t>
  </si>
  <si>
    <t>セプテントリオンのフットワーカー</t>
  </si>
  <si>
    <t>表の顔はエリート官僚／若手経営者であるが、裏は式神使い</t>
  </si>
  <si>
    <t>エリートではないが博識で現場経験が豊富</t>
  </si>
  <si>
    <t>＊女＋元気でバカ</t>
  </si>
  <si>
    <t>瞬間移動に見えるほど素早い</t>
  </si>
  <si>
    <t>跳躍力が２０ｍくらいある</t>
  </si>
  <si>
    <t>大食漢でタフ、回復力がとんでもなく高い、でも太らない</t>
  </si>
  <si>
    <t>＊女＋頑固＊</t>
  </si>
  <si>
    <t>繊細で鋭い感性を持つが病弱である</t>
  </si>
  <si>
    <t>一途な恋をしていてあきらかに本来の能力以上の性能を発揮する</t>
  </si>
  <si>
    <t>古い因習に縛られているがオカルト知識や術に優れる</t>
  </si>
  <si>
    <t>実はン百歳。</t>
  </si>
  <si>
    <t>バカ女のふりをしているが、実は大変頭がいい</t>
  </si>
  <si>
    <t>ひねくれていて破壊衝動がある</t>
  </si>
  <si>
    <t>強化系魔術</t>
  </si>
  <si>
    <t>探索系魔術</t>
  </si>
  <si>
    <t>火力系魔術</t>
  </si>
  <si>
    <t>対魔術魔術</t>
  </si>
  <si>
    <t>副属性・式神</t>
  </si>
  <si>
    <t>副属性・式神ボックス</t>
  </si>
  <si>
    <t>配分比修正・基本属性・式神</t>
  </si>
  <si>
    <t>配分比修正・副属性・式神</t>
  </si>
  <si>
    <t>＊強化系魔術＊</t>
  </si>
  <si>
    <t>身体に＋１</t>
  </si>
  <si>
    <t>魔法に＋１</t>
  </si>
  <si>
    <t>精神に＋１</t>
  </si>
  <si>
    <t>肉体を強化できる魔術を持つ</t>
  </si>
  <si>
    <t>他人の魔法を強化できる魔術を持つ</t>
  </si>
  <si>
    <t>手に触れた物質を硬くする魔術を持つ</t>
  </si>
  <si>
    <t>＊探索系魔術＊</t>
  </si>
  <si>
    <t>霊と対話できる</t>
  </si>
  <si>
    <t>コックリさんやダウジングですごい能力がある</t>
  </si>
  <si>
    <t>超能力のような推理力がある</t>
  </si>
  <si>
    <t>＊火力系魔術＊</t>
  </si>
  <si>
    <t>炎の魔術を使える。射程は１００ｍ</t>
  </si>
  <si>
    <t>火器を自在に取り出せる</t>
  </si>
  <si>
    <t>＊対魔術魔術＊</t>
  </si>
  <si>
    <t>万能執事を持つ</t>
  </si>
  <si>
    <t>魔術より先にパンチを決められる</t>
  </si>
  <si>
    <t>魔法がきかない体質である</t>
  </si>
  <si>
    <t>身体</t>
  </si>
  <si>
    <t>魔法</t>
  </si>
  <si>
    <t>精神</t>
  </si>
  <si>
    <t>外見</t>
  </si>
  <si>
    <t>知識</t>
  </si>
  <si>
    <t>絶技・式神</t>
  </si>
  <si>
    <t>いけにえ・魔力増大</t>
  </si>
  <si>
    <t>稲妻</t>
  </si>
  <si>
    <t>祈り</t>
  </si>
  <si>
    <t>お絵かき</t>
  </si>
  <si>
    <t>回避</t>
  </si>
  <si>
    <t>キスの誓い</t>
  </si>
  <si>
    <t>結界</t>
  </si>
  <si>
    <t>召喚</t>
  </si>
  <si>
    <t>焦点具作成</t>
  </si>
  <si>
    <t>生命移動</t>
  </si>
  <si>
    <t>占術</t>
  </si>
  <si>
    <t>速攻</t>
  </si>
  <si>
    <t>対抗魔法</t>
  </si>
  <si>
    <t>大跳躍</t>
  </si>
  <si>
    <t>短期予知</t>
  </si>
  <si>
    <t>遅延</t>
  </si>
  <si>
    <t>手品</t>
  </si>
  <si>
    <t>天候変化</t>
  </si>
  <si>
    <t>眠りの呪い</t>
  </si>
  <si>
    <t>付与（祝福）</t>
  </si>
  <si>
    <t>変化</t>
  </si>
  <si>
    <t>魅惑</t>
  </si>
  <si>
    <t>約束</t>
  </si>
  <si>
    <t>幽体離脱</t>
  </si>
  <si>
    <t>怪力</t>
  </si>
  <si>
    <t>地獄の炎</t>
  </si>
  <si>
    <t>呪符の作成</t>
  </si>
  <si>
    <t>毒の醸造</t>
  </si>
  <si>
    <t>能力：コスト/Ｌｖ</t>
  </si>
  <si>
    <t>Ｌｖ</t>
  </si>
  <si>
    <t>ＤＭＧ</t>
  </si>
  <si>
    <t>：</t>
  </si>
  <si>
    <t>能力</t>
  </si>
  <si>
    <t>式神（サイズ不定）</t>
  </si>
  <si>
    <r>
      <t>成功</t>
    </r>
    <r>
      <rPr>
        <sz val="8"/>
        <color indexed="9"/>
        <rFont val="HG創英角ｺﾞｼｯｸUB"/>
        <family val="3"/>
      </rPr>
      <t>（根源力÷判定単位÷４）</t>
    </r>
  </si>
  <si>
    <t>形態</t>
  </si>
  <si>
    <t>式神能力　</t>
  </si>
  <si>
    <t>捜査</t>
  </si>
  <si>
    <t>捜査に＋１　知識に＋１</t>
  </si>
  <si>
    <t>捜査に＋１</t>
  </si>
  <si>
    <t>裏社会に精通している裏社会の住人</t>
  </si>
  <si>
    <t>軽薄な性格と酷薄な性格の二面性がある</t>
  </si>
  <si>
    <t>暑苦しい熱血漢</t>
  </si>
  <si>
    <t>アルカランド国の霊能力者で性格が朴訥</t>
  </si>
  <si>
    <t>ボーイッシュで活動的</t>
  </si>
  <si>
    <t>妖艶で男を惑わす魅力がある</t>
  </si>
  <si>
    <t>猫かぶりの優等生</t>
  </si>
  <si>
    <t>陰がある</t>
  </si>
  <si>
    <t>＊陰がある＊</t>
  </si>
  <si>
    <t>怪しい関係に見える兄弟がいる</t>
  </si>
  <si>
    <t>思い出を大事にする裏切り者</t>
  </si>
  <si>
    <t>物の怪に好かれる</t>
  </si>
  <si>
    <t>誰かに頼らないように行動しがちで笑うとかわいい</t>
  </si>
  <si>
    <t>スタイルを曲げられないせいで貧乏</t>
  </si>
  <si>
    <t>無口で義理堅い</t>
  </si>
  <si>
    <t>好きだと言ったら死んでしまうと考えている</t>
  </si>
  <si>
    <t>戦いを望んでいないが戦争の天才</t>
  </si>
  <si>
    <t>傭兵で豊富な実戦経験がある</t>
  </si>
  <si>
    <t>呪われた血筋の末裔で感情が歪んでいる</t>
  </si>
  <si>
    <t>すばらしい幸運の持ち主</t>
  </si>
  <si>
    <t>武術、忍術の心得がある</t>
  </si>
  <si>
    <t>高いカリスマがある</t>
  </si>
  <si>
    <t>あらゆる圧力に屈しない強靭な精神力を持つ</t>
  </si>
  <si>
    <t>礼儀正しくて信心深い。深い教養がある</t>
  </si>
  <si>
    <t>キレると怖いが心やさしい</t>
  </si>
  <si>
    <t>＊男＋陰がある</t>
  </si>
  <si>
    <t>＊女＋陰がある＊</t>
  </si>
  <si>
    <t>某国の貴族である</t>
  </si>
  <si>
    <t>心に決めた目的があって練習熱心である</t>
  </si>
  <si>
    <t>死んだ恋人がいていつまでも思いつづけているハードボイルド</t>
  </si>
  <si>
    <t>負けず嫌いで勝負好き。しかも勝負に強い</t>
  </si>
  <si>
    <t>抜群のプロポーションを持ち、それを誇っている</t>
  </si>
  <si>
    <t>ダメージを服に転嫁出来る</t>
  </si>
  <si>
    <t>暗殺者として育てられた</t>
  </si>
  <si>
    <t>高飛車だがかわいいもの好きで天才</t>
  </si>
  <si>
    <t>自分の意思を通すためならどんな代価も払う覚悟がある</t>
  </si>
  <si>
    <t>バカ女のふりをしているが、実際本当にバカ女。でもかわいいので許される</t>
  </si>
  <si>
    <t>ふだんは明るいが、裏は激しい気性を持つ</t>
  </si>
  <si>
    <t>登場しないが陰で手助けする</t>
  </si>
  <si>
    <t>啓示を与えて心や意思を強化する能力を持つ</t>
  </si>
  <si>
    <t>反射神経を強化する魔術を持つ</t>
  </si>
  <si>
    <t>決められたものに変身することができる</t>
  </si>
  <si>
    <t>絶対音感があって異様に耳が良い</t>
  </si>
  <si>
    <t>犬並みの嗅覚があって追跡能力に優れる</t>
  </si>
  <si>
    <t>読心術を持っていて高い洞察力がある</t>
  </si>
  <si>
    <t>戦車、人形などを自在に操れる</t>
  </si>
  <si>
    <t>稲妻と電気の魔術を使える。射程は１００ｍ</t>
  </si>
  <si>
    <t>多くの僕を動員できる</t>
  </si>
  <si>
    <t>トラップの天才</t>
  </si>
  <si>
    <t>確率を操作する魔術を持つ</t>
  </si>
  <si>
    <t>幻術を使える</t>
  </si>
  <si>
    <t>物理効果を持つバリアーを張れる</t>
  </si>
  <si>
    <t>形態・式神</t>
  </si>
  <si>
    <t>非人型</t>
  </si>
  <si>
    <t>人型</t>
  </si>
  <si>
    <t>形態・式神ボックス</t>
  </si>
  <si>
    <t>＊非人型＊</t>
  </si>
  <si>
    <t>蝙蝠、鳥型</t>
  </si>
  <si>
    <t>獣、両生類、爬虫類型</t>
  </si>
  <si>
    <t>道具型（マジックアイテムの原型を使って形などを決めてください）</t>
  </si>
  <si>
    <t>不定形（スライム）である</t>
  </si>
  <si>
    <t>エネルギー体である</t>
  </si>
  <si>
    <t>群体である</t>
  </si>
  <si>
    <t>＊人型＊</t>
  </si>
  <si>
    <t>半獣型（ケンタウロスやミノタウロス、猫娘など）</t>
  </si>
  <si>
    <t>天使・妖精型（背に翼、羽がある）</t>
  </si>
  <si>
    <t>悪魔・鬼型（コウモリの羽や角や牙がある）</t>
  </si>
  <si>
    <t>人形、ロボット</t>
  </si>
  <si>
    <t>影、霊体</t>
  </si>
  <si>
    <t>超能力</t>
  </si>
  <si>
    <t>日本系</t>
  </si>
  <si>
    <t>西洋系</t>
  </si>
  <si>
    <t>＊超能力＊</t>
  </si>
  <si>
    <t>二頭身</t>
  </si>
  <si>
    <t>かわいらしい、あるいは華奢</t>
  </si>
  <si>
    <t>未来的</t>
  </si>
  <si>
    <t>特徴的な頭の色、目の色</t>
  </si>
  <si>
    <t>一見して式神に見えない</t>
  </si>
  <si>
    <t>怖い</t>
  </si>
  <si>
    <t>＊日本系＊</t>
  </si>
  <si>
    <t>常に供物を要求する</t>
  </si>
  <si>
    <t>何かを呪っている</t>
  </si>
  <si>
    <t>青く燃えている</t>
  </si>
  <si>
    <t>ビリビリしている</t>
  </si>
  <si>
    <t>注連縄を巻いている</t>
  </si>
  <si>
    <t>水に関連している</t>
  </si>
  <si>
    <t>＊西洋系＊</t>
  </si>
  <si>
    <t>でかい</t>
  </si>
  <si>
    <t>普通は人間に化けている</t>
  </si>
  <si>
    <t>表面中に文様を入れている</t>
  </si>
  <si>
    <t>完全武装である</t>
  </si>
  <si>
    <t>ふだんは何かに封じられている</t>
  </si>
  <si>
    <t>恐ろしい契約によって力を貸している</t>
  </si>
  <si>
    <t>配分比修正・形態・式神</t>
  </si>
  <si>
    <t>操作に＋１</t>
  </si>
  <si>
    <t>身体に＋１</t>
  </si>
  <si>
    <t>基本属性・式神２</t>
  </si>
  <si>
    <t>基本属性・式神ボックス２</t>
  </si>
  <si>
    <t>配分比修正・基本属性・式神２</t>
  </si>
  <si>
    <t>決まるもの・式神２</t>
  </si>
  <si>
    <t>非人型＋超能力</t>
  </si>
  <si>
    <t>非人型＋日本系</t>
  </si>
  <si>
    <t>非人型＋西洋系</t>
  </si>
  <si>
    <t>人型＋超能力</t>
  </si>
  <si>
    <t>人型＋日本系</t>
  </si>
  <si>
    <t>人型＋西洋系</t>
  </si>
  <si>
    <t>決まるもの・式神２ボックス</t>
  </si>
  <si>
    <t>＊非人型＋超能力＊</t>
  </si>
  <si>
    <t>影を伝って移動できる</t>
  </si>
  <si>
    <t>高速に空を飛べる</t>
  </si>
  <si>
    <t>５ｍほどまで巨大化できる</t>
  </si>
  <si>
    <t>壁抜けが出来る</t>
  </si>
  <si>
    <t>姿を消せる</t>
  </si>
  <si>
    <t>攻撃を反射する力を持つ</t>
  </si>
  <si>
    <t>＊非人型＋日本系＊</t>
  </si>
  <si>
    <t>影に攻撃して相手を動けなくする</t>
  </si>
  <si>
    <t>（特定存在に）変化できる</t>
  </si>
  <si>
    <t>眷属（自分と同じ種族）を集めてこれる</t>
  </si>
  <si>
    <t>はりついて離れない</t>
  </si>
  <si>
    <t>一部分、あるいは全体が異様に大きい</t>
  </si>
  <si>
    <t>生き物に憑依して操ることができる</t>
  </si>
  <si>
    <t>＊非人型＋西洋系＊</t>
  </si>
  <si>
    <t>炎を自在に扱える</t>
  </si>
  <si>
    <t>周囲の地形を自在に変えることができる</t>
  </si>
  <si>
    <t>身体能力が高い、もしくは使用者の身体能力を強化する</t>
  </si>
  <si>
    <t>自動的に使い手を守る</t>
  </si>
  <si>
    <t>かなりの確率で未来を予測する</t>
  </si>
  <si>
    <t>天候を変える</t>
  </si>
  <si>
    <t>＊人型＋超能力＊</t>
  </si>
  <si>
    <t>天然ボケ、激しい勘違い、テレパスと予知能力がある</t>
  </si>
  <si>
    <t>なんでも食べれる（鉄でも、椅子でも）</t>
  </si>
  <si>
    <t>離れたところの物を動かせる</t>
  </si>
  <si>
    <t>ふれて同意したものの年齢を自在に変えられる</t>
  </si>
  <si>
    <t>透視能力を持つ</t>
  </si>
  <si>
    <t>ふれたものから情報を読みとることができる</t>
  </si>
  <si>
    <t>＊人型＋日本系＊</t>
  </si>
  <si>
    <t>微妙にエロい、重量２０００までのものを持って高速で空を飛べる</t>
  </si>
  <si>
    <t>さびしがりや、過去視ができる</t>
  </si>
  <si>
    <t>いじめっこ、植物を自在に操れる</t>
  </si>
  <si>
    <t>執念深い、狙った敵をどこまでも追いかける</t>
  </si>
  <si>
    <t>明るい性格で爆弾を生成できる</t>
  </si>
  <si>
    <t>命令に忠実で電子機器、記録媒体から姿を現わすことが出来る</t>
  </si>
  <si>
    <t>＊人型＋西洋系＊</t>
  </si>
  <si>
    <t>＋－２００℃で温度を操ることができる</t>
  </si>
  <si>
    <t>水を自在に扱える</t>
  </si>
  <si>
    <t>高い再生能力がある</t>
  </si>
  <si>
    <t>ドジッ子だけど願いをかなえることができる</t>
  </si>
  <si>
    <t>高い教養があって助言してくれる</t>
  </si>
  <si>
    <t>見てないところで仕事してくれる</t>
  </si>
  <si>
    <t>副属性・式神２</t>
  </si>
  <si>
    <t>白兵</t>
  </si>
  <si>
    <t>補助</t>
  </si>
  <si>
    <t>副属性・式神２ボックス</t>
  </si>
  <si>
    <t>＊白兵＊</t>
  </si>
  <si>
    <t>ふれれば相手を破壊できる武器を持つ</t>
  </si>
  <si>
    <t>最高時速２００ｋｍで走り、力はダンプカー３台分</t>
  </si>
  <si>
    <t>舞うように踊るように相手の攻撃をかわせる</t>
  </si>
  <si>
    <t>周囲にあるものを武器にすることができる</t>
  </si>
  <si>
    <t>怒涛の連続攻撃ができる</t>
  </si>
  <si>
    <t>叩いたものを直せる</t>
  </si>
  <si>
    <t>＊魔法＊</t>
  </si>
  <si>
    <t>瞬間移動ができる</t>
  </si>
  <si>
    <t>周囲１ｋｍを焦土に変える炎を扱える（手加減はできない）</t>
  </si>
  <si>
    <t>当たればただではすまない光線技を使える</t>
  </si>
  <si>
    <t>周囲５ｋｍ先までの重力を扱える</t>
  </si>
  <si>
    <t>顔、手足を増やすことができる</t>
  </si>
  <si>
    <t>集団催眠をかけることができる</t>
  </si>
  <si>
    <t>＊補助＊</t>
  </si>
  <si>
    <t>結界を張って外界と遮断できる</t>
  </si>
  <si>
    <t>建物や傷を再生できる</t>
  </si>
  <si>
    <t>相手の魔法、式神を封じる能力があるが非力</t>
  </si>
  <si>
    <t>一瞬だけ時間を止めることができる</t>
  </si>
  <si>
    <t>ふれたものをやわらかくすることができる</t>
  </si>
  <si>
    <t>人の心に訴える歌、音楽を流すことができる</t>
  </si>
  <si>
    <t>配分比修正・副属性・式神２</t>
  </si>
  <si>
    <t>知識に＋１</t>
  </si>
  <si>
    <t>マジックアイテム</t>
  </si>
  <si>
    <t>用途</t>
  </si>
  <si>
    <t>大きさ</t>
  </si>
  <si>
    <t>用途・式神３</t>
  </si>
  <si>
    <t>実用品</t>
  </si>
  <si>
    <t>装飾品</t>
  </si>
  <si>
    <t>用途・式神３ボックス</t>
  </si>
  <si>
    <t>＊実用品＊</t>
  </si>
  <si>
    <t>無骨で丈夫である</t>
  </si>
  <si>
    <t>よく身体にフィットする</t>
  </si>
  <si>
    <t>最小限の機能で信頼性が高い</t>
  </si>
  <si>
    <t>＊装飾品＊</t>
  </si>
  <si>
    <t>優美である</t>
  </si>
  <si>
    <t>華美に飾られている</t>
  </si>
  <si>
    <t>多機能で目新しい機能がついている</t>
  </si>
  <si>
    <t>基本属性・式神３</t>
  </si>
  <si>
    <t>武器</t>
  </si>
  <si>
    <t>防具</t>
  </si>
  <si>
    <t>その他</t>
  </si>
  <si>
    <t>基本属性・式神３ボックス</t>
  </si>
  <si>
    <t>＊武器＊</t>
  </si>
  <si>
    <t>剣</t>
  </si>
  <si>
    <t>槍（竿状兵器含む）</t>
  </si>
  <si>
    <t>拳銃</t>
  </si>
  <si>
    <t>突撃銃</t>
  </si>
  <si>
    <t>機関銃（もしくはロケット砲）</t>
  </si>
  <si>
    <t>特殊武器（鞭、扇、箒、カードなど）</t>
  </si>
  <si>
    <t>＊防具＊</t>
  </si>
  <si>
    <t>投盾（円盤として飛ばせます。その場合防具には使えません）</t>
  </si>
  <si>
    <t>甲冑（あるいはアーマーベスト）</t>
  </si>
  <si>
    <t>防御の指輪</t>
  </si>
  <si>
    <t>ヘリ、もしくはボート</t>
  </si>
  <si>
    <t>家もしくは隠れ家</t>
  </si>
  <si>
    <t>車（自動車）</t>
  </si>
  <si>
    <t>＊その他＊</t>
  </si>
  <si>
    <t>万能執事（もしくはねえや）</t>
  </si>
  <si>
    <t>薬品、お札、お守り</t>
  </si>
  <si>
    <t>宝石、アクセサリー</t>
  </si>
  <si>
    <t>衣服（あるいは下着）</t>
  </si>
  <si>
    <t>本、もしくは持ち歩けるコンピューター</t>
  </si>
  <si>
    <t>日用品（気軽に持ち歩けるもの）</t>
  </si>
  <si>
    <t>決まるもの・式神３</t>
  </si>
  <si>
    <t>実用品＋武器</t>
  </si>
  <si>
    <t>実用品＋防具</t>
  </si>
  <si>
    <t>実用品＋その他</t>
  </si>
  <si>
    <t>装飾品＋武器</t>
  </si>
  <si>
    <t>装飾品＋防具</t>
  </si>
  <si>
    <t>装飾品＋その他</t>
  </si>
  <si>
    <t>決まるもの＋式神３ボックス</t>
  </si>
  <si>
    <t>＊実用品＋武器＊</t>
  </si>
  <si>
    <t>魔法の力を帯びている</t>
  </si>
  <si>
    <t>バランスがいい</t>
  </si>
  <si>
    <t>驚くほど軽い</t>
  </si>
  <si>
    <t>＊実用品＋防具＊</t>
  </si>
  <si>
    <t>よく使い込まれている</t>
  </si>
  <si>
    <t>弱点が補強してある</t>
  </si>
  <si>
    <t>＊実用品＋その他＊</t>
  </si>
  <si>
    <t>有名品ではないが使いやすい</t>
  </si>
  <si>
    <t>生活の知恵に満ちている</t>
  </si>
  <si>
    <t>すばらしい精度（もしくは技術）で作られている</t>
  </si>
  <si>
    <t>＊装飾品＋武器＊</t>
  </si>
  <si>
    <t>魅惑的な感じがする</t>
  </si>
  <si>
    <t>＊装飾品＋防具＊</t>
  </si>
  <si>
    <t>身につければ立派に見える</t>
  </si>
  <si>
    <t>実用でも一級品だ</t>
  </si>
  <si>
    <t>身につけるものの高い地位と財力を示している</t>
  </si>
  <si>
    <t>＊装飾品＋その他＊</t>
  </si>
  <si>
    <t>最高級の素材でできている</t>
  </si>
  <si>
    <t>使うのがもったいない</t>
  </si>
  <si>
    <t>大きさ・式神３</t>
  </si>
  <si>
    <t>小さい</t>
  </si>
  <si>
    <t>普通</t>
  </si>
  <si>
    <t>大きい</t>
  </si>
  <si>
    <t>大きさ・式神３ボックス</t>
  </si>
  <si>
    <t>＊小さい＊</t>
  </si>
  <si>
    <t>精巧にできたミニチュアだ</t>
  </si>
  <si>
    <t>取り回しがしやすいように小型化されている</t>
  </si>
  <si>
    <t>魔法によって小さくされている</t>
  </si>
  <si>
    <t>＊普通＊</t>
  </si>
  <si>
    <t>扱いやすいサイズだ</t>
  </si>
  <si>
    <t>普通の大きさの品物だ</t>
  </si>
  <si>
    <t>普通に作るなら大きいところをコンパクトにまとめている</t>
  </si>
  <si>
    <t>＊大きい＊</t>
  </si>
  <si>
    <t>特定部分が大きい</t>
  </si>
  <si>
    <t>ふたまわりほど大きい</t>
  </si>
  <si>
    <t>実用的でないほど大きい</t>
  </si>
  <si>
    <t>式神名：</t>
  </si>
  <si>
    <t>マジックアイテム名：</t>
  </si>
  <si>
    <t>式神</t>
  </si>
  <si>
    <t>マジックアイテム（根源力：ＰＣの1/2）</t>
  </si>
  <si>
    <t>マジックアイテム（根源力：ＰＣの1/4）</t>
  </si>
  <si>
    <t>成功要素</t>
  </si>
  <si>
    <t>ウォードレス</t>
  </si>
  <si>
    <t>青年期</t>
  </si>
  <si>
    <t>日常</t>
  </si>
  <si>
    <t>所持金</t>
  </si>
  <si>
    <t>Cr</t>
  </si>
  <si>
    <t>動機・ＷＤ</t>
  </si>
  <si>
    <t>全てを失い、ひたすらに死に場所を探している</t>
  </si>
  <si>
    <t>故郷の家族に送金するために、傭兵となった</t>
  </si>
  <si>
    <t>戦いのスリルに中毒している</t>
  </si>
  <si>
    <t>自分の好きな人を守るために銃を取った</t>
  </si>
  <si>
    <t>戦士になることで一人前の大人になろうと考えた</t>
  </si>
  <si>
    <t>困った人を見捨てられずに銃を取った</t>
  </si>
  <si>
    <t>怪しい儲け話で一攫千金を狙う傭兵</t>
  </si>
  <si>
    <t>悪友に誘われ、半ばつきあいで傭兵をやっている</t>
  </si>
  <si>
    <t>いつかは故郷へ帰ろうとお金を貯めている</t>
  </si>
  <si>
    <t>自分自身が生き延びるため強くなろうとした</t>
  </si>
  <si>
    <t>恵まれた地に生まれた罪悪感から戦場へ来た</t>
  </si>
  <si>
    <t>戦場の中に平和の夢を求めている</t>
  </si>
  <si>
    <t>復讐のために戦列に加わった</t>
  </si>
  <si>
    <t>誰かを助け出すために銃を取った</t>
  </si>
  <si>
    <t>戦争の奥に蠢く見えない陰謀を感知した</t>
  </si>
  <si>
    <t>性別・ＷＤ</t>
  </si>
  <si>
    <t>性別・ＷＤ青ボックス</t>
  </si>
  <si>
    <t>背が高い</t>
  </si>
  <si>
    <t>しゃべるのは得意ではないが忍耐強い</t>
  </si>
  <si>
    <t>専門化肌で妙なところに詳しい</t>
  </si>
  <si>
    <t>背が低い、童顔</t>
  </si>
  <si>
    <t>見栄っぱりで見栄えがいい</t>
  </si>
  <si>
    <t>現実的で計算高い</t>
  </si>
  <si>
    <t>小心者である</t>
  </si>
  <si>
    <t>結構、高い地位にある</t>
  </si>
  <si>
    <t>経験豊富で取り乱さない</t>
  </si>
  <si>
    <t>ずうずうしい</t>
  </si>
  <si>
    <t>男を操るのがうまい</t>
  </si>
  <si>
    <t>人生を達観している</t>
  </si>
  <si>
    <t>基本属性・ＷＤ</t>
  </si>
  <si>
    <t>元気</t>
  </si>
  <si>
    <t>優しい</t>
  </si>
  <si>
    <t>陰謀大好き</t>
  </si>
  <si>
    <t>基本属性・ＷＤ青ボックス</t>
  </si>
  <si>
    <t>＊元気＊</t>
  </si>
  <si>
    <t>活動的で仕切り屋である</t>
  </si>
  <si>
    <t>正義漢である</t>
  </si>
  <si>
    <t>運動神経が良く、体力がある</t>
  </si>
  <si>
    <t>＊優しい＊</t>
  </si>
  <si>
    <t>すぐ誰かに頼るくせがあって笑うと可愛い</t>
  </si>
  <si>
    <t>面倒を見るのが好き</t>
  </si>
  <si>
    <t>生活的で芯が強い</t>
  </si>
  <si>
    <t>＊陰謀大好き＊</t>
  </si>
  <si>
    <t>頭が良くて現実に絶望している</t>
  </si>
  <si>
    <t>根回しが得意</t>
  </si>
  <si>
    <t>手厳しいことを言うが発言に説得力がある</t>
  </si>
  <si>
    <t>基本属性・ＷＤ中ボックス</t>
  </si>
  <si>
    <t>精力的である</t>
  </si>
  <si>
    <t>心の奥底には正義が漂っている</t>
  </si>
  <si>
    <t>手の抜き方がうまく疲れないやり方を心得ている</t>
  </si>
  <si>
    <t>慈愛の人である</t>
  </si>
  <si>
    <t>やわらかく物事を言うが、発言に説得力がある</t>
  </si>
  <si>
    <t>配分比修正・基本属性・ＷＤ</t>
  </si>
  <si>
    <t>射撃技量に＋１</t>
  </si>
  <si>
    <t>その他に＋１</t>
  </si>
  <si>
    <t>交渉能力に＋１</t>
  </si>
  <si>
    <t>なし</t>
  </si>
  <si>
    <t>決まるもの・ＷＤ</t>
  </si>
  <si>
    <t>男＋元気</t>
  </si>
  <si>
    <t>男＋優しい</t>
  </si>
  <si>
    <t>男＋陰謀大好き</t>
  </si>
  <si>
    <t>女＋元気</t>
  </si>
  <si>
    <t>女＋優しい</t>
  </si>
  <si>
    <t>女＋陰謀大好き</t>
  </si>
  <si>
    <t>決まるもの・ＷＤ青ボックス</t>
  </si>
  <si>
    <t>＊男＋元気＊</t>
  </si>
  <si>
    <t>大食漢でタフ、回復力が高い</t>
  </si>
  <si>
    <t>元気にふるまうのがうまく、人望がある</t>
  </si>
  <si>
    <t>＊男＋優しい＊</t>
  </si>
  <si>
    <t>多くの人から先生と呼ばれている</t>
  </si>
  <si>
    <t>趣味の世界では有名な人物である</t>
  </si>
  <si>
    <t>＊男＋陰謀大好き＊</t>
  </si>
  <si>
    <t>いろんな人の若い頃からの弱みを握っていて、人脈が広い</t>
  </si>
  <si>
    <t>出世したエリートである</t>
  </si>
  <si>
    <t>＊女＋元気＊</t>
  </si>
  <si>
    <t>何人もの子を育て上げてきたたくましさがある</t>
  </si>
  <si>
    <t>人生これからだと思っている</t>
  </si>
  <si>
    <t>＊女＋優しい＊</t>
  </si>
  <si>
    <t>化け物のように今だ美しいヒロインである</t>
  </si>
  <si>
    <t>家事や小物作りが得意で可愛いおばさんである</t>
  </si>
  <si>
    <t>だれかをかばおうとする時は、明らかに高い能力を発揮する</t>
  </si>
  <si>
    <t>＊女＋陰謀大好き＊</t>
  </si>
  <si>
    <t>なぜか老人達からは人望があり、助言者になっている</t>
  </si>
  <si>
    <t>恐ろしい直観力があり、かみつくと放さない</t>
  </si>
  <si>
    <t>決まるもの・ＷＤ中ボックス</t>
  </si>
  <si>
    <t>ベテランの戦士である</t>
  </si>
  <si>
    <t>芸術家肌で恐ろしく繊細で勘が鋭い</t>
  </si>
  <si>
    <t>現場叩き上げで経験が豊富、ここぞと言うときの頼りである</t>
  </si>
  <si>
    <t>名うての指揮官で、大声である</t>
  </si>
  <si>
    <t>なにもかも捨てて自分の好きなことをやっているが、人が悪い</t>
  </si>
  <si>
    <t>頭がよくて栄達を狙っている</t>
  </si>
  <si>
    <t>有望なスポーツ選手である</t>
  </si>
  <si>
    <t>寝る間も惜しんで仕事ができ、士気が高い</t>
  </si>
  <si>
    <t>線の細い人で荒事は不得意であるが、恐ろしく繊細で勘が鋭い</t>
  </si>
  <si>
    <t>人望があって先生と呼ばれている</t>
  </si>
  <si>
    <t>爆破の世界では有名な人物である</t>
  </si>
  <si>
    <t>人から恐れられており、いろんな人の弱みを握ってる</t>
  </si>
  <si>
    <t>事務や行政ができるエリートである</t>
  </si>
  <si>
    <t>エリートではないが博識で現場経験が豊富</t>
  </si>
  <si>
    <t>面倒見が良くて人望がある</t>
  </si>
  <si>
    <t>可愛くないと言われる男勝りで負けず嫌い</t>
  </si>
  <si>
    <t>姉御肌で大声である</t>
  </si>
  <si>
    <t>大変な人気のあるヒロイン</t>
  </si>
  <si>
    <t>家事や小物作りが得意で人気者である</t>
  </si>
  <si>
    <t>なぜか老人達からは人望があり、指導者になっている</t>
  </si>
  <si>
    <t>恐ろしい直観力がある</t>
  </si>
  <si>
    <t>オカルトの世界では有名な人物である</t>
  </si>
  <si>
    <t>自分の趣味を最優先にする大金持ち</t>
  </si>
  <si>
    <t>【】</t>
  </si>
  <si>
    <t>デリケートでナイーブでマイペース</t>
  </si>
  <si>
    <t>【言葉遣い：】【言葉遣い：】</t>
  </si>
  <si>
    <t>【体格：】</t>
  </si>
  <si>
    <t>【能力・技能：】【能力・技能：】【能力・技能：】</t>
  </si>
  <si>
    <t>【持ち物：】【持ち物：】</t>
  </si>
  <si>
    <t>アイテムパワー１</t>
  </si>
  <si>
    <t>アイテムパワー２</t>
  </si>
  <si>
    <t>アイテムパワー３</t>
  </si>
  <si>
    <t>【】</t>
  </si>
  <si>
    <t>ＤＭＧ/Lv</t>
  </si>
  <si>
    <t>【顔・外見：】【顔・外見:】</t>
  </si>
  <si>
    <t>重量：</t>
  </si>
  <si>
    <t>金</t>
  </si>
  <si>
    <t>銀</t>
  </si>
  <si>
    <t>銅</t>
  </si>
  <si>
    <t>鉄</t>
  </si>
  <si>
    <t>マウントアイテム</t>
  </si>
  <si>
    <t>価格</t>
  </si>
  <si>
    <t>所持金：</t>
  </si>
  <si>
    <t>ファンタジー</t>
  </si>
  <si>
    <t>動機・FT</t>
  </si>
  <si>
    <t>性別・FT</t>
  </si>
  <si>
    <t>死に場所を探している</t>
  </si>
  <si>
    <t>大切な人が病にかかっており、直すための方法を探している</t>
  </si>
  <si>
    <t>だれかと賭けをして、そのためにここにいる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</si>
</sst>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0_ "/>
    <numFmt numFmtId="178" formatCode="0_);[Red]\(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HG創英角ｺﾞｼｯｸUB"/>
      <family val="3"/>
    </font>
    <font>
      <sz val="9"/>
      <name val="HG創英角ｺﾞｼｯｸUB"/>
      <family val="3"/>
    </font>
    <font>
      <sz val="8"/>
      <name val="HG創英角ｺﾞｼｯｸUB"/>
      <family val="3"/>
    </font>
    <font>
      <sz val="7"/>
      <name val="HG創英角ｺﾞｼｯｸUB"/>
      <family val="3"/>
    </font>
    <font>
      <sz val="11"/>
      <color indexed="9"/>
      <name val="HG創英角ｺﾞｼｯｸUB"/>
      <family val="3"/>
    </font>
    <font>
      <sz val="8"/>
      <color indexed="9"/>
      <name val="HG創英角ｺﾞｼｯｸUB"/>
      <family val="3"/>
    </font>
    <font>
      <sz val="20"/>
      <color indexed="9"/>
      <name val="HG創英角ｺﾞｼｯｸUB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name val="HGS創英角ｺﾞｼｯｸUB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9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2" fillId="0" borderId="4" xfId="0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6" fillId="2" borderId="20" xfId="0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2" xfId="0" applyFont="1" applyBorder="1" applyAlignment="1">
      <alignment vertical="center" shrinkToFit="1"/>
    </xf>
    <xf numFmtId="0" fontId="0" fillId="0" borderId="5" xfId="0" applyBorder="1" applyAlignment="1">
      <alignment vertical="center"/>
    </xf>
    <xf numFmtId="0" fontId="0" fillId="0" borderId="0" xfId="0" applyAlignment="1" quotePrefix="1">
      <alignment vertical="center"/>
    </xf>
    <xf numFmtId="0" fontId="2" fillId="0" borderId="1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2" xfId="0" applyBorder="1" applyAlignment="1">
      <alignment vertical="center" shrinkToFit="1"/>
    </xf>
    <xf numFmtId="0" fontId="2" fillId="0" borderId="1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2" borderId="19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6" fontId="2" fillId="0" borderId="19" xfId="0" applyNumberFormat="1" applyFont="1" applyBorder="1" applyAlignment="1">
      <alignment horizontal="center" vertical="center"/>
    </xf>
    <xf numFmtId="0" fontId="6" fillId="2" borderId="22" xfId="0" applyFont="1" applyFill="1" applyBorder="1" applyAlignment="1">
      <alignment vertical="center" shrinkToFit="1"/>
    </xf>
    <xf numFmtId="0" fontId="9" fillId="2" borderId="4" xfId="0" applyFont="1" applyFill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0" fillId="0" borderId="5" xfId="0" applyBorder="1" applyAlignment="1">
      <alignment horizontal="center" vertical="center"/>
    </xf>
    <xf numFmtId="0" fontId="6" fillId="2" borderId="21" xfId="0" applyFont="1" applyFill="1" applyBorder="1" applyAlignment="1">
      <alignment vertical="center" shrinkToFit="1"/>
    </xf>
    <xf numFmtId="0" fontId="0" fillId="0" borderId="8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2" fillId="0" borderId="4" xfId="0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5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178" fontId="0" fillId="0" borderId="4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0" fontId="2" fillId="0" borderId="5" xfId="0" applyFont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176" fontId="2" fillId="0" borderId="19" xfId="0" applyNumberFormat="1" applyFont="1" applyBorder="1" applyAlignment="1">
      <alignment vertical="center"/>
    </xf>
    <xf numFmtId="0" fontId="5" fillId="0" borderId="4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2" borderId="22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76" fontId="2" fillId="0" borderId="2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8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2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176" fontId="2" fillId="0" borderId="19" xfId="0" applyNumberFormat="1" applyFont="1" applyBorder="1" applyAlignment="1">
      <alignment horizontal="center" vertical="center" shrinkToFit="1"/>
    </xf>
    <xf numFmtId="176" fontId="0" fillId="0" borderId="19" xfId="0" applyNumberFormat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2" fillId="0" borderId="24" xfId="0" applyNumberFormat="1" applyFont="1" applyBorder="1" applyAlignment="1">
      <alignment horizontal="center" vertical="center" shrinkToFit="1"/>
    </xf>
    <xf numFmtId="176" fontId="0" fillId="0" borderId="24" xfId="0" applyNumberFormat="1" applyBorder="1" applyAlignment="1">
      <alignment horizontal="center" vertical="center" shrinkToFit="1"/>
    </xf>
    <xf numFmtId="0" fontId="2" fillId="0" borderId="8" xfId="0" applyFont="1" applyBorder="1" applyAlignment="1">
      <alignment vertical="center" shrinkToFit="1"/>
    </xf>
    <xf numFmtId="0" fontId="6" fillId="2" borderId="6" xfId="0" applyFont="1" applyFill="1" applyBorder="1" applyAlignment="1">
      <alignment vertical="center"/>
    </xf>
    <xf numFmtId="0" fontId="2" fillId="0" borderId="1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6" fillId="2" borderId="3" xfId="0" applyFont="1" applyFill="1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6" fillId="2" borderId="9" xfId="0" applyFont="1" applyFill="1" applyBorder="1" applyAlignment="1">
      <alignment vertical="center" shrinkToFit="1"/>
    </xf>
    <xf numFmtId="0" fontId="0" fillId="0" borderId="10" xfId="0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77" fontId="2" fillId="0" borderId="3" xfId="0" applyNumberFormat="1" applyFont="1" applyBorder="1" applyAlignment="1">
      <alignment vertical="center" shrinkToFit="1"/>
    </xf>
    <xf numFmtId="177" fontId="2" fillId="0" borderId="4" xfId="0" applyNumberFormat="1" applyFont="1" applyBorder="1" applyAlignment="1">
      <alignment vertical="center"/>
    </xf>
    <xf numFmtId="177" fontId="2" fillId="0" borderId="5" xfId="0" applyNumberFormat="1" applyFont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6" fillId="2" borderId="24" xfId="0" applyFont="1" applyFill="1" applyBorder="1" applyAlignment="1">
      <alignment vertical="center"/>
    </xf>
    <xf numFmtId="0" fontId="2" fillId="0" borderId="11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11" fillId="0" borderId="4" xfId="0" applyFont="1" applyBorder="1" applyAlignment="1">
      <alignment vertical="center"/>
    </xf>
    <xf numFmtId="0" fontId="6" fillId="2" borderId="6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2" fillId="0" borderId="8" xfId="0" applyFont="1" applyBorder="1" applyAlignment="1">
      <alignment vertical="center"/>
    </xf>
    <xf numFmtId="0" fontId="2" fillId="0" borderId="12" xfId="0" applyFont="1" applyBorder="1" applyAlignment="1">
      <alignment vertical="center" shrinkToFit="1"/>
    </xf>
    <xf numFmtId="0" fontId="2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11" xfId="0" applyFont="1" applyBorder="1" applyAlignment="1">
      <alignment vertical="center" shrinkToFit="1"/>
    </xf>
    <xf numFmtId="0" fontId="11" fillId="0" borderId="8" xfId="0" applyFont="1" applyBorder="1" applyAlignment="1">
      <alignment vertical="center" shrinkToFit="1"/>
    </xf>
    <xf numFmtId="0" fontId="11" fillId="0" borderId="3" xfId="0" applyFont="1" applyBorder="1" applyAlignment="1">
      <alignment vertical="center" shrinkToFit="1"/>
    </xf>
    <xf numFmtId="0" fontId="11" fillId="0" borderId="4" xfId="0" applyFont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2" fillId="0" borderId="3" xfId="0" applyFont="1" applyFill="1" applyBorder="1" applyAlignment="1">
      <alignment vertical="center" shrinkToFit="1"/>
    </xf>
    <xf numFmtId="0" fontId="0" fillId="0" borderId="4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0" fillId="0" borderId="4" xfId="0" applyFont="1" applyFill="1" applyBorder="1" applyAlignment="1">
      <alignment vertical="center" shrinkToFit="1"/>
    </xf>
    <xf numFmtId="0" fontId="0" fillId="0" borderId="5" xfId="0" applyFont="1" applyFill="1" applyBorder="1" applyAlignment="1">
      <alignment vertical="center" shrinkToFit="1"/>
    </xf>
    <xf numFmtId="178" fontId="0" fillId="0" borderId="4" xfId="0" applyNumberFormat="1" applyFont="1" applyBorder="1" applyAlignment="1">
      <alignment vertical="center"/>
    </xf>
    <xf numFmtId="178" fontId="0" fillId="0" borderId="5" xfId="0" applyNumberFormat="1" applyFont="1" applyBorder="1" applyAlignment="1">
      <alignment vertical="center"/>
    </xf>
    <xf numFmtId="0" fontId="2" fillId="0" borderId="19" xfId="0" applyFont="1" applyFill="1" applyBorder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43"/>
  <sheetViews>
    <sheetView workbookViewId="0" topLeftCell="A25">
      <selection activeCell="BR30" sqref="BR30:DT37"/>
    </sheetView>
  </sheetViews>
  <sheetFormatPr defaultColWidth="9.00390625" defaultRowHeight="13.5"/>
  <cols>
    <col min="1" max="16384" width="0.875" style="1" customWidth="1"/>
  </cols>
  <sheetData>
    <row r="1" spans="1:125" ht="24">
      <c r="A1" s="61" t="s">
        <v>373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3"/>
    </row>
    <row r="2" spans="1:125" ht="13.5">
      <c r="A2" s="24"/>
      <c r="B2" s="4" t="s">
        <v>345</v>
      </c>
      <c r="C2" s="5"/>
      <c r="D2" s="5"/>
      <c r="E2" s="5"/>
      <c r="F2" s="5"/>
      <c r="G2" s="5"/>
      <c r="H2" s="5"/>
      <c r="I2" s="5"/>
      <c r="J2" s="5"/>
      <c r="K2" s="5"/>
      <c r="L2" s="64"/>
      <c r="M2" s="65"/>
      <c r="N2" s="65"/>
      <c r="O2" s="65"/>
      <c r="P2" s="65"/>
      <c r="Q2" s="65"/>
      <c r="R2" s="65"/>
      <c r="S2" s="65"/>
      <c r="T2" s="66"/>
      <c r="U2" s="4" t="s">
        <v>388</v>
      </c>
      <c r="V2" s="22"/>
      <c r="W2" s="22"/>
      <c r="X2" s="22"/>
      <c r="Y2" s="22"/>
      <c r="Z2" s="22"/>
      <c r="AA2" s="22"/>
      <c r="AB2" s="22"/>
      <c r="AC2" s="5"/>
      <c r="AD2" s="22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6"/>
      <c r="BC2" s="25"/>
      <c r="BD2" s="25"/>
      <c r="BE2" s="86" t="s">
        <v>394</v>
      </c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8"/>
      <c r="DT2" s="25"/>
      <c r="DU2" s="26"/>
    </row>
    <row r="3" spans="1:125" ht="13.5">
      <c r="A3" s="24"/>
      <c r="B3" s="2" t="s">
        <v>346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64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6"/>
      <c r="BC3" s="25"/>
      <c r="BD3" s="25"/>
      <c r="BE3" s="89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90"/>
      <c r="DT3" s="25"/>
      <c r="DU3" s="26"/>
    </row>
    <row r="4" spans="1:125" ht="13.5">
      <c r="A4" s="24"/>
      <c r="B4" s="4" t="s">
        <v>347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4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6"/>
      <c r="BC4" s="25"/>
      <c r="BD4" s="25"/>
      <c r="BE4" s="91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90"/>
      <c r="DT4" s="25"/>
      <c r="DU4" s="26"/>
    </row>
    <row r="5" spans="1:125" ht="13.5">
      <c r="A5" s="24"/>
      <c r="B5" s="4" t="s">
        <v>372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4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6"/>
      <c r="AI5" s="4" t="s">
        <v>387</v>
      </c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64"/>
      <c r="AV5" s="65"/>
      <c r="AW5" s="65"/>
      <c r="AX5" s="65"/>
      <c r="AY5" s="65"/>
      <c r="AZ5" s="65"/>
      <c r="BA5" s="65"/>
      <c r="BB5" s="66"/>
      <c r="BC5" s="25"/>
      <c r="BD5" s="25"/>
      <c r="BE5" s="91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90"/>
      <c r="DT5" s="25"/>
      <c r="DU5" s="26"/>
    </row>
    <row r="6" spans="1:125" ht="13.5">
      <c r="A6" s="24"/>
      <c r="B6" s="4" t="s">
        <v>348</v>
      </c>
      <c r="C6" s="5"/>
      <c r="D6" s="5"/>
      <c r="E6" s="5"/>
      <c r="F6" s="5"/>
      <c r="G6" s="5"/>
      <c r="H6" s="5"/>
      <c r="I6" s="5"/>
      <c r="J6" s="64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6"/>
      <c r="BC6" s="23"/>
      <c r="BD6" s="23"/>
      <c r="BE6" s="91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90"/>
      <c r="DT6" s="25"/>
      <c r="DU6" s="26"/>
    </row>
    <row r="7" spans="1:125" ht="13.5">
      <c r="A7" s="24"/>
      <c r="B7" s="4" t="s">
        <v>349</v>
      </c>
      <c r="C7" s="5"/>
      <c r="D7" s="5"/>
      <c r="E7" s="5"/>
      <c r="F7" s="5"/>
      <c r="G7" s="5"/>
      <c r="H7" s="5"/>
      <c r="I7" s="5"/>
      <c r="J7" s="64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6"/>
      <c r="AB7" s="4" t="s">
        <v>350</v>
      </c>
      <c r="AC7" s="5"/>
      <c r="AD7" s="5"/>
      <c r="AE7" s="5"/>
      <c r="AF7" s="5"/>
      <c r="AG7" s="5"/>
      <c r="AH7" s="5"/>
      <c r="AI7" s="5"/>
      <c r="AJ7" s="5"/>
      <c r="AK7" s="5"/>
      <c r="AL7" s="64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6"/>
      <c r="BC7" s="25"/>
      <c r="BD7" s="25"/>
      <c r="BE7" s="91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90"/>
      <c r="DT7" s="25"/>
      <c r="DU7" s="26"/>
    </row>
    <row r="8" spans="1:125" ht="13.5">
      <c r="A8" s="24"/>
      <c r="B8" s="4" t="s">
        <v>557</v>
      </c>
      <c r="C8" s="5"/>
      <c r="D8" s="5"/>
      <c r="E8" s="5"/>
      <c r="F8" s="5"/>
      <c r="G8" s="5"/>
      <c r="H8" s="5"/>
      <c r="I8" s="5"/>
      <c r="J8" s="64"/>
      <c r="K8" s="65"/>
      <c r="L8" s="65"/>
      <c r="M8" s="65"/>
      <c r="N8" s="65"/>
      <c r="O8" s="65"/>
      <c r="P8" s="65"/>
      <c r="Q8" s="65"/>
      <c r="R8" s="65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8"/>
      <c r="BC8" s="25"/>
      <c r="BD8" s="25"/>
      <c r="BE8" s="91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90"/>
      <c r="DT8" s="25"/>
      <c r="DU8" s="26"/>
    </row>
    <row r="9" spans="1:125" ht="13.5">
      <c r="A9" s="24"/>
      <c r="B9" s="4" t="s">
        <v>559</v>
      </c>
      <c r="C9" s="5"/>
      <c r="D9" s="5"/>
      <c r="E9" s="5"/>
      <c r="F9" s="5"/>
      <c r="G9" s="5"/>
      <c r="H9" s="5"/>
      <c r="I9" s="5"/>
      <c r="J9" s="32"/>
      <c r="K9" s="33"/>
      <c r="L9" s="33"/>
      <c r="M9" s="33"/>
      <c r="N9" s="33"/>
      <c r="O9" s="33"/>
      <c r="P9" s="33"/>
      <c r="Q9" s="33"/>
      <c r="R9" s="33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75"/>
      <c r="BC9" s="25"/>
      <c r="BD9" s="25"/>
      <c r="BE9" s="92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4"/>
      <c r="DT9" s="25"/>
      <c r="DU9" s="26"/>
    </row>
    <row r="10" spans="1:125" ht="13.5">
      <c r="A10" s="2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26"/>
    </row>
    <row r="11" spans="1:125" ht="13.5">
      <c r="A11" s="24"/>
      <c r="B11" s="20" t="s">
        <v>351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4"/>
      <c r="R11" s="3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34"/>
      <c r="BJ11" s="3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 t="s">
        <v>353</v>
      </c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34"/>
      <c r="DA11" s="35"/>
      <c r="DB11" s="15"/>
      <c r="DC11" s="15"/>
      <c r="DD11" s="15"/>
      <c r="DE11" s="15" t="s">
        <v>354</v>
      </c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21"/>
      <c r="DU11" s="27"/>
    </row>
    <row r="12" spans="1:125" ht="13.5">
      <c r="A12" s="24"/>
      <c r="B12" s="59" t="s">
        <v>390</v>
      </c>
      <c r="C12" s="60"/>
      <c r="D12" s="60"/>
      <c r="E12" s="60"/>
      <c r="F12" s="60"/>
      <c r="G12" s="60"/>
      <c r="H12" s="64"/>
      <c r="I12" s="64"/>
      <c r="J12" s="64"/>
      <c r="K12" s="64"/>
      <c r="L12" s="64"/>
      <c r="M12" s="64"/>
      <c r="N12" s="64"/>
      <c r="O12" s="5" t="s">
        <v>376</v>
      </c>
      <c r="P12" s="5"/>
      <c r="Q12" s="6"/>
      <c r="R12" s="67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6"/>
      <c r="BJ12" s="67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6"/>
      <c r="DA12" s="67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6"/>
      <c r="DU12" s="26"/>
    </row>
    <row r="13" spans="1:125" ht="13.5">
      <c r="A13" s="24"/>
      <c r="B13" s="59" t="s">
        <v>389</v>
      </c>
      <c r="C13" s="60"/>
      <c r="D13" s="60"/>
      <c r="E13" s="60"/>
      <c r="F13" s="60"/>
      <c r="G13" s="60"/>
      <c r="H13" s="64"/>
      <c r="I13" s="64"/>
      <c r="J13" s="64"/>
      <c r="K13" s="64"/>
      <c r="L13" s="64"/>
      <c r="M13" s="64"/>
      <c r="N13" s="64"/>
      <c r="O13" s="5" t="s">
        <v>376</v>
      </c>
      <c r="P13" s="5"/>
      <c r="Q13" s="6"/>
      <c r="R13" s="67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6"/>
      <c r="BJ13" s="67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6"/>
      <c r="DA13" s="67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6"/>
      <c r="DU13" s="26"/>
    </row>
    <row r="14" spans="1:125" ht="13.5">
      <c r="A14" s="24"/>
      <c r="B14" s="59" t="s">
        <v>391</v>
      </c>
      <c r="C14" s="60"/>
      <c r="D14" s="60"/>
      <c r="E14" s="60"/>
      <c r="F14" s="60"/>
      <c r="G14" s="60"/>
      <c r="H14" s="5" t="s">
        <v>377</v>
      </c>
      <c r="I14" s="5"/>
      <c r="J14" s="5"/>
      <c r="K14" s="5"/>
      <c r="L14" s="5"/>
      <c r="M14" s="5"/>
      <c r="N14" s="5"/>
      <c r="O14" s="5" t="s">
        <v>376</v>
      </c>
      <c r="P14" s="5"/>
      <c r="Q14" s="6"/>
      <c r="R14" s="67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6"/>
      <c r="BJ14" s="67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6"/>
      <c r="DA14" s="67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6"/>
      <c r="DU14" s="26"/>
    </row>
    <row r="15" spans="1:125" ht="13.5">
      <c r="A15" s="24"/>
      <c r="B15" s="59" t="s">
        <v>392</v>
      </c>
      <c r="C15" s="60"/>
      <c r="D15" s="60"/>
      <c r="E15" s="60" t="s">
        <v>375</v>
      </c>
      <c r="F15" s="60"/>
      <c r="G15" s="60"/>
      <c r="H15" s="64"/>
      <c r="I15" s="65"/>
      <c r="J15" s="65"/>
      <c r="K15" s="65"/>
      <c r="L15" s="65"/>
      <c r="M15" s="65"/>
      <c r="N15" s="65"/>
      <c r="O15" s="5" t="s">
        <v>376</v>
      </c>
      <c r="P15" s="5"/>
      <c r="Q15" s="6"/>
      <c r="R15" s="67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6"/>
      <c r="BJ15" s="67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6"/>
      <c r="DA15" s="67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6"/>
      <c r="DU15" s="26"/>
    </row>
    <row r="16" spans="1:125" ht="13.5">
      <c r="A16" s="24"/>
      <c r="B16" s="59" t="s">
        <v>393</v>
      </c>
      <c r="C16" s="60"/>
      <c r="D16" s="60"/>
      <c r="E16" s="60" t="s">
        <v>374</v>
      </c>
      <c r="F16" s="60"/>
      <c r="G16" s="60"/>
      <c r="H16" s="64"/>
      <c r="I16" s="64"/>
      <c r="J16" s="64"/>
      <c r="K16" s="64"/>
      <c r="L16" s="64"/>
      <c r="M16" s="64"/>
      <c r="N16" s="64"/>
      <c r="O16" s="5" t="s">
        <v>376</v>
      </c>
      <c r="P16" s="5"/>
      <c r="Q16" s="6"/>
      <c r="R16" s="67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6"/>
      <c r="BJ16" s="67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6"/>
      <c r="DA16" s="67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6"/>
      <c r="DU16" s="26"/>
    </row>
    <row r="17" spans="1:125" ht="13.5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6"/>
    </row>
    <row r="18" spans="1:125" ht="13.5">
      <c r="A18" s="24"/>
      <c r="B18" s="11" t="s">
        <v>352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83" t="s">
        <v>396</v>
      </c>
      <c r="S18" s="84"/>
      <c r="T18" s="84"/>
      <c r="U18" s="84"/>
      <c r="V18" s="84"/>
      <c r="W18" s="84"/>
      <c r="X18" s="84"/>
      <c r="Y18" s="84"/>
      <c r="Z18" s="23"/>
      <c r="AA18" s="49" t="s">
        <v>355</v>
      </c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25"/>
      <c r="AQ18" s="11" t="s">
        <v>356</v>
      </c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4"/>
      <c r="BG18" s="25"/>
      <c r="BH18" s="31" t="s">
        <v>357</v>
      </c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26"/>
    </row>
    <row r="19" spans="1:125" ht="13.5">
      <c r="A19" s="24"/>
      <c r="B19" s="67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6"/>
      <c r="R19" s="85"/>
      <c r="S19" s="85"/>
      <c r="T19" s="85"/>
      <c r="U19" s="85"/>
      <c r="V19" s="85"/>
      <c r="W19" s="85"/>
      <c r="X19" s="85"/>
      <c r="Y19" s="85"/>
      <c r="Z19" s="23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25"/>
      <c r="AQ19" s="72" t="e">
        <f>AL7/AU5*AA19/10</f>
        <v>#DIV/0!</v>
      </c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4"/>
      <c r="BG19" s="25"/>
      <c r="BH19" s="67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6"/>
      <c r="DU19" s="26"/>
    </row>
    <row r="20" spans="1:125" ht="13.5">
      <c r="A20" s="24"/>
      <c r="B20" s="67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6"/>
      <c r="R20" s="52"/>
      <c r="S20" s="52"/>
      <c r="T20" s="52"/>
      <c r="U20" s="52"/>
      <c r="V20" s="52"/>
      <c r="W20" s="52"/>
      <c r="X20" s="52"/>
      <c r="Y20" s="52"/>
      <c r="Z20" s="23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25"/>
      <c r="AQ20" s="72" t="e">
        <f>AL7/AU5*AA20/10</f>
        <v>#DIV/0!</v>
      </c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4"/>
      <c r="BG20" s="25"/>
      <c r="BH20" s="67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6"/>
      <c r="DU20" s="26"/>
    </row>
    <row r="21" spans="1:125" ht="13.5">
      <c r="A21" s="24"/>
      <c r="B21" s="67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6"/>
      <c r="R21" s="52"/>
      <c r="S21" s="52"/>
      <c r="T21" s="52"/>
      <c r="U21" s="52"/>
      <c r="V21" s="52"/>
      <c r="W21" s="52"/>
      <c r="X21" s="52"/>
      <c r="Y21" s="52"/>
      <c r="Z21" s="23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25"/>
      <c r="AQ21" s="72" t="e">
        <f>AL7/AU5*AA21/10</f>
        <v>#DIV/0!</v>
      </c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4"/>
      <c r="BG21" s="25"/>
      <c r="BH21" s="67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6"/>
      <c r="DU21" s="26"/>
    </row>
    <row r="22" spans="1:125" ht="13.5">
      <c r="A22" s="24"/>
      <c r="B22" s="67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6"/>
      <c r="R22" s="52"/>
      <c r="S22" s="52"/>
      <c r="T22" s="52"/>
      <c r="U22" s="52"/>
      <c r="V22" s="52"/>
      <c r="W22" s="52"/>
      <c r="X22" s="52"/>
      <c r="Y22" s="52"/>
      <c r="Z22" s="23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25"/>
      <c r="AQ22" s="72" t="e">
        <f>AL7/AU5*AA22/10</f>
        <v>#DIV/0!</v>
      </c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4"/>
      <c r="BG22" s="25"/>
      <c r="BH22" s="67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6"/>
      <c r="DU22" s="26"/>
    </row>
    <row r="23" spans="1:125" ht="13.5">
      <c r="A23" s="24"/>
      <c r="B23" s="67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6"/>
      <c r="R23" s="52"/>
      <c r="S23" s="52"/>
      <c r="T23" s="52"/>
      <c r="U23" s="52"/>
      <c r="V23" s="52"/>
      <c r="W23" s="52"/>
      <c r="X23" s="52"/>
      <c r="Y23" s="52"/>
      <c r="Z23" s="23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25"/>
      <c r="AQ23" s="72" t="e">
        <f>AL7/AU5*AA23/10</f>
        <v>#DIV/0!</v>
      </c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4"/>
      <c r="BG23" s="25"/>
      <c r="BH23" s="67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6"/>
      <c r="DU23" s="26"/>
    </row>
    <row r="24" spans="1:125" ht="13.5">
      <c r="A24" s="24"/>
      <c r="B24" s="67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6"/>
      <c r="R24" s="52"/>
      <c r="S24" s="52"/>
      <c r="T24" s="52"/>
      <c r="U24" s="52"/>
      <c r="V24" s="52"/>
      <c r="W24" s="52"/>
      <c r="X24" s="52"/>
      <c r="Y24" s="52"/>
      <c r="Z24" s="23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25"/>
      <c r="AQ24" s="72" t="e">
        <f>AL7/AU5*AA24/10</f>
        <v>#DIV/0!</v>
      </c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4"/>
      <c r="BG24" s="25"/>
      <c r="BH24" s="67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6"/>
      <c r="DU24" s="26"/>
    </row>
    <row r="25" spans="1:125" ht="13.5">
      <c r="A25" s="24"/>
      <c r="B25" s="67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6"/>
      <c r="R25" s="52"/>
      <c r="S25" s="52"/>
      <c r="T25" s="52"/>
      <c r="U25" s="52"/>
      <c r="V25" s="52"/>
      <c r="W25" s="52"/>
      <c r="X25" s="52"/>
      <c r="Y25" s="52"/>
      <c r="Z25" s="23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25"/>
      <c r="AQ25" s="72" t="e">
        <f>AL7/AU5*AA25/10</f>
        <v>#DIV/0!</v>
      </c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4"/>
      <c r="BG25" s="25"/>
      <c r="BH25" s="67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6"/>
      <c r="DU25" s="26"/>
    </row>
    <row r="26" spans="1:125" ht="13.5">
      <c r="A26" s="24"/>
      <c r="B26" s="67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6"/>
      <c r="R26" s="52"/>
      <c r="S26" s="52"/>
      <c r="T26" s="52"/>
      <c r="U26" s="52"/>
      <c r="V26" s="52"/>
      <c r="W26" s="52"/>
      <c r="X26" s="52"/>
      <c r="Y26" s="52"/>
      <c r="Z26" s="23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25"/>
      <c r="AQ26" s="72" t="e">
        <f>AL7/AU5*AA26/10</f>
        <v>#DIV/0!</v>
      </c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4"/>
      <c r="BG26" s="25"/>
      <c r="BH26" s="67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6"/>
      <c r="DU26" s="26"/>
    </row>
    <row r="27" spans="1:125" ht="13.5">
      <c r="A27" s="24"/>
      <c r="B27" s="67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6"/>
      <c r="R27" s="52"/>
      <c r="S27" s="52"/>
      <c r="T27" s="52"/>
      <c r="U27" s="52"/>
      <c r="V27" s="52"/>
      <c r="W27" s="52"/>
      <c r="X27" s="52"/>
      <c r="Y27" s="52"/>
      <c r="Z27" s="23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25"/>
      <c r="AQ27" s="72" t="e">
        <f>AL7/AU5*AA27/10</f>
        <v>#DIV/0!</v>
      </c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4"/>
      <c r="BG27" s="25"/>
      <c r="BH27" s="67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6"/>
      <c r="DU27" s="26"/>
    </row>
    <row r="28" spans="1:125" ht="13.5">
      <c r="A28" s="24"/>
      <c r="B28" s="67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6"/>
      <c r="R28" s="52"/>
      <c r="S28" s="52"/>
      <c r="T28" s="52"/>
      <c r="U28" s="52"/>
      <c r="V28" s="52"/>
      <c r="W28" s="52"/>
      <c r="X28" s="52"/>
      <c r="Y28" s="52"/>
      <c r="Z28" s="23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25"/>
      <c r="AQ28" s="72" t="e">
        <f>AL7/AU5*AA28/10</f>
        <v>#DIV/0!</v>
      </c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4"/>
      <c r="BG28" s="25"/>
      <c r="BH28" s="67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6"/>
      <c r="DU28" s="26"/>
    </row>
    <row r="29" spans="1:125" ht="13.5">
      <c r="A29" s="2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25"/>
      <c r="BQ29" s="2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26"/>
    </row>
    <row r="30" spans="1:125" ht="13.5">
      <c r="A30" s="24"/>
      <c r="B30" s="20" t="s">
        <v>368</v>
      </c>
      <c r="C30" s="15"/>
      <c r="D30" s="15"/>
      <c r="E30" s="15"/>
      <c r="F30" s="15"/>
      <c r="G30" s="15"/>
      <c r="H30" s="15"/>
      <c r="I30" s="15"/>
      <c r="J30" s="15"/>
      <c r="K30" s="15"/>
      <c r="L30" s="34"/>
      <c r="M30" s="82" t="s">
        <v>715</v>
      </c>
      <c r="N30" s="60"/>
      <c r="O30" s="60"/>
      <c r="P30" s="60"/>
      <c r="Q30" s="60"/>
      <c r="R30" s="57" t="s">
        <v>714</v>
      </c>
      <c r="S30" s="58"/>
      <c r="T30" s="58"/>
      <c r="U30" s="58"/>
      <c r="V30" s="58"/>
      <c r="W30" s="58"/>
      <c r="X30" s="58"/>
      <c r="Y30" s="58"/>
      <c r="Z30" s="58"/>
      <c r="AA30" s="58"/>
      <c r="AB30" s="51"/>
      <c r="AC30" s="130" t="s">
        <v>1118</v>
      </c>
      <c r="AD30" s="62"/>
      <c r="AE30" s="62"/>
      <c r="AF30" s="62"/>
      <c r="AG30" s="62"/>
      <c r="AH30" s="62"/>
      <c r="AI30" s="62"/>
      <c r="AJ30" s="83" t="s">
        <v>359</v>
      </c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9"/>
      <c r="BQ30" s="10"/>
      <c r="BR30" s="18" t="s">
        <v>360</v>
      </c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27"/>
    </row>
    <row r="31" spans="1:125" ht="13.5">
      <c r="A31" s="24"/>
      <c r="B31" s="67"/>
      <c r="C31" s="65"/>
      <c r="D31" s="65"/>
      <c r="E31" s="65"/>
      <c r="F31" s="65"/>
      <c r="G31" s="65"/>
      <c r="H31" s="65"/>
      <c r="I31" s="65"/>
      <c r="J31" s="65"/>
      <c r="K31" s="65"/>
      <c r="L31" s="66"/>
      <c r="M31" s="59"/>
      <c r="N31" s="60"/>
      <c r="O31" s="60"/>
      <c r="P31" s="60"/>
      <c r="Q31" s="60"/>
      <c r="R31" s="67"/>
      <c r="S31" s="64"/>
      <c r="T31" s="64"/>
      <c r="U31" s="64"/>
      <c r="V31" s="64"/>
      <c r="W31" s="22" t="s">
        <v>717</v>
      </c>
      <c r="X31" s="64"/>
      <c r="Y31" s="64"/>
      <c r="Z31" s="64"/>
      <c r="AA31" s="64"/>
      <c r="AB31" s="75"/>
      <c r="AC31" s="120" t="e">
        <f>X31/AU5</f>
        <v>#DIV/0!</v>
      </c>
      <c r="AD31" s="121"/>
      <c r="AE31" s="121"/>
      <c r="AF31" s="121"/>
      <c r="AG31" s="121"/>
      <c r="AH31" s="121"/>
      <c r="AI31" s="121"/>
      <c r="AJ31" s="14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25"/>
      <c r="BQ31" s="25"/>
      <c r="BR31" s="80" t="s">
        <v>361</v>
      </c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56"/>
      <c r="CN31" s="80">
        <v>1</v>
      </c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56"/>
      <c r="DF31" s="80" t="s">
        <v>362</v>
      </c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56"/>
      <c r="DU31" s="26"/>
    </row>
    <row r="32" spans="1:125" ht="13.5">
      <c r="A32" s="24"/>
      <c r="B32" s="67"/>
      <c r="C32" s="65"/>
      <c r="D32" s="65"/>
      <c r="E32" s="65"/>
      <c r="F32" s="65"/>
      <c r="G32" s="65"/>
      <c r="H32" s="65"/>
      <c r="I32" s="65"/>
      <c r="J32" s="65"/>
      <c r="K32" s="65"/>
      <c r="L32" s="66"/>
      <c r="M32" s="59"/>
      <c r="N32" s="60"/>
      <c r="O32" s="60"/>
      <c r="P32" s="60"/>
      <c r="Q32" s="60"/>
      <c r="R32" s="67"/>
      <c r="S32" s="64"/>
      <c r="T32" s="64"/>
      <c r="U32" s="64"/>
      <c r="V32" s="64"/>
      <c r="W32" s="22" t="s">
        <v>717</v>
      </c>
      <c r="X32" s="64"/>
      <c r="Y32" s="64"/>
      <c r="Z32" s="64"/>
      <c r="AA32" s="64"/>
      <c r="AB32" s="75"/>
      <c r="AC32" s="67" t="e">
        <f>X32/AU5</f>
        <v>#DIV/0!</v>
      </c>
      <c r="AD32" s="64"/>
      <c r="AE32" s="64"/>
      <c r="AF32" s="64"/>
      <c r="AG32" s="64"/>
      <c r="AH32" s="65"/>
      <c r="AI32" s="65"/>
      <c r="AJ32" s="14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25"/>
      <c r="BQ32" s="25"/>
      <c r="BR32" s="8" t="s">
        <v>383</v>
      </c>
      <c r="BS32" s="7"/>
      <c r="BT32" s="7"/>
      <c r="BU32" s="7"/>
      <c r="BV32" s="7"/>
      <c r="BW32" s="78">
        <v>60</v>
      </c>
      <c r="BX32" s="78"/>
      <c r="BY32" s="78"/>
      <c r="BZ32" s="70" t="s">
        <v>384</v>
      </c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71"/>
      <c r="CN32" s="45" t="s">
        <v>363</v>
      </c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71"/>
      <c r="DF32" s="55">
        <v>2</v>
      </c>
      <c r="DG32" s="78"/>
      <c r="DH32" s="78"/>
      <c r="DI32" s="78"/>
      <c r="DJ32" s="16" t="s">
        <v>364</v>
      </c>
      <c r="DK32" s="7"/>
      <c r="DL32" s="7"/>
      <c r="DM32" s="7"/>
      <c r="DN32" s="7"/>
      <c r="DO32" s="7"/>
      <c r="DP32" s="7"/>
      <c r="DQ32" s="7"/>
      <c r="DR32" s="7"/>
      <c r="DS32" s="7"/>
      <c r="DT32" s="6"/>
      <c r="DU32" s="26"/>
    </row>
    <row r="33" spans="1:125" ht="13.5">
      <c r="A33" s="24"/>
      <c r="B33" s="67"/>
      <c r="C33" s="65"/>
      <c r="D33" s="65"/>
      <c r="E33" s="65"/>
      <c r="F33" s="65"/>
      <c r="G33" s="65"/>
      <c r="H33" s="65"/>
      <c r="I33" s="65"/>
      <c r="J33" s="65"/>
      <c r="K33" s="65"/>
      <c r="L33" s="66"/>
      <c r="M33" s="59"/>
      <c r="N33" s="60"/>
      <c r="O33" s="60"/>
      <c r="P33" s="60"/>
      <c r="Q33" s="60"/>
      <c r="R33" s="67"/>
      <c r="S33" s="64"/>
      <c r="T33" s="64"/>
      <c r="U33" s="64"/>
      <c r="V33" s="64"/>
      <c r="W33" s="22" t="s">
        <v>717</v>
      </c>
      <c r="X33" s="64"/>
      <c r="Y33" s="64"/>
      <c r="Z33" s="64"/>
      <c r="AA33" s="64"/>
      <c r="AB33" s="75"/>
      <c r="AC33" s="67" t="e">
        <f>X33/AU5</f>
        <v>#DIV/0!</v>
      </c>
      <c r="AD33" s="65"/>
      <c r="AE33" s="65"/>
      <c r="AF33" s="65"/>
      <c r="AG33" s="65"/>
      <c r="AH33" s="65"/>
      <c r="AI33" s="65"/>
      <c r="AJ33" s="14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25"/>
      <c r="BQ33" s="25"/>
      <c r="BR33" s="8" t="s">
        <v>383</v>
      </c>
      <c r="BS33" s="7"/>
      <c r="BT33" s="7"/>
      <c r="BU33" s="7"/>
      <c r="BV33" s="7"/>
      <c r="BW33" s="78">
        <v>61</v>
      </c>
      <c r="BX33" s="78"/>
      <c r="BY33" s="78"/>
      <c r="BZ33" s="7" t="s">
        <v>385</v>
      </c>
      <c r="CA33" s="7"/>
      <c r="CB33" s="7"/>
      <c r="CC33" s="7"/>
      <c r="CD33" s="7"/>
      <c r="CE33" s="78">
        <v>140</v>
      </c>
      <c r="CF33" s="78"/>
      <c r="CG33" s="78"/>
      <c r="CH33" s="70" t="s">
        <v>384</v>
      </c>
      <c r="CI33" s="60"/>
      <c r="CJ33" s="60"/>
      <c r="CK33" s="60"/>
      <c r="CL33" s="60"/>
      <c r="CM33" s="71"/>
      <c r="CN33" s="45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71"/>
      <c r="DF33" s="79">
        <v>1</v>
      </c>
      <c r="DG33" s="65"/>
      <c r="DH33" s="65"/>
      <c r="DI33" s="65"/>
      <c r="DJ33" s="16" t="s">
        <v>364</v>
      </c>
      <c r="DK33" s="7"/>
      <c r="DL33" s="7"/>
      <c r="DM33" s="7"/>
      <c r="DN33" s="7"/>
      <c r="DO33" s="7"/>
      <c r="DP33" s="7"/>
      <c r="DQ33" s="7"/>
      <c r="DR33" s="7"/>
      <c r="DS33" s="7"/>
      <c r="DT33" s="6"/>
      <c r="DU33" s="26"/>
    </row>
    <row r="34" spans="1:125" ht="13.5">
      <c r="A34" s="24"/>
      <c r="B34" s="67"/>
      <c r="C34" s="65"/>
      <c r="D34" s="65"/>
      <c r="E34" s="65"/>
      <c r="F34" s="65"/>
      <c r="G34" s="65"/>
      <c r="H34" s="65"/>
      <c r="I34" s="65"/>
      <c r="J34" s="65"/>
      <c r="K34" s="65"/>
      <c r="L34" s="66"/>
      <c r="M34" s="59"/>
      <c r="N34" s="60"/>
      <c r="O34" s="60"/>
      <c r="P34" s="60"/>
      <c r="Q34" s="60"/>
      <c r="R34" s="67"/>
      <c r="S34" s="64"/>
      <c r="T34" s="64"/>
      <c r="U34" s="64"/>
      <c r="V34" s="64"/>
      <c r="W34" s="22" t="s">
        <v>717</v>
      </c>
      <c r="X34" s="64"/>
      <c r="Y34" s="64"/>
      <c r="Z34" s="64"/>
      <c r="AA34" s="64"/>
      <c r="AB34" s="75"/>
      <c r="AC34" s="67" t="e">
        <f>X34/AU5</f>
        <v>#DIV/0!</v>
      </c>
      <c r="AD34" s="65"/>
      <c r="AE34" s="65"/>
      <c r="AF34" s="65"/>
      <c r="AG34" s="65"/>
      <c r="AH34" s="65"/>
      <c r="AI34" s="65"/>
      <c r="AJ34" s="14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25"/>
      <c r="BQ34" s="25"/>
      <c r="BR34" s="8" t="s">
        <v>383</v>
      </c>
      <c r="BS34" s="7"/>
      <c r="BT34" s="7"/>
      <c r="BU34" s="7"/>
      <c r="BV34" s="7"/>
      <c r="BW34" s="78">
        <v>141</v>
      </c>
      <c r="BX34" s="78"/>
      <c r="BY34" s="78"/>
      <c r="BZ34" s="70" t="s">
        <v>386</v>
      </c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71"/>
      <c r="CN34" s="45" t="s">
        <v>365</v>
      </c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71"/>
      <c r="DF34" s="55">
        <v>0.5</v>
      </c>
      <c r="DG34" s="78"/>
      <c r="DH34" s="78"/>
      <c r="DI34" s="78"/>
      <c r="DJ34" s="16" t="s">
        <v>364</v>
      </c>
      <c r="DK34" s="7"/>
      <c r="DL34" s="7"/>
      <c r="DM34" s="7"/>
      <c r="DN34" s="7"/>
      <c r="DO34" s="7"/>
      <c r="DP34" s="7"/>
      <c r="DQ34" s="7"/>
      <c r="DR34" s="7"/>
      <c r="DS34" s="7"/>
      <c r="DT34" s="6"/>
      <c r="DU34" s="26"/>
    </row>
    <row r="35" spans="1:125" ht="13.5">
      <c r="A35" s="24"/>
      <c r="B35" s="67"/>
      <c r="C35" s="65"/>
      <c r="D35" s="65"/>
      <c r="E35" s="65"/>
      <c r="F35" s="65"/>
      <c r="G35" s="65"/>
      <c r="H35" s="65"/>
      <c r="I35" s="65"/>
      <c r="J35" s="65"/>
      <c r="K35" s="65"/>
      <c r="L35" s="66"/>
      <c r="M35" s="59"/>
      <c r="N35" s="60"/>
      <c r="O35" s="60"/>
      <c r="P35" s="60"/>
      <c r="Q35" s="60"/>
      <c r="R35" s="67"/>
      <c r="S35" s="64"/>
      <c r="T35" s="64"/>
      <c r="U35" s="64"/>
      <c r="V35" s="64"/>
      <c r="W35" s="22" t="s">
        <v>717</v>
      </c>
      <c r="X35" s="64"/>
      <c r="Y35" s="64"/>
      <c r="Z35" s="64"/>
      <c r="AA35" s="64"/>
      <c r="AB35" s="75"/>
      <c r="AC35" s="67" t="e">
        <f>X35/AU5</f>
        <v>#DIV/0!</v>
      </c>
      <c r="AD35" s="65"/>
      <c r="AE35" s="65"/>
      <c r="AF35" s="65"/>
      <c r="AG35" s="65"/>
      <c r="AH35" s="65"/>
      <c r="AI35" s="65"/>
      <c r="AJ35" s="14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25"/>
      <c r="BQ35" s="25"/>
      <c r="BR35" s="8" t="s">
        <v>383</v>
      </c>
      <c r="BS35" s="7"/>
      <c r="BT35" s="7"/>
      <c r="BU35" s="7"/>
      <c r="BV35" s="7"/>
      <c r="BW35" s="78">
        <v>251</v>
      </c>
      <c r="BX35" s="78"/>
      <c r="BY35" s="78"/>
      <c r="BZ35" s="70" t="s">
        <v>386</v>
      </c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71"/>
      <c r="CN35" s="45" t="s">
        <v>366</v>
      </c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71"/>
      <c r="DF35" s="45" t="s">
        <v>378</v>
      </c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71"/>
      <c r="DU35" s="26"/>
    </row>
    <row r="36" spans="1:125" ht="13.5">
      <c r="A36" s="24"/>
      <c r="B36" s="67"/>
      <c r="C36" s="65"/>
      <c r="D36" s="65"/>
      <c r="E36" s="65"/>
      <c r="F36" s="65"/>
      <c r="G36" s="65"/>
      <c r="H36" s="65"/>
      <c r="I36" s="65"/>
      <c r="J36" s="65"/>
      <c r="K36" s="65"/>
      <c r="L36" s="66"/>
      <c r="M36" s="59"/>
      <c r="N36" s="60"/>
      <c r="O36" s="60"/>
      <c r="P36" s="60"/>
      <c r="Q36" s="60"/>
      <c r="R36" s="67"/>
      <c r="S36" s="64"/>
      <c r="T36" s="64"/>
      <c r="U36" s="64"/>
      <c r="V36" s="64"/>
      <c r="W36" s="22" t="s">
        <v>717</v>
      </c>
      <c r="X36" s="64"/>
      <c r="Y36" s="64"/>
      <c r="Z36" s="64"/>
      <c r="AA36" s="64"/>
      <c r="AB36" s="75"/>
      <c r="AC36" s="67" t="e">
        <f>X36/AU5</f>
        <v>#DIV/0!</v>
      </c>
      <c r="AD36" s="65"/>
      <c r="AE36" s="65"/>
      <c r="AF36" s="65"/>
      <c r="AG36" s="65"/>
      <c r="AH36" s="65"/>
      <c r="AI36" s="65"/>
      <c r="AJ36" s="14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25"/>
      <c r="BQ36" s="25"/>
      <c r="BR36" s="46" t="s">
        <v>369</v>
      </c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8"/>
      <c r="DU36" s="26"/>
    </row>
    <row r="37" spans="1:125" ht="13.5">
      <c r="A37" s="24"/>
      <c r="B37" s="67"/>
      <c r="C37" s="65"/>
      <c r="D37" s="65"/>
      <c r="E37" s="65"/>
      <c r="F37" s="65"/>
      <c r="G37" s="65"/>
      <c r="H37" s="65"/>
      <c r="I37" s="65"/>
      <c r="J37" s="65"/>
      <c r="K37" s="65"/>
      <c r="L37" s="66"/>
      <c r="M37" s="59"/>
      <c r="N37" s="60"/>
      <c r="O37" s="60"/>
      <c r="P37" s="60"/>
      <c r="Q37" s="60"/>
      <c r="R37" s="67"/>
      <c r="S37" s="64"/>
      <c r="T37" s="64"/>
      <c r="U37" s="64"/>
      <c r="V37" s="64"/>
      <c r="W37" s="22" t="s">
        <v>717</v>
      </c>
      <c r="X37" s="64"/>
      <c r="Y37" s="64"/>
      <c r="Z37" s="64"/>
      <c r="AA37" s="64"/>
      <c r="AB37" s="75"/>
      <c r="AC37" s="67" t="e">
        <f>X37/AU5</f>
        <v>#DIV/0!</v>
      </c>
      <c r="AD37" s="65"/>
      <c r="AE37" s="65"/>
      <c r="AF37" s="65"/>
      <c r="AG37" s="65"/>
      <c r="AH37" s="65"/>
      <c r="AI37" s="65"/>
      <c r="AJ37" s="14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25"/>
      <c r="BQ37" s="25"/>
      <c r="BR37" s="95" t="s">
        <v>370</v>
      </c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7"/>
      <c r="DU37" s="26"/>
    </row>
    <row r="38" spans="1:125" ht="13.5">
      <c r="A38" s="2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6"/>
    </row>
    <row r="39" spans="1:125" ht="13.5">
      <c r="A39" s="24"/>
      <c r="B39" s="20" t="s">
        <v>379</v>
      </c>
      <c r="C39" s="15"/>
      <c r="D39" s="15"/>
      <c r="E39" s="15"/>
      <c r="F39" s="15"/>
      <c r="G39" s="15"/>
      <c r="H39" s="15"/>
      <c r="I39" s="15"/>
      <c r="J39" s="15"/>
      <c r="K39" s="34"/>
      <c r="L39" s="35" t="s">
        <v>720</v>
      </c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34"/>
      <c r="AL39" s="15" t="s">
        <v>381</v>
      </c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35" t="s">
        <v>382</v>
      </c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21"/>
      <c r="BS39" s="9"/>
      <c r="BT39" s="25"/>
      <c r="BU39" s="20" t="s">
        <v>367</v>
      </c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21"/>
      <c r="DU39" s="26"/>
    </row>
    <row r="40" spans="1:125" ht="13.5">
      <c r="A40" s="24"/>
      <c r="B40" s="80" t="s">
        <v>371</v>
      </c>
      <c r="C40" s="81"/>
      <c r="D40" s="81"/>
      <c r="E40" s="81"/>
      <c r="F40" s="81"/>
      <c r="G40" s="81"/>
      <c r="H40" s="81"/>
      <c r="I40" s="81"/>
      <c r="J40" s="81"/>
      <c r="K40" s="56"/>
      <c r="L40" s="59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71"/>
      <c r="AL40" s="59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71"/>
      <c r="BA40" s="59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71"/>
      <c r="BS40" s="25"/>
      <c r="BT40" s="25"/>
      <c r="BU40" s="98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100"/>
      <c r="DU40" s="26"/>
    </row>
    <row r="41" spans="1:125" ht="13.5">
      <c r="A41" s="24"/>
      <c r="B41" s="59"/>
      <c r="C41" s="60"/>
      <c r="D41" s="60"/>
      <c r="E41" s="60"/>
      <c r="F41" s="60"/>
      <c r="G41" s="60"/>
      <c r="H41" s="60"/>
      <c r="I41" s="60"/>
      <c r="J41" s="60"/>
      <c r="K41" s="71"/>
      <c r="L41" s="59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71"/>
      <c r="AL41" s="59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71"/>
      <c r="BA41" s="59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71"/>
      <c r="BS41" s="25"/>
      <c r="BT41" s="25"/>
      <c r="BU41" s="101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3"/>
      <c r="DU41" s="26"/>
    </row>
    <row r="42" spans="1:125" ht="13.5">
      <c r="A42" s="24"/>
      <c r="B42" s="59"/>
      <c r="C42" s="60"/>
      <c r="D42" s="60"/>
      <c r="E42" s="60"/>
      <c r="F42" s="60"/>
      <c r="G42" s="60"/>
      <c r="H42" s="60"/>
      <c r="I42" s="60"/>
      <c r="J42" s="60"/>
      <c r="K42" s="71"/>
      <c r="L42" s="59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71"/>
      <c r="AL42" s="59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71"/>
      <c r="BA42" s="59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71"/>
      <c r="BS42" s="25"/>
      <c r="BT42" s="25"/>
      <c r="BU42" s="104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6"/>
      <c r="DU42" s="26"/>
    </row>
    <row r="43" spans="1:125" ht="14.25" thickBot="1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30"/>
    </row>
  </sheetData>
  <mergeCells count="172">
    <mergeCell ref="AC37:AI37"/>
    <mergeCell ref="AJ37:BO37"/>
    <mergeCell ref="AC34:AI34"/>
    <mergeCell ref="AJ34:BO34"/>
    <mergeCell ref="AC35:AI35"/>
    <mergeCell ref="AJ35:BO35"/>
    <mergeCell ref="AJ31:BO31"/>
    <mergeCell ref="AC32:AI32"/>
    <mergeCell ref="AJ32:BO32"/>
    <mergeCell ref="AC33:AI33"/>
    <mergeCell ref="AJ33:BO33"/>
    <mergeCell ref="M37:Q37"/>
    <mergeCell ref="R37:V37"/>
    <mergeCell ref="X37:AB37"/>
    <mergeCell ref="X36:AB36"/>
    <mergeCell ref="AC36:AI36"/>
    <mergeCell ref="AJ36:BO36"/>
    <mergeCell ref="BU40:DT42"/>
    <mergeCell ref="B42:K42"/>
    <mergeCell ref="L42:AK42"/>
    <mergeCell ref="AL42:AZ42"/>
    <mergeCell ref="BA42:BR42"/>
    <mergeCell ref="B41:K41"/>
    <mergeCell ref="L40:AK40"/>
    <mergeCell ref="L41:AK41"/>
    <mergeCell ref="AL41:AZ41"/>
    <mergeCell ref="BA40:BR40"/>
    <mergeCell ref="DF35:DT35"/>
    <mergeCell ref="B37:L37"/>
    <mergeCell ref="BR37:DT37"/>
    <mergeCell ref="M35:Q35"/>
    <mergeCell ref="R35:V35"/>
    <mergeCell ref="X35:AB35"/>
    <mergeCell ref="B36:L36"/>
    <mergeCell ref="M36:Q36"/>
    <mergeCell ref="R36:V36"/>
    <mergeCell ref="DF32:DI32"/>
    <mergeCell ref="CN32:DE32"/>
    <mergeCell ref="CN31:DE31"/>
    <mergeCell ref="BW32:BY32"/>
    <mergeCell ref="AC30:AI30"/>
    <mergeCell ref="AJ30:BO30"/>
    <mergeCell ref="AC31:AI31"/>
    <mergeCell ref="B28:Q28"/>
    <mergeCell ref="R28:Y28"/>
    <mergeCell ref="AA28:AO28"/>
    <mergeCell ref="AQ28:BF28"/>
    <mergeCell ref="B16:G16"/>
    <mergeCell ref="H16:N16"/>
    <mergeCell ref="R16:BI16"/>
    <mergeCell ref="BJ16:CZ16"/>
    <mergeCell ref="J8:BB8"/>
    <mergeCell ref="BE3:DS9"/>
    <mergeCell ref="S9:AE9"/>
    <mergeCell ref="AF9:BB9"/>
    <mergeCell ref="U4:BB4"/>
    <mergeCell ref="Q5:AH5"/>
    <mergeCell ref="AU5:BB5"/>
    <mergeCell ref="J6:BB6"/>
    <mergeCell ref="BH23:DT23"/>
    <mergeCell ref="BH24:DT24"/>
    <mergeCell ref="BH25:DT25"/>
    <mergeCell ref="AQ22:BF22"/>
    <mergeCell ref="AQ23:BF23"/>
    <mergeCell ref="R24:Y24"/>
    <mergeCell ref="AA24:AO24"/>
    <mergeCell ref="AA22:AO22"/>
    <mergeCell ref="AA23:AO23"/>
    <mergeCell ref="BE2:DS2"/>
    <mergeCell ref="L2:T2"/>
    <mergeCell ref="AE2:BB2"/>
    <mergeCell ref="S3:BB3"/>
    <mergeCell ref="BR36:DT36"/>
    <mergeCell ref="B40:K40"/>
    <mergeCell ref="AL40:AZ40"/>
    <mergeCell ref="AA18:AO18"/>
    <mergeCell ref="M30:Q30"/>
    <mergeCell ref="R18:Y18"/>
    <mergeCell ref="R19:Y19"/>
    <mergeCell ref="R20:Y20"/>
    <mergeCell ref="R21:Y21"/>
    <mergeCell ref="B26:Q26"/>
    <mergeCell ref="BA41:BR41"/>
    <mergeCell ref="CH33:CM33"/>
    <mergeCell ref="DF34:DI34"/>
    <mergeCell ref="CN33:DE33"/>
    <mergeCell ref="BW35:BY35"/>
    <mergeCell ref="BZ35:CM35"/>
    <mergeCell ref="CN35:DE35"/>
    <mergeCell ref="BW34:BY34"/>
    <mergeCell ref="BZ34:CM34"/>
    <mergeCell ref="CN34:DE34"/>
    <mergeCell ref="B19:Q19"/>
    <mergeCell ref="B20:Q20"/>
    <mergeCell ref="AA21:AO21"/>
    <mergeCell ref="AA19:AO19"/>
    <mergeCell ref="AA20:AO20"/>
    <mergeCell ref="R22:Y22"/>
    <mergeCell ref="R23:Y23"/>
    <mergeCell ref="R27:Y27"/>
    <mergeCell ref="R26:Y26"/>
    <mergeCell ref="R33:V33"/>
    <mergeCell ref="X33:AB33"/>
    <mergeCell ref="R31:V31"/>
    <mergeCell ref="X31:AB31"/>
    <mergeCell ref="R32:V32"/>
    <mergeCell ref="X32:AB32"/>
    <mergeCell ref="M32:Q32"/>
    <mergeCell ref="B31:L31"/>
    <mergeCell ref="M31:Q31"/>
    <mergeCell ref="M33:Q33"/>
    <mergeCell ref="B32:L32"/>
    <mergeCell ref="B33:L33"/>
    <mergeCell ref="B21:Q21"/>
    <mergeCell ref="BH28:DT28"/>
    <mergeCell ref="BR31:CM31"/>
    <mergeCell ref="DF31:DT31"/>
    <mergeCell ref="AQ21:BF21"/>
    <mergeCell ref="B27:Q27"/>
    <mergeCell ref="R30:AB30"/>
    <mergeCell ref="R25:Y25"/>
    <mergeCell ref="BH26:DT26"/>
    <mergeCell ref="B35:L35"/>
    <mergeCell ref="BW33:BY33"/>
    <mergeCell ref="DF33:DI33"/>
    <mergeCell ref="CE33:CG33"/>
    <mergeCell ref="M34:Q34"/>
    <mergeCell ref="B34:L34"/>
    <mergeCell ref="R34:V34"/>
    <mergeCell ref="X34:AB34"/>
    <mergeCell ref="AQ24:BF24"/>
    <mergeCell ref="AQ25:BF25"/>
    <mergeCell ref="BH27:DT27"/>
    <mergeCell ref="AA26:AO26"/>
    <mergeCell ref="AA27:AO27"/>
    <mergeCell ref="AQ27:BF27"/>
    <mergeCell ref="AQ26:BF26"/>
    <mergeCell ref="B22:Q22"/>
    <mergeCell ref="B23:Q23"/>
    <mergeCell ref="B24:Q24"/>
    <mergeCell ref="B25:Q25"/>
    <mergeCell ref="BZ32:CM32"/>
    <mergeCell ref="DA16:DT16"/>
    <mergeCell ref="AQ19:BF19"/>
    <mergeCell ref="AQ20:BF20"/>
    <mergeCell ref="BH19:DT19"/>
    <mergeCell ref="BH20:DT20"/>
    <mergeCell ref="BH21:DT21"/>
    <mergeCell ref="AA25:AO25"/>
    <mergeCell ref="BH22:DT22"/>
    <mergeCell ref="R15:BI15"/>
    <mergeCell ref="R12:BI12"/>
    <mergeCell ref="BJ15:CZ15"/>
    <mergeCell ref="DA12:DT12"/>
    <mergeCell ref="DA13:DT13"/>
    <mergeCell ref="DA14:DT14"/>
    <mergeCell ref="DA15:DT15"/>
    <mergeCell ref="BJ13:CZ13"/>
    <mergeCell ref="BJ14:CZ14"/>
    <mergeCell ref="H13:N13"/>
    <mergeCell ref="R13:BI13"/>
    <mergeCell ref="R14:BI14"/>
    <mergeCell ref="B15:G15"/>
    <mergeCell ref="A1:DU1"/>
    <mergeCell ref="B12:G12"/>
    <mergeCell ref="B13:G13"/>
    <mergeCell ref="B14:G14"/>
    <mergeCell ref="J7:AA7"/>
    <mergeCell ref="AL7:BB7"/>
    <mergeCell ref="H12:N12"/>
    <mergeCell ref="H15:N15"/>
    <mergeCell ref="BJ12:CZ12"/>
  </mergeCells>
  <dataValidations count="1">
    <dataValidation type="list" allowBlank="1" showInputMessage="1" showErrorMessage="1" sqref="B31:L37">
      <formula1>絶技・式神２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G1">
      <selection activeCell="Q1" sqref="Q1"/>
    </sheetView>
  </sheetViews>
  <sheetFormatPr defaultColWidth="9.00390625" defaultRowHeight="13.5"/>
  <sheetData>
    <row r="1" spans="1:19" ht="13.5">
      <c r="A1" t="s">
        <v>999</v>
      </c>
      <c r="C1" t="s">
        <v>1015</v>
      </c>
      <c r="D1" t="s">
        <v>1016</v>
      </c>
      <c r="E1" t="s">
        <v>13</v>
      </c>
      <c r="G1" t="s">
        <v>1029</v>
      </c>
      <c r="H1" t="s">
        <v>1033</v>
      </c>
      <c r="I1" t="s">
        <v>1046</v>
      </c>
      <c r="J1" t="s">
        <v>1052</v>
      </c>
      <c r="L1" t="s">
        <v>1057</v>
      </c>
      <c r="M1" t="s">
        <v>1064</v>
      </c>
      <c r="N1" t="s">
        <v>1084</v>
      </c>
      <c r="P1" t="s">
        <v>292</v>
      </c>
      <c r="Q1" t="s">
        <v>297</v>
      </c>
      <c r="R1" t="s">
        <v>321</v>
      </c>
      <c r="S1" t="s">
        <v>316</v>
      </c>
    </row>
    <row r="2" spans="1:19" ht="13.5">
      <c r="A2" t="s">
        <v>1000</v>
      </c>
      <c r="C2" t="s">
        <v>405</v>
      </c>
      <c r="D2" t="s">
        <v>413</v>
      </c>
      <c r="E2" t="s">
        <v>413</v>
      </c>
      <c r="G2" t="s">
        <v>1030</v>
      </c>
      <c r="H2" t="s">
        <v>1034</v>
      </c>
      <c r="I2" t="s">
        <v>1034</v>
      </c>
      <c r="J2" t="s">
        <v>1053</v>
      </c>
      <c r="L2" t="s">
        <v>1058</v>
      </c>
      <c r="M2" t="s">
        <v>1065</v>
      </c>
      <c r="N2" t="s">
        <v>1065</v>
      </c>
      <c r="P2" t="s">
        <v>293</v>
      </c>
      <c r="Q2" t="s">
        <v>298</v>
      </c>
      <c r="R2" t="s">
        <v>298</v>
      </c>
      <c r="S2" t="s">
        <v>319</v>
      </c>
    </row>
    <row r="3" spans="1:19" ht="13.5">
      <c r="A3" t="s">
        <v>1001</v>
      </c>
      <c r="C3" t="s">
        <v>406</v>
      </c>
      <c r="D3" t="s">
        <v>1017</v>
      </c>
      <c r="E3" t="s">
        <v>1023</v>
      </c>
      <c r="G3" t="s">
        <v>1031</v>
      </c>
      <c r="H3" t="s">
        <v>1035</v>
      </c>
      <c r="I3" t="s">
        <v>1047</v>
      </c>
      <c r="J3" t="s">
        <v>1054</v>
      </c>
      <c r="L3" t="s">
        <v>1059</v>
      </c>
      <c r="M3" t="s">
        <v>1091</v>
      </c>
      <c r="N3" t="s">
        <v>1085</v>
      </c>
      <c r="P3" t="s">
        <v>294</v>
      </c>
      <c r="Q3" t="s">
        <v>299</v>
      </c>
      <c r="R3" t="s">
        <v>299</v>
      </c>
      <c r="S3" t="s">
        <v>317</v>
      </c>
    </row>
    <row r="4" spans="1:19" ht="13.5">
      <c r="A4" t="s">
        <v>1002</v>
      </c>
      <c r="D4" t="s">
        <v>1018</v>
      </c>
      <c r="E4" t="s">
        <v>1024</v>
      </c>
      <c r="G4" t="s">
        <v>1032</v>
      </c>
      <c r="H4" t="s">
        <v>1036</v>
      </c>
      <c r="I4" t="s">
        <v>1048</v>
      </c>
      <c r="J4" t="s">
        <v>1055</v>
      </c>
      <c r="L4" t="s">
        <v>1060</v>
      </c>
      <c r="M4" t="s">
        <v>1066</v>
      </c>
      <c r="N4" t="s">
        <v>1066</v>
      </c>
      <c r="P4" t="s">
        <v>295</v>
      </c>
      <c r="Q4" t="s">
        <v>300</v>
      </c>
      <c r="R4" t="s">
        <v>314</v>
      </c>
      <c r="S4" t="s">
        <v>318</v>
      </c>
    </row>
    <row r="5" spans="1:19" ht="13.5">
      <c r="A5" t="s">
        <v>1003</v>
      </c>
      <c r="D5" t="s">
        <v>1019</v>
      </c>
      <c r="E5" t="s">
        <v>1025</v>
      </c>
      <c r="H5" t="s">
        <v>1037</v>
      </c>
      <c r="I5" t="s">
        <v>1049</v>
      </c>
      <c r="L5" t="s">
        <v>1061</v>
      </c>
      <c r="M5" t="s">
        <v>1092</v>
      </c>
      <c r="N5" t="s">
        <v>1067</v>
      </c>
      <c r="P5" t="s">
        <v>296</v>
      </c>
      <c r="Q5" t="s">
        <v>301</v>
      </c>
      <c r="R5" t="s">
        <v>301</v>
      </c>
      <c r="S5" t="s">
        <v>320</v>
      </c>
    </row>
    <row r="6" spans="1:12" ht="13.5">
      <c r="A6" t="s">
        <v>1004</v>
      </c>
      <c r="L6" t="s">
        <v>1062</v>
      </c>
    </row>
    <row r="7" spans="1:18" ht="13.5">
      <c r="A7" t="s">
        <v>1005</v>
      </c>
      <c r="D7" t="s">
        <v>414</v>
      </c>
      <c r="E7" t="s">
        <v>414</v>
      </c>
      <c r="H7" t="s">
        <v>1038</v>
      </c>
      <c r="I7" t="s">
        <v>1038</v>
      </c>
      <c r="L7" t="s">
        <v>1063</v>
      </c>
      <c r="M7" t="s">
        <v>1068</v>
      </c>
      <c r="N7" t="s">
        <v>1068</v>
      </c>
      <c r="Q7" t="s">
        <v>302</v>
      </c>
      <c r="R7" t="s">
        <v>302</v>
      </c>
    </row>
    <row r="8" spans="1:18" ht="13.5">
      <c r="A8" t="s">
        <v>1006</v>
      </c>
      <c r="D8" t="s">
        <v>1020</v>
      </c>
      <c r="E8" t="s">
        <v>1026</v>
      </c>
      <c r="H8" t="s">
        <v>1039</v>
      </c>
      <c r="I8" t="s">
        <v>1050</v>
      </c>
      <c r="M8" t="s">
        <v>1093</v>
      </c>
      <c r="N8" t="s">
        <v>1086</v>
      </c>
      <c r="Q8" t="s">
        <v>303</v>
      </c>
      <c r="R8" t="s">
        <v>303</v>
      </c>
    </row>
    <row r="9" spans="1:18" ht="13.5">
      <c r="A9" t="s">
        <v>569</v>
      </c>
      <c r="D9" t="s">
        <v>1021</v>
      </c>
      <c r="E9" t="s">
        <v>1027</v>
      </c>
      <c r="H9" t="s">
        <v>1040</v>
      </c>
      <c r="I9" t="s">
        <v>1040</v>
      </c>
      <c r="M9" t="s">
        <v>1094</v>
      </c>
      <c r="N9" t="s">
        <v>1069</v>
      </c>
      <c r="Q9" t="s">
        <v>304</v>
      </c>
      <c r="R9" t="s">
        <v>304</v>
      </c>
    </row>
    <row r="10" spans="1:18" ht="13.5">
      <c r="A10" t="s">
        <v>1007</v>
      </c>
      <c r="D10" t="s">
        <v>1022</v>
      </c>
      <c r="E10" t="s">
        <v>1028</v>
      </c>
      <c r="H10" t="s">
        <v>1041</v>
      </c>
      <c r="I10" t="s">
        <v>1041</v>
      </c>
      <c r="M10" t="s">
        <v>1095</v>
      </c>
      <c r="N10" t="s">
        <v>1070</v>
      </c>
      <c r="Q10" t="s">
        <v>305</v>
      </c>
      <c r="R10" t="s">
        <v>305</v>
      </c>
    </row>
    <row r="11" ht="13.5">
      <c r="A11" t="s">
        <v>1008</v>
      </c>
    </row>
    <row r="12" spans="1:18" ht="13.5">
      <c r="A12" t="s">
        <v>1009</v>
      </c>
      <c r="H12" t="s">
        <v>1042</v>
      </c>
      <c r="I12" t="s">
        <v>1042</v>
      </c>
      <c r="M12" t="s">
        <v>1071</v>
      </c>
      <c r="N12" t="s">
        <v>1071</v>
      </c>
      <c r="Q12" t="s">
        <v>306</v>
      </c>
      <c r="R12" t="s">
        <v>306</v>
      </c>
    </row>
    <row r="13" spans="1:18" ht="13.5">
      <c r="A13" t="s">
        <v>1010</v>
      </c>
      <c r="H13" t="s">
        <v>1043</v>
      </c>
      <c r="I13" t="s">
        <v>1090</v>
      </c>
      <c r="M13" t="s">
        <v>1096</v>
      </c>
      <c r="N13" t="s">
        <v>1072</v>
      </c>
      <c r="Q13" t="s">
        <v>307</v>
      </c>
      <c r="R13" t="s">
        <v>307</v>
      </c>
    </row>
    <row r="14" spans="1:18" ht="13.5">
      <c r="A14" t="s">
        <v>1011</v>
      </c>
      <c r="H14" t="s">
        <v>1044</v>
      </c>
      <c r="I14" t="s">
        <v>1044</v>
      </c>
      <c r="M14" t="s">
        <v>1097</v>
      </c>
      <c r="N14" t="s">
        <v>1073</v>
      </c>
      <c r="Q14" t="s">
        <v>308</v>
      </c>
      <c r="R14" t="s">
        <v>308</v>
      </c>
    </row>
    <row r="15" spans="1:18" ht="13.5">
      <c r="A15" t="s">
        <v>1012</v>
      </c>
      <c r="H15" t="s">
        <v>1045</v>
      </c>
      <c r="I15" t="s">
        <v>1051</v>
      </c>
      <c r="M15" t="s">
        <v>1098</v>
      </c>
      <c r="N15" t="s">
        <v>1087</v>
      </c>
      <c r="Q15" t="s">
        <v>309</v>
      </c>
      <c r="R15" t="s">
        <v>315</v>
      </c>
    </row>
    <row r="16" ht="13.5">
      <c r="A16" t="s">
        <v>1013</v>
      </c>
    </row>
    <row r="17" spans="1:18" ht="13.5">
      <c r="A17" t="s">
        <v>1014</v>
      </c>
      <c r="M17" t="s">
        <v>1074</v>
      </c>
      <c r="N17" t="s">
        <v>1074</v>
      </c>
      <c r="Q17" t="s">
        <v>310</v>
      </c>
      <c r="R17" t="s">
        <v>310</v>
      </c>
    </row>
    <row r="18" spans="13:18" ht="13.5">
      <c r="M18" t="s">
        <v>1099</v>
      </c>
      <c r="N18" t="s">
        <v>1075</v>
      </c>
      <c r="Q18" t="s">
        <v>311</v>
      </c>
      <c r="R18" t="s">
        <v>311</v>
      </c>
    </row>
    <row r="19" spans="13:18" ht="13.5">
      <c r="M19" t="s">
        <v>1100</v>
      </c>
      <c r="N19" t="s">
        <v>1076</v>
      </c>
      <c r="Q19" t="s">
        <v>312</v>
      </c>
      <c r="R19" t="s">
        <v>312</v>
      </c>
    </row>
    <row r="20" spans="13:18" ht="13.5">
      <c r="M20" t="s">
        <v>1101</v>
      </c>
      <c r="N20" t="s">
        <v>1088</v>
      </c>
      <c r="Q20" t="s">
        <v>313</v>
      </c>
      <c r="R20" t="s">
        <v>313</v>
      </c>
    </row>
    <row r="22" spans="13:14" ht="13.5">
      <c r="M22" t="s">
        <v>1077</v>
      </c>
      <c r="N22" t="s">
        <v>1077</v>
      </c>
    </row>
    <row r="23" spans="13:14" ht="13.5">
      <c r="M23" t="s">
        <v>1102</v>
      </c>
      <c r="N23" t="s">
        <v>1078</v>
      </c>
    </row>
    <row r="24" spans="13:14" ht="13.5">
      <c r="M24" t="s">
        <v>1103</v>
      </c>
      <c r="N24" t="s">
        <v>1079</v>
      </c>
    </row>
    <row r="25" spans="13:14" ht="13.5">
      <c r="M25" t="s">
        <v>1080</v>
      </c>
      <c r="N25" t="s">
        <v>1080</v>
      </c>
    </row>
    <row r="27" spans="13:14" ht="13.5">
      <c r="M27" t="s">
        <v>1081</v>
      </c>
      <c r="N27" t="s">
        <v>1081</v>
      </c>
    </row>
    <row r="28" spans="13:14" ht="13.5">
      <c r="M28" t="s">
        <v>1104</v>
      </c>
      <c r="N28" t="s">
        <v>1082</v>
      </c>
    </row>
    <row r="29" spans="13:14" ht="13.5">
      <c r="M29" t="s">
        <v>1105</v>
      </c>
      <c r="N29" t="s">
        <v>1083</v>
      </c>
    </row>
    <row r="30" spans="13:14" ht="13.5">
      <c r="M30" t="s">
        <v>291</v>
      </c>
      <c r="N30" t="s">
        <v>1089</v>
      </c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5"/>
  <sheetViews>
    <sheetView workbookViewId="0" topLeftCell="A1">
      <selection activeCell="E3" sqref="E3"/>
    </sheetView>
  </sheetViews>
  <sheetFormatPr defaultColWidth="9.00390625" defaultRowHeight="13.5"/>
  <sheetData>
    <row r="1" spans="1:8" ht="13.5">
      <c r="A1" t="s">
        <v>129</v>
      </c>
      <c r="B1" t="s">
        <v>718</v>
      </c>
      <c r="C1" t="s">
        <v>130</v>
      </c>
      <c r="E1" t="s">
        <v>193</v>
      </c>
      <c r="F1" t="s">
        <v>1126</v>
      </c>
      <c r="G1" t="s">
        <v>333</v>
      </c>
      <c r="H1" t="s">
        <v>332</v>
      </c>
    </row>
    <row r="2" spans="1:5" ht="13.5">
      <c r="A2" t="s">
        <v>416</v>
      </c>
      <c r="B2">
        <v>0</v>
      </c>
      <c r="C2">
        <v>0</v>
      </c>
      <c r="E2" t="s">
        <v>601</v>
      </c>
    </row>
    <row r="3" spans="1:5" ht="13.5">
      <c r="A3" t="s">
        <v>131</v>
      </c>
      <c r="B3">
        <v>1000</v>
      </c>
      <c r="C3">
        <v>100</v>
      </c>
      <c r="E3" t="s">
        <v>194</v>
      </c>
    </row>
    <row r="4" spans="1:8" ht="13.5">
      <c r="A4" t="s">
        <v>686</v>
      </c>
      <c r="B4">
        <v>0</v>
      </c>
      <c r="C4">
        <v>100</v>
      </c>
      <c r="E4" t="s">
        <v>195</v>
      </c>
      <c r="F4" t="s">
        <v>196</v>
      </c>
      <c r="G4">
        <v>20</v>
      </c>
      <c r="H4">
        <v>200</v>
      </c>
    </row>
    <row r="5" spans="1:8" ht="13.5">
      <c r="A5" t="s">
        <v>132</v>
      </c>
      <c r="B5">
        <v>300</v>
      </c>
      <c r="C5">
        <v>400</v>
      </c>
      <c r="E5" t="s">
        <v>197</v>
      </c>
      <c r="F5" t="s">
        <v>198</v>
      </c>
      <c r="G5">
        <v>20</v>
      </c>
      <c r="H5">
        <v>200</v>
      </c>
    </row>
    <row r="6" spans="1:8" ht="13.5">
      <c r="A6" t="s">
        <v>688</v>
      </c>
      <c r="B6">
        <v>0</v>
      </c>
      <c r="C6">
        <v>400</v>
      </c>
      <c r="E6" t="s">
        <v>200</v>
      </c>
      <c r="F6" t="s">
        <v>199</v>
      </c>
      <c r="G6">
        <v>20</v>
      </c>
      <c r="H6">
        <v>200</v>
      </c>
    </row>
    <row r="7" spans="1:8" ht="13.5">
      <c r="A7" t="s">
        <v>133</v>
      </c>
      <c r="B7">
        <v>0</v>
      </c>
      <c r="C7">
        <v>400</v>
      </c>
      <c r="E7" t="s">
        <v>201</v>
      </c>
      <c r="F7" t="s">
        <v>202</v>
      </c>
      <c r="G7">
        <v>30</v>
      </c>
      <c r="H7">
        <v>300</v>
      </c>
    </row>
    <row r="8" spans="1:8" ht="13.5">
      <c r="A8" t="s">
        <v>134</v>
      </c>
      <c r="B8">
        <v>2000</v>
      </c>
      <c r="C8">
        <v>100</v>
      </c>
      <c r="E8" t="s">
        <v>203</v>
      </c>
      <c r="F8" t="s">
        <v>204</v>
      </c>
      <c r="G8">
        <v>20</v>
      </c>
      <c r="H8">
        <v>200</v>
      </c>
    </row>
    <row r="9" spans="1:8" ht="13.5">
      <c r="A9" t="s">
        <v>135</v>
      </c>
      <c r="B9">
        <v>1000</v>
      </c>
      <c r="C9">
        <v>100</v>
      </c>
      <c r="E9" t="s">
        <v>205</v>
      </c>
      <c r="F9" t="s">
        <v>206</v>
      </c>
      <c r="G9">
        <v>30</v>
      </c>
      <c r="H9">
        <v>300</v>
      </c>
    </row>
    <row r="10" spans="1:8" ht="13.5">
      <c r="A10" t="s">
        <v>689</v>
      </c>
      <c r="B10">
        <v>1000</v>
      </c>
      <c r="C10">
        <v>100</v>
      </c>
      <c r="E10" t="s">
        <v>207</v>
      </c>
      <c r="F10" t="s">
        <v>198</v>
      </c>
      <c r="G10">
        <v>20</v>
      </c>
      <c r="H10">
        <v>200</v>
      </c>
    </row>
    <row r="11" spans="1:8" ht="13.5">
      <c r="A11" t="s">
        <v>136</v>
      </c>
      <c r="B11">
        <v>0</v>
      </c>
      <c r="C11">
        <v>0</v>
      </c>
      <c r="E11" t="s">
        <v>208</v>
      </c>
      <c r="F11" t="s">
        <v>209</v>
      </c>
      <c r="G11">
        <v>20</v>
      </c>
      <c r="H11">
        <v>200</v>
      </c>
    </row>
    <row r="12" spans="1:8" ht="13.5">
      <c r="A12" t="s">
        <v>137</v>
      </c>
      <c r="B12">
        <v>1000</v>
      </c>
      <c r="C12">
        <v>100</v>
      </c>
      <c r="E12" t="s">
        <v>210</v>
      </c>
      <c r="F12" t="s">
        <v>211</v>
      </c>
      <c r="G12">
        <v>20</v>
      </c>
      <c r="H12">
        <v>200</v>
      </c>
    </row>
    <row r="13" spans="1:8" ht="13.5">
      <c r="A13" t="s">
        <v>138</v>
      </c>
      <c r="B13">
        <v>1000</v>
      </c>
      <c r="C13">
        <v>100</v>
      </c>
      <c r="E13" t="s">
        <v>212</v>
      </c>
      <c r="F13" t="s">
        <v>213</v>
      </c>
      <c r="G13">
        <v>10</v>
      </c>
      <c r="H13">
        <v>100</v>
      </c>
    </row>
    <row r="14" spans="1:8" ht="13.5">
      <c r="A14" t="s">
        <v>690</v>
      </c>
      <c r="B14">
        <v>1000</v>
      </c>
      <c r="C14">
        <v>100</v>
      </c>
      <c r="E14" t="s">
        <v>214</v>
      </c>
      <c r="F14" t="s">
        <v>202</v>
      </c>
      <c r="G14">
        <v>20</v>
      </c>
      <c r="H14">
        <v>200</v>
      </c>
    </row>
    <row r="15" spans="1:8" ht="13.5">
      <c r="A15" t="s">
        <v>139</v>
      </c>
      <c r="B15">
        <v>300</v>
      </c>
      <c r="C15">
        <v>100</v>
      </c>
      <c r="E15" t="s">
        <v>215</v>
      </c>
      <c r="F15" t="s">
        <v>204</v>
      </c>
      <c r="G15">
        <v>20</v>
      </c>
      <c r="H15">
        <v>200</v>
      </c>
    </row>
    <row r="16" spans="1:8" ht="13.5">
      <c r="A16" t="s">
        <v>140</v>
      </c>
      <c r="B16">
        <v>2000</v>
      </c>
      <c r="C16">
        <v>100</v>
      </c>
      <c r="E16" t="s">
        <v>217</v>
      </c>
      <c r="F16" t="s">
        <v>216</v>
      </c>
      <c r="G16">
        <v>20</v>
      </c>
      <c r="H16">
        <v>200</v>
      </c>
    </row>
    <row r="17" spans="1:8" ht="13.5">
      <c r="A17" t="s">
        <v>141</v>
      </c>
      <c r="B17">
        <v>2000</v>
      </c>
      <c r="C17">
        <v>100</v>
      </c>
      <c r="E17" t="s">
        <v>218</v>
      </c>
      <c r="F17" t="s">
        <v>219</v>
      </c>
      <c r="G17">
        <v>30</v>
      </c>
      <c r="H17">
        <v>300</v>
      </c>
    </row>
    <row r="18" spans="1:8" ht="13.5">
      <c r="A18" t="s">
        <v>142</v>
      </c>
      <c r="B18">
        <v>2000</v>
      </c>
      <c r="C18">
        <v>400</v>
      </c>
      <c r="E18" t="s">
        <v>220</v>
      </c>
      <c r="F18" t="s">
        <v>221</v>
      </c>
      <c r="G18">
        <v>10</v>
      </c>
      <c r="H18">
        <v>100</v>
      </c>
    </row>
    <row r="19" spans="1:8" ht="13.5">
      <c r="A19" t="s">
        <v>691</v>
      </c>
      <c r="B19">
        <v>0</v>
      </c>
      <c r="C19">
        <v>400</v>
      </c>
      <c r="E19" t="s">
        <v>286</v>
      </c>
      <c r="F19" t="s">
        <v>287</v>
      </c>
      <c r="G19">
        <v>150</v>
      </c>
      <c r="H19">
        <v>1500</v>
      </c>
    </row>
    <row r="20" spans="1:8" ht="13.5">
      <c r="A20" t="s">
        <v>143</v>
      </c>
      <c r="B20">
        <v>400</v>
      </c>
      <c r="C20">
        <v>200</v>
      </c>
      <c r="E20" t="s">
        <v>288</v>
      </c>
      <c r="F20" t="s">
        <v>219</v>
      </c>
      <c r="G20">
        <v>50</v>
      </c>
      <c r="H20">
        <v>500</v>
      </c>
    </row>
    <row r="21" spans="1:8" ht="13.5">
      <c r="A21" t="s">
        <v>144</v>
      </c>
      <c r="B21">
        <v>0</v>
      </c>
      <c r="C21">
        <v>200</v>
      </c>
      <c r="E21" t="s">
        <v>289</v>
      </c>
      <c r="F21" t="s">
        <v>255</v>
      </c>
      <c r="G21">
        <v>30</v>
      </c>
      <c r="H21">
        <v>300</v>
      </c>
    </row>
    <row r="22" spans="1:8" ht="13.5">
      <c r="A22" t="s">
        <v>145</v>
      </c>
      <c r="B22">
        <v>1000</v>
      </c>
      <c r="C22">
        <v>100</v>
      </c>
      <c r="E22" t="s">
        <v>290</v>
      </c>
      <c r="F22" t="s">
        <v>255</v>
      </c>
      <c r="G22">
        <v>50</v>
      </c>
      <c r="H22">
        <v>500</v>
      </c>
    </row>
    <row r="23" spans="1:3" ht="13.5">
      <c r="A23" t="s">
        <v>692</v>
      </c>
      <c r="B23">
        <v>1000</v>
      </c>
      <c r="C23">
        <v>200</v>
      </c>
    </row>
    <row r="24" spans="1:3" ht="13.5">
      <c r="A24" t="s">
        <v>146</v>
      </c>
      <c r="B24">
        <v>1000</v>
      </c>
      <c r="C24">
        <v>200</v>
      </c>
    </row>
    <row r="25" spans="1:5" ht="13.5">
      <c r="A25" t="s">
        <v>147</v>
      </c>
      <c r="B25">
        <v>1000</v>
      </c>
      <c r="C25">
        <v>100</v>
      </c>
      <c r="E25" t="s">
        <v>222</v>
      </c>
    </row>
    <row r="26" spans="1:8" ht="13.5">
      <c r="A26" t="s">
        <v>148</v>
      </c>
      <c r="B26">
        <v>1000</v>
      </c>
      <c r="C26">
        <v>100</v>
      </c>
      <c r="E26" t="s">
        <v>223</v>
      </c>
      <c r="F26" t="s">
        <v>224</v>
      </c>
      <c r="G26">
        <v>50</v>
      </c>
      <c r="H26">
        <v>500</v>
      </c>
    </row>
    <row r="27" spans="1:8" ht="13.5">
      <c r="A27" t="s">
        <v>149</v>
      </c>
      <c r="B27">
        <v>1000</v>
      </c>
      <c r="C27">
        <v>400</v>
      </c>
      <c r="E27" t="s">
        <v>225</v>
      </c>
      <c r="F27" t="s">
        <v>226</v>
      </c>
      <c r="G27">
        <v>40</v>
      </c>
      <c r="H27">
        <v>400</v>
      </c>
    </row>
    <row r="28" spans="1:8" ht="13.5">
      <c r="A28" t="s">
        <v>150</v>
      </c>
      <c r="B28">
        <v>200</v>
      </c>
      <c r="C28">
        <v>0</v>
      </c>
      <c r="E28" t="s">
        <v>227</v>
      </c>
      <c r="F28" t="s">
        <v>216</v>
      </c>
      <c r="G28">
        <v>30</v>
      </c>
      <c r="H28">
        <v>300</v>
      </c>
    </row>
    <row r="29" spans="1:8" ht="13.5">
      <c r="A29" t="s">
        <v>693</v>
      </c>
      <c r="B29">
        <v>0</v>
      </c>
      <c r="C29">
        <v>400</v>
      </c>
      <c r="E29" t="s">
        <v>228</v>
      </c>
      <c r="F29" t="s">
        <v>204</v>
      </c>
      <c r="G29">
        <v>20</v>
      </c>
      <c r="H29">
        <v>200</v>
      </c>
    </row>
    <row r="30" spans="1:8" ht="13.5">
      <c r="A30" t="s">
        <v>694</v>
      </c>
      <c r="B30">
        <v>0</v>
      </c>
      <c r="C30">
        <v>200</v>
      </c>
      <c r="E30" t="s">
        <v>229</v>
      </c>
      <c r="F30" t="s">
        <v>213</v>
      </c>
      <c r="G30">
        <v>20</v>
      </c>
      <c r="H30">
        <v>200</v>
      </c>
    </row>
    <row r="31" spans="1:8" ht="13.5">
      <c r="A31" t="s">
        <v>151</v>
      </c>
      <c r="B31">
        <v>1000</v>
      </c>
      <c r="C31">
        <v>100</v>
      </c>
      <c r="E31" t="s">
        <v>230</v>
      </c>
      <c r="F31" t="s">
        <v>255</v>
      </c>
      <c r="G31">
        <v>40</v>
      </c>
      <c r="H31">
        <v>400</v>
      </c>
    </row>
    <row r="32" spans="1:8" ht="13.5">
      <c r="A32" t="s">
        <v>152</v>
      </c>
      <c r="B32">
        <v>0</v>
      </c>
      <c r="C32">
        <v>200</v>
      </c>
      <c r="E32" t="s">
        <v>231</v>
      </c>
      <c r="F32" t="s">
        <v>224</v>
      </c>
      <c r="G32">
        <v>50</v>
      </c>
      <c r="H32">
        <v>500</v>
      </c>
    </row>
    <row r="33" spans="1:8" ht="13.5">
      <c r="A33" t="s">
        <v>153</v>
      </c>
      <c r="B33">
        <v>1000</v>
      </c>
      <c r="C33">
        <v>100</v>
      </c>
      <c r="E33" t="s">
        <v>232</v>
      </c>
      <c r="F33" t="s">
        <v>255</v>
      </c>
      <c r="G33">
        <v>40</v>
      </c>
      <c r="H33">
        <v>400</v>
      </c>
    </row>
    <row r="34" spans="1:8" ht="13.5">
      <c r="A34" t="s">
        <v>155</v>
      </c>
      <c r="B34">
        <v>1000</v>
      </c>
      <c r="C34">
        <v>100</v>
      </c>
      <c r="E34" t="s">
        <v>233</v>
      </c>
      <c r="F34" t="s">
        <v>204</v>
      </c>
      <c r="G34">
        <v>30</v>
      </c>
      <c r="H34">
        <v>300</v>
      </c>
    </row>
    <row r="35" spans="1:8" ht="13.5">
      <c r="A35" t="s">
        <v>154</v>
      </c>
      <c r="B35">
        <v>1000</v>
      </c>
      <c r="C35">
        <v>100</v>
      </c>
      <c r="E35" t="s">
        <v>234</v>
      </c>
      <c r="F35" t="s">
        <v>256</v>
      </c>
      <c r="G35">
        <v>50</v>
      </c>
      <c r="H35">
        <v>500</v>
      </c>
    </row>
    <row r="36" spans="1:8" ht="13.5">
      <c r="A36" t="s">
        <v>156</v>
      </c>
      <c r="B36">
        <v>500</v>
      </c>
      <c r="C36">
        <v>200</v>
      </c>
      <c r="E36" t="s">
        <v>235</v>
      </c>
      <c r="F36" t="s">
        <v>213</v>
      </c>
      <c r="G36">
        <v>30</v>
      </c>
      <c r="H36">
        <v>300</v>
      </c>
    </row>
    <row r="37" spans="1:8" ht="13.5">
      <c r="A37" t="s">
        <v>695</v>
      </c>
      <c r="B37">
        <v>0</v>
      </c>
      <c r="C37">
        <v>800</v>
      </c>
      <c r="E37" t="s">
        <v>236</v>
      </c>
      <c r="F37" t="s">
        <v>198</v>
      </c>
      <c r="G37">
        <v>30</v>
      </c>
      <c r="H37">
        <v>300</v>
      </c>
    </row>
    <row r="38" spans="1:8" ht="13.5">
      <c r="A38" t="s">
        <v>157</v>
      </c>
      <c r="B38">
        <v>1000</v>
      </c>
      <c r="C38">
        <v>800</v>
      </c>
      <c r="E38" t="s">
        <v>237</v>
      </c>
      <c r="F38" t="s">
        <v>224</v>
      </c>
      <c r="G38">
        <v>40</v>
      </c>
      <c r="H38">
        <v>400</v>
      </c>
    </row>
    <row r="39" spans="1:8" ht="13.5">
      <c r="A39" t="s">
        <v>158</v>
      </c>
      <c r="B39">
        <v>0</v>
      </c>
      <c r="C39">
        <v>200</v>
      </c>
      <c r="E39" t="s">
        <v>238</v>
      </c>
      <c r="F39" t="s">
        <v>219</v>
      </c>
      <c r="G39">
        <v>70</v>
      </c>
      <c r="H39">
        <v>700</v>
      </c>
    </row>
    <row r="40" spans="1:8" ht="13.5">
      <c r="A40" t="s">
        <v>159</v>
      </c>
      <c r="B40">
        <v>50</v>
      </c>
      <c r="C40">
        <v>200</v>
      </c>
      <c r="E40" t="s">
        <v>239</v>
      </c>
      <c r="F40" t="s">
        <v>257</v>
      </c>
      <c r="G40">
        <v>50</v>
      </c>
      <c r="H40">
        <v>500</v>
      </c>
    </row>
    <row r="41" spans="1:8" ht="13.5">
      <c r="A41" t="s">
        <v>697</v>
      </c>
      <c r="B41">
        <v>0</v>
      </c>
      <c r="C41">
        <v>0</v>
      </c>
      <c r="E41" t="s">
        <v>240</v>
      </c>
      <c r="F41" t="s">
        <v>258</v>
      </c>
      <c r="G41">
        <v>60</v>
      </c>
      <c r="H41">
        <v>600</v>
      </c>
    </row>
    <row r="42" spans="1:8" ht="13.5">
      <c r="A42" t="s">
        <v>698</v>
      </c>
      <c r="B42">
        <v>1000</v>
      </c>
      <c r="C42">
        <v>100</v>
      </c>
      <c r="E42" t="s">
        <v>241</v>
      </c>
      <c r="F42" t="s">
        <v>257</v>
      </c>
      <c r="G42">
        <v>40</v>
      </c>
      <c r="H42">
        <v>400</v>
      </c>
    </row>
    <row r="43" spans="1:8" ht="13.5">
      <c r="A43" t="s">
        <v>699</v>
      </c>
      <c r="B43">
        <v>1000</v>
      </c>
      <c r="C43">
        <v>100</v>
      </c>
      <c r="E43" t="s">
        <v>242</v>
      </c>
      <c r="F43" t="s">
        <v>255</v>
      </c>
      <c r="G43">
        <v>30</v>
      </c>
      <c r="H43">
        <v>300</v>
      </c>
    </row>
    <row r="44" spans="1:8" ht="13.5">
      <c r="A44" t="s">
        <v>160</v>
      </c>
      <c r="B44">
        <v>0</v>
      </c>
      <c r="C44">
        <v>0</v>
      </c>
      <c r="E44" t="s">
        <v>243</v>
      </c>
      <c r="F44" t="s">
        <v>257</v>
      </c>
      <c r="G44">
        <v>60</v>
      </c>
      <c r="H44">
        <v>600</v>
      </c>
    </row>
    <row r="45" spans="1:8" ht="13.5">
      <c r="A45" t="s">
        <v>700</v>
      </c>
      <c r="B45">
        <v>1000</v>
      </c>
      <c r="C45">
        <v>200</v>
      </c>
      <c r="E45" t="s">
        <v>244</v>
      </c>
      <c r="F45" t="s">
        <v>202</v>
      </c>
      <c r="G45">
        <v>20</v>
      </c>
      <c r="H45">
        <v>200</v>
      </c>
    </row>
    <row r="46" spans="1:8" ht="13.5">
      <c r="A46" t="s">
        <v>701</v>
      </c>
      <c r="B46">
        <v>0</v>
      </c>
      <c r="C46">
        <v>200</v>
      </c>
      <c r="E46" t="s">
        <v>245</v>
      </c>
      <c r="F46" t="s">
        <v>255</v>
      </c>
      <c r="G46">
        <v>60</v>
      </c>
      <c r="H46">
        <v>300</v>
      </c>
    </row>
    <row r="47" spans="1:8" ht="13.5">
      <c r="A47" t="s">
        <v>161</v>
      </c>
      <c r="B47">
        <v>100</v>
      </c>
      <c r="C47">
        <v>400</v>
      </c>
      <c r="E47" t="s">
        <v>246</v>
      </c>
      <c r="F47" t="s">
        <v>257</v>
      </c>
      <c r="G47">
        <v>30</v>
      </c>
      <c r="H47">
        <v>300</v>
      </c>
    </row>
    <row r="48" spans="1:8" ht="13.5">
      <c r="A48" t="s">
        <v>162</v>
      </c>
      <c r="B48">
        <v>1000</v>
      </c>
      <c r="C48">
        <v>0</v>
      </c>
      <c r="E48" t="s">
        <v>247</v>
      </c>
      <c r="F48" t="s">
        <v>198</v>
      </c>
      <c r="G48">
        <v>10</v>
      </c>
      <c r="H48">
        <v>100</v>
      </c>
    </row>
    <row r="49" spans="1:8" ht="13.5">
      <c r="A49" t="s">
        <v>702</v>
      </c>
      <c r="B49">
        <v>1000</v>
      </c>
      <c r="C49">
        <v>100</v>
      </c>
      <c r="E49" t="s">
        <v>248</v>
      </c>
      <c r="F49" t="s">
        <v>213</v>
      </c>
      <c r="G49">
        <v>20</v>
      </c>
      <c r="H49">
        <v>200</v>
      </c>
    </row>
    <row r="50" spans="1:8" ht="13.5">
      <c r="A50" t="s">
        <v>703</v>
      </c>
      <c r="B50">
        <v>0</v>
      </c>
      <c r="C50">
        <v>800</v>
      </c>
      <c r="E50" t="s">
        <v>249</v>
      </c>
      <c r="F50" t="s">
        <v>202</v>
      </c>
      <c r="G50">
        <v>30</v>
      </c>
      <c r="H50">
        <v>300</v>
      </c>
    </row>
    <row r="51" spans="1:8" ht="13.5">
      <c r="A51" t="s">
        <v>163</v>
      </c>
      <c r="B51">
        <v>1000</v>
      </c>
      <c r="C51">
        <v>100</v>
      </c>
      <c r="E51" t="s">
        <v>250</v>
      </c>
      <c r="F51" t="s">
        <v>224</v>
      </c>
      <c r="G51">
        <v>40</v>
      </c>
      <c r="H51">
        <v>400</v>
      </c>
    </row>
    <row r="52" spans="1:8" ht="13.5">
      <c r="A52" t="s">
        <v>164</v>
      </c>
      <c r="B52">
        <v>1000</v>
      </c>
      <c r="C52">
        <v>100</v>
      </c>
      <c r="E52" t="s">
        <v>251</v>
      </c>
      <c r="F52" t="s">
        <v>259</v>
      </c>
      <c r="G52">
        <v>40</v>
      </c>
      <c r="H52">
        <v>400</v>
      </c>
    </row>
    <row r="53" spans="1:8" ht="13.5">
      <c r="A53" t="s">
        <v>165</v>
      </c>
      <c r="B53">
        <v>1000</v>
      </c>
      <c r="C53">
        <v>100</v>
      </c>
      <c r="E53" t="s">
        <v>252</v>
      </c>
      <c r="F53" t="s">
        <v>260</v>
      </c>
      <c r="G53">
        <v>100</v>
      </c>
      <c r="H53">
        <v>500</v>
      </c>
    </row>
    <row r="54" spans="1:8" ht="13.5">
      <c r="A54" t="s">
        <v>166</v>
      </c>
      <c r="B54">
        <v>200</v>
      </c>
      <c r="C54">
        <v>0</v>
      </c>
      <c r="E54" t="s">
        <v>253</v>
      </c>
      <c r="F54" t="s">
        <v>261</v>
      </c>
      <c r="G54">
        <v>60</v>
      </c>
      <c r="H54">
        <v>600</v>
      </c>
    </row>
    <row r="55" spans="1:8" ht="13.5">
      <c r="A55" t="s">
        <v>167</v>
      </c>
      <c r="B55">
        <v>1000</v>
      </c>
      <c r="C55">
        <v>0</v>
      </c>
      <c r="E55" t="s">
        <v>254</v>
      </c>
      <c r="F55" t="s">
        <v>262</v>
      </c>
      <c r="G55">
        <v>160</v>
      </c>
      <c r="H55">
        <v>800</v>
      </c>
    </row>
    <row r="56" spans="1:3" ht="13.5">
      <c r="A56" t="s">
        <v>704</v>
      </c>
      <c r="B56">
        <v>1000</v>
      </c>
      <c r="C56">
        <v>400</v>
      </c>
    </row>
    <row r="57" spans="1:5" ht="13.5">
      <c r="A57" t="s">
        <v>168</v>
      </c>
      <c r="B57">
        <v>1000</v>
      </c>
      <c r="C57">
        <v>300</v>
      </c>
      <c r="E57" t="s">
        <v>263</v>
      </c>
    </row>
    <row r="58" spans="1:8" ht="13.5">
      <c r="A58" t="s">
        <v>169</v>
      </c>
      <c r="B58">
        <v>1000</v>
      </c>
      <c r="C58">
        <v>100</v>
      </c>
      <c r="E58" t="s">
        <v>264</v>
      </c>
      <c r="F58" t="s">
        <v>219</v>
      </c>
      <c r="G58">
        <v>10</v>
      </c>
      <c r="H58">
        <v>1000</v>
      </c>
    </row>
    <row r="59" spans="1:8" ht="13.5">
      <c r="A59" t="s">
        <v>170</v>
      </c>
      <c r="B59">
        <v>0</v>
      </c>
      <c r="C59">
        <v>400</v>
      </c>
      <c r="E59" t="s">
        <v>265</v>
      </c>
      <c r="F59" t="s">
        <v>256</v>
      </c>
      <c r="G59">
        <v>10</v>
      </c>
      <c r="H59">
        <v>1000</v>
      </c>
    </row>
    <row r="60" spans="1:8" ht="13.5">
      <c r="A60" t="s">
        <v>171</v>
      </c>
      <c r="B60">
        <v>500</v>
      </c>
      <c r="C60">
        <v>200</v>
      </c>
      <c r="E60" t="s">
        <v>266</v>
      </c>
      <c r="F60" t="s">
        <v>219</v>
      </c>
      <c r="G60">
        <v>10</v>
      </c>
      <c r="H60">
        <v>1000</v>
      </c>
    </row>
    <row r="61" spans="1:8" ht="13.5">
      <c r="A61" t="s">
        <v>172</v>
      </c>
      <c r="B61">
        <v>1000</v>
      </c>
      <c r="C61">
        <v>400</v>
      </c>
      <c r="E61" t="s">
        <v>267</v>
      </c>
      <c r="F61" t="s">
        <v>281</v>
      </c>
      <c r="G61">
        <v>10</v>
      </c>
      <c r="H61">
        <v>1000</v>
      </c>
    </row>
    <row r="62" spans="1:8" ht="13.5">
      <c r="A62" t="s">
        <v>173</v>
      </c>
      <c r="B62">
        <v>400</v>
      </c>
      <c r="C62">
        <v>100</v>
      </c>
      <c r="E62" t="s">
        <v>268</v>
      </c>
      <c r="F62" t="s">
        <v>282</v>
      </c>
      <c r="G62">
        <v>10</v>
      </c>
      <c r="H62">
        <v>1000</v>
      </c>
    </row>
    <row r="63" spans="1:8" ht="13.5">
      <c r="A63" t="s">
        <v>174</v>
      </c>
      <c r="B63">
        <v>1000</v>
      </c>
      <c r="C63">
        <v>100</v>
      </c>
      <c r="E63" t="s">
        <v>269</v>
      </c>
      <c r="F63" t="s">
        <v>219</v>
      </c>
      <c r="G63">
        <v>10</v>
      </c>
      <c r="H63">
        <v>1000</v>
      </c>
    </row>
    <row r="64" spans="1:8" ht="13.5">
      <c r="A64" t="s">
        <v>175</v>
      </c>
      <c r="B64">
        <v>1000</v>
      </c>
      <c r="C64">
        <v>100</v>
      </c>
      <c r="E64" t="s">
        <v>270</v>
      </c>
      <c r="F64" t="s">
        <v>282</v>
      </c>
      <c r="G64">
        <v>10</v>
      </c>
      <c r="H64">
        <v>1000</v>
      </c>
    </row>
    <row r="65" spans="1:8" ht="13.5">
      <c r="A65" t="s">
        <v>176</v>
      </c>
      <c r="B65">
        <v>0</v>
      </c>
      <c r="C65">
        <v>100</v>
      </c>
      <c r="E65" t="s">
        <v>271</v>
      </c>
      <c r="F65" t="s">
        <v>256</v>
      </c>
      <c r="G65">
        <v>10</v>
      </c>
      <c r="H65">
        <v>1000</v>
      </c>
    </row>
    <row r="66" spans="1:8" ht="13.5">
      <c r="A66" t="s">
        <v>177</v>
      </c>
      <c r="B66">
        <v>300</v>
      </c>
      <c r="C66">
        <v>100</v>
      </c>
      <c r="E66" t="s">
        <v>272</v>
      </c>
      <c r="F66" t="s">
        <v>219</v>
      </c>
      <c r="G66">
        <v>10</v>
      </c>
      <c r="H66">
        <v>1000</v>
      </c>
    </row>
    <row r="67" spans="1:8" ht="13.5">
      <c r="A67" t="s">
        <v>178</v>
      </c>
      <c r="B67">
        <v>300</v>
      </c>
      <c r="C67">
        <v>100</v>
      </c>
      <c r="E67" t="s">
        <v>273</v>
      </c>
      <c r="F67" t="s">
        <v>283</v>
      </c>
      <c r="G67">
        <v>10</v>
      </c>
      <c r="H67">
        <v>1000</v>
      </c>
    </row>
    <row r="68" spans="1:8" ht="13.5">
      <c r="A68" t="s">
        <v>179</v>
      </c>
      <c r="B68">
        <v>300</v>
      </c>
      <c r="C68">
        <v>200</v>
      </c>
      <c r="E68" t="s">
        <v>274</v>
      </c>
      <c r="F68" t="s">
        <v>219</v>
      </c>
      <c r="G68">
        <v>10</v>
      </c>
      <c r="H68">
        <v>1000</v>
      </c>
    </row>
    <row r="69" spans="1:8" ht="13.5">
      <c r="A69" t="s">
        <v>180</v>
      </c>
      <c r="B69">
        <v>300</v>
      </c>
      <c r="C69">
        <v>100</v>
      </c>
      <c r="E69" t="s">
        <v>275</v>
      </c>
      <c r="F69" t="s">
        <v>257</v>
      </c>
      <c r="G69">
        <v>10</v>
      </c>
      <c r="H69">
        <v>1000</v>
      </c>
    </row>
    <row r="70" spans="1:8" ht="13.5">
      <c r="A70" t="s">
        <v>706</v>
      </c>
      <c r="B70">
        <v>0</v>
      </c>
      <c r="C70">
        <v>400</v>
      </c>
      <c r="E70" t="s">
        <v>276</v>
      </c>
      <c r="F70" t="s">
        <v>284</v>
      </c>
      <c r="G70">
        <v>10</v>
      </c>
      <c r="H70">
        <v>1000</v>
      </c>
    </row>
    <row r="71" spans="1:8" ht="13.5">
      <c r="A71" t="s">
        <v>181</v>
      </c>
      <c r="B71">
        <v>0</v>
      </c>
      <c r="C71">
        <v>200</v>
      </c>
      <c r="E71" t="s">
        <v>277</v>
      </c>
      <c r="F71" t="s">
        <v>255</v>
      </c>
      <c r="G71">
        <v>10</v>
      </c>
      <c r="H71">
        <v>1000</v>
      </c>
    </row>
    <row r="72" spans="1:8" ht="13.5">
      <c r="A72" t="s">
        <v>182</v>
      </c>
      <c r="B72">
        <v>1000</v>
      </c>
      <c r="C72">
        <v>400</v>
      </c>
      <c r="E72" t="s">
        <v>278</v>
      </c>
      <c r="F72" t="s">
        <v>283</v>
      </c>
      <c r="G72">
        <v>10</v>
      </c>
      <c r="H72">
        <v>1000</v>
      </c>
    </row>
    <row r="73" spans="1:8" ht="13.5">
      <c r="A73" t="s">
        <v>183</v>
      </c>
      <c r="B73">
        <v>400</v>
      </c>
      <c r="C73">
        <v>100</v>
      </c>
      <c r="E73" t="s">
        <v>279</v>
      </c>
      <c r="F73" t="s">
        <v>256</v>
      </c>
      <c r="G73">
        <v>10</v>
      </c>
      <c r="H73">
        <v>1000</v>
      </c>
    </row>
    <row r="74" spans="1:8" ht="13.5">
      <c r="A74" t="s">
        <v>184</v>
      </c>
      <c r="B74">
        <v>100</v>
      </c>
      <c r="C74">
        <v>200</v>
      </c>
      <c r="E74" t="s">
        <v>280</v>
      </c>
      <c r="F74" t="s">
        <v>285</v>
      </c>
      <c r="G74">
        <v>1</v>
      </c>
      <c r="H74">
        <v>100</v>
      </c>
    </row>
    <row r="75" spans="1:3" ht="13.5">
      <c r="A75" t="s">
        <v>185</v>
      </c>
      <c r="B75">
        <v>1000</v>
      </c>
      <c r="C75">
        <v>200</v>
      </c>
    </row>
    <row r="76" spans="1:3" ht="13.5">
      <c r="A76" t="s">
        <v>186</v>
      </c>
      <c r="B76">
        <v>1000</v>
      </c>
      <c r="C76">
        <v>100</v>
      </c>
    </row>
    <row r="77" spans="1:3" ht="13.5">
      <c r="A77" t="s">
        <v>187</v>
      </c>
      <c r="B77">
        <v>0</v>
      </c>
      <c r="C77">
        <v>100</v>
      </c>
    </row>
    <row r="78" spans="1:3" ht="13.5">
      <c r="A78" t="s">
        <v>188</v>
      </c>
      <c r="B78">
        <v>1000</v>
      </c>
      <c r="C78">
        <v>200</v>
      </c>
    </row>
    <row r="79" spans="1:3" ht="13.5">
      <c r="A79" t="s">
        <v>707</v>
      </c>
      <c r="B79">
        <v>1000</v>
      </c>
      <c r="C79">
        <v>100</v>
      </c>
    </row>
    <row r="80" spans="1:3" ht="13.5">
      <c r="A80" t="s">
        <v>189</v>
      </c>
      <c r="B80">
        <v>0</v>
      </c>
      <c r="C80">
        <v>100</v>
      </c>
    </row>
    <row r="81" spans="1:3" ht="13.5">
      <c r="A81" t="s">
        <v>708</v>
      </c>
      <c r="B81">
        <v>300</v>
      </c>
      <c r="C81">
        <v>400</v>
      </c>
    </row>
    <row r="82" spans="1:3" ht="13.5">
      <c r="A82" t="s">
        <v>190</v>
      </c>
      <c r="B82">
        <v>200</v>
      </c>
      <c r="C82">
        <v>0</v>
      </c>
    </row>
    <row r="83" spans="1:3" ht="13.5">
      <c r="A83" t="s">
        <v>709</v>
      </c>
      <c r="B83">
        <v>0</v>
      </c>
      <c r="C83">
        <v>100</v>
      </c>
    </row>
    <row r="84" spans="1:3" ht="13.5">
      <c r="A84" t="s">
        <v>191</v>
      </c>
      <c r="B84">
        <v>1000</v>
      </c>
      <c r="C84">
        <v>100</v>
      </c>
    </row>
    <row r="85" spans="1:3" ht="13.5">
      <c r="A85" t="s">
        <v>192</v>
      </c>
      <c r="B85">
        <v>2000</v>
      </c>
      <c r="C85">
        <v>100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U42"/>
  <sheetViews>
    <sheetView workbookViewId="0" topLeftCell="A13">
      <selection activeCell="BR29" sqref="BR29:DT36"/>
    </sheetView>
  </sheetViews>
  <sheetFormatPr defaultColWidth="9.00390625" defaultRowHeight="13.5"/>
  <cols>
    <col min="1" max="16384" width="0.875" style="1" customWidth="1"/>
  </cols>
  <sheetData>
    <row r="1" spans="1:125" ht="24">
      <c r="A1" s="61" t="s">
        <v>373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3"/>
    </row>
    <row r="2" spans="1:125" ht="13.5">
      <c r="A2" s="24"/>
      <c r="B2" s="4" t="s">
        <v>345</v>
      </c>
      <c r="C2" s="5"/>
      <c r="D2" s="5"/>
      <c r="E2" s="5"/>
      <c r="F2" s="5"/>
      <c r="G2" s="5"/>
      <c r="H2" s="5"/>
      <c r="I2" s="5"/>
      <c r="J2" s="5"/>
      <c r="K2" s="5"/>
      <c r="L2" s="64"/>
      <c r="M2" s="65"/>
      <c r="N2" s="65"/>
      <c r="O2" s="65"/>
      <c r="P2" s="65"/>
      <c r="Q2" s="65"/>
      <c r="R2" s="65"/>
      <c r="S2" s="65"/>
      <c r="T2" s="66"/>
      <c r="U2" s="4" t="s">
        <v>388</v>
      </c>
      <c r="V2" s="22"/>
      <c r="W2" s="22"/>
      <c r="X2" s="22"/>
      <c r="Y2" s="22"/>
      <c r="Z2" s="22"/>
      <c r="AA2" s="22"/>
      <c r="AB2" s="22"/>
      <c r="AC2" s="5"/>
      <c r="AD2" s="22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6"/>
      <c r="BC2" s="25"/>
      <c r="BD2" s="25"/>
      <c r="BE2" s="86" t="s">
        <v>394</v>
      </c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8"/>
      <c r="DT2" s="25"/>
      <c r="DU2" s="26"/>
    </row>
    <row r="3" spans="1:125" ht="13.5">
      <c r="A3" s="24"/>
      <c r="B3" s="2" t="s">
        <v>346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64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6"/>
      <c r="BC3" s="25"/>
      <c r="BD3" s="25"/>
      <c r="BE3" s="89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90"/>
      <c r="DT3" s="25"/>
      <c r="DU3" s="26"/>
    </row>
    <row r="4" spans="1:125" ht="13.5">
      <c r="A4" s="24"/>
      <c r="B4" s="4" t="s">
        <v>347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4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6"/>
      <c r="BC4" s="25"/>
      <c r="BD4" s="25"/>
      <c r="BE4" s="91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90"/>
      <c r="DT4" s="25"/>
      <c r="DU4" s="26"/>
    </row>
    <row r="5" spans="1:125" ht="13.5">
      <c r="A5" s="24"/>
      <c r="B5" s="4" t="s">
        <v>372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4" t="s">
        <v>996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6"/>
      <c r="AI5" s="4" t="s">
        <v>387</v>
      </c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64">
        <v>100</v>
      </c>
      <c r="AV5" s="65"/>
      <c r="AW5" s="65"/>
      <c r="AX5" s="65"/>
      <c r="AY5" s="65"/>
      <c r="AZ5" s="65"/>
      <c r="BA5" s="65"/>
      <c r="BB5" s="66"/>
      <c r="BC5" s="25"/>
      <c r="BD5" s="25"/>
      <c r="BE5" s="91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90"/>
      <c r="DT5" s="25"/>
      <c r="DU5" s="26"/>
    </row>
    <row r="6" spans="1:125" ht="13.5">
      <c r="A6" s="24"/>
      <c r="B6" s="4" t="s">
        <v>348</v>
      </c>
      <c r="C6" s="5"/>
      <c r="D6" s="5"/>
      <c r="E6" s="5"/>
      <c r="F6" s="5"/>
      <c r="G6" s="5"/>
      <c r="H6" s="5"/>
      <c r="I6" s="5"/>
      <c r="J6" s="64" t="s">
        <v>558</v>
      </c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6"/>
      <c r="BC6" s="23"/>
      <c r="BD6" s="23"/>
      <c r="BE6" s="91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90"/>
      <c r="DT6" s="25"/>
      <c r="DU6" s="26"/>
    </row>
    <row r="7" spans="1:125" ht="13.5">
      <c r="A7" s="24"/>
      <c r="B7" s="4" t="s">
        <v>349</v>
      </c>
      <c r="C7" s="5"/>
      <c r="D7" s="5"/>
      <c r="E7" s="5"/>
      <c r="F7" s="5"/>
      <c r="G7" s="5"/>
      <c r="H7" s="5"/>
      <c r="I7" s="5"/>
      <c r="J7" s="64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6"/>
      <c r="AB7" s="4" t="s">
        <v>350</v>
      </c>
      <c r="AC7" s="5"/>
      <c r="AD7" s="5"/>
      <c r="AE7" s="5"/>
      <c r="AF7" s="5"/>
      <c r="AG7" s="5"/>
      <c r="AH7" s="5"/>
      <c r="AI7" s="5"/>
      <c r="AJ7" s="5"/>
      <c r="AK7" s="5"/>
      <c r="AL7" s="64">
        <v>1000</v>
      </c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6"/>
      <c r="BC7" s="25"/>
      <c r="BD7" s="25"/>
      <c r="BE7" s="91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90"/>
      <c r="DT7" s="25"/>
      <c r="DU7" s="26"/>
    </row>
    <row r="8" spans="1:125" ht="13.5">
      <c r="A8" s="24"/>
      <c r="B8" s="4" t="s">
        <v>557</v>
      </c>
      <c r="C8" s="5"/>
      <c r="D8" s="5"/>
      <c r="E8" s="5"/>
      <c r="F8" s="5"/>
      <c r="G8" s="5"/>
      <c r="H8" s="5"/>
      <c r="I8" s="5"/>
      <c r="J8" s="64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6"/>
      <c r="BC8" s="25"/>
      <c r="BD8" s="25"/>
      <c r="BE8" s="92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4"/>
      <c r="DT8" s="25"/>
      <c r="DU8" s="26"/>
    </row>
    <row r="9" spans="1:125" ht="13.5">
      <c r="A9" s="2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26"/>
    </row>
    <row r="10" spans="1:125" ht="13.5">
      <c r="A10" s="24"/>
      <c r="B10" s="17" t="s">
        <v>351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  <c r="R10" s="17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9"/>
      <c r="BJ10" s="17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 t="s">
        <v>353</v>
      </c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9"/>
      <c r="DA10" s="17"/>
      <c r="DB10" s="18"/>
      <c r="DC10" s="18"/>
      <c r="DD10" s="18"/>
      <c r="DE10" s="18" t="s">
        <v>354</v>
      </c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27"/>
    </row>
    <row r="11" spans="1:125" ht="13.5">
      <c r="A11" s="24"/>
      <c r="B11" s="59" t="s">
        <v>390</v>
      </c>
      <c r="C11" s="60"/>
      <c r="D11" s="60"/>
      <c r="E11" s="60"/>
      <c r="F11" s="60"/>
      <c r="G11" s="60"/>
      <c r="H11" s="64" t="s">
        <v>401</v>
      </c>
      <c r="I11" s="64"/>
      <c r="J11" s="64"/>
      <c r="K11" s="64"/>
      <c r="L11" s="64"/>
      <c r="M11" s="64"/>
      <c r="N11" s="64"/>
      <c r="O11" s="5" t="s">
        <v>376</v>
      </c>
      <c r="P11" s="5"/>
      <c r="Q11" s="6"/>
      <c r="R11" s="67" t="s">
        <v>405</v>
      </c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6"/>
      <c r="BJ11" s="67" t="s">
        <v>408</v>
      </c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6"/>
      <c r="DA11" s="67" t="s">
        <v>415</v>
      </c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6"/>
      <c r="DU11" s="26"/>
    </row>
    <row r="12" spans="1:125" ht="13.5">
      <c r="A12" s="24"/>
      <c r="B12" s="59" t="s">
        <v>389</v>
      </c>
      <c r="C12" s="60"/>
      <c r="D12" s="60"/>
      <c r="E12" s="60"/>
      <c r="F12" s="60"/>
      <c r="G12" s="60"/>
      <c r="H12" s="64" t="s">
        <v>402</v>
      </c>
      <c r="I12" s="64"/>
      <c r="J12" s="64"/>
      <c r="K12" s="64"/>
      <c r="L12" s="64"/>
      <c r="M12" s="64"/>
      <c r="N12" s="64"/>
      <c r="O12" s="5" t="s">
        <v>376</v>
      </c>
      <c r="P12" s="5"/>
      <c r="Q12" s="6"/>
      <c r="R12" s="67" t="s">
        <v>421</v>
      </c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6"/>
      <c r="BJ12" s="67" t="s">
        <v>429</v>
      </c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6"/>
      <c r="DA12" s="67" t="s">
        <v>416</v>
      </c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6"/>
      <c r="DU12" s="26"/>
    </row>
    <row r="13" spans="1:125" ht="13.5">
      <c r="A13" s="24"/>
      <c r="B13" s="59" t="s">
        <v>391</v>
      </c>
      <c r="C13" s="60"/>
      <c r="D13" s="60"/>
      <c r="E13" s="60"/>
      <c r="F13" s="60"/>
      <c r="G13" s="60"/>
      <c r="H13" s="5" t="s">
        <v>377</v>
      </c>
      <c r="I13" s="5"/>
      <c r="J13" s="5"/>
      <c r="K13" s="5"/>
      <c r="L13" s="5"/>
      <c r="M13" s="5"/>
      <c r="N13" s="5"/>
      <c r="O13" s="5" t="s">
        <v>376</v>
      </c>
      <c r="P13" s="5"/>
      <c r="Q13" s="6"/>
      <c r="R13" s="67" t="s">
        <v>442</v>
      </c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6"/>
      <c r="BJ13" s="67" t="s">
        <v>1109</v>
      </c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6"/>
      <c r="DA13" s="67" t="s">
        <v>416</v>
      </c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6"/>
      <c r="DU13" s="26"/>
    </row>
    <row r="14" spans="1:125" ht="13.5">
      <c r="A14" s="24"/>
      <c r="B14" s="59" t="s">
        <v>392</v>
      </c>
      <c r="C14" s="60"/>
      <c r="D14" s="60"/>
      <c r="E14" s="60" t="s">
        <v>375</v>
      </c>
      <c r="F14" s="60"/>
      <c r="G14" s="60"/>
      <c r="H14" s="64" t="s">
        <v>403</v>
      </c>
      <c r="I14" s="65"/>
      <c r="J14" s="65"/>
      <c r="K14" s="65"/>
      <c r="L14" s="65"/>
      <c r="M14" s="65"/>
      <c r="N14" s="65"/>
      <c r="O14" s="5" t="s">
        <v>376</v>
      </c>
      <c r="P14" s="5"/>
      <c r="Q14" s="6"/>
      <c r="R14" s="67" t="s">
        <v>492</v>
      </c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6"/>
      <c r="BJ14" s="67" t="s">
        <v>530</v>
      </c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6"/>
      <c r="DA14" s="67" t="s">
        <v>416</v>
      </c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6"/>
      <c r="DU14" s="26"/>
    </row>
    <row r="15" spans="1:125" ht="13.5">
      <c r="A15" s="24"/>
      <c r="B15" s="59" t="s">
        <v>393</v>
      </c>
      <c r="C15" s="60"/>
      <c r="D15" s="60"/>
      <c r="E15" s="60" t="s">
        <v>374</v>
      </c>
      <c r="F15" s="60"/>
      <c r="G15" s="60"/>
      <c r="H15" s="64" t="s">
        <v>404</v>
      </c>
      <c r="I15" s="64"/>
      <c r="J15" s="64"/>
      <c r="K15" s="64"/>
      <c r="L15" s="64"/>
      <c r="M15" s="64"/>
      <c r="N15" s="64"/>
      <c r="O15" s="5" t="s">
        <v>376</v>
      </c>
      <c r="P15" s="5"/>
      <c r="Q15" s="6"/>
      <c r="R15" s="67" t="s">
        <v>547</v>
      </c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6"/>
      <c r="BJ15" s="67" t="s">
        <v>554</v>
      </c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6"/>
      <c r="DA15" s="67" t="s">
        <v>416</v>
      </c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6"/>
      <c r="DU15" s="26"/>
    </row>
    <row r="16" spans="1:125" ht="13.5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6"/>
    </row>
    <row r="17" spans="1:125" ht="13.5">
      <c r="A17" s="24"/>
      <c r="B17" s="11" t="s">
        <v>352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83" t="s">
        <v>396</v>
      </c>
      <c r="S17" s="84"/>
      <c r="T17" s="84"/>
      <c r="U17" s="84"/>
      <c r="V17" s="84"/>
      <c r="W17" s="84"/>
      <c r="X17" s="84"/>
      <c r="Y17" s="84"/>
      <c r="Z17" s="23"/>
      <c r="AA17" s="49" t="s">
        <v>355</v>
      </c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25"/>
      <c r="AQ17" s="11" t="s">
        <v>356</v>
      </c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4"/>
      <c r="BG17" s="25"/>
      <c r="BH17" s="31" t="s">
        <v>357</v>
      </c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26"/>
    </row>
    <row r="18" spans="1:125" ht="13.5">
      <c r="A18" s="24"/>
      <c r="B18" s="67" t="s">
        <v>395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6"/>
      <c r="R18" s="116">
        <v>2</v>
      </c>
      <c r="S18" s="117"/>
      <c r="T18" s="117"/>
      <c r="U18" s="117"/>
      <c r="V18" s="117"/>
      <c r="W18" s="117"/>
      <c r="X18" s="117"/>
      <c r="Y18" s="117"/>
      <c r="Z18" s="23"/>
      <c r="AA18" s="109">
        <v>2</v>
      </c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1"/>
      <c r="AP18" s="25"/>
      <c r="AQ18" s="72">
        <f>AL7/AU5*AA18/10</f>
        <v>2</v>
      </c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4"/>
      <c r="BG18" s="25"/>
      <c r="BH18" s="67" t="s">
        <v>1119</v>
      </c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6"/>
      <c r="DU18" s="26"/>
    </row>
    <row r="19" spans="1:125" ht="13.5">
      <c r="A19" s="24"/>
      <c r="B19" s="67" t="s">
        <v>397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6"/>
      <c r="R19" s="107">
        <v>2</v>
      </c>
      <c r="S19" s="108"/>
      <c r="T19" s="108"/>
      <c r="U19" s="108"/>
      <c r="V19" s="108"/>
      <c r="W19" s="108"/>
      <c r="X19" s="108"/>
      <c r="Y19" s="108"/>
      <c r="Z19" s="23"/>
      <c r="AA19" s="109">
        <v>2</v>
      </c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1"/>
      <c r="AP19" s="25"/>
      <c r="AQ19" s="72">
        <f>AL7/AU5*AA19/10</f>
        <v>2</v>
      </c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4"/>
      <c r="BG19" s="25"/>
      <c r="BH19" s="67" t="s">
        <v>1110</v>
      </c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6"/>
      <c r="DU19" s="26"/>
    </row>
    <row r="20" spans="1:125" ht="13.5">
      <c r="A20" s="24"/>
      <c r="B20" s="67" t="s">
        <v>398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6"/>
      <c r="R20" s="107">
        <v>1</v>
      </c>
      <c r="S20" s="108"/>
      <c r="T20" s="108"/>
      <c r="U20" s="108"/>
      <c r="V20" s="108"/>
      <c r="W20" s="108"/>
      <c r="X20" s="108"/>
      <c r="Y20" s="108"/>
      <c r="Z20" s="23"/>
      <c r="AA20" s="109">
        <v>1</v>
      </c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1"/>
      <c r="AP20" s="25"/>
      <c r="AQ20" s="72">
        <f>AL7/AU5*AA20/10</f>
        <v>1</v>
      </c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4"/>
      <c r="BG20" s="25"/>
      <c r="BH20" s="67" t="s">
        <v>1111</v>
      </c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6"/>
      <c r="DU20" s="26"/>
    </row>
    <row r="21" spans="1:125" ht="13.5">
      <c r="A21" s="24"/>
      <c r="B21" s="67" t="s">
        <v>399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6"/>
      <c r="R21" s="107">
        <v>3</v>
      </c>
      <c r="S21" s="108"/>
      <c r="T21" s="108"/>
      <c r="U21" s="108"/>
      <c r="V21" s="108"/>
      <c r="W21" s="108"/>
      <c r="X21" s="108"/>
      <c r="Y21" s="108"/>
      <c r="Z21" s="23"/>
      <c r="AA21" s="109">
        <v>3</v>
      </c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1"/>
      <c r="AP21" s="25"/>
      <c r="AQ21" s="72">
        <f>AL7/AU5*AA21/10</f>
        <v>3</v>
      </c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4"/>
      <c r="BG21" s="25"/>
      <c r="BH21" s="67" t="s">
        <v>1112</v>
      </c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6"/>
      <c r="DU21" s="26"/>
    </row>
    <row r="22" spans="1:125" ht="13.5">
      <c r="A22" s="24"/>
      <c r="B22" s="67" t="s">
        <v>400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6"/>
      <c r="R22" s="107">
        <v>2</v>
      </c>
      <c r="S22" s="108"/>
      <c r="T22" s="108"/>
      <c r="U22" s="108"/>
      <c r="V22" s="108"/>
      <c r="W22" s="108"/>
      <c r="X22" s="108"/>
      <c r="Y22" s="108"/>
      <c r="Z22" s="23"/>
      <c r="AA22" s="109">
        <v>2</v>
      </c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1"/>
      <c r="AP22" s="25"/>
      <c r="AQ22" s="72">
        <f>AL7/AU5*AA22/10</f>
        <v>2</v>
      </c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4"/>
      <c r="BG22" s="25"/>
      <c r="BH22" s="67" t="s">
        <v>1113</v>
      </c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6"/>
      <c r="DU22" s="26"/>
    </row>
    <row r="23" spans="1:125" ht="13.5">
      <c r="A23" s="24"/>
      <c r="B23" s="67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6"/>
      <c r="R23" s="107"/>
      <c r="S23" s="108"/>
      <c r="T23" s="108"/>
      <c r="U23" s="108"/>
      <c r="V23" s="108"/>
      <c r="W23" s="108"/>
      <c r="X23" s="108"/>
      <c r="Y23" s="108"/>
      <c r="Z23" s="23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25"/>
      <c r="AQ23" s="113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5"/>
      <c r="BG23" s="25"/>
      <c r="BH23" s="67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6"/>
      <c r="DU23" s="26"/>
    </row>
    <row r="24" spans="1:125" ht="13.5">
      <c r="A24" s="24"/>
      <c r="B24" s="67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6"/>
      <c r="R24" s="107"/>
      <c r="S24" s="108"/>
      <c r="T24" s="108"/>
      <c r="U24" s="108"/>
      <c r="V24" s="108"/>
      <c r="W24" s="108"/>
      <c r="X24" s="108"/>
      <c r="Y24" s="108"/>
      <c r="Z24" s="23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25"/>
      <c r="AQ24" s="113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5"/>
      <c r="BG24" s="25"/>
      <c r="BH24" s="67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6"/>
      <c r="DU24" s="26"/>
    </row>
    <row r="25" spans="1:125" ht="13.5">
      <c r="A25" s="24"/>
      <c r="B25" s="67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6"/>
      <c r="R25" s="107"/>
      <c r="S25" s="108"/>
      <c r="T25" s="108"/>
      <c r="U25" s="108"/>
      <c r="V25" s="108"/>
      <c r="W25" s="108"/>
      <c r="X25" s="108"/>
      <c r="Y25" s="108"/>
      <c r="Z25" s="23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25"/>
      <c r="AQ25" s="113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5"/>
      <c r="BG25" s="25"/>
      <c r="BH25" s="67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6"/>
      <c r="DU25" s="26"/>
    </row>
    <row r="26" spans="1:125" ht="13.5">
      <c r="A26" s="24"/>
      <c r="B26" s="67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6"/>
      <c r="R26" s="107"/>
      <c r="S26" s="108"/>
      <c r="T26" s="108"/>
      <c r="U26" s="108"/>
      <c r="V26" s="108"/>
      <c r="W26" s="108"/>
      <c r="X26" s="108"/>
      <c r="Y26" s="108"/>
      <c r="Z26" s="23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25"/>
      <c r="AQ26" s="113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5"/>
      <c r="BG26" s="25"/>
      <c r="BH26" s="67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6"/>
      <c r="DU26" s="26"/>
    </row>
    <row r="27" spans="1:125" ht="13.5">
      <c r="A27" s="24"/>
      <c r="B27" s="67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6"/>
      <c r="R27" s="107"/>
      <c r="S27" s="108"/>
      <c r="T27" s="108"/>
      <c r="U27" s="108"/>
      <c r="V27" s="108"/>
      <c r="W27" s="108"/>
      <c r="X27" s="108"/>
      <c r="Y27" s="108"/>
      <c r="Z27" s="23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25"/>
      <c r="AQ27" s="113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5"/>
      <c r="BG27" s="25"/>
      <c r="BH27" s="67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6"/>
      <c r="DU27" s="26"/>
    </row>
    <row r="28" spans="1:125" ht="13.5">
      <c r="A28" s="2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25"/>
      <c r="BQ28" s="2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26"/>
    </row>
    <row r="29" spans="1:125" ht="13.5">
      <c r="A29" s="24"/>
      <c r="B29" s="20" t="s">
        <v>368</v>
      </c>
      <c r="C29" s="15"/>
      <c r="D29" s="15"/>
      <c r="E29" s="15"/>
      <c r="F29" s="15"/>
      <c r="G29" s="15"/>
      <c r="H29" s="15"/>
      <c r="I29" s="15"/>
      <c r="J29" s="15"/>
      <c r="K29" s="15"/>
      <c r="L29" s="34"/>
      <c r="M29" s="82" t="s">
        <v>715</v>
      </c>
      <c r="N29" s="60"/>
      <c r="O29" s="60"/>
      <c r="P29" s="60"/>
      <c r="Q29" s="60"/>
      <c r="R29" s="57" t="s">
        <v>714</v>
      </c>
      <c r="S29" s="58"/>
      <c r="T29" s="58"/>
      <c r="U29" s="58"/>
      <c r="V29" s="58"/>
      <c r="W29" s="58"/>
      <c r="X29" s="58"/>
      <c r="Y29" s="58"/>
      <c r="Z29" s="58"/>
      <c r="AA29" s="58"/>
      <c r="AB29" s="51"/>
      <c r="AC29" s="130" t="s">
        <v>1118</v>
      </c>
      <c r="AD29" s="62"/>
      <c r="AE29" s="62"/>
      <c r="AF29" s="62"/>
      <c r="AG29" s="62"/>
      <c r="AH29" s="62"/>
      <c r="AI29" s="62"/>
      <c r="AJ29" s="83" t="s">
        <v>359</v>
      </c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9"/>
      <c r="BQ29" s="10"/>
      <c r="BR29" s="18" t="s">
        <v>360</v>
      </c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27"/>
    </row>
    <row r="30" spans="1:125" ht="13.5">
      <c r="A30" s="24"/>
      <c r="B30" s="67"/>
      <c r="C30" s="65"/>
      <c r="D30" s="65"/>
      <c r="E30" s="65"/>
      <c r="F30" s="65"/>
      <c r="G30" s="65"/>
      <c r="H30" s="65"/>
      <c r="I30" s="65"/>
      <c r="J30" s="65"/>
      <c r="K30" s="65"/>
      <c r="L30" s="66"/>
      <c r="M30" s="59"/>
      <c r="N30" s="60"/>
      <c r="O30" s="60"/>
      <c r="P30" s="60"/>
      <c r="Q30" s="60"/>
      <c r="R30" s="67"/>
      <c r="S30" s="64"/>
      <c r="T30" s="64"/>
      <c r="U30" s="64"/>
      <c r="V30" s="64"/>
      <c r="W30" s="22" t="s">
        <v>717</v>
      </c>
      <c r="X30" s="64"/>
      <c r="Y30" s="64"/>
      <c r="Z30" s="64"/>
      <c r="AA30" s="64"/>
      <c r="AB30" s="75"/>
      <c r="AC30" s="120" t="e">
        <f>X30/AU4</f>
        <v>#DIV/0!</v>
      </c>
      <c r="AD30" s="121"/>
      <c r="AE30" s="121"/>
      <c r="AF30" s="121"/>
      <c r="AG30" s="121"/>
      <c r="AH30" s="121"/>
      <c r="AI30" s="121"/>
      <c r="AJ30" s="14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25"/>
      <c r="BQ30" s="25"/>
      <c r="BR30" s="80" t="s">
        <v>361</v>
      </c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56"/>
      <c r="CN30" s="80">
        <v>1</v>
      </c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56"/>
      <c r="DF30" s="80" t="s">
        <v>362</v>
      </c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56"/>
      <c r="DU30" s="26"/>
    </row>
    <row r="31" spans="1:125" ht="13.5">
      <c r="A31" s="24"/>
      <c r="B31" s="67"/>
      <c r="C31" s="65"/>
      <c r="D31" s="65"/>
      <c r="E31" s="65"/>
      <c r="F31" s="65"/>
      <c r="G31" s="65"/>
      <c r="H31" s="65"/>
      <c r="I31" s="65"/>
      <c r="J31" s="65"/>
      <c r="K31" s="65"/>
      <c r="L31" s="66"/>
      <c r="M31" s="59"/>
      <c r="N31" s="60"/>
      <c r="O31" s="60"/>
      <c r="P31" s="60"/>
      <c r="Q31" s="60"/>
      <c r="R31" s="67"/>
      <c r="S31" s="64"/>
      <c r="T31" s="64"/>
      <c r="U31" s="64"/>
      <c r="V31" s="64"/>
      <c r="W31" s="22" t="s">
        <v>717</v>
      </c>
      <c r="X31" s="64"/>
      <c r="Y31" s="64"/>
      <c r="Z31" s="64"/>
      <c r="AA31" s="64"/>
      <c r="AB31" s="75"/>
      <c r="AC31" s="67" t="e">
        <f>X31/AU4</f>
        <v>#DIV/0!</v>
      </c>
      <c r="AD31" s="64"/>
      <c r="AE31" s="64"/>
      <c r="AF31" s="64"/>
      <c r="AG31" s="64"/>
      <c r="AH31" s="65"/>
      <c r="AI31" s="65"/>
      <c r="AJ31" s="14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25"/>
      <c r="BQ31" s="25"/>
      <c r="BR31" s="8" t="s">
        <v>383</v>
      </c>
      <c r="BS31" s="7"/>
      <c r="BT31" s="7"/>
      <c r="BU31" s="7"/>
      <c r="BV31" s="7"/>
      <c r="BW31" s="78">
        <v>60</v>
      </c>
      <c r="BX31" s="78"/>
      <c r="BY31" s="78"/>
      <c r="BZ31" s="70" t="s">
        <v>384</v>
      </c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71"/>
      <c r="CN31" s="45" t="s">
        <v>363</v>
      </c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71"/>
      <c r="DF31" s="55">
        <v>2</v>
      </c>
      <c r="DG31" s="78"/>
      <c r="DH31" s="78"/>
      <c r="DI31" s="78"/>
      <c r="DJ31" s="16" t="s">
        <v>364</v>
      </c>
      <c r="DK31" s="7"/>
      <c r="DL31" s="7"/>
      <c r="DM31" s="7"/>
      <c r="DN31" s="7"/>
      <c r="DO31" s="7"/>
      <c r="DP31" s="7"/>
      <c r="DQ31" s="7"/>
      <c r="DR31" s="7"/>
      <c r="DS31" s="7"/>
      <c r="DT31" s="6"/>
      <c r="DU31" s="26"/>
    </row>
    <row r="32" spans="1:125" ht="13.5">
      <c r="A32" s="24"/>
      <c r="B32" s="67"/>
      <c r="C32" s="65"/>
      <c r="D32" s="65"/>
      <c r="E32" s="65"/>
      <c r="F32" s="65"/>
      <c r="G32" s="65"/>
      <c r="H32" s="65"/>
      <c r="I32" s="65"/>
      <c r="J32" s="65"/>
      <c r="K32" s="65"/>
      <c r="L32" s="66"/>
      <c r="M32" s="59"/>
      <c r="N32" s="60"/>
      <c r="O32" s="60"/>
      <c r="P32" s="60"/>
      <c r="Q32" s="60"/>
      <c r="R32" s="67"/>
      <c r="S32" s="64"/>
      <c r="T32" s="64"/>
      <c r="U32" s="64"/>
      <c r="V32" s="64"/>
      <c r="W32" s="22" t="s">
        <v>717</v>
      </c>
      <c r="X32" s="64"/>
      <c r="Y32" s="64"/>
      <c r="Z32" s="64"/>
      <c r="AA32" s="64"/>
      <c r="AB32" s="75"/>
      <c r="AC32" s="67" t="e">
        <f>X32/AU4</f>
        <v>#DIV/0!</v>
      </c>
      <c r="AD32" s="65"/>
      <c r="AE32" s="65"/>
      <c r="AF32" s="65"/>
      <c r="AG32" s="65"/>
      <c r="AH32" s="65"/>
      <c r="AI32" s="65"/>
      <c r="AJ32" s="14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25"/>
      <c r="BQ32" s="25"/>
      <c r="BR32" s="8" t="s">
        <v>383</v>
      </c>
      <c r="BS32" s="7"/>
      <c r="BT32" s="7"/>
      <c r="BU32" s="7"/>
      <c r="BV32" s="7"/>
      <c r="BW32" s="78">
        <v>61</v>
      </c>
      <c r="BX32" s="78"/>
      <c r="BY32" s="78"/>
      <c r="BZ32" s="7" t="s">
        <v>385</v>
      </c>
      <c r="CA32" s="7"/>
      <c r="CB32" s="7"/>
      <c r="CC32" s="7"/>
      <c r="CD32" s="7"/>
      <c r="CE32" s="78">
        <v>140</v>
      </c>
      <c r="CF32" s="78"/>
      <c r="CG32" s="78"/>
      <c r="CH32" s="70" t="s">
        <v>384</v>
      </c>
      <c r="CI32" s="60"/>
      <c r="CJ32" s="60"/>
      <c r="CK32" s="60"/>
      <c r="CL32" s="60"/>
      <c r="CM32" s="71"/>
      <c r="CN32" s="45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71"/>
      <c r="DF32" s="79">
        <v>1</v>
      </c>
      <c r="DG32" s="65"/>
      <c r="DH32" s="65"/>
      <c r="DI32" s="65"/>
      <c r="DJ32" s="16" t="s">
        <v>364</v>
      </c>
      <c r="DK32" s="7"/>
      <c r="DL32" s="7"/>
      <c r="DM32" s="7"/>
      <c r="DN32" s="7"/>
      <c r="DO32" s="7"/>
      <c r="DP32" s="7"/>
      <c r="DQ32" s="7"/>
      <c r="DR32" s="7"/>
      <c r="DS32" s="7"/>
      <c r="DT32" s="6"/>
      <c r="DU32" s="26"/>
    </row>
    <row r="33" spans="1:125" ht="13.5">
      <c r="A33" s="24"/>
      <c r="B33" s="67"/>
      <c r="C33" s="65"/>
      <c r="D33" s="65"/>
      <c r="E33" s="65"/>
      <c r="F33" s="65"/>
      <c r="G33" s="65"/>
      <c r="H33" s="65"/>
      <c r="I33" s="65"/>
      <c r="J33" s="65"/>
      <c r="K33" s="65"/>
      <c r="L33" s="66"/>
      <c r="M33" s="59"/>
      <c r="N33" s="60"/>
      <c r="O33" s="60"/>
      <c r="P33" s="60"/>
      <c r="Q33" s="60"/>
      <c r="R33" s="67"/>
      <c r="S33" s="64"/>
      <c r="T33" s="64"/>
      <c r="U33" s="64"/>
      <c r="V33" s="64"/>
      <c r="W33" s="22" t="s">
        <v>717</v>
      </c>
      <c r="X33" s="64"/>
      <c r="Y33" s="64"/>
      <c r="Z33" s="64"/>
      <c r="AA33" s="64"/>
      <c r="AB33" s="75"/>
      <c r="AC33" s="67" t="e">
        <f>X33/AU4</f>
        <v>#DIV/0!</v>
      </c>
      <c r="AD33" s="65"/>
      <c r="AE33" s="65"/>
      <c r="AF33" s="65"/>
      <c r="AG33" s="65"/>
      <c r="AH33" s="65"/>
      <c r="AI33" s="65"/>
      <c r="AJ33" s="14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25"/>
      <c r="BQ33" s="25"/>
      <c r="BR33" s="8" t="s">
        <v>383</v>
      </c>
      <c r="BS33" s="7"/>
      <c r="BT33" s="7"/>
      <c r="BU33" s="7"/>
      <c r="BV33" s="7"/>
      <c r="BW33" s="78">
        <v>141</v>
      </c>
      <c r="BX33" s="78"/>
      <c r="BY33" s="78"/>
      <c r="BZ33" s="70" t="s">
        <v>386</v>
      </c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71"/>
      <c r="CN33" s="45" t="s">
        <v>365</v>
      </c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71"/>
      <c r="DF33" s="55">
        <v>0.5</v>
      </c>
      <c r="DG33" s="78"/>
      <c r="DH33" s="78"/>
      <c r="DI33" s="78"/>
      <c r="DJ33" s="16" t="s">
        <v>364</v>
      </c>
      <c r="DK33" s="7"/>
      <c r="DL33" s="7"/>
      <c r="DM33" s="7"/>
      <c r="DN33" s="7"/>
      <c r="DO33" s="7"/>
      <c r="DP33" s="7"/>
      <c r="DQ33" s="7"/>
      <c r="DR33" s="7"/>
      <c r="DS33" s="7"/>
      <c r="DT33" s="6"/>
      <c r="DU33" s="26"/>
    </row>
    <row r="34" spans="1:125" ht="13.5">
      <c r="A34" s="24"/>
      <c r="B34" s="67"/>
      <c r="C34" s="65"/>
      <c r="D34" s="65"/>
      <c r="E34" s="65"/>
      <c r="F34" s="65"/>
      <c r="G34" s="65"/>
      <c r="H34" s="65"/>
      <c r="I34" s="65"/>
      <c r="J34" s="65"/>
      <c r="K34" s="65"/>
      <c r="L34" s="66"/>
      <c r="M34" s="59"/>
      <c r="N34" s="60"/>
      <c r="O34" s="60"/>
      <c r="P34" s="60"/>
      <c r="Q34" s="60"/>
      <c r="R34" s="67"/>
      <c r="S34" s="64"/>
      <c r="T34" s="64"/>
      <c r="U34" s="64"/>
      <c r="V34" s="64"/>
      <c r="W34" s="22" t="s">
        <v>717</v>
      </c>
      <c r="X34" s="64"/>
      <c r="Y34" s="64"/>
      <c r="Z34" s="64"/>
      <c r="AA34" s="64"/>
      <c r="AB34" s="75"/>
      <c r="AC34" s="67" t="e">
        <f>X34/AU4</f>
        <v>#DIV/0!</v>
      </c>
      <c r="AD34" s="65"/>
      <c r="AE34" s="65"/>
      <c r="AF34" s="65"/>
      <c r="AG34" s="65"/>
      <c r="AH34" s="65"/>
      <c r="AI34" s="65"/>
      <c r="AJ34" s="14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25"/>
      <c r="BQ34" s="25"/>
      <c r="BR34" s="8" t="s">
        <v>383</v>
      </c>
      <c r="BS34" s="7"/>
      <c r="BT34" s="7"/>
      <c r="BU34" s="7"/>
      <c r="BV34" s="7"/>
      <c r="BW34" s="78">
        <v>251</v>
      </c>
      <c r="BX34" s="78"/>
      <c r="BY34" s="78"/>
      <c r="BZ34" s="70" t="s">
        <v>386</v>
      </c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71"/>
      <c r="CN34" s="45" t="s">
        <v>366</v>
      </c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71"/>
      <c r="DF34" s="45" t="s">
        <v>378</v>
      </c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71"/>
      <c r="DU34" s="26"/>
    </row>
    <row r="35" spans="1:125" ht="13.5">
      <c r="A35" s="24"/>
      <c r="B35" s="67"/>
      <c r="C35" s="65"/>
      <c r="D35" s="65"/>
      <c r="E35" s="65"/>
      <c r="F35" s="65"/>
      <c r="G35" s="65"/>
      <c r="H35" s="65"/>
      <c r="I35" s="65"/>
      <c r="J35" s="65"/>
      <c r="K35" s="65"/>
      <c r="L35" s="66"/>
      <c r="M35" s="59"/>
      <c r="N35" s="60"/>
      <c r="O35" s="60"/>
      <c r="P35" s="60"/>
      <c r="Q35" s="60"/>
      <c r="R35" s="67"/>
      <c r="S35" s="64"/>
      <c r="T35" s="64"/>
      <c r="U35" s="64"/>
      <c r="V35" s="64"/>
      <c r="W35" s="22" t="s">
        <v>717</v>
      </c>
      <c r="X35" s="64"/>
      <c r="Y35" s="64"/>
      <c r="Z35" s="64"/>
      <c r="AA35" s="64"/>
      <c r="AB35" s="75"/>
      <c r="AC35" s="67" t="e">
        <f>X35/AU4</f>
        <v>#DIV/0!</v>
      </c>
      <c r="AD35" s="65"/>
      <c r="AE35" s="65"/>
      <c r="AF35" s="65"/>
      <c r="AG35" s="65"/>
      <c r="AH35" s="65"/>
      <c r="AI35" s="65"/>
      <c r="AJ35" s="14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25"/>
      <c r="BQ35" s="25"/>
      <c r="BR35" s="46" t="s">
        <v>369</v>
      </c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8"/>
      <c r="DU35" s="26"/>
    </row>
    <row r="36" spans="1:125" ht="13.5">
      <c r="A36" s="24"/>
      <c r="B36" s="67"/>
      <c r="C36" s="65"/>
      <c r="D36" s="65"/>
      <c r="E36" s="65"/>
      <c r="F36" s="65"/>
      <c r="G36" s="65"/>
      <c r="H36" s="65"/>
      <c r="I36" s="65"/>
      <c r="J36" s="65"/>
      <c r="K36" s="65"/>
      <c r="L36" s="66"/>
      <c r="M36" s="59"/>
      <c r="N36" s="60"/>
      <c r="O36" s="60"/>
      <c r="P36" s="60"/>
      <c r="Q36" s="60"/>
      <c r="R36" s="67"/>
      <c r="S36" s="64"/>
      <c r="T36" s="64"/>
      <c r="U36" s="64"/>
      <c r="V36" s="64"/>
      <c r="W36" s="22" t="s">
        <v>717</v>
      </c>
      <c r="X36" s="64"/>
      <c r="Y36" s="64"/>
      <c r="Z36" s="64"/>
      <c r="AA36" s="64"/>
      <c r="AB36" s="75"/>
      <c r="AC36" s="67" t="e">
        <f>X36/AU4</f>
        <v>#DIV/0!</v>
      </c>
      <c r="AD36" s="65"/>
      <c r="AE36" s="65"/>
      <c r="AF36" s="65"/>
      <c r="AG36" s="65"/>
      <c r="AH36" s="65"/>
      <c r="AI36" s="65"/>
      <c r="AJ36" s="14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25"/>
      <c r="BQ36" s="25"/>
      <c r="BR36" s="95" t="s">
        <v>370</v>
      </c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7"/>
      <c r="DU36" s="26"/>
    </row>
    <row r="37" spans="1:125" ht="13.5">
      <c r="A37" s="2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6"/>
    </row>
    <row r="38" spans="1:125" ht="13.5">
      <c r="A38" s="24"/>
      <c r="B38" s="17" t="s">
        <v>379</v>
      </c>
      <c r="C38" s="18"/>
      <c r="D38" s="18"/>
      <c r="E38" s="18"/>
      <c r="F38" s="18"/>
      <c r="G38" s="18"/>
      <c r="H38" s="18"/>
      <c r="I38" s="18"/>
      <c r="J38" s="18"/>
      <c r="K38" s="19"/>
      <c r="L38" s="17" t="s">
        <v>720</v>
      </c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9"/>
      <c r="AL38" s="18" t="s">
        <v>381</v>
      </c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7" t="s">
        <v>382</v>
      </c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9"/>
      <c r="BT38" s="25"/>
      <c r="BU38" s="20" t="s">
        <v>367</v>
      </c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21"/>
      <c r="DU38" s="26"/>
    </row>
    <row r="39" spans="1:125" ht="13.5">
      <c r="A39" s="24"/>
      <c r="B39" s="80" t="s">
        <v>371</v>
      </c>
      <c r="C39" s="81"/>
      <c r="D39" s="81"/>
      <c r="E39" s="81"/>
      <c r="F39" s="81"/>
      <c r="G39" s="81"/>
      <c r="H39" s="81"/>
      <c r="I39" s="81"/>
      <c r="J39" s="81"/>
      <c r="K39" s="56"/>
      <c r="L39" s="59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71"/>
      <c r="AL39" s="59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71"/>
      <c r="BA39" s="59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71"/>
      <c r="BS39" s="25"/>
      <c r="BT39" s="25"/>
      <c r="BU39" s="98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100"/>
      <c r="DU39" s="26"/>
    </row>
    <row r="40" spans="1:125" ht="13.5">
      <c r="A40" s="24"/>
      <c r="B40" s="59"/>
      <c r="C40" s="60"/>
      <c r="D40" s="60"/>
      <c r="E40" s="60"/>
      <c r="F40" s="60"/>
      <c r="G40" s="60"/>
      <c r="H40" s="60"/>
      <c r="I40" s="60"/>
      <c r="J40" s="60"/>
      <c r="K40" s="71"/>
      <c r="L40" s="59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71"/>
      <c r="AL40" s="59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71"/>
      <c r="BA40" s="59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71"/>
      <c r="BS40" s="25"/>
      <c r="BT40" s="25"/>
      <c r="BU40" s="101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3"/>
      <c r="DU40" s="26"/>
    </row>
    <row r="41" spans="1:125" ht="13.5">
      <c r="A41" s="24"/>
      <c r="B41" s="59"/>
      <c r="C41" s="60"/>
      <c r="D41" s="60"/>
      <c r="E41" s="60"/>
      <c r="F41" s="60"/>
      <c r="G41" s="60"/>
      <c r="H41" s="60"/>
      <c r="I41" s="60"/>
      <c r="J41" s="60"/>
      <c r="K41" s="71"/>
      <c r="L41" s="59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71"/>
      <c r="AL41" s="59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71"/>
      <c r="BA41" s="59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71"/>
      <c r="BS41" s="25"/>
      <c r="BT41" s="25"/>
      <c r="BU41" s="104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105"/>
      <c r="DS41" s="105"/>
      <c r="DT41" s="106"/>
      <c r="DU41" s="26"/>
    </row>
    <row r="42" spans="1:125" ht="14.25" thickBot="1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30"/>
    </row>
  </sheetData>
  <mergeCells count="170">
    <mergeCell ref="AJ32:BO32"/>
    <mergeCell ref="AC33:AI33"/>
    <mergeCell ref="AJ33:BO33"/>
    <mergeCell ref="AC34:AI34"/>
    <mergeCell ref="AJ34:BO34"/>
    <mergeCell ref="M36:Q36"/>
    <mergeCell ref="R36:V36"/>
    <mergeCell ref="X36:AB36"/>
    <mergeCell ref="AC36:AI36"/>
    <mergeCell ref="AJ36:BO36"/>
    <mergeCell ref="R35:V35"/>
    <mergeCell ref="X35:AB35"/>
    <mergeCell ref="AC35:AI35"/>
    <mergeCell ref="AJ35:BO35"/>
    <mergeCell ref="M31:Q31"/>
    <mergeCell ref="R31:V31"/>
    <mergeCell ref="X31:AB31"/>
    <mergeCell ref="AC31:AI31"/>
    <mergeCell ref="BH27:DT27"/>
    <mergeCell ref="BH20:DT20"/>
    <mergeCell ref="BH25:DT25"/>
    <mergeCell ref="DF31:DI31"/>
    <mergeCell ref="AC29:AI29"/>
    <mergeCell ref="AJ29:BO29"/>
    <mergeCell ref="AC30:AI30"/>
    <mergeCell ref="AJ30:BO30"/>
    <mergeCell ref="AJ31:BO31"/>
    <mergeCell ref="BH18:DT18"/>
    <mergeCell ref="BH19:DT19"/>
    <mergeCell ref="AU5:BB5"/>
    <mergeCell ref="J6:BB6"/>
    <mergeCell ref="J7:AA7"/>
    <mergeCell ref="AL7:BB7"/>
    <mergeCell ref="J8:BB8"/>
    <mergeCell ref="R17:Y17"/>
    <mergeCell ref="AA17:AO17"/>
    <mergeCell ref="R18:Y18"/>
    <mergeCell ref="B39:K39"/>
    <mergeCell ref="BH21:DT21"/>
    <mergeCell ref="BH22:DT22"/>
    <mergeCell ref="BH23:DT23"/>
    <mergeCell ref="M29:Q29"/>
    <mergeCell ref="R29:AB29"/>
    <mergeCell ref="BH24:DT24"/>
    <mergeCell ref="BH26:DT26"/>
    <mergeCell ref="L40:AK40"/>
    <mergeCell ref="AL40:AZ40"/>
    <mergeCell ref="BA40:BR40"/>
    <mergeCell ref="B41:K41"/>
    <mergeCell ref="L41:AK41"/>
    <mergeCell ref="AL41:AZ41"/>
    <mergeCell ref="BA41:BR41"/>
    <mergeCell ref="L39:AK39"/>
    <mergeCell ref="AL39:AZ39"/>
    <mergeCell ref="BA39:BR39"/>
    <mergeCell ref="BR35:DT35"/>
    <mergeCell ref="B36:L36"/>
    <mergeCell ref="BR36:DT36"/>
    <mergeCell ref="B35:L35"/>
    <mergeCell ref="M35:Q35"/>
    <mergeCell ref="BU39:DT41"/>
    <mergeCell ref="B40:K40"/>
    <mergeCell ref="B34:L34"/>
    <mergeCell ref="BW34:BY34"/>
    <mergeCell ref="M34:Q34"/>
    <mergeCell ref="R34:V34"/>
    <mergeCell ref="X34:AB34"/>
    <mergeCell ref="BZ33:CM33"/>
    <mergeCell ref="CN33:DE33"/>
    <mergeCell ref="DF33:DI33"/>
    <mergeCell ref="BZ34:CM34"/>
    <mergeCell ref="CN34:DE34"/>
    <mergeCell ref="DF34:DT34"/>
    <mergeCell ref="M33:Q33"/>
    <mergeCell ref="R33:V33"/>
    <mergeCell ref="X33:AB33"/>
    <mergeCell ref="BW33:BY33"/>
    <mergeCell ref="B32:L32"/>
    <mergeCell ref="BW32:BY32"/>
    <mergeCell ref="CE32:CG32"/>
    <mergeCell ref="CH32:CM32"/>
    <mergeCell ref="M32:Q32"/>
    <mergeCell ref="R32:V32"/>
    <mergeCell ref="X32:AB32"/>
    <mergeCell ref="AC32:AI32"/>
    <mergeCell ref="CN32:DE32"/>
    <mergeCell ref="DF32:DI32"/>
    <mergeCell ref="B33:L33"/>
    <mergeCell ref="BR30:CM30"/>
    <mergeCell ref="CN30:DE30"/>
    <mergeCell ref="DF30:DT30"/>
    <mergeCell ref="B31:L31"/>
    <mergeCell ref="BW31:BY31"/>
    <mergeCell ref="BZ31:CM31"/>
    <mergeCell ref="CN31:DE31"/>
    <mergeCell ref="B30:L30"/>
    <mergeCell ref="M30:Q30"/>
    <mergeCell ref="R30:V30"/>
    <mergeCell ref="X30:AB30"/>
    <mergeCell ref="B26:Q26"/>
    <mergeCell ref="R26:Y26"/>
    <mergeCell ref="AA26:AO26"/>
    <mergeCell ref="AQ26:BF26"/>
    <mergeCell ref="B27:Q27"/>
    <mergeCell ref="R27:Y27"/>
    <mergeCell ref="AA27:AO27"/>
    <mergeCell ref="AQ27:BF27"/>
    <mergeCell ref="B24:Q24"/>
    <mergeCell ref="R24:Y24"/>
    <mergeCell ref="AA24:AO24"/>
    <mergeCell ref="AQ24:BF24"/>
    <mergeCell ref="B25:Q25"/>
    <mergeCell ref="R25:Y25"/>
    <mergeCell ref="AA25:AO25"/>
    <mergeCell ref="AQ25:BF25"/>
    <mergeCell ref="B22:Q22"/>
    <mergeCell ref="R22:Y22"/>
    <mergeCell ref="AA22:AO22"/>
    <mergeCell ref="AQ22:BF22"/>
    <mergeCell ref="B23:Q23"/>
    <mergeCell ref="R23:Y23"/>
    <mergeCell ref="AA23:AO23"/>
    <mergeCell ref="AQ23:BF23"/>
    <mergeCell ref="B20:Q20"/>
    <mergeCell ref="R20:Y20"/>
    <mergeCell ref="AA20:AO20"/>
    <mergeCell ref="AQ20:BF20"/>
    <mergeCell ref="B21:Q21"/>
    <mergeCell ref="R21:Y21"/>
    <mergeCell ref="AA21:AO21"/>
    <mergeCell ref="AQ21:BF21"/>
    <mergeCell ref="B18:Q18"/>
    <mergeCell ref="AQ18:BF18"/>
    <mergeCell ref="B19:Q19"/>
    <mergeCell ref="R19:Y19"/>
    <mergeCell ref="AA19:AO19"/>
    <mergeCell ref="AQ19:BF19"/>
    <mergeCell ref="AA18:AO18"/>
    <mergeCell ref="DA14:DT14"/>
    <mergeCell ref="B15:G15"/>
    <mergeCell ref="H15:N15"/>
    <mergeCell ref="R15:BI15"/>
    <mergeCell ref="BJ15:CZ15"/>
    <mergeCell ref="DA15:DT15"/>
    <mergeCell ref="B14:G14"/>
    <mergeCell ref="H14:N14"/>
    <mergeCell ref="R14:BI14"/>
    <mergeCell ref="BJ14:CZ14"/>
    <mergeCell ref="B13:G13"/>
    <mergeCell ref="R13:BI13"/>
    <mergeCell ref="BJ13:CZ13"/>
    <mergeCell ref="DA13:DT13"/>
    <mergeCell ref="DA11:DT11"/>
    <mergeCell ref="B12:G12"/>
    <mergeCell ref="H12:N12"/>
    <mergeCell ref="R12:BI12"/>
    <mergeCell ref="BJ12:CZ12"/>
    <mergeCell ref="DA12:DT12"/>
    <mergeCell ref="B11:G11"/>
    <mergeCell ref="H11:N11"/>
    <mergeCell ref="R11:BI11"/>
    <mergeCell ref="BJ11:CZ11"/>
    <mergeCell ref="S3:BB3"/>
    <mergeCell ref="BE3:DS8"/>
    <mergeCell ref="U4:BB4"/>
    <mergeCell ref="Q5:AH5"/>
    <mergeCell ref="A1:DU1"/>
    <mergeCell ref="L2:T2"/>
    <mergeCell ref="AE2:BB2"/>
    <mergeCell ref="BE2:DS2"/>
  </mergeCells>
  <dataValidations count="11">
    <dataValidation type="list" allowBlank="1" showInputMessage="1" showErrorMessage="1" sqref="R11:BI11">
      <formula1>性別・日常</formula1>
    </dataValidation>
    <dataValidation type="list" allowBlank="1" showInputMessage="1" showErrorMessage="1" sqref="BJ11:CZ11">
      <formula1>性別・日常ボックス</formula1>
    </dataValidation>
    <dataValidation type="list" allowBlank="1" showInputMessage="1" showErrorMessage="1" sqref="R12:BI12">
      <formula1>血液型・日常</formula1>
    </dataValidation>
    <dataValidation type="list" allowBlank="1" showInputMessage="1" showErrorMessage="1" sqref="BJ12:CZ12">
      <formula1>血液型・日常ボックス</formula1>
    </dataValidation>
    <dataValidation type="list" allowBlank="1" showInputMessage="1" showErrorMessage="1" sqref="R13:BI13">
      <formula1>決まるもの・日常</formula1>
    </dataValidation>
    <dataValidation type="list" allowBlank="1" showInputMessage="1" showErrorMessage="1" sqref="BJ13:CZ13">
      <formula1>決まるもの・日常ボックス</formula1>
    </dataValidation>
    <dataValidation type="list" allowBlank="1" showInputMessage="1" showErrorMessage="1" sqref="R14:BI14">
      <formula1>副属性・日常</formula1>
    </dataValidation>
    <dataValidation type="list" allowBlank="1" showInputMessage="1" showErrorMessage="1" sqref="BJ14:CZ14">
      <formula1>副属性・日常ボックス</formula1>
    </dataValidation>
    <dataValidation type="list" allowBlank="1" showInputMessage="1" showErrorMessage="1" sqref="R15:BI15">
      <formula1>特性・日常</formula1>
    </dataValidation>
    <dataValidation type="list" allowBlank="1" showInputMessage="1" showErrorMessage="1" sqref="BJ15:CZ15">
      <formula1>特性・日常ボックス</formula1>
    </dataValidation>
    <dataValidation type="list" allowBlank="1" showInputMessage="1" showErrorMessage="1" sqref="B30:L36">
      <formula1>絶技・式神２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U55"/>
  <sheetViews>
    <sheetView workbookViewId="0" topLeftCell="A4">
      <selection activeCell="DA13" sqref="DA13:DT13"/>
    </sheetView>
  </sheetViews>
  <sheetFormatPr defaultColWidth="9.00390625" defaultRowHeight="13.5"/>
  <cols>
    <col min="1" max="16384" width="0.875" style="1" customWidth="1"/>
  </cols>
  <sheetData>
    <row r="1" spans="1:125" ht="24">
      <c r="A1" s="61" t="s">
        <v>373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3"/>
    </row>
    <row r="2" spans="1:125" ht="13.5">
      <c r="A2" s="24"/>
      <c r="B2" s="4" t="s">
        <v>345</v>
      </c>
      <c r="C2" s="5"/>
      <c r="D2" s="5"/>
      <c r="E2" s="5"/>
      <c r="F2" s="5"/>
      <c r="G2" s="5"/>
      <c r="H2" s="5"/>
      <c r="I2" s="5"/>
      <c r="J2" s="5"/>
      <c r="K2" s="5"/>
      <c r="L2" s="64"/>
      <c r="M2" s="65"/>
      <c r="N2" s="65"/>
      <c r="O2" s="65"/>
      <c r="P2" s="65"/>
      <c r="Q2" s="65"/>
      <c r="R2" s="65"/>
      <c r="S2" s="65"/>
      <c r="T2" s="66"/>
      <c r="U2" s="4" t="s">
        <v>388</v>
      </c>
      <c r="V2" s="22"/>
      <c r="W2" s="22"/>
      <c r="X2" s="22"/>
      <c r="Y2" s="22"/>
      <c r="Z2" s="22"/>
      <c r="AA2" s="22"/>
      <c r="AB2" s="22"/>
      <c r="AC2" s="5"/>
      <c r="AD2" s="22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6"/>
      <c r="BC2" s="25"/>
      <c r="BD2" s="25"/>
      <c r="BE2" s="86" t="s">
        <v>394</v>
      </c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8"/>
      <c r="DT2" s="25"/>
      <c r="DU2" s="26"/>
    </row>
    <row r="3" spans="1:125" ht="13.5">
      <c r="A3" s="24"/>
      <c r="B3" s="2" t="s">
        <v>346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64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6"/>
      <c r="BC3" s="25"/>
      <c r="BD3" s="25"/>
      <c r="BE3" s="89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90"/>
      <c r="DT3" s="25"/>
      <c r="DU3" s="26"/>
    </row>
    <row r="4" spans="1:125" ht="13.5">
      <c r="A4" s="24"/>
      <c r="B4" s="4" t="s">
        <v>347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4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6"/>
      <c r="BC4" s="25"/>
      <c r="BD4" s="25"/>
      <c r="BE4" s="91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90"/>
      <c r="DT4" s="25"/>
      <c r="DU4" s="26"/>
    </row>
    <row r="5" spans="1:125" ht="13.5">
      <c r="A5" s="24"/>
      <c r="B5" s="4" t="s">
        <v>372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4" t="s">
        <v>994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6"/>
      <c r="AI5" s="4" t="s">
        <v>387</v>
      </c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64">
        <v>200</v>
      </c>
      <c r="AV5" s="65"/>
      <c r="AW5" s="65"/>
      <c r="AX5" s="65"/>
      <c r="AY5" s="65"/>
      <c r="AZ5" s="65"/>
      <c r="BA5" s="65"/>
      <c r="BB5" s="66"/>
      <c r="BC5" s="25"/>
      <c r="BD5" s="25"/>
      <c r="BE5" s="91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90"/>
      <c r="DT5" s="25"/>
      <c r="DU5" s="26"/>
    </row>
    <row r="6" spans="1:125" ht="13.5">
      <c r="A6" s="24"/>
      <c r="B6" s="41" t="s">
        <v>348</v>
      </c>
      <c r="C6" s="42"/>
      <c r="D6" s="42"/>
      <c r="E6" s="42"/>
      <c r="F6" s="42"/>
      <c r="G6" s="42"/>
      <c r="H6" s="42"/>
      <c r="I6" s="42"/>
      <c r="J6" s="118" t="s">
        <v>995</v>
      </c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8"/>
      <c r="AL6" s="145" t="s">
        <v>997</v>
      </c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18" t="s">
        <v>998</v>
      </c>
      <c r="BA6" s="118"/>
      <c r="BB6" s="152"/>
      <c r="BC6" s="23"/>
      <c r="BD6" s="23"/>
      <c r="BE6" s="91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90"/>
      <c r="DT6" s="25"/>
      <c r="DU6" s="26"/>
    </row>
    <row r="7" spans="1:125" ht="13.5">
      <c r="A7" s="24"/>
      <c r="B7" s="59" t="s">
        <v>349</v>
      </c>
      <c r="C7" s="60"/>
      <c r="D7" s="60"/>
      <c r="E7" s="60"/>
      <c r="F7" s="60"/>
      <c r="G7" s="60"/>
      <c r="H7" s="60"/>
      <c r="I7" s="60"/>
      <c r="J7" s="64"/>
      <c r="K7" s="65"/>
      <c r="L7" s="65"/>
      <c r="M7" s="65"/>
      <c r="N7" s="65"/>
      <c r="O7" s="65"/>
      <c r="P7" s="65"/>
      <c r="Q7" s="65"/>
      <c r="R7" s="65"/>
      <c r="S7" s="65"/>
      <c r="T7" s="66"/>
      <c r="U7" s="147" t="s">
        <v>1120</v>
      </c>
      <c r="V7" s="60"/>
      <c r="W7" s="60"/>
      <c r="X7" s="60"/>
      <c r="Y7" s="60"/>
      <c r="Z7" s="60"/>
      <c r="AA7" s="60"/>
      <c r="AB7" s="123">
        <f>SUM(Y30:AB34)</f>
        <v>0</v>
      </c>
      <c r="AC7" s="60"/>
      <c r="AD7" s="60"/>
      <c r="AE7" s="60"/>
      <c r="AF7" s="60"/>
      <c r="AG7" s="60"/>
      <c r="AH7" s="71"/>
      <c r="AI7" s="59" t="s">
        <v>350</v>
      </c>
      <c r="AJ7" s="60"/>
      <c r="AK7" s="60"/>
      <c r="AL7" s="60"/>
      <c r="AM7" s="60"/>
      <c r="AN7" s="60"/>
      <c r="AO7" s="60"/>
      <c r="AP7" s="60"/>
      <c r="AQ7" s="60"/>
      <c r="AR7" s="60"/>
      <c r="AS7" s="64">
        <v>2000</v>
      </c>
      <c r="AT7" s="64"/>
      <c r="AU7" s="64"/>
      <c r="AV7" s="64"/>
      <c r="AW7" s="64"/>
      <c r="AX7" s="64"/>
      <c r="AY7" s="64"/>
      <c r="AZ7" s="64"/>
      <c r="BA7" s="64"/>
      <c r="BB7" s="75"/>
      <c r="BC7" s="25"/>
      <c r="BD7" s="25"/>
      <c r="BE7" s="91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90"/>
      <c r="DT7" s="25"/>
      <c r="DU7" s="26"/>
    </row>
    <row r="8" spans="1:125" ht="13.5">
      <c r="A8" s="24"/>
      <c r="B8" s="2" t="s">
        <v>557</v>
      </c>
      <c r="C8" s="3"/>
      <c r="D8" s="3"/>
      <c r="E8" s="3"/>
      <c r="F8" s="3"/>
      <c r="G8" s="3"/>
      <c r="H8" s="3"/>
      <c r="I8" s="3"/>
      <c r="J8" s="68" t="s">
        <v>1000</v>
      </c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4"/>
      <c r="BC8" s="25"/>
      <c r="BD8" s="25"/>
      <c r="BE8" s="92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4"/>
      <c r="DT8" s="25"/>
      <c r="DU8" s="26"/>
    </row>
    <row r="9" spans="1:125" ht="13.5">
      <c r="A9" s="2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26"/>
    </row>
    <row r="10" spans="1:125" ht="13.5">
      <c r="A10" s="24"/>
      <c r="B10" s="17" t="s">
        <v>351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  <c r="R10" s="17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9"/>
      <c r="BJ10" s="17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 t="s">
        <v>353</v>
      </c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9"/>
      <c r="DA10" s="17"/>
      <c r="DB10" s="18"/>
      <c r="DC10" s="18"/>
      <c r="DD10" s="18"/>
      <c r="DE10" s="18" t="s">
        <v>354</v>
      </c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27"/>
    </row>
    <row r="11" spans="1:125" ht="13.5">
      <c r="A11" s="24"/>
      <c r="B11" s="59" t="s">
        <v>390</v>
      </c>
      <c r="C11" s="60"/>
      <c r="D11" s="60"/>
      <c r="E11" s="60"/>
      <c r="F11" s="60"/>
      <c r="G11" s="60"/>
      <c r="H11" s="64" t="s">
        <v>401</v>
      </c>
      <c r="I11" s="64"/>
      <c r="J11" s="64"/>
      <c r="K11" s="64"/>
      <c r="L11" s="64"/>
      <c r="M11" s="64"/>
      <c r="N11" s="64"/>
      <c r="O11" s="5" t="s">
        <v>376</v>
      </c>
      <c r="P11" s="5"/>
      <c r="Q11" s="6"/>
      <c r="R11" s="67" t="s">
        <v>405</v>
      </c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6"/>
      <c r="BJ11" s="67" t="s">
        <v>1017</v>
      </c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6"/>
      <c r="DA11" s="67" t="s">
        <v>1056</v>
      </c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6"/>
      <c r="DU11" s="26"/>
    </row>
    <row r="12" spans="1:125" ht="13.5">
      <c r="A12" s="24"/>
      <c r="B12" s="59" t="s">
        <v>389</v>
      </c>
      <c r="C12" s="60"/>
      <c r="D12" s="60"/>
      <c r="E12" s="60"/>
      <c r="F12" s="60"/>
      <c r="G12" s="60"/>
      <c r="H12" s="64" t="s">
        <v>598</v>
      </c>
      <c r="I12" s="64"/>
      <c r="J12" s="64"/>
      <c r="K12" s="64"/>
      <c r="L12" s="64"/>
      <c r="M12" s="64"/>
      <c r="N12" s="64"/>
      <c r="O12" s="5" t="s">
        <v>376</v>
      </c>
      <c r="P12" s="5"/>
      <c r="Q12" s="6"/>
      <c r="R12" s="67" t="s">
        <v>1030</v>
      </c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6"/>
      <c r="BJ12" s="67" t="s">
        <v>1035</v>
      </c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6"/>
      <c r="DA12" s="67" t="str">
        <f ca="1">INDIRECT("WDリスト!ｊ"&amp;MATCH(R12,基本属性・ＷＤ,0)+1)</f>
        <v>射撃技量に＋１</v>
      </c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6"/>
      <c r="DU12" s="26"/>
    </row>
    <row r="13" spans="1:125" ht="13.5">
      <c r="A13" s="24"/>
      <c r="B13" s="59" t="s">
        <v>391</v>
      </c>
      <c r="C13" s="60"/>
      <c r="D13" s="60"/>
      <c r="E13" s="60"/>
      <c r="F13" s="60"/>
      <c r="G13" s="60"/>
      <c r="H13" s="5" t="s">
        <v>377</v>
      </c>
      <c r="I13" s="5"/>
      <c r="J13" s="5"/>
      <c r="K13" s="5"/>
      <c r="L13" s="5"/>
      <c r="M13" s="5"/>
      <c r="N13" s="5"/>
      <c r="O13" s="5" t="s">
        <v>376</v>
      </c>
      <c r="P13" s="5"/>
      <c r="Q13" s="6"/>
      <c r="R13" s="67" t="s">
        <v>1058</v>
      </c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6"/>
      <c r="BJ13" s="67" t="s">
        <v>1091</v>
      </c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6"/>
      <c r="DA13" s="67" t="s">
        <v>416</v>
      </c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6"/>
      <c r="DU13" s="26"/>
    </row>
    <row r="14" spans="1:125" ht="13.5">
      <c r="A14" s="24"/>
      <c r="B14" s="59" t="s">
        <v>392</v>
      </c>
      <c r="C14" s="60"/>
      <c r="D14" s="60"/>
      <c r="E14" s="60" t="s">
        <v>375</v>
      </c>
      <c r="F14" s="60"/>
      <c r="G14" s="60"/>
      <c r="H14" s="64" t="s">
        <v>403</v>
      </c>
      <c r="I14" s="65"/>
      <c r="J14" s="65"/>
      <c r="K14" s="65"/>
      <c r="L14" s="65"/>
      <c r="M14" s="65"/>
      <c r="N14" s="65"/>
      <c r="O14" s="5" t="s">
        <v>376</v>
      </c>
      <c r="P14" s="5"/>
      <c r="Q14" s="6"/>
      <c r="R14" s="67" t="s">
        <v>293</v>
      </c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6"/>
      <c r="BJ14" s="67" t="s">
        <v>299</v>
      </c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6"/>
      <c r="DA14" s="67" t="str">
        <f ca="1">INDIRECT("ＷＤリスト!ｓ"&amp;MATCH(R14,副属性・ＷＤ,0)+1)</f>
        <v>砲撃技量に＋１</v>
      </c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6"/>
      <c r="DU14" s="26"/>
    </row>
    <row r="15" spans="1:125" ht="13.5">
      <c r="A15" s="24"/>
      <c r="B15" s="59" t="s">
        <v>393</v>
      </c>
      <c r="C15" s="60"/>
      <c r="D15" s="60"/>
      <c r="E15" s="60" t="s">
        <v>374</v>
      </c>
      <c r="F15" s="60"/>
      <c r="G15" s="60"/>
      <c r="H15" s="64"/>
      <c r="I15" s="64"/>
      <c r="J15" s="64"/>
      <c r="K15" s="64"/>
      <c r="L15" s="64"/>
      <c r="M15" s="64"/>
      <c r="N15" s="64"/>
      <c r="O15" s="5" t="s">
        <v>376</v>
      </c>
      <c r="P15" s="5"/>
      <c r="Q15" s="6"/>
      <c r="R15" s="67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6"/>
      <c r="BJ15" s="67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6"/>
      <c r="DA15" s="67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6"/>
      <c r="DU15" s="26"/>
    </row>
    <row r="16" spans="1:125" ht="13.5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6"/>
    </row>
    <row r="17" spans="1:125" ht="13.5">
      <c r="A17" s="24"/>
      <c r="B17" s="11" t="s">
        <v>352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83" t="s">
        <v>396</v>
      </c>
      <c r="S17" s="84"/>
      <c r="T17" s="84"/>
      <c r="U17" s="84"/>
      <c r="V17" s="84"/>
      <c r="W17" s="84"/>
      <c r="X17" s="84"/>
      <c r="Y17" s="84"/>
      <c r="Z17" s="23"/>
      <c r="AA17" s="49" t="s">
        <v>355</v>
      </c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25"/>
      <c r="AQ17" s="11" t="s">
        <v>356</v>
      </c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4"/>
      <c r="BG17" s="25"/>
      <c r="BH17" s="31" t="s">
        <v>357</v>
      </c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26"/>
    </row>
    <row r="18" spans="1:125" ht="13.5">
      <c r="A18" s="24"/>
      <c r="B18" s="67" t="s">
        <v>322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6"/>
      <c r="R18" s="85">
        <v>1</v>
      </c>
      <c r="S18" s="85"/>
      <c r="T18" s="85"/>
      <c r="U18" s="85"/>
      <c r="V18" s="85"/>
      <c r="W18" s="85"/>
      <c r="X18" s="85"/>
      <c r="Y18" s="85"/>
      <c r="Z18" s="23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25"/>
      <c r="AQ18" s="72">
        <f>AL7/AU5*AA18/10</f>
        <v>0</v>
      </c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4"/>
      <c r="BG18" s="25"/>
      <c r="BH18" s="67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6"/>
      <c r="DU18" s="26"/>
    </row>
    <row r="19" spans="1:125" ht="13.5">
      <c r="A19" s="24"/>
      <c r="B19" s="67" t="s">
        <v>323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6"/>
      <c r="R19" s="52">
        <v>1</v>
      </c>
      <c r="S19" s="52"/>
      <c r="T19" s="52"/>
      <c r="U19" s="52"/>
      <c r="V19" s="52"/>
      <c r="W19" s="52"/>
      <c r="X19" s="52"/>
      <c r="Y19" s="52"/>
      <c r="Z19" s="23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25"/>
      <c r="AQ19" s="72">
        <f>AL7/AU5*AA19/10</f>
        <v>0</v>
      </c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4"/>
      <c r="BG19" s="25"/>
      <c r="BH19" s="67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6"/>
      <c r="DU19" s="26"/>
    </row>
    <row r="20" spans="1:125" ht="13.5">
      <c r="A20" s="24"/>
      <c r="B20" s="67" t="s">
        <v>324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6"/>
      <c r="R20" s="52">
        <v>1</v>
      </c>
      <c r="S20" s="52"/>
      <c r="T20" s="52"/>
      <c r="U20" s="52"/>
      <c r="V20" s="52"/>
      <c r="W20" s="52"/>
      <c r="X20" s="52"/>
      <c r="Y20" s="52"/>
      <c r="Z20" s="23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25"/>
      <c r="AQ20" s="72">
        <f>AL7/AU5*AA20/10</f>
        <v>0</v>
      </c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4"/>
      <c r="BG20" s="25"/>
      <c r="BH20" s="67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6"/>
      <c r="DU20" s="26"/>
    </row>
    <row r="21" spans="1:125" ht="13.5">
      <c r="A21" s="24"/>
      <c r="B21" s="67" t="s">
        <v>325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6"/>
      <c r="R21" s="52">
        <v>1</v>
      </c>
      <c r="S21" s="52"/>
      <c r="T21" s="52"/>
      <c r="U21" s="52"/>
      <c r="V21" s="52"/>
      <c r="W21" s="52"/>
      <c r="X21" s="52"/>
      <c r="Y21" s="52"/>
      <c r="Z21" s="23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25"/>
      <c r="AQ21" s="72">
        <f>AL7/AU5*AA21/10</f>
        <v>0</v>
      </c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4"/>
      <c r="BG21" s="25"/>
      <c r="BH21" s="67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6"/>
      <c r="DU21" s="26"/>
    </row>
    <row r="22" spans="1:125" ht="13.5">
      <c r="A22" s="24"/>
      <c r="B22" s="67" t="s">
        <v>326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6"/>
      <c r="R22" s="52">
        <v>1</v>
      </c>
      <c r="S22" s="52"/>
      <c r="T22" s="52"/>
      <c r="U22" s="52"/>
      <c r="V22" s="52"/>
      <c r="W22" s="52"/>
      <c r="X22" s="52"/>
      <c r="Y22" s="52"/>
      <c r="Z22" s="23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25"/>
      <c r="AQ22" s="72">
        <f>AL7/AU5*AA22/10</f>
        <v>0</v>
      </c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4"/>
      <c r="BG22" s="25"/>
      <c r="BH22" s="67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6"/>
      <c r="DU22" s="26"/>
    </row>
    <row r="23" spans="1:125" ht="13.5">
      <c r="A23" s="24"/>
      <c r="B23" s="67" t="s">
        <v>327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6"/>
      <c r="R23" s="52">
        <v>1</v>
      </c>
      <c r="S23" s="52"/>
      <c r="T23" s="52"/>
      <c r="U23" s="52"/>
      <c r="V23" s="52"/>
      <c r="W23" s="52"/>
      <c r="X23" s="52"/>
      <c r="Y23" s="52"/>
      <c r="Z23" s="23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25"/>
      <c r="AQ23" s="72">
        <f>AL7/AU5*AA23/10</f>
        <v>0</v>
      </c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4"/>
      <c r="BG23" s="25"/>
      <c r="BH23" s="67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6"/>
      <c r="DU23" s="26"/>
    </row>
    <row r="24" spans="1:125" ht="13.5">
      <c r="A24" s="24"/>
      <c r="B24" s="67" t="s">
        <v>328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6"/>
      <c r="R24" s="52">
        <v>1</v>
      </c>
      <c r="S24" s="52"/>
      <c r="T24" s="52"/>
      <c r="U24" s="52"/>
      <c r="V24" s="52"/>
      <c r="W24" s="52"/>
      <c r="X24" s="52"/>
      <c r="Y24" s="52"/>
      <c r="Z24" s="23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25"/>
      <c r="AQ24" s="72">
        <f>AL7/AU5*AA24/10</f>
        <v>0</v>
      </c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4"/>
      <c r="BG24" s="25"/>
      <c r="BH24" s="67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6"/>
      <c r="DU24" s="26"/>
    </row>
    <row r="25" spans="1:125" ht="13.5">
      <c r="A25" s="24"/>
      <c r="B25" s="67" t="s">
        <v>920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6"/>
      <c r="R25" s="52">
        <v>1</v>
      </c>
      <c r="S25" s="52"/>
      <c r="T25" s="52"/>
      <c r="U25" s="52"/>
      <c r="V25" s="52"/>
      <c r="W25" s="52"/>
      <c r="X25" s="52"/>
      <c r="Y25" s="52"/>
      <c r="Z25" s="23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25"/>
      <c r="AQ25" s="72">
        <f>AL7/AU5*AA25/10</f>
        <v>0</v>
      </c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4"/>
      <c r="BG25" s="25"/>
      <c r="BH25" s="67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6"/>
      <c r="DU25" s="26"/>
    </row>
    <row r="26" spans="1:125" ht="13.5">
      <c r="A26" s="24"/>
      <c r="B26" s="67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6"/>
      <c r="R26" s="52"/>
      <c r="S26" s="52"/>
      <c r="T26" s="52"/>
      <c r="U26" s="52"/>
      <c r="V26" s="52"/>
      <c r="W26" s="52"/>
      <c r="X26" s="52"/>
      <c r="Y26" s="52"/>
      <c r="Z26" s="23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25"/>
      <c r="AQ26" s="72">
        <f>AL7/AU5*AA26/10</f>
        <v>0</v>
      </c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4"/>
      <c r="BG26" s="25"/>
      <c r="BH26" s="67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6"/>
      <c r="DU26" s="26"/>
    </row>
    <row r="27" spans="1:125" ht="13.5">
      <c r="A27" s="24"/>
      <c r="B27" s="67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6"/>
      <c r="R27" s="52"/>
      <c r="S27" s="52"/>
      <c r="T27" s="52"/>
      <c r="U27" s="52"/>
      <c r="V27" s="52"/>
      <c r="W27" s="52"/>
      <c r="X27" s="52"/>
      <c r="Y27" s="52"/>
      <c r="Z27" s="23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25"/>
      <c r="AQ27" s="72">
        <f>AL7/AU5*AA27/10</f>
        <v>0</v>
      </c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4"/>
      <c r="BG27" s="25"/>
      <c r="BH27" s="67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6"/>
      <c r="DU27" s="26"/>
    </row>
    <row r="28" spans="1:125" ht="13.5">
      <c r="A28" s="2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25"/>
      <c r="Z28" s="25"/>
      <c r="AA28" s="25"/>
      <c r="AB28" s="25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25"/>
      <c r="BQ28" s="2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26"/>
    </row>
    <row r="29" spans="1:125" ht="13.5">
      <c r="A29" s="24"/>
      <c r="B29" s="128" t="s">
        <v>331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129"/>
      <c r="R29" s="53" t="s">
        <v>332</v>
      </c>
      <c r="S29" s="60"/>
      <c r="T29" s="60"/>
      <c r="U29" s="60"/>
      <c r="V29" s="60"/>
      <c r="W29" s="60"/>
      <c r="X29" s="60"/>
      <c r="Y29" s="130" t="s">
        <v>333</v>
      </c>
      <c r="Z29" s="84"/>
      <c r="AA29" s="84"/>
      <c r="AB29" s="131"/>
      <c r="AC29" s="57" t="s">
        <v>993</v>
      </c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127"/>
      <c r="BP29" s="9"/>
      <c r="BQ29" s="10"/>
      <c r="BR29" s="18" t="s">
        <v>330</v>
      </c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27"/>
    </row>
    <row r="30" spans="1:125" ht="13.5">
      <c r="A30" s="24"/>
      <c r="B30" s="67" t="s">
        <v>341</v>
      </c>
      <c r="C30" s="65"/>
      <c r="D30" s="65"/>
      <c r="E30" s="65"/>
      <c r="F30" s="65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71"/>
      <c r="R30" s="67"/>
      <c r="S30" s="64"/>
      <c r="T30" s="64"/>
      <c r="U30" s="64"/>
      <c r="V30" s="64"/>
      <c r="W30" s="64"/>
      <c r="X30" s="75"/>
      <c r="Y30" s="68">
        <v>0</v>
      </c>
      <c r="Z30" s="68"/>
      <c r="AA30" s="68"/>
      <c r="AB30" s="69"/>
      <c r="AC30" s="120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2"/>
      <c r="BP30" s="25"/>
      <c r="BQ30" s="25"/>
      <c r="BR30" s="124" t="s">
        <v>329</v>
      </c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6"/>
      <c r="CN30" s="80">
        <v>1</v>
      </c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56"/>
      <c r="DF30" s="80" t="s">
        <v>362</v>
      </c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56"/>
      <c r="DU30" s="26"/>
    </row>
    <row r="31" spans="1:125" ht="13.5">
      <c r="A31" s="24"/>
      <c r="B31" s="67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0"/>
      <c r="N31" s="60"/>
      <c r="O31" s="60"/>
      <c r="P31" s="60"/>
      <c r="Q31" s="71"/>
      <c r="R31" s="67"/>
      <c r="S31" s="64"/>
      <c r="T31" s="64"/>
      <c r="U31" s="64"/>
      <c r="V31" s="64"/>
      <c r="W31" s="64"/>
      <c r="X31" s="75"/>
      <c r="Y31" s="68">
        <f>R31/10</f>
        <v>0</v>
      </c>
      <c r="Z31" s="68"/>
      <c r="AA31" s="68"/>
      <c r="AB31" s="69"/>
      <c r="AC31" s="120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2"/>
      <c r="BP31" s="25"/>
      <c r="BQ31" s="25"/>
      <c r="BR31" s="8" t="s">
        <v>383</v>
      </c>
      <c r="BS31" s="7"/>
      <c r="BT31" s="7"/>
      <c r="BU31" s="7"/>
      <c r="BV31" s="7"/>
      <c r="BW31" s="78">
        <v>120</v>
      </c>
      <c r="BX31" s="78"/>
      <c r="BY31" s="78"/>
      <c r="BZ31" s="70" t="s">
        <v>384</v>
      </c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71"/>
      <c r="CN31" s="45" t="s">
        <v>363</v>
      </c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71"/>
      <c r="DF31" s="55">
        <v>2</v>
      </c>
      <c r="DG31" s="78"/>
      <c r="DH31" s="78"/>
      <c r="DI31" s="78"/>
      <c r="DJ31" s="16" t="s">
        <v>364</v>
      </c>
      <c r="DK31" s="7"/>
      <c r="DL31" s="7"/>
      <c r="DM31" s="7"/>
      <c r="DN31" s="7"/>
      <c r="DO31" s="7"/>
      <c r="DP31" s="7"/>
      <c r="DQ31" s="7"/>
      <c r="DR31" s="7"/>
      <c r="DS31" s="7"/>
      <c r="DT31" s="6"/>
      <c r="DU31" s="26"/>
    </row>
    <row r="32" spans="1:125" ht="13.5">
      <c r="A32" s="24"/>
      <c r="B32" s="67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0"/>
      <c r="N32" s="60"/>
      <c r="O32" s="60"/>
      <c r="P32" s="60"/>
      <c r="Q32" s="71"/>
      <c r="R32" s="67"/>
      <c r="S32" s="64"/>
      <c r="T32" s="64"/>
      <c r="U32" s="64"/>
      <c r="V32" s="64"/>
      <c r="W32" s="64"/>
      <c r="X32" s="75"/>
      <c r="Y32" s="68">
        <f>R32/10</f>
        <v>0</v>
      </c>
      <c r="Z32" s="68"/>
      <c r="AA32" s="68"/>
      <c r="AB32" s="69"/>
      <c r="AC32" s="120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2"/>
      <c r="BP32" s="25"/>
      <c r="BQ32" s="25"/>
      <c r="BR32" s="8" t="s">
        <v>383</v>
      </c>
      <c r="BS32" s="7"/>
      <c r="BT32" s="7"/>
      <c r="BU32" s="7"/>
      <c r="BV32" s="7"/>
      <c r="BW32" s="78">
        <v>121</v>
      </c>
      <c r="BX32" s="78"/>
      <c r="BY32" s="78"/>
      <c r="BZ32" s="7" t="s">
        <v>385</v>
      </c>
      <c r="CA32" s="7"/>
      <c r="CB32" s="7"/>
      <c r="CC32" s="7"/>
      <c r="CD32" s="7"/>
      <c r="CE32" s="78">
        <v>280</v>
      </c>
      <c r="CF32" s="78"/>
      <c r="CG32" s="78"/>
      <c r="CH32" s="70" t="s">
        <v>384</v>
      </c>
      <c r="CI32" s="60"/>
      <c r="CJ32" s="60"/>
      <c r="CK32" s="60"/>
      <c r="CL32" s="60"/>
      <c r="CM32" s="71"/>
      <c r="CN32" s="45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71"/>
      <c r="DF32" s="79">
        <v>1</v>
      </c>
      <c r="DG32" s="65"/>
      <c r="DH32" s="65"/>
      <c r="DI32" s="65"/>
      <c r="DJ32" s="16" t="s">
        <v>364</v>
      </c>
      <c r="DK32" s="7"/>
      <c r="DL32" s="7"/>
      <c r="DM32" s="7"/>
      <c r="DN32" s="7"/>
      <c r="DO32" s="7"/>
      <c r="DP32" s="7"/>
      <c r="DQ32" s="7"/>
      <c r="DR32" s="7"/>
      <c r="DS32" s="7"/>
      <c r="DT32" s="6"/>
      <c r="DU32" s="26"/>
    </row>
    <row r="33" spans="1:125" ht="13.5">
      <c r="A33" s="24"/>
      <c r="B33" s="67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0"/>
      <c r="N33" s="60"/>
      <c r="O33" s="60"/>
      <c r="P33" s="60"/>
      <c r="Q33" s="71"/>
      <c r="R33" s="67"/>
      <c r="S33" s="64"/>
      <c r="T33" s="64"/>
      <c r="U33" s="64"/>
      <c r="V33" s="64"/>
      <c r="W33" s="64"/>
      <c r="X33" s="75"/>
      <c r="Y33" s="68">
        <f>R33/10</f>
        <v>0</v>
      </c>
      <c r="Z33" s="68"/>
      <c r="AA33" s="68"/>
      <c r="AB33" s="69"/>
      <c r="AC33" s="67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6"/>
      <c r="BP33" s="25"/>
      <c r="BQ33" s="25"/>
      <c r="BR33" s="8" t="s">
        <v>383</v>
      </c>
      <c r="BS33" s="7"/>
      <c r="BT33" s="7"/>
      <c r="BU33" s="7"/>
      <c r="BV33" s="7"/>
      <c r="BW33" s="78">
        <v>281</v>
      </c>
      <c r="BX33" s="78"/>
      <c r="BY33" s="78"/>
      <c r="BZ33" s="70" t="s">
        <v>386</v>
      </c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71"/>
      <c r="CN33" s="45" t="s">
        <v>365</v>
      </c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71"/>
      <c r="DF33" s="55">
        <v>0.5</v>
      </c>
      <c r="DG33" s="78"/>
      <c r="DH33" s="78"/>
      <c r="DI33" s="78"/>
      <c r="DJ33" s="16" t="s">
        <v>364</v>
      </c>
      <c r="DK33" s="7"/>
      <c r="DL33" s="7"/>
      <c r="DM33" s="7"/>
      <c r="DN33" s="7"/>
      <c r="DO33" s="7"/>
      <c r="DP33" s="7"/>
      <c r="DQ33" s="7"/>
      <c r="DR33" s="7"/>
      <c r="DS33" s="7"/>
      <c r="DT33" s="6"/>
      <c r="DU33" s="26"/>
    </row>
    <row r="34" spans="1:125" ht="13.5">
      <c r="A34" s="24"/>
      <c r="B34" s="67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0"/>
      <c r="N34" s="60"/>
      <c r="O34" s="60"/>
      <c r="P34" s="60"/>
      <c r="Q34" s="71"/>
      <c r="R34" s="67"/>
      <c r="S34" s="64"/>
      <c r="T34" s="64"/>
      <c r="U34" s="64"/>
      <c r="V34" s="64"/>
      <c r="W34" s="64"/>
      <c r="X34" s="75"/>
      <c r="Y34" s="68">
        <f>R34/10</f>
        <v>0</v>
      </c>
      <c r="Z34" s="68"/>
      <c r="AA34" s="68"/>
      <c r="AB34" s="69"/>
      <c r="AC34" s="120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2"/>
      <c r="BP34" s="25"/>
      <c r="BQ34" s="25"/>
      <c r="BR34" s="8" t="s">
        <v>383</v>
      </c>
      <c r="BS34" s="7"/>
      <c r="BT34" s="7"/>
      <c r="BU34" s="7"/>
      <c r="BV34" s="7"/>
      <c r="BW34" s="78">
        <v>501</v>
      </c>
      <c r="BX34" s="78"/>
      <c r="BY34" s="78"/>
      <c r="BZ34" s="70" t="s">
        <v>386</v>
      </c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71"/>
      <c r="CN34" s="45" t="s">
        <v>366</v>
      </c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71"/>
      <c r="DF34" s="45" t="s">
        <v>378</v>
      </c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71"/>
      <c r="DU34" s="26"/>
    </row>
    <row r="35" spans="1:125" ht="13.5">
      <c r="A35" s="24"/>
      <c r="B35" s="25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5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5"/>
      <c r="BQ35" s="25"/>
      <c r="BR35" s="46" t="s">
        <v>369</v>
      </c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8"/>
      <c r="DU35" s="26"/>
    </row>
    <row r="36" spans="1:125" ht="13.5">
      <c r="A36" s="24"/>
      <c r="B36" s="25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5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5"/>
      <c r="BQ36" s="25"/>
      <c r="BR36" s="95" t="s">
        <v>370</v>
      </c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7"/>
      <c r="DU36" s="26"/>
    </row>
    <row r="37" spans="1:125" ht="13.5">
      <c r="A37" s="2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6"/>
    </row>
    <row r="38" spans="1:125" ht="13.5">
      <c r="A38" s="24"/>
      <c r="B38" s="17" t="s">
        <v>379</v>
      </c>
      <c r="C38" s="18"/>
      <c r="D38" s="18"/>
      <c r="E38" s="18"/>
      <c r="F38" s="18"/>
      <c r="G38" s="18"/>
      <c r="H38" s="18"/>
      <c r="I38" s="18"/>
      <c r="J38" s="18"/>
      <c r="K38" s="19"/>
      <c r="L38" s="17" t="s">
        <v>720</v>
      </c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9"/>
      <c r="AL38" s="18" t="s">
        <v>381</v>
      </c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7" t="s">
        <v>382</v>
      </c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9"/>
      <c r="BT38" s="25"/>
      <c r="BU38" s="20" t="s">
        <v>367</v>
      </c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21"/>
      <c r="DU38" s="26"/>
    </row>
    <row r="39" spans="1:125" ht="13.5">
      <c r="A39" s="24"/>
      <c r="B39" s="80" t="s">
        <v>371</v>
      </c>
      <c r="C39" s="81"/>
      <c r="D39" s="81"/>
      <c r="E39" s="81"/>
      <c r="F39" s="81"/>
      <c r="G39" s="81"/>
      <c r="H39" s="81"/>
      <c r="I39" s="81"/>
      <c r="J39" s="81"/>
      <c r="K39" s="56"/>
      <c r="L39" s="59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71"/>
      <c r="AL39" s="59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71"/>
      <c r="BA39" s="59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71"/>
      <c r="BS39" s="25"/>
      <c r="BT39" s="25"/>
      <c r="BU39" s="98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100"/>
      <c r="DU39" s="26"/>
    </row>
    <row r="40" spans="1:125" ht="13.5">
      <c r="A40" s="24"/>
      <c r="B40" s="59"/>
      <c r="C40" s="60"/>
      <c r="D40" s="60"/>
      <c r="E40" s="60"/>
      <c r="F40" s="60"/>
      <c r="G40" s="60"/>
      <c r="H40" s="60"/>
      <c r="I40" s="60"/>
      <c r="J40" s="60"/>
      <c r="K40" s="71"/>
      <c r="L40" s="59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71"/>
      <c r="AL40" s="59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71"/>
      <c r="BA40" s="59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71"/>
      <c r="BS40" s="25"/>
      <c r="BT40" s="25"/>
      <c r="BU40" s="101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3"/>
      <c r="DU40" s="26"/>
    </row>
    <row r="41" spans="1:125" ht="13.5">
      <c r="A41" s="24"/>
      <c r="B41" s="59"/>
      <c r="C41" s="60"/>
      <c r="D41" s="60"/>
      <c r="E41" s="60"/>
      <c r="F41" s="60"/>
      <c r="G41" s="60"/>
      <c r="H41" s="60"/>
      <c r="I41" s="60"/>
      <c r="J41" s="60"/>
      <c r="K41" s="71"/>
      <c r="L41" s="59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71"/>
      <c r="AL41" s="59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71"/>
      <c r="BA41" s="59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71"/>
      <c r="BS41" s="25"/>
      <c r="BT41" s="25"/>
      <c r="BU41" s="104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105"/>
      <c r="DS41" s="105"/>
      <c r="DT41" s="106"/>
      <c r="DU41" s="26"/>
    </row>
    <row r="42" spans="1:125" ht="14.25" thickBot="1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30"/>
    </row>
    <row r="45" spans="1:125" ht="24">
      <c r="A45" s="61" t="s">
        <v>344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3"/>
    </row>
    <row r="46" spans="1:125" ht="13.5">
      <c r="A46" s="24"/>
      <c r="B46" s="4" t="s">
        <v>334</v>
      </c>
      <c r="C46" s="5"/>
      <c r="D46" s="5"/>
      <c r="E46" s="5"/>
      <c r="F46" s="5"/>
      <c r="G46" s="5"/>
      <c r="H46" s="5"/>
      <c r="I46" s="5"/>
      <c r="J46" s="68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" t="s">
        <v>335</v>
      </c>
      <c r="AR46" s="68"/>
      <c r="AS46" s="68"/>
      <c r="AT46" s="68"/>
      <c r="AU46" s="68"/>
      <c r="AV46" s="68"/>
      <c r="AW46" s="68"/>
      <c r="AX46" s="68"/>
      <c r="AY46" s="68"/>
      <c r="AZ46" s="1" t="s">
        <v>336</v>
      </c>
      <c r="BD46" s="25"/>
      <c r="BE46" s="25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5"/>
      <c r="DU46" s="26"/>
    </row>
    <row r="47" spans="1:125" ht="13.5">
      <c r="A47" s="24"/>
      <c r="B47" s="41" t="s">
        <v>350</v>
      </c>
      <c r="C47" s="42"/>
      <c r="D47" s="42"/>
      <c r="E47" s="42"/>
      <c r="F47" s="42"/>
      <c r="G47" s="42"/>
      <c r="H47" s="42"/>
      <c r="I47" s="42"/>
      <c r="J47" s="42"/>
      <c r="K47" s="42"/>
      <c r="L47" s="118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41" t="s">
        <v>361</v>
      </c>
      <c r="AD47" s="22"/>
      <c r="AE47" s="22"/>
      <c r="AF47" s="22"/>
      <c r="AG47" s="22"/>
      <c r="AH47" s="22"/>
      <c r="AI47" s="22"/>
      <c r="AJ47" s="22"/>
      <c r="AK47" s="38"/>
      <c r="AL47" s="4"/>
      <c r="AM47" s="64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6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5"/>
      <c r="DU47" s="26"/>
    </row>
    <row r="48" spans="1:125" ht="13.5">
      <c r="A48" s="24"/>
      <c r="B48" s="1" t="s">
        <v>342</v>
      </c>
      <c r="C48" s="42"/>
      <c r="D48" s="42"/>
      <c r="E48" s="42"/>
      <c r="F48" s="42"/>
      <c r="G48" s="37"/>
      <c r="H48" s="43"/>
      <c r="I48" s="43"/>
      <c r="J48" s="121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1" t="s">
        <v>335</v>
      </c>
      <c r="AR48" s="68"/>
      <c r="AS48" s="68"/>
      <c r="AT48" s="68"/>
      <c r="AU48" s="68"/>
      <c r="AV48" s="68"/>
      <c r="AW48" s="68"/>
      <c r="AX48" s="68"/>
      <c r="AY48" s="68"/>
      <c r="AZ48" s="1" t="s">
        <v>336</v>
      </c>
      <c r="BC48" s="25"/>
      <c r="BD48" s="25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5"/>
      <c r="DU48" s="26"/>
    </row>
    <row r="49" spans="1:125" ht="13.5">
      <c r="A49" s="24"/>
      <c r="B49" s="44" t="s">
        <v>343</v>
      </c>
      <c r="C49" s="5"/>
      <c r="D49" s="5"/>
      <c r="E49" s="5"/>
      <c r="F49" s="5"/>
      <c r="G49" s="5"/>
      <c r="H49" s="5"/>
      <c r="I49" s="5"/>
      <c r="J49" s="5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38"/>
      <c r="BC49" s="25"/>
      <c r="BD49" s="25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5"/>
      <c r="DU49" s="26"/>
    </row>
    <row r="51" spans="1:125" ht="13.5">
      <c r="A51" s="24"/>
      <c r="B51" s="119" t="s">
        <v>352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23"/>
      <c r="AA51" s="49" t="s">
        <v>355</v>
      </c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25"/>
      <c r="AQ51" s="11" t="s">
        <v>356</v>
      </c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4"/>
      <c r="BG51" s="25"/>
      <c r="BH51" s="31" t="s">
        <v>357</v>
      </c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26"/>
    </row>
    <row r="52" spans="1:125" ht="13.5">
      <c r="A52" s="24"/>
      <c r="B52" s="120" t="s">
        <v>337</v>
      </c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93"/>
      <c r="S52" s="93"/>
      <c r="T52" s="93"/>
      <c r="U52" s="93"/>
      <c r="V52" s="93"/>
      <c r="W52" s="93"/>
      <c r="X52" s="93"/>
      <c r="Y52" s="94"/>
      <c r="Z52" s="23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25"/>
      <c r="AQ52" s="72" t="e">
        <f>AL44/AU42*AA52/10</f>
        <v>#DIV/0!</v>
      </c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4"/>
      <c r="BG52" s="25"/>
      <c r="BH52" s="67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6"/>
      <c r="DU52" s="26"/>
    </row>
    <row r="53" spans="1:125" ht="13.5">
      <c r="A53" s="24"/>
      <c r="B53" s="120" t="s">
        <v>338</v>
      </c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93"/>
      <c r="S53" s="93"/>
      <c r="T53" s="93"/>
      <c r="U53" s="93"/>
      <c r="V53" s="93"/>
      <c r="W53" s="93"/>
      <c r="X53" s="93"/>
      <c r="Y53" s="94"/>
      <c r="Z53" s="23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25"/>
      <c r="AQ53" s="72" t="e">
        <f>AL44/AU42*AA53/10</f>
        <v>#DIV/0!</v>
      </c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4"/>
      <c r="BG53" s="25"/>
      <c r="BH53" s="67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6"/>
      <c r="DU53" s="26"/>
    </row>
    <row r="54" spans="1:125" ht="13.5">
      <c r="A54" s="24"/>
      <c r="B54" s="120" t="s">
        <v>339</v>
      </c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93"/>
      <c r="S54" s="93"/>
      <c r="T54" s="93"/>
      <c r="U54" s="93"/>
      <c r="V54" s="93"/>
      <c r="W54" s="93"/>
      <c r="X54" s="93"/>
      <c r="Y54" s="94"/>
      <c r="Z54" s="23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25"/>
      <c r="AQ54" s="72" t="e">
        <f>AL44/AU42*AA54/10</f>
        <v>#DIV/0!</v>
      </c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4"/>
      <c r="BG54" s="25"/>
      <c r="BH54" s="67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6"/>
      <c r="DU54" s="26"/>
    </row>
    <row r="55" spans="1:125" ht="13.5">
      <c r="A55" s="24"/>
      <c r="B55" s="120" t="s">
        <v>340</v>
      </c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93"/>
      <c r="S55" s="93"/>
      <c r="T55" s="93"/>
      <c r="U55" s="93"/>
      <c r="V55" s="93"/>
      <c r="W55" s="93"/>
      <c r="X55" s="93"/>
      <c r="Y55" s="94"/>
      <c r="Z55" s="23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25"/>
      <c r="AQ55" s="72" t="e">
        <f>AL44/AU42*AA55/10</f>
        <v>#DIV/0!</v>
      </c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4"/>
      <c r="BG55" s="25"/>
      <c r="BH55" s="67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6"/>
      <c r="DU55" s="26"/>
    </row>
  </sheetData>
  <mergeCells count="182">
    <mergeCell ref="AI7:AR7"/>
    <mergeCell ref="AS7:BB7"/>
    <mergeCell ref="B7:I7"/>
    <mergeCell ref="J7:T7"/>
    <mergeCell ref="U7:AA7"/>
    <mergeCell ref="AB7:AH7"/>
    <mergeCell ref="BH54:DT54"/>
    <mergeCell ref="AA55:AO55"/>
    <mergeCell ref="AQ55:BF55"/>
    <mergeCell ref="BH55:DT55"/>
    <mergeCell ref="B54:Y54"/>
    <mergeCell ref="B55:Y55"/>
    <mergeCell ref="AA54:AO54"/>
    <mergeCell ref="AQ54:BF54"/>
    <mergeCell ref="B30:E30"/>
    <mergeCell ref="F30:Q30"/>
    <mergeCell ref="J46:AG46"/>
    <mergeCell ref="AR46:AY46"/>
    <mergeCell ref="Y30:AB30"/>
    <mergeCell ref="R30:X30"/>
    <mergeCell ref="R31:X31"/>
    <mergeCell ref="Y31:AB31"/>
    <mergeCell ref="R32:X32"/>
    <mergeCell ref="Y32:AB32"/>
    <mergeCell ref="L47:AB47"/>
    <mergeCell ref="AM47:BB47"/>
    <mergeCell ref="BH52:DT52"/>
    <mergeCell ref="AA53:AO53"/>
    <mergeCell ref="AQ53:BF53"/>
    <mergeCell ref="BH53:DT53"/>
    <mergeCell ref="B52:Y52"/>
    <mergeCell ref="B53:Y53"/>
    <mergeCell ref="AA52:AO52"/>
    <mergeCell ref="AQ52:BF52"/>
    <mergeCell ref="AR48:AY48"/>
    <mergeCell ref="J48:AG48"/>
    <mergeCell ref="U49:AH49"/>
    <mergeCell ref="J6:AK6"/>
    <mergeCell ref="J8:BB8"/>
    <mergeCell ref="AC29:BO29"/>
    <mergeCell ref="AC30:BO30"/>
    <mergeCell ref="B29:Q29"/>
    <mergeCell ref="Y29:AB29"/>
    <mergeCell ref="R29:X29"/>
    <mergeCell ref="AL6:AS6"/>
    <mergeCell ref="AT6:AY6"/>
    <mergeCell ref="AC31:BO31"/>
    <mergeCell ref="AQ25:BF25"/>
    <mergeCell ref="BH25:DT25"/>
    <mergeCell ref="AQ27:BF27"/>
    <mergeCell ref="BH27:DT27"/>
    <mergeCell ref="BR30:CM30"/>
    <mergeCell ref="DA14:DT14"/>
    <mergeCell ref="AA23:AO23"/>
    <mergeCell ref="BZ34:CM34"/>
    <mergeCell ref="CN34:DE34"/>
    <mergeCell ref="DF34:DT34"/>
    <mergeCell ref="AC32:BO32"/>
    <mergeCell ref="AC33:BO33"/>
    <mergeCell ref="AC34:BO34"/>
    <mergeCell ref="BW34:BY34"/>
    <mergeCell ref="BW33:BY33"/>
    <mergeCell ref="BZ33:CM33"/>
    <mergeCell ref="CN33:DE33"/>
    <mergeCell ref="AQ23:BF23"/>
    <mergeCell ref="BH23:DT23"/>
    <mergeCell ref="R24:Y24"/>
    <mergeCell ref="AA24:AO24"/>
    <mergeCell ref="AQ24:BF24"/>
    <mergeCell ref="BH24:DT24"/>
    <mergeCell ref="AQ21:BF21"/>
    <mergeCell ref="BH21:DT21"/>
    <mergeCell ref="R22:Y22"/>
    <mergeCell ref="AA22:AO22"/>
    <mergeCell ref="AQ22:BF22"/>
    <mergeCell ref="BH22:DT22"/>
    <mergeCell ref="AQ19:BF19"/>
    <mergeCell ref="BH19:DT19"/>
    <mergeCell ref="R20:Y20"/>
    <mergeCell ref="AA20:AO20"/>
    <mergeCell ref="AQ20:BF20"/>
    <mergeCell ref="BH20:DT20"/>
    <mergeCell ref="B39:K39"/>
    <mergeCell ref="R17:Y17"/>
    <mergeCell ref="AA17:AO17"/>
    <mergeCell ref="R18:Y18"/>
    <mergeCell ref="AA18:AO18"/>
    <mergeCell ref="R19:Y19"/>
    <mergeCell ref="AA19:AO19"/>
    <mergeCell ref="R21:Y21"/>
    <mergeCell ref="AA21:AO21"/>
    <mergeCell ref="R23:Y23"/>
    <mergeCell ref="B41:K41"/>
    <mergeCell ref="L41:AK41"/>
    <mergeCell ref="AL41:AZ41"/>
    <mergeCell ref="BA41:BR41"/>
    <mergeCell ref="B40:K40"/>
    <mergeCell ref="L40:AK40"/>
    <mergeCell ref="AL40:AZ40"/>
    <mergeCell ref="BA40:BR40"/>
    <mergeCell ref="L39:AK39"/>
    <mergeCell ref="AL39:AZ39"/>
    <mergeCell ref="BA39:BR39"/>
    <mergeCell ref="BR35:DT35"/>
    <mergeCell ref="BR36:DT36"/>
    <mergeCell ref="BU39:DT41"/>
    <mergeCell ref="B34:Q34"/>
    <mergeCell ref="R33:X33"/>
    <mergeCell ref="Y33:AB33"/>
    <mergeCell ref="R34:X34"/>
    <mergeCell ref="Y34:AB34"/>
    <mergeCell ref="CN31:DE31"/>
    <mergeCell ref="B32:Q32"/>
    <mergeCell ref="B33:Q33"/>
    <mergeCell ref="DF33:DI33"/>
    <mergeCell ref="DF31:DI31"/>
    <mergeCell ref="BW32:BY32"/>
    <mergeCell ref="CE32:CG32"/>
    <mergeCell ref="CH32:CM32"/>
    <mergeCell ref="CN32:DE32"/>
    <mergeCell ref="DF32:DI32"/>
    <mergeCell ref="CN30:DE30"/>
    <mergeCell ref="DF30:DT30"/>
    <mergeCell ref="R26:Y26"/>
    <mergeCell ref="AA26:AO26"/>
    <mergeCell ref="AQ26:BF26"/>
    <mergeCell ref="BH26:DT26"/>
    <mergeCell ref="B24:Q24"/>
    <mergeCell ref="B22:Q22"/>
    <mergeCell ref="B23:Q23"/>
    <mergeCell ref="B20:Q20"/>
    <mergeCell ref="B21:Q21"/>
    <mergeCell ref="B13:G13"/>
    <mergeCell ref="R13:BI13"/>
    <mergeCell ref="B25:Q25"/>
    <mergeCell ref="R25:Y25"/>
    <mergeCell ref="AA25:AO25"/>
    <mergeCell ref="B18:Q18"/>
    <mergeCell ref="B19:Q19"/>
    <mergeCell ref="AQ18:BF18"/>
    <mergeCell ref="BH18:DT18"/>
    <mergeCell ref="DA15:DT15"/>
    <mergeCell ref="B26:Q26"/>
    <mergeCell ref="B27:Q27"/>
    <mergeCell ref="AA51:AO51"/>
    <mergeCell ref="B51:Y51"/>
    <mergeCell ref="B31:Q31"/>
    <mergeCell ref="R27:Y27"/>
    <mergeCell ref="AA27:AO27"/>
    <mergeCell ref="A45:DU45"/>
    <mergeCell ref="BW31:BY31"/>
    <mergeCell ref="BZ31:CM31"/>
    <mergeCell ref="B14:G14"/>
    <mergeCell ref="H14:N14"/>
    <mergeCell ref="R14:BI14"/>
    <mergeCell ref="BJ14:CZ14"/>
    <mergeCell ref="B15:G15"/>
    <mergeCell ref="H15:N15"/>
    <mergeCell ref="R15:BI15"/>
    <mergeCell ref="BJ15:CZ15"/>
    <mergeCell ref="BJ13:CZ13"/>
    <mergeCell ref="DA13:DT13"/>
    <mergeCell ref="DA11:DT11"/>
    <mergeCell ref="B12:G12"/>
    <mergeCell ref="H12:N12"/>
    <mergeCell ref="R12:BI12"/>
    <mergeCell ref="BJ12:CZ12"/>
    <mergeCell ref="DA12:DT12"/>
    <mergeCell ref="B11:G11"/>
    <mergeCell ref="H11:N11"/>
    <mergeCell ref="A1:DU1"/>
    <mergeCell ref="L2:T2"/>
    <mergeCell ref="AE2:BB2"/>
    <mergeCell ref="BE2:DS2"/>
    <mergeCell ref="R11:BI11"/>
    <mergeCell ref="BJ11:CZ11"/>
    <mergeCell ref="S3:BB3"/>
    <mergeCell ref="BE3:DS8"/>
    <mergeCell ref="U4:BB4"/>
    <mergeCell ref="Q5:AH5"/>
    <mergeCell ref="AU5:BB5"/>
    <mergeCell ref="AZ6:BB6"/>
  </mergeCells>
  <dataValidations count="9">
    <dataValidation type="list" allowBlank="1" showInputMessage="1" showErrorMessage="1" sqref="J8:AK8">
      <formula1>動機・ＷＤ</formula1>
    </dataValidation>
    <dataValidation type="list" allowBlank="1" showInputMessage="1" showErrorMessage="1" sqref="R11:BI11">
      <formula1>性別・ＷＤ</formula1>
    </dataValidation>
    <dataValidation type="list" allowBlank="1" showInputMessage="1" showErrorMessage="1" sqref="BJ11:CZ11">
      <formula1>性別・ＷＤ青ボックス</formula1>
    </dataValidation>
    <dataValidation type="list" allowBlank="1" showInputMessage="1" showErrorMessage="1" sqref="R12:BI12">
      <formula1>基本属性・ＷＤ</formula1>
    </dataValidation>
    <dataValidation type="list" allowBlank="1" showInputMessage="1" showErrorMessage="1" sqref="BJ12:CZ12">
      <formula1>基本属性・ＷＤ青ボックス</formula1>
    </dataValidation>
    <dataValidation type="list" allowBlank="1" showInputMessage="1" showErrorMessage="1" sqref="R13:BI13">
      <formula1>決まるもの・ＷＤ</formula1>
    </dataValidation>
    <dataValidation type="list" allowBlank="1" showInputMessage="1" showErrorMessage="1" sqref="BJ13:CZ13">
      <formula1>決まるもの・ＷＤ青ボックス</formula1>
    </dataValidation>
    <dataValidation type="list" allowBlank="1" showInputMessage="1" showErrorMessage="1" sqref="R14:BI14">
      <formula1>副属性・ＷＤ</formula1>
    </dataValidation>
    <dataValidation type="list" allowBlank="1" showInputMessage="1" showErrorMessage="1" sqref="BJ14:CZ14">
      <formula1>副属性・ＷＤ青ボックス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50"/>
  <sheetViews>
    <sheetView tabSelected="1" workbookViewId="0" topLeftCell="A1">
      <selection activeCell="B46" sqref="B46:V46"/>
    </sheetView>
  </sheetViews>
  <sheetFormatPr defaultColWidth="9.00390625" defaultRowHeight="13.5"/>
  <cols>
    <col min="1" max="16384" width="0.875" style="1" customWidth="1"/>
  </cols>
  <sheetData>
    <row r="1" spans="1:125" ht="24">
      <c r="A1" s="61" t="s">
        <v>373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3"/>
    </row>
    <row r="2" spans="1:125" ht="13.5">
      <c r="A2" s="24"/>
      <c r="B2" s="4" t="s">
        <v>345</v>
      </c>
      <c r="C2" s="5"/>
      <c r="D2" s="5"/>
      <c r="E2" s="5"/>
      <c r="F2" s="5"/>
      <c r="G2" s="5"/>
      <c r="H2" s="5"/>
      <c r="I2" s="5"/>
      <c r="J2" s="5"/>
      <c r="K2" s="5"/>
      <c r="L2" s="64"/>
      <c r="M2" s="65"/>
      <c r="N2" s="65"/>
      <c r="O2" s="65"/>
      <c r="P2" s="65"/>
      <c r="Q2" s="65"/>
      <c r="R2" s="65"/>
      <c r="S2" s="65"/>
      <c r="T2" s="66"/>
      <c r="U2" s="4" t="s">
        <v>388</v>
      </c>
      <c r="V2" s="22"/>
      <c r="W2" s="22"/>
      <c r="X2" s="22"/>
      <c r="Y2" s="22"/>
      <c r="Z2" s="22"/>
      <c r="AA2" s="22"/>
      <c r="AB2" s="22"/>
      <c r="AC2" s="5"/>
      <c r="AD2" s="22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6"/>
      <c r="BC2" s="25"/>
      <c r="BD2" s="25"/>
      <c r="BE2" s="86" t="s">
        <v>394</v>
      </c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8"/>
      <c r="DT2" s="25"/>
      <c r="DU2" s="26"/>
    </row>
    <row r="3" spans="1:125" ht="13.5">
      <c r="A3" s="24"/>
      <c r="B3" s="2" t="s">
        <v>346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64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6"/>
      <c r="BC3" s="25"/>
      <c r="BD3" s="25"/>
      <c r="BE3" s="89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90"/>
      <c r="DT3" s="25"/>
      <c r="DU3" s="26"/>
    </row>
    <row r="4" spans="1:125" ht="13.5">
      <c r="A4" s="24"/>
      <c r="B4" s="4" t="s">
        <v>347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4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6"/>
      <c r="BC4" s="25"/>
      <c r="BD4" s="25"/>
      <c r="BE4" s="91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90"/>
      <c r="DT4" s="25"/>
      <c r="DU4" s="26"/>
    </row>
    <row r="5" spans="1:125" ht="13.5">
      <c r="A5" s="24"/>
      <c r="B5" s="41" t="s">
        <v>372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118" t="s">
        <v>1128</v>
      </c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8"/>
      <c r="AI5" s="41" t="s">
        <v>387</v>
      </c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118">
        <v>100</v>
      </c>
      <c r="AV5" s="87"/>
      <c r="AW5" s="87"/>
      <c r="AX5" s="87"/>
      <c r="AY5" s="87"/>
      <c r="AZ5" s="87"/>
      <c r="BA5" s="87"/>
      <c r="BB5" s="88"/>
      <c r="BC5" s="25"/>
      <c r="BD5" s="25"/>
      <c r="BE5" s="91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90"/>
      <c r="DT5" s="25"/>
      <c r="DU5" s="26"/>
    </row>
    <row r="6" spans="1:125" ht="13.5">
      <c r="A6" s="24"/>
      <c r="B6" s="155" t="s">
        <v>348</v>
      </c>
      <c r="C6" s="156"/>
      <c r="D6" s="156"/>
      <c r="E6" s="156"/>
      <c r="F6" s="156"/>
      <c r="G6" s="156"/>
      <c r="H6" s="156"/>
      <c r="I6" s="156"/>
      <c r="J6" s="156" t="s">
        <v>122</v>
      </c>
      <c r="K6" s="156"/>
      <c r="L6" s="156"/>
      <c r="M6" s="156"/>
      <c r="N6" s="156"/>
      <c r="O6" s="156"/>
      <c r="P6" s="156"/>
      <c r="Q6" s="156"/>
      <c r="R6" s="156"/>
      <c r="S6" s="156"/>
      <c r="T6" s="157" t="s">
        <v>1127</v>
      </c>
      <c r="U6" s="147"/>
      <c r="V6" s="147"/>
      <c r="W6" s="147"/>
      <c r="X6" s="147"/>
      <c r="Y6" s="147"/>
      <c r="Z6" s="147"/>
      <c r="AA6" s="147"/>
      <c r="AB6" s="158">
        <v>50</v>
      </c>
      <c r="AC6" s="158"/>
      <c r="AD6" s="158"/>
      <c r="AE6" s="158"/>
      <c r="AF6" s="158" t="s">
        <v>1121</v>
      </c>
      <c r="AG6" s="158"/>
      <c r="AH6" s="159"/>
      <c r="AI6" s="156"/>
      <c r="AJ6" s="156"/>
      <c r="AK6" s="156"/>
      <c r="AL6" s="156"/>
      <c r="AM6" s="156" t="s">
        <v>1122</v>
      </c>
      <c r="AN6" s="156"/>
      <c r="AO6" s="160"/>
      <c r="AP6" s="155"/>
      <c r="AQ6" s="156"/>
      <c r="AR6" s="156"/>
      <c r="AS6" s="156"/>
      <c r="AT6" s="156" t="s">
        <v>1123</v>
      </c>
      <c r="AU6" s="156"/>
      <c r="AV6" s="160"/>
      <c r="AW6" s="155"/>
      <c r="AX6" s="156"/>
      <c r="AY6" s="156"/>
      <c r="AZ6" s="156" t="s">
        <v>1124</v>
      </c>
      <c r="BA6" s="156"/>
      <c r="BB6" s="160"/>
      <c r="BC6" s="23"/>
      <c r="BD6" s="23"/>
      <c r="BE6" s="91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90"/>
      <c r="DT6" s="25"/>
      <c r="DU6" s="26"/>
    </row>
    <row r="7" spans="1:125" ht="13.5">
      <c r="A7" s="24"/>
      <c r="B7" s="59" t="s">
        <v>349</v>
      </c>
      <c r="C7" s="60"/>
      <c r="D7" s="60"/>
      <c r="E7" s="60"/>
      <c r="F7" s="60"/>
      <c r="G7" s="60"/>
      <c r="H7" s="60"/>
      <c r="I7" s="60"/>
      <c r="J7" s="64"/>
      <c r="K7" s="65"/>
      <c r="L7" s="65"/>
      <c r="M7" s="65"/>
      <c r="N7" s="65"/>
      <c r="O7" s="65"/>
      <c r="P7" s="65"/>
      <c r="Q7" s="65"/>
      <c r="R7" s="65"/>
      <c r="S7" s="65"/>
      <c r="T7" s="122"/>
      <c r="U7" s="154" t="s">
        <v>1120</v>
      </c>
      <c r="V7" s="93"/>
      <c r="W7" s="93"/>
      <c r="X7" s="93"/>
      <c r="Y7" s="93"/>
      <c r="Z7" s="93"/>
      <c r="AA7" s="93"/>
      <c r="AB7" s="153">
        <f>SUM(Y46:AH50)</f>
        <v>0</v>
      </c>
      <c r="AC7" s="93"/>
      <c r="AD7" s="93"/>
      <c r="AE7" s="93"/>
      <c r="AF7" s="93"/>
      <c r="AG7" s="93"/>
      <c r="AH7" s="93"/>
      <c r="AI7" s="59" t="s">
        <v>350</v>
      </c>
      <c r="AJ7" s="60"/>
      <c r="AK7" s="60"/>
      <c r="AL7" s="60"/>
      <c r="AM7" s="60"/>
      <c r="AN7" s="60"/>
      <c r="AO7" s="60"/>
      <c r="AP7" s="60"/>
      <c r="AQ7" s="60"/>
      <c r="AR7" s="60"/>
      <c r="AS7" s="64">
        <v>2000</v>
      </c>
      <c r="AT7" s="64"/>
      <c r="AU7" s="64"/>
      <c r="AV7" s="64"/>
      <c r="AW7" s="64"/>
      <c r="AX7" s="64"/>
      <c r="AY7" s="64"/>
      <c r="AZ7" s="64"/>
      <c r="BA7" s="64"/>
      <c r="BB7" s="75"/>
      <c r="BC7" s="25"/>
      <c r="BD7" s="25"/>
      <c r="BE7" s="91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90"/>
      <c r="DT7" s="25"/>
      <c r="DU7" s="26"/>
    </row>
    <row r="8" spans="1:125" ht="13.5">
      <c r="A8" s="24"/>
      <c r="B8" s="2" t="s">
        <v>557</v>
      </c>
      <c r="C8" s="3"/>
      <c r="D8" s="3"/>
      <c r="E8" s="3"/>
      <c r="F8" s="3"/>
      <c r="G8" s="3"/>
      <c r="H8" s="3"/>
      <c r="I8" s="3"/>
      <c r="J8" s="68" t="s">
        <v>1131</v>
      </c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2"/>
      <c r="BC8" s="25"/>
      <c r="BD8" s="25"/>
      <c r="BE8" s="92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4"/>
      <c r="DT8" s="25"/>
      <c r="DU8" s="26"/>
    </row>
    <row r="9" spans="1:125" ht="13.5">
      <c r="A9" s="2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26"/>
    </row>
    <row r="10" spans="1:125" ht="13.5">
      <c r="A10" s="24"/>
      <c r="B10" s="17" t="s">
        <v>351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  <c r="R10" s="17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9"/>
      <c r="BJ10" s="17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 t="s">
        <v>353</v>
      </c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9"/>
      <c r="DA10" s="17"/>
      <c r="DB10" s="18"/>
      <c r="DC10" s="18"/>
      <c r="DD10" s="18"/>
      <c r="DE10" s="18" t="s">
        <v>354</v>
      </c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27"/>
    </row>
    <row r="11" spans="1:125" ht="13.5">
      <c r="A11" s="24"/>
      <c r="B11" s="59" t="s">
        <v>390</v>
      </c>
      <c r="C11" s="60"/>
      <c r="D11" s="60"/>
      <c r="E11" s="60"/>
      <c r="F11" s="60"/>
      <c r="G11" s="60"/>
      <c r="H11" s="64" t="s">
        <v>401</v>
      </c>
      <c r="I11" s="64"/>
      <c r="J11" s="64"/>
      <c r="K11" s="64"/>
      <c r="L11" s="64"/>
      <c r="M11" s="64"/>
      <c r="N11" s="64"/>
      <c r="O11" s="5" t="s">
        <v>376</v>
      </c>
      <c r="P11" s="5"/>
      <c r="Q11" s="6"/>
      <c r="R11" s="67" t="s">
        <v>405</v>
      </c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6"/>
      <c r="BJ11" s="67" t="s">
        <v>14</v>
      </c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6"/>
      <c r="DA11" s="67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6"/>
      <c r="DU11" s="26"/>
    </row>
    <row r="12" spans="1:125" ht="13.5">
      <c r="A12" s="24"/>
      <c r="B12" s="59" t="s">
        <v>389</v>
      </c>
      <c r="C12" s="60"/>
      <c r="D12" s="60"/>
      <c r="E12" s="60"/>
      <c r="F12" s="60"/>
      <c r="G12" s="60"/>
      <c r="H12" s="64" t="s">
        <v>598</v>
      </c>
      <c r="I12" s="64"/>
      <c r="J12" s="64"/>
      <c r="K12" s="64"/>
      <c r="L12" s="64"/>
      <c r="M12" s="64"/>
      <c r="N12" s="64"/>
      <c r="O12" s="5" t="s">
        <v>376</v>
      </c>
      <c r="P12" s="5"/>
      <c r="Q12" s="6"/>
      <c r="R12" s="67" t="s">
        <v>1030</v>
      </c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6"/>
      <c r="BJ12" s="67" t="s">
        <v>30</v>
      </c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6"/>
      <c r="DA12" s="67" t="str">
        <f ca="1">INDIRECT("FTリスト!ｈ"&amp;MATCH(R12,基本属性・FT,0)+1)</f>
        <v>体力に＋１</v>
      </c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6"/>
      <c r="DU12" s="26"/>
    </row>
    <row r="13" spans="1:125" ht="13.5">
      <c r="A13" s="24"/>
      <c r="B13" s="59" t="s">
        <v>391</v>
      </c>
      <c r="C13" s="60"/>
      <c r="D13" s="60"/>
      <c r="E13" s="60"/>
      <c r="F13" s="60"/>
      <c r="G13" s="60"/>
      <c r="H13" s="5" t="s">
        <v>377</v>
      </c>
      <c r="I13" s="5"/>
      <c r="J13" s="5"/>
      <c r="K13" s="5"/>
      <c r="L13" s="5"/>
      <c r="M13" s="5"/>
      <c r="N13" s="5"/>
      <c r="O13" s="5" t="s">
        <v>376</v>
      </c>
      <c r="P13" s="5"/>
      <c r="Q13" s="6"/>
      <c r="R13" s="67" t="s">
        <v>1058</v>
      </c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6"/>
      <c r="BJ13" s="67" t="s">
        <v>57</v>
      </c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6"/>
      <c r="DA13" s="67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6"/>
      <c r="DU13" s="26"/>
    </row>
    <row r="14" spans="1:125" ht="13.5">
      <c r="A14" s="24"/>
      <c r="B14" s="59" t="s">
        <v>392</v>
      </c>
      <c r="C14" s="60"/>
      <c r="D14" s="60"/>
      <c r="E14" s="60" t="s">
        <v>375</v>
      </c>
      <c r="F14" s="60"/>
      <c r="G14" s="60"/>
      <c r="H14" s="64" t="s">
        <v>403</v>
      </c>
      <c r="I14" s="65"/>
      <c r="J14" s="65"/>
      <c r="K14" s="65"/>
      <c r="L14" s="65"/>
      <c r="M14" s="65"/>
      <c r="N14" s="65"/>
      <c r="O14" s="5" t="s">
        <v>376</v>
      </c>
      <c r="P14" s="5"/>
      <c r="Q14" s="6"/>
      <c r="R14" s="67" t="s">
        <v>293</v>
      </c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6"/>
      <c r="BJ14" s="67" t="s">
        <v>102</v>
      </c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6"/>
      <c r="DA14" s="67" t="str">
        <f ca="1">INDIRECT("FTリスト!o"&amp;MATCH(R14,副属性・FT,0)+1)</f>
        <v>幸運に＋１</v>
      </c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6"/>
      <c r="DU14" s="26"/>
    </row>
    <row r="15" spans="1:125" ht="13.5">
      <c r="A15" s="24"/>
      <c r="B15" s="59" t="s">
        <v>393</v>
      </c>
      <c r="C15" s="60"/>
      <c r="D15" s="60"/>
      <c r="E15" s="60" t="s">
        <v>374</v>
      </c>
      <c r="F15" s="60"/>
      <c r="G15" s="60"/>
      <c r="H15" s="64"/>
      <c r="I15" s="64"/>
      <c r="J15" s="64"/>
      <c r="K15" s="64"/>
      <c r="L15" s="64"/>
      <c r="M15" s="64"/>
      <c r="N15" s="64"/>
      <c r="O15" s="5" t="s">
        <v>376</v>
      </c>
      <c r="P15" s="5"/>
      <c r="Q15" s="6"/>
      <c r="R15" s="67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6"/>
      <c r="BJ15" s="67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6"/>
      <c r="DA15" s="67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6"/>
      <c r="DU15" s="26"/>
    </row>
    <row r="16" spans="1:125" ht="13.5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6"/>
    </row>
    <row r="17" spans="1:125" ht="13.5">
      <c r="A17" s="24"/>
      <c r="B17" s="11" t="s">
        <v>352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83" t="s">
        <v>396</v>
      </c>
      <c r="S17" s="84"/>
      <c r="T17" s="84"/>
      <c r="U17" s="84"/>
      <c r="V17" s="84"/>
      <c r="W17" s="84"/>
      <c r="X17" s="84"/>
      <c r="Y17" s="84"/>
      <c r="Z17" s="23"/>
      <c r="AA17" s="49" t="s">
        <v>355</v>
      </c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25"/>
      <c r="AQ17" s="11" t="s">
        <v>356</v>
      </c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4"/>
      <c r="BG17" s="25"/>
      <c r="BH17" s="31" t="s">
        <v>357</v>
      </c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26"/>
    </row>
    <row r="18" spans="1:125" ht="13.5">
      <c r="A18" s="24"/>
      <c r="B18" s="67" t="s">
        <v>48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6"/>
      <c r="R18" s="85">
        <v>1</v>
      </c>
      <c r="S18" s="85"/>
      <c r="T18" s="85"/>
      <c r="U18" s="85"/>
      <c r="V18" s="85"/>
      <c r="W18" s="85"/>
      <c r="X18" s="85"/>
      <c r="Y18" s="85"/>
      <c r="Z18" s="23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25"/>
      <c r="AQ18" s="72">
        <f>AS7/AU5*AA18/10</f>
        <v>0</v>
      </c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4"/>
      <c r="BG18" s="25"/>
      <c r="BH18" s="67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6"/>
      <c r="DU18" s="26"/>
    </row>
    <row r="19" spans="1:125" ht="13.5">
      <c r="A19" s="24"/>
      <c r="B19" s="67" t="s">
        <v>49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6"/>
      <c r="R19" s="52">
        <v>1</v>
      </c>
      <c r="S19" s="52"/>
      <c r="T19" s="52"/>
      <c r="U19" s="52"/>
      <c r="V19" s="52"/>
      <c r="W19" s="52"/>
      <c r="X19" s="52"/>
      <c r="Y19" s="52"/>
      <c r="Z19" s="23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25"/>
      <c r="AQ19" s="72">
        <f>AS7/AU5*AA19/10</f>
        <v>0</v>
      </c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4"/>
      <c r="BG19" s="25"/>
      <c r="BH19" s="67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6"/>
      <c r="DU19" s="26"/>
    </row>
    <row r="20" spans="1:125" ht="13.5">
      <c r="A20" s="24"/>
      <c r="B20" s="67" t="s">
        <v>50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6"/>
      <c r="R20" s="52">
        <v>1</v>
      </c>
      <c r="S20" s="52"/>
      <c r="T20" s="52"/>
      <c r="U20" s="52"/>
      <c r="V20" s="52"/>
      <c r="W20" s="52"/>
      <c r="X20" s="52"/>
      <c r="Y20" s="52"/>
      <c r="Z20" s="23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25"/>
      <c r="AQ20" s="72">
        <f>AS7/AU5*AA20/10</f>
        <v>0</v>
      </c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4"/>
      <c r="BG20" s="25"/>
      <c r="BH20" s="67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6"/>
      <c r="DU20" s="26"/>
    </row>
    <row r="21" spans="1:125" ht="13.5">
      <c r="A21" s="24"/>
      <c r="B21" s="67" t="s">
        <v>51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6"/>
      <c r="R21" s="52">
        <v>1</v>
      </c>
      <c r="S21" s="52"/>
      <c r="T21" s="52"/>
      <c r="U21" s="52"/>
      <c r="V21" s="52"/>
      <c r="W21" s="52"/>
      <c r="X21" s="52"/>
      <c r="Y21" s="52"/>
      <c r="Z21" s="23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25"/>
      <c r="AQ21" s="72">
        <f>AS7/AU5*AA21/10</f>
        <v>0</v>
      </c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4"/>
      <c r="BG21" s="25"/>
      <c r="BH21" s="67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6"/>
      <c r="DU21" s="26"/>
    </row>
    <row r="22" spans="1:125" ht="13.5">
      <c r="A22" s="24"/>
      <c r="B22" s="67" t="s">
        <v>52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6"/>
      <c r="R22" s="52">
        <v>1</v>
      </c>
      <c r="S22" s="52"/>
      <c r="T22" s="52"/>
      <c r="U22" s="52"/>
      <c r="V22" s="52"/>
      <c r="W22" s="52"/>
      <c r="X22" s="52"/>
      <c r="Y22" s="52"/>
      <c r="Z22" s="23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25"/>
      <c r="AQ22" s="72">
        <f>AS7/AU5*AA22/10</f>
        <v>0</v>
      </c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4"/>
      <c r="BG22" s="25"/>
      <c r="BH22" s="67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6"/>
      <c r="DU22" s="26"/>
    </row>
    <row r="23" spans="1:125" ht="13.5">
      <c r="A23" s="24"/>
      <c r="B23" s="67" t="s">
        <v>53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6"/>
      <c r="R23" s="52">
        <v>1</v>
      </c>
      <c r="S23" s="52"/>
      <c r="T23" s="52"/>
      <c r="U23" s="52"/>
      <c r="V23" s="52"/>
      <c r="W23" s="52"/>
      <c r="X23" s="52"/>
      <c r="Y23" s="52"/>
      <c r="Z23" s="23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25"/>
      <c r="AQ23" s="72">
        <f>AS7/AU5*AA23/10</f>
        <v>0</v>
      </c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4"/>
      <c r="BG23" s="25"/>
      <c r="BH23" s="67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6"/>
      <c r="DU23" s="26"/>
    </row>
    <row r="24" spans="1:125" ht="13.5">
      <c r="A24" s="24"/>
      <c r="B24" s="67" t="s">
        <v>54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6"/>
      <c r="R24" s="52">
        <v>2</v>
      </c>
      <c r="S24" s="52"/>
      <c r="T24" s="52"/>
      <c r="U24" s="52"/>
      <c r="V24" s="52"/>
      <c r="W24" s="52"/>
      <c r="X24" s="52"/>
      <c r="Y24" s="52"/>
      <c r="Z24" s="23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25"/>
      <c r="AQ24" s="72">
        <f>AS7/AU5*AA24/10</f>
        <v>0</v>
      </c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4"/>
      <c r="BG24" s="25"/>
      <c r="BH24" s="67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6"/>
      <c r="DU24" s="26"/>
    </row>
    <row r="25" spans="1:125" ht="13.5">
      <c r="A25" s="24"/>
      <c r="B25" s="67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6"/>
      <c r="R25" s="52"/>
      <c r="S25" s="52"/>
      <c r="T25" s="52"/>
      <c r="U25" s="52"/>
      <c r="V25" s="52"/>
      <c r="W25" s="52"/>
      <c r="X25" s="52"/>
      <c r="Y25" s="52"/>
      <c r="Z25" s="23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25"/>
      <c r="AQ25" s="72">
        <f>AS7/AU5*AA25/10</f>
        <v>0</v>
      </c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4"/>
      <c r="BG25" s="25"/>
      <c r="BH25" s="67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6"/>
      <c r="DU25" s="26"/>
    </row>
    <row r="26" spans="1:125" ht="13.5">
      <c r="A26" s="24"/>
      <c r="B26" s="67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6"/>
      <c r="R26" s="52"/>
      <c r="S26" s="52"/>
      <c r="T26" s="52"/>
      <c r="U26" s="52"/>
      <c r="V26" s="52"/>
      <c r="W26" s="52"/>
      <c r="X26" s="52"/>
      <c r="Y26" s="52"/>
      <c r="Z26" s="23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25"/>
      <c r="AQ26" s="72">
        <f>AS7/AU5*AA26/10</f>
        <v>0</v>
      </c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4"/>
      <c r="BG26" s="25"/>
      <c r="BH26" s="67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6"/>
      <c r="DU26" s="26"/>
    </row>
    <row r="27" spans="1:125" ht="13.5">
      <c r="A27" s="24"/>
      <c r="B27" s="67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6"/>
      <c r="R27" s="52"/>
      <c r="S27" s="52"/>
      <c r="T27" s="52"/>
      <c r="U27" s="52"/>
      <c r="V27" s="52"/>
      <c r="W27" s="52"/>
      <c r="X27" s="52"/>
      <c r="Y27" s="52"/>
      <c r="Z27" s="23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25"/>
      <c r="AQ27" s="72">
        <f>AS7/AU5*AA27/10</f>
        <v>0</v>
      </c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4"/>
      <c r="BG27" s="25"/>
      <c r="BH27" s="67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6"/>
      <c r="DU27" s="26"/>
    </row>
    <row r="28" spans="1:125" ht="13.5">
      <c r="A28" s="2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25"/>
      <c r="BQ28" s="2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26"/>
    </row>
    <row r="29" spans="1:125" ht="13.5">
      <c r="A29" s="24"/>
      <c r="B29" s="20" t="s">
        <v>368</v>
      </c>
      <c r="C29" s="15"/>
      <c r="D29" s="15"/>
      <c r="E29" s="15"/>
      <c r="F29" s="15"/>
      <c r="G29" s="15"/>
      <c r="H29" s="15"/>
      <c r="I29" s="15"/>
      <c r="J29" s="15"/>
      <c r="K29" s="15"/>
      <c r="L29" s="34"/>
      <c r="M29" s="82" t="s">
        <v>715</v>
      </c>
      <c r="N29" s="60"/>
      <c r="O29" s="60"/>
      <c r="P29" s="60"/>
      <c r="Q29" s="60"/>
      <c r="R29" s="57" t="s">
        <v>714</v>
      </c>
      <c r="S29" s="58"/>
      <c r="T29" s="58"/>
      <c r="U29" s="58"/>
      <c r="V29" s="58"/>
      <c r="W29" s="58"/>
      <c r="X29" s="58"/>
      <c r="Y29" s="58"/>
      <c r="Z29" s="58"/>
      <c r="AA29" s="58"/>
      <c r="AB29" s="51"/>
      <c r="AC29" s="130" t="s">
        <v>1118</v>
      </c>
      <c r="AD29" s="62"/>
      <c r="AE29" s="62"/>
      <c r="AF29" s="62"/>
      <c r="AG29" s="62"/>
      <c r="AH29" s="62"/>
      <c r="AI29" s="62"/>
      <c r="AJ29" s="83" t="s">
        <v>359</v>
      </c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9"/>
      <c r="BQ29" s="10"/>
      <c r="BR29" s="18" t="s">
        <v>360</v>
      </c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27"/>
    </row>
    <row r="30" spans="1:125" ht="13.5">
      <c r="A30" s="24"/>
      <c r="B30" s="67" t="s">
        <v>600</v>
      </c>
      <c r="C30" s="65"/>
      <c r="D30" s="65"/>
      <c r="E30" s="65"/>
      <c r="F30" s="65"/>
      <c r="G30" s="65"/>
      <c r="H30" s="65"/>
      <c r="I30" s="65"/>
      <c r="J30" s="65"/>
      <c r="K30" s="65"/>
      <c r="L30" s="66"/>
      <c r="M30" s="59"/>
      <c r="N30" s="60"/>
      <c r="O30" s="60"/>
      <c r="P30" s="60"/>
      <c r="Q30" s="60"/>
      <c r="R30" s="67">
        <f ca="1">INDIRECT("FTリスト２!ｂ"&amp;MATCH(B30,絶技・FT,0)+1)</f>
        <v>0</v>
      </c>
      <c r="S30" s="64"/>
      <c r="T30" s="64"/>
      <c r="U30" s="64"/>
      <c r="V30" s="64"/>
      <c r="W30" s="22" t="s">
        <v>717</v>
      </c>
      <c r="X30" s="64">
        <f ca="1">INDIRECT("FTリスト２!ｃ"&amp;MATCH(B30,絶技・FT,0)+1)</f>
        <v>0</v>
      </c>
      <c r="Y30" s="64"/>
      <c r="Z30" s="64"/>
      <c r="AA30" s="64"/>
      <c r="AB30" s="75"/>
      <c r="AC30" s="120">
        <f>X30/AU5</f>
        <v>0</v>
      </c>
      <c r="AD30" s="121"/>
      <c r="AE30" s="121"/>
      <c r="AF30" s="121"/>
      <c r="AG30" s="121"/>
      <c r="AH30" s="121"/>
      <c r="AI30" s="121"/>
      <c r="AJ30" s="14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25"/>
      <c r="BQ30" s="25"/>
      <c r="BR30" s="80" t="s">
        <v>361</v>
      </c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56"/>
      <c r="CN30" s="80">
        <v>1</v>
      </c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56"/>
      <c r="DF30" s="80" t="s">
        <v>362</v>
      </c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56"/>
      <c r="DU30" s="26"/>
    </row>
    <row r="31" spans="1:125" ht="13.5">
      <c r="A31" s="24"/>
      <c r="B31" s="67" t="s">
        <v>600</v>
      </c>
      <c r="C31" s="65"/>
      <c r="D31" s="65"/>
      <c r="E31" s="65"/>
      <c r="F31" s="65"/>
      <c r="G31" s="65"/>
      <c r="H31" s="65"/>
      <c r="I31" s="65"/>
      <c r="J31" s="65"/>
      <c r="K31" s="65"/>
      <c r="L31" s="66"/>
      <c r="M31" s="59"/>
      <c r="N31" s="60"/>
      <c r="O31" s="60"/>
      <c r="P31" s="60"/>
      <c r="Q31" s="60"/>
      <c r="R31" s="67">
        <f ca="1">INDIRECT("FTリスト２!ｂ"&amp;MATCH(B31,絶技・FT,0)+1)</f>
        <v>0</v>
      </c>
      <c r="S31" s="64"/>
      <c r="T31" s="64"/>
      <c r="U31" s="64"/>
      <c r="V31" s="64"/>
      <c r="W31" s="22" t="s">
        <v>717</v>
      </c>
      <c r="X31" s="64">
        <f ca="1">INDIRECT("FTリスト２!ｃ"&amp;MATCH(B31,絶技・FT,0)+1)</f>
        <v>0</v>
      </c>
      <c r="Y31" s="64"/>
      <c r="Z31" s="64"/>
      <c r="AA31" s="64"/>
      <c r="AB31" s="75"/>
      <c r="AC31" s="67">
        <f>X31/AU5</f>
        <v>0</v>
      </c>
      <c r="AD31" s="64"/>
      <c r="AE31" s="64"/>
      <c r="AF31" s="64"/>
      <c r="AG31" s="64"/>
      <c r="AH31" s="65"/>
      <c r="AI31" s="65"/>
      <c r="AJ31" s="14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25"/>
      <c r="BQ31" s="25"/>
      <c r="BR31" s="8" t="s">
        <v>383</v>
      </c>
      <c r="BS31" s="7"/>
      <c r="BT31" s="7"/>
      <c r="BU31" s="7"/>
      <c r="BV31" s="7"/>
      <c r="BW31" s="78">
        <v>60</v>
      </c>
      <c r="BX31" s="78"/>
      <c r="BY31" s="78"/>
      <c r="BZ31" s="70" t="s">
        <v>384</v>
      </c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71"/>
      <c r="CN31" s="45" t="s">
        <v>363</v>
      </c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71"/>
      <c r="DF31" s="55">
        <v>2</v>
      </c>
      <c r="DG31" s="78"/>
      <c r="DH31" s="78"/>
      <c r="DI31" s="78"/>
      <c r="DJ31" s="16" t="s">
        <v>364</v>
      </c>
      <c r="DK31" s="7"/>
      <c r="DL31" s="7"/>
      <c r="DM31" s="7"/>
      <c r="DN31" s="7"/>
      <c r="DO31" s="7"/>
      <c r="DP31" s="7"/>
      <c r="DQ31" s="7"/>
      <c r="DR31" s="7"/>
      <c r="DS31" s="7"/>
      <c r="DT31" s="6"/>
      <c r="DU31" s="26"/>
    </row>
    <row r="32" spans="1:125" ht="13.5">
      <c r="A32" s="24"/>
      <c r="B32" s="67" t="s">
        <v>600</v>
      </c>
      <c r="C32" s="65"/>
      <c r="D32" s="65"/>
      <c r="E32" s="65"/>
      <c r="F32" s="65"/>
      <c r="G32" s="65"/>
      <c r="H32" s="65"/>
      <c r="I32" s="65"/>
      <c r="J32" s="65"/>
      <c r="K32" s="65"/>
      <c r="L32" s="66"/>
      <c r="M32" s="59"/>
      <c r="N32" s="60"/>
      <c r="O32" s="60"/>
      <c r="P32" s="60"/>
      <c r="Q32" s="60"/>
      <c r="R32" s="67">
        <f ca="1">INDIRECT("FTリスト２!ｂ"&amp;MATCH(B32,絶技・FT,0)+1)</f>
        <v>0</v>
      </c>
      <c r="S32" s="64"/>
      <c r="T32" s="64"/>
      <c r="U32" s="64"/>
      <c r="V32" s="64"/>
      <c r="W32" s="22" t="s">
        <v>717</v>
      </c>
      <c r="X32" s="64">
        <f ca="1">INDIRECT("FTリスト２!ｃ"&amp;MATCH(B32,絶技・FT,0)+1)</f>
        <v>0</v>
      </c>
      <c r="Y32" s="64"/>
      <c r="Z32" s="64"/>
      <c r="AA32" s="64"/>
      <c r="AB32" s="75"/>
      <c r="AC32" s="67">
        <f>X32/AU5</f>
        <v>0</v>
      </c>
      <c r="AD32" s="65"/>
      <c r="AE32" s="65"/>
      <c r="AF32" s="65"/>
      <c r="AG32" s="65"/>
      <c r="AH32" s="65"/>
      <c r="AI32" s="65"/>
      <c r="AJ32" s="14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25"/>
      <c r="BQ32" s="25"/>
      <c r="BR32" s="8" t="s">
        <v>383</v>
      </c>
      <c r="BS32" s="7"/>
      <c r="BT32" s="7"/>
      <c r="BU32" s="7"/>
      <c r="BV32" s="7"/>
      <c r="BW32" s="78">
        <v>61</v>
      </c>
      <c r="BX32" s="78"/>
      <c r="BY32" s="78"/>
      <c r="BZ32" s="7" t="s">
        <v>385</v>
      </c>
      <c r="CA32" s="7"/>
      <c r="CB32" s="7"/>
      <c r="CC32" s="7"/>
      <c r="CD32" s="7"/>
      <c r="CE32" s="78">
        <v>140</v>
      </c>
      <c r="CF32" s="78"/>
      <c r="CG32" s="78"/>
      <c r="CH32" s="70" t="s">
        <v>384</v>
      </c>
      <c r="CI32" s="60"/>
      <c r="CJ32" s="60"/>
      <c r="CK32" s="60"/>
      <c r="CL32" s="60"/>
      <c r="CM32" s="71"/>
      <c r="CN32" s="45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71"/>
      <c r="DF32" s="79">
        <v>1</v>
      </c>
      <c r="DG32" s="65"/>
      <c r="DH32" s="65"/>
      <c r="DI32" s="65"/>
      <c r="DJ32" s="16" t="s">
        <v>364</v>
      </c>
      <c r="DK32" s="7"/>
      <c r="DL32" s="7"/>
      <c r="DM32" s="7"/>
      <c r="DN32" s="7"/>
      <c r="DO32" s="7"/>
      <c r="DP32" s="7"/>
      <c r="DQ32" s="7"/>
      <c r="DR32" s="7"/>
      <c r="DS32" s="7"/>
      <c r="DT32" s="6"/>
      <c r="DU32" s="26"/>
    </row>
    <row r="33" spans="1:125" ht="13.5">
      <c r="A33" s="24"/>
      <c r="B33" s="67" t="s">
        <v>600</v>
      </c>
      <c r="C33" s="65"/>
      <c r="D33" s="65"/>
      <c r="E33" s="65"/>
      <c r="F33" s="65"/>
      <c r="G33" s="65"/>
      <c r="H33" s="65"/>
      <c r="I33" s="65"/>
      <c r="J33" s="65"/>
      <c r="K33" s="65"/>
      <c r="L33" s="66"/>
      <c r="M33" s="59"/>
      <c r="N33" s="60"/>
      <c r="O33" s="60"/>
      <c r="P33" s="60"/>
      <c r="Q33" s="60"/>
      <c r="R33" s="67">
        <f ca="1">INDIRECT("FTリスト２!ｂ"&amp;MATCH(B33,絶技・FT,0)+1)</f>
        <v>0</v>
      </c>
      <c r="S33" s="64"/>
      <c r="T33" s="64"/>
      <c r="U33" s="64"/>
      <c r="V33" s="64"/>
      <c r="W33" s="22" t="s">
        <v>717</v>
      </c>
      <c r="X33" s="64">
        <f ca="1">INDIRECT("FTリスト２!ｃ"&amp;MATCH(B33,絶技・FT,0)+1)</f>
        <v>0</v>
      </c>
      <c r="Y33" s="64"/>
      <c r="Z33" s="64"/>
      <c r="AA33" s="64"/>
      <c r="AB33" s="75"/>
      <c r="AC33" s="67">
        <f>X33/AU5</f>
        <v>0</v>
      </c>
      <c r="AD33" s="65"/>
      <c r="AE33" s="65"/>
      <c r="AF33" s="65"/>
      <c r="AG33" s="65"/>
      <c r="AH33" s="65"/>
      <c r="AI33" s="65"/>
      <c r="AJ33" s="14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25"/>
      <c r="BQ33" s="25"/>
      <c r="BR33" s="8" t="s">
        <v>383</v>
      </c>
      <c r="BS33" s="7"/>
      <c r="BT33" s="7"/>
      <c r="BU33" s="7"/>
      <c r="BV33" s="7"/>
      <c r="BW33" s="78">
        <v>141</v>
      </c>
      <c r="BX33" s="78"/>
      <c r="BY33" s="78"/>
      <c r="BZ33" s="70" t="s">
        <v>386</v>
      </c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71"/>
      <c r="CN33" s="45" t="s">
        <v>365</v>
      </c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71"/>
      <c r="DF33" s="55">
        <v>0.5</v>
      </c>
      <c r="DG33" s="78"/>
      <c r="DH33" s="78"/>
      <c r="DI33" s="78"/>
      <c r="DJ33" s="16" t="s">
        <v>364</v>
      </c>
      <c r="DK33" s="7"/>
      <c r="DL33" s="7"/>
      <c r="DM33" s="7"/>
      <c r="DN33" s="7"/>
      <c r="DO33" s="7"/>
      <c r="DP33" s="7"/>
      <c r="DQ33" s="7"/>
      <c r="DR33" s="7"/>
      <c r="DS33" s="7"/>
      <c r="DT33" s="6"/>
      <c r="DU33" s="26"/>
    </row>
    <row r="34" spans="1:125" ht="13.5">
      <c r="A34" s="24"/>
      <c r="B34" s="67" t="s">
        <v>600</v>
      </c>
      <c r="C34" s="65"/>
      <c r="D34" s="65"/>
      <c r="E34" s="65"/>
      <c r="F34" s="65"/>
      <c r="G34" s="65"/>
      <c r="H34" s="65"/>
      <c r="I34" s="65"/>
      <c r="J34" s="65"/>
      <c r="K34" s="65"/>
      <c r="L34" s="66"/>
      <c r="M34" s="59"/>
      <c r="N34" s="60"/>
      <c r="O34" s="60"/>
      <c r="P34" s="60"/>
      <c r="Q34" s="60"/>
      <c r="R34" s="67">
        <f ca="1">INDIRECT("FTリスト２!ｂ"&amp;MATCH(B34,絶技・FT,0)+1)</f>
        <v>0</v>
      </c>
      <c r="S34" s="64"/>
      <c r="T34" s="64"/>
      <c r="U34" s="64"/>
      <c r="V34" s="64"/>
      <c r="W34" s="22" t="s">
        <v>717</v>
      </c>
      <c r="X34" s="64">
        <f ca="1">INDIRECT("FTリスト２!ｃ"&amp;MATCH(B34,絶技・FT,0)+1)</f>
        <v>0</v>
      </c>
      <c r="Y34" s="64"/>
      <c r="Z34" s="64"/>
      <c r="AA34" s="64"/>
      <c r="AB34" s="75"/>
      <c r="AC34" s="67">
        <f>X34/AU5</f>
        <v>0</v>
      </c>
      <c r="AD34" s="65"/>
      <c r="AE34" s="65"/>
      <c r="AF34" s="65"/>
      <c r="AG34" s="65"/>
      <c r="AH34" s="65"/>
      <c r="AI34" s="65"/>
      <c r="AJ34" s="14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25"/>
      <c r="BQ34" s="25"/>
      <c r="BR34" s="8" t="s">
        <v>383</v>
      </c>
      <c r="BS34" s="7"/>
      <c r="BT34" s="7"/>
      <c r="BU34" s="7"/>
      <c r="BV34" s="7"/>
      <c r="BW34" s="78">
        <v>251</v>
      </c>
      <c r="BX34" s="78"/>
      <c r="BY34" s="78"/>
      <c r="BZ34" s="70" t="s">
        <v>386</v>
      </c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71"/>
      <c r="CN34" s="45" t="s">
        <v>366</v>
      </c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71"/>
      <c r="DF34" s="45" t="s">
        <v>378</v>
      </c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71"/>
      <c r="DU34" s="26"/>
    </row>
    <row r="35" spans="1:125" ht="13.5">
      <c r="A35" s="24"/>
      <c r="B35" s="67" t="s">
        <v>600</v>
      </c>
      <c r="C35" s="65"/>
      <c r="D35" s="65"/>
      <c r="E35" s="65"/>
      <c r="F35" s="65"/>
      <c r="G35" s="65"/>
      <c r="H35" s="65"/>
      <c r="I35" s="65"/>
      <c r="J35" s="65"/>
      <c r="K35" s="65"/>
      <c r="L35" s="66"/>
      <c r="M35" s="59"/>
      <c r="N35" s="60"/>
      <c r="O35" s="60"/>
      <c r="P35" s="60"/>
      <c r="Q35" s="60"/>
      <c r="R35" s="67">
        <f ca="1">INDIRECT("FTリスト２!ｂ"&amp;MATCH(B35,絶技・FT,0)+1)</f>
        <v>0</v>
      </c>
      <c r="S35" s="64"/>
      <c r="T35" s="64"/>
      <c r="U35" s="64"/>
      <c r="V35" s="64"/>
      <c r="W35" s="22" t="s">
        <v>717</v>
      </c>
      <c r="X35" s="64">
        <f ca="1">INDIRECT("FTリスト２!ｃ"&amp;MATCH(B35,絶技・FT,0)+1)</f>
        <v>0</v>
      </c>
      <c r="Y35" s="64"/>
      <c r="Z35" s="64"/>
      <c r="AA35" s="64"/>
      <c r="AB35" s="75"/>
      <c r="AC35" s="67">
        <f>X35/AU5</f>
        <v>0</v>
      </c>
      <c r="AD35" s="65"/>
      <c r="AE35" s="65"/>
      <c r="AF35" s="65"/>
      <c r="AG35" s="65"/>
      <c r="AH35" s="65"/>
      <c r="AI35" s="65"/>
      <c r="AJ35" s="14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25"/>
      <c r="BQ35" s="25"/>
      <c r="BR35" s="46" t="s">
        <v>369</v>
      </c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8"/>
      <c r="DU35" s="26"/>
    </row>
    <row r="36" spans="1:125" ht="13.5">
      <c r="A36" s="24"/>
      <c r="B36" s="67" t="s">
        <v>600</v>
      </c>
      <c r="C36" s="65"/>
      <c r="D36" s="65"/>
      <c r="E36" s="65"/>
      <c r="F36" s="65"/>
      <c r="G36" s="65"/>
      <c r="H36" s="65"/>
      <c r="I36" s="65"/>
      <c r="J36" s="65"/>
      <c r="K36" s="65"/>
      <c r="L36" s="66"/>
      <c r="M36" s="59"/>
      <c r="N36" s="60"/>
      <c r="O36" s="60"/>
      <c r="P36" s="60"/>
      <c r="Q36" s="60"/>
      <c r="R36" s="67">
        <f ca="1">INDIRECT("FTリスト２!ｂ"&amp;MATCH(B36,絶技・FT,0)+1)</f>
        <v>0</v>
      </c>
      <c r="S36" s="64"/>
      <c r="T36" s="64"/>
      <c r="U36" s="64"/>
      <c r="V36" s="64"/>
      <c r="W36" s="22" t="s">
        <v>717</v>
      </c>
      <c r="X36" s="64">
        <f ca="1">INDIRECT("FTリスト２!ｃ"&amp;MATCH(B36,絶技・FT,0)+1)</f>
        <v>0</v>
      </c>
      <c r="Y36" s="64"/>
      <c r="Z36" s="64"/>
      <c r="AA36" s="64"/>
      <c r="AB36" s="75"/>
      <c r="AC36" s="67">
        <f>X36/AU5</f>
        <v>0</v>
      </c>
      <c r="AD36" s="65"/>
      <c r="AE36" s="65"/>
      <c r="AF36" s="65"/>
      <c r="AG36" s="65"/>
      <c r="AH36" s="65"/>
      <c r="AI36" s="65"/>
      <c r="AJ36" s="14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25"/>
      <c r="BQ36" s="25"/>
      <c r="BR36" s="95" t="s">
        <v>370</v>
      </c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7"/>
      <c r="DU36" s="26"/>
    </row>
    <row r="37" spans="1:125" ht="13.5">
      <c r="A37" s="2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6"/>
    </row>
    <row r="38" spans="1:125" ht="13.5">
      <c r="A38" s="24"/>
      <c r="B38" s="17" t="s">
        <v>379</v>
      </c>
      <c r="C38" s="18"/>
      <c r="D38" s="18"/>
      <c r="E38" s="18"/>
      <c r="F38" s="18"/>
      <c r="G38" s="18"/>
      <c r="H38" s="18"/>
      <c r="I38" s="18"/>
      <c r="J38" s="18"/>
      <c r="K38" s="19"/>
      <c r="L38" s="17" t="s">
        <v>720</v>
      </c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9"/>
      <c r="AL38" s="18" t="s">
        <v>381</v>
      </c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7" t="s">
        <v>382</v>
      </c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9"/>
      <c r="BT38" s="25"/>
      <c r="BU38" s="20" t="s">
        <v>367</v>
      </c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21"/>
      <c r="DU38" s="26"/>
    </row>
    <row r="39" spans="1:125" ht="13.5">
      <c r="A39" s="24"/>
      <c r="B39" s="80" t="s">
        <v>371</v>
      </c>
      <c r="C39" s="81"/>
      <c r="D39" s="81"/>
      <c r="E39" s="81"/>
      <c r="F39" s="81"/>
      <c r="G39" s="81"/>
      <c r="H39" s="81"/>
      <c r="I39" s="81"/>
      <c r="J39" s="81"/>
      <c r="K39" s="56"/>
      <c r="L39" s="59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71"/>
      <c r="AL39" s="59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71"/>
      <c r="BA39" s="59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71"/>
      <c r="BS39" s="25"/>
      <c r="BT39" s="25"/>
      <c r="BU39" s="98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100"/>
      <c r="DU39" s="26"/>
    </row>
    <row r="40" spans="1:125" ht="13.5">
      <c r="A40" s="24"/>
      <c r="B40" s="59"/>
      <c r="C40" s="60"/>
      <c r="D40" s="60"/>
      <c r="E40" s="60"/>
      <c r="F40" s="60"/>
      <c r="G40" s="60"/>
      <c r="H40" s="60"/>
      <c r="I40" s="60"/>
      <c r="J40" s="60"/>
      <c r="K40" s="71"/>
      <c r="L40" s="59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71"/>
      <c r="AL40" s="59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71"/>
      <c r="BA40" s="59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71"/>
      <c r="BS40" s="25"/>
      <c r="BT40" s="25"/>
      <c r="BU40" s="101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3"/>
      <c r="DU40" s="26"/>
    </row>
    <row r="41" spans="1:125" ht="13.5">
      <c r="A41" s="24"/>
      <c r="B41" s="59"/>
      <c r="C41" s="60"/>
      <c r="D41" s="60"/>
      <c r="E41" s="60"/>
      <c r="F41" s="60"/>
      <c r="G41" s="60"/>
      <c r="H41" s="60"/>
      <c r="I41" s="60"/>
      <c r="J41" s="60"/>
      <c r="K41" s="71"/>
      <c r="L41" s="59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71"/>
      <c r="AL41" s="59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71"/>
      <c r="BA41" s="59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71"/>
      <c r="BS41" s="25"/>
      <c r="BT41" s="25"/>
      <c r="BU41" s="104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105"/>
      <c r="DS41" s="105"/>
      <c r="DT41" s="106"/>
      <c r="DU41" s="26"/>
    </row>
    <row r="42" spans="1:125" ht="14.25" thickBot="1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30"/>
    </row>
    <row r="45" spans="2:124" ht="13.5">
      <c r="B45" s="148" t="s">
        <v>1125</v>
      </c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50"/>
      <c r="W45" s="130" t="s">
        <v>1126</v>
      </c>
      <c r="X45" s="149"/>
      <c r="Y45" s="149"/>
      <c r="Z45" s="149"/>
      <c r="AA45" s="149"/>
      <c r="AB45" s="130" t="s">
        <v>333</v>
      </c>
      <c r="AC45" s="149"/>
      <c r="AD45" s="149"/>
      <c r="AE45" s="149"/>
      <c r="AF45" s="149"/>
      <c r="AG45" s="128" t="s">
        <v>332</v>
      </c>
      <c r="AH45" s="65"/>
      <c r="AI45" s="65"/>
      <c r="AJ45" s="65"/>
      <c r="AK45" s="65"/>
      <c r="AL45" s="65"/>
      <c r="AM45" s="65"/>
      <c r="AN45" s="65"/>
      <c r="AO45" s="66"/>
      <c r="AP45" s="25"/>
      <c r="AQ45" s="11" t="s">
        <v>356</v>
      </c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4"/>
      <c r="BG45" s="25"/>
      <c r="BH45" s="31" t="s">
        <v>993</v>
      </c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</row>
    <row r="46" spans="2:124" ht="13.5">
      <c r="B46" s="161" t="s">
        <v>600</v>
      </c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3"/>
      <c r="W46" s="107">
        <f ca="1">INDIRECT("FTリスト２!ｆ"&amp;MATCH(B46,アイテム・FT,0)+1)</f>
        <v>0</v>
      </c>
      <c r="X46" s="164"/>
      <c r="Y46" s="164"/>
      <c r="Z46" s="164"/>
      <c r="AA46" s="164"/>
      <c r="AB46" s="107">
        <f ca="1">INDIRECT("FTリスト２!ｇ"&amp;MATCH(B46,アイテム・FT,0)+1)</f>
        <v>0</v>
      </c>
      <c r="AC46" s="107"/>
      <c r="AD46" s="107"/>
      <c r="AE46" s="107"/>
      <c r="AF46" s="107"/>
      <c r="AG46" s="165">
        <f ca="1">INDIRECT("FTリスト２!ｈ"&amp;MATCH(B46,アイテム・FT,0)+1)</f>
        <v>0</v>
      </c>
      <c r="AH46" s="166"/>
      <c r="AI46" s="166"/>
      <c r="AJ46" s="166"/>
      <c r="AK46" s="166"/>
      <c r="AL46" s="166"/>
      <c r="AM46" s="166"/>
      <c r="AN46" s="166"/>
      <c r="AO46" s="167"/>
      <c r="AP46" s="25"/>
      <c r="AQ46" s="72">
        <f>AG46/AU5</f>
        <v>0</v>
      </c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9"/>
      <c r="BG46" s="25"/>
      <c r="BH46" s="67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2"/>
      <c r="DB46" s="162"/>
      <c r="DC46" s="162"/>
      <c r="DD46" s="162"/>
      <c r="DE46" s="162"/>
      <c r="DF46" s="162"/>
      <c r="DG46" s="162"/>
      <c r="DH46" s="162"/>
      <c r="DI46" s="162"/>
      <c r="DJ46" s="162"/>
      <c r="DK46" s="162"/>
      <c r="DL46" s="162"/>
      <c r="DM46" s="162"/>
      <c r="DN46" s="162"/>
      <c r="DO46" s="162"/>
      <c r="DP46" s="162"/>
      <c r="DQ46" s="162"/>
      <c r="DR46" s="162"/>
      <c r="DS46" s="162"/>
      <c r="DT46" s="163"/>
    </row>
    <row r="47" spans="2:124" ht="13.5">
      <c r="B47" s="170" t="s">
        <v>600</v>
      </c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07">
        <f ca="1">INDIRECT("FTリスト２!ｆ"&amp;MATCH(B47,アイテム・FT,0)+1)</f>
        <v>0</v>
      </c>
      <c r="X47" s="164"/>
      <c r="Y47" s="164"/>
      <c r="Z47" s="164"/>
      <c r="AA47" s="164"/>
      <c r="AB47" s="107">
        <f ca="1">INDIRECT("FTリスト２!ｇ"&amp;MATCH(B47,アイテム・FT,0)+1)</f>
        <v>0</v>
      </c>
      <c r="AC47" s="107"/>
      <c r="AD47" s="107"/>
      <c r="AE47" s="107"/>
      <c r="AF47" s="107"/>
      <c r="AG47" s="165">
        <f ca="1">INDIRECT("FTリスト２!ｈ"&amp;MATCH(B47,アイテム・FT,0)+1)</f>
        <v>0</v>
      </c>
      <c r="AH47" s="166"/>
      <c r="AI47" s="166"/>
      <c r="AJ47" s="166"/>
      <c r="AK47" s="166"/>
      <c r="AL47" s="166"/>
      <c r="AM47" s="166"/>
      <c r="AN47" s="166"/>
      <c r="AO47" s="167"/>
      <c r="AP47" s="25"/>
      <c r="AQ47" s="72">
        <f>AG47/AU5</f>
        <v>0</v>
      </c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168"/>
      <c r="BD47" s="168"/>
      <c r="BE47" s="168"/>
      <c r="BF47" s="169"/>
      <c r="BG47" s="25"/>
      <c r="BH47" s="67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62"/>
      <c r="DA47" s="162"/>
      <c r="DB47" s="162"/>
      <c r="DC47" s="162"/>
      <c r="DD47" s="162"/>
      <c r="DE47" s="162"/>
      <c r="DF47" s="162"/>
      <c r="DG47" s="162"/>
      <c r="DH47" s="162"/>
      <c r="DI47" s="162"/>
      <c r="DJ47" s="162"/>
      <c r="DK47" s="162"/>
      <c r="DL47" s="162"/>
      <c r="DM47" s="162"/>
      <c r="DN47" s="162"/>
      <c r="DO47" s="162"/>
      <c r="DP47" s="162"/>
      <c r="DQ47" s="162"/>
      <c r="DR47" s="162"/>
      <c r="DS47" s="162"/>
      <c r="DT47" s="163"/>
    </row>
    <row r="48" spans="2:124" ht="13.5">
      <c r="B48" s="170" t="s">
        <v>600</v>
      </c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07">
        <f ca="1">INDIRECT("FTリスト２!ｆ"&amp;MATCH(B48,アイテム・FT,0)+1)</f>
        <v>0</v>
      </c>
      <c r="X48" s="164"/>
      <c r="Y48" s="164"/>
      <c r="Z48" s="164"/>
      <c r="AA48" s="164"/>
      <c r="AB48" s="107">
        <f ca="1">INDIRECT("FTリスト２!ｇ"&amp;MATCH(B48,アイテム・FT,0)+1)</f>
        <v>0</v>
      </c>
      <c r="AC48" s="107"/>
      <c r="AD48" s="107"/>
      <c r="AE48" s="107"/>
      <c r="AF48" s="107"/>
      <c r="AG48" s="165">
        <f ca="1">INDIRECT("FTリスト２!ｈ"&amp;MATCH(B48,アイテム・FT,0)+1)</f>
        <v>0</v>
      </c>
      <c r="AH48" s="166"/>
      <c r="AI48" s="166"/>
      <c r="AJ48" s="166"/>
      <c r="AK48" s="166"/>
      <c r="AL48" s="166"/>
      <c r="AM48" s="166"/>
      <c r="AN48" s="166"/>
      <c r="AO48" s="167"/>
      <c r="AP48" s="25"/>
      <c r="AQ48" s="72">
        <f>AG48/AU5</f>
        <v>0</v>
      </c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9"/>
      <c r="BG48" s="25"/>
      <c r="BH48" s="67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CN48" s="162"/>
      <c r="CO48" s="162"/>
      <c r="CP48" s="162"/>
      <c r="CQ48" s="162"/>
      <c r="CR48" s="162"/>
      <c r="CS48" s="162"/>
      <c r="CT48" s="162"/>
      <c r="CU48" s="162"/>
      <c r="CV48" s="162"/>
      <c r="CW48" s="162"/>
      <c r="CX48" s="162"/>
      <c r="CY48" s="162"/>
      <c r="CZ48" s="162"/>
      <c r="DA48" s="162"/>
      <c r="DB48" s="162"/>
      <c r="DC48" s="162"/>
      <c r="DD48" s="162"/>
      <c r="DE48" s="162"/>
      <c r="DF48" s="162"/>
      <c r="DG48" s="162"/>
      <c r="DH48" s="162"/>
      <c r="DI48" s="162"/>
      <c r="DJ48" s="162"/>
      <c r="DK48" s="162"/>
      <c r="DL48" s="162"/>
      <c r="DM48" s="162"/>
      <c r="DN48" s="162"/>
      <c r="DO48" s="162"/>
      <c r="DP48" s="162"/>
      <c r="DQ48" s="162"/>
      <c r="DR48" s="162"/>
      <c r="DS48" s="162"/>
      <c r="DT48" s="163"/>
    </row>
    <row r="49" spans="2:124" ht="13.5">
      <c r="B49" s="170" t="s">
        <v>600</v>
      </c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07">
        <f ca="1">INDIRECT("FTリスト２!ｆ"&amp;MATCH(B49,アイテム・FT,0)+1)</f>
        <v>0</v>
      </c>
      <c r="X49" s="164"/>
      <c r="Y49" s="164"/>
      <c r="Z49" s="164"/>
      <c r="AA49" s="164"/>
      <c r="AB49" s="107">
        <f ca="1">INDIRECT("FTリスト２!ｇ"&amp;MATCH(B49,アイテム・FT,0)+1)</f>
        <v>0</v>
      </c>
      <c r="AC49" s="107"/>
      <c r="AD49" s="107"/>
      <c r="AE49" s="107"/>
      <c r="AF49" s="107"/>
      <c r="AG49" s="165">
        <f ca="1">INDIRECT("FTリスト２!ｈ"&amp;MATCH(B49,アイテム・FT,0)+1)</f>
        <v>0</v>
      </c>
      <c r="AH49" s="166"/>
      <c r="AI49" s="166"/>
      <c r="AJ49" s="166"/>
      <c r="AK49" s="166"/>
      <c r="AL49" s="166"/>
      <c r="AM49" s="166"/>
      <c r="AN49" s="166"/>
      <c r="AO49" s="167"/>
      <c r="AP49" s="25"/>
      <c r="AQ49" s="72">
        <f>AG49/AU5</f>
        <v>0</v>
      </c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9"/>
      <c r="BG49" s="25"/>
      <c r="BH49" s="67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2"/>
      <c r="CT49" s="162"/>
      <c r="CU49" s="162"/>
      <c r="CV49" s="162"/>
      <c r="CW49" s="162"/>
      <c r="CX49" s="162"/>
      <c r="CY49" s="162"/>
      <c r="CZ49" s="162"/>
      <c r="DA49" s="162"/>
      <c r="DB49" s="162"/>
      <c r="DC49" s="162"/>
      <c r="DD49" s="162"/>
      <c r="DE49" s="162"/>
      <c r="DF49" s="162"/>
      <c r="DG49" s="162"/>
      <c r="DH49" s="162"/>
      <c r="DI49" s="162"/>
      <c r="DJ49" s="162"/>
      <c r="DK49" s="162"/>
      <c r="DL49" s="162"/>
      <c r="DM49" s="162"/>
      <c r="DN49" s="162"/>
      <c r="DO49" s="162"/>
      <c r="DP49" s="162"/>
      <c r="DQ49" s="162"/>
      <c r="DR49" s="162"/>
      <c r="DS49" s="162"/>
      <c r="DT49" s="163"/>
    </row>
    <row r="50" spans="2:124" ht="13.5">
      <c r="B50" s="170" t="s">
        <v>600</v>
      </c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07">
        <f ca="1">INDIRECT("FTリスト２!ｆ"&amp;MATCH(B50,アイテム・FT,0)+1)</f>
        <v>0</v>
      </c>
      <c r="X50" s="164"/>
      <c r="Y50" s="164"/>
      <c r="Z50" s="164"/>
      <c r="AA50" s="164"/>
      <c r="AB50" s="107">
        <f ca="1">INDIRECT("FTリスト２!ｇ"&amp;MATCH(B50,アイテム・FT,0)+1)</f>
        <v>0</v>
      </c>
      <c r="AC50" s="107"/>
      <c r="AD50" s="107"/>
      <c r="AE50" s="107"/>
      <c r="AF50" s="107"/>
      <c r="AG50" s="165">
        <f ca="1">INDIRECT("FTリスト２!ｈ"&amp;MATCH(B50,アイテム・FT,0)+1)</f>
        <v>0</v>
      </c>
      <c r="AH50" s="166"/>
      <c r="AI50" s="166"/>
      <c r="AJ50" s="166"/>
      <c r="AK50" s="166"/>
      <c r="AL50" s="166"/>
      <c r="AM50" s="166"/>
      <c r="AN50" s="166"/>
      <c r="AO50" s="167"/>
      <c r="AP50" s="25"/>
      <c r="AQ50" s="72">
        <f>AG50/AU5</f>
        <v>0</v>
      </c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68"/>
      <c r="BD50" s="168"/>
      <c r="BE50" s="168"/>
      <c r="BF50" s="169"/>
      <c r="BG50" s="25"/>
      <c r="BH50" s="67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2"/>
      <c r="CS50" s="162"/>
      <c r="CT50" s="162"/>
      <c r="CU50" s="162"/>
      <c r="CV50" s="162"/>
      <c r="CW50" s="162"/>
      <c r="CX50" s="162"/>
      <c r="CY50" s="162"/>
      <c r="CZ50" s="162"/>
      <c r="DA50" s="162"/>
      <c r="DB50" s="162"/>
      <c r="DC50" s="162"/>
      <c r="DD50" s="162"/>
      <c r="DE50" s="162"/>
      <c r="DF50" s="162"/>
      <c r="DG50" s="162"/>
      <c r="DH50" s="162"/>
      <c r="DI50" s="162"/>
      <c r="DJ50" s="162"/>
      <c r="DK50" s="162"/>
      <c r="DL50" s="162"/>
      <c r="DM50" s="162"/>
      <c r="DN50" s="162"/>
      <c r="DO50" s="162"/>
      <c r="DP50" s="162"/>
      <c r="DQ50" s="162"/>
      <c r="DR50" s="162"/>
      <c r="DS50" s="162"/>
      <c r="DT50" s="163"/>
    </row>
  </sheetData>
  <mergeCells count="218">
    <mergeCell ref="W50:AA50"/>
    <mergeCell ref="AB50:AF50"/>
    <mergeCell ref="W48:AA48"/>
    <mergeCell ref="AB48:AF48"/>
    <mergeCell ref="B49:V49"/>
    <mergeCell ref="W49:AA49"/>
    <mergeCell ref="AB49:AF49"/>
    <mergeCell ref="BH47:DT47"/>
    <mergeCell ref="AQ48:BF48"/>
    <mergeCell ref="BH48:DT48"/>
    <mergeCell ref="AG47:AO47"/>
    <mergeCell ref="AG48:AO48"/>
    <mergeCell ref="AW6:AY6"/>
    <mergeCell ref="J6:S6"/>
    <mergeCell ref="B6:I6"/>
    <mergeCell ref="AZ6:BB6"/>
    <mergeCell ref="AM6:AO6"/>
    <mergeCell ref="AT6:AV6"/>
    <mergeCell ref="T6:AA6"/>
    <mergeCell ref="AB6:AE6"/>
    <mergeCell ref="AI6:AL6"/>
    <mergeCell ref="AP6:AS6"/>
    <mergeCell ref="J7:T7"/>
    <mergeCell ref="AB7:AH7"/>
    <mergeCell ref="AS7:BB7"/>
    <mergeCell ref="AI7:AR7"/>
    <mergeCell ref="U7:AA7"/>
    <mergeCell ref="AQ50:BF50"/>
    <mergeCell ref="BH50:DT50"/>
    <mergeCell ref="AG50:AO50"/>
    <mergeCell ref="B50:V50"/>
    <mergeCell ref="AQ49:BF49"/>
    <mergeCell ref="BH49:DT49"/>
    <mergeCell ref="AG49:AO49"/>
    <mergeCell ref="B48:V48"/>
    <mergeCell ref="AQ46:BF46"/>
    <mergeCell ref="BH46:DT46"/>
    <mergeCell ref="AG45:AO45"/>
    <mergeCell ref="AG46:AO46"/>
    <mergeCell ref="AB45:AF45"/>
    <mergeCell ref="W45:AA45"/>
    <mergeCell ref="B45:V45"/>
    <mergeCell ref="AB46:AF46"/>
    <mergeCell ref="AC32:AI32"/>
    <mergeCell ref="AJ32:BO32"/>
    <mergeCell ref="AC33:AI33"/>
    <mergeCell ref="AJ33:BO33"/>
    <mergeCell ref="BZ34:CM34"/>
    <mergeCell ref="CN34:DE34"/>
    <mergeCell ref="DF34:DT34"/>
    <mergeCell ref="AC34:AI34"/>
    <mergeCell ref="AJ34:BO34"/>
    <mergeCell ref="AC35:AI35"/>
    <mergeCell ref="AJ35:BO35"/>
    <mergeCell ref="AC36:AI36"/>
    <mergeCell ref="AJ36:BO36"/>
    <mergeCell ref="M36:Q36"/>
    <mergeCell ref="R36:V36"/>
    <mergeCell ref="X36:AB36"/>
    <mergeCell ref="AQ25:BF25"/>
    <mergeCell ref="BH25:DT25"/>
    <mergeCell ref="AQ27:BF27"/>
    <mergeCell ref="BH27:DT27"/>
    <mergeCell ref="R24:Y24"/>
    <mergeCell ref="AA24:AO24"/>
    <mergeCell ref="AQ24:BF24"/>
    <mergeCell ref="BH24:DT24"/>
    <mergeCell ref="R23:Y23"/>
    <mergeCell ref="AA23:AO23"/>
    <mergeCell ref="AQ23:BF23"/>
    <mergeCell ref="BH23:DT23"/>
    <mergeCell ref="R22:Y22"/>
    <mergeCell ref="AA22:AO22"/>
    <mergeCell ref="AQ22:BF22"/>
    <mergeCell ref="BH22:DT22"/>
    <mergeCell ref="R21:Y21"/>
    <mergeCell ref="AA21:AO21"/>
    <mergeCell ref="AQ21:BF21"/>
    <mergeCell ref="BH21:DT21"/>
    <mergeCell ref="R20:Y20"/>
    <mergeCell ref="AA20:AO20"/>
    <mergeCell ref="AQ20:BF20"/>
    <mergeCell ref="BH20:DT20"/>
    <mergeCell ref="R19:Y19"/>
    <mergeCell ref="AA19:AO19"/>
    <mergeCell ref="AQ19:BF19"/>
    <mergeCell ref="BH19:DT19"/>
    <mergeCell ref="R17:Y17"/>
    <mergeCell ref="AA17:AO17"/>
    <mergeCell ref="R18:Y18"/>
    <mergeCell ref="AA18:AO18"/>
    <mergeCell ref="BU39:DT41"/>
    <mergeCell ref="B40:K40"/>
    <mergeCell ref="L40:AK40"/>
    <mergeCell ref="AL40:AZ40"/>
    <mergeCell ref="BA40:BR40"/>
    <mergeCell ref="B41:K41"/>
    <mergeCell ref="L41:AK41"/>
    <mergeCell ref="AL41:AZ41"/>
    <mergeCell ref="BA41:BR41"/>
    <mergeCell ref="B39:K39"/>
    <mergeCell ref="L39:AK39"/>
    <mergeCell ref="AL39:AZ39"/>
    <mergeCell ref="BA39:BR39"/>
    <mergeCell ref="BR35:DT35"/>
    <mergeCell ref="B36:L36"/>
    <mergeCell ref="BR36:DT36"/>
    <mergeCell ref="B35:L35"/>
    <mergeCell ref="M35:Q35"/>
    <mergeCell ref="R35:V35"/>
    <mergeCell ref="X35:AB35"/>
    <mergeCell ref="B34:L34"/>
    <mergeCell ref="BW34:BY34"/>
    <mergeCell ref="M34:Q34"/>
    <mergeCell ref="R34:V34"/>
    <mergeCell ref="X34:AB34"/>
    <mergeCell ref="BW33:BY33"/>
    <mergeCell ref="BZ33:CM33"/>
    <mergeCell ref="CN33:DE33"/>
    <mergeCell ref="DF33:DI33"/>
    <mergeCell ref="DF31:DI31"/>
    <mergeCell ref="B32:L32"/>
    <mergeCell ref="BW32:BY32"/>
    <mergeCell ref="CE32:CG32"/>
    <mergeCell ref="CH32:CM32"/>
    <mergeCell ref="CN32:DE32"/>
    <mergeCell ref="DF32:DI32"/>
    <mergeCell ref="M31:Q31"/>
    <mergeCell ref="B33:L33"/>
    <mergeCell ref="X31:AB31"/>
    <mergeCell ref="B31:L31"/>
    <mergeCell ref="X30:AB30"/>
    <mergeCell ref="M33:Q33"/>
    <mergeCell ref="R33:V33"/>
    <mergeCell ref="X33:AB33"/>
    <mergeCell ref="AC30:AI30"/>
    <mergeCell ref="AC31:AI31"/>
    <mergeCell ref="BW31:BY31"/>
    <mergeCell ref="BZ31:CM31"/>
    <mergeCell ref="CN31:DE31"/>
    <mergeCell ref="AJ31:BO31"/>
    <mergeCell ref="BR30:CM30"/>
    <mergeCell ref="R26:Y26"/>
    <mergeCell ref="AA26:AO26"/>
    <mergeCell ref="AQ26:BF26"/>
    <mergeCell ref="BH26:DT26"/>
    <mergeCell ref="R27:Y27"/>
    <mergeCell ref="AA27:AO27"/>
    <mergeCell ref="CN30:DE30"/>
    <mergeCell ref="DF30:DT30"/>
    <mergeCell ref="R30:V30"/>
    <mergeCell ref="U4:BB4"/>
    <mergeCell ref="Q5:AH5"/>
    <mergeCell ref="AU5:BB5"/>
    <mergeCell ref="AQ47:BF47"/>
    <mergeCell ref="W46:AA46"/>
    <mergeCell ref="B46:V46"/>
    <mergeCell ref="B47:V47"/>
    <mergeCell ref="W47:AA47"/>
    <mergeCell ref="AB47:AF47"/>
    <mergeCell ref="J8:BB8"/>
    <mergeCell ref="B24:Q24"/>
    <mergeCell ref="B22:Q22"/>
    <mergeCell ref="B23:Q23"/>
    <mergeCell ref="B20:Q20"/>
    <mergeCell ref="B21:Q21"/>
    <mergeCell ref="B13:G13"/>
    <mergeCell ref="R13:BI13"/>
    <mergeCell ref="B25:Q25"/>
    <mergeCell ref="M29:Q29"/>
    <mergeCell ref="R29:AB29"/>
    <mergeCell ref="R25:Y25"/>
    <mergeCell ref="AA25:AO25"/>
    <mergeCell ref="AC29:AI29"/>
    <mergeCell ref="AJ29:BO29"/>
    <mergeCell ref="B26:Q26"/>
    <mergeCell ref="B27:Q27"/>
    <mergeCell ref="B30:L30"/>
    <mergeCell ref="M30:Q30"/>
    <mergeCell ref="AJ30:BO30"/>
    <mergeCell ref="B18:Q18"/>
    <mergeCell ref="B19:Q19"/>
    <mergeCell ref="AQ18:BF18"/>
    <mergeCell ref="BH18:DT18"/>
    <mergeCell ref="M32:Q32"/>
    <mergeCell ref="R32:V32"/>
    <mergeCell ref="X32:AB32"/>
    <mergeCell ref="R31:V31"/>
    <mergeCell ref="DA14:DT14"/>
    <mergeCell ref="B15:G15"/>
    <mergeCell ref="H15:N15"/>
    <mergeCell ref="R15:BI15"/>
    <mergeCell ref="BJ15:CZ15"/>
    <mergeCell ref="DA15:DT15"/>
    <mergeCell ref="B14:G14"/>
    <mergeCell ref="H14:N14"/>
    <mergeCell ref="R14:BI14"/>
    <mergeCell ref="BJ14:CZ14"/>
    <mergeCell ref="BJ13:CZ13"/>
    <mergeCell ref="DA13:DT13"/>
    <mergeCell ref="DA11:DT11"/>
    <mergeCell ref="B12:G12"/>
    <mergeCell ref="H12:N12"/>
    <mergeCell ref="R12:BI12"/>
    <mergeCell ref="BJ12:CZ12"/>
    <mergeCell ref="DA12:DT12"/>
    <mergeCell ref="B11:G11"/>
    <mergeCell ref="H11:N11"/>
    <mergeCell ref="A1:DU1"/>
    <mergeCell ref="L2:T2"/>
    <mergeCell ref="AE2:BB2"/>
    <mergeCell ref="BE2:DS2"/>
    <mergeCell ref="R11:BI11"/>
    <mergeCell ref="BJ11:CZ11"/>
    <mergeCell ref="S3:BB3"/>
    <mergeCell ref="BE3:DS8"/>
    <mergeCell ref="B7:I7"/>
    <mergeCell ref="AF6:AH6"/>
  </mergeCells>
  <dataValidations count="11">
    <dataValidation type="list" allowBlank="1" showInputMessage="1" showErrorMessage="1" sqref="B30:L36">
      <formula1>絶技・FT</formula1>
    </dataValidation>
    <dataValidation type="list" allowBlank="1" showInputMessage="1" showErrorMessage="1" sqref="R11:BI11">
      <formula1>性別・FT</formula1>
    </dataValidation>
    <dataValidation type="list" allowBlank="1" showInputMessage="1" showErrorMessage="1" sqref="BJ11:CZ11">
      <formula1>性別・FTボックス</formula1>
    </dataValidation>
    <dataValidation type="list" allowBlank="1" showInputMessage="1" showErrorMessage="1" sqref="R12:BI12">
      <formula1>基本属性・FT</formula1>
    </dataValidation>
    <dataValidation type="list" allowBlank="1" showInputMessage="1" showErrorMessage="1" sqref="BJ12:CZ12">
      <formula1>基本属性・FTボックス</formula1>
    </dataValidation>
    <dataValidation type="list" allowBlank="1" showInputMessage="1" showErrorMessage="1" sqref="R13:BI13">
      <formula1>決まるもの・FT</formula1>
    </dataValidation>
    <dataValidation type="list" allowBlank="1" showInputMessage="1" showErrorMessage="1" sqref="BJ13:CZ13">
      <formula1>決まるもの・FTボックス</formula1>
    </dataValidation>
    <dataValidation type="list" allowBlank="1" showInputMessage="1" showErrorMessage="1" sqref="R14:BI14">
      <formula1>副属性・FT</formula1>
    </dataValidation>
    <dataValidation type="list" allowBlank="1" showInputMessage="1" showErrorMessage="1" sqref="BJ14:CZ14">
      <formula1>副属性・FTボックス</formula1>
    </dataValidation>
    <dataValidation type="list" allowBlank="1" showInputMessage="1" showErrorMessage="1" sqref="J8:BB8">
      <formula1>動機・FT</formula1>
    </dataValidation>
    <dataValidation type="list" allowBlank="1" showInputMessage="1" showErrorMessage="1" sqref="B46:V50">
      <formula1>アイテム・FT</formula1>
    </dataValidation>
  </dataValidation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U42"/>
  <sheetViews>
    <sheetView workbookViewId="0" topLeftCell="A10">
      <selection activeCell="B29" sqref="B29:BO36"/>
    </sheetView>
  </sheetViews>
  <sheetFormatPr defaultColWidth="9.00390625" defaultRowHeight="13.5"/>
  <cols>
    <col min="1" max="16384" width="0.875" style="1" customWidth="1"/>
  </cols>
  <sheetData>
    <row r="1" spans="1:125" ht="24">
      <c r="A1" s="61" t="s">
        <v>373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3"/>
    </row>
    <row r="2" spans="1:125" ht="13.5">
      <c r="A2" s="24"/>
      <c r="B2" s="4" t="s">
        <v>345</v>
      </c>
      <c r="C2" s="5"/>
      <c r="D2" s="5"/>
      <c r="E2" s="5"/>
      <c r="F2" s="5"/>
      <c r="G2" s="5"/>
      <c r="H2" s="5"/>
      <c r="I2" s="5"/>
      <c r="J2" s="5"/>
      <c r="K2" s="5"/>
      <c r="L2" s="64"/>
      <c r="M2" s="65"/>
      <c r="N2" s="65"/>
      <c r="O2" s="65"/>
      <c r="P2" s="65"/>
      <c r="Q2" s="65"/>
      <c r="R2" s="65"/>
      <c r="S2" s="65"/>
      <c r="T2" s="66"/>
      <c r="U2" s="4" t="s">
        <v>388</v>
      </c>
      <c r="V2" s="22"/>
      <c r="W2" s="22"/>
      <c r="X2" s="22"/>
      <c r="Y2" s="22"/>
      <c r="Z2" s="22"/>
      <c r="AA2" s="22"/>
      <c r="AB2" s="22"/>
      <c r="AC2" s="5"/>
      <c r="AD2" s="22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6"/>
      <c r="BC2" s="25"/>
      <c r="BD2" s="25"/>
      <c r="BE2" s="86" t="s">
        <v>394</v>
      </c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8"/>
      <c r="DT2" s="25"/>
      <c r="DU2" s="26"/>
    </row>
    <row r="3" spans="1:125" ht="13.5">
      <c r="A3" s="24"/>
      <c r="B3" s="2" t="s">
        <v>346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64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6"/>
      <c r="BC3" s="25"/>
      <c r="BD3" s="25"/>
      <c r="BE3" s="89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90"/>
      <c r="DT3" s="25"/>
      <c r="DU3" s="26"/>
    </row>
    <row r="4" spans="1:125" ht="13.5">
      <c r="A4" s="24"/>
      <c r="B4" s="4" t="s">
        <v>347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4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6"/>
      <c r="BC4" s="25"/>
      <c r="BD4" s="25"/>
      <c r="BE4" s="91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90"/>
      <c r="DT4" s="25"/>
      <c r="DU4" s="26"/>
    </row>
    <row r="5" spans="1:125" ht="13.5">
      <c r="A5" s="24"/>
      <c r="B5" s="4" t="s">
        <v>372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4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6"/>
      <c r="AI5" s="4" t="s">
        <v>387</v>
      </c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64"/>
      <c r="AV5" s="65"/>
      <c r="AW5" s="65"/>
      <c r="AX5" s="65"/>
      <c r="AY5" s="65"/>
      <c r="AZ5" s="65"/>
      <c r="BA5" s="65"/>
      <c r="BB5" s="66"/>
      <c r="BC5" s="25"/>
      <c r="BD5" s="25"/>
      <c r="BE5" s="91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90"/>
      <c r="DT5" s="25"/>
      <c r="DU5" s="26"/>
    </row>
    <row r="6" spans="1:125" ht="13.5">
      <c r="A6" s="24"/>
      <c r="B6" s="4" t="s">
        <v>348</v>
      </c>
      <c r="C6" s="5"/>
      <c r="D6" s="5"/>
      <c r="E6" s="5"/>
      <c r="F6" s="5"/>
      <c r="G6" s="5"/>
      <c r="H6" s="5"/>
      <c r="I6" s="5"/>
      <c r="J6" s="64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6"/>
      <c r="BC6" s="23"/>
      <c r="BD6" s="23"/>
      <c r="BE6" s="91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90"/>
      <c r="DT6" s="25"/>
      <c r="DU6" s="26"/>
    </row>
    <row r="7" spans="1:125" ht="13.5">
      <c r="A7" s="24"/>
      <c r="B7" s="4" t="s">
        <v>349</v>
      </c>
      <c r="C7" s="5"/>
      <c r="D7" s="5"/>
      <c r="E7" s="5"/>
      <c r="F7" s="5"/>
      <c r="G7" s="5"/>
      <c r="H7" s="5"/>
      <c r="I7" s="5"/>
      <c r="J7" s="64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6"/>
      <c r="AB7" s="4" t="s">
        <v>350</v>
      </c>
      <c r="AC7" s="5"/>
      <c r="AD7" s="5"/>
      <c r="AE7" s="5"/>
      <c r="AF7" s="5"/>
      <c r="AG7" s="5"/>
      <c r="AH7" s="5"/>
      <c r="AI7" s="5"/>
      <c r="AJ7" s="5"/>
      <c r="AK7" s="5"/>
      <c r="AL7" s="64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6"/>
      <c r="BC7" s="25"/>
      <c r="BD7" s="25"/>
      <c r="BE7" s="91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90"/>
      <c r="DT7" s="25"/>
      <c r="DU7" s="26"/>
    </row>
    <row r="8" spans="1:125" ht="13.5">
      <c r="A8" s="24"/>
      <c r="B8" s="4" t="s">
        <v>557</v>
      </c>
      <c r="C8" s="5"/>
      <c r="D8" s="5"/>
      <c r="E8" s="5"/>
      <c r="F8" s="5"/>
      <c r="G8" s="5"/>
      <c r="H8" s="5"/>
      <c r="I8" s="5"/>
      <c r="J8" s="64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6"/>
      <c r="BC8" s="25"/>
      <c r="BD8" s="25"/>
      <c r="BE8" s="92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4"/>
      <c r="DT8" s="25"/>
      <c r="DU8" s="26"/>
    </row>
    <row r="9" spans="1:125" ht="13.5">
      <c r="A9" s="2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26"/>
    </row>
    <row r="10" spans="1:125" ht="13.5">
      <c r="A10" s="24"/>
      <c r="B10" s="17" t="s">
        <v>351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  <c r="R10" s="17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9"/>
      <c r="BJ10" s="17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 t="s">
        <v>353</v>
      </c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9"/>
      <c r="DA10" s="17"/>
      <c r="DB10" s="18"/>
      <c r="DC10" s="18"/>
      <c r="DD10" s="18"/>
      <c r="DE10" s="18" t="s">
        <v>354</v>
      </c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27"/>
    </row>
    <row r="11" spans="1:125" ht="13.5">
      <c r="A11" s="24"/>
      <c r="B11" s="59" t="s">
        <v>390</v>
      </c>
      <c r="C11" s="60"/>
      <c r="D11" s="60"/>
      <c r="E11" s="60"/>
      <c r="F11" s="60"/>
      <c r="G11" s="60"/>
      <c r="H11" s="64"/>
      <c r="I11" s="64"/>
      <c r="J11" s="64"/>
      <c r="K11" s="64"/>
      <c r="L11" s="64"/>
      <c r="M11" s="64"/>
      <c r="N11" s="64"/>
      <c r="O11" s="5" t="s">
        <v>376</v>
      </c>
      <c r="P11" s="5"/>
      <c r="Q11" s="6"/>
      <c r="R11" s="67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6"/>
      <c r="BJ11" s="67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6"/>
      <c r="DA11" s="67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6"/>
      <c r="DU11" s="26"/>
    </row>
    <row r="12" spans="1:125" ht="13.5">
      <c r="A12" s="24"/>
      <c r="B12" s="59" t="s">
        <v>389</v>
      </c>
      <c r="C12" s="60"/>
      <c r="D12" s="60"/>
      <c r="E12" s="60"/>
      <c r="F12" s="60"/>
      <c r="G12" s="60"/>
      <c r="H12" s="64"/>
      <c r="I12" s="64"/>
      <c r="J12" s="64"/>
      <c r="K12" s="64"/>
      <c r="L12" s="64"/>
      <c r="M12" s="64"/>
      <c r="N12" s="64"/>
      <c r="O12" s="5" t="s">
        <v>376</v>
      </c>
      <c r="P12" s="5"/>
      <c r="Q12" s="6"/>
      <c r="R12" s="67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6"/>
      <c r="BJ12" s="67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6"/>
      <c r="DA12" s="67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6"/>
      <c r="DU12" s="26"/>
    </row>
    <row r="13" spans="1:125" ht="13.5">
      <c r="A13" s="24"/>
      <c r="B13" s="59" t="s">
        <v>391</v>
      </c>
      <c r="C13" s="60"/>
      <c r="D13" s="60"/>
      <c r="E13" s="60"/>
      <c r="F13" s="60"/>
      <c r="G13" s="60"/>
      <c r="H13" s="5" t="s">
        <v>377</v>
      </c>
      <c r="I13" s="5"/>
      <c r="J13" s="5"/>
      <c r="K13" s="5"/>
      <c r="L13" s="5"/>
      <c r="M13" s="5"/>
      <c r="N13" s="5"/>
      <c r="O13" s="5" t="s">
        <v>376</v>
      </c>
      <c r="P13" s="5"/>
      <c r="Q13" s="6"/>
      <c r="R13" s="67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6"/>
      <c r="BJ13" s="67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6"/>
      <c r="DA13" s="67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6"/>
      <c r="DU13" s="26"/>
    </row>
    <row r="14" spans="1:125" ht="13.5">
      <c r="A14" s="24"/>
      <c r="B14" s="59" t="s">
        <v>392</v>
      </c>
      <c r="C14" s="60"/>
      <c r="D14" s="60"/>
      <c r="E14" s="60" t="s">
        <v>375</v>
      </c>
      <c r="F14" s="60"/>
      <c r="G14" s="60"/>
      <c r="H14" s="64"/>
      <c r="I14" s="65"/>
      <c r="J14" s="65"/>
      <c r="K14" s="65"/>
      <c r="L14" s="65"/>
      <c r="M14" s="65"/>
      <c r="N14" s="65"/>
      <c r="O14" s="5" t="s">
        <v>376</v>
      </c>
      <c r="P14" s="5"/>
      <c r="Q14" s="6"/>
      <c r="R14" s="67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6"/>
      <c r="BJ14" s="67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6"/>
      <c r="DA14" s="67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6"/>
      <c r="DU14" s="26"/>
    </row>
    <row r="15" spans="1:125" ht="13.5">
      <c r="A15" s="24"/>
      <c r="B15" s="59" t="s">
        <v>393</v>
      </c>
      <c r="C15" s="60"/>
      <c r="D15" s="60"/>
      <c r="E15" s="60" t="s">
        <v>374</v>
      </c>
      <c r="F15" s="60"/>
      <c r="G15" s="60"/>
      <c r="H15" s="64"/>
      <c r="I15" s="64"/>
      <c r="J15" s="64"/>
      <c r="K15" s="64"/>
      <c r="L15" s="64"/>
      <c r="M15" s="64"/>
      <c r="N15" s="64"/>
      <c r="O15" s="5" t="s">
        <v>376</v>
      </c>
      <c r="P15" s="5"/>
      <c r="Q15" s="6"/>
      <c r="R15" s="67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6"/>
      <c r="BJ15" s="67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6"/>
      <c r="DA15" s="67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6"/>
      <c r="DU15" s="26"/>
    </row>
    <row r="16" spans="1:125" ht="13.5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6"/>
    </row>
    <row r="17" spans="1:125" ht="13.5">
      <c r="A17" s="24"/>
      <c r="B17" s="11" t="s">
        <v>352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83" t="s">
        <v>396</v>
      </c>
      <c r="S17" s="84"/>
      <c r="T17" s="84"/>
      <c r="U17" s="84"/>
      <c r="V17" s="84"/>
      <c r="W17" s="84"/>
      <c r="X17" s="84"/>
      <c r="Y17" s="84"/>
      <c r="Z17" s="23"/>
      <c r="AA17" s="49" t="s">
        <v>355</v>
      </c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25"/>
      <c r="AQ17" s="11" t="s">
        <v>356</v>
      </c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4"/>
      <c r="BG17" s="25"/>
      <c r="BH17" s="31" t="s">
        <v>357</v>
      </c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26"/>
    </row>
    <row r="18" spans="1:125" ht="13.5">
      <c r="A18" s="24"/>
      <c r="B18" s="67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6"/>
      <c r="R18" s="85"/>
      <c r="S18" s="85"/>
      <c r="T18" s="85"/>
      <c r="U18" s="85"/>
      <c r="V18" s="85"/>
      <c r="W18" s="85"/>
      <c r="X18" s="85"/>
      <c r="Y18" s="85"/>
      <c r="Z18" s="23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25"/>
      <c r="AQ18" s="72" t="e">
        <f>AL7/AU5*AA18/10</f>
        <v>#DIV/0!</v>
      </c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4"/>
      <c r="BG18" s="25"/>
      <c r="BH18" s="67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6"/>
      <c r="DU18" s="26"/>
    </row>
    <row r="19" spans="1:125" ht="13.5">
      <c r="A19" s="24"/>
      <c r="B19" s="67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6"/>
      <c r="R19" s="52"/>
      <c r="S19" s="52"/>
      <c r="T19" s="52"/>
      <c r="U19" s="52"/>
      <c r="V19" s="52"/>
      <c r="W19" s="52"/>
      <c r="X19" s="52"/>
      <c r="Y19" s="52"/>
      <c r="Z19" s="23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25"/>
      <c r="AQ19" s="72" t="e">
        <f>AL7/AU5*AA19/10</f>
        <v>#DIV/0!</v>
      </c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4"/>
      <c r="BG19" s="25"/>
      <c r="BH19" s="67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6"/>
      <c r="DU19" s="26"/>
    </row>
    <row r="20" spans="1:125" ht="13.5">
      <c r="A20" s="24"/>
      <c r="B20" s="67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6"/>
      <c r="R20" s="52"/>
      <c r="S20" s="52"/>
      <c r="T20" s="52"/>
      <c r="U20" s="52"/>
      <c r="V20" s="52"/>
      <c r="W20" s="52"/>
      <c r="X20" s="52"/>
      <c r="Y20" s="52"/>
      <c r="Z20" s="23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25"/>
      <c r="AQ20" s="72" t="e">
        <f>AL7/AU5*AA20/10</f>
        <v>#DIV/0!</v>
      </c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4"/>
      <c r="BG20" s="25"/>
      <c r="BH20" s="67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6"/>
      <c r="DU20" s="26"/>
    </row>
    <row r="21" spans="1:125" ht="13.5">
      <c r="A21" s="24"/>
      <c r="B21" s="67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6"/>
      <c r="R21" s="52"/>
      <c r="S21" s="52"/>
      <c r="T21" s="52"/>
      <c r="U21" s="52"/>
      <c r="V21" s="52"/>
      <c r="W21" s="52"/>
      <c r="X21" s="52"/>
      <c r="Y21" s="52"/>
      <c r="Z21" s="23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25"/>
      <c r="AQ21" s="72" t="e">
        <f>AL7/AU5*AA21/10</f>
        <v>#DIV/0!</v>
      </c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4"/>
      <c r="BG21" s="25"/>
      <c r="BH21" s="67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6"/>
      <c r="DU21" s="26"/>
    </row>
    <row r="22" spans="1:125" ht="13.5">
      <c r="A22" s="24"/>
      <c r="B22" s="67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6"/>
      <c r="R22" s="52"/>
      <c r="S22" s="52"/>
      <c r="T22" s="52"/>
      <c r="U22" s="52"/>
      <c r="V22" s="52"/>
      <c r="W22" s="52"/>
      <c r="X22" s="52"/>
      <c r="Y22" s="52"/>
      <c r="Z22" s="23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25"/>
      <c r="AQ22" s="72" t="e">
        <f>AL7/AU5*AA22/10</f>
        <v>#DIV/0!</v>
      </c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4"/>
      <c r="BG22" s="25"/>
      <c r="BH22" s="67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6"/>
      <c r="DU22" s="26"/>
    </row>
    <row r="23" spans="1:125" ht="13.5">
      <c r="A23" s="24"/>
      <c r="B23" s="67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6"/>
      <c r="R23" s="52"/>
      <c r="S23" s="52"/>
      <c r="T23" s="52"/>
      <c r="U23" s="52"/>
      <c r="V23" s="52"/>
      <c r="W23" s="52"/>
      <c r="X23" s="52"/>
      <c r="Y23" s="52"/>
      <c r="Z23" s="23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25"/>
      <c r="AQ23" s="72" t="e">
        <f>AL7/AU5*AA23/10</f>
        <v>#DIV/0!</v>
      </c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4"/>
      <c r="BG23" s="25"/>
      <c r="BH23" s="67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6"/>
      <c r="DU23" s="26"/>
    </row>
    <row r="24" spans="1:125" ht="13.5">
      <c r="A24" s="24"/>
      <c r="B24" s="67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6"/>
      <c r="R24" s="52"/>
      <c r="S24" s="52"/>
      <c r="T24" s="52"/>
      <c r="U24" s="52"/>
      <c r="V24" s="52"/>
      <c r="W24" s="52"/>
      <c r="X24" s="52"/>
      <c r="Y24" s="52"/>
      <c r="Z24" s="23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25"/>
      <c r="AQ24" s="72" t="e">
        <f>AL7/AU5*AA24/10</f>
        <v>#DIV/0!</v>
      </c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4"/>
      <c r="BG24" s="25"/>
      <c r="BH24" s="67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6"/>
      <c r="DU24" s="26"/>
    </row>
    <row r="25" spans="1:125" ht="13.5">
      <c r="A25" s="24"/>
      <c r="B25" s="67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6"/>
      <c r="R25" s="52"/>
      <c r="S25" s="52"/>
      <c r="T25" s="52"/>
      <c r="U25" s="52"/>
      <c r="V25" s="52"/>
      <c r="W25" s="52"/>
      <c r="X25" s="52"/>
      <c r="Y25" s="52"/>
      <c r="Z25" s="23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25"/>
      <c r="AQ25" s="72" t="e">
        <f>AL7/AU5*AA25/10</f>
        <v>#DIV/0!</v>
      </c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4"/>
      <c r="BG25" s="25"/>
      <c r="BH25" s="67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6"/>
      <c r="DU25" s="26"/>
    </row>
    <row r="26" spans="1:125" ht="13.5">
      <c r="A26" s="24"/>
      <c r="B26" s="67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6"/>
      <c r="R26" s="52"/>
      <c r="S26" s="52"/>
      <c r="T26" s="52"/>
      <c r="U26" s="52"/>
      <c r="V26" s="52"/>
      <c r="W26" s="52"/>
      <c r="X26" s="52"/>
      <c r="Y26" s="52"/>
      <c r="Z26" s="23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25"/>
      <c r="AQ26" s="72" t="e">
        <f>AL7/AU5*AA26/10</f>
        <v>#DIV/0!</v>
      </c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4"/>
      <c r="BG26" s="25"/>
      <c r="BH26" s="67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6"/>
      <c r="DU26" s="26"/>
    </row>
    <row r="27" spans="1:125" ht="13.5">
      <c r="A27" s="24"/>
      <c r="B27" s="67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6"/>
      <c r="R27" s="52"/>
      <c r="S27" s="52"/>
      <c r="T27" s="52"/>
      <c r="U27" s="52"/>
      <c r="V27" s="52"/>
      <c r="W27" s="52"/>
      <c r="X27" s="52"/>
      <c r="Y27" s="52"/>
      <c r="Z27" s="23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25"/>
      <c r="AQ27" s="72" t="e">
        <f>AL7/AU5*AA27/10</f>
        <v>#DIV/0!</v>
      </c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4"/>
      <c r="BG27" s="25"/>
      <c r="BH27" s="67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6"/>
      <c r="DU27" s="26"/>
    </row>
    <row r="28" spans="1:125" ht="13.5">
      <c r="A28" s="2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25"/>
      <c r="BQ28" s="2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26"/>
    </row>
    <row r="29" spans="1:125" ht="13.5">
      <c r="A29" s="24"/>
      <c r="B29" s="20" t="s">
        <v>368</v>
      </c>
      <c r="C29" s="15"/>
      <c r="D29" s="15"/>
      <c r="E29" s="15"/>
      <c r="F29" s="15"/>
      <c r="G29" s="15"/>
      <c r="H29" s="15"/>
      <c r="I29" s="15"/>
      <c r="J29" s="15"/>
      <c r="K29" s="15"/>
      <c r="L29" s="34"/>
      <c r="M29" s="82" t="s">
        <v>715</v>
      </c>
      <c r="N29" s="60"/>
      <c r="O29" s="60"/>
      <c r="P29" s="60"/>
      <c r="Q29" s="60"/>
      <c r="R29" s="57" t="s">
        <v>714</v>
      </c>
      <c r="S29" s="58"/>
      <c r="T29" s="58"/>
      <c r="U29" s="58"/>
      <c r="V29" s="58"/>
      <c r="W29" s="58"/>
      <c r="X29" s="58"/>
      <c r="Y29" s="58"/>
      <c r="Z29" s="58"/>
      <c r="AA29" s="58"/>
      <c r="AB29" s="51"/>
      <c r="AC29" s="53" t="s">
        <v>716</v>
      </c>
      <c r="AD29" s="54"/>
      <c r="AE29" s="54"/>
      <c r="AF29" s="54"/>
      <c r="AG29" s="54"/>
      <c r="AH29" s="83" t="s">
        <v>359</v>
      </c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9"/>
      <c r="BQ29" s="10"/>
      <c r="BR29" s="18" t="s">
        <v>360</v>
      </c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27"/>
    </row>
    <row r="30" spans="1:125" ht="13.5">
      <c r="A30" s="24"/>
      <c r="B30" s="67"/>
      <c r="C30" s="65"/>
      <c r="D30" s="65"/>
      <c r="E30" s="65"/>
      <c r="F30" s="65"/>
      <c r="G30" s="65"/>
      <c r="H30" s="65"/>
      <c r="I30" s="65"/>
      <c r="J30" s="65"/>
      <c r="K30" s="65"/>
      <c r="L30" s="66"/>
      <c r="M30" s="59"/>
      <c r="N30" s="60"/>
      <c r="O30" s="60"/>
      <c r="P30" s="60"/>
      <c r="Q30" s="60"/>
      <c r="R30" s="67"/>
      <c r="S30" s="64"/>
      <c r="T30" s="64"/>
      <c r="U30" s="64"/>
      <c r="V30" s="64"/>
      <c r="W30" s="22" t="s">
        <v>717</v>
      </c>
      <c r="X30" s="64"/>
      <c r="Y30" s="64"/>
      <c r="Z30" s="64"/>
      <c r="AA30" s="64"/>
      <c r="AB30" s="75"/>
      <c r="AC30" s="75" t="e">
        <f>X30/AU4</f>
        <v>#DIV/0!</v>
      </c>
      <c r="AD30" s="76"/>
      <c r="AE30" s="76"/>
      <c r="AF30" s="76"/>
      <c r="AG30" s="76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9"/>
      <c r="BP30" s="25"/>
      <c r="BQ30" s="25"/>
      <c r="BR30" s="80" t="s">
        <v>361</v>
      </c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56"/>
      <c r="CN30" s="80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56"/>
      <c r="DF30" s="80" t="s">
        <v>362</v>
      </c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56"/>
      <c r="DU30" s="26"/>
    </row>
    <row r="31" spans="1:125" ht="13.5">
      <c r="A31" s="24"/>
      <c r="B31" s="67"/>
      <c r="C31" s="65"/>
      <c r="D31" s="65"/>
      <c r="E31" s="65"/>
      <c r="F31" s="65"/>
      <c r="G31" s="65"/>
      <c r="H31" s="65"/>
      <c r="I31" s="65"/>
      <c r="J31" s="65"/>
      <c r="K31" s="65"/>
      <c r="L31" s="66"/>
      <c r="M31" s="59"/>
      <c r="N31" s="60"/>
      <c r="O31" s="60"/>
      <c r="P31" s="60"/>
      <c r="Q31" s="60"/>
      <c r="R31" s="67"/>
      <c r="S31" s="64"/>
      <c r="T31" s="64"/>
      <c r="U31" s="64"/>
      <c r="V31" s="64"/>
      <c r="W31" s="22" t="s">
        <v>717</v>
      </c>
      <c r="X31" s="64"/>
      <c r="Y31" s="64"/>
      <c r="Z31" s="64"/>
      <c r="AA31" s="64"/>
      <c r="AB31" s="75"/>
      <c r="AC31" s="75" t="e">
        <f>X31/AU4</f>
        <v>#DIV/0!</v>
      </c>
      <c r="AD31" s="76"/>
      <c r="AE31" s="76"/>
      <c r="AF31" s="76"/>
      <c r="AG31" s="76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9"/>
      <c r="BP31" s="25"/>
      <c r="BQ31" s="25"/>
      <c r="BR31" s="8" t="s">
        <v>383</v>
      </c>
      <c r="BS31" s="7"/>
      <c r="BT31" s="7"/>
      <c r="BU31" s="7"/>
      <c r="BV31" s="7"/>
      <c r="BW31" s="78"/>
      <c r="BX31" s="78"/>
      <c r="BY31" s="78"/>
      <c r="BZ31" s="70" t="s">
        <v>384</v>
      </c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71"/>
      <c r="CN31" s="45" t="s">
        <v>363</v>
      </c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71"/>
      <c r="DF31" s="55"/>
      <c r="DG31" s="78"/>
      <c r="DH31" s="78"/>
      <c r="DI31" s="78"/>
      <c r="DJ31" s="16" t="s">
        <v>364</v>
      </c>
      <c r="DK31" s="7"/>
      <c r="DL31" s="7"/>
      <c r="DM31" s="7"/>
      <c r="DN31" s="7"/>
      <c r="DO31" s="7"/>
      <c r="DP31" s="7"/>
      <c r="DQ31" s="7"/>
      <c r="DR31" s="7"/>
      <c r="DS31" s="7"/>
      <c r="DT31" s="6"/>
      <c r="DU31" s="26"/>
    </row>
    <row r="32" spans="1:125" ht="13.5">
      <c r="A32" s="24"/>
      <c r="B32" s="67"/>
      <c r="C32" s="65"/>
      <c r="D32" s="65"/>
      <c r="E32" s="65"/>
      <c r="F32" s="65"/>
      <c r="G32" s="65"/>
      <c r="H32" s="65"/>
      <c r="I32" s="65"/>
      <c r="J32" s="65"/>
      <c r="K32" s="65"/>
      <c r="L32" s="66"/>
      <c r="M32" s="59"/>
      <c r="N32" s="60"/>
      <c r="O32" s="60"/>
      <c r="P32" s="60"/>
      <c r="Q32" s="60"/>
      <c r="R32" s="67"/>
      <c r="S32" s="64"/>
      <c r="T32" s="64"/>
      <c r="U32" s="64"/>
      <c r="V32" s="64"/>
      <c r="W32" s="22" t="s">
        <v>717</v>
      </c>
      <c r="X32" s="64"/>
      <c r="Y32" s="64"/>
      <c r="Z32" s="64"/>
      <c r="AA32" s="64"/>
      <c r="AB32" s="75"/>
      <c r="AC32" s="75" t="e">
        <f>X32/AU4</f>
        <v>#DIV/0!</v>
      </c>
      <c r="AD32" s="76"/>
      <c r="AE32" s="76"/>
      <c r="AF32" s="76"/>
      <c r="AG32" s="76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9"/>
      <c r="BP32" s="25"/>
      <c r="BQ32" s="25"/>
      <c r="BR32" s="8" t="s">
        <v>383</v>
      </c>
      <c r="BS32" s="7"/>
      <c r="BT32" s="7"/>
      <c r="BU32" s="7"/>
      <c r="BV32" s="7"/>
      <c r="BW32" s="78"/>
      <c r="BX32" s="78"/>
      <c r="BY32" s="78"/>
      <c r="BZ32" s="7" t="s">
        <v>385</v>
      </c>
      <c r="CA32" s="7"/>
      <c r="CB32" s="7"/>
      <c r="CC32" s="7"/>
      <c r="CD32" s="7"/>
      <c r="CE32" s="78"/>
      <c r="CF32" s="78"/>
      <c r="CG32" s="78"/>
      <c r="CH32" s="70" t="s">
        <v>384</v>
      </c>
      <c r="CI32" s="60"/>
      <c r="CJ32" s="60"/>
      <c r="CK32" s="60"/>
      <c r="CL32" s="60"/>
      <c r="CM32" s="71"/>
      <c r="CN32" s="45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71"/>
      <c r="DF32" s="79"/>
      <c r="DG32" s="65"/>
      <c r="DH32" s="65"/>
      <c r="DI32" s="65"/>
      <c r="DJ32" s="16" t="s">
        <v>364</v>
      </c>
      <c r="DK32" s="7"/>
      <c r="DL32" s="7"/>
      <c r="DM32" s="7"/>
      <c r="DN32" s="7"/>
      <c r="DO32" s="7"/>
      <c r="DP32" s="7"/>
      <c r="DQ32" s="7"/>
      <c r="DR32" s="7"/>
      <c r="DS32" s="7"/>
      <c r="DT32" s="6"/>
      <c r="DU32" s="26"/>
    </row>
    <row r="33" spans="1:125" ht="13.5">
      <c r="A33" s="24"/>
      <c r="B33" s="67"/>
      <c r="C33" s="65"/>
      <c r="D33" s="65"/>
      <c r="E33" s="65"/>
      <c r="F33" s="65"/>
      <c r="G33" s="65"/>
      <c r="H33" s="65"/>
      <c r="I33" s="65"/>
      <c r="J33" s="65"/>
      <c r="K33" s="65"/>
      <c r="L33" s="66"/>
      <c r="M33" s="59"/>
      <c r="N33" s="60"/>
      <c r="O33" s="60"/>
      <c r="P33" s="60"/>
      <c r="Q33" s="60"/>
      <c r="R33" s="67"/>
      <c r="S33" s="64"/>
      <c r="T33" s="64"/>
      <c r="U33" s="64"/>
      <c r="V33" s="64"/>
      <c r="W33" s="22" t="s">
        <v>717</v>
      </c>
      <c r="X33" s="64"/>
      <c r="Y33" s="64"/>
      <c r="Z33" s="64"/>
      <c r="AA33" s="64"/>
      <c r="AB33" s="75"/>
      <c r="AC33" s="75" t="e">
        <f>X33/AU4</f>
        <v>#DIV/0!</v>
      </c>
      <c r="AD33" s="76"/>
      <c r="AE33" s="76"/>
      <c r="AF33" s="76"/>
      <c r="AG33" s="76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9"/>
      <c r="BP33" s="25"/>
      <c r="BQ33" s="25"/>
      <c r="BR33" s="8" t="s">
        <v>383</v>
      </c>
      <c r="BS33" s="7"/>
      <c r="BT33" s="7"/>
      <c r="BU33" s="7"/>
      <c r="BV33" s="7"/>
      <c r="BW33" s="78"/>
      <c r="BX33" s="78"/>
      <c r="BY33" s="78"/>
      <c r="BZ33" s="70" t="s">
        <v>386</v>
      </c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71"/>
      <c r="CN33" s="45" t="s">
        <v>365</v>
      </c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71"/>
      <c r="DF33" s="55"/>
      <c r="DG33" s="78"/>
      <c r="DH33" s="78"/>
      <c r="DI33" s="78"/>
      <c r="DJ33" s="16" t="s">
        <v>364</v>
      </c>
      <c r="DK33" s="7"/>
      <c r="DL33" s="7"/>
      <c r="DM33" s="7"/>
      <c r="DN33" s="7"/>
      <c r="DO33" s="7"/>
      <c r="DP33" s="7"/>
      <c r="DQ33" s="7"/>
      <c r="DR33" s="7"/>
      <c r="DS33" s="7"/>
      <c r="DT33" s="6"/>
      <c r="DU33" s="26"/>
    </row>
    <row r="34" spans="1:125" ht="13.5">
      <c r="A34" s="24"/>
      <c r="B34" s="67"/>
      <c r="C34" s="65"/>
      <c r="D34" s="65"/>
      <c r="E34" s="65"/>
      <c r="F34" s="65"/>
      <c r="G34" s="65"/>
      <c r="H34" s="65"/>
      <c r="I34" s="65"/>
      <c r="J34" s="65"/>
      <c r="K34" s="65"/>
      <c r="L34" s="66"/>
      <c r="M34" s="59"/>
      <c r="N34" s="60"/>
      <c r="O34" s="60"/>
      <c r="P34" s="60"/>
      <c r="Q34" s="60"/>
      <c r="R34" s="67"/>
      <c r="S34" s="64"/>
      <c r="T34" s="64"/>
      <c r="U34" s="64"/>
      <c r="V34" s="64"/>
      <c r="W34" s="22" t="s">
        <v>717</v>
      </c>
      <c r="X34" s="64"/>
      <c r="Y34" s="64"/>
      <c r="Z34" s="64"/>
      <c r="AA34" s="64"/>
      <c r="AB34" s="75"/>
      <c r="AC34" s="75" t="e">
        <f>X34/AU4</f>
        <v>#DIV/0!</v>
      </c>
      <c r="AD34" s="76"/>
      <c r="AE34" s="76"/>
      <c r="AF34" s="76"/>
      <c r="AG34" s="76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9"/>
      <c r="BP34" s="25"/>
      <c r="BQ34" s="25"/>
      <c r="BR34" s="8" t="s">
        <v>383</v>
      </c>
      <c r="BS34" s="7"/>
      <c r="BT34" s="7"/>
      <c r="BU34" s="7"/>
      <c r="BV34" s="7"/>
      <c r="BW34" s="78"/>
      <c r="BX34" s="78"/>
      <c r="BY34" s="78"/>
      <c r="BZ34" s="70" t="s">
        <v>386</v>
      </c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71"/>
      <c r="CN34" s="45" t="s">
        <v>366</v>
      </c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71"/>
      <c r="DF34" s="45" t="s">
        <v>378</v>
      </c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71"/>
      <c r="DU34" s="26"/>
    </row>
    <row r="35" spans="1:125" ht="13.5">
      <c r="A35" s="24"/>
      <c r="B35" s="67"/>
      <c r="C35" s="65"/>
      <c r="D35" s="65"/>
      <c r="E35" s="65"/>
      <c r="F35" s="65"/>
      <c r="G35" s="65"/>
      <c r="H35" s="65"/>
      <c r="I35" s="65"/>
      <c r="J35" s="65"/>
      <c r="K35" s="65"/>
      <c r="L35" s="66"/>
      <c r="M35" s="59"/>
      <c r="N35" s="60"/>
      <c r="O35" s="60"/>
      <c r="P35" s="60"/>
      <c r="Q35" s="60"/>
      <c r="R35" s="67"/>
      <c r="S35" s="64"/>
      <c r="T35" s="64"/>
      <c r="U35" s="64"/>
      <c r="V35" s="64"/>
      <c r="W35" s="22" t="s">
        <v>717</v>
      </c>
      <c r="X35" s="64"/>
      <c r="Y35" s="64"/>
      <c r="Z35" s="64"/>
      <c r="AA35" s="64"/>
      <c r="AB35" s="75"/>
      <c r="AC35" s="75" t="e">
        <f>X35/AU4</f>
        <v>#DIV/0!</v>
      </c>
      <c r="AD35" s="76"/>
      <c r="AE35" s="76"/>
      <c r="AF35" s="76"/>
      <c r="AG35" s="76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9"/>
      <c r="BP35" s="25"/>
      <c r="BQ35" s="25"/>
      <c r="BR35" s="46" t="s">
        <v>369</v>
      </c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8"/>
      <c r="DU35" s="26"/>
    </row>
    <row r="36" spans="1:125" ht="13.5">
      <c r="A36" s="24"/>
      <c r="B36" s="67"/>
      <c r="C36" s="65"/>
      <c r="D36" s="65"/>
      <c r="E36" s="65"/>
      <c r="F36" s="65"/>
      <c r="G36" s="65"/>
      <c r="H36" s="65"/>
      <c r="I36" s="65"/>
      <c r="J36" s="65"/>
      <c r="K36" s="65"/>
      <c r="L36" s="66"/>
      <c r="M36" s="59"/>
      <c r="N36" s="60"/>
      <c r="O36" s="60"/>
      <c r="P36" s="60"/>
      <c r="Q36" s="60"/>
      <c r="R36" s="67"/>
      <c r="S36" s="64"/>
      <c r="T36" s="64"/>
      <c r="U36" s="64"/>
      <c r="V36" s="64"/>
      <c r="W36" s="22" t="s">
        <v>717</v>
      </c>
      <c r="X36" s="64"/>
      <c r="Y36" s="64"/>
      <c r="Z36" s="64"/>
      <c r="AA36" s="64"/>
      <c r="AB36" s="75"/>
      <c r="AC36" s="75" t="e">
        <f>X36/AU4</f>
        <v>#DIV/0!</v>
      </c>
      <c r="AD36" s="76"/>
      <c r="AE36" s="76"/>
      <c r="AF36" s="76"/>
      <c r="AG36" s="76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9"/>
      <c r="BP36" s="25"/>
      <c r="BQ36" s="25"/>
      <c r="BR36" s="95" t="s">
        <v>370</v>
      </c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7"/>
      <c r="DU36" s="26"/>
    </row>
    <row r="37" spans="1:125" ht="13.5">
      <c r="A37" s="2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6"/>
    </row>
    <row r="38" spans="1:125" ht="13.5">
      <c r="A38" s="24"/>
      <c r="B38" s="17" t="s">
        <v>379</v>
      </c>
      <c r="C38" s="18"/>
      <c r="D38" s="18"/>
      <c r="E38" s="18"/>
      <c r="F38" s="18"/>
      <c r="G38" s="18"/>
      <c r="H38" s="18"/>
      <c r="I38" s="18"/>
      <c r="J38" s="18"/>
      <c r="K38" s="19"/>
      <c r="L38" s="17" t="s">
        <v>380</v>
      </c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9"/>
      <c r="AL38" s="18" t="s">
        <v>381</v>
      </c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7" t="s">
        <v>382</v>
      </c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9"/>
      <c r="BT38" s="25"/>
      <c r="BU38" s="20" t="s">
        <v>367</v>
      </c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21"/>
      <c r="DU38" s="26"/>
    </row>
    <row r="39" spans="1:125" ht="13.5">
      <c r="A39" s="24"/>
      <c r="B39" s="80" t="s">
        <v>371</v>
      </c>
      <c r="C39" s="81"/>
      <c r="D39" s="81"/>
      <c r="E39" s="81"/>
      <c r="F39" s="81"/>
      <c r="G39" s="81"/>
      <c r="H39" s="81"/>
      <c r="I39" s="81"/>
      <c r="J39" s="81"/>
      <c r="K39" s="56"/>
      <c r="L39" s="59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71"/>
      <c r="AL39" s="59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71"/>
      <c r="BA39" s="59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71"/>
      <c r="BS39" s="25"/>
      <c r="BT39" s="25"/>
      <c r="BU39" s="98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100"/>
      <c r="DU39" s="26"/>
    </row>
    <row r="40" spans="1:125" ht="13.5">
      <c r="A40" s="24"/>
      <c r="B40" s="59"/>
      <c r="C40" s="60"/>
      <c r="D40" s="60"/>
      <c r="E40" s="60"/>
      <c r="F40" s="60"/>
      <c r="G40" s="60"/>
      <c r="H40" s="60"/>
      <c r="I40" s="60"/>
      <c r="J40" s="60"/>
      <c r="K40" s="71"/>
      <c r="L40" s="59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71"/>
      <c r="AL40" s="59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71"/>
      <c r="BA40" s="59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71"/>
      <c r="BS40" s="25"/>
      <c r="BT40" s="25"/>
      <c r="BU40" s="101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3"/>
      <c r="DU40" s="26"/>
    </row>
    <row r="41" spans="1:125" ht="13.5">
      <c r="A41" s="24"/>
      <c r="B41" s="59"/>
      <c r="C41" s="60"/>
      <c r="D41" s="60"/>
      <c r="E41" s="60"/>
      <c r="F41" s="60"/>
      <c r="G41" s="60"/>
      <c r="H41" s="60"/>
      <c r="I41" s="60"/>
      <c r="J41" s="60"/>
      <c r="K41" s="71"/>
      <c r="L41" s="59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71"/>
      <c r="AL41" s="59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71"/>
      <c r="BA41" s="59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71"/>
      <c r="BS41" s="25"/>
      <c r="BT41" s="25"/>
      <c r="BU41" s="104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105"/>
      <c r="DS41" s="105"/>
      <c r="DT41" s="106"/>
      <c r="DU41" s="26"/>
    </row>
    <row r="42" spans="1:125" ht="14.25" thickBot="1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30"/>
    </row>
  </sheetData>
  <mergeCells count="170">
    <mergeCell ref="BZ34:CM34"/>
    <mergeCell ref="CN34:DE34"/>
    <mergeCell ref="DF34:DT34"/>
    <mergeCell ref="AH36:BO36"/>
    <mergeCell ref="M36:Q36"/>
    <mergeCell ref="R36:V36"/>
    <mergeCell ref="X36:AB36"/>
    <mergeCell ref="AC36:AG36"/>
    <mergeCell ref="AQ25:BF25"/>
    <mergeCell ref="BH25:DT25"/>
    <mergeCell ref="AQ27:BF27"/>
    <mergeCell ref="BH27:DT27"/>
    <mergeCell ref="R24:Y24"/>
    <mergeCell ref="AA24:AO24"/>
    <mergeCell ref="AQ24:BF24"/>
    <mergeCell ref="BH24:DT24"/>
    <mergeCell ref="R23:Y23"/>
    <mergeCell ref="AA23:AO23"/>
    <mergeCell ref="AQ23:BF23"/>
    <mergeCell ref="BH23:DT23"/>
    <mergeCell ref="R22:Y22"/>
    <mergeCell ref="AA22:AO22"/>
    <mergeCell ref="AQ22:BF22"/>
    <mergeCell ref="BH22:DT22"/>
    <mergeCell ref="R21:Y21"/>
    <mergeCell ref="AA21:AO21"/>
    <mergeCell ref="AQ21:BF21"/>
    <mergeCell ref="BH21:DT21"/>
    <mergeCell ref="R20:Y20"/>
    <mergeCell ref="AA20:AO20"/>
    <mergeCell ref="AQ20:BF20"/>
    <mergeCell ref="BH20:DT20"/>
    <mergeCell ref="R19:Y19"/>
    <mergeCell ref="AA19:AO19"/>
    <mergeCell ref="AQ19:BF19"/>
    <mergeCell ref="BH19:DT19"/>
    <mergeCell ref="R17:Y17"/>
    <mergeCell ref="AA17:AO17"/>
    <mergeCell ref="R18:Y18"/>
    <mergeCell ref="AA18:AO18"/>
    <mergeCell ref="BU39:DT41"/>
    <mergeCell ref="B40:K40"/>
    <mergeCell ref="L40:AK40"/>
    <mergeCell ref="AL40:AZ40"/>
    <mergeCell ref="BA40:BR40"/>
    <mergeCell ref="B41:K41"/>
    <mergeCell ref="L41:AK41"/>
    <mergeCell ref="AL41:AZ41"/>
    <mergeCell ref="BA41:BR41"/>
    <mergeCell ref="B39:K39"/>
    <mergeCell ref="L39:AK39"/>
    <mergeCell ref="AL39:AZ39"/>
    <mergeCell ref="BA39:BR39"/>
    <mergeCell ref="BR35:DT35"/>
    <mergeCell ref="B36:L36"/>
    <mergeCell ref="BR36:DT36"/>
    <mergeCell ref="B35:L35"/>
    <mergeCell ref="M35:Q35"/>
    <mergeCell ref="R35:V35"/>
    <mergeCell ref="X35:AB35"/>
    <mergeCell ref="B34:L34"/>
    <mergeCell ref="BW34:BY34"/>
    <mergeCell ref="M34:Q34"/>
    <mergeCell ref="R34:V34"/>
    <mergeCell ref="X34:AB34"/>
    <mergeCell ref="AC34:AG34"/>
    <mergeCell ref="AH34:BO34"/>
    <mergeCell ref="BW33:BY33"/>
    <mergeCell ref="BZ33:CM33"/>
    <mergeCell ref="CN33:DE33"/>
    <mergeCell ref="DF33:DI33"/>
    <mergeCell ref="AH33:BO33"/>
    <mergeCell ref="DF31:DI31"/>
    <mergeCell ref="B32:L32"/>
    <mergeCell ref="BW32:BY32"/>
    <mergeCell ref="CE32:CG32"/>
    <mergeCell ref="CH32:CM32"/>
    <mergeCell ref="CN32:DE32"/>
    <mergeCell ref="DF32:DI32"/>
    <mergeCell ref="M31:Q31"/>
    <mergeCell ref="B33:L33"/>
    <mergeCell ref="X31:AB31"/>
    <mergeCell ref="B31:L31"/>
    <mergeCell ref="X30:AB30"/>
    <mergeCell ref="AC33:AG33"/>
    <mergeCell ref="M33:Q33"/>
    <mergeCell ref="R33:V33"/>
    <mergeCell ref="X33:AB33"/>
    <mergeCell ref="AC30:AG30"/>
    <mergeCell ref="BW31:BY31"/>
    <mergeCell ref="BZ31:CM31"/>
    <mergeCell ref="CN31:DE31"/>
    <mergeCell ref="AC31:AG31"/>
    <mergeCell ref="AH31:BO31"/>
    <mergeCell ref="BR30:CM30"/>
    <mergeCell ref="R26:Y26"/>
    <mergeCell ref="AA26:AO26"/>
    <mergeCell ref="AQ26:BF26"/>
    <mergeCell ref="BH26:DT26"/>
    <mergeCell ref="R27:Y27"/>
    <mergeCell ref="AA27:AO27"/>
    <mergeCell ref="CN30:DE30"/>
    <mergeCell ref="DF30:DT30"/>
    <mergeCell ref="R30:V30"/>
    <mergeCell ref="U4:BB4"/>
    <mergeCell ref="Q5:AH5"/>
    <mergeCell ref="AU5:BB5"/>
    <mergeCell ref="J6:BB6"/>
    <mergeCell ref="J7:AA7"/>
    <mergeCell ref="AL7:BB7"/>
    <mergeCell ref="J8:BB8"/>
    <mergeCell ref="B24:Q24"/>
    <mergeCell ref="B22:Q22"/>
    <mergeCell ref="B23:Q23"/>
    <mergeCell ref="B20:Q20"/>
    <mergeCell ref="B21:Q21"/>
    <mergeCell ref="B13:G13"/>
    <mergeCell ref="R13:BI13"/>
    <mergeCell ref="B25:Q25"/>
    <mergeCell ref="M29:Q29"/>
    <mergeCell ref="R29:AB29"/>
    <mergeCell ref="AC29:AG29"/>
    <mergeCell ref="R25:Y25"/>
    <mergeCell ref="AA25:AO25"/>
    <mergeCell ref="AH30:BO30"/>
    <mergeCell ref="B26:Q26"/>
    <mergeCell ref="B27:Q27"/>
    <mergeCell ref="AH29:BO29"/>
    <mergeCell ref="B30:L30"/>
    <mergeCell ref="M30:Q30"/>
    <mergeCell ref="AH32:BO32"/>
    <mergeCell ref="B18:Q18"/>
    <mergeCell ref="B19:Q19"/>
    <mergeCell ref="AQ18:BF18"/>
    <mergeCell ref="BH18:DT18"/>
    <mergeCell ref="M32:Q32"/>
    <mergeCell ref="R32:V32"/>
    <mergeCell ref="X32:AB32"/>
    <mergeCell ref="AC32:AG32"/>
    <mergeCell ref="R31:V31"/>
    <mergeCell ref="DA14:DT14"/>
    <mergeCell ref="B15:G15"/>
    <mergeCell ref="H15:N15"/>
    <mergeCell ref="R15:BI15"/>
    <mergeCell ref="BJ15:CZ15"/>
    <mergeCell ref="DA15:DT15"/>
    <mergeCell ref="B14:G14"/>
    <mergeCell ref="H14:N14"/>
    <mergeCell ref="R14:BI14"/>
    <mergeCell ref="BJ14:CZ14"/>
    <mergeCell ref="BJ13:CZ13"/>
    <mergeCell ref="DA13:DT13"/>
    <mergeCell ref="DA11:DT11"/>
    <mergeCell ref="B12:G12"/>
    <mergeCell ref="H12:N12"/>
    <mergeCell ref="R12:BI12"/>
    <mergeCell ref="BJ12:CZ12"/>
    <mergeCell ref="DA12:DT12"/>
    <mergeCell ref="B11:G11"/>
    <mergeCell ref="H11:N11"/>
    <mergeCell ref="AC35:AG35"/>
    <mergeCell ref="AH35:BO35"/>
    <mergeCell ref="A1:DU1"/>
    <mergeCell ref="L2:T2"/>
    <mergeCell ref="AE2:BB2"/>
    <mergeCell ref="BE2:DS2"/>
    <mergeCell ref="R11:BI11"/>
    <mergeCell ref="BJ11:CZ11"/>
    <mergeCell ref="S3:BB3"/>
    <mergeCell ref="BE3:DS8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S121"/>
  <sheetViews>
    <sheetView workbookViewId="0" topLeftCell="A76">
      <selection activeCell="R12" sqref="R12:BI12"/>
    </sheetView>
  </sheetViews>
  <sheetFormatPr defaultColWidth="9.00390625" defaultRowHeight="13.5"/>
  <cols>
    <col min="1" max="122" width="0.875" style="1" customWidth="1"/>
    <col min="123" max="123" width="1.00390625" style="1" customWidth="1"/>
    <col min="124" max="16384" width="0.875" style="1" customWidth="1"/>
  </cols>
  <sheetData>
    <row r="1" spans="1:125" ht="24">
      <c r="A1" s="61" t="s">
        <v>373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3"/>
    </row>
    <row r="2" spans="1:125" ht="13.5">
      <c r="A2" s="24"/>
      <c r="B2" s="4" t="s">
        <v>345</v>
      </c>
      <c r="C2" s="5"/>
      <c r="D2" s="5"/>
      <c r="E2" s="5"/>
      <c r="F2" s="5"/>
      <c r="G2" s="5"/>
      <c r="H2" s="5"/>
      <c r="I2" s="5"/>
      <c r="J2" s="5"/>
      <c r="K2" s="5"/>
      <c r="L2" s="64"/>
      <c r="M2" s="65"/>
      <c r="N2" s="65"/>
      <c r="O2" s="65"/>
      <c r="P2" s="65"/>
      <c r="Q2" s="65"/>
      <c r="R2" s="65"/>
      <c r="S2" s="65"/>
      <c r="T2" s="66"/>
      <c r="U2" s="4" t="s">
        <v>388</v>
      </c>
      <c r="V2" s="22"/>
      <c r="W2" s="22"/>
      <c r="X2" s="22"/>
      <c r="Y2" s="22"/>
      <c r="Z2" s="22"/>
      <c r="AA2" s="22"/>
      <c r="AB2" s="22"/>
      <c r="AC2" s="5"/>
      <c r="AD2" s="22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6"/>
      <c r="BC2" s="25"/>
      <c r="BD2" s="25"/>
      <c r="BE2" s="86" t="s">
        <v>394</v>
      </c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8"/>
      <c r="DT2" s="25"/>
      <c r="DU2" s="26"/>
    </row>
    <row r="3" spans="1:125" ht="13.5">
      <c r="A3" s="24"/>
      <c r="B3" s="2" t="s">
        <v>346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64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6"/>
      <c r="BC3" s="25"/>
      <c r="BD3" s="25"/>
      <c r="BE3" s="89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90"/>
      <c r="DT3" s="25"/>
      <c r="DU3" s="26"/>
    </row>
    <row r="4" spans="1:125" ht="13.5">
      <c r="A4" s="24"/>
      <c r="B4" s="4" t="s">
        <v>347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4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6"/>
      <c r="BC4" s="25"/>
      <c r="BD4" s="25"/>
      <c r="BE4" s="91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90"/>
      <c r="DT4" s="25"/>
      <c r="DU4" s="26"/>
    </row>
    <row r="5" spans="1:125" ht="13.5">
      <c r="A5" s="24"/>
      <c r="B5" s="4" t="s">
        <v>372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4" t="s">
        <v>597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6"/>
      <c r="AI5" s="4" t="s">
        <v>387</v>
      </c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64"/>
      <c r="AV5" s="65"/>
      <c r="AW5" s="65"/>
      <c r="AX5" s="65"/>
      <c r="AY5" s="65"/>
      <c r="AZ5" s="65"/>
      <c r="BA5" s="65"/>
      <c r="BB5" s="66"/>
      <c r="BC5" s="25"/>
      <c r="BD5" s="25"/>
      <c r="BE5" s="91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90"/>
      <c r="DT5" s="25"/>
      <c r="DU5" s="26"/>
    </row>
    <row r="6" spans="1:125" ht="13.5">
      <c r="A6" s="24"/>
      <c r="B6" s="4" t="s">
        <v>348</v>
      </c>
      <c r="C6" s="5"/>
      <c r="D6" s="5"/>
      <c r="E6" s="5"/>
      <c r="F6" s="5"/>
      <c r="G6" s="5"/>
      <c r="H6" s="5"/>
      <c r="I6" s="5"/>
      <c r="J6" s="64" t="s">
        <v>596</v>
      </c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6"/>
      <c r="BC6" s="23"/>
      <c r="BD6" s="23"/>
      <c r="BE6" s="91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90"/>
      <c r="DT6" s="25"/>
      <c r="DU6" s="26"/>
    </row>
    <row r="7" spans="1:125" ht="13.5">
      <c r="A7" s="24"/>
      <c r="B7" s="4" t="s">
        <v>349</v>
      </c>
      <c r="C7" s="5"/>
      <c r="D7" s="5"/>
      <c r="E7" s="5"/>
      <c r="F7" s="5"/>
      <c r="G7" s="5"/>
      <c r="H7" s="5"/>
      <c r="I7" s="5"/>
      <c r="J7" s="64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6"/>
      <c r="AB7" s="4" t="s">
        <v>350</v>
      </c>
      <c r="AC7" s="5"/>
      <c r="AD7" s="5"/>
      <c r="AE7" s="5"/>
      <c r="AF7" s="5"/>
      <c r="AG7" s="5"/>
      <c r="AH7" s="5"/>
      <c r="AI7" s="5"/>
      <c r="AJ7" s="5"/>
      <c r="AK7" s="5"/>
      <c r="AL7" s="64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6"/>
      <c r="BC7" s="25"/>
      <c r="BD7" s="25"/>
      <c r="BE7" s="91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90"/>
      <c r="DT7" s="25"/>
      <c r="DU7" s="26"/>
    </row>
    <row r="8" spans="1:125" ht="13.5">
      <c r="A8" s="24"/>
      <c r="B8" s="4" t="s">
        <v>557</v>
      </c>
      <c r="C8" s="5"/>
      <c r="D8" s="5"/>
      <c r="E8" s="5"/>
      <c r="F8" s="5"/>
      <c r="G8" s="5"/>
      <c r="H8" s="5"/>
      <c r="I8" s="5"/>
      <c r="J8" s="64"/>
      <c r="K8" s="65"/>
      <c r="L8" s="65"/>
      <c r="M8" s="65"/>
      <c r="N8" s="65"/>
      <c r="O8" s="65"/>
      <c r="P8" s="65"/>
      <c r="Q8" s="65"/>
      <c r="R8" s="65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8"/>
      <c r="BC8" s="25"/>
      <c r="BD8" s="25"/>
      <c r="BE8" s="91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90"/>
      <c r="DT8" s="25"/>
      <c r="DU8" s="26"/>
    </row>
    <row r="9" spans="1:125" ht="13.5">
      <c r="A9" s="24"/>
      <c r="B9" s="4" t="s">
        <v>559</v>
      </c>
      <c r="C9" s="5"/>
      <c r="D9" s="5"/>
      <c r="E9" s="5"/>
      <c r="F9" s="5"/>
      <c r="G9" s="5"/>
      <c r="H9" s="5"/>
      <c r="I9" s="5"/>
      <c r="J9" s="32"/>
      <c r="K9" s="33"/>
      <c r="L9" s="33"/>
      <c r="M9" s="33"/>
      <c r="N9" s="33"/>
      <c r="O9" s="33"/>
      <c r="P9" s="33"/>
      <c r="Q9" s="33"/>
      <c r="R9" s="33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75"/>
      <c r="BC9" s="25"/>
      <c r="BD9" s="25"/>
      <c r="BE9" s="92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4"/>
      <c r="DT9" s="25"/>
      <c r="DU9" s="26"/>
    </row>
    <row r="10" spans="1:125" ht="13.5">
      <c r="A10" s="2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26"/>
    </row>
    <row r="11" spans="1:125" ht="13.5">
      <c r="A11" s="24"/>
      <c r="B11" s="20" t="s">
        <v>351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4"/>
      <c r="R11" s="3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34"/>
      <c r="BJ11" s="3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 t="s">
        <v>353</v>
      </c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34"/>
      <c r="DA11" s="35"/>
      <c r="DB11" s="15"/>
      <c r="DC11" s="15"/>
      <c r="DD11" s="15"/>
      <c r="DE11" s="15" t="s">
        <v>354</v>
      </c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21"/>
      <c r="DU11" s="27"/>
    </row>
    <row r="12" spans="1:125" ht="13.5">
      <c r="A12" s="24"/>
      <c r="B12" s="59" t="s">
        <v>390</v>
      </c>
      <c r="C12" s="60"/>
      <c r="D12" s="60"/>
      <c r="E12" s="60"/>
      <c r="F12" s="60"/>
      <c r="G12" s="60"/>
      <c r="H12" s="64" t="s">
        <v>401</v>
      </c>
      <c r="I12" s="64"/>
      <c r="J12" s="64"/>
      <c r="K12" s="64"/>
      <c r="L12" s="64"/>
      <c r="M12" s="64"/>
      <c r="N12" s="64"/>
      <c r="O12" s="5" t="s">
        <v>376</v>
      </c>
      <c r="P12" s="5"/>
      <c r="Q12" s="6"/>
      <c r="R12" s="67" t="s">
        <v>405</v>
      </c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6"/>
      <c r="BJ12" s="67" t="s">
        <v>727</v>
      </c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6"/>
      <c r="DA12" s="67" t="s">
        <v>601</v>
      </c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6"/>
      <c r="DU12" s="26"/>
    </row>
    <row r="13" spans="1:125" ht="13.5">
      <c r="A13" s="24"/>
      <c r="B13" s="59" t="s">
        <v>389</v>
      </c>
      <c r="C13" s="60"/>
      <c r="D13" s="60"/>
      <c r="E13" s="60"/>
      <c r="F13" s="60"/>
      <c r="G13" s="60"/>
      <c r="H13" s="64" t="s">
        <v>598</v>
      </c>
      <c r="I13" s="64"/>
      <c r="J13" s="64"/>
      <c r="K13" s="64"/>
      <c r="L13" s="64"/>
      <c r="M13" s="64"/>
      <c r="N13" s="64"/>
      <c r="O13" s="5" t="s">
        <v>376</v>
      </c>
      <c r="P13" s="5"/>
      <c r="Q13" s="6"/>
      <c r="R13" s="67" t="s">
        <v>610</v>
      </c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6"/>
      <c r="BJ13" s="67" t="s">
        <v>1107</v>
      </c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6"/>
      <c r="DA13" s="67" t="str">
        <f ca="1">INDIRECT("式神リスト!ｎ"&amp;MATCH(R13,基本属性・式神,0)+19)</f>
        <v>捜査に＋１　知識に＋１</v>
      </c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6"/>
      <c r="DU13" s="26"/>
    </row>
    <row r="14" spans="1:125" ht="13.5">
      <c r="A14" s="24"/>
      <c r="B14" s="59" t="s">
        <v>391</v>
      </c>
      <c r="C14" s="60"/>
      <c r="D14" s="60"/>
      <c r="E14" s="60"/>
      <c r="F14" s="60"/>
      <c r="G14" s="60"/>
      <c r="H14" s="5" t="s">
        <v>377</v>
      </c>
      <c r="I14" s="5"/>
      <c r="J14" s="5"/>
      <c r="K14" s="5"/>
      <c r="L14" s="5"/>
      <c r="M14" s="5"/>
      <c r="N14" s="5"/>
      <c r="O14" s="5" t="s">
        <v>376</v>
      </c>
      <c r="P14" s="5"/>
      <c r="Q14" s="6"/>
      <c r="R14" s="67" t="s">
        <v>626</v>
      </c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6"/>
      <c r="BJ14" s="67" t="s">
        <v>1106</v>
      </c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6"/>
      <c r="DA14" s="67" t="s">
        <v>416</v>
      </c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6"/>
      <c r="DU14" s="26"/>
    </row>
    <row r="15" spans="1:125" ht="13.5">
      <c r="A15" s="24"/>
      <c r="B15" s="59" t="s">
        <v>392</v>
      </c>
      <c r="C15" s="60"/>
      <c r="D15" s="60"/>
      <c r="E15" s="60" t="s">
        <v>375</v>
      </c>
      <c r="F15" s="60"/>
      <c r="G15" s="60"/>
      <c r="H15" s="64" t="s">
        <v>403</v>
      </c>
      <c r="I15" s="65"/>
      <c r="J15" s="65"/>
      <c r="K15" s="65"/>
      <c r="L15" s="65"/>
      <c r="M15" s="65"/>
      <c r="N15" s="65"/>
      <c r="O15" s="5" t="s">
        <v>376</v>
      </c>
      <c r="P15" s="5"/>
      <c r="Q15" s="6"/>
      <c r="R15" s="67" t="s">
        <v>657</v>
      </c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6"/>
      <c r="BJ15" s="67" t="s">
        <v>776</v>
      </c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6"/>
      <c r="DA15" s="67" t="str">
        <f ca="1">INDIRECT("式神リスト!ＡＢ"&amp;MATCH(R15,副属性・式神,0)+1)</f>
        <v>精神に＋１</v>
      </c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6"/>
      <c r="DU15" s="26"/>
    </row>
    <row r="16" spans="1:125" ht="13.5">
      <c r="A16" s="24"/>
      <c r="B16" s="59" t="s">
        <v>393</v>
      </c>
      <c r="C16" s="60"/>
      <c r="D16" s="60"/>
      <c r="E16" s="60" t="s">
        <v>374</v>
      </c>
      <c r="F16" s="60"/>
      <c r="G16" s="60"/>
      <c r="H16" s="64"/>
      <c r="I16" s="64"/>
      <c r="J16" s="64"/>
      <c r="K16" s="64"/>
      <c r="L16" s="64"/>
      <c r="M16" s="64"/>
      <c r="N16" s="64"/>
      <c r="O16" s="5" t="s">
        <v>376</v>
      </c>
      <c r="P16" s="5"/>
      <c r="Q16" s="6"/>
      <c r="R16" s="67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6"/>
      <c r="BJ16" s="67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6"/>
      <c r="DA16" s="67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6"/>
      <c r="DU16" s="26"/>
    </row>
    <row r="17" spans="1:125" ht="13.5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6"/>
    </row>
    <row r="18" spans="1:125" ht="13.5">
      <c r="A18" s="24"/>
      <c r="B18" s="11" t="s">
        <v>352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83" t="s">
        <v>396</v>
      </c>
      <c r="S18" s="84"/>
      <c r="T18" s="84"/>
      <c r="U18" s="84"/>
      <c r="V18" s="84"/>
      <c r="W18" s="84"/>
      <c r="X18" s="84"/>
      <c r="Y18" s="84"/>
      <c r="Z18" s="23"/>
      <c r="AA18" s="49" t="s">
        <v>355</v>
      </c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25"/>
      <c r="AQ18" s="11" t="s">
        <v>356</v>
      </c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4"/>
      <c r="BG18" s="25"/>
      <c r="BH18" s="31" t="s">
        <v>357</v>
      </c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26"/>
    </row>
    <row r="19" spans="1:125" ht="13.5">
      <c r="A19" s="24"/>
      <c r="B19" s="67" t="s">
        <v>723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6"/>
      <c r="R19" s="85">
        <v>1</v>
      </c>
      <c r="S19" s="85"/>
      <c r="T19" s="85"/>
      <c r="U19" s="85"/>
      <c r="V19" s="85"/>
      <c r="W19" s="85"/>
      <c r="X19" s="85"/>
      <c r="Y19" s="85"/>
      <c r="Z19" s="23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25"/>
      <c r="AQ19" s="72" t="e">
        <f>AL7/AU5*AA19/10</f>
        <v>#DIV/0!</v>
      </c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4"/>
      <c r="BG19" s="25"/>
      <c r="BH19" s="67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6"/>
      <c r="DU19" s="26"/>
    </row>
    <row r="20" spans="1:125" ht="13.5">
      <c r="A20" s="24"/>
      <c r="B20" s="67" t="s">
        <v>680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6"/>
      <c r="R20" s="52">
        <v>1</v>
      </c>
      <c r="S20" s="52"/>
      <c r="T20" s="52"/>
      <c r="U20" s="52"/>
      <c r="V20" s="52"/>
      <c r="W20" s="52"/>
      <c r="X20" s="52"/>
      <c r="Y20" s="52"/>
      <c r="Z20" s="23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25"/>
      <c r="AQ20" s="72" t="e">
        <f>AL7/AU5*AA20/10</f>
        <v>#DIV/0!</v>
      </c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4"/>
      <c r="BG20" s="25"/>
      <c r="BH20" s="67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6"/>
      <c r="DU20" s="26"/>
    </row>
    <row r="21" spans="1:125" ht="13.5">
      <c r="A21" s="24"/>
      <c r="B21" s="67" t="s">
        <v>681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6"/>
      <c r="R21" s="52">
        <v>2</v>
      </c>
      <c r="S21" s="52"/>
      <c r="T21" s="52"/>
      <c r="U21" s="52"/>
      <c r="V21" s="52"/>
      <c r="W21" s="52"/>
      <c r="X21" s="52"/>
      <c r="Y21" s="52"/>
      <c r="Z21" s="23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25"/>
      <c r="AQ21" s="72" t="e">
        <f>AL7/AU5*AA21/10</f>
        <v>#DIV/0!</v>
      </c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4"/>
      <c r="BG21" s="25"/>
      <c r="BH21" s="67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6"/>
      <c r="DU21" s="26"/>
    </row>
    <row r="22" spans="1:125" ht="13.5">
      <c r="A22" s="24"/>
      <c r="B22" s="67" t="s">
        <v>682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6"/>
      <c r="R22" s="52">
        <v>1</v>
      </c>
      <c r="S22" s="52"/>
      <c r="T22" s="52"/>
      <c r="U22" s="52"/>
      <c r="V22" s="52"/>
      <c r="W22" s="52"/>
      <c r="X22" s="52"/>
      <c r="Y22" s="52"/>
      <c r="Z22" s="23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25"/>
      <c r="AQ22" s="72" t="e">
        <f>AL7/AU5*AA22/10</f>
        <v>#DIV/0!</v>
      </c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4"/>
      <c r="BG22" s="25"/>
      <c r="BH22" s="67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6"/>
      <c r="DU22" s="26"/>
    </row>
    <row r="23" spans="1:125" ht="13.5">
      <c r="A23" s="24"/>
      <c r="B23" s="67" t="s">
        <v>683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6"/>
      <c r="R23" s="52">
        <v>1</v>
      </c>
      <c r="S23" s="52"/>
      <c r="T23" s="52"/>
      <c r="U23" s="52"/>
      <c r="V23" s="52"/>
      <c r="W23" s="52"/>
      <c r="X23" s="52"/>
      <c r="Y23" s="52"/>
      <c r="Z23" s="23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25"/>
      <c r="AQ23" s="72" t="e">
        <f>AL7/AU5*AA23/10</f>
        <v>#DIV/0!</v>
      </c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4"/>
      <c r="BG23" s="25"/>
      <c r="BH23" s="67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6"/>
      <c r="DU23" s="26"/>
    </row>
    <row r="24" spans="1:125" ht="13.5">
      <c r="A24" s="24"/>
      <c r="B24" s="67" t="s">
        <v>684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6"/>
      <c r="R24" s="52">
        <v>1</v>
      </c>
      <c r="S24" s="52"/>
      <c r="T24" s="52"/>
      <c r="U24" s="52"/>
      <c r="V24" s="52"/>
      <c r="W24" s="52"/>
      <c r="X24" s="52"/>
      <c r="Y24" s="52"/>
      <c r="Z24" s="23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25"/>
      <c r="AQ24" s="72" t="e">
        <f>AL7/AU5*AA24/10</f>
        <v>#DIV/0!</v>
      </c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4"/>
      <c r="BG24" s="25"/>
      <c r="BH24" s="67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6"/>
      <c r="DU24" s="26"/>
    </row>
    <row r="25" spans="1:125" ht="13.5">
      <c r="A25" s="24"/>
      <c r="B25" s="67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6"/>
      <c r="R25" s="52"/>
      <c r="S25" s="52"/>
      <c r="T25" s="52"/>
      <c r="U25" s="52"/>
      <c r="V25" s="52"/>
      <c r="W25" s="52"/>
      <c r="X25" s="52"/>
      <c r="Y25" s="52"/>
      <c r="Z25" s="23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25"/>
      <c r="AQ25" s="133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5"/>
      <c r="BG25" s="25"/>
      <c r="BH25" s="67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6"/>
      <c r="DU25" s="26"/>
    </row>
    <row r="26" spans="1:125" ht="13.5">
      <c r="A26" s="24"/>
      <c r="B26" s="67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6"/>
      <c r="R26" s="52"/>
      <c r="S26" s="52"/>
      <c r="T26" s="52"/>
      <c r="U26" s="52"/>
      <c r="V26" s="52"/>
      <c r="W26" s="52"/>
      <c r="X26" s="52"/>
      <c r="Y26" s="52"/>
      <c r="Z26" s="23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25"/>
      <c r="AQ26" s="133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5"/>
      <c r="BG26" s="25"/>
      <c r="BH26" s="67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6"/>
      <c r="DU26" s="26"/>
    </row>
    <row r="27" spans="1:125" ht="13.5">
      <c r="A27" s="24"/>
      <c r="B27" s="67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6"/>
      <c r="R27" s="52"/>
      <c r="S27" s="52"/>
      <c r="T27" s="52"/>
      <c r="U27" s="52"/>
      <c r="V27" s="52"/>
      <c r="W27" s="52"/>
      <c r="X27" s="52"/>
      <c r="Y27" s="52"/>
      <c r="Z27" s="23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25"/>
      <c r="AQ27" s="133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5"/>
      <c r="BG27" s="25"/>
      <c r="BH27" s="67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6"/>
      <c r="DU27" s="26"/>
    </row>
    <row r="28" spans="1:125" ht="13.5">
      <c r="A28" s="24"/>
      <c r="B28" s="67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6"/>
      <c r="R28" s="52"/>
      <c r="S28" s="52"/>
      <c r="T28" s="52"/>
      <c r="U28" s="52"/>
      <c r="V28" s="52"/>
      <c r="W28" s="52"/>
      <c r="X28" s="52"/>
      <c r="Y28" s="52"/>
      <c r="Z28" s="23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25"/>
      <c r="AQ28" s="133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5"/>
      <c r="BG28" s="25"/>
      <c r="BH28" s="67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6"/>
      <c r="DU28" s="26"/>
    </row>
    <row r="29" spans="1:125" ht="13.5">
      <c r="A29" s="2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26"/>
    </row>
    <row r="30" spans="1:125" ht="13.5">
      <c r="A30" s="24"/>
      <c r="B30" s="20" t="s">
        <v>368</v>
      </c>
      <c r="C30" s="15"/>
      <c r="D30" s="15"/>
      <c r="E30" s="15"/>
      <c r="F30" s="15"/>
      <c r="G30" s="15"/>
      <c r="H30" s="15"/>
      <c r="I30" s="15"/>
      <c r="J30" s="15"/>
      <c r="K30" s="15"/>
      <c r="L30" s="34"/>
      <c r="M30" s="82" t="s">
        <v>715</v>
      </c>
      <c r="N30" s="60"/>
      <c r="O30" s="60"/>
      <c r="P30" s="60"/>
      <c r="Q30" s="60"/>
      <c r="R30" s="57" t="s">
        <v>714</v>
      </c>
      <c r="S30" s="58"/>
      <c r="T30" s="58"/>
      <c r="U30" s="58"/>
      <c r="V30" s="58"/>
      <c r="W30" s="58"/>
      <c r="X30" s="58"/>
      <c r="Y30" s="58"/>
      <c r="Z30" s="58"/>
      <c r="AA30" s="58"/>
      <c r="AB30" s="51"/>
      <c r="AC30" s="130" t="s">
        <v>1118</v>
      </c>
      <c r="AD30" s="62"/>
      <c r="AE30" s="62"/>
      <c r="AF30" s="62"/>
      <c r="AG30" s="62"/>
      <c r="AH30" s="62"/>
      <c r="AI30" s="62"/>
      <c r="AJ30" s="83" t="s">
        <v>359</v>
      </c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25"/>
      <c r="BQ30" s="10"/>
      <c r="BR30" s="18" t="s">
        <v>360</v>
      </c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27"/>
    </row>
    <row r="31" spans="1:125" ht="13.5">
      <c r="A31" s="24"/>
      <c r="B31" s="67" t="s">
        <v>600</v>
      </c>
      <c r="C31" s="65"/>
      <c r="D31" s="65"/>
      <c r="E31" s="65"/>
      <c r="F31" s="65"/>
      <c r="G31" s="65"/>
      <c r="H31" s="65"/>
      <c r="I31" s="65"/>
      <c r="J31" s="65"/>
      <c r="K31" s="65"/>
      <c r="L31" s="66"/>
      <c r="M31" s="59"/>
      <c r="N31" s="60"/>
      <c r="O31" s="60"/>
      <c r="P31" s="60"/>
      <c r="Q31" s="60"/>
      <c r="R31" s="67">
        <f ca="1" t="shared" si="0" ref="R31:R37">INDIRECT("式神リスト!Ａｇ"&amp;MATCH(B31,絶技・式神２,0)+5)</f>
        <v>0</v>
      </c>
      <c r="S31" s="64"/>
      <c r="T31" s="64"/>
      <c r="U31" s="64"/>
      <c r="V31" s="64"/>
      <c r="W31" s="22" t="s">
        <v>717</v>
      </c>
      <c r="X31" s="64">
        <f ca="1" t="shared" si="1" ref="X31:X37">INDIRECT("式神リスト!Ａｈ"&amp;MATCH(B31,絶技・式神２,0)+5)</f>
        <v>0</v>
      </c>
      <c r="Y31" s="64"/>
      <c r="Z31" s="64"/>
      <c r="AA31" s="64"/>
      <c r="AB31" s="75"/>
      <c r="AC31" s="120" t="e">
        <f>X31/AU5</f>
        <v>#DIV/0!</v>
      </c>
      <c r="AD31" s="121"/>
      <c r="AE31" s="121"/>
      <c r="AF31" s="121"/>
      <c r="AG31" s="121"/>
      <c r="AH31" s="121"/>
      <c r="AI31" s="121"/>
      <c r="AJ31" s="14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25"/>
      <c r="BQ31" s="25"/>
      <c r="BR31" s="80" t="s">
        <v>361</v>
      </c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56"/>
      <c r="CN31" s="80">
        <v>2</v>
      </c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56"/>
      <c r="DF31" s="80" t="s">
        <v>362</v>
      </c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56"/>
      <c r="DU31" s="26"/>
    </row>
    <row r="32" spans="1:125" ht="13.5">
      <c r="A32" s="24"/>
      <c r="B32" s="67" t="s">
        <v>600</v>
      </c>
      <c r="C32" s="65"/>
      <c r="D32" s="65"/>
      <c r="E32" s="65"/>
      <c r="F32" s="65"/>
      <c r="G32" s="65"/>
      <c r="H32" s="65"/>
      <c r="I32" s="65"/>
      <c r="J32" s="65"/>
      <c r="K32" s="65"/>
      <c r="L32" s="66"/>
      <c r="M32" s="59"/>
      <c r="N32" s="60"/>
      <c r="O32" s="60"/>
      <c r="P32" s="60"/>
      <c r="Q32" s="60"/>
      <c r="R32" s="67">
        <f ca="1" t="shared" si="0"/>
        <v>0</v>
      </c>
      <c r="S32" s="64"/>
      <c r="T32" s="64"/>
      <c r="U32" s="64"/>
      <c r="V32" s="64"/>
      <c r="W32" s="22" t="s">
        <v>717</v>
      </c>
      <c r="X32" s="64">
        <f ca="1" t="shared" si="1"/>
        <v>0</v>
      </c>
      <c r="Y32" s="64"/>
      <c r="Z32" s="64"/>
      <c r="AA32" s="64"/>
      <c r="AB32" s="75"/>
      <c r="AC32" s="67" t="e">
        <f>X32/AU5</f>
        <v>#DIV/0!</v>
      </c>
      <c r="AD32" s="64"/>
      <c r="AE32" s="64"/>
      <c r="AF32" s="64"/>
      <c r="AG32" s="64"/>
      <c r="AH32" s="65"/>
      <c r="AI32" s="65"/>
      <c r="AJ32" s="14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25"/>
      <c r="BQ32" s="25"/>
      <c r="BR32" s="8" t="s">
        <v>383</v>
      </c>
      <c r="BS32" s="7"/>
      <c r="BT32" s="7"/>
      <c r="BU32" s="7"/>
      <c r="BV32" s="7"/>
      <c r="BW32" s="78">
        <v>60</v>
      </c>
      <c r="BX32" s="78"/>
      <c r="BY32" s="78"/>
      <c r="BZ32" s="70" t="s">
        <v>384</v>
      </c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71"/>
      <c r="CN32" s="45" t="s">
        <v>363</v>
      </c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71"/>
      <c r="DF32" s="55">
        <v>4</v>
      </c>
      <c r="DG32" s="78"/>
      <c r="DH32" s="78"/>
      <c r="DI32" s="78"/>
      <c r="DJ32" s="16" t="s">
        <v>364</v>
      </c>
      <c r="DK32" s="7"/>
      <c r="DL32" s="7"/>
      <c r="DM32" s="7"/>
      <c r="DN32" s="7"/>
      <c r="DO32" s="7"/>
      <c r="DP32" s="7"/>
      <c r="DQ32" s="7"/>
      <c r="DR32" s="7"/>
      <c r="DS32" s="7"/>
      <c r="DT32" s="6"/>
      <c r="DU32" s="26"/>
    </row>
    <row r="33" spans="1:125" ht="13.5">
      <c r="A33" s="24"/>
      <c r="B33" s="67" t="s">
        <v>600</v>
      </c>
      <c r="C33" s="65"/>
      <c r="D33" s="65"/>
      <c r="E33" s="65"/>
      <c r="F33" s="65"/>
      <c r="G33" s="65"/>
      <c r="H33" s="65"/>
      <c r="I33" s="65"/>
      <c r="J33" s="65"/>
      <c r="K33" s="65"/>
      <c r="L33" s="66"/>
      <c r="M33" s="59"/>
      <c r="N33" s="60"/>
      <c r="O33" s="60"/>
      <c r="P33" s="60"/>
      <c r="Q33" s="60"/>
      <c r="R33" s="67">
        <f ca="1" t="shared" si="0"/>
        <v>0</v>
      </c>
      <c r="S33" s="64"/>
      <c r="T33" s="64"/>
      <c r="U33" s="64"/>
      <c r="V33" s="64"/>
      <c r="W33" s="22" t="s">
        <v>717</v>
      </c>
      <c r="X33" s="64">
        <f ca="1" t="shared" si="1"/>
        <v>0</v>
      </c>
      <c r="Y33" s="64"/>
      <c r="Z33" s="64"/>
      <c r="AA33" s="64"/>
      <c r="AB33" s="75"/>
      <c r="AC33" s="67" t="e">
        <f>X33/AU5</f>
        <v>#DIV/0!</v>
      </c>
      <c r="AD33" s="65"/>
      <c r="AE33" s="65"/>
      <c r="AF33" s="65"/>
      <c r="AG33" s="65"/>
      <c r="AH33" s="65"/>
      <c r="AI33" s="65"/>
      <c r="AJ33" s="14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25"/>
      <c r="BQ33" s="25"/>
      <c r="BR33" s="8" t="s">
        <v>383</v>
      </c>
      <c r="BS33" s="7"/>
      <c r="BT33" s="7"/>
      <c r="BU33" s="7"/>
      <c r="BV33" s="7"/>
      <c r="BW33" s="78">
        <v>61</v>
      </c>
      <c r="BX33" s="78"/>
      <c r="BY33" s="78"/>
      <c r="BZ33" s="7" t="s">
        <v>385</v>
      </c>
      <c r="CA33" s="7"/>
      <c r="CB33" s="7"/>
      <c r="CC33" s="7"/>
      <c r="CD33" s="7"/>
      <c r="CE33" s="78">
        <v>140</v>
      </c>
      <c r="CF33" s="78"/>
      <c r="CG33" s="78"/>
      <c r="CH33" s="70" t="s">
        <v>384</v>
      </c>
      <c r="CI33" s="60"/>
      <c r="CJ33" s="60"/>
      <c r="CK33" s="60"/>
      <c r="CL33" s="60"/>
      <c r="CM33" s="71"/>
      <c r="CN33" s="45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71"/>
      <c r="DF33" s="79">
        <v>2</v>
      </c>
      <c r="DG33" s="65"/>
      <c r="DH33" s="65"/>
      <c r="DI33" s="65"/>
      <c r="DJ33" s="16" t="s">
        <v>364</v>
      </c>
      <c r="DK33" s="7"/>
      <c r="DL33" s="7"/>
      <c r="DM33" s="7"/>
      <c r="DN33" s="7"/>
      <c r="DO33" s="7"/>
      <c r="DP33" s="7"/>
      <c r="DQ33" s="7"/>
      <c r="DR33" s="7"/>
      <c r="DS33" s="7"/>
      <c r="DT33" s="6"/>
      <c r="DU33" s="26"/>
    </row>
    <row r="34" spans="1:125" ht="13.5">
      <c r="A34" s="24"/>
      <c r="B34" s="67" t="s">
        <v>600</v>
      </c>
      <c r="C34" s="65"/>
      <c r="D34" s="65"/>
      <c r="E34" s="65"/>
      <c r="F34" s="65"/>
      <c r="G34" s="65"/>
      <c r="H34" s="65"/>
      <c r="I34" s="65"/>
      <c r="J34" s="65"/>
      <c r="K34" s="65"/>
      <c r="L34" s="66"/>
      <c r="M34" s="59"/>
      <c r="N34" s="60"/>
      <c r="O34" s="60"/>
      <c r="P34" s="60"/>
      <c r="Q34" s="60"/>
      <c r="R34" s="67">
        <f ca="1" t="shared" si="0"/>
        <v>0</v>
      </c>
      <c r="S34" s="64"/>
      <c r="T34" s="64"/>
      <c r="U34" s="64"/>
      <c r="V34" s="64"/>
      <c r="W34" s="22" t="s">
        <v>717</v>
      </c>
      <c r="X34" s="64">
        <f ca="1" t="shared" si="1"/>
        <v>0</v>
      </c>
      <c r="Y34" s="64"/>
      <c r="Z34" s="64"/>
      <c r="AA34" s="64"/>
      <c r="AB34" s="75"/>
      <c r="AC34" s="67" t="e">
        <f>X34/AU5</f>
        <v>#DIV/0!</v>
      </c>
      <c r="AD34" s="65"/>
      <c r="AE34" s="65"/>
      <c r="AF34" s="65"/>
      <c r="AG34" s="65"/>
      <c r="AH34" s="65"/>
      <c r="AI34" s="65"/>
      <c r="AJ34" s="14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25"/>
      <c r="BQ34" s="25"/>
      <c r="BR34" s="8" t="s">
        <v>383</v>
      </c>
      <c r="BS34" s="7"/>
      <c r="BT34" s="7"/>
      <c r="BU34" s="7"/>
      <c r="BV34" s="7"/>
      <c r="BW34" s="78">
        <v>141</v>
      </c>
      <c r="BX34" s="78"/>
      <c r="BY34" s="78"/>
      <c r="BZ34" s="70" t="s">
        <v>386</v>
      </c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71"/>
      <c r="CN34" s="45" t="s">
        <v>365</v>
      </c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71"/>
      <c r="DF34" s="55">
        <v>1</v>
      </c>
      <c r="DG34" s="78"/>
      <c r="DH34" s="78"/>
      <c r="DI34" s="78"/>
      <c r="DJ34" s="16" t="s">
        <v>364</v>
      </c>
      <c r="DK34" s="7"/>
      <c r="DL34" s="7"/>
      <c r="DM34" s="7"/>
      <c r="DN34" s="7"/>
      <c r="DO34" s="7"/>
      <c r="DP34" s="7"/>
      <c r="DQ34" s="7"/>
      <c r="DR34" s="7"/>
      <c r="DS34" s="7"/>
      <c r="DT34" s="6"/>
      <c r="DU34" s="26"/>
    </row>
    <row r="35" spans="1:125" ht="13.5">
      <c r="A35" s="24"/>
      <c r="B35" s="67" t="s">
        <v>600</v>
      </c>
      <c r="C35" s="65"/>
      <c r="D35" s="65"/>
      <c r="E35" s="65"/>
      <c r="F35" s="65"/>
      <c r="G35" s="65"/>
      <c r="H35" s="65"/>
      <c r="I35" s="65"/>
      <c r="J35" s="65"/>
      <c r="K35" s="65"/>
      <c r="L35" s="66"/>
      <c r="M35" s="59"/>
      <c r="N35" s="60"/>
      <c r="O35" s="60"/>
      <c r="P35" s="60"/>
      <c r="Q35" s="60"/>
      <c r="R35" s="67">
        <f ca="1" t="shared" si="0"/>
        <v>0</v>
      </c>
      <c r="S35" s="64"/>
      <c r="T35" s="64"/>
      <c r="U35" s="64"/>
      <c r="V35" s="64"/>
      <c r="W35" s="22" t="s">
        <v>717</v>
      </c>
      <c r="X35" s="64">
        <f ca="1" t="shared" si="1"/>
        <v>0</v>
      </c>
      <c r="Y35" s="64"/>
      <c r="Z35" s="64"/>
      <c r="AA35" s="64"/>
      <c r="AB35" s="75"/>
      <c r="AC35" s="67" t="e">
        <f>X35/AU5</f>
        <v>#DIV/0!</v>
      </c>
      <c r="AD35" s="65"/>
      <c r="AE35" s="65"/>
      <c r="AF35" s="65"/>
      <c r="AG35" s="65"/>
      <c r="AH35" s="65"/>
      <c r="AI35" s="65"/>
      <c r="AJ35" s="14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25"/>
      <c r="BQ35" s="25"/>
      <c r="BR35" s="8" t="s">
        <v>383</v>
      </c>
      <c r="BS35" s="7"/>
      <c r="BT35" s="7"/>
      <c r="BU35" s="7"/>
      <c r="BV35" s="7"/>
      <c r="BW35" s="78">
        <v>251</v>
      </c>
      <c r="BX35" s="78"/>
      <c r="BY35" s="78"/>
      <c r="BZ35" s="70" t="s">
        <v>386</v>
      </c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71"/>
      <c r="CN35" s="45" t="s">
        <v>366</v>
      </c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71"/>
      <c r="DF35" s="45" t="s">
        <v>378</v>
      </c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71"/>
      <c r="DU35" s="26"/>
    </row>
    <row r="36" spans="1:125" ht="13.5">
      <c r="A36" s="24"/>
      <c r="B36" s="67" t="s">
        <v>600</v>
      </c>
      <c r="C36" s="65"/>
      <c r="D36" s="65"/>
      <c r="E36" s="65"/>
      <c r="F36" s="65"/>
      <c r="G36" s="65"/>
      <c r="H36" s="65"/>
      <c r="I36" s="65"/>
      <c r="J36" s="65"/>
      <c r="K36" s="65"/>
      <c r="L36" s="66"/>
      <c r="M36" s="59"/>
      <c r="N36" s="60"/>
      <c r="O36" s="60"/>
      <c r="P36" s="60"/>
      <c r="Q36" s="60"/>
      <c r="R36" s="67">
        <f ca="1" t="shared" si="0"/>
        <v>0</v>
      </c>
      <c r="S36" s="64"/>
      <c r="T36" s="64"/>
      <c r="U36" s="64"/>
      <c r="V36" s="64"/>
      <c r="W36" s="22" t="s">
        <v>717</v>
      </c>
      <c r="X36" s="64">
        <f ca="1" t="shared" si="1"/>
        <v>0</v>
      </c>
      <c r="Y36" s="64"/>
      <c r="Z36" s="64"/>
      <c r="AA36" s="64"/>
      <c r="AB36" s="75"/>
      <c r="AC36" s="67" t="e">
        <f>X36/AU5</f>
        <v>#DIV/0!</v>
      </c>
      <c r="AD36" s="65"/>
      <c r="AE36" s="65"/>
      <c r="AF36" s="65"/>
      <c r="AG36" s="65"/>
      <c r="AH36" s="65"/>
      <c r="AI36" s="65"/>
      <c r="AJ36" s="14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25"/>
      <c r="BQ36" s="25"/>
      <c r="BR36" s="46" t="s">
        <v>369</v>
      </c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8"/>
      <c r="DU36" s="26"/>
    </row>
    <row r="37" spans="1:125" ht="13.5">
      <c r="A37" s="24"/>
      <c r="B37" s="67" t="s">
        <v>600</v>
      </c>
      <c r="C37" s="65"/>
      <c r="D37" s="65"/>
      <c r="E37" s="65"/>
      <c r="F37" s="65"/>
      <c r="G37" s="65"/>
      <c r="H37" s="65"/>
      <c r="I37" s="65"/>
      <c r="J37" s="65"/>
      <c r="K37" s="65"/>
      <c r="L37" s="66"/>
      <c r="M37" s="59"/>
      <c r="N37" s="60"/>
      <c r="O37" s="60"/>
      <c r="P37" s="60"/>
      <c r="Q37" s="60"/>
      <c r="R37" s="67">
        <f ca="1" t="shared" si="0"/>
        <v>0</v>
      </c>
      <c r="S37" s="64"/>
      <c r="T37" s="64"/>
      <c r="U37" s="64"/>
      <c r="V37" s="64"/>
      <c r="W37" s="22" t="s">
        <v>717</v>
      </c>
      <c r="X37" s="64">
        <f ca="1" t="shared" si="1"/>
        <v>0</v>
      </c>
      <c r="Y37" s="64"/>
      <c r="Z37" s="64"/>
      <c r="AA37" s="64"/>
      <c r="AB37" s="75"/>
      <c r="AC37" s="67" t="e">
        <f>X37/AU5</f>
        <v>#DIV/0!</v>
      </c>
      <c r="AD37" s="65"/>
      <c r="AE37" s="65"/>
      <c r="AF37" s="65"/>
      <c r="AG37" s="65"/>
      <c r="AH37" s="65"/>
      <c r="AI37" s="65"/>
      <c r="AJ37" s="14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25"/>
      <c r="BQ37" s="25"/>
      <c r="BR37" s="95" t="s">
        <v>370</v>
      </c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7"/>
      <c r="DU37" s="26"/>
    </row>
    <row r="38" spans="1:125" ht="13.5">
      <c r="A38" s="2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6"/>
    </row>
    <row r="39" spans="1:125" ht="13.5">
      <c r="A39" s="24"/>
      <c r="B39" s="20" t="s">
        <v>379</v>
      </c>
      <c r="C39" s="15"/>
      <c r="D39" s="15"/>
      <c r="E39" s="15"/>
      <c r="F39" s="15"/>
      <c r="G39" s="15"/>
      <c r="H39" s="15"/>
      <c r="I39" s="15"/>
      <c r="J39" s="15"/>
      <c r="K39" s="34"/>
      <c r="L39" s="35" t="s">
        <v>380</v>
      </c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34"/>
      <c r="AL39" s="15" t="s">
        <v>381</v>
      </c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35" t="s">
        <v>382</v>
      </c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21"/>
      <c r="BS39" s="9"/>
      <c r="BT39" s="25"/>
      <c r="BU39" s="20" t="s">
        <v>367</v>
      </c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21"/>
      <c r="DU39" s="26"/>
    </row>
    <row r="40" spans="1:125" ht="13.5">
      <c r="A40" s="24"/>
      <c r="B40" s="80" t="s">
        <v>371</v>
      </c>
      <c r="C40" s="81"/>
      <c r="D40" s="81"/>
      <c r="E40" s="81"/>
      <c r="F40" s="81"/>
      <c r="G40" s="81"/>
      <c r="H40" s="81"/>
      <c r="I40" s="81"/>
      <c r="J40" s="81"/>
      <c r="K40" s="56"/>
      <c r="L40" s="59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71"/>
      <c r="AL40" s="59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71"/>
      <c r="BA40" s="59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71"/>
      <c r="BS40" s="25"/>
      <c r="BT40" s="25"/>
      <c r="BU40" s="98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100"/>
      <c r="DU40" s="26"/>
    </row>
    <row r="41" spans="1:125" ht="13.5">
      <c r="A41" s="24"/>
      <c r="B41" s="59"/>
      <c r="C41" s="60"/>
      <c r="D41" s="60"/>
      <c r="E41" s="60"/>
      <c r="F41" s="60"/>
      <c r="G41" s="60"/>
      <c r="H41" s="60"/>
      <c r="I41" s="60"/>
      <c r="J41" s="60"/>
      <c r="K41" s="71"/>
      <c r="L41" s="59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71"/>
      <c r="AL41" s="59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71"/>
      <c r="BA41" s="59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71"/>
      <c r="BS41" s="25"/>
      <c r="BT41" s="25"/>
      <c r="BU41" s="101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3"/>
      <c r="DU41" s="26"/>
    </row>
    <row r="42" spans="1:125" ht="13.5">
      <c r="A42" s="24"/>
      <c r="B42" s="59"/>
      <c r="C42" s="60"/>
      <c r="D42" s="60"/>
      <c r="E42" s="60"/>
      <c r="F42" s="60"/>
      <c r="G42" s="60"/>
      <c r="H42" s="60"/>
      <c r="I42" s="60"/>
      <c r="J42" s="60"/>
      <c r="K42" s="71"/>
      <c r="L42" s="59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71"/>
      <c r="AL42" s="59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71"/>
      <c r="BA42" s="59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71"/>
      <c r="BS42" s="25"/>
      <c r="BT42" s="25"/>
      <c r="BU42" s="104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6"/>
      <c r="DU42" s="26"/>
    </row>
    <row r="43" spans="1:125" ht="14.25" thickBot="1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30"/>
    </row>
    <row r="46" spans="1:125" ht="24">
      <c r="A46" s="61" t="s">
        <v>990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3"/>
    </row>
    <row r="47" spans="1:125" ht="13.5">
      <c r="A47" s="24"/>
      <c r="B47" s="4" t="s">
        <v>988</v>
      </c>
      <c r="C47" s="5"/>
      <c r="D47" s="5"/>
      <c r="E47" s="5"/>
      <c r="F47" s="5"/>
      <c r="G47" s="5"/>
      <c r="H47" s="5"/>
      <c r="I47" s="5"/>
      <c r="J47" s="5"/>
      <c r="K47" s="5"/>
      <c r="L47" s="123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71"/>
      <c r="BC47" s="25"/>
      <c r="BD47" s="25"/>
      <c r="BE47" s="86" t="s">
        <v>394</v>
      </c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8"/>
      <c r="DT47" s="25"/>
      <c r="DU47" s="26"/>
    </row>
    <row r="48" spans="1:125" ht="13.5">
      <c r="A48" s="24"/>
      <c r="B48" s="4" t="s">
        <v>372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4" t="s">
        <v>597</v>
      </c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6"/>
      <c r="AI48" s="4" t="s">
        <v>387</v>
      </c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64">
        <f>AU5</f>
        <v>0</v>
      </c>
      <c r="AV48" s="65"/>
      <c r="AW48" s="65"/>
      <c r="AX48" s="65"/>
      <c r="AY48" s="65"/>
      <c r="AZ48" s="65"/>
      <c r="BA48" s="65"/>
      <c r="BB48" s="66"/>
      <c r="BC48" s="25"/>
      <c r="BD48" s="25"/>
      <c r="BE48" s="136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O48" s="137"/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7"/>
      <c r="DA48" s="137"/>
      <c r="DB48" s="137"/>
      <c r="DC48" s="137"/>
      <c r="DD48" s="137"/>
      <c r="DE48" s="137"/>
      <c r="DF48" s="137"/>
      <c r="DG48" s="137"/>
      <c r="DH48" s="137"/>
      <c r="DI48" s="137"/>
      <c r="DJ48" s="137"/>
      <c r="DK48" s="137"/>
      <c r="DL48" s="137"/>
      <c r="DM48" s="137"/>
      <c r="DN48" s="137"/>
      <c r="DO48" s="137"/>
      <c r="DP48" s="137"/>
      <c r="DQ48" s="137"/>
      <c r="DR48" s="137"/>
      <c r="DS48" s="103"/>
      <c r="DT48" s="25"/>
      <c r="DU48" s="26"/>
    </row>
    <row r="49" spans="1:125" ht="13.5">
      <c r="A49" s="24"/>
      <c r="B49" s="4" t="s">
        <v>348</v>
      </c>
      <c r="C49" s="5"/>
      <c r="D49" s="5"/>
      <c r="E49" s="5"/>
      <c r="F49" s="5"/>
      <c r="G49" s="5"/>
      <c r="H49" s="5"/>
      <c r="I49" s="5"/>
      <c r="J49" s="64" t="s">
        <v>719</v>
      </c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6"/>
      <c r="AB49" s="4" t="s">
        <v>350</v>
      </c>
      <c r="AC49" s="5"/>
      <c r="AD49" s="5"/>
      <c r="AE49" s="5"/>
      <c r="AF49" s="5"/>
      <c r="AG49" s="5"/>
      <c r="AH49" s="5"/>
      <c r="AI49" s="5"/>
      <c r="AJ49" s="5"/>
      <c r="AK49" s="5"/>
      <c r="AL49" s="64">
        <f>AL7</f>
        <v>0</v>
      </c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6"/>
      <c r="BC49" s="23"/>
      <c r="BD49" s="23"/>
      <c r="BE49" s="104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5"/>
      <c r="DG49" s="105"/>
      <c r="DH49" s="105"/>
      <c r="DI49" s="105"/>
      <c r="DJ49" s="105"/>
      <c r="DK49" s="105"/>
      <c r="DL49" s="105"/>
      <c r="DM49" s="105"/>
      <c r="DN49" s="105"/>
      <c r="DO49" s="105"/>
      <c r="DP49" s="105"/>
      <c r="DQ49" s="105"/>
      <c r="DR49" s="105"/>
      <c r="DS49" s="106"/>
      <c r="DT49" s="25"/>
      <c r="DU49" s="26"/>
    </row>
    <row r="50" spans="1:125" ht="13.5">
      <c r="A50" s="2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26"/>
    </row>
    <row r="51" spans="1:125" ht="13.5">
      <c r="A51" s="24"/>
      <c r="B51" s="20" t="s">
        <v>351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34"/>
      <c r="R51" s="3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34"/>
      <c r="BJ51" s="3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 t="s">
        <v>353</v>
      </c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34"/>
      <c r="DA51" s="35"/>
      <c r="DB51" s="15"/>
      <c r="DC51" s="15"/>
      <c r="DD51" s="15"/>
      <c r="DE51" s="15" t="s">
        <v>354</v>
      </c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21"/>
      <c r="DU51" s="27"/>
    </row>
    <row r="52" spans="1:125" ht="13.5">
      <c r="A52" s="24"/>
      <c r="B52" s="59" t="s">
        <v>390</v>
      </c>
      <c r="C52" s="60"/>
      <c r="D52" s="60"/>
      <c r="E52" s="60"/>
      <c r="F52" s="60"/>
      <c r="G52" s="60"/>
      <c r="H52" s="64" t="s">
        <v>721</v>
      </c>
      <c r="I52" s="64"/>
      <c r="J52" s="64"/>
      <c r="K52" s="64"/>
      <c r="L52" s="64"/>
      <c r="M52" s="64"/>
      <c r="N52" s="64"/>
      <c r="O52" s="5" t="s">
        <v>376</v>
      </c>
      <c r="P52" s="5"/>
      <c r="Q52" s="6"/>
      <c r="R52" s="67" t="s">
        <v>779</v>
      </c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6"/>
      <c r="BJ52" s="67" t="s">
        <v>785</v>
      </c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6"/>
      <c r="DA52" s="67" t="str">
        <f ca="1">INDIRECT("式神リスト!am"&amp;MATCH(R52,形態・式神,0)+1)</f>
        <v>操作に＋１</v>
      </c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6"/>
      <c r="DU52" s="26"/>
    </row>
    <row r="53" spans="1:201" ht="13.5">
      <c r="A53" s="24"/>
      <c r="B53" s="59" t="s">
        <v>389</v>
      </c>
      <c r="C53" s="60"/>
      <c r="D53" s="60"/>
      <c r="E53" s="60"/>
      <c r="F53" s="60"/>
      <c r="G53" s="60"/>
      <c r="H53" s="64" t="s">
        <v>598</v>
      </c>
      <c r="I53" s="64"/>
      <c r="J53" s="64"/>
      <c r="K53" s="64"/>
      <c r="L53" s="64"/>
      <c r="M53" s="64"/>
      <c r="N53" s="64"/>
      <c r="O53" s="5" t="s">
        <v>376</v>
      </c>
      <c r="P53" s="5"/>
      <c r="Q53" s="6"/>
      <c r="R53" s="67" t="s">
        <v>797</v>
      </c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6"/>
      <c r="BJ53" s="67" t="s">
        <v>815</v>
      </c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6"/>
      <c r="DA53" s="67" t="str">
        <f ca="1">INDIRECT("式神リスト!aq"&amp;MATCH(R53,基本属性・式神２,0)+1)</f>
        <v>身体に＋１</v>
      </c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6"/>
      <c r="DU53" s="26"/>
      <c r="EE53" s="86" t="s">
        <v>394</v>
      </c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8"/>
    </row>
    <row r="54" spans="1:201" ht="13.5">
      <c r="A54" s="24"/>
      <c r="B54" s="59" t="s">
        <v>391</v>
      </c>
      <c r="C54" s="60"/>
      <c r="D54" s="60"/>
      <c r="E54" s="60"/>
      <c r="F54" s="60"/>
      <c r="G54" s="60"/>
      <c r="H54" s="5" t="s">
        <v>377</v>
      </c>
      <c r="I54" s="5"/>
      <c r="J54" s="5"/>
      <c r="K54" s="5"/>
      <c r="L54" s="5"/>
      <c r="M54" s="5"/>
      <c r="N54" s="5"/>
      <c r="O54" s="5" t="s">
        <v>376</v>
      </c>
      <c r="P54" s="5"/>
      <c r="Q54" s="6"/>
      <c r="R54" s="67" t="s">
        <v>828</v>
      </c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6"/>
      <c r="BJ54" s="67" t="s">
        <v>849</v>
      </c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6"/>
      <c r="DA54" s="67" t="s">
        <v>416</v>
      </c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6"/>
      <c r="DU54" s="26"/>
      <c r="EE54" s="136"/>
      <c r="EF54" s="137"/>
      <c r="EG54" s="137"/>
      <c r="EH54" s="137"/>
      <c r="EI54" s="137"/>
      <c r="EJ54" s="137"/>
      <c r="EK54" s="137"/>
      <c r="EL54" s="137"/>
      <c r="EM54" s="137"/>
      <c r="EN54" s="137"/>
      <c r="EO54" s="137"/>
      <c r="EP54" s="137"/>
      <c r="EQ54" s="137"/>
      <c r="ER54" s="137"/>
      <c r="ES54" s="137"/>
      <c r="ET54" s="137"/>
      <c r="EU54" s="137"/>
      <c r="EV54" s="137"/>
      <c r="EW54" s="137"/>
      <c r="EX54" s="137"/>
      <c r="EY54" s="137"/>
      <c r="EZ54" s="137"/>
      <c r="FA54" s="137"/>
      <c r="FB54" s="137"/>
      <c r="FC54" s="137"/>
      <c r="FD54" s="137"/>
      <c r="FE54" s="137"/>
      <c r="FF54" s="137"/>
      <c r="FG54" s="137"/>
      <c r="FH54" s="137"/>
      <c r="FI54" s="137"/>
      <c r="FJ54" s="137"/>
      <c r="FK54" s="137"/>
      <c r="FL54" s="137"/>
      <c r="FM54" s="137"/>
      <c r="FN54" s="137"/>
      <c r="FO54" s="137"/>
      <c r="FP54" s="137"/>
      <c r="FQ54" s="137"/>
      <c r="FR54" s="137"/>
      <c r="FS54" s="137"/>
      <c r="FT54" s="137"/>
      <c r="FU54" s="137"/>
      <c r="FV54" s="137"/>
      <c r="FW54" s="137"/>
      <c r="FX54" s="137"/>
      <c r="FY54" s="137"/>
      <c r="FZ54" s="137"/>
      <c r="GA54" s="137"/>
      <c r="GB54" s="137"/>
      <c r="GC54" s="137"/>
      <c r="GD54" s="137"/>
      <c r="GE54" s="137"/>
      <c r="GF54" s="137"/>
      <c r="GG54" s="137"/>
      <c r="GH54" s="137"/>
      <c r="GI54" s="137"/>
      <c r="GJ54" s="137"/>
      <c r="GK54" s="137"/>
      <c r="GL54" s="137"/>
      <c r="GM54" s="137"/>
      <c r="GN54" s="137"/>
      <c r="GO54" s="137"/>
      <c r="GP54" s="137"/>
      <c r="GQ54" s="137"/>
      <c r="GR54" s="137"/>
      <c r="GS54" s="103"/>
    </row>
    <row r="55" spans="1:201" ht="13.5">
      <c r="A55" s="24"/>
      <c r="B55" s="59" t="s">
        <v>392</v>
      </c>
      <c r="C55" s="60"/>
      <c r="D55" s="60"/>
      <c r="E55" s="60" t="s">
        <v>375</v>
      </c>
      <c r="F55" s="60"/>
      <c r="G55" s="60"/>
      <c r="H55" s="64" t="s">
        <v>403</v>
      </c>
      <c r="I55" s="65"/>
      <c r="J55" s="65"/>
      <c r="K55" s="65"/>
      <c r="L55" s="65"/>
      <c r="M55" s="65"/>
      <c r="N55" s="65"/>
      <c r="O55" s="5" t="s">
        <v>376</v>
      </c>
      <c r="P55" s="5"/>
      <c r="Q55" s="6"/>
      <c r="R55" s="67" t="s">
        <v>681</v>
      </c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6"/>
      <c r="BJ55" s="67" t="s">
        <v>889</v>
      </c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6"/>
      <c r="DA55" s="67" t="str">
        <f ca="1">INDIRECT("式神リスト!ay"&amp;MATCH(R55,副属性・式神２,0)+1)</f>
        <v>魔法に＋１</v>
      </c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6"/>
      <c r="DU55" s="26"/>
      <c r="EE55" s="104"/>
      <c r="EF55" s="105"/>
      <c r="EG55" s="105"/>
      <c r="EH55" s="105"/>
      <c r="EI55" s="105"/>
      <c r="EJ55" s="105"/>
      <c r="EK55" s="105"/>
      <c r="EL55" s="105"/>
      <c r="EM55" s="105"/>
      <c r="EN55" s="105"/>
      <c r="EO55" s="105"/>
      <c r="EP55" s="105"/>
      <c r="EQ55" s="105"/>
      <c r="ER55" s="105"/>
      <c r="ES55" s="105"/>
      <c r="ET55" s="105"/>
      <c r="EU55" s="105"/>
      <c r="EV55" s="105"/>
      <c r="EW55" s="105"/>
      <c r="EX55" s="105"/>
      <c r="EY55" s="105"/>
      <c r="EZ55" s="105"/>
      <c r="FA55" s="105"/>
      <c r="FB55" s="105"/>
      <c r="FC55" s="105"/>
      <c r="FD55" s="105"/>
      <c r="FE55" s="105"/>
      <c r="FF55" s="105"/>
      <c r="FG55" s="105"/>
      <c r="FH55" s="105"/>
      <c r="FI55" s="105"/>
      <c r="FJ55" s="105"/>
      <c r="FK55" s="105"/>
      <c r="FL55" s="105"/>
      <c r="FM55" s="105"/>
      <c r="FN55" s="105"/>
      <c r="FO55" s="105"/>
      <c r="FP55" s="105"/>
      <c r="FQ55" s="105"/>
      <c r="FR55" s="105"/>
      <c r="FS55" s="105"/>
      <c r="FT55" s="105"/>
      <c r="FU55" s="105"/>
      <c r="FV55" s="105"/>
      <c r="FW55" s="105"/>
      <c r="FX55" s="105"/>
      <c r="FY55" s="105"/>
      <c r="FZ55" s="105"/>
      <c r="GA55" s="105"/>
      <c r="GB55" s="105"/>
      <c r="GC55" s="105"/>
      <c r="GD55" s="105"/>
      <c r="GE55" s="105"/>
      <c r="GF55" s="105"/>
      <c r="GG55" s="105"/>
      <c r="GH55" s="105"/>
      <c r="GI55" s="105"/>
      <c r="GJ55" s="105"/>
      <c r="GK55" s="105"/>
      <c r="GL55" s="105"/>
      <c r="GM55" s="105"/>
      <c r="GN55" s="105"/>
      <c r="GO55" s="105"/>
      <c r="GP55" s="105"/>
      <c r="GQ55" s="105"/>
      <c r="GR55" s="105"/>
      <c r="GS55" s="106"/>
    </row>
    <row r="56" spans="1:125" ht="13.5">
      <c r="A56" s="24"/>
      <c r="B56" s="59" t="s">
        <v>393</v>
      </c>
      <c r="C56" s="60"/>
      <c r="D56" s="60"/>
      <c r="E56" s="60" t="s">
        <v>374</v>
      </c>
      <c r="F56" s="60"/>
      <c r="G56" s="60"/>
      <c r="H56" s="64"/>
      <c r="I56" s="64"/>
      <c r="J56" s="64"/>
      <c r="K56" s="64"/>
      <c r="L56" s="64"/>
      <c r="M56" s="64"/>
      <c r="N56" s="64"/>
      <c r="O56" s="5" t="s">
        <v>376</v>
      </c>
      <c r="P56" s="5"/>
      <c r="Q56" s="6"/>
      <c r="R56" s="67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6"/>
      <c r="BJ56" s="67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6"/>
      <c r="DA56" s="67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6"/>
      <c r="DU56" s="26"/>
    </row>
    <row r="57" spans="1:125" ht="13.5">
      <c r="A57" s="24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6"/>
    </row>
    <row r="58" spans="1:125" ht="13.5">
      <c r="A58" s="24"/>
      <c r="B58" s="11" t="s">
        <v>352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83" t="s">
        <v>396</v>
      </c>
      <c r="S58" s="84"/>
      <c r="T58" s="84"/>
      <c r="U58" s="84"/>
      <c r="V58" s="84"/>
      <c r="W58" s="84"/>
      <c r="X58" s="84"/>
      <c r="Y58" s="84"/>
      <c r="Z58" s="23"/>
      <c r="AA58" s="49" t="s">
        <v>355</v>
      </c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25"/>
      <c r="AQ58" s="11" t="s">
        <v>356</v>
      </c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4"/>
      <c r="BG58" s="25"/>
      <c r="BH58" s="31" t="s">
        <v>357</v>
      </c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26"/>
    </row>
    <row r="59" spans="1:125" ht="13.5">
      <c r="A59" s="24"/>
      <c r="B59" s="67" t="s">
        <v>723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6"/>
      <c r="R59" s="85">
        <v>1</v>
      </c>
      <c r="S59" s="85"/>
      <c r="T59" s="85"/>
      <c r="U59" s="85"/>
      <c r="V59" s="85"/>
      <c r="W59" s="85"/>
      <c r="X59" s="85"/>
      <c r="Y59" s="85"/>
      <c r="Z59" s="23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25"/>
      <c r="AQ59" s="72" t="e">
        <f>AL49/AU48*AA59/10</f>
        <v>#DIV/0!</v>
      </c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4"/>
      <c r="BG59" s="25"/>
      <c r="BH59" s="67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6"/>
      <c r="DU59" s="26"/>
    </row>
    <row r="60" spans="1:125" ht="13.5">
      <c r="A60" s="24"/>
      <c r="B60" s="67" t="s">
        <v>680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6"/>
      <c r="R60" s="52">
        <v>1</v>
      </c>
      <c r="S60" s="52"/>
      <c r="T60" s="52"/>
      <c r="U60" s="52"/>
      <c r="V60" s="52"/>
      <c r="W60" s="52"/>
      <c r="X60" s="52"/>
      <c r="Y60" s="52"/>
      <c r="Z60" s="23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25"/>
      <c r="AQ60" s="72" t="e">
        <f>AL49/AU48*AA60/10</f>
        <v>#DIV/0!</v>
      </c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4"/>
      <c r="BG60" s="25"/>
      <c r="BH60" s="67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6"/>
      <c r="DU60" s="26"/>
    </row>
    <row r="61" spans="1:125" ht="13.5">
      <c r="A61" s="24"/>
      <c r="B61" s="67" t="s">
        <v>681</v>
      </c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6"/>
      <c r="R61" s="52">
        <v>2</v>
      </c>
      <c r="S61" s="52"/>
      <c r="T61" s="52"/>
      <c r="U61" s="52"/>
      <c r="V61" s="52"/>
      <c r="W61" s="52"/>
      <c r="X61" s="52"/>
      <c r="Y61" s="52"/>
      <c r="Z61" s="23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25"/>
      <c r="AQ61" s="72" t="e">
        <f>AL49/AU48*AA61/10</f>
        <v>#DIV/0!</v>
      </c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4"/>
      <c r="BG61" s="25"/>
      <c r="BH61" s="67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6"/>
      <c r="DU61" s="26"/>
    </row>
    <row r="62" spans="1:125" ht="13.5">
      <c r="A62" s="24"/>
      <c r="B62" s="67" t="s">
        <v>682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6"/>
      <c r="R62" s="52">
        <v>1</v>
      </c>
      <c r="S62" s="52"/>
      <c r="T62" s="52"/>
      <c r="U62" s="52"/>
      <c r="V62" s="52"/>
      <c r="W62" s="52"/>
      <c r="X62" s="52"/>
      <c r="Y62" s="52"/>
      <c r="Z62" s="23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25"/>
      <c r="AQ62" s="72" t="e">
        <f>AL49/AU48*AA62/10</f>
        <v>#DIV/0!</v>
      </c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4"/>
      <c r="BG62" s="25"/>
      <c r="BH62" s="67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6"/>
      <c r="DU62" s="26"/>
    </row>
    <row r="63" spans="1:125" ht="13.5">
      <c r="A63" s="24"/>
      <c r="B63" s="67" t="s">
        <v>683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6"/>
      <c r="R63" s="52">
        <v>1</v>
      </c>
      <c r="S63" s="52"/>
      <c r="T63" s="52"/>
      <c r="U63" s="52"/>
      <c r="V63" s="52"/>
      <c r="W63" s="52"/>
      <c r="X63" s="52"/>
      <c r="Y63" s="52"/>
      <c r="Z63" s="23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25"/>
      <c r="AQ63" s="72" t="e">
        <f>AL49/AU48*AA63/10</f>
        <v>#DIV/0!</v>
      </c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4"/>
      <c r="BG63" s="25"/>
      <c r="BH63" s="67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6"/>
      <c r="DU63" s="26"/>
    </row>
    <row r="64" spans="1:125" ht="13.5">
      <c r="A64" s="24"/>
      <c r="B64" s="67" t="s">
        <v>684</v>
      </c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6"/>
      <c r="R64" s="52">
        <v>1</v>
      </c>
      <c r="S64" s="52"/>
      <c r="T64" s="52"/>
      <c r="U64" s="52"/>
      <c r="V64" s="52"/>
      <c r="W64" s="52"/>
      <c r="X64" s="52"/>
      <c r="Y64" s="52"/>
      <c r="Z64" s="23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25"/>
      <c r="AQ64" s="72" t="e">
        <f>AL49/AU48*AA64/10</f>
        <v>#DIV/0!</v>
      </c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4"/>
      <c r="BG64" s="25"/>
      <c r="BH64" s="67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6"/>
      <c r="DU64" s="26"/>
    </row>
    <row r="65" spans="1:125" ht="13.5">
      <c r="A65" s="24"/>
      <c r="B65" s="67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6"/>
      <c r="R65" s="52"/>
      <c r="S65" s="52"/>
      <c r="T65" s="52"/>
      <c r="U65" s="52"/>
      <c r="V65" s="52"/>
      <c r="W65" s="52"/>
      <c r="X65" s="52"/>
      <c r="Y65" s="52"/>
      <c r="Z65" s="23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25"/>
      <c r="AQ65" s="133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5"/>
      <c r="BG65" s="25"/>
      <c r="BH65" s="67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6"/>
      <c r="DU65" s="26"/>
    </row>
    <row r="66" spans="1:125" ht="13.5">
      <c r="A66" s="24"/>
      <c r="B66" s="67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6"/>
      <c r="R66" s="52"/>
      <c r="S66" s="52"/>
      <c r="T66" s="52"/>
      <c r="U66" s="52"/>
      <c r="V66" s="52"/>
      <c r="W66" s="52"/>
      <c r="X66" s="52"/>
      <c r="Y66" s="52"/>
      <c r="Z66" s="23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25"/>
      <c r="AQ66" s="133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4"/>
      <c r="BD66" s="134"/>
      <c r="BE66" s="134"/>
      <c r="BF66" s="135"/>
      <c r="BG66" s="25"/>
      <c r="BH66" s="67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6"/>
      <c r="DU66" s="26"/>
    </row>
    <row r="67" spans="1:125" ht="13.5">
      <c r="A67" s="24"/>
      <c r="B67" s="67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6"/>
      <c r="R67" s="52"/>
      <c r="S67" s="52"/>
      <c r="T67" s="52"/>
      <c r="U67" s="52"/>
      <c r="V67" s="52"/>
      <c r="W67" s="52"/>
      <c r="X67" s="52"/>
      <c r="Y67" s="52"/>
      <c r="Z67" s="23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25"/>
      <c r="AQ67" s="133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5"/>
      <c r="BG67" s="25"/>
      <c r="BH67" s="67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6"/>
      <c r="DU67" s="26"/>
    </row>
    <row r="68" spans="1:125" ht="13.5">
      <c r="A68" s="24"/>
      <c r="B68" s="67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6"/>
      <c r="R68" s="52"/>
      <c r="S68" s="52"/>
      <c r="T68" s="52"/>
      <c r="U68" s="52"/>
      <c r="V68" s="52"/>
      <c r="W68" s="52"/>
      <c r="X68" s="52"/>
      <c r="Y68" s="52"/>
      <c r="Z68" s="23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25"/>
      <c r="AQ68" s="133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135"/>
      <c r="BG68" s="25"/>
      <c r="BH68" s="67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6"/>
      <c r="DU68" s="26"/>
    </row>
    <row r="69" spans="1:125" ht="13.5">
      <c r="A69" s="2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26"/>
    </row>
    <row r="70" spans="1:125" ht="13.5">
      <c r="A70" s="24"/>
      <c r="B70" s="141" t="s">
        <v>722</v>
      </c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1"/>
      <c r="R70" s="57" t="s">
        <v>356</v>
      </c>
      <c r="S70" s="58"/>
      <c r="T70" s="58"/>
      <c r="U70" s="58"/>
      <c r="V70" s="58"/>
      <c r="W70" s="58"/>
      <c r="X70" s="58"/>
      <c r="Y70" s="58"/>
      <c r="Z70" s="58"/>
      <c r="AA70" s="58"/>
      <c r="AB70" s="51"/>
      <c r="AC70" s="83" t="s">
        <v>359</v>
      </c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25"/>
      <c r="BQ70" s="10"/>
      <c r="BR70" s="18" t="s">
        <v>360</v>
      </c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27"/>
    </row>
    <row r="71" spans="1:125" ht="13.5">
      <c r="A71" s="24"/>
      <c r="B71" s="67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6"/>
      <c r="R71" s="138" t="e">
        <f>AL49/2/AU5</f>
        <v>#DIV/0!</v>
      </c>
      <c r="S71" s="139"/>
      <c r="T71" s="139"/>
      <c r="U71" s="139"/>
      <c r="V71" s="139"/>
      <c r="W71" s="139"/>
      <c r="X71" s="139"/>
      <c r="Y71" s="139"/>
      <c r="Z71" s="139"/>
      <c r="AA71" s="139"/>
      <c r="AB71" s="140"/>
      <c r="AC71" s="120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9"/>
      <c r="BP71" s="25"/>
      <c r="BQ71" s="25"/>
      <c r="BR71" s="80" t="s">
        <v>361</v>
      </c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56"/>
      <c r="CN71" s="80">
        <v>4</v>
      </c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56"/>
      <c r="DF71" s="80" t="s">
        <v>362</v>
      </c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56"/>
      <c r="DU71" s="26"/>
    </row>
    <row r="72" spans="1:125" ht="13.5">
      <c r="A72" s="24"/>
      <c r="B72" s="67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6"/>
      <c r="R72" s="138" t="e">
        <f>AL49/2/AU5</f>
        <v>#DIV/0!</v>
      </c>
      <c r="S72" s="139"/>
      <c r="T72" s="139"/>
      <c r="U72" s="139"/>
      <c r="V72" s="139"/>
      <c r="W72" s="139"/>
      <c r="X72" s="139"/>
      <c r="Y72" s="139"/>
      <c r="Z72" s="139"/>
      <c r="AA72" s="139"/>
      <c r="AB72" s="140"/>
      <c r="AC72" s="120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9"/>
      <c r="BP72" s="25"/>
      <c r="BQ72" s="25"/>
      <c r="BR72" s="8" t="s">
        <v>383</v>
      </c>
      <c r="BS72" s="7"/>
      <c r="BT72" s="7"/>
      <c r="BU72" s="7"/>
      <c r="BV72" s="7"/>
      <c r="BW72" s="78">
        <v>60</v>
      </c>
      <c r="BX72" s="78"/>
      <c r="BY72" s="78"/>
      <c r="BZ72" s="70" t="s">
        <v>384</v>
      </c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71"/>
      <c r="CN72" s="45" t="s">
        <v>363</v>
      </c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71"/>
      <c r="DF72" s="55">
        <v>8</v>
      </c>
      <c r="DG72" s="78"/>
      <c r="DH72" s="78"/>
      <c r="DI72" s="78"/>
      <c r="DJ72" s="16" t="s">
        <v>364</v>
      </c>
      <c r="DK72" s="7"/>
      <c r="DL72" s="7"/>
      <c r="DM72" s="7"/>
      <c r="DN72" s="7"/>
      <c r="DO72" s="7"/>
      <c r="DP72" s="7"/>
      <c r="DQ72" s="7"/>
      <c r="DR72" s="7"/>
      <c r="DS72" s="7"/>
      <c r="DT72" s="6"/>
      <c r="DU72" s="26"/>
    </row>
    <row r="73" spans="1:125" ht="13.5">
      <c r="A73" s="24"/>
      <c r="B73" s="67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6"/>
      <c r="R73" s="138" t="e">
        <f>AL49/2/AU5</f>
        <v>#DIV/0!</v>
      </c>
      <c r="S73" s="139"/>
      <c r="T73" s="139"/>
      <c r="U73" s="139"/>
      <c r="V73" s="139"/>
      <c r="W73" s="139"/>
      <c r="X73" s="139"/>
      <c r="Y73" s="139"/>
      <c r="Z73" s="139"/>
      <c r="AA73" s="139"/>
      <c r="AB73" s="140"/>
      <c r="AC73" s="120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9"/>
      <c r="BP73" s="25"/>
      <c r="BQ73" s="25"/>
      <c r="BR73" s="8" t="s">
        <v>383</v>
      </c>
      <c r="BS73" s="7"/>
      <c r="BT73" s="7"/>
      <c r="BU73" s="7"/>
      <c r="BV73" s="7"/>
      <c r="BW73" s="78">
        <v>61</v>
      </c>
      <c r="BX73" s="78"/>
      <c r="BY73" s="78"/>
      <c r="BZ73" s="7" t="s">
        <v>385</v>
      </c>
      <c r="CA73" s="7"/>
      <c r="CB73" s="7"/>
      <c r="CC73" s="7"/>
      <c r="CD73" s="7"/>
      <c r="CE73" s="78">
        <v>140</v>
      </c>
      <c r="CF73" s="78"/>
      <c r="CG73" s="78"/>
      <c r="CH73" s="70" t="s">
        <v>384</v>
      </c>
      <c r="CI73" s="60"/>
      <c r="CJ73" s="60"/>
      <c r="CK73" s="60"/>
      <c r="CL73" s="60"/>
      <c r="CM73" s="71"/>
      <c r="CN73" s="45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71"/>
      <c r="DF73" s="79">
        <v>4</v>
      </c>
      <c r="DG73" s="65"/>
      <c r="DH73" s="65"/>
      <c r="DI73" s="65"/>
      <c r="DJ73" s="16" t="s">
        <v>364</v>
      </c>
      <c r="DK73" s="7"/>
      <c r="DL73" s="7"/>
      <c r="DM73" s="7"/>
      <c r="DN73" s="7"/>
      <c r="DO73" s="7"/>
      <c r="DP73" s="7"/>
      <c r="DQ73" s="7"/>
      <c r="DR73" s="7"/>
      <c r="DS73" s="7"/>
      <c r="DT73" s="6"/>
      <c r="DU73" s="26"/>
    </row>
    <row r="74" spans="1:125" ht="13.5">
      <c r="A74" s="24"/>
      <c r="B74" s="67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6"/>
      <c r="R74" s="138" t="e">
        <f>AL49/2/AU5</f>
        <v>#DIV/0!</v>
      </c>
      <c r="S74" s="139"/>
      <c r="T74" s="139"/>
      <c r="U74" s="139"/>
      <c r="V74" s="139"/>
      <c r="W74" s="139"/>
      <c r="X74" s="139"/>
      <c r="Y74" s="139"/>
      <c r="Z74" s="139"/>
      <c r="AA74" s="139"/>
      <c r="AB74" s="140"/>
      <c r="AC74" s="120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9"/>
      <c r="BP74" s="25"/>
      <c r="BQ74" s="25"/>
      <c r="BR74" s="8" t="s">
        <v>383</v>
      </c>
      <c r="BS74" s="7"/>
      <c r="BT74" s="7"/>
      <c r="BU74" s="7"/>
      <c r="BV74" s="7"/>
      <c r="BW74" s="78">
        <v>141</v>
      </c>
      <c r="BX74" s="78"/>
      <c r="BY74" s="78"/>
      <c r="BZ74" s="70" t="s">
        <v>386</v>
      </c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71"/>
      <c r="CN74" s="45" t="s">
        <v>365</v>
      </c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71"/>
      <c r="DF74" s="55">
        <v>2</v>
      </c>
      <c r="DG74" s="78"/>
      <c r="DH74" s="78"/>
      <c r="DI74" s="78"/>
      <c r="DJ74" s="16" t="s">
        <v>364</v>
      </c>
      <c r="DK74" s="7"/>
      <c r="DL74" s="7"/>
      <c r="DM74" s="7"/>
      <c r="DN74" s="7"/>
      <c r="DO74" s="7"/>
      <c r="DP74" s="7"/>
      <c r="DQ74" s="7"/>
      <c r="DR74" s="7"/>
      <c r="DS74" s="7"/>
      <c r="DT74" s="6"/>
      <c r="DU74" s="26"/>
    </row>
    <row r="75" spans="1:125" ht="13.5">
      <c r="A75" s="24"/>
      <c r="B75" s="67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6"/>
      <c r="R75" s="138" t="e">
        <f>AL49/2/AU5</f>
        <v>#DIV/0!</v>
      </c>
      <c r="S75" s="139"/>
      <c r="T75" s="139"/>
      <c r="U75" s="139"/>
      <c r="V75" s="139"/>
      <c r="W75" s="139"/>
      <c r="X75" s="139"/>
      <c r="Y75" s="139"/>
      <c r="Z75" s="139"/>
      <c r="AA75" s="139"/>
      <c r="AB75" s="140"/>
      <c r="AC75" s="67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75"/>
      <c r="BP75" s="25"/>
      <c r="BQ75" s="25"/>
      <c r="BR75" s="8" t="s">
        <v>383</v>
      </c>
      <c r="BS75" s="7"/>
      <c r="BT75" s="7"/>
      <c r="BU75" s="7"/>
      <c r="BV75" s="7"/>
      <c r="BW75" s="78">
        <v>251</v>
      </c>
      <c r="BX75" s="78"/>
      <c r="BY75" s="78"/>
      <c r="BZ75" s="70" t="s">
        <v>386</v>
      </c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71"/>
      <c r="CN75" s="45" t="s">
        <v>366</v>
      </c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71"/>
      <c r="DF75" s="45" t="s">
        <v>378</v>
      </c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71"/>
      <c r="DU75" s="26"/>
    </row>
    <row r="76" spans="1:125" ht="13.5">
      <c r="A76" s="24"/>
      <c r="B76" s="25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5"/>
      <c r="BQ76" s="25"/>
      <c r="BR76" s="46" t="s">
        <v>369</v>
      </c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8"/>
      <c r="DU76" s="26"/>
    </row>
    <row r="77" spans="1:125" ht="13.5">
      <c r="A77" s="24"/>
      <c r="B77" s="25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5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5"/>
      <c r="BQ77" s="25"/>
      <c r="BR77" s="95" t="s">
        <v>370</v>
      </c>
      <c r="BS77" s="96"/>
      <c r="BT77" s="96"/>
      <c r="BU77" s="96"/>
      <c r="BV77" s="96"/>
      <c r="BW77" s="96"/>
      <c r="BX77" s="96"/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CQ77" s="96"/>
      <c r="CR77" s="96"/>
      <c r="CS77" s="96"/>
      <c r="CT77" s="96"/>
      <c r="CU77" s="96"/>
      <c r="CV77" s="96"/>
      <c r="CW77" s="96"/>
      <c r="CX77" s="96"/>
      <c r="CY77" s="96"/>
      <c r="CZ77" s="96"/>
      <c r="DA77" s="96"/>
      <c r="DB77" s="96"/>
      <c r="DC77" s="96"/>
      <c r="DD77" s="96"/>
      <c r="DE77" s="96"/>
      <c r="DF77" s="96"/>
      <c r="DG77" s="96"/>
      <c r="DH77" s="96"/>
      <c r="DI77" s="96"/>
      <c r="DJ77" s="96"/>
      <c r="DK77" s="96"/>
      <c r="DL77" s="96"/>
      <c r="DM77" s="96"/>
      <c r="DN77" s="96"/>
      <c r="DO77" s="96"/>
      <c r="DP77" s="96"/>
      <c r="DQ77" s="96"/>
      <c r="DR77" s="96"/>
      <c r="DS77" s="96"/>
      <c r="DT77" s="97"/>
      <c r="DU77" s="26"/>
    </row>
    <row r="78" spans="1:125" ht="13.5">
      <c r="A78" s="2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6"/>
    </row>
    <row r="79" spans="1:125" ht="13.5">
      <c r="A79" s="24"/>
      <c r="B79" s="20" t="s">
        <v>379</v>
      </c>
      <c r="C79" s="15"/>
      <c r="D79" s="15"/>
      <c r="E79" s="15"/>
      <c r="F79" s="15"/>
      <c r="G79" s="15"/>
      <c r="H79" s="15"/>
      <c r="I79" s="15"/>
      <c r="J79" s="15"/>
      <c r="K79" s="34"/>
      <c r="L79" s="35" t="s">
        <v>380</v>
      </c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34"/>
      <c r="AL79" s="15" t="s">
        <v>381</v>
      </c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35" t="s">
        <v>382</v>
      </c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21"/>
      <c r="BS79" s="9"/>
      <c r="BT79" s="25"/>
      <c r="BU79" s="20" t="s">
        <v>367</v>
      </c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21"/>
      <c r="DU79" s="26"/>
    </row>
    <row r="80" spans="1:125" ht="13.5">
      <c r="A80" s="24"/>
      <c r="B80" s="80" t="s">
        <v>371</v>
      </c>
      <c r="C80" s="81"/>
      <c r="D80" s="81"/>
      <c r="E80" s="81"/>
      <c r="F80" s="81"/>
      <c r="G80" s="81"/>
      <c r="H80" s="81"/>
      <c r="I80" s="81"/>
      <c r="J80" s="81"/>
      <c r="K80" s="56"/>
      <c r="L80" s="59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71"/>
      <c r="AL80" s="59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71"/>
      <c r="BA80" s="59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71"/>
      <c r="BS80" s="25"/>
      <c r="BT80" s="25"/>
      <c r="BU80" s="98"/>
      <c r="BV80" s="99"/>
      <c r="BW80" s="99"/>
      <c r="BX80" s="99"/>
      <c r="BY80" s="99"/>
      <c r="BZ80" s="99"/>
      <c r="CA80" s="99"/>
      <c r="CB80" s="99"/>
      <c r="CC80" s="99"/>
      <c r="CD80" s="99"/>
      <c r="CE80" s="99"/>
      <c r="CF80" s="99"/>
      <c r="CG80" s="99"/>
      <c r="CH80" s="99"/>
      <c r="CI80" s="99"/>
      <c r="CJ80" s="99"/>
      <c r="CK80" s="99"/>
      <c r="CL80" s="99"/>
      <c r="CM80" s="99"/>
      <c r="CN80" s="99"/>
      <c r="CO80" s="99"/>
      <c r="CP80" s="99"/>
      <c r="CQ80" s="99"/>
      <c r="CR80" s="99"/>
      <c r="CS80" s="99"/>
      <c r="CT80" s="99"/>
      <c r="CU80" s="99"/>
      <c r="CV80" s="99"/>
      <c r="CW80" s="99"/>
      <c r="CX80" s="99"/>
      <c r="CY80" s="99"/>
      <c r="CZ80" s="99"/>
      <c r="DA80" s="99"/>
      <c r="DB80" s="99"/>
      <c r="DC80" s="99"/>
      <c r="DD80" s="99"/>
      <c r="DE80" s="99"/>
      <c r="DF80" s="99"/>
      <c r="DG80" s="99"/>
      <c r="DH80" s="99"/>
      <c r="DI80" s="99"/>
      <c r="DJ80" s="99"/>
      <c r="DK80" s="99"/>
      <c r="DL80" s="99"/>
      <c r="DM80" s="99"/>
      <c r="DN80" s="99"/>
      <c r="DO80" s="99"/>
      <c r="DP80" s="99"/>
      <c r="DQ80" s="99"/>
      <c r="DR80" s="99"/>
      <c r="DS80" s="99"/>
      <c r="DT80" s="100"/>
      <c r="DU80" s="26"/>
    </row>
    <row r="81" spans="1:125" ht="13.5">
      <c r="A81" s="24"/>
      <c r="B81" s="59"/>
      <c r="C81" s="60"/>
      <c r="D81" s="60"/>
      <c r="E81" s="60"/>
      <c r="F81" s="60"/>
      <c r="G81" s="60"/>
      <c r="H81" s="60"/>
      <c r="I81" s="60"/>
      <c r="J81" s="60"/>
      <c r="K81" s="71"/>
      <c r="L81" s="59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71"/>
      <c r="AL81" s="59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71"/>
      <c r="BA81" s="59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71"/>
      <c r="BS81" s="25"/>
      <c r="BT81" s="25"/>
      <c r="BU81" s="101"/>
      <c r="BV81" s="102"/>
      <c r="BW81" s="102"/>
      <c r="BX81" s="102"/>
      <c r="BY81" s="102"/>
      <c r="BZ81" s="102"/>
      <c r="CA81" s="102"/>
      <c r="CB81" s="102"/>
      <c r="CC81" s="102"/>
      <c r="CD81" s="102"/>
      <c r="CE81" s="102"/>
      <c r="CF81" s="102"/>
      <c r="CG81" s="102"/>
      <c r="CH81" s="102"/>
      <c r="CI81" s="102"/>
      <c r="CJ81" s="102"/>
      <c r="CK81" s="102"/>
      <c r="CL81" s="102"/>
      <c r="CM81" s="102"/>
      <c r="CN81" s="102"/>
      <c r="CO81" s="102"/>
      <c r="CP81" s="102"/>
      <c r="CQ81" s="102"/>
      <c r="CR81" s="102"/>
      <c r="CS81" s="102"/>
      <c r="CT81" s="102"/>
      <c r="CU81" s="102"/>
      <c r="CV81" s="102"/>
      <c r="CW81" s="102"/>
      <c r="CX81" s="102"/>
      <c r="CY81" s="102"/>
      <c r="CZ81" s="102"/>
      <c r="DA81" s="102"/>
      <c r="DB81" s="102"/>
      <c r="DC81" s="102"/>
      <c r="DD81" s="102"/>
      <c r="DE81" s="102"/>
      <c r="DF81" s="102"/>
      <c r="DG81" s="102"/>
      <c r="DH81" s="102"/>
      <c r="DI81" s="102"/>
      <c r="DJ81" s="102"/>
      <c r="DK81" s="102"/>
      <c r="DL81" s="102"/>
      <c r="DM81" s="102"/>
      <c r="DN81" s="102"/>
      <c r="DO81" s="102"/>
      <c r="DP81" s="102"/>
      <c r="DQ81" s="102"/>
      <c r="DR81" s="102"/>
      <c r="DS81" s="102"/>
      <c r="DT81" s="103"/>
      <c r="DU81" s="26"/>
    </row>
    <row r="82" spans="1:125" ht="13.5">
      <c r="A82" s="24"/>
      <c r="B82" s="59"/>
      <c r="C82" s="60"/>
      <c r="D82" s="60"/>
      <c r="E82" s="60"/>
      <c r="F82" s="60"/>
      <c r="G82" s="60"/>
      <c r="H82" s="60"/>
      <c r="I82" s="60"/>
      <c r="J82" s="60"/>
      <c r="K82" s="71"/>
      <c r="L82" s="59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71"/>
      <c r="AL82" s="59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71"/>
      <c r="BA82" s="59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71"/>
      <c r="BS82" s="25"/>
      <c r="BT82" s="25"/>
      <c r="BU82" s="104"/>
      <c r="BV82" s="105"/>
      <c r="BW82" s="105"/>
      <c r="BX82" s="105"/>
      <c r="BY82" s="105"/>
      <c r="BZ82" s="105"/>
      <c r="CA82" s="105"/>
      <c r="CB82" s="105"/>
      <c r="CC82" s="105"/>
      <c r="CD82" s="105"/>
      <c r="CE82" s="105"/>
      <c r="CF82" s="105"/>
      <c r="CG82" s="105"/>
      <c r="CH82" s="105"/>
      <c r="CI82" s="105"/>
      <c r="CJ82" s="105"/>
      <c r="CK82" s="105"/>
      <c r="CL82" s="105"/>
      <c r="CM82" s="105"/>
      <c r="CN82" s="105"/>
      <c r="CO82" s="105"/>
      <c r="CP82" s="105"/>
      <c r="CQ82" s="105"/>
      <c r="CR82" s="105"/>
      <c r="CS82" s="105"/>
      <c r="CT82" s="105"/>
      <c r="CU82" s="105"/>
      <c r="CV82" s="105"/>
      <c r="CW82" s="105"/>
      <c r="CX82" s="105"/>
      <c r="CY82" s="105"/>
      <c r="CZ82" s="105"/>
      <c r="DA82" s="105"/>
      <c r="DB82" s="105"/>
      <c r="DC82" s="105"/>
      <c r="DD82" s="105"/>
      <c r="DE82" s="105"/>
      <c r="DF82" s="105"/>
      <c r="DG82" s="105"/>
      <c r="DH82" s="105"/>
      <c r="DI82" s="105"/>
      <c r="DJ82" s="105"/>
      <c r="DK82" s="105"/>
      <c r="DL82" s="105"/>
      <c r="DM82" s="105"/>
      <c r="DN82" s="105"/>
      <c r="DO82" s="105"/>
      <c r="DP82" s="105"/>
      <c r="DQ82" s="105"/>
      <c r="DR82" s="105"/>
      <c r="DS82" s="105"/>
      <c r="DT82" s="106"/>
      <c r="DU82" s="26"/>
    </row>
    <row r="83" spans="1:129" ht="14.25" thickBot="1">
      <c r="A83" s="28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6"/>
      <c r="DY83" s="40"/>
    </row>
    <row r="84" spans="1:125" ht="13.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40"/>
    </row>
    <row r="86" spans="1:125" ht="24">
      <c r="A86" s="61" t="s">
        <v>992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3"/>
    </row>
    <row r="87" spans="1:125" ht="13.5">
      <c r="A87" s="24"/>
      <c r="B87" s="4" t="s">
        <v>989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32"/>
      <c r="V87" s="33"/>
      <c r="W87" s="33"/>
      <c r="X87" s="33"/>
      <c r="Y87" s="33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6"/>
      <c r="BC87" s="25"/>
      <c r="BD87" s="86" t="s">
        <v>394</v>
      </c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DT87" s="127"/>
      <c r="DU87" s="26"/>
    </row>
    <row r="88" spans="1:125" ht="13.5">
      <c r="A88" s="24"/>
      <c r="B88" s="4" t="s">
        <v>372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64" t="s">
        <v>597</v>
      </c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6"/>
      <c r="AI88" s="4" t="s">
        <v>387</v>
      </c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64">
        <f>AU5</f>
        <v>0</v>
      </c>
      <c r="AV88" s="65"/>
      <c r="AW88" s="65"/>
      <c r="AX88" s="65"/>
      <c r="AY88" s="65"/>
      <c r="AZ88" s="65"/>
      <c r="BA88" s="65"/>
      <c r="BB88" s="66"/>
      <c r="BC88" s="25"/>
      <c r="BD88" s="91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90"/>
      <c r="DU88" s="26"/>
    </row>
    <row r="89" spans="1:125" ht="13.5">
      <c r="A89" s="24"/>
      <c r="B89" s="4" t="s">
        <v>348</v>
      </c>
      <c r="C89" s="5"/>
      <c r="D89" s="5"/>
      <c r="E89" s="5"/>
      <c r="F89" s="5"/>
      <c r="G89" s="5"/>
      <c r="H89" s="5"/>
      <c r="I89" s="5"/>
      <c r="J89" s="64" t="s">
        <v>902</v>
      </c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6"/>
      <c r="AB89" s="4" t="s">
        <v>350</v>
      </c>
      <c r="AC89" s="5"/>
      <c r="AD89" s="5"/>
      <c r="AE89" s="5"/>
      <c r="AF89" s="5"/>
      <c r="AG89" s="5"/>
      <c r="AH89" s="5"/>
      <c r="AI89" s="5"/>
      <c r="AJ89" s="5"/>
      <c r="AK89" s="5"/>
      <c r="AL89" s="64">
        <f>AL7/4</f>
        <v>0</v>
      </c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6"/>
      <c r="BC89" s="23"/>
      <c r="BD89" s="92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93"/>
      <c r="BW89" s="93"/>
      <c r="BX89" s="93"/>
      <c r="BY89" s="93"/>
      <c r="BZ89" s="93"/>
      <c r="CA89" s="93"/>
      <c r="CB89" s="93"/>
      <c r="CC89" s="93"/>
      <c r="CD89" s="93"/>
      <c r="CE89" s="93"/>
      <c r="CF89" s="93"/>
      <c r="CG89" s="93"/>
      <c r="CH89" s="93"/>
      <c r="CI89" s="93"/>
      <c r="CJ89" s="93"/>
      <c r="CK89" s="93"/>
      <c r="CL89" s="93"/>
      <c r="CM89" s="93"/>
      <c r="CN89" s="93"/>
      <c r="CO89" s="93"/>
      <c r="CP89" s="93"/>
      <c r="CQ89" s="93"/>
      <c r="CR89" s="93"/>
      <c r="CS89" s="93"/>
      <c r="CT89" s="93"/>
      <c r="CU89" s="93"/>
      <c r="CV89" s="93"/>
      <c r="CW89" s="93"/>
      <c r="CX89" s="93"/>
      <c r="CY89" s="93"/>
      <c r="CZ89" s="93"/>
      <c r="DA89" s="93"/>
      <c r="DB89" s="93"/>
      <c r="DC89" s="93"/>
      <c r="DD89" s="93"/>
      <c r="DE89" s="93"/>
      <c r="DF89" s="93"/>
      <c r="DG89" s="93"/>
      <c r="DH89" s="93"/>
      <c r="DI89" s="93"/>
      <c r="DJ89" s="93"/>
      <c r="DK89" s="93"/>
      <c r="DL89" s="93"/>
      <c r="DM89" s="93"/>
      <c r="DN89" s="93"/>
      <c r="DO89" s="93"/>
      <c r="DP89" s="93"/>
      <c r="DQ89" s="93"/>
      <c r="DR89" s="93"/>
      <c r="DS89" s="93"/>
      <c r="DT89" s="94"/>
      <c r="DU89" s="26"/>
    </row>
    <row r="90" spans="1:125" ht="13.5">
      <c r="A90" s="2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6"/>
    </row>
    <row r="91" spans="1:125" ht="13.5">
      <c r="A91" s="24"/>
      <c r="B91" s="20" t="s">
        <v>351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34"/>
      <c r="R91" s="3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34"/>
      <c r="BJ91" s="3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 t="s">
        <v>353</v>
      </c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26"/>
    </row>
    <row r="92" spans="1:125" ht="13.5">
      <c r="A92" s="24"/>
      <c r="B92" s="59" t="s">
        <v>390</v>
      </c>
      <c r="C92" s="60"/>
      <c r="D92" s="60"/>
      <c r="E92" s="60"/>
      <c r="F92" s="60"/>
      <c r="G92" s="60"/>
      <c r="H92" s="64" t="s">
        <v>903</v>
      </c>
      <c r="I92" s="64"/>
      <c r="J92" s="64"/>
      <c r="K92" s="64"/>
      <c r="L92" s="64"/>
      <c r="M92" s="64"/>
      <c r="N92" s="64"/>
      <c r="O92" s="5" t="s">
        <v>376</v>
      </c>
      <c r="P92" s="5"/>
      <c r="Q92" s="6"/>
      <c r="R92" s="67" t="s">
        <v>906</v>
      </c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6"/>
      <c r="BJ92" s="132" t="s">
        <v>910</v>
      </c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26"/>
    </row>
    <row r="93" spans="1:125" ht="13.5">
      <c r="A93" s="24"/>
      <c r="B93" s="59" t="s">
        <v>389</v>
      </c>
      <c r="C93" s="60"/>
      <c r="D93" s="60"/>
      <c r="E93" s="60"/>
      <c r="F93" s="60"/>
      <c r="G93" s="60"/>
      <c r="H93" s="64" t="s">
        <v>598</v>
      </c>
      <c r="I93" s="64"/>
      <c r="J93" s="64"/>
      <c r="K93" s="64"/>
      <c r="L93" s="64"/>
      <c r="M93" s="64"/>
      <c r="N93" s="64"/>
      <c r="O93" s="5" t="s">
        <v>376</v>
      </c>
      <c r="P93" s="5"/>
      <c r="Q93" s="6"/>
      <c r="R93" s="67" t="s">
        <v>918</v>
      </c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6"/>
      <c r="BJ93" s="132" t="s">
        <v>939</v>
      </c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26"/>
    </row>
    <row r="94" spans="1:125" ht="13.5">
      <c r="A94" s="24"/>
      <c r="B94" s="59" t="s">
        <v>391</v>
      </c>
      <c r="C94" s="60"/>
      <c r="D94" s="60"/>
      <c r="E94" s="60"/>
      <c r="F94" s="60"/>
      <c r="G94" s="60"/>
      <c r="H94" s="5" t="s">
        <v>377</v>
      </c>
      <c r="I94" s="5"/>
      <c r="J94" s="5"/>
      <c r="K94" s="5"/>
      <c r="L94" s="5"/>
      <c r="M94" s="5"/>
      <c r="N94" s="5"/>
      <c r="O94" s="5" t="s">
        <v>376</v>
      </c>
      <c r="P94" s="5"/>
      <c r="Q94" s="6"/>
      <c r="R94" s="67" t="s">
        <v>944</v>
      </c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6"/>
      <c r="BJ94" s="132" t="s">
        <v>952</v>
      </c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26"/>
    </row>
    <row r="95" spans="1:125" ht="13.5">
      <c r="A95" s="24"/>
      <c r="B95" s="59" t="s">
        <v>392</v>
      </c>
      <c r="C95" s="60"/>
      <c r="D95" s="60"/>
      <c r="E95" s="60" t="s">
        <v>375</v>
      </c>
      <c r="F95" s="60"/>
      <c r="G95" s="60"/>
      <c r="H95" s="64" t="s">
        <v>904</v>
      </c>
      <c r="I95" s="65"/>
      <c r="J95" s="65"/>
      <c r="K95" s="65"/>
      <c r="L95" s="65"/>
      <c r="M95" s="65"/>
      <c r="N95" s="65"/>
      <c r="O95" s="5" t="s">
        <v>376</v>
      </c>
      <c r="P95" s="5"/>
      <c r="Q95" s="6"/>
      <c r="R95" s="67" t="s">
        <v>972</v>
      </c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6"/>
      <c r="BJ95" s="132" t="s">
        <v>977</v>
      </c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  <c r="DT95" s="50"/>
      <c r="DU95" s="26"/>
    </row>
    <row r="96" spans="1:125" ht="13.5">
      <c r="A96" s="24"/>
      <c r="B96" s="59" t="s">
        <v>393</v>
      </c>
      <c r="C96" s="60"/>
      <c r="D96" s="60"/>
      <c r="E96" s="60" t="s">
        <v>374</v>
      </c>
      <c r="F96" s="60"/>
      <c r="G96" s="60"/>
      <c r="H96" s="64"/>
      <c r="I96" s="64"/>
      <c r="J96" s="64"/>
      <c r="K96" s="64"/>
      <c r="L96" s="64"/>
      <c r="M96" s="64"/>
      <c r="N96" s="64"/>
      <c r="O96" s="5" t="s">
        <v>376</v>
      </c>
      <c r="P96" s="5"/>
      <c r="Q96" s="6"/>
      <c r="R96" s="67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6"/>
      <c r="BJ96" s="132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  <c r="DR96" s="50"/>
      <c r="DS96" s="50"/>
      <c r="DT96" s="50"/>
      <c r="DU96" s="26"/>
    </row>
    <row r="97" spans="1:125" ht="13.5">
      <c r="A97" s="24"/>
      <c r="B97" s="4"/>
      <c r="C97" s="22"/>
      <c r="D97" s="22"/>
      <c r="E97" s="22"/>
      <c r="F97" s="22"/>
      <c r="G97" s="22"/>
      <c r="H97" s="32"/>
      <c r="I97" s="32"/>
      <c r="J97" s="32"/>
      <c r="K97" s="32"/>
      <c r="L97" s="32"/>
      <c r="M97" s="32"/>
      <c r="N97" s="32"/>
      <c r="O97" s="5"/>
      <c r="P97" s="5"/>
      <c r="Q97" s="5"/>
      <c r="R97" s="142"/>
      <c r="S97" s="143"/>
      <c r="T97" s="143"/>
      <c r="U97" s="143"/>
      <c r="V97" s="143"/>
      <c r="W97" s="143"/>
      <c r="X97" s="143"/>
      <c r="Y97" s="143"/>
      <c r="Z97" s="14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14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143"/>
      <c r="BH97" s="33"/>
      <c r="BI97" s="33"/>
      <c r="BJ97" s="25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6"/>
    </row>
    <row r="98" spans="1:125" ht="13.5">
      <c r="A98" s="24"/>
      <c r="B98" s="119" t="s">
        <v>352</v>
      </c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23"/>
      <c r="AA98" s="49" t="s">
        <v>355</v>
      </c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25"/>
      <c r="AQ98" s="11" t="s">
        <v>356</v>
      </c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4"/>
      <c r="BG98" s="25"/>
      <c r="BH98" s="31" t="s">
        <v>357</v>
      </c>
      <c r="BI98" s="31"/>
      <c r="BJ98" s="144"/>
      <c r="BK98" s="144"/>
      <c r="BL98" s="144"/>
      <c r="BM98" s="144"/>
      <c r="BN98" s="144"/>
      <c r="BO98" s="144"/>
      <c r="BP98" s="144"/>
      <c r="BQ98" s="144"/>
      <c r="BR98" s="144"/>
      <c r="BS98" s="144"/>
      <c r="BT98" s="144"/>
      <c r="BU98" s="144"/>
      <c r="BV98" s="144"/>
      <c r="BW98" s="144"/>
      <c r="BX98" s="144"/>
      <c r="BY98" s="144"/>
      <c r="BZ98" s="144"/>
      <c r="CA98" s="144"/>
      <c r="CB98" s="144"/>
      <c r="CC98" s="144"/>
      <c r="CD98" s="144"/>
      <c r="CE98" s="144"/>
      <c r="CF98" s="144"/>
      <c r="CG98" s="144"/>
      <c r="CH98" s="144"/>
      <c r="CI98" s="144"/>
      <c r="CJ98" s="144"/>
      <c r="CK98" s="144"/>
      <c r="CL98" s="144"/>
      <c r="CM98" s="144"/>
      <c r="CN98" s="144"/>
      <c r="CO98" s="144"/>
      <c r="CP98" s="144"/>
      <c r="CQ98" s="144"/>
      <c r="CR98" s="144"/>
      <c r="CS98" s="144"/>
      <c r="CT98" s="144"/>
      <c r="CU98" s="144"/>
      <c r="CV98" s="144"/>
      <c r="CW98" s="144"/>
      <c r="CX98" s="144"/>
      <c r="CY98" s="144"/>
      <c r="CZ98" s="144"/>
      <c r="DA98" s="144"/>
      <c r="DB98" s="144"/>
      <c r="DC98" s="144"/>
      <c r="DD98" s="144"/>
      <c r="DE98" s="144"/>
      <c r="DF98" s="144"/>
      <c r="DG98" s="144"/>
      <c r="DH98" s="144"/>
      <c r="DI98" s="144"/>
      <c r="DJ98" s="144"/>
      <c r="DK98" s="144"/>
      <c r="DL98" s="144"/>
      <c r="DM98" s="144"/>
      <c r="DN98" s="144"/>
      <c r="DO98" s="144"/>
      <c r="DP98" s="144"/>
      <c r="DQ98" s="144"/>
      <c r="DR98" s="144"/>
      <c r="DS98" s="144"/>
      <c r="DT98" s="144"/>
      <c r="DU98" s="26"/>
    </row>
    <row r="99" spans="1:125" ht="13.5">
      <c r="A99" s="24"/>
      <c r="B99" s="146" t="s">
        <v>1114</v>
      </c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50"/>
      <c r="S99" s="50"/>
      <c r="T99" s="50"/>
      <c r="U99" s="50"/>
      <c r="V99" s="50"/>
      <c r="W99" s="50"/>
      <c r="X99" s="50"/>
      <c r="Y99" s="50"/>
      <c r="Z99" s="23"/>
      <c r="AA99" s="77">
        <v>4</v>
      </c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25"/>
      <c r="AQ99" s="113" t="e">
        <f>AL89/AU88*AA99/10</f>
        <v>#DIV/0!</v>
      </c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4"/>
      <c r="BG99" s="25"/>
      <c r="BH99" s="67" t="s">
        <v>1108</v>
      </c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6"/>
      <c r="DU99" s="26"/>
    </row>
    <row r="100" spans="1:125" ht="13.5">
      <c r="A100" s="24"/>
      <c r="B100" s="146" t="s">
        <v>1115</v>
      </c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50"/>
      <c r="S100" s="50"/>
      <c r="T100" s="50"/>
      <c r="U100" s="50"/>
      <c r="V100" s="50"/>
      <c r="W100" s="50"/>
      <c r="X100" s="50"/>
      <c r="Y100" s="50"/>
      <c r="Z100" s="23"/>
      <c r="AA100" s="77">
        <v>3</v>
      </c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25"/>
      <c r="AQ100" s="113" t="e">
        <f>AL89/AU88*AA100/10</f>
        <v>#DIV/0!</v>
      </c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4"/>
      <c r="BG100" s="25"/>
      <c r="BH100" s="67" t="s">
        <v>1117</v>
      </c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6"/>
      <c r="DU100" s="26"/>
    </row>
    <row r="101" spans="1:125" ht="13.5">
      <c r="A101" s="24"/>
      <c r="B101" s="146" t="s">
        <v>1116</v>
      </c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50"/>
      <c r="S101" s="50"/>
      <c r="T101" s="50"/>
      <c r="U101" s="50"/>
      <c r="V101" s="50"/>
      <c r="W101" s="50"/>
      <c r="X101" s="50"/>
      <c r="Y101" s="50"/>
      <c r="Z101" s="23"/>
      <c r="AA101" s="77">
        <v>3</v>
      </c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25"/>
      <c r="AQ101" s="113" t="e">
        <f>AL89/AU88*AA101/10</f>
        <v>#DIV/0!</v>
      </c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4"/>
      <c r="BG101" s="25"/>
      <c r="BH101" s="67" t="s">
        <v>1117</v>
      </c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6"/>
      <c r="DU101" s="26"/>
    </row>
    <row r="102" spans="1:125" ht="14.25" thickBot="1">
      <c r="A102" s="28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30"/>
    </row>
    <row r="103" spans="1:125" ht="13.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</row>
    <row r="105" spans="1:125" ht="24">
      <c r="A105" s="61" t="s">
        <v>991</v>
      </c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3"/>
    </row>
    <row r="106" spans="1:125" ht="13.5">
      <c r="A106" s="24"/>
      <c r="B106" s="4" t="s">
        <v>989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32"/>
      <c r="V106" s="33"/>
      <c r="W106" s="33"/>
      <c r="X106" s="33"/>
      <c r="Y106" s="33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6"/>
      <c r="BC106" s="25"/>
      <c r="BD106" s="86" t="s">
        <v>394</v>
      </c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  <c r="DD106" s="58"/>
      <c r="DE106" s="58"/>
      <c r="DF106" s="58"/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8"/>
      <c r="DS106" s="58"/>
      <c r="DT106" s="127"/>
      <c r="DU106" s="26"/>
    </row>
    <row r="107" spans="1:125" ht="13.5">
      <c r="A107" s="24"/>
      <c r="B107" s="4" t="s">
        <v>372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64" t="s">
        <v>597</v>
      </c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6"/>
      <c r="AI107" s="4" t="s">
        <v>387</v>
      </c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64">
        <f>AU5</f>
        <v>0</v>
      </c>
      <c r="AV107" s="65"/>
      <c r="AW107" s="65"/>
      <c r="AX107" s="65"/>
      <c r="AY107" s="65"/>
      <c r="AZ107" s="65"/>
      <c r="BA107" s="65"/>
      <c r="BB107" s="66"/>
      <c r="BC107" s="25"/>
      <c r="BD107" s="91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90"/>
      <c r="DU107" s="26"/>
    </row>
    <row r="108" spans="1:125" ht="13.5">
      <c r="A108" s="24"/>
      <c r="B108" s="4" t="s">
        <v>348</v>
      </c>
      <c r="C108" s="5"/>
      <c r="D108" s="5"/>
      <c r="E108" s="5"/>
      <c r="F108" s="5"/>
      <c r="G108" s="5"/>
      <c r="H108" s="5"/>
      <c r="I108" s="5"/>
      <c r="J108" s="64" t="s">
        <v>902</v>
      </c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6"/>
      <c r="AB108" s="4" t="s">
        <v>350</v>
      </c>
      <c r="AC108" s="5"/>
      <c r="AD108" s="5"/>
      <c r="AE108" s="5"/>
      <c r="AF108" s="5"/>
      <c r="AG108" s="5"/>
      <c r="AH108" s="5"/>
      <c r="AI108" s="5"/>
      <c r="AJ108" s="5"/>
      <c r="AK108" s="5"/>
      <c r="AL108" s="64">
        <f>AL7/2</f>
        <v>0</v>
      </c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6"/>
      <c r="BC108" s="23"/>
      <c r="BD108" s="92"/>
      <c r="BE108" s="93"/>
      <c r="BF108" s="93"/>
      <c r="BG108" s="93"/>
      <c r="BH108" s="93"/>
      <c r="BI108" s="93"/>
      <c r="BJ108" s="93"/>
      <c r="BK108" s="93"/>
      <c r="BL108" s="93"/>
      <c r="BM108" s="93"/>
      <c r="BN108" s="93"/>
      <c r="BO108" s="93"/>
      <c r="BP108" s="93"/>
      <c r="BQ108" s="93"/>
      <c r="BR108" s="93"/>
      <c r="BS108" s="93"/>
      <c r="BT108" s="93"/>
      <c r="BU108" s="93"/>
      <c r="BV108" s="93"/>
      <c r="BW108" s="93"/>
      <c r="BX108" s="93"/>
      <c r="BY108" s="93"/>
      <c r="BZ108" s="93"/>
      <c r="CA108" s="93"/>
      <c r="CB108" s="93"/>
      <c r="CC108" s="93"/>
      <c r="CD108" s="93"/>
      <c r="CE108" s="93"/>
      <c r="CF108" s="93"/>
      <c r="CG108" s="93"/>
      <c r="CH108" s="93"/>
      <c r="CI108" s="93"/>
      <c r="CJ108" s="93"/>
      <c r="CK108" s="93"/>
      <c r="CL108" s="93"/>
      <c r="CM108" s="93"/>
      <c r="CN108" s="93"/>
      <c r="CO108" s="93"/>
      <c r="CP108" s="93"/>
      <c r="CQ108" s="93"/>
      <c r="CR108" s="93"/>
      <c r="CS108" s="93"/>
      <c r="CT108" s="93"/>
      <c r="CU108" s="93"/>
      <c r="CV108" s="93"/>
      <c r="CW108" s="93"/>
      <c r="CX108" s="93"/>
      <c r="CY108" s="93"/>
      <c r="CZ108" s="93"/>
      <c r="DA108" s="93"/>
      <c r="DB108" s="93"/>
      <c r="DC108" s="93"/>
      <c r="DD108" s="93"/>
      <c r="DE108" s="93"/>
      <c r="DF108" s="93"/>
      <c r="DG108" s="93"/>
      <c r="DH108" s="93"/>
      <c r="DI108" s="93"/>
      <c r="DJ108" s="93"/>
      <c r="DK108" s="93"/>
      <c r="DL108" s="93"/>
      <c r="DM108" s="93"/>
      <c r="DN108" s="93"/>
      <c r="DO108" s="93"/>
      <c r="DP108" s="93"/>
      <c r="DQ108" s="93"/>
      <c r="DR108" s="93"/>
      <c r="DS108" s="93"/>
      <c r="DT108" s="94"/>
      <c r="DU108" s="26"/>
    </row>
    <row r="109" spans="1:125" ht="13.5">
      <c r="A109" s="24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6"/>
    </row>
    <row r="110" spans="1:125" ht="13.5">
      <c r="A110" s="24"/>
      <c r="B110" s="20" t="s">
        <v>351</v>
      </c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34"/>
      <c r="R110" s="3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34"/>
      <c r="BJ110" s="3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 t="s">
        <v>353</v>
      </c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26"/>
    </row>
    <row r="111" spans="1:125" ht="13.5">
      <c r="A111" s="24"/>
      <c r="B111" s="59" t="s">
        <v>390</v>
      </c>
      <c r="C111" s="60"/>
      <c r="D111" s="60"/>
      <c r="E111" s="60"/>
      <c r="F111" s="60"/>
      <c r="G111" s="60"/>
      <c r="H111" s="64" t="s">
        <v>903</v>
      </c>
      <c r="I111" s="64"/>
      <c r="J111" s="64"/>
      <c r="K111" s="64"/>
      <c r="L111" s="64"/>
      <c r="M111" s="64"/>
      <c r="N111" s="64"/>
      <c r="O111" s="5" t="s">
        <v>376</v>
      </c>
      <c r="P111" s="5"/>
      <c r="Q111" s="6"/>
      <c r="R111" s="67" t="s">
        <v>906</v>
      </c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6"/>
      <c r="BJ111" s="132" t="s">
        <v>910</v>
      </c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  <c r="DR111" s="50"/>
      <c r="DS111" s="50"/>
      <c r="DT111" s="50"/>
      <c r="DU111" s="26"/>
    </row>
    <row r="112" spans="1:125" ht="13.5">
      <c r="A112" s="24"/>
      <c r="B112" s="59" t="s">
        <v>389</v>
      </c>
      <c r="C112" s="60"/>
      <c r="D112" s="60"/>
      <c r="E112" s="60"/>
      <c r="F112" s="60"/>
      <c r="G112" s="60"/>
      <c r="H112" s="64" t="s">
        <v>598</v>
      </c>
      <c r="I112" s="64"/>
      <c r="J112" s="64"/>
      <c r="K112" s="64"/>
      <c r="L112" s="64"/>
      <c r="M112" s="64"/>
      <c r="N112" s="64"/>
      <c r="O112" s="5" t="s">
        <v>376</v>
      </c>
      <c r="P112" s="5"/>
      <c r="Q112" s="6"/>
      <c r="R112" s="67" t="s">
        <v>918</v>
      </c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6"/>
      <c r="BJ112" s="132" t="s">
        <v>923</v>
      </c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  <c r="DR112" s="50"/>
      <c r="DS112" s="50"/>
      <c r="DT112" s="50"/>
      <c r="DU112" s="26"/>
    </row>
    <row r="113" spans="1:125" ht="13.5">
      <c r="A113" s="24"/>
      <c r="B113" s="59" t="s">
        <v>391</v>
      </c>
      <c r="C113" s="60"/>
      <c r="D113" s="60"/>
      <c r="E113" s="60"/>
      <c r="F113" s="60"/>
      <c r="G113" s="60"/>
      <c r="H113" s="5" t="s">
        <v>377</v>
      </c>
      <c r="I113" s="5"/>
      <c r="J113" s="5"/>
      <c r="K113" s="5"/>
      <c r="L113" s="5"/>
      <c r="M113" s="5"/>
      <c r="N113" s="5"/>
      <c r="O113" s="5" t="s">
        <v>376</v>
      </c>
      <c r="P113" s="5"/>
      <c r="Q113" s="6"/>
      <c r="R113" s="67" t="s">
        <v>944</v>
      </c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6"/>
      <c r="BJ113" s="132" t="s">
        <v>952</v>
      </c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50"/>
      <c r="DK113" s="50"/>
      <c r="DL113" s="50"/>
      <c r="DM113" s="50"/>
      <c r="DN113" s="50"/>
      <c r="DO113" s="50"/>
      <c r="DP113" s="50"/>
      <c r="DQ113" s="50"/>
      <c r="DR113" s="50"/>
      <c r="DS113" s="50"/>
      <c r="DT113" s="50"/>
      <c r="DU113" s="26"/>
    </row>
    <row r="114" spans="1:125" ht="13.5">
      <c r="A114" s="24"/>
      <c r="B114" s="59" t="s">
        <v>392</v>
      </c>
      <c r="C114" s="60"/>
      <c r="D114" s="60"/>
      <c r="E114" s="60" t="s">
        <v>375</v>
      </c>
      <c r="F114" s="60"/>
      <c r="G114" s="60"/>
      <c r="H114" s="64" t="s">
        <v>904</v>
      </c>
      <c r="I114" s="65"/>
      <c r="J114" s="65"/>
      <c r="K114" s="65"/>
      <c r="L114" s="65"/>
      <c r="M114" s="65"/>
      <c r="N114" s="65"/>
      <c r="O114" s="5" t="s">
        <v>376</v>
      </c>
      <c r="P114" s="5"/>
      <c r="Q114" s="6"/>
      <c r="R114" s="67" t="s">
        <v>972</v>
      </c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6"/>
      <c r="BJ114" s="132" t="s">
        <v>977</v>
      </c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  <c r="DR114" s="50"/>
      <c r="DS114" s="50"/>
      <c r="DT114" s="50"/>
      <c r="DU114" s="26"/>
    </row>
    <row r="115" spans="1:125" ht="13.5">
      <c r="A115" s="24"/>
      <c r="B115" s="59" t="s">
        <v>393</v>
      </c>
      <c r="C115" s="60"/>
      <c r="D115" s="60"/>
      <c r="E115" s="60" t="s">
        <v>374</v>
      </c>
      <c r="F115" s="60"/>
      <c r="G115" s="60"/>
      <c r="H115" s="64"/>
      <c r="I115" s="64"/>
      <c r="J115" s="64"/>
      <c r="K115" s="64"/>
      <c r="L115" s="64"/>
      <c r="M115" s="64"/>
      <c r="N115" s="64"/>
      <c r="O115" s="5" t="s">
        <v>376</v>
      </c>
      <c r="P115" s="5"/>
      <c r="Q115" s="6"/>
      <c r="R115" s="67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6"/>
      <c r="BJ115" s="132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0"/>
      <c r="DK115" s="50"/>
      <c r="DL115" s="50"/>
      <c r="DM115" s="50"/>
      <c r="DN115" s="50"/>
      <c r="DO115" s="50"/>
      <c r="DP115" s="50"/>
      <c r="DQ115" s="50"/>
      <c r="DR115" s="50"/>
      <c r="DS115" s="50"/>
      <c r="DT115" s="50"/>
      <c r="DU115" s="26"/>
    </row>
    <row r="116" spans="1:125" ht="13.5">
      <c r="A116" s="24"/>
      <c r="B116" s="9"/>
      <c r="C116" s="23"/>
      <c r="D116" s="23"/>
      <c r="E116" s="23"/>
      <c r="F116" s="23"/>
      <c r="G116" s="23"/>
      <c r="H116" s="142"/>
      <c r="I116" s="142"/>
      <c r="J116" s="142"/>
      <c r="K116" s="142"/>
      <c r="L116" s="142"/>
      <c r="M116" s="142"/>
      <c r="N116" s="142"/>
      <c r="O116" s="25"/>
      <c r="P116" s="25"/>
      <c r="Q116" s="25"/>
      <c r="R116" s="142"/>
      <c r="S116" s="143"/>
      <c r="T116" s="143"/>
      <c r="U116" s="143"/>
      <c r="V116" s="143"/>
      <c r="W116" s="143"/>
      <c r="X116" s="143"/>
      <c r="Y116" s="143"/>
      <c r="Z116" s="14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14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143"/>
      <c r="BH116" s="33"/>
      <c r="BI116" s="33"/>
      <c r="BJ116" s="25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6"/>
    </row>
    <row r="117" spans="1:125" ht="13.5">
      <c r="A117" s="24"/>
      <c r="B117" s="119" t="s">
        <v>352</v>
      </c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23"/>
      <c r="AA117" s="49" t="s">
        <v>355</v>
      </c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25"/>
      <c r="AQ117" s="11" t="s">
        <v>356</v>
      </c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4"/>
      <c r="BG117" s="25"/>
      <c r="BH117" s="31" t="s">
        <v>357</v>
      </c>
      <c r="BI117" s="31"/>
      <c r="BJ117" s="144"/>
      <c r="BK117" s="144"/>
      <c r="BL117" s="144"/>
      <c r="BM117" s="144"/>
      <c r="BN117" s="144"/>
      <c r="BO117" s="144"/>
      <c r="BP117" s="144"/>
      <c r="BQ117" s="144"/>
      <c r="BR117" s="144"/>
      <c r="BS117" s="144"/>
      <c r="BT117" s="144"/>
      <c r="BU117" s="144"/>
      <c r="BV117" s="144"/>
      <c r="BW117" s="144"/>
      <c r="BX117" s="144"/>
      <c r="BY117" s="144"/>
      <c r="BZ117" s="144"/>
      <c r="CA117" s="144"/>
      <c r="CB117" s="144"/>
      <c r="CC117" s="144"/>
      <c r="CD117" s="144"/>
      <c r="CE117" s="144"/>
      <c r="CF117" s="144"/>
      <c r="CG117" s="144"/>
      <c r="CH117" s="144"/>
      <c r="CI117" s="144"/>
      <c r="CJ117" s="144"/>
      <c r="CK117" s="144"/>
      <c r="CL117" s="144"/>
      <c r="CM117" s="144"/>
      <c r="CN117" s="144"/>
      <c r="CO117" s="144"/>
      <c r="CP117" s="144"/>
      <c r="CQ117" s="144"/>
      <c r="CR117" s="144"/>
      <c r="CS117" s="144"/>
      <c r="CT117" s="144"/>
      <c r="CU117" s="144"/>
      <c r="CV117" s="144"/>
      <c r="CW117" s="144"/>
      <c r="CX117" s="144"/>
      <c r="CY117" s="144"/>
      <c r="CZ117" s="144"/>
      <c r="DA117" s="144"/>
      <c r="DB117" s="144"/>
      <c r="DC117" s="144"/>
      <c r="DD117" s="144"/>
      <c r="DE117" s="144"/>
      <c r="DF117" s="144"/>
      <c r="DG117" s="144"/>
      <c r="DH117" s="144"/>
      <c r="DI117" s="144"/>
      <c r="DJ117" s="144"/>
      <c r="DK117" s="144"/>
      <c r="DL117" s="144"/>
      <c r="DM117" s="144"/>
      <c r="DN117" s="144"/>
      <c r="DO117" s="144"/>
      <c r="DP117" s="144"/>
      <c r="DQ117" s="144"/>
      <c r="DR117" s="144"/>
      <c r="DS117" s="144"/>
      <c r="DT117" s="144"/>
      <c r="DU117" s="26"/>
    </row>
    <row r="118" spans="1:125" ht="13.5">
      <c r="A118" s="24"/>
      <c r="B118" s="146" t="s">
        <v>1114</v>
      </c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50"/>
      <c r="S118" s="50"/>
      <c r="T118" s="50"/>
      <c r="U118" s="50"/>
      <c r="V118" s="50"/>
      <c r="W118" s="50"/>
      <c r="X118" s="50"/>
      <c r="Y118" s="50"/>
      <c r="Z118" s="23"/>
      <c r="AA118" s="77">
        <v>4</v>
      </c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25"/>
      <c r="AQ118" s="113" t="e">
        <f>AL108/AU107*AA118/10</f>
        <v>#DIV/0!</v>
      </c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4"/>
      <c r="BG118" s="25"/>
      <c r="BH118" s="67" t="s">
        <v>1108</v>
      </c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6"/>
      <c r="DU118" s="26"/>
    </row>
    <row r="119" spans="1:125" ht="13.5">
      <c r="A119" s="24"/>
      <c r="B119" s="146" t="s">
        <v>1115</v>
      </c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50"/>
      <c r="S119" s="50"/>
      <c r="T119" s="50"/>
      <c r="U119" s="50"/>
      <c r="V119" s="50"/>
      <c r="W119" s="50"/>
      <c r="X119" s="50"/>
      <c r="Y119" s="50"/>
      <c r="Z119" s="23"/>
      <c r="AA119" s="77">
        <v>3</v>
      </c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25"/>
      <c r="AQ119" s="113" t="e">
        <f>AL108/AU107*AA119/10</f>
        <v>#DIV/0!</v>
      </c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4"/>
      <c r="BG119" s="25"/>
      <c r="BH119" s="67" t="s">
        <v>1117</v>
      </c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6"/>
      <c r="DU119" s="26"/>
    </row>
    <row r="120" spans="1:125" ht="13.5">
      <c r="A120" s="24"/>
      <c r="B120" s="146" t="s">
        <v>1116</v>
      </c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50"/>
      <c r="S120" s="50"/>
      <c r="T120" s="50"/>
      <c r="U120" s="50"/>
      <c r="V120" s="50"/>
      <c r="W120" s="50"/>
      <c r="X120" s="50"/>
      <c r="Y120" s="50"/>
      <c r="Z120" s="23"/>
      <c r="AA120" s="77">
        <v>3</v>
      </c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25"/>
      <c r="AQ120" s="113" t="e">
        <f>AL108/AU107*AA120/10</f>
        <v>#DIV/0!</v>
      </c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4"/>
      <c r="BG120" s="25"/>
      <c r="BH120" s="67" t="s">
        <v>1108</v>
      </c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6"/>
      <c r="DU120" s="26"/>
    </row>
    <row r="121" spans="1:125" ht="14.25" thickBot="1">
      <c r="A121" s="28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30"/>
    </row>
  </sheetData>
  <mergeCells count="393">
    <mergeCell ref="AJ34:BO34"/>
    <mergeCell ref="AJ35:BO35"/>
    <mergeCell ref="AJ36:BO36"/>
    <mergeCell ref="AJ37:BO37"/>
    <mergeCell ref="AC34:AI34"/>
    <mergeCell ref="AC35:AI35"/>
    <mergeCell ref="AC36:AI36"/>
    <mergeCell ref="AC37:AI37"/>
    <mergeCell ref="AC30:AI30"/>
    <mergeCell ref="AC31:AI31"/>
    <mergeCell ref="AC32:AI32"/>
    <mergeCell ref="AJ30:BO30"/>
    <mergeCell ref="AJ31:BO31"/>
    <mergeCell ref="AJ32:BO32"/>
    <mergeCell ref="EE53:GS53"/>
    <mergeCell ref="EE54:GS55"/>
    <mergeCell ref="BD87:DT87"/>
    <mergeCell ref="BD88:DT89"/>
    <mergeCell ref="B120:Y120"/>
    <mergeCell ref="AA120:AO120"/>
    <mergeCell ref="AQ120:BF120"/>
    <mergeCell ref="BH120:DT120"/>
    <mergeCell ref="BH118:DT118"/>
    <mergeCell ref="B119:Y119"/>
    <mergeCell ref="AA119:AO119"/>
    <mergeCell ref="AQ119:BF119"/>
    <mergeCell ref="BH119:DT119"/>
    <mergeCell ref="B99:Y99"/>
    <mergeCell ref="B100:Y100"/>
    <mergeCell ref="B101:Y101"/>
    <mergeCell ref="B98:Y98"/>
    <mergeCell ref="AA101:AO101"/>
    <mergeCell ref="AQ101:BF101"/>
    <mergeCell ref="B117:Y117"/>
    <mergeCell ref="AA117:AO117"/>
    <mergeCell ref="BD106:DT106"/>
    <mergeCell ref="BD107:DT108"/>
    <mergeCell ref="AA100:AO100"/>
    <mergeCell ref="AQ100:BF100"/>
    <mergeCell ref="B118:Y118"/>
    <mergeCell ref="AA118:AO118"/>
    <mergeCell ref="AQ118:BF118"/>
    <mergeCell ref="BU80:DT82"/>
    <mergeCell ref="B81:K81"/>
    <mergeCell ref="L81:AK81"/>
    <mergeCell ref="AL81:AZ81"/>
    <mergeCell ref="BA81:BR81"/>
    <mergeCell ref="B82:K82"/>
    <mergeCell ref="L82:AK82"/>
    <mergeCell ref="AL82:AZ82"/>
    <mergeCell ref="BA82:BR82"/>
    <mergeCell ref="B80:K80"/>
    <mergeCell ref="BR77:DT77"/>
    <mergeCell ref="DA56:DT56"/>
    <mergeCell ref="CN71:DE71"/>
    <mergeCell ref="BH65:DT65"/>
    <mergeCell ref="BR76:DT76"/>
    <mergeCell ref="AC73:BO73"/>
    <mergeCell ref="AC74:BO74"/>
    <mergeCell ref="AC75:BO75"/>
    <mergeCell ref="DF74:DI74"/>
    <mergeCell ref="BW75:BY75"/>
    <mergeCell ref="BH67:DT67"/>
    <mergeCell ref="BH68:DT68"/>
    <mergeCell ref="DA55:DT55"/>
    <mergeCell ref="BH66:DT66"/>
    <mergeCell ref="BH63:DT63"/>
    <mergeCell ref="BH64:DT64"/>
    <mergeCell ref="BH61:DT61"/>
    <mergeCell ref="BH62:DT62"/>
    <mergeCell ref="BH59:DT59"/>
    <mergeCell ref="BH60:DT60"/>
    <mergeCell ref="BZ75:CM75"/>
    <mergeCell ref="CN75:DE75"/>
    <mergeCell ref="DF75:DT75"/>
    <mergeCell ref="R70:AB70"/>
    <mergeCell ref="BR71:CM71"/>
    <mergeCell ref="DF71:DT71"/>
    <mergeCell ref="CE73:CG73"/>
    <mergeCell ref="CH73:CM73"/>
    <mergeCell ref="DF73:DI73"/>
    <mergeCell ref="R71:AB71"/>
    <mergeCell ref="R72:AB72"/>
    <mergeCell ref="R73:AB73"/>
    <mergeCell ref="DF72:DI72"/>
    <mergeCell ref="B68:Q68"/>
    <mergeCell ref="R68:Y68"/>
    <mergeCell ref="AA68:AO68"/>
    <mergeCell ref="AQ68:BF68"/>
    <mergeCell ref="AC70:BO70"/>
    <mergeCell ref="AC71:BO71"/>
    <mergeCell ref="B67:Q67"/>
    <mergeCell ref="R67:Y67"/>
    <mergeCell ref="AA67:AO67"/>
    <mergeCell ref="AQ67:BF67"/>
    <mergeCell ref="B56:G56"/>
    <mergeCell ref="H56:N56"/>
    <mergeCell ref="R56:BI56"/>
    <mergeCell ref="BJ56:CZ56"/>
    <mergeCell ref="B55:G55"/>
    <mergeCell ref="H55:N55"/>
    <mergeCell ref="R55:BI55"/>
    <mergeCell ref="BJ55:CZ55"/>
    <mergeCell ref="L80:AK80"/>
    <mergeCell ref="AL80:AZ80"/>
    <mergeCell ref="BA80:BR80"/>
    <mergeCell ref="B70:Q70"/>
    <mergeCell ref="B71:Q71"/>
    <mergeCell ref="B72:Q72"/>
    <mergeCell ref="B73:Q73"/>
    <mergeCell ref="B74:Q74"/>
    <mergeCell ref="B75:Q75"/>
    <mergeCell ref="R74:AB74"/>
    <mergeCell ref="R75:AB75"/>
    <mergeCell ref="CN73:DE73"/>
    <mergeCell ref="BW74:BY74"/>
    <mergeCell ref="CN72:DE72"/>
    <mergeCell ref="BW73:BY73"/>
    <mergeCell ref="BW72:BY72"/>
    <mergeCell ref="BZ72:CM72"/>
    <mergeCell ref="BZ74:CM74"/>
    <mergeCell ref="CN74:DE74"/>
    <mergeCell ref="AC72:BO72"/>
    <mergeCell ref="B65:Q65"/>
    <mergeCell ref="R65:Y65"/>
    <mergeCell ref="AA65:AO65"/>
    <mergeCell ref="AQ65:BF65"/>
    <mergeCell ref="B66:Q66"/>
    <mergeCell ref="R66:Y66"/>
    <mergeCell ref="AA66:AO66"/>
    <mergeCell ref="AQ66:BF66"/>
    <mergeCell ref="B64:Q64"/>
    <mergeCell ref="R64:Y64"/>
    <mergeCell ref="AA64:AO64"/>
    <mergeCell ref="AQ64:BF64"/>
    <mergeCell ref="B63:Q63"/>
    <mergeCell ref="R63:Y63"/>
    <mergeCell ref="AA63:AO63"/>
    <mergeCell ref="AQ63:BF63"/>
    <mergeCell ref="B62:Q62"/>
    <mergeCell ref="R62:Y62"/>
    <mergeCell ref="AA62:AO62"/>
    <mergeCell ref="AQ62:BF62"/>
    <mergeCell ref="B61:Q61"/>
    <mergeCell ref="R61:Y61"/>
    <mergeCell ref="AA61:AO61"/>
    <mergeCell ref="AQ61:BF61"/>
    <mergeCell ref="B60:Q60"/>
    <mergeCell ref="R60:Y60"/>
    <mergeCell ref="AA60:AO60"/>
    <mergeCell ref="AQ60:BF60"/>
    <mergeCell ref="B59:Q59"/>
    <mergeCell ref="R59:Y59"/>
    <mergeCell ref="AA59:AO59"/>
    <mergeCell ref="AQ59:BF59"/>
    <mergeCell ref="R58:Y58"/>
    <mergeCell ref="AA58:AO58"/>
    <mergeCell ref="DA53:DT53"/>
    <mergeCell ref="B54:G54"/>
    <mergeCell ref="R54:BI54"/>
    <mergeCell ref="BJ54:CZ54"/>
    <mergeCell ref="DA54:DT54"/>
    <mergeCell ref="B53:G53"/>
    <mergeCell ref="H53:N53"/>
    <mergeCell ref="R53:BI53"/>
    <mergeCell ref="DA52:DT52"/>
    <mergeCell ref="H52:N52"/>
    <mergeCell ref="AL49:BB49"/>
    <mergeCell ref="Q48:AH48"/>
    <mergeCell ref="AU48:BB48"/>
    <mergeCell ref="J49:AA49"/>
    <mergeCell ref="BE48:DS49"/>
    <mergeCell ref="R52:BI52"/>
    <mergeCell ref="BJ52:CZ52"/>
    <mergeCell ref="X31:AB31"/>
    <mergeCell ref="R31:V31"/>
    <mergeCell ref="R32:V32"/>
    <mergeCell ref="X32:AB32"/>
    <mergeCell ref="R33:V33"/>
    <mergeCell ref="X33:AB33"/>
    <mergeCell ref="R34:V34"/>
    <mergeCell ref="X34:AB34"/>
    <mergeCell ref="AA27:AO27"/>
    <mergeCell ref="AQ27:BF27"/>
    <mergeCell ref="BH27:DT27"/>
    <mergeCell ref="R28:Y28"/>
    <mergeCell ref="AA28:AO28"/>
    <mergeCell ref="AQ28:BF28"/>
    <mergeCell ref="BH28:DT28"/>
    <mergeCell ref="R26:Y26"/>
    <mergeCell ref="AA26:AO26"/>
    <mergeCell ref="AQ26:BF26"/>
    <mergeCell ref="BH26:DT26"/>
    <mergeCell ref="R25:Y25"/>
    <mergeCell ref="AA25:AO25"/>
    <mergeCell ref="AQ25:BF25"/>
    <mergeCell ref="BH25:DT25"/>
    <mergeCell ref="R24:Y24"/>
    <mergeCell ref="AA24:AO24"/>
    <mergeCell ref="AQ24:BF24"/>
    <mergeCell ref="BH24:DT24"/>
    <mergeCell ref="R23:Y23"/>
    <mergeCell ref="AA23:AO23"/>
    <mergeCell ref="AQ23:BF23"/>
    <mergeCell ref="BH23:DT23"/>
    <mergeCell ref="R22:Y22"/>
    <mergeCell ref="AA22:AO22"/>
    <mergeCell ref="AQ22:BF22"/>
    <mergeCell ref="BH22:DT22"/>
    <mergeCell ref="R21:Y21"/>
    <mergeCell ref="AA21:AO21"/>
    <mergeCell ref="AQ21:BF21"/>
    <mergeCell ref="BH21:DT21"/>
    <mergeCell ref="R20:Y20"/>
    <mergeCell ref="AA20:AO20"/>
    <mergeCell ref="AQ20:BF20"/>
    <mergeCell ref="BH20:DT20"/>
    <mergeCell ref="BU40:DT42"/>
    <mergeCell ref="B41:K41"/>
    <mergeCell ref="L41:AK41"/>
    <mergeCell ref="AL41:AZ41"/>
    <mergeCell ref="BA41:BR41"/>
    <mergeCell ref="B42:K42"/>
    <mergeCell ref="L42:AK42"/>
    <mergeCell ref="AL42:AZ42"/>
    <mergeCell ref="BA42:BR42"/>
    <mergeCell ref="B40:K40"/>
    <mergeCell ref="L40:AK40"/>
    <mergeCell ref="AL40:AZ40"/>
    <mergeCell ref="BA40:BR40"/>
    <mergeCell ref="BR36:DT36"/>
    <mergeCell ref="B37:L37"/>
    <mergeCell ref="BR37:DT37"/>
    <mergeCell ref="B36:L36"/>
    <mergeCell ref="R36:V36"/>
    <mergeCell ref="M36:Q36"/>
    <mergeCell ref="R35:V35"/>
    <mergeCell ref="X35:AB35"/>
    <mergeCell ref="X36:AB36"/>
    <mergeCell ref="BZ35:CM35"/>
    <mergeCell ref="CN35:DE35"/>
    <mergeCell ref="DF35:DT35"/>
    <mergeCell ref="BW35:BY35"/>
    <mergeCell ref="BW34:BY34"/>
    <mergeCell ref="BZ34:CM34"/>
    <mergeCell ref="DF32:DI32"/>
    <mergeCell ref="CN33:DE33"/>
    <mergeCell ref="DF33:DI33"/>
    <mergeCell ref="CN34:DE34"/>
    <mergeCell ref="DF34:DI34"/>
    <mergeCell ref="AC33:AI33"/>
    <mergeCell ref="BR31:CM31"/>
    <mergeCell ref="CN31:DE31"/>
    <mergeCell ref="B33:L33"/>
    <mergeCell ref="BW33:BY33"/>
    <mergeCell ref="CE33:CG33"/>
    <mergeCell ref="CH33:CM33"/>
    <mergeCell ref="AJ33:BO33"/>
    <mergeCell ref="DF31:DT31"/>
    <mergeCell ref="B32:L32"/>
    <mergeCell ref="BW32:BY32"/>
    <mergeCell ref="BZ32:CM32"/>
    <mergeCell ref="CN32:DE32"/>
    <mergeCell ref="B31:L31"/>
    <mergeCell ref="M32:Q32"/>
    <mergeCell ref="M31:Q31"/>
    <mergeCell ref="B34:L34"/>
    <mergeCell ref="M34:Q34"/>
    <mergeCell ref="B35:L35"/>
    <mergeCell ref="R27:Y27"/>
    <mergeCell ref="M35:Q35"/>
    <mergeCell ref="B27:Q27"/>
    <mergeCell ref="B28:Q28"/>
    <mergeCell ref="M30:Q30"/>
    <mergeCell ref="M33:Q33"/>
    <mergeCell ref="U4:BB4"/>
    <mergeCell ref="Q5:AH5"/>
    <mergeCell ref="AU5:BB5"/>
    <mergeCell ref="J6:BB6"/>
    <mergeCell ref="BE3:DS9"/>
    <mergeCell ref="B23:Q23"/>
    <mergeCell ref="B24:Q24"/>
    <mergeCell ref="B19:Q19"/>
    <mergeCell ref="B20:Q20"/>
    <mergeCell ref="AQ19:BF19"/>
    <mergeCell ref="BH19:DT19"/>
    <mergeCell ref="J7:AA7"/>
    <mergeCell ref="AL7:BB7"/>
    <mergeCell ref="J8:BB8"/>
    <mergeCell ref="B25:Q25"/>
    <mergeCell ref="B26:Q26"/>
    <mergeCell ref="AF9:BB9"/>
    <mergeCell ref="S9:AE9"/>
    <mergeCell ref="R18:Y18"/>
    <mergeCell ref="AA18:AO18"/>
    <mergeCell ref="R19:Y19"/>
    <mergeCell ref="AA19:AO19"/>
    <mergeCell ref="B14:G14"/>
    <mergeCell ref="R14:BI14"/>
    <mergeCell ref="DA15:DT15"/>
    <mergeCell ref="B16:G16"/>
    <mergeCell ref="H16:N16"/>
    <mergeCell ref="R16:BI16"/>
    <mergeCell ref="BJ16:CZ16"/>
    <mergeCell ref="DA16:DT16"/>
    <mergeCell ref="B15:G15"/>
    <mergeCell ref="H15:N15"/>
    <mergeCell ref="R15:BI15"/>
    <mergeCell ref="BJ15:CZ15"/>
    <mergeCell ref="DA14:DT14"/>
    <mergeCell ref="DA12:DT12"/>
    <mergeCell ref="B13:G13"/>
    <mergeCell ref="H13:N13"/>
    <mergeCell ref="R13:BI13"/>
    <mergeCell ref="BJ13:CZ13"/>
    <mergeCell ref="DA13:DT13"/>
    <mergeCell ref="B12:G12"/>
    <mergeCell ref="H12:N12"/>
    <mergeCell ref="M37:Q37"/>
    <mergeCell ref="R30:AB30"/>
    <mergeCell ref="R37:V37"/>
    <mergeCell ref="X37:AB37"/>
    <mergeCell ref="B21:Q21"/>
    <mergeCell ref="B22:Q22"/>
    <mergeCell ref="A1:DU1"/>
    <mergeCell ref="L2:T2"/>
    <mergeCell ref="AE2:BB2"/>
    <mergeCell ref="BE2:DS2"/>
    <mergeCell ref="R12:BI12"/>
    <mergeCell ref="BJ12:CZ12"/>
    <mergeCell ref="S3:BB3"/>
    <mergeCell ref="BJ14:CZ14"/>
    <mergeCell ref="AU107:BB107"/>
    <mergeCell ref="J108:AA108"/>
    <mergeCell ref="AL108:BB108"/>
    <mergeCell ref="BJ92:DT92"/>
    <mergeCell ref="AA98:AO98"/>
    <mergeCell ref="AA99:AO99"/>
    <mergeCell ref="AQ99:BF99"/>
    <mergeCell ref="Q88:AH88"/>
    <mergeCell ref="AU88:BB88"/>
    <mergeCell ref="J89:AA89"/>
    <mergeCell ref="AL89:BB89"/>
    <mergeCell ref="BJ93:DT93"/>
    <mergeCell ref="B92:G92"/>
    <mergeCell ref="H92:N92"/>
    <mergeCell ref="R92:BI92"/>
    <mergeCell ref="BJ94:DT94"/>
    <mergeCell ref="Z106:BB106"/>
    <mergeCell ref="BJ95:DT95"/>
    <mergeCell ref="BJ96:DT96"/>
    <mergeCell ref="BH99:DT99"/>
    <mergeCell ref="BH100:DT100"/>
    <mergeCell ref="BH101:DT101"/>
    <mergeCell ref="L47:BB47"/>
    <mergeCell ref="Z87:BB87"/>
    <mergeCell ref="B94:G94"/>
    <mergeCell ref="R94:BI94"/>
    <mergeCell ref="B93:G93"/>
    <mergeCell ref="H93:N93"/>
    <mergeCell ref="R93:BI93"/>
    <mergeCell ref="BE47:DS47"/>
    <mergeCell ref="BJ53:CZ53"/>
    <mergeCell ref="B52:G52"/>
    <mergeCell ref="B95:G95"/>
    <mergeCell ref="H95:N95"/>
    <mergeCell ref="R95:BI95"/>
    <mergeCell ref="B111:G111"/>
    <mergeCell ref="H111:N111"/>
    <mergeCell ref="R111:BI111"/>
    <mergeCell ref="BJ111:DT111"/>
    <mergeCell ref="Q107:AH107"/>
    <mergeCell ref="B112:G112"/>
    <mergeCell ref="H112:N112"/>
    <mergeCell ref="R112:BI112"/>
    <mergeCell ref="BJ112:DT112"/>
    <mergeCell ref="B113:G113"/>
    <mergeCell ref="R113:BI113"/>
    <mergeCell ref="BJ113:DT113"/>
    <mergeCell ref="B114:G114"/>
    <mergeCell ref="H114:N114"/>
    <mergeCell ref="R114:BI114"/>
    <mergeCell ref="BJ114:DT114"/>
    <mergeCell ref="B115:G115"/>
    <mergeCell ref="H115:N115"/>
    <mergeCell ref="R115:BI115"/>
    <mergeCell ref="BJ115:DT115"/>
    <mergeCell ref="A46:DU46"/>
    <mergeCell ref="A105:DU105"/>
    <mergeCell ref="A86:DU86"/>
    <mergeCell ref="B96:G96"/>
    <mergeCell ref="H96:N96"/>
    <mergeCell ref="R96:BI96"/>
  </mergeCells>
  <dataValidations count="28">
    <dataValidation type="list" allowBlank="1" showInputMessage="1" showErrorMessage="1" sqref="R52:BI52">
      <formula1>形態・式神</formula1>
    </dataValidation>
    <dataValidation type="list" allowBlank="1" showInputMessage="1" showErrorMessage="1" sqref="BJ52:CZ52">
      <formula1>形態・式神ボックス</formula1>
    </dataValidation>
    <dataValidation type="list" allowBlank="1" showInputMessage="1" showErrorMessage="1" sqref="R53:BI53">
      <formula1>基本属性・式神２</formula1>
    </dataValidation>
    <dataValidation type="list" allowBlank="1" showInputMessage="1" showErrorMessage="1" sqref="BJ53:CZ53">
      <formula1>基本属性・式神２ボックス</formula1>
    </dataValidation>
    <dataValidation type="list" allowBlank="1" showInputMessage="1" showErrorMessage="1" sqref="R54:BI54">
      <formula1>決まるもの・式神２</formula1>
    </dataValidation>
    <dataValidation type="list" allowBlank="1" showInputMessage="1" showErrorMessage="1" sqref="BJ54:CZ54">
      <formula1>決まるもの・式神２ボックス</formula1>
    </dataValidation>
    <dataValidation type="list" allowBlank="1" showInputMessage="1" showErrorMessage="1" sqref="R55:BI55">
      <formula1>副属性・式神２</formula1>
    </dataValidation>
    <dataValidation type="list" allowBlank="1" showInputMessage="1" showErrorMessage="1" sqref="BJ55:CZ55">
      <formula1>副属性・式神２ボックス</formula1>
    </dataValidation>
    <dataValidation type="list" allowBlank="1" showInputMessage="1" showErrorMessage="1" sqref="R92:BI92 R111:BI111">
      <formula1>用途・式神３</formula1>
    </dataValidation>
    <dataValidation type="list" allowBlank="1" showInputMessage="1" showErrorMessage="1" sqref="BJ92:CZ92 BJ115:CZ116 BJ111:CZ111 BJ96:CZ97">
      <formula1>用途・式神３ボックス</formula1>
    </dataValidation>
    <dataValidation type="list" allowBlank="1" showInputMessage="1" showErrorMessage="1" sqref="R93:BI93 R112:BI112">
      <formula1>基本属性・式神３</formula1>
    </dataValidation>
    <dataValidation type="list" allowBlank="1" showInputMessage="1" showErrorMessage="1" sqref="BJ93:DT93 BJ112:DT112">
      <formula1>基本属性・式神３ボックス</formula1>
    </dataValidation>
    <dataValidation type="list" allowBlank="1" showInputMessage="1" showErrorMessage="1" sqref="R94:BI94 R113:BI113">
      <formula1>決まるもの・式神３</formula1>
    </dataValidation>
    <dataValidation type="list" allowBlank="1" showInputMessage="1" showErrorMessage="1" sqref="BJ94:DT94 BJ113:DT113">
      <formula1>決まるもの・式神３ボックス</formula1>
    </dataValidation>
    <dataValidation type="list" allowBlank="1" showInputMessage="1" showErrorMessage="1" sqref="R95:BI95 R114:BI114">
      <formula1>大きさ・式神３</formula1>
    </dataValidation>
    <dataValidation type="list" allowBlank="1" showInputMessage="1" showErrorMessage="1" sqref="BJ95:DT95 BJ114:DT114">
      <formula1>大きさ・式神３ボックス</formula1>
    </dataValidation>
    <dataValidation type="list" allowBlank="1" showInputMessage="1" showErrorMessage="1" sqref="R12:BI12">
      <formula1>性別・式神</formula1>
    </dataValidation>
    <dataValidation type="list" allowBlank="1" showInputMessage="1" showErrorMessage="1" sqref="BJ12:CZ12">
      <formula1>性別・式神ボックス</formula1>
    </dataValidation>
    <dataValidation type="list" allowBlank="1" showInputMessage="1" showErrorMessage="1" sqref="R13:BI13">
      <formula1>基本属性・式神</formula1>
    </dataValidation>
    <dataValidation type="list" allowBlank="1" showInputMessage="1" showErrorMessage="1" sqref="BJ13:CZ13">
      <formula1>基本属性・式神ボックス</formula1>
    </dataValidation>
    <dataValidation type="list" allowBlank="1" showInputMessage="1" showErrorMessage="1" sqref="R14:BI14">
      <formula1>決まるもの･式神</formula1>
    </dataValidation>
    <dataValidation type="list" allowBlank="1" showInputMessage="1" showErrorMessage="1" sqref="BJ14:CZ14">
      <formula1>決まるもの・式神ボックス</formula1>
    </dataValidation>
    <dataValidation type="list" allowBlank="1" showInputMessage="1" showErrorMessage="1" sqref="R15:BI15">
      <formula1>副属性・式神</formula1>
    </dataValidation>
    <dataValidation type="list" allowBlank="1" showInputMessage="1" showErrorMessage="1" sqref="BJ15:CZ15">
      <formula1>副属性・式神ボックス</formula1>
    </dataValidation>
    <dataValidation type="list" allowBlank="1" showInputMessage="1" showErrorMessage="1" sqref="B31:L37">
      <formula1>絶技・式神２</formula1>
    </dataValidation>
    <dataValidation type="list" allowBlank="1" showInputMessage="1" showErrorMessage="1" sqref="J8:BB8">
      <formula1>動機・式神</formula1>
    </dataValidation>
    <dataValidation type="list" allowBlank="1" showInputMessage="1" showErrorMessage="1" sqref="S9:AE9">
      <formula1>コネ対象・式神</formula1>
    </dataValidation>
    <dataValidation type="list" allowBlank="1" showInputMessage="1" showErrorMessage="1" sqref="AF9:BB9">
      <formula1>コネ関係・式神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0"/>
  <sheetViews>
    <sheetView workbookViewId="0" topLeftCell="A1">
      <selection activeCell="S2" sqref="S2:S10"/>
    </sheetView>
  </sheetViews>
  <sheetFormatPr defaultColWidth="9.00390625" defaultRowHeight="13.5"/>
  <sheetData>
    <row r="1" spans="1:19" ht="13.5">
      <c r="A1" t="s">
        <v>417</v>
      </c>
      <c r="B1" t="s">
        <v>418</v>
      </c>
      <c r="G1" t="s">
        <v>478</v>
      </c>
      <c r="H1" t="s">
        <v>477</v>
      </c>
      <c r="M1" t="s">
        <v>483</v>
      </c>
      <c r="N1" t="s">
        <v>544</v>
      </c>
      <c r="R1" t="s">
        <v>545</v>
      </c>
      <c r="S1" t="s">
        <v>548</v>
      </c>
    </row>
    <row r="2" spans="1:19" ht="13.5">
      <c r="A2" t="s">
        <v>405</v>
      </c>
      <c r="B2" t="s">
        <v>413</v>
      </c>
      <c r="G2" t="s">
        <v>441</v>
      </c>
      <c r="H2" t="s">
        <v>444</v>
      </c>
      <c r="M2" t="s">
        <v>484</v>
      </c>
      <c r="N2" t="s">
        <v>496</v>
      </c>
      <c r="R2" t="s">
        <v>546</v>
      </c>
      <c r="S2" t="s">
        <v>549</v>
      </c>
    </row>
    <row r="3" spans="1:19" ht="13.5">
      <c r="A3" t="s">
        <v>406</v>
      </c>
      <c r="B3" t="s">
        <v>407</v>
      </c>
      <c r="G3" t="s">
        <v>442</v>
      </c>
      <c r="H3" t="s">
        <v>447</v>
      </c>
      <c r="M3" t="s">
        <v>485</v>
      </c>
      <c r="N3" t="s">
        <v>497</v>
      </c>
      <c r="R3" t="s">
        <v>547</v>
      </c>
      <c r="S3" t="s">
        <v>550</v>
      </c>
    </row>
    <row r="4" spans="2:19" ht="13.5">
      <c r="B4" t="s">
        <v>408</v>
      </c>
      <c r="G4" t="s">
        <v>443</v>
      </c>
      <c r="H4" t="s">
        <v>448</v>
      </c>
      <c r="M4" t="s">
        <v>486</v>
      </c>
      <c r="N4" t="s">
        <v>498</v>
      </c>
      <c r="S4" t="s">
        <v>551</v>
      </c>
    </row>
    <row r="5" spans="2:19" ht="13.5">
      <c r="B5" t="s">
        <v>409</v>
      </c>
      <c r="G5" t="s">
        <v>456</v>
      </c>
      <c r="H5" t="s">
        <v>449</v>
      </c>
      <c r="M5" t="s">
        <v>487</v>
      </c>
      <c r="N5" t="s">
        <v>499</v>
      </c>
      <c r="S5" t="s">
        <v>555</v>
      </c>
    </row>
    <row r="6" ht="13.5">
      <c r="M6" t="s">
        <v>488</v>
      </c>
    </row>
    <row r="7" spans="2:19" ht="13.5">
      <c r="B7" t="s">
        <v>414</v>
      </c>
      <c r="G7" t="s">
        <v>479</v>
      </c>
      <c r="H7" t="s">
        <v>445</v>
      </c>
      <c r="M7" t="s">
        <v>489</v>
      </c>
      <c r="N7" t="s">
        <v>500</v>
      </c>
      <c r="S7" t="s">
        <v>552</v>
      </c>
    </row>
    <row r="8" spans="2:19" ht="13.5">
      <c r="B8" t="s">
        <v>410</v>
      </c>
      <c r="G8" t="s">
        <v>480</v>
      </c>
      <c r="H8" t="s">
        <v>450</v>
      </c>
      <c r="M8" t="s">
        <v>490</v>
      </c>
      <c r="N8" t="s">
        <v>501</v>
      </c>
      <c r="S8" t="s">
        <v>553</v>
      </c>
    </row>
    <row r="9" spans="2:19" ht="13.5">
      <c r="B9" t="s">
        <v>411</v>
      </c>
      <c r="G9" t="s">
        <v>481</v>
      </c>
      <c r="H9" t="s">
        <v>451</v>
      </c>
      <c r="M9" t="s">
        <v>491</v>
      </c>
      <c r="N9" t="s">
        <v>502</v>
      </c>
      <c r="S9" t="s">
        <v>554</v>
      </c>
    </row>
    <row r="10" spans="2:19" ht="13.5">
      <c r="B10" t="s">
        <v>412</v>
      </c>
      <c r="G10" t="s">
        <v>482</v>
      </c>
      <c r="H10" t="s">
        <v>452</v>
      </c>
      <c r="M10" t="s">
        <v>492</v>
      </c>
      <c r="N10" t="s">
        <v>503</v>
      </c>
      <c r="S10" t="s">
        <v>556</v>
      </c>
    </row>
    <row r="11" ht="13.5">
      <c r="M11" t="s">
        <v>493</v>
      </c>
    </row>
    <row r="12" spans="8:14" ht="13.5">
      <c r="H12" t="s">
        <v>446</v>
      </c>
      <c r="M12" t="s">
        <v>494</v>
      </c>
      <c r="N12" t="s">
        <v>504</v>
      </c>
    </row>
    <row r="13" spans="1:14" ht="13.5">
      <c r="A13" t="s">
        <v>419</v>
      </c>
      <c r="B13" t="s">
        <v>440</v>
      </c>
      <c r="H13" t="s">
        <v>453</v>
      </c>
      <c r="M13" t="s">
        <v>495</v>
      </c>
      <c r="N13" t="s">
        <v>505</v>
      </c>
    </row>
    <row r="14" spans="1:14" ht="13.5">
      <c r="A14" t="s">
        <v>420</v>
      </c>
      <c r="B14" t="s">
        <v>424</v>
      </c>
      <c r="H14" t="s">
        <v>454</v>
      </c>
      <c r="N14" t="s">
        <v>506</v>
      </c>
    </row>
    <row r="15" spans="1:14" ht="13.5">
      <c r="A15" t="s">
        <v>421</v>
      </c>
      <c r="B15" t="s">
        <v>425</v>
      </c>
      <c r="H15" t="s">
        <v>455</v>
      </c>
      <c r="N15" t="s">
        <v>507</v>
      </c>
    </row>
    <row r="16" spans="1:2" ht="13.5">
      <c r="A16" t="s">
        <v>422</v>
      </c>
      <c r="B16" t="s">
        <v>426</v>
      </c>
    </row>
    <row r="17" spans="1:14" ht="13.5">
      <c r="A17" t="s">
        <v>423</v>
      </c>
      <c r="B17" t="s">
        <v>427</v>
      </c>
      <c r="H17" t="s">
        <v>457</v>
      </c>
      <c r="N17" t="s">
        <v>508</v>
      </c>
    </row>
    <row r="18" spans="8:14" ht="13.5">
      <c r="H18" t="s">
        <v>458</v>
      </c>
      <c r="N18" t="s">
        <v>509</v>
      </c>
    </row>
    <row r="19" spans="2:14" ht="13.5">
      <c r="B19" t="s">
        <v>428</v>
      </c>
      <c r="H19" t="s">
        <v>459</v>
      </c>
      <c r="N19" t="s">
        <v>510</v>
      </c>
    </row>
    <row r="20" spans="2:14" ht="13.5">
      <c r="B20" t="s">
        <v>429</v>
      </c>
      <c r="H20" t="s">
        <v>460</v>
      </c>
      <c r="N20" t="s">
        <v>511</v>
      </c>
    </row>
    <row r="21" ht="13.5">
      <c r="B21" t="s">
        <v>430</v>
      </c>
    </row>
    <row r="22" spans="2:14" ht="13.5">
      <c r="B22" t="s">
        <v>431</v>
      </c>
      <c r="H22" t="s">
        <v>461</v>
      </c>
      <c r="N22" t="s">
        <v>512</v>
      </c>
    </row>
    <row r="23" spans="8:14" ht="13.5">
      <c r="H23" t="s">
        <v>462</v>
      </c>
      <c r="N23" t="s">
        <v>513</v>
      </c>
    </row>
    <row r="24" spans="2:14" ht="13.5">
      <c r="B24" t="s">
        <v>432</v>
      </c>
      <c r="H24" t="s">
        <v>463</v>
      </c>
      <c r="N24" t="s">
        <v>514</v>
      </c>
    </row>
    <row r="25" spans="2:14" ht="13.5">
      <c r="B25" t="s">
        <v>433</v>
      </c>
      <c r="H25" t="s">
        <v>464</v>
      </c>
      <c r="N25" t="s">
        <v>515</v>
      </c>
    </row>
    <row r="26" ht="13.5">
      <c r="B26" t="s">
        <v>434</v>
      </c>
    </row>
    <row r="27" spans="2:14" ht="13.5">
      <c r="B27" t="s">
        <v>435</v>
      </c>
      <c r="H27" t="s">
        <v>465</v>
      </c>
      <c r="N27" t="s">
        <v>516</v>
      </c>
    </row>
    <row r="28" spans="8:14" ht="13.5">
      <c r="H28" t="s">
        <v>466</v>
      </c>
      <c r="N28" t="s">
        <v>517</v>
      </c>
    </row>
    <row r="29" spans="2:14" ht="13.5">
      <c r="B29" t="s">
        <v>436</v>
      </c>
      <c r="H29" t="s">
        <v>467</v>
      </c>
      <c r="N29" t="s">
        <v>518</v>
      </c>
    </row>
    <row r="30" spans="2:14" ht="13.5">
      <c r="B30" t="s">
        <v>437</v>
      </c>
      <c r="H30" t="s">
        <v>468</v>
      </c>
      <c r="N30" t="s">
        <v>519</v>
      </c>
    </row>
    <row r="31" ht="13.5">
      <c r="B31" t="s">
        <v>438</v>
      </c>
    </row>
    <row r="32" spans="2:14" ht="13.5">
      <c r="B32" t="s">
        <v>439</v>
      </c>
      <c r="H32" t="s">
        <v>469</v>
      </c>
      <c r="N32" t="s">
        <v>520</v>
      </c>
    </row>
    <row r="33" spans="8:14" ht="13.5">
      <c r="H33" t="s">
        <v>470</v>
      </c>
      <c r="N33" t="s">
        <v>521</v>
      </c>
    </row>
    <row r="34" spans="8:14" ht="13.5">
      <c r="H34" t="s">
        <v>471</v>
      </c>
      <c r="N34" t="s">
        <v>522</v>
      </c>
    </row>
    <row r="35" spans="8:14" ht="13.5">
      <c r="H35" t="s">
        <v>472</v>
      </c>
      <c r="N35" t="s">
        <v>523</v>
      </c>
    </row>
    <row r="37" spans="8:14" ht="13.5">
      <c r="H37" t="s">
        <v>473</v>
      </c>
      <c r="N37" t="s">
        <v>524</v>
      </c>
    </row>
    <row r="38" spans="8:14" ht="13.5">
      <c r="H38" t="s">
        <v>474</v>
      </c>
      <c r="N38" t="s">
        <v>525</v>
      </c>
    </row>
    <row r="39" spans="8:14" ht="13.5">
      <c r="H39" t="s">
        <v>475</v>
      </c>
      <c r="N39" t="s">
        <v>526</v>
      </c>
    </row>
    <row r="40" spans="8:14" ht="13.5">
      <c r="H40" t="s">
        <v>476</v>
      </c>
      <c r="N40" t="s">
        <v>527</v>
      </c>
    </row>
    <row r="42" ht="13.5">
      <c r="N42" t="s">
        <v>528</v>
      </c>
    </row>
    <row r="43" ht="13.5">
      <c r="N43" t="s">
        <v>529</v>
      </c>
    </row>
    <row r="44" ht="13.5">
      <c r="N44" t="s">
        <v>530</v>
      </c>
    </row>
    <row r="45" ht="13.5">
      <c r="N45" t="s">
        <v>531</v>
      </c>
    </row>
    <row r="47" ht="13.5">
      <c r="N47" t="s">
        <v>532</v>
      </c>
    </row>
    <row r="48" ht="13.5">
      <c r="N48" t="s">
        <v>533</v>
      </c>
    </row>
    <row r="49" ht="13.5">
      <c r="N49" t="s">
        <v>534</v>
      </c>
    </row>
    <row r="50" ht="13.5">
      <c r="N50" t="s">
        <v>535</v>
      </c>
    </row>
    <row r="52" ht="13.5">
      <c r="N52" t="s">
        <v>536</v>
      </c>
    </row>
    <row r="53" ht="13.5">
      <c r="N53" t="s">
        <v>537</v>
      </c>
    </row>
    <row r="54" ht="13.5">
      <c r="N54" t="s">
        <v>538</v>
      </c>
    </row>
    <row r="55" ht="13.5">
      <c r="N55" t="s">
        <v>539</v>
      </c>
    </row>
    <row r="57" ht="13.5">
      <c r="N57" t="s">
        <v>540</v>
      </c>
    </row>
    <row r="58" ht="13.5">
      <c r="N58" t="s">
        <v>541</v>
      </c>
    </row>
    <row r="59" ht="13.5">
      <c r="N59" t="s">
        <v>542</v>
      </c>
    </row>
    <row r="60" ht="13.5">
      <c r="N60" t="s">
        <v>543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N48"/>
  <sheetViews>
    <sheetView workbookViewId="0" topLeftCell="X4">
      <selection activeCell="AF5" sqref="AF5"/>
    </sheetView>
  </sheetViews>
  <sheetFormatPr defaultColWidth="9.00390625" defaultRowHeight="13.5"/>
  <sheetData>
    <row r="1" spans="1:66" ht="13.5">
      <c r="A1" t="s">
        <v>561</v>
      </c>
      <c r="H1" t="s">
        <v>578</v>
      </c>
      <c r="L1" t="s">
        <v>599</v>
      </c>
      <c r="M1" t="s">
        <v>602</v>
      </c>
      <c r="S1" t="s">
        <v>624</v>
      </c>
      <c r="T1" t="s">
        <v>631</v>
      </c>
      <c r="Z1" t="s">
        <v>658</v>
      </c>
      <c r="AA1" t="s">
        <v>659</v>
      </c>
      <c r="AB1" t="s">
        <v>661</v>
      </c>
      <c r="AJ1" t="s">
        <v>778</v>
      </c>
      <c r="AK1" t="s">
        <v>781</v>
      </c>
      <c r="AM1" t="s">
        <v>819</v>
      </c>
      <c r="AO1" t="s">
        <v>822</v>
      </c>
      <c r="AP1" t="s">
        <v>823</v>
      </c>
      <c r="AQ1" t="s">
        <v>824</v>
      </c>
      <c r="AS1" t="s">
        <v>825</v>
      </c>
      <c r="AT1" t="s">
        <v>832</v>
      </c>
      <c r="AW1" t="s">
        <v>875</v>
      </c>
      <c r="AX1" t="s">
        <v>878</v>
      </c>
      <c r="AY1" t="s">
        <v>900</v>
      </c>
      <c r="BC1" t="s">
        <v>905</v>
      </c>
      <c r="BD1" t="s">
        <v>908</v>
      </c>
      <c r="BF1" t="s">
        <v>917</v>
      </c>
      <c r="BG1" t="s">
        <v>921</v>
      </c>
      <c r="BJ1" t="s">
        <v>943</v>
      </c>
      <c r="BK1" t="s">
        <v>950</v>
      </c>
      <c r="BM1" t="s">
        <v>971</v>
      </c>
      <c r="BN1" t="s">
        <v>975</v>
      </c>
    </row>
    <row r="2" spans="1:66" ht="13.5">
      <c r="A2" t="s">
        <v>562</v>
      </c>
      <c r="H2" t="s">
        <v>560</v>
      </c>
      <c r="L2" t="s">
        <v>405</v>
      </c>
      <c r="M2" t="s">
        <v>413</v>
      </c>
      <c r="S2" t="s">
        <v>625</v>
      </c>
      <c r="T2" t="s">
        <v>632</v>
      </c>
      <c r="Z2" t="s">
        <v>654</v>
      </c>
      <c r="AA2" t="s">
        <v>662</v>
      </c>
      <c r="AB2" t="s">
        <v>663</v>
      </c>
      <c r="AJ2" t="s">
        <v>779</v>
      </c>
      <c r="AK2" t="s">
        <v>782</v>
      </c>
      <c r="AM2" t="s">
        <v>820</v>
      </c>
      <c r="AO2" t="s">
        <v>795</v>
      </c>
      <c r="AP2" t="s">
        <v>798</v>
      </c>
      <c r="AQ2" t="s">
        <v>665</v>
      </c>
      <c r="AS2" t="s">
        <v>826</v>
      </c>
      <c r="AT2" t="s">
        <v>833</v>
      </c>
      <c r="AW2" t="s">
        <v>876</v>
      </c>
      <c r="AX2" t="s">
        <v>879</v>
      </c>
      <c r="AY2" t="s">
        <v>663</v>
      </c>
      <c r="BC2" t="s">
        <v>906</v>
      </c>
      <c r="BD2" t="s">
        <v>909</v>
      </c>
      <c r="BF2" t="s">
        <v>918</v>
      </c>
      <c r="BG2" t="s">
        <v>922</v>
      </c>
      <c r="BJ2" t="s">
        <v>944</v>
      </c>
      <c r="BK2" t="s">
        <v>951</v>
      </c>
      <c r="BM2" t="s">
        <v>972</v>
      </c>
      <c r="BN2" t="s">
        <v>976</v>
      </c>
    </row>
    <row r="3" spans="1:66" ht="13.5">
      <c r="A3" t="s">
        <v>563</v>
      </c>
      <c r="H3" t="s">
        <v>579</v>
      </c>
      <c r="L3" t="s">
        <v>406</v>
      </c>
      <c r="M3" t="s">
        <v>603</v>
      </c>
      <c r="S3" t="s">
        <v>626</v>
      </c>
      <c r="T3" s="36" t="s">
        <v>633</v>
      </c>
      <c r="Z3" t="s">
        <v>655</v>
      </c>
      <c r="AA3" t="s">
        <v>666</v>
      </c>
      <c r="AB3" t="s">
        <v>725</v>
      </c>
      <c r="AJ3" t="s">
        <v>780</v>
      </c>
      <c r="AK3" t="s">
        <v>783</v>
      </c>
      <c r="AM3" t="s">
        <v>665</v>
      </c>
      <c r="AO3" t="s">
        <v>796</v>
      </c>
      <c r="AP3" t="s">
        <v>799</v>
      </c>
      <c r="AQ3" t="s">
        <v>664</v>
      </c>
      <c r="AS3" t="s">
        <v>827</v>
      </c>
      <c r="AT3" t="s">
        <v>834</v>
      </c>
      <c r="AW3" t="s">
        <v>681</v>
      </c>
      <c r="AX3" t="s">
        <v>880</v>
      </c>
      <c r="AY3" t="s">
        <v>664</v>
      </c>
      <c r="BC3" t="s">
        <v>907</v>
      </c>
      <c r="BD3" t="s">
        <v>910</v>
      </c>
      <c r="BF3" t="s">
        <v>919</v>
      </c>
      <c r="BG3" t="s">
        <v>923</v>
      </c>
      <c r="BJ3" t="s">
        <v>945</v>
      </c>
      <c r="BK3" t="s">
        <v>952</v>
      </c>
      <c r="BM3" t="s">
        <v>973</v>
      </c>
      <c r="BN3" t="s">
        <v>977</v>
      </c>
    </row>
    <row r="4" spans="1:66" ht="13.5">
      <c r="A4" t="s">
        <v>564</v>
      </c>
      <c r="H4" t="s">
        <v>580</v>
      </c>
      <c r="M4" t="s">
        <v>604</v>
      </c>
      <c r="S4" t="s">
        <v>627</v>
      </c>
      <c r="T4" s="36" t="s">
        <v>634</v>
      </c>
      <c r="Z4" t="s">
        <v>656</v>
      </c>
      <c r="AA4" t="s">
        <v>668</v>
      </c>
      <c r="AB4" t="s">
        <v>664</v>
      </c>
      <c r="AK4" t="s">
        <v>784</v>
      </c>
      <c r="AO4" t="s">
        <v>797</v>
      </c>
      <c r="AP4" t="s">
        <v>800</v>
      </c>
      <c r="AQ4" t="s">
        <v>821</v>
      </c>
      <c r="AS4" t="s">
        <v>828</v>
      </c>
      <c r="AT4" t="s">
        <v>835</v>
      </c>
      <c r="AW4" t="s">
        <v>877</v>
      </c>
      <c r="AX4" t="s">
        <v>881</v>
      </c>
      <c r="AY4" t="s">
        <v>901</v>
      </c>
      <c r="BD4" t="s">
        <v>911</v>
      </c>
      <c r="BF4" t="s">
        <v>920</v>
      </c>
      <c r="BG4" t="s">
        <v>924</v>
      </c>
      <c r="BJ4" t="s">
        <v>946</v>
      </c>
      <c r="BK4" t="s">
        <v>953</v>
      </c>
      <c r="BM4" t="s">
        <v>974</v>
      </c>
      <c r="BN4" t="s">
        <v>978</v>
      </c>
    </row>
    <row r="5" spans="1:66" ht="13.5">
      <c r="A5" t="s">
        <v>565</v>
      </c>
      <c r="H5" t="s">
        <v>581</v>
      </c>
      <c r="M5" t="s">
        <v>726</v>
      </c>
      <c r="S5" t="s">
        <v>628</v>
      </c>
      <c r="T5" s="36" t="s">
        <v>635</v>
      </c>
      <c r="Z5" t="s">
        <v>657</v>
      </c>
      <c r="AA5" t="s">
        <v>667</v>
      </c>
      <c r="AB5" t="s">
        <v>665</v>
      </c>
      <c r="AF5" t="s">
        <v>685</v>
      </c>
      <c r="AG5" t="s">
        <v>718</v>
      </c>
      <c r="AH5" t="s">
        <v>358</v>
      </c>
      <c r="AK5" t="s">
        <v>785</v>
      </c>
      <c r="AP5" t="s">
        <v>801</v>
      </c>
      <c r="AS5" t="s">
        <v>829</v>
      </c>
      <c r="AT5" t="s">
        <v>836</v>
      </c>
      <c r="AX5" t="s">
        <v>882</v>
      </c>
      <c r="BD5" t="s">
        <v>912</v>
      </c>
      <c r="BG5" t="s">
        <v>925</v>
      </c>
      <c r="BJ5" t="s">
        <v>947</v>
      </c>
      <c r="BK5" t="s">
        <v>954</v>
      </c>
      <c r="BN5" t="s">
        <v>979</v>
      </c>
    </row>
    <row r="6" spans="1:62" ht="13.5">
      <c r="A6" t="s">
        <v>566</v>
      </c>
      <c r="H6" t="s">
        <v>582</v>
      </c>
      <c r="M6" t="s">
        <v>727</v>
      </c>
      <c r="S6" t="s">
        <v>629</v>
      </c>
      <c r="T6" s="36" t="s">
        <v>745</v>
      </c>
      <c r="AA6" t="s">
        <v>765</v>
      </c>
      <c r="AF6" t="s">
        <v>416</v>
      </c>
      <c r="AG6">
        <v>0</v>
      </c>
      <c r="AH6">
        <v>0</v>
      </c>
      <c r="AK6" t="s">
        <v>786</v>
      </c>
      <c r="AP6" t="s">
        <v>802</v>
      </c>
      <c r="AS6" t="s">
        <v>830</v>
      </c>
      <c r="AT6" t="s">
        <v>837</v>
      </c>
      <c r="AX6" t="s">
        <v>883</v>
      </c>
      <c r="BG6" t="s">
        <v>926</v>
      </c>
      <c r="BJ6" t="s">
        <v>948</v>
      </c>
    </row>
    <row r="7" spans="1:66" ht="13.5">
      <c r="A7" t="s">
        <v>567</v>
      </c>
      <c r="H7" t="s">
        <v>583</v>
      </c>
      <c r="M7" t="s">
        <v>728</v>
      </c>
      <c r="S7" t="s">
        <v>630</v>
      </c>
      <c r="T7" s="36" t="s">
        <v>746</v>
      </c>
      <c r="AA7" t="s">
        <v>766</v>
      </c>
      <c r="AF7" t="s">
        <v>686</v>
      </c>
      <c r="AH7">
        <v>100</v>
      </c>
      <c r="AK7" t="s">
        <v>787</v>
      </c>
      <c r="AP7" t="s">
        <v>803</v>
      </c>
      <c r="AS7" t="s">
        <v>831</v>
      </c>
      <c r="AT7" t="s">
        <v>838</v>
      </c>
      <c r="AX7" t="s">
        <v>884</v>
      </c>
      <c r="BD7" t="s">
        <v>913</v>
      </c>
      <c r="BG7" t="s">
        <v>927</v>
      </c>
      <c r="BJ7" t="s">
        <v>949</v>
      </c>
      <c r="BK7" t="s">
        <v>955</v>
      </c>
      <c r="BN7" t="s">
        <v>980</v>
      </c>
    </row>
    <row r="8" spans="1:66" ht="13.5">
      <c r="A8" t="s">
        <v>568</v>
      </c>
      <c r="H8" t="s">
        <v>584</v>
      </c>
      <c r="M8" t="s">
        <v>729</v>
      </c>
      <c r="T8" s="36" t="s">
        <v>747</v>
      </c>
      <c r="AA8" t="s">
        <v>767</v>
      </c>
      <c r="AF8" t="s">
        <v>687</v>
      </c>
      <c r="AG8">
        <v>1000</v>
      </c>
      <c r="AH8">
        <v>400</v>
      </c>
      <c r="AK8" t="s">
        <v>788</v>
      </c>
      <c r="AP8" t="s">
        <v>804</v>
      </c>
      <c r="AT8" t="s">
        <v>839</v>
      </c>
      <c r="AX8" t="s">
        <v>885</v>
      </c>
      <c r="BD8" t="s">
        <v>914</v>
      </c>
      <c r="BG8" t="s">
        <v>928</v>
      </c>
      <c r="BK8" t="s">
        <v>956</v>
      </c>
      <c r="BN8" t="s">
        <v>981</v>
      </c>
    </row>
    <row r="9" spans="1:66" ht="13.5">
      <c r="A9" t="s">
        <v>569</v>
      </c>
      <c r="H9" t="s">
        <v>585</v>
      </c>
      <c r="AF9" t="s">
        <v>688</v>
      </c>
      <c r="AH9">
        <v>400</v>
      </c>
      <c r="BD9" t="s">
        <v>915</v>
      </c>
      <c r="BK9" t="s">
        <v>957</v>
      </c>
      <c r="BN9" t="s">
        <v>982</v>
      </c>
    </row>
    <row r="10" spans="1:66" ht="13.5">
      <c r="A10" t="s">
        <v>570</v>
      </c>
      <c r="H10" t="s">
        <v>586</v>
      </c>
      <c r="M10" t="s">
        <v>414</v>
      </c>
      <c r="T10" t="s">
        <v>636</v>
      </c>
      <c r="AA10" t="s">
        <v>669</v>
      </c>
      <c r="AF10" t="s">
        <v>689</v>
      </c>
      <c r="AG10">
        <v>1000</v>
      </c>
      <c r="AH10">
        <v>100</v>
      </c>
      <c r="AK10" t="s">
        <v>789</v>
      </c>
      <c r="AP10" t="s">
        <v>805</v>
      </c>
      <c r="AT10" t="s">
        <v>840</v>
      </c>
      <c r="AX10" t="s">
        <v>886</v>
      </c>
      <c r="BD10" t="s">
        <v>916</v>
      </c>
      <c r="BG10" t="s">
        <v>929</v>
      </c>
      <c r="BK10" t="s">
        <v>952</v>
      </c>
      <c r="BN10" t="s">
        <v>983</v>
      </c>
    </row>
    <row r="11" spans="1:59" ht="13.5">
      <c r="A11" t="s">
        <v>571</v>
      </c>
      <c r="H11" t="s">
        <v>587</v>
      </c>
      <c r="M11" t="s">
        <v>605</v>
      </c>
      <c r="T11" t="s">
        <v>637</v>
      </c>
      <c r="AA11" t="s">
        <v>670</v>
      </c>
      <c r="AF11" t="s">
        <v>690</v>
      </c>
      <c r="AG11">
        <v>1000</v>
      </c>
      <c r="AH11">
        <v>100</v>
      </c>
      <c r="AK11" t="s">
        <v>780</v>
      </c>
      <c r="AP11" t="s">
        <v>806</v>
      </c>
      <c r="AT11" t="s">
        <v>841</v>
      </c>
      <c r="AX11" t="s">
        <v>887</v>
      </c>
      <c r="BG11" t="s">
        <v>930</v>
      </c>
    </row>
    <row r="12" spans="1:66" ht="13.5">
      <c r="A12" t="s">
        <v>572</v>
      </c>
      <c r="H12" t="s">
        <v>588</v>
      </c>
      <c r="M12" t="s">
        <v>606</v>
      </c>
      <c r="T12" t="s">
        <v>639</v>
      </c>
      <c r="AA12" t="s">
        <v>672</v>
      </c>
      <c r="AF12" t="s">
        <v>710</v>
      </c>
      <c r="AG12">
        <v>1000</v>
      </c>
      <c r="AH12">
        <v>200</v>
      </c>
      <c r="AK12" t="s">
        <v>790</v>
      </c>
      <c r="AP12" t="s">
        <v>807</v>
      </c>
      <c r="AT12" t="s">
        <v>842</v>
      </c>
      <c r="AX12" t="s">
        <v>888</v>
      </c>
      <c r="BG12" t="s">
        <v>931</v>
      </c>
      <c r="BK12" t="s">
        <v>958</v>
      </c>
      <c r="BN12" t="s">
        <v>984</v>
      </c>
    </row>
    <row r="13" spans="1:66" ht="13.5">
      <c r="A13" t="s">
        <v>573</v>
      </c>
      <c r="M13" t="s">
        <v>607</v>
      </c>
      <c r="T13" t="s">
        <v>638</v>
      </c>
      <c r="AA13" t="s">
        <v>671</v>
      </c>
      <c r="AF13" t="s">
        <v>691</v>
      </c>
      <c r="AH13">
        <v>400</v>
      </c>
      <c r="AK13" t="s">
        <v>791</v>
      </c>
      <c r="AP13" t="s">
        <v>808</v>
      </c>
      <c r="AT13" t="s">
        <v>843</v>
      </c>
      <c r="AX13" t="s">
        <v>889</v>
      </c>
      <c r="BG13" t="s">
        <v>932</v>
      </c>
      <c r="BK13" t="s">
        <v>959</v>
      </c>
      <c r="BN13" t="s">
        <v>985</v>
      </c>
    </row>
    <row r="14" spans="1:66" ht="13.5">
      <c r="A14" t="s">
        <v>574</v>
      </c>
      <c r="H14" t="s">
        <v>589</v>
      </c>
      <c r="M14" t="s">
        <v>730</v>
      </c>
      <c r="T14" t="s">
        <v>748</v>
      </c>
      <c r="AA14" t="s">
        <v>768</v>
      </c>
      <c r="AF14" t="s">
        <v>692</v>
      </c>
      <c r="AG14">
        <v>1000</v>
      </c>
      <c r="AH14">
        <v>200</v>
      </c>
      <c r="AK14" t="s">
        <v>792</v>
      </c>
      <c r="AP14" t="s">
        <v>809</v>
      </c>
      <c r="AT14" t="s">
        <v>844</v>
      </c>
      <c r="AX14" t="s">
        <v>890</v>
      </c>
      <c r="BG14" t="s">
        <v>933</v>
      </c>
      <c r="BK14" t="s">
        <v>960</v>
      </c>
      <c r="BN14" t="s">
        <v>986</v>
      </c>
    </row>
    <row r="15" spans="1:66" ht="13.5">
      <c r="A15" t="s">
        <v>575</v>
      </c>
      <c r="H15" t="s">
        <v>590</v>
      </c>
      <c r="M15" t="s">
        <v>731</v>
      </c>
      <c r="T15" t="s">
        <v>749</v>
      </c>
      <c r="AA15" t="s">
        <v>769</v>
      </c>
      <c r="AF15" t="s">
        <v>711</v>
      </c>
      <c r="AG15">
        <v>1000</v>
      </c>
      <c r="AH15">
        <v>400</v>
      </c>
      <c r="AK15" t="s">
        <v>793</v>
      </c>
      <c r="AP15" t="s">
        <v>810</v>
      </c>
      <c r="AT15" t="s">
        <v>845</v>
      </c>
      <c r="AX15" t="s">
        <v>891</v>
      </c>
      <c r="BG15" t="s">
        <v>934</v>
      </c>
      <c r="BK15" t="s">
        <v>961</v>
      </c>
      <c r="BN15" t="s">
        <v>987</v>
      </c>
    </row>
    <row r="16" spans="1:59" ht="13.5">
      <c r="A16" t="s">
        <v>576</v>
      </c>
      <c r="H16" t="s">
        <v>591</v>
      </c>
      <c r="M16" t="s">
        <v>732</v>
      </c>
      <c r="T16" t="s">
        <v>750</v>
      </c>
      <c r="AA16" t="s">
        <v>770</v>
      </c>
      <c r="AF16" t="s">
        <v>712</v>
      </c>
      <c r="AG16">
        <v>1000</v>
      </c>
      <c r="AK16" t="s">
        <v>794</v>
      </c>
      <c r="AP16" t="s">
        <v>811</v>
      </c>
      <c r="AT16" t="s">
        <v>846</v>
      </c>
      <c r="AX16" t="s">
        <v>892</v>
      </c>
      <c r="BG16" t="s">
        <v>935</v>
      </c>
    </row>
    <row r="17" spans="1:63" ht="13.5">
      <c r="A17" t="s">
        <v>577</v>
      </c>
      <c r="H17" t="s">
        <v>592</v>
      </c>
      <c r="AF17" t="s">
        <v>693</v>
      </c>
      <c r="AH17">
        <v>400</v>
      </c>
      <c r="BK17" t="s">
        <v>962</v>
      </c>
    </row>
    <row r="18" spans="8:63" ht="13.5">
      <c r="H18" t="s">
        <v>593</v>
      </c>
      <c r="T18" t="s">
        <v>751</v>
      </c>
      <c r="AA18" t="s">
        <v>673</v>
      </c>
      <c r="AF18" t="s">
        <v>694</v>
      </c>
      <c r="AH18">
        <v>200</v>
      </c>
      <c r="AP18" t="s">
        <v>812</v>
      </c>
      <c r="AT18" t="s">
        <v>847</v>
      </c>
      <c r="AX18" t="s">
        <v>893</v>
      </c>
      <c r="BG18" t="s">
        <v>936</v>
      </c>
      <c r="BK18" t="s">
        <v>963</v>
      </c>
    </row>
    <row r="19" spans="8:63" ht="13.5">
      <c r="H19" t="s">
        <v>594</v>
      </c>
      <c r="L19" t="s">
        <v>608</v>
      </c>
      <c r="M19" t="s">
        <v>611</v>
      </c>
      <c r="N19" t="s">
        <v>660</v>
      </c>
      <c r="T19" t="s">
        <v>640</v>
      </c>
      <c r="AA19" t="s">
        <v>674</v>
      </c>
      <c r="AF19" t="s">
        <v>695</v>
      </c>
      <c r="AH19">
        <v>800</v>
      </c>
      <c r="AP19" t="s">
        <v>813</v>
      </c>
      <c r="AT19" t="s">
        <v>848</v>
      </c>
      <c r="AX19" t="s">
        <v>894</v>
      </c>
      <c r="BG19" t="s">
        <v>937</v>
      </c>
      <c r="BK19" t="s">
        <v>953</v>
      </c>
    </row>
    <row r="20" spans="8:63" ht="13.5">
      <c r="H20" t="s">
        <v>595</v>
      </c>
      <c r="L20" t="s">
        <v>609</v>
      </c>
      <c r="M20" t="s">
        <v>612</v>
      </c>
      <c r="N20" t="s">
        <v>622</v>
      </c>
      <c r="T20" t="s">
        <v>641</v>
      </c>
      <c r="AA20" t="s">
        <v>771</v>
      </c>
      <c r="AF20" t="s">
        <v>696</v>
      </c>
      <c r="AH20">
        <v>200</v>
      </c>
      <c r="AP20" t="s">
        <v>814</v>
      </c>
      <c r="AT20" t="s">
        <v>849</v>
      </c>
      <c r="AX20" t="s">
        <v>895</v>
      </c>
      <c r="BG20" t="s">
        <v>938</v>
      </c>
      <c r="BK20" t="s">
        <v>954</v>
      </c>
    </row>
    <row r="21" spans="12:59" ht="13.5">
      <c r="L21" t="s">
        <v>610</v>
      </c>
      <c r="M21" s="36" t="s">
        <v>613</v>
      </c>
      <c r="N21" t="s">
        <v>724</v>
      </c>
      <c r="T21" t="s">
        <v>642</v>
      </c>
      <c r="AA21" t="s">
        <v>675</v>
      </c>
      <c r="AF21" t="s">
        <v>697</v>
      </c>
      <c r="AP21" t="s">
        <v>815</v>
      </c>
      <c r="AT21" t="s">
        <v>850</v>
      </c>
      <c r="AX21" t="s">
        <v>896</v>
      </c>
      <c r="BG21" t="s">
        <v>939</v>
      </c>
    </row>
    <row r="22" spans="12:63" ht="13.5">
      <c r="L22" t="s">
        <v>733</v>
      </c>
      <c r="M22" s="36" t="s">
        <v>614</v>
      </c>
      <c r="N22" t="s">
        <v>623</v>
      </c>
      <c r="T22" t="s">
        <v>753</v>
      </c>
      <c r="AA22" t="s">
        <v>772</v>
      </c>
      <c r="AF22" t="s">
        <v>698</v>
      </c>
      <c r="AG22">
        <v>1000</v>
      </c>
      <c r="AH22">
        <v>100</v>
      </c>
      <c r="AP22" t="s">
        <v>816</v>
      </c>
      <c r="AT22" t="s">
        <v>851</v>
      </c>
      <c r="AX22" t="s">
        <v>897</v>
      </c>
      <c r="BG22" t="s">
        <v>940</v>
      </c>
      <c r="BK22" t="s">
        <v>964</v>
      </c>
    </row>
    <row r="23" spans="13:63" ht="13.5">
      <c r="M23" s="36" t="s">
        <v>615</v>
      </c>
      <c r="T23" t="s">
        <v>754</v>
      </c>
      <c r="AA23" t="s">
        <v>773</v>
      </c>
      <c r="AF23" t="s">
        <v>699</v>
      </c>
      <c r="AG23">
        <v>1000</v>
      </c>
      <c r="AH23">
        <v>100</v>
      </c>
      <c r="AP23" t="s">
        <v>817</v>
      </c>
      <c r="AT23" t="s">
        <v>852</v>
      </c>
      <c r="AX23" t="s">
        <v>898</v>
      </c>
      <c r="BG23" t="s">
        <v>941</v>
      </c>
      <c r="BK23" t="s">
        <v>965</v>
      </c>
    </row>
    <row r="24" spans="13:63" ht="13.5">
      <c r="M24" s="36" t="s">
        <v>735</v>
      </c>
      <c r="T24" t="s">
        <v>755</v>
      </c>
      <c r="AA24" t="s">
        <v>774</v>
      </c>
      <c r="AF24" t="s">
        <v>700</v>
      </c>
      <c r="AG24">
        <v>1000</v>
      </c>
      <c r="AH24">
        <v>200</v>
      </c>
      <c r="AP24" t="s">
        <v>818</v>
      </c>
      <c r="AT24" t="s">
        <v>853</v>
      </c>
      <c r="AX24" t="s">
        <v>899</v>
      </c>
      <c r="BG24" t="s">
        <v>942</v>
      </c>
      <c r="BK24" t="s">
        <v>966</v>
      </c>
    </row>
    <row r="25" spans="13:63" ht="13.5">
      <c r="M25" s="36" t="s">
        <v>736</v>
      </c>
      <c r="AF25" t="s">
        <v>701</v>
      </c>
      <c r="AH25">
        <v>200</v>
      </c>
      <c r="BK25" t="s">
        <v>967</v>
      </c>
    </row>
    <row r="26" spans="13:46" ht="13.5">
      <c r="M26" s="36" t="s">
        <v>737</v>
      </c>
      <c r="T26" t="s">
        <v>643</v>
      </c>
      <c r="AA26" t="s">
        <v>676</v>
      </c>
      <c r="AF26" t="s">
        <v>702</v>
      </c>
      <c r="AG26">
        <v>1000</v>
      </c>
      <c r="AH26">
        <v>100</v>
      </c>
      <c r="AT26" t="s">
        <v>854</v>
      </c>
    </row>
    <row r="27" spans="20:63" ht="13.5">
      <c r="T27" t="s">
        <v>644</v>
      </c>
      <c r="AA27" t="s">
        <v>677</v>
      </c>
      <c r="AF27" t="s">
        <v>703</v>
      </c>
      <c r="AH27">
        <v>800</v>
      </c>
      <c r="AT27" t="s">
        <v>855</v>
      </c>
      <c r="BK27" t="s">
        <v>968</v>
      </c>
    </row>
    <row r="28" spans="13:63" ht="13.5">
      <c r="M28" t="s">
        <v>616</v>
      </c>
      <c r="T28" t="s">
        <v>646</v>
      </c>
      <c r="AA28" t="s">
        <v>679</v>
      </c>
      <c r="AF28" t="s">
        <v>713</v>
      </c>
      <c r="AG28">
        <v>1000</v>
      </c>
      <c r="AT28" t="s">
        <v>856</v>
      </c>
      <c r="BK28" t="s">
        <v>952</v>
      </c>
    </row>
    <row r="29" spans="13:63" ht="13.5">
      <c r="M29" s="36" t="s">
        <v>738</v>
      </c>
      <c r="T29" t="s">
        <v>645</v>
      </c>
      <c r="AA29" t="s">
        <v>678</v>
      </c>
      <c r="AF29" t="s">
        <v>704</v>
      </c>
      <c r="AG29">
        <v>1000</v>
      </c>
      <c r="AH29">
        <v>400</v>
      </c>
      <c r="AT29" t="s">
        <v>857</v>
      </c>
      <c r="BK29" t="s">
        <v>969</v>
      </c>
    </row>
    <row r="30" spans="13:63" ht="13.5">
      <c r="M30" s="36" t="s">
        <v>617</v>
      </c>
      <c r="T30" t="s">
        <v>756</v>
      </c>
      <c r="AA30" t="s">
        <v>775</v>
      </c>
      <c r="AF30" t="s">
        <v>705</v>
      </c>
      <c r="AH30">
        <v>200</v>
      </c>
      <c r="AT30" t="s">
        <v>858</v>
      </c>
      <c r="BK30" t="s">
        <v>970</v>
      </c>
    </row>
    <row r="31" spans="13:46" ht="13.5">
      <c r="M31" s="36" t="s">
        <v>618</v>
      </c>
      <c r="T31" t="s">
        <v>757</v>
      </c>
      <c r="AA31" t="s">
        <v>776</v>
      </c>
      <c r="AF31" t="s">
        <v>706</v>
      </c>
      <c r="AH31">
        <v>400</v>
      </c>
      <c r="AT31" t="s">
        <v>859</v>
      </c>
    </row>
    <row r="32" spans="13:46" ht="13.5">
      <c r="M32" s="36" t="s">
        <v>739</v>
      </c>
      <c r="T32" t="s">
        <v>758</v>
      </c>
      <c r="AA32" t="s">
        <v>777</v>
      </c>
      <c r="AF32" t="s">
        <v>707</v>
      </c>
      <c r="AG32">
        <v>1000</v>
      </c>
      <c r="AH32">
        <v>100</v>
      </c>
      <c r="AT32" t="s">
        <v>860</v>
      </c>
    </row>
    <row r="33" spans="13:34" ht="13.5">
      <c r="M33" s="36" t="s">
        <v>740</v>
      </c>
      <c r="AF33" t="s">
        <v>708</v>
      </c>
      <c r="AH33">
        <v>400</v>
      </c>
    </row>
    <row r="34" spans="13:46" ht="13.5">
      <c r="M34" s="36" t="s">
        <v>741</v>
      </c>
      <c r="T34" t="s">
        <v>647</v>
      </c>
      <c r="AF34" t="s">
        <v>709</v>
      </c>
      <c r="AH34">
        <v>100</v>
      </c>
      <c r="AT34" t="s">
        <v>861</v>
      </c>
    </row>
    <row r="35" spans="20:46" ht="13.5">
      <c r="T35" t="s">
        <v>648</v>
      </c>
      <c r="AT35" t="s">
        <v>862</v>
      </c>
    </row>
    <row r="36" spans="13:46" ht="13.5">
      <c r="M36" t="s">
        <v>734</v>
      </c>
      <c r="T36" t="s">
        <v>650</v>
      </c>
      <c r="AT36" t="s">
        <v>863</v>
      </c>
    </row>
    <row r="37" spans="13:46" ht="13.5">
      <c r="M37" s="36" t="s">
        <v>619</v>
      </c>
      <c r="T37" t="s">
        <v>649</v>
      </c>
      <c r="AT37" t="s">
        <v>864</v>
      </c>
    </row>
    <row r="38" spans="13:46" ht="13.5">
      <c r="M38" s="36" t="s">
        <v>620</v>
      </c>
      <c r="T38" t="s">
        <v>759</v>
      </c>
      <c r="AT38" t="s">
        <v>865</v>
      </c>
    </row>
    <row r="39" spans="13:46" ht="13.5">
      <c r="M39" s="36" t="s">
        <v>621</v>
      </c>
      <c r="T39" t="s">
        <v>760</v>
      </c>
      <c r="AT39" t="s">
        <v>866</v>
      </c>
    </row>
    <row r="40" spans="13:46" ht="13.5">
      <c r="M40" s="36" t="s">
        <v>742</v>
      </c>
      <c r="T40" t="s">
        <v>761</v>
      </c>
      <c r="AT40" t="s">
        <v>867</v>
      </c>
    </row>
    <row r="41" ht="13.5">
      <c r="M41" s="36" t="s">
        <v>743</v>
      </c>
    </row>
    <row r="42" spans="13:46" ht="13.5">
      <c r="M42" s="36" t="s">
        <v>744</v>
      </c>
      <c r="T42" t="s">
        <v>752</v>
      </c>
      <c r="AT42" t="s">
        <v>868</v>
      </c>
    </row>
    <row r="43" spans="20:46" ht="13.5">
      <c r="T43" t="s">
        <v>651</v>
      </c>
      <c r="AT43" s="39" t="s">
        <v>869</v>
      </c>
    </row>
    <row r="44" spans="20:46" ht="13.5">
      <c r="T44" t="s">
        <v>653</v>
      </c>
      <c r="AT44" t="s">
        <v>870</v>
      </c>
    </row>
    <row r="45" spans="20:46" ht="13.5">
      <c r="T45" t="s">
        <v>652</v>
      </c>
      <c r="AT45" t="s">
        <v>871</v>
      </c>
    </row>
    <row r="46" spans="20:46" ht="13.5">
      <c r="T46" t="s">
        <v>762</v>
      </c>
      <c r="AT46" t="s">
        <v>872</v>
      </c>
    </row>
    <row r="47" spans="20:46" ht="13.5">
      <c r="T47" t="s">
        <v>763</v>
      </c>
      <c r="AT47" t="s">
        <v>873</v>
      </c>
    </row>
    <row r="48" spans="20:46" ht="13.5">
      <c r="T48" t="s">
        <v>764</v>
      </c>
      <c r="AT48" t="s">
        <v>874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27"/>
  <sheetViews>
    <sheetView workbookViewId="0" topLeftCell="C4">
      <selection activeCell="N67" sqref="N67"/>
    </sheetView>
  </sheetViews>
  <sheetFormatPr defaultColWidth="9.00390625" defaultRowHeight="13.5"/>
  <sheetData>
    <row r="1" spans="1:15" ht="13.5">
      <c r="A1" t="s">
        <v>1129</v>
      </c>
      <c r="C1" t="s">
        <v>1130</v>
      </c>
      <c r="D1" t="s">
        <v>125</v>
      </c>
      <c r="F1" t="s">
        <v>29</v>
      </c>
      <c r="G1" t="s">
        <v>126</v>
      </c>
      <c r="H1" t="s">
        <v>44</v>
      </c>
      <c r="J1" t="s">
        <v>55</v>
      </c>
      <c r="K1" t="s">
        <v>128</v>
      </c>
      <c r="M1" t="s">
        <v>88</v>
      </c>
      <c r="N1" t="s">
        <v>127</v>
      </c>
      <c r="O1" t="s">
        <v>117</v>
      </c>
    </row>
    <row r="2" spans="1:15" ht="13.5">
      <c r="A2" t="s">
        <v>1131</v>
      </c>
      <c r="C2" t="s">
        <v>405</v>
      </c>
      <c r="D2" t="s">
        <v>122</v>
      </c>
      <c r="F2" t="s">
        <v>1030</v>
      </c>
      <c r="G2" t="s">
        <v>122</v>
      </c>
      <c r="H2" t="s">
        <v>45</v>
      </c>
      <c r="J2" t="s">
        <v>1058</v>
      </c>
      <c r="K2" t="s">
        <v>122</v>
      </c>
      <c r="M2" t="s">
        <v>293</v>
      </c>
      <c r="N2" t="s">
        <v>122</v>
      </c>
      <c r="O2" t="s">
        <v>118</v>
      </c>
    </row>
    <row r="3" spans="1:15" ht="13.5">
      <c r="A3" t="s">
        <v>1132</v>
      </c>
      <c r="C3" t="s">
        <v>406</v>
      </c>
      <c r="D3" t="s">
        <v>413</v>
      </c>
      <c r="F3" t="s">
        <v>1031</v>
      </c>
      <c r="G3" t="s">
        <v>1034</v>
      </c>
      <c r="H3" t="s">
        <v>46</v>
      </c>
      <c r="J3" t="s">
        <v>1059</v>
      </c>
      <c r="K3" t="s">
        <v>56</v>
      </c>
      <c r="M3" t="s">
        <v>294</v>
      </c>
      <c r="N3" t="s">
        <v>89</v>
      </c>
      <c r="O3" t="s">
        <v>119</v>
      </c>
    </row>
    <row r="4" spans="1:15" ht="13.5">
      <c r="A4" t="s">
        <v>1133</v>
      </c>
      <c r="D4" t="s">
        <v>15</v>
      </c>
      <c r="F4" t="s">
        <v>1032</v>
      </c>
      <c r="G4" t="s">
        <v>30</v>
      </c>
      <c r="H4" t="s">
        <v>47</v>
      </c>
      <c r="J4" t="s">
        <v>1060</v>
      </c>
      <c r="K4" t="s">
        <v>57</v>
      </c>
      <c r="M4" t="s">
        <v>295</v>
      </c>
      <c r="N4" t="s">
        <v>102</v>
      </c>
      <c r="O4" t="s">
        <v>120</v>
      </c>
    </row>
    <row r="5" spans="1:15" ht="13.5">
      <c r="A5" t="s">
        <v>0</v>
      </c>
      <c r="D5" t="s">
        <v>16</v>
      </c>
      <c r="G5" t="s">
        <v>31</v>
      </c>
      <c r="J5" t="s">
        <v>1061</v>
      </c>
      <c r="K5" t="s">
        <v>1066</v>
      </c>
      <c r="M5" t="s">
        <v>296</v>
      </c>
      <c r="N5" t="s">
        <v>103</v>
      </c>
      <c r="O5" t="s">
        <v>121</v>
      </c>
    </row>
    <row r="6" spans="1:14" ht="13.5">
      <c r="A6" t="s">
        <v>1</v>
      </c>
      <c r="D6" t="s">
        <v>1018</v>
      </c>
      <c r="G6" t="s">
        <v>1037</v>
      </c>
      <c r="J6" t="s">
        <v>1062</v>
      </c>
      <c r="K6" t="s">
        <v>58</v>
      </c>
      <c r="N6" t="s">
        <v>301</v>
      </c>
    </row>
    <row r="7" spans="1:10" ht="13.5">
      <c r="A7" t="s">
        <v>2</v>
      </c>
      <c r="J7" t="s">
        <v>1063</v>
      </c>
    </row>
    <row r="8" spans="1:14" ht="13.5">
      <c r="A8" t="s">
        <v>3</v>
      </c>
      <c r="D8" t="s">
        <v>414</v>
      </c>
      <c r="G8" t="s">
        <v>1038</v>
      </c>
      <c r="K8" t="s">
        <v>59</v>
      </c>
      <c r="N8" t="s">
        <v>302</v>
      </c>
    </row>
    <row r="9" spans="1:14" ht="13.5">
      <c r="A9" t="s">
        <v>4</v>
      </c>
      <c r="D9" t="s">
        <v>17</v>
      </c>
      <c r="G9" t="s">
        <v>32</v>
      </c>
      <c r="K9" t="s">
        <v>60</v>
      </c>
      <c r="N9" t="s">
        <v>104</v>
      </c>
    </row>
    <row r="10" spans="1:14" ht="13.5">
      <c r="A10" t="s">
        <v>5</v>
      </c>
      <c r="D10" t="s">
        <v>18</v>
      </c>
      <c r="G10" t="s">
        <v>33</v>
      </c>
      <c r="K10" t="s">
        <v>61</v>
      </c>
      <c r="N10" t="s">
        <v>105</v>
      </c>
    </row>
    <row r="11" spans="1:14" ht="13.5">
      <c r="A11" t="s">
        <v>6</v>
      </c>
      <c r="D11" t="s">
        <v>1022</v>
      </c>
      <c r="G11" t="s">
        <v>34</v>
      </c>
      <c r="K11" t="s">
        <v>62</v>
      </c>
      <c r="N11" t="s">
        <v>106</v>
      </c>
    </row>
    <row r="12" ht="13.5">
      <c r="A12" t="s">
        <v>7</v>
      </c>
    </row>
    <row r="13" spans="1:14" ht="13.5">
      <c r="A13" t="s">
        <v>8</v>
      </c>
      <c r="G13" t="s">
        <v>1042</v>
      </c>
      <c r="K13" t="s">
        <v>63</v>
      </c>
      <c r="N13" t="s">
        <v>107</v>
      </c>
    </row>
    <row r="14" spans="1:14" ht="13.5">
      <c r="A14" t="s">
        <v>9</v>
      </c>
      <c r="D14" t="s">
        <v>995</v>
      </c>
      <c r="G14" t="s">
        <v>35</v>
      </c>
      <c r="K14" t="s">
        <v>64</v>
      </c>
      <c r="N14" t="s">
        <v>307</v>
      </c>
    </row>
    <row r="15" spans="1:14" ht="13.5">
      <c r="A15" t="s">
        <v>10</v>
      </c>
      <c r="D15" t="s">
        <v>413</v>
      </c>
      <c r="G15" t="s">
        <v>1044</v>
      </c>
      <c r="K15" t="s">
        <v>65</v>
      </c>
      <c r="N15" t="s">
        <v>308</v>
      </c>
    </row>
    <row r="16" spans="1:14" ht="13.5">
      <c r="A16" t="s">
        <v>11</v>
      </c>
      <c r="D16" t="s">
        <v>1017</v>
      </c>
      <c r="G16" t="s">
        <v>36</v>
      </c>
      <c r="K16" t="s">
        <v>66</v>
      </c>
      <c r="N16" t="s">
        <v>108</v>
      </c>
    </row>
    <row r="17" spans="1:4" ht="13.5">
      <c r="A17" t="s">
        <v>12</v>
      </c>
      <c r="D17" t="s">
        <v>19</v>
      </c>
    </row>
    <row r="18" spans="4:14" ht="13.5">
      <c r="D18" t="s">
        <v>20</v>
      </c>
      <c r="K18" t="s">
        <v>67</v>
      </c>
      <c r="N18" t="s">
        <v>310</v>
      </c>
    </row>
    <row r="19" spans="7:14" ht="13.5">
      <c r="G19" t="s">
        <v>995</v>
      </c>
      <c r="K19" t="s">
        <v>1099</v>
      </c>
      <c r="N19" t="s">
        <v>109</v>
      </c>
    </row>
    <row r="20" spans="4:14" ht="13.5">
      <c r="D20" t="s">
        <v>414</v>
      </c>
      <c r="G20" t="s">
        <v>1034</v>
      </c>
      <c r="K20" t="s">
        <v>68</v>
      </c>
      <c r="N20" t="s">
        <v>312</v>
      </c>
    </row>
    <row r="21" spans="4:14" ht="13.5">
      <c r="D21" t="s">
        <v>1020</v>
      </c>
      <c r="G21" t="s">
        <v>1035</v>
      </c>
      <c r="K21" t="s">
        <v>69</v>
      </c>
      <c r="N21" t="s">
        <v>313</v>
      </c>
    </row>
    <row r="22" spans="4:7" ht="13.5">
      <c r="D22" t="s">
        <v>21</v>
      </c>
      <c r="G22" t="s">
        <v>37</v>
      </c>
    </row>
    <row r="23" spans="4:11" ht="13.5">
      <c r="D23" t="s">
        <v>1022</v>
      </c>
      <c r="G23" t="s">
        <v>1037</v>
      </c>
      <c r="K23" t="s">
        <v>70</v>
      </c>
    </row>
    <row r="24" spans="11:14" ht="13.5">
      <c r="K24" t="s">
        <v>71</v>
      </c>
      <c r="N24" t="s">
        <v>995</v>
      </c>
    </row>
    <row r="25" spans="7:14" ht="13.5">
      <c r="G25" t="s">
        <v>1038</v>
      </c>
      <c r="K25" t="s">
        <v>72</v>
      </c>
      <c r="N25" t="s">
        <v>89</v>
      </c>
    </row>
    <row r="26" spans="4:14" ht="13.5">
      <c r="D26" t="s">
        <v>123</v>
      </c>
      <c r="G26" t="s">
        <v>38</v>
      </c>
      <c r="K26" t="s">
        <v>73</v>
      </c>
      <c r="N26" t="s">
        <v>299</v>
      </c>
    </row>
    <row r="27" spans="4:14" ht="13.5">
      <c r="D27" t="s">
        <v>413</v>
      </c>
      <c r="G27" t="s">
        <v>1040</v>
      </c>
      <c r="N27" t="s">
        <v>300</v>
      </c>
    </row>
    <row r="28" spans="4:14" ht="13.5">
      <c r="D28" t="s">
        <v>22</v>
      </c>
      <c r="G28" t="s">
        <v>1041</v>
      </c>
      <c r="K28" t="s">
        <v>74</v>
      </c>
      <c r="N28" t="s">
        <v>301</v>
      </c>
    </row>
    <row r="29" spans="4:11" ht="13.5">
      <c r="D29" t="s">
        <v>1024</v>
      </c>
      <c r="K29" t="s">
        <v>75</v>
      </c>
    </row>
    <row r="30" spans="4:14" ht="13.5">
      <c r="D30" t="s">
        <v>1025</v>
      </c>
      <c r="G30" t="s">
        <v>1042</v>
      </c>
      <c r="K30" t="s">
        <v>1105</v>
      </c>
      <c r="N30" t="s">
        <v>302</v>
      </c>
    </row>
    <row r="31" spans="7:14" ht="13.5">
      <c r="G31" t="s">
        <v>39</v>
      </c>
      <c r="K31" t="s">
        <v>76</v>
      </c>
      <c r="N31" t="s">
        <v>110</v>
      </c>
    </row>
    <row r="32" spans="4:14" ht="13.5">
      <c r="D32" t="s">
        <v>414</v>
      </c>
      <c r="G32" t="s">
        <v>1044</v>
      </c>
      <c r="N32" t="s">
        <v>304</v>
      </c>
    </row>
    <row r="33" spans="4:14" ht="13.5">
      <c r="D33" t="s">
        <v>23</v>
      </c>
      <c r="G33" t="s">
        <v>36</v>
      </c>
      <c r="N33" t="s">
        <v>106</v>
      </c>
    </row>
    <row r="34" spans="4:11" ht="13.5">
      <c r="D34" t="s">
        <v>1027</v>
      </c>
      <c r="K34" t="s">
        <v>995</v>
      </c>
    </row>
    <row r="35" spans="4:14" ht="13.5">
      <c r="D35" t="s">
        <v>24</v>
      </c>
      <c r="K35" t="s">
        <v>56</v>
      </c>
      <c r="N35" t="s">
        <v>107</v>
      </c>
    </row>
    <row r="36" spans="7:14" ht="13.5">
      <c r="G36" t="s">
        <v>123</v>
      </c>
      <c r="K36" t="s">
        <v>1091</v>
      </c>
      <c r="N36" t="s">
        <v>307</v>
      </c>
    </row>
    <row r="37" spans="7:14" ht="13.5">
      <c r="G37" t="s">
        <v>1034</v>
      </c>
      <c r="K37" t="s">
        <v>1066</v>
      </c>
      <c r="N37" t="s">
        <v>308</v>
      </c>
    </row>
    <row r="38" spans="4:14" ht="13.5">
      <c r="D38" t="s">
        <v>124</v>
      </c>
      <c r="G38" t="s">
        <v>1047</v>
      </c>
      <c r="K38" t="s">
        <v>1092</v>
      </c>
      <c r="N38" t="s">
        <v>309</v>
      </c>
    </row>
    <row r="39" spans="4:7" ht="13.5">
      <c r="D39" t="s">
        <v>413</v>
      </c>
      <c r="G39" t="s">
        <v>1048</v>
      </c>
    </row>
    <row r="40" spans="4:14" ht="13.5">
      <c r="D40" t="s">
        <v>25</v>
      </c>
      <c r="G40" t="s">
        <v>40</v>
      </c>
      <c r="K40" t="s">
        <v>59</v>
      </c>
      <c r="N40" t="s">
        <v>310</v>
      </c>
    </row>
    <row r="41" spans="4:14" ht="13.5">
      <c r="D41" t="s">
        <v>26</v>
      </c>
      <c r="K41" t="s">
        <v>77</v>
      </c>
      <c r="N41" t="s">
        <v>109</v>
      </c>
    </row>
    <row r="42" spans="4:14" ht="13.5">
      <c r="D42" t="s">
        <v>1025</v>
      </c>
      <c r="G42" t="s">
        <v>1038</v>
      </c>
      <c r="K42" t="s">
        <v>1069</v>
      </c>
      <c r="N42" t="s">
        <v>312</v>
      </c>
    </row>
    <row r="43" spans="7:14" ht="13.5">
      <c r="G43" t="s">
        <v>1050</v>
      </c>
      <c r="K43" t="s">
        <v>1070</v>
      </c>
      <c r="N43" t="s">
        <v>313</v>
      </c>
    </row>
    <row r="44" spans="4:7" ht="13.5">
      <c r="D44" t="s">
        <v>414</v>
      </c>
      <c r="G44" t="s">
        <v>1040</v>
      </c>
    </row>
    <row r="45" spans="4:11" ht="13.5">
      <c r="D45" t="s">
        <v>27</v>
      </c>
      <c r="G45" t="s">
        <v>1041</v>
      </c>
      <c r="K45" t="s">
        <v>63</v>
      </c>
    </row>
    <row r="46" spans="4:14" ht="13.5">
      <c r="D46" t="s">
        <v>28</v>
      </c>
      <c r="K46" t="s">
        <v>1096</v>
      </c>
      <c r="N46" t="s">
        <v>123</v>
      </c>
    </row>
    <row r="47" spans="4:14" ht="13.5">
      <c r="D47" t="s">
        <v>1025</v>
      </c>
      <c r="G47" t="s">
        <v>1042</v>
      </c>
      <c r="K47" t="s">
        <v>78</v>
      </c>
      <c r="N47" t="s">
        <v>89</v>
      </c>
    </row>
    <row r="48" spans="7:14" ht="13.5">
      <c r="G48" t="s">
        <v>1090</v>
      </c>
      <c r="K48" t="s">
        <v>1098</v>
      </c>
      <c r="N48" t="s">
        <v>299</v>
      </c>
    </row>
    <row r="49" spans="7:14" ht="13.5">
      <c r="G49" t="s">
        <v>1044</v>
      </c>
      <c r="N49" t="s">
        <v>111</v>
      </c>
    </row>
    <row r="50" spans="7:14" ht="13.5">
      <c r="G50" t="s">
        <v>1051</v>
      </c>
      <c r="K50" t="s">
        <v>67</v>
      </c>
      <c r="N50" t="s">
        <v>301</v>
      </c>
    </row>
    <row r="51" ht="13.5">
      <c r="K51" t="s">
        <v>1099</v>
      </c>
    </row>
    <row r="52" spans="11:14" ht="13.5">
      <c r="K52" t="s">
        <v>1100</v>
      </c>
      <c r="N52" t="s">
        <v>302</v>
      </c>
    </row>
    <row r="53" spans="7:14" ht="13.5">
      <c r="G53" t="s">
        <v>124</v>
      </c>
      <c r="K53" t="s">
        <v>79</v>
      </c>
      <c r="N53" t="s">
        <v>110</v>
      </c>
    </row>
    <row r="54" spans="7:14" ht="13.5">
      <c r="G54" t="s">
        <v>1034</v>
      </c>
      <c r="N54" t="s">
        <v>304</v>
      </c>
    </row>
    <row r="55" spans="7:14" ht="13.5">
      <c r="G55" t="s">
        <v>41</v>
      </c>
      <c r="K55" t="s">
        <v>70</v>
      </c>
      <c r="N55" t="s">
        <v>112</v>
      </c>
    </row>
    <row r="56" spans="7:11" ht="13.5">
      <c r="G56" t="s">
        <v>42</v>
      </c>
      <c r="K56" t="s">
        <v>80</v>
      </c>
    </row>
    <row r="57" spans="7:14" ht="13.5">
      <c r="G57" t="s">
        <v>40</v>
      </c>
      <c r="K57" t="s">
        <v>81</v>
      </c>
      <c r="N57" t="s">
        <v>107</v>
      </c>
    </row>
    <row r="58" spans="11:14" ht="13.5">
      <c r="K58" t="s">
        <v>73</v>
      </c>
      <c r="N58" t="s">
        <v>113</v>
      </c>
    </row>
    <row r="59" spans="7:14" ht="13.5">
      <c r="G59" t="s">
        <v>1038</v>
      </c>
      <c r="N59" t="s">
        <v>308</v>
      </c>
    </row>
    <row r="60" spans="7:14" ht="13.5">
      <c r="G60" t="s">
        <v>1050</v>
      </c>
      <c r="K60" t="s">
        <v>74</v>
      </c>
      <c r="N60" t="s">
        <v>309</v>
      </c>
    </row>
    <row r="61" spans="7:11" ht="13.5">
      <c r="G61" t="s">
        <v>1040</v>
      </c>
      <c r="K61" t="s">
        <v>1104</v>
      </c>
    </row>
    <row r="62" spans="7:14" ht="13.5">
      <c r="G62" t="s">
        <v>1041</v>
      </c>
      <c r="K62" t="s">
        <v>1105</v>
      </c>
      <c r="N62" t="s">
        <v>310</v>
      </c>
    </row>
    <row r="63" spans="11:14" ht="13.5">
      <c r="K63" t="s">
        <v>82</v>
      </c>
      <c r="N63" t="s">
        <v>109</v>
      </c>
    </row>
    <row r="64" spans="7:14" ht="13.5">
      <c r="G64" t="s">
        <v>1042</v>
      </c>
      <c r="N64" t="s">
        <v>312</v>
      </c>
    </row>
    <row r="65" spans="7:14" ht="13.5">
      <c r="G65" t="s">
        <v>43</v>
      </c>
      <c r="N65" t="s">
        <v>313</v>
      </c>
    </row>
    <row r="66" spans="7:11" ht="13.5">
      <c r="G66" t="s">
        <v>1044</v>
      </c>
      <c r="K66" t="s">
        <v>123</v>
      </c>
    </row>
    <row r="67" spans="7:11" ht="13.5">
      <c r="G67" t="s">
        <v>1051</v>
      </c>
      <c r="K67" t="s">
        <v>56</v>
      </c>
    </row>
    <row r="68" spans="11:14" ht="13.5">
      <c r="K68" t="s">
        <v>83</v>
      </c>
      <c r="N68" t="s">
        <v>124</v>
      </c>
    </row>
    <row r="69" spans="11:14" ht="13.5">
      <c r="K69" t="s">
        <v>1066</v>
      </c>
      <c r="N69" t="s">
        <v>89</v>
      </c>
    </row>
    <row r="70" spans="11:14" ht="13.5">
      <c r="K70" t="s">
        <v>1067</v>
      </c>
      <c r="N70" t="s">
        <v>114</v>
      </c>
    </row>
    <row r="71" ht="13.5">
      <c r="N71" t="s">
        <v>115</v>
      </c>
    </row>
    <row r="72" spans="11:14" ht="13.5">
      <c r="K72" t="s">
        <v>59</v>
      </c>
      <c r="N72" t="s">
        <v>301</v>
      </c>
    </row>
    <row r="73" ht="13.5">
      <c r="K73" t="s">
        <v>84</v>
      </c>
    </row>
    <row r="74" spans="11:14" ht="13.5">
      <c r="K74" t="s">
        <v>1069</v>
      </c>
      <c r="N74" t="s">
        <v>302</v>
      </c>
    </row>
    <row r="75" spans="11:14" ht="13.5">
      <c r="K75" t="s">
        <v>1070</v>
      </c>
      <c r="N75" t="s">
        <v>110</v>
      </c>
    </row>
    <row r="76" ht="13.5">
      <c r="N76" t="s">
        <v>304</v>
      </c>
    </row>
    <row r="77" spans="11:14" ht="13.5">
      <c r="K77" t="s">
        <v>63</v>
      </c>
      <c r="N77" t="s">
        <v>112</v>
      </c>
    </row>
    <row r="78" ht="13.5">
      <c r="K78" t="s">
        <v>1072</v>
      </c>
    </row>
    <row r="79" spans="11:14" ht="13.5">
      <c r="K79" t="s">
        <v>1073</v>
      </c>
      <c r="N79" t="s">
        <v>107</v>
      </c>
    </row>
    <row r="80" spans="11:14" ht="13.5">
      <c r="K80" t="s">
        <v>85</v>
      </c>
      <c r="N80" t="s">
        <v>116</v>
      </c>
    </row>
    <row r="81" ht="13.5">
      <c r="N81" t="s">
        <v>308</v>
      </c>
    </row>
    <row r="82" spans="11:14" ht="13.5">
      <c r="K82" t="s">
        <v>67</v>
      </c>
      <c r="N82" t="s">
        <v>309</v>
      </c>
    </row>
    <row r="83" ht="13.5">
      <c r="K83" t="s">
        <v>1075</v>
      </c>
    </row>
    <row r="84" spans="11:14" ht="13.5">
      <c r="K84" t="s">
        <v>1076</v>
      </c>
      <c r="N84" t="s">
        <v>310</v>
      </c>
    </row>
    <row r="85" spans="11:14" ht="13.5">
      <c r="K85" t="s">
        <v>86</v>
      </c>
      <c r="N85" t="s">
        <v>109</v>
      </c>
    </row>
    <row r="86" ht="13.5">
      <c r="N86" t="s">
        <v>312</v>
      </c>
    </row>
    <row r="87" spans="11:14" ht="13.5">
      <c r="K87" t="s">
        <v>70</v>
      </c>
      <c r="N87" t="s">
        <v>313</v>
      </c>
    </row>
    <row r="88" ht="13.5">
      <c r="K88" t="s">
        <v>1078</v>
      </c>
    </row>
    <row r="89" ht="13.5">
      <c r="K89" t="s">
        <v>1079</v>
      </c>
    </row>
    <row r="90" ht="13.5">
      <c r="K90" t="s">
        <v>73</v>
      </c>
    </row>
    <row r="92" ht="13.5">
      <c r="K92" t="s">
        <v>74</v>
      </c>
    </row>
    <row r="93" ht="13.5">
      <c r="K93" t="s">
        <v>1082</v>
      </c>
    </row>
    <row r="94" ht="13.5">
      <c r="K94" t="s">
        <v>1083</v>
      </c>
    </row>
    <row r="95" ht="13.5">
      <c r="K95" t="s">
        <v>87</v>
      </c>
    </row>
    <row r="98" ht="13.5">
      <c r="K98" t="s">
        <v>124</v>
      </c>
    </row>
    <row r="99" ht="13.5">
      <c r="K99" t="s">
        <v>56</v>
      </c>
    </row>
    <row r="100" ht="13.5">
      <c r="K100" t="s">
        <v>90</v>
      </c>
    </row>
    <row r="101" ht="13.5">
      <c r="K101" t="s">
        <v>91</v>
      </c>
    </row>
    <row r="102" ht="13.5">
      <c r="K102" t="s">
        <v>1067</v>
      </c>
    </row>
    <row r="104" ht="13.5">
      <c r="K104" t="s">
        <v>59</v>
      </c>
    </row>
    <row r="105" ht="13.5">
      <c r="K105" t="s">
        <v>84</v>
      </c>
    </row>
    <row r="106" ht="13.5">
      <c r="K106" t="s">
        <v>1069</v>
      </c>
    </row>
    <row r="107" ht="13.5">
      <c r="K107" t="s">
        <v>1070</v>
      </c>
    </row>
    <row r="109" ht="13.5">
      <c r="K109" t="s">
        <v>63</v>
      </c>
    </row>
    <row r="110" ht="13.5">
      <c r="K110" t="s">
        <v>1072</v>
      </c>
    </row>
    <row r="111" ht="13.5">
      <c r="K111" t="s">
        <v>92</v>
      </c>
    </row>
    <row r="112" ht="13.5">
      <c r="K112" t="s">
        <v>93</v>
      </c>
    </row>
    <row r="114" ht="13.5">
      <c r="K114" t="s">
        <v>67</v>
      </c>
    </row>
    <row r="115" ht="13.5">
      <c r="K115" t="s">
        <v>1075</v>
      </c>
    </row>
    <row r="116" ht="13.5">
      <c r="K116" t="s">
        <v>94</v>
      </c>
    </row>
    <row r="117" ht="13.5">
      <c r="K117" t="s">
        <v>95</v>
      </c>
    </row>
    <row r="119" ht="13.5">
      <c r="K119" t="s">
        <v>70</v>
      </c>
    </row>
    <row r="120" ht="13.5">
      <c r="K120" t="s">
        <v>96</v>
      </c>
    </row>
    <row r="121" ht="13.5">
      <c r="K121" t="s">
        <v>97</v>
      </c>
    </row>
    <row r="122" ht="13.5">
      <c r="K122" t="s">
        <v>98</v>
      </c>
    </row>
    <row r="124" ht="13.5">
      <c r="K124" t="s">
        <v>74</v>
      </c>
    </row>
    <row r="125" ht="13.5">
      <c r="K125" t="s">
        <v>99</v>
      </c>
    </row>
    <row r="126" ht="13.5">
      <c r="K126" t="s">
        <v>100</v>
      </c>
    </row>
    <row r="127" ht="13.5">
      <c r="K127" t="s">
        <v>101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tosｈimasa fujii</dc:creator>
  <cp:keywords/>
  <dc:description/>
  <cp:lastModifiedBy>tosｈimasa fujii</cp:lastModifiedBy>
  <dcterms:created xsi:type="dcterms:W3CDTF">2006-10-06T13:59:32Z</dcterms:created>
  <dcterms:modified xsi:type="dcterms:W3CDTF">2006-11-13T13:09:39Z</dcterms:modified>
  <cp:category/>
  <cp:version/>
  <cp:contentType/>
  <cp:contentStatus/>
</cp:coreProperties>
</file>