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7605" activeTab="0"/>
  </bookViews>
  <sheets>
    <sheet name="資源回収" sheetId="1" r:id="rId1"/>
    <sheet name="all" sheetId="2" state="hidden" r:id="rId2"/>
    <sheet name="レア名簿" sheetId="3" state="hidden" r:id="rId3"/>
    <sheet name="スキル効果" sheetId="4" state="hidden" r:id="rId4"/>
  </sheets>
  <definedNames>
    <definedName name="_xlnm._FilterDatabase" localSheetId="1" hidden="1">'all'!$A$1:$A$192</definedName>
    <definedName name="C_">'レア名簿'!$F$4:$F$52</definedName>
    <definedName name="R_">'レア名簿'!$D$4:$D$67</definedName>
    <definedName name="SR">'レア名簿'!$C$4:$C$50</definedName>
    <definedName name="UC">'レア名簿'!$E$4:$E$82</definedName>
    <definedName name="UR">'レア名簿'!$B$4:$B$40</definedName>
    <definedName name="スキル">'レア名簿'!$I$2:$U$2</definedName>
    <definedName name="スキル効果">'スキル効果'!$A$4:$AZ$1114</definedName>
    <definedName name="その他">'レア名簿'!$U$3:$U$14</definedName>
    <definedName name="火神">'レア名簿'!$N$3:$N$4</definedName>
    <definedName name="奇計1">'レア名簿'!$L$3:$L$25</definedName>
    <definedName name="奇計2">'レア名簿'!$M$3:$M$9</definedName>
    <definedName name="訓練">'レア名簿'!$T$3:$T$8</definedName>
    <definedName name="行軍">'レア名簿'!$O$3:$O$23</definedName>
    <definedName name="豪傑">'レア名簿'!$I$3:$I$7</definedName>
    <definedName name="進撃">'レア名簿'!$J$3:$J$30</definedName>
    <definedName name="知識">'レア名簿'!$S$3:$S$12</definedName>
    <definedName name="突撃">'レア名簿'!$K$3:$K$14</definedName>
    <definedName name="八卦">'レア名簿'!$R$3:$R$8</definedName>
    <definedName name="武将一覧">'all'!$A$1:$U$257</definedName>
    <definedName name="防御">'レア名簿'!$Q$3:$Q$25</definedName>
  </definedNames>
  <calcPr fullCalcOnLoad="1"/>
</workbook>
</file>

<file path=xl/sharedStrings.xml><?xml version="1.0" encoding="utf-8"?>
<sst xmlns="http://schemas.openxmlformats.org/spreadsheetml/2006/main" count="4118" uniqueCount="1862">
  <si>
    <t>No.</t>
  </si>
  <si>
    <t>武将名</t>
  </si>
  <si>
    <t>ﾚｱﾘﾃｨ</t>
  </si>
  <si>
    <t>ｺｽﾄ</t>
  </si>
  <si>
    <t>兵科</t>
  </si>
  <si>
    <t>攻撃</t>
  </si>
  <si>
    <t>知力</t>
  </si>
  <si>
    <t>防均</t>
  </si>
  <si>
    <t>歩防</t>
  </si>
  <si>
    <t>槍防</t>
  </si>
  <si>
    <t>弓防</t>
  </si>
  <si>
    <t>騎防</t>
  </si>
  <si>
    <t>移速</t>
  </si>
  <si>
    <t>スキル</t>
  </si>
  <si>
    <t>ラ</t>
  </si>
  <si>
    <t>シ</t>
  </si>
  <si>
    <t>ゴ</t>
  </si>
  <si>
    <t>SX</t>
  </si>
  <si>
    <t>GX</t>
  </si>
  <si>
    <t>スターター</t>
  </si>
  <si>
    <t>劉備</t>
  </si>
  <si>
    <t>R</t>
  </si>
  <si>
    <t>槍</t>
  </si>
  <si>
    <t>○</t>
  </si>
  <si>
    <t>諸葛亮</t>
  </si>
  <si>
    <t>SR</t>
  </si>
  <si>
    <t>神算鬼謀LV2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</si>
  <si>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</si>
  <si>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</si>
  <si>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</si>
  <si>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</si>
  <si>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</si>
  <si>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</si>
  <si>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</si>
  <si>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</si>
  <si>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</si>
  <si>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</si>
  <si>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弓</t>
  </si>
  <si>
    <t>食糧知識LV5</t>
  </si>
  <si>
    <t>豪傑LV3</t>
  </si>
  <si>
    <t>C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</si>
  <si>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</si>
  <si>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</si>
  <si>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</si>
  <si>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</si>
  <si>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</si>
  <si>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</si>
  <si>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</si>
  <si>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</si>
  <si>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馬岱</t>
  </si>
  <si>
    <t>騎兵の進撃LV2</t>
  </si>
  <si>
    <t>周倉</t>
  </si>
  <si>
    <t>関平</t>
  </si>
  <si>
    <t>槍兵の進撃LV2</t>
  </si>
  <si>
    <t>伊籍</t>
  </si>
  <si>
    <t>歩</t>
  </si>
  <si>
    <t>伐採知識LV2</t>
  </si>
  <si>
    <t>沙摩柯</t>
  </si>
  <si>
    <t>剣兵の進撃LV3</t>
  </si>
  <si>
    <t>簡雍</t>
  </si>
  <si>
    <t>食糧知識LV2</t>
  </si>
  <si>
    <t>雷銅</t>
  </si>
  <si>
    <t>魏延</t>
  </si>
  <si>
    <t>槍兵突撃LV2</t>
  </si>
  <si>
    <t>馬謖</t>
  </si>
  <si>
    <t>製鉄知識LV2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</si>
  <si>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</si>
  <si>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</si>
  <si>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</si>
  <si>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</si>
  <si>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</si>
  <si>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</si>
  <si>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</si>
  <si>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</si>
  <si>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</si>
  <si>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</si>
  <si>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</si>
  <si>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</si>
  <si>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</si>
  <si>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</si>
  <si>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</si>
  <si>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</si>
  <si>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</si>
  <si>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</si>
  <si>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</si>
  <si>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</si>
  <si>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</si>
  <si>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</si>
  <si>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曹操</t>
  </si>
  <si>
    <t>魏王の号令LV3</t>
  </si>
  <si>
    <t>司馬懿</t>
  </si>
  <si>
    <t>深慮遠謀LV2</t>
  </si>
  <si>
    <t>荀彧</t>
  </si>
  <si>
    <t>王佐の才LV3</t>
  </si>
  <si>
    <t>夏侯惇</t>
  </si>
  <si>
    <t>張遼</t>
  </si>
  <si>
    <t>覇王の進撃LV2</t>
  </si>
  <si>
    <t>張郃</t>
  </si>
  <si>
    <t>騎兵の進撃LV1</t>
  </si>
  <si>
    <t>夏侯淵</t>
  </si>
  <si>
    <t>弓兵の進撃LV2</t>
  </si>
  <si>
    <t>許褚</t>
  </si>
  <si>
    <t>典韋</t>
  </si>
  <si>
    <t>曹仁</t>
  </si>
  <si>
    <t>徐晃</t>
  </si>
  <si>
    <t>于禁</t>
  </si>
  <si>
    <t>騎兵防御LV2</t>
  </si>
  <si>
    <t>蔡瑁</t>
  </si>
  <si>
    <t>文聘</t>
  </si>
  <si>
    <t>張魯</t>
  </si>
  <si>
    <t>曹真</t>
  </si>
  <si>
    <t>張允</t>
  </si>
  <si>
    <t>弓兵行軍LV3</t>
  </si>
  <si>
    <t>華歆</t>
  </si>
  <si>
    <t>朱霊</t>
  </si>
  <si>
    <t>厩舎訓練LV3</t>
  </si>
  <si>
    <t>曹昂</t>
  </si>
  <si>
    <t>楽進</t>
  </si>
  <si>
    <t>騎兵突撃LV2</t>
  </si>
  <si>
    <t>曹休</t>
  </si>
  <si>
    <t>賈詡</t>
  </si>
  <si>
    <t>郭嘉</t>
  </si>
  <si>
    <t>神算鬼謀LV3</t>
  </si>
  <si>
    <t>弓兵突撃LV4</t>
  </si>
  <si>
    <t>曹洪</t>
  </si>
  <si>
    <t>騎兵の強撃LV1</t>
  </si>
  <si>
    <t>剣兵の強撃LV1</t>
  </si>
  <si>
    <t>神速LV5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</si>
  <si>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</si>
  <si>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</si>
  <si>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</si>
  <si>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</si>
  <si>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</si>
  <si>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</si>
  <si>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</si>
  <si>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</si>
  <si>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</si>
  <si>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</si>
  <si>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</si>
  <si>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</si>
  <si>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</si>
  <si>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</si>
  <si>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</si>
  <si>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</si>
  <si>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</si>
  <si>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</si>
  <si>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</si>
  <si>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程普</t>
  </si>
  <si>
    <t>兵舎訓練LV2</t>
  </si>
  <si>
    <t>黄蓋</t>
  </si>
  <si>
    <t>兵器行軍LV3</t>
  </si>
  <si>
    <t>諸葛瑾</t>
  </si>
  <si>
    <t>朱治</t>
  </si>
  <si>
    <t>韓当</t>
  </si>
  <si>
    <t>蘇飛</t>
  </si>
  <si>
    <t>　　</t>
  </si>
  <si>
    <t>闞沢</t>
  </si>
  <si>
    <t>石切知識LV2</t>
  </si>
  <si>
    <t>蒋欽</t>
  </si>
  <si>
    <t>孫翊</t>
  </si>
  <si>
    <t>孫匡</t>
  </si>
  <si>
    <t>弓兵訓練LV2</t>
  </si>
  <si>
    <t>祖茂</t>
  </si>
  <si>
    <t>大喬</t>
  </si>
  <si>
    <t>小喬</t>
  </si>
  <si>
    <t>孫堅</t>
  </si>
  <si>
    <t>魯粛</t>
  </si>
  <si>
    <t>太史慈</t>
  </si>
  <si>
    <t>守護神LV3</t>
  </si>
  <si>
    <t>八卦の陣LV3</t>
  </si>
  <si>
    <t>周泰</t>
  </si>
  <si>
    <t>鉄壁LV2</t>
  </si>
  <si>
    <t>槍兵堅守LV1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</si>
  <si>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</si>
  <si>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</si>
  <si>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</si>
  <si>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</si>
  <si>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</si>
  <si>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</si>
  <si>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</si>
  <si>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</si>
  <si>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</si>
  <si>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</si>
  <si>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</si>
  <si>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</si>
  <si>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</si>
  <si>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</si>
  <si>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</si>
  <si>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</si>
  <si>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</si>
  <si>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</si>
  <si>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劉焉</t>
  </si>
  <si>
    <t>兵器訓練LV2</t>
  </si>
  <si>
    <t>劉表</t>
  </si>
  <si>
    <t>孔融</t>
  </si>
  <si>
    <t>黄祖</t>
  </si>
  <si>
    <t>弓兵行軍LV4</t>
  </si>
  <si>
    <t>牛輔</t>
  </si>
  <si>
    <t>槍兵行軍LV3</t>
  </si>
  <si>
    <t>郭汜</t>
  </si>
  <si>
    <t>騎兵行軍LV2</t>
  </si>
  <si>
    <t>祝融</t>
  </si>
  <si>
    <t>火神の攻勢LV3</t>
  </si>
  <si>
    <t>李傕</t>
  </si>
  <si>
    <t>貂蝉</t>
  </si>
  <si>
    <t>張角</t>
  </si>
  <si>
    <t>弓兵突覇LV2</t>
  </si>
  <si>
    <t>蛮王の襲撃LV3</t>
  </si>
  <si>
    <t>蔡琰</t>
  </si>
  <si>
    <t>攻城の檄文LV3</t>
  </si>
  <si>
    <t>蛮王の襲撃LV4</t>
  </si>
  <si>
    <t>強襲突覇LV2</t>
  </si>
  <si>
    <t>UR</t>
  </si>
  <si>
    <t>SR</t>
  </si>
  <si>
    <t>R_</t>
  </si>
  <si>
    <t>UC</t>
  </si>
  <si>
    <t>C_</t>
  </si>
  <si>
    <t>-----</t>
  </si>
  <si>
    <t>黄月英</t>
  </si>
  <si>
    <t>関平</t>
  </si>
  <si>
    <r>
      <rPr>
        <sz val="11"/>
        <color indexed="63"/>
        <rFont val="ＭＳ Ｐゴシック"/>
        <family val="3"/>
      </rPr>
      <t>夏侯惇</t>
    </r>
    <r>
      <rPr>
        <sz val="11"/>
        <color indexed="63"/>
        <rFont val="Arial"/>
        <family val="2"/>
      </rPr>
      <t>(2.5)</t>
    </r>
  </si>
  <si>
    <r>
      <rPr>
        <sz val="11"/>
        <color indexed="63"/>
        <rFont val="ＭＳ Ｐゴシック"/>
        <family val="3"/>
      </rPr>
      <t>曹操</t>
    </r>
    <r>
      <rPr>
        <sz val="11"/>
        <color indexed="63"/>
        <rFont val="Arial"/>
        <family val="2"/>
      </rPr>
      <t>(3.0)</t>
    </r>
  </si>
  <si>
    <t>C</t>
  </si>
  <si>
    <t>R</t>
  </si>
  <si>
    <t>諸葛亮</t>
  </si>
  <si>
    <t>趙雲</t>
  </si>
  <si>
    <t>馬超</t>
  </si>
  <si>
    <t>曹操</t>
  </si>
  <si>
    <t>張遼</t>
  </si>
  <si>
    <t>ﾚｱ名定義</t>
  </si>
  <si>
    <t>黄忠</t>
  </si>
  <si>
    <t>沙摩柯</t>
  </si>
  <si>
    <t>廖化</t>
  </si>
  <si>
    <t>雷銅</t>
  </si>
  <si>
    <t>仁君LV4</t>
  </si>
  <si>
    <t>仁君LV1</t>
  </si>
  <si>
    <t>奇計百出LV1</t>
  </si>
  <si>
    <t>槍兵の進撃LV1</t>
  </si>
  <si>
    <t>槍兵の進撃LV3</t>
  </si>
  <si>
    <t>豪傑LV1</t>
  </si>
  <si>
    <t>槍兵防御LV1</t>
  </si>
  <si>
    <t>伐採知識LV1</t>
  </si>
  <si>
    <t>剣兵の進撃LV1</t>
  </si>
  <si>
    <t>食糧知識LV1</t>
  </si>
  <si>
    <t>昭烈帝LV3</t>
  </si>
  <si>
    <t>八卦の陣LV2</t>
  </si>
  <si>
    <t>騎兵の進撃LV3</t>
  </si>
  <si>
    <t>英雄LV4</t>
  </si>
  <si>
    <t>英雄LV2</t>
  </si>
  <si>
    <t>弓兵の進撃LV1</t>
  </si>
  <si>
    <t>鉄壁LV1</t>
  </si>
  <si>
    <t>弓兵防御LV1</t>
  </si>
  <si>
    <t>弓兵行軍LV1</t>
  </si>
  <si>
    <t>練兵訓練LV1</t>
  </si>
  <si>
    <t>厩舎訓練LV1</t>
  </si>
  <si>
    <t>騎兵防御LV1</t>
  </si>
  <si>
    <t>覇道LV3</t>
  </si>
  <si>
    <t>兵器の強撃LV3</t>
  </si>
  <si>
    <t>兵器強行LV2</t>
  </si>
  <si>
    <t>呉の治世LV1</t>
  </si>
  <si>
    <t>弓兵防御LV3</t>
  </si>
  <si>
    <t>弓兵防御LV2</t>
  </si>
  <si>
    <t>騎兵行軍LV1</t>
  </si>
  <si>
    <t>石切知識LV1</t>
  </si>
  <si>
    <t>富国LV3</t>
  </si>
  <si>
    <t>剣兵の極撃LV2</t>
  </si>
  <si>
    <t>兵器修練LV3</t>
  </si>
  <si>
    <t>蛮族の襲撃LV1</t>
  </si>
  <si>
    <t>製鉄知識LV1</t>
  </si>
  <si>
    <t>槍兵行軍LV1</t>
  </si>
  <si>
    <t>火神の攻勢LV1</t>
  </si>
  <si>
    <t>傾国LV3</t>
  </si>
  <si>
    <t>太平要術LV3</t>
  </si>
  <si>
    <t>騎兵の聖域LV1</t>
  </si>
  <si>
    <t>歩防</t>
  </si>
  <si>
    <t>槍防</t>
  </si>
  <si>
    <t>弓防</t>
  </si>
  <si>
    <t>騎防</t>
  </si>
  <si>
    <t>スキル</t>
  </si>
  <si>
    <t>豪傑</t>
  </si>
  <si>
    <t>進撃</t>
  </si>
  <si>
    <t>突撃</t>
  </si>
  <si>
    <t>奇計1</t>
  </si>
  <si>
    <t>奇計2</t>
  </si>
  <si>
    <t>英雄</t>
  </si>
  <si>
    <t>火神</t>
  </si>
  <si>
    <t>行軍</t>
  </si>
  <si>
    <t>防御</t>
  </si>
  <si>
    <t>八卦</t>
  </si>
  <si>
    <t>知識</t>
  </si>
  <si>
    <t>訓練</t>
  </si>
  <si>
    <t>その他</t>
  </si>
  <si>
    <t>-----</t>
  </si>
  <si>
    <t>剣兵の進撃</t>
  </si>
  <si>
    <t>剣兵突撃</t>
  </si>
  <si>
    <t>蛮族の襲撃</t>
  </si>
  <si>
    <t>奇計百出</t>
  </si>
  <si>
    <t>火神の攻勢</t>
  </si>
  <si>
    <t>千里行</t>
  </si>
  <si>
    <t>鉄壁</t>
  </si>
  <si>
    <t>八卦の陣</t>
  </si>
  <si>
    <t>呉の治世</t>
  </si>
  <si>
    <t>一騎当千</t>
  </si>
  <si>
    <t>剣兵の強撃</t>
  </si>
  <si>
    <t>剣兵突覇</t>
  </si>
  <si>
    <t>蛮王の襲撃</t>
  </si>
  <si>
    <t>神算鬼謀</t>
  </si>
  <si>
    <t>覇道</t>
  </si>
  <si>
    <t>守護神</t>
  </si>
  <si>
    <t>王者の護り</t>
  </si>
  <si>
    <t>技術</t>
  </si>
  <si>
    <t>修練</t>
  </si>
  <si>
    <t>王佐の才</t>
  </si>
  <si>
    <t>飛将</t>
  </si>
  <si>
    <t>剣兵の猛撃</t>
  </si>
  <si>
    <t>精鋭の進撃</t>
  </si>
  <si>
    <t>深慮遠謀</t>
  </si>
  <si>
    <t>弓将の采配</t>
  </si>
  <si>
    <t>富国</t>
  </si>
  <si>
    <t>剣兵の極撃</t>
  </si>
  <si>
    <t>覇王の進撃</t>
  </si>
  <si>
    <t>麒麟児</t>
  </si>
  <si>
    <t>神速</t>
  </si>
  <si>
    <t>豊穣</t>
  </si>
  <si>
    <t>仁君</t>
  </si>
  <si>
    <t>強襲突撃</t>
  </si>
  <si>
    <t>弓腰姫の愛</t>
  </si>
  <si>
    <t>強襲突覇</t>
  </si>
  <si>
    <t>軍神</t>
  </si>
  <si>
    <t>市場知識</t>
  </si>
  <si>
    <t>太平要術</t>
  </si>
  <si>
    <t>市場繁栄</t>
  </si>
  <si>
    <t>魏王の号令</t>
  </si>
  <si>
    <t>昭烈帝</t>
  </si>
  <si>
    <t>臥龍覚醒</t>
  </si>
  <si>
    <t>槍兵の進撃</t>
  </si>
  <si>
    <t>槍兵の強撃</t>
  </si>
  <si>
    <t>槍兵の猛撃</t>
  </si>
  <si>
    <t>槍兵の極撃</t>
  </si>
  <si>
    <t>弓兵の進撃</t>
  </si>
  <si>
    <t>弓兵の強撃</t>
  </si>
  <si>
    <t>弓兵の猛撃</t>
  </si>
  <si>
    <t>弓兵の極撃</t>
  </si>
  <si>
    <t>騎兵の進撃</t>
  </si>
  <si>
    <t>騎兵の強撃</t>
  </si>
  <si>
    <t>騎兵の猛撃</t>
  </si>
  <si>
    <t>騎兵の極撃</t>
  </si>
  <si>
    <t>槍兵突撃</t>
  </si>
  <si>
    <t>槍兵突覇</t>
  </si>
  <si>
    <t>弓兵突撃</t>
  </si>
  <si>
    <t>弓兵突覇</t>
  </si>
  <si>
    <t>騎兵突撃</t>
  </si>
  <si>
    <t>騎兵突覇</t>
  </si>
  <si>
    <t>魏武王</t>
  </si>
  <si>
    <t>大皇帝</t>
  </si>
  <si>
    <t>剣兵行軍</t>
  </si>
  <si>
    <t>剣兵強行</t>
  </si>
  <si>
    <t>槍兵行軍</t>
  </si>
  <si>
    <t>槍兵強行</t>
  </si>
  <si>
    <t>弓兵行軍</t>
  </si>
  <si>
    <t>弓兵強行</t>
  </si>
  <si>
    <t>騎兵行軍</t>
  </si>
  <si>
    <t>騎兵強行</t>
  </si>
  <si>
    <t>槍兵防御</t>
  </si>
  <si>
    <t>槍兵堅守</t>
  </si>
  <si>
    <t>槍兵方陣</t>
  </si>
  <si>
    <t>槍兵の聖域</t>
  </si>
  <si>
    <t>弓兵防御</t>
  </si>
  <si>
    <t>弓兵堅守</t>
  </si>
  <si>
    <t>弓兵方陣</t>
  </si>
  <si>
    <t>弓兵の聖域</t>
  </si>
  <si>
    <t>騎兵防御</t>
  </si>
  <si>
    <t>騎兵堅守</t>
  </si>
  <si>
    <t>騎兵方陣</t>
  </si>
  <si>
    <t>騎兵の聖域</t>
  </si>
  <si>
    <t>攻城の檄文</t>
  </si>
  <si>
    <t>強兵の檄文</t>
  </si>
  <si>
    <t>槍兵増強</t>
  </si>
  <si>
    <t>騎兵増強</t>
  </si>
  <si>
    <t>兵科リスト</t>
  </si>
  <si>
    <t>歩</t>
  </si>
  <si>
    <t>槍</t>
  </si>
  <si>
    <t>弓</t>
  </si>
  <si>
    <t>騎</t>
  </si>
  <si>
    <t>豪傑1</t>
  </si>
  <si>
    <t>豪傑2</t>
  </si>
  <si>
    <t>豪傑3</t>
  </si>
  <si>
    <t>豪傑4</t>
  </si>
  <si>
    <t>豪傑5</t>
  </si>
  <si>
    <t>豪傑6</t>
  </si>
  <si>
    <t>豪傑7</t>
  </si>
  <si>
    <t>豪傑8</t>
  </si>
  <si>
    <t>豪傑9</t>
  </si>
  <si>
    <t>豪傑10</t>
  </si>
  <si>
    <t>一騎当千1</t>
  </si>
  <si>
    <t>一騎当千2</t>
  </si>
  <si>
    <t>一騎当千3</t>
  </si>
  <si>
    <t>一騎当千4</t>
  </si>
  <si>
    <t>一騎当千5</t>
  </si>
  <si>
    <t>一騎当千6</t>
  </si>
  <si>
    <t>一騎当千7</t>
  </si>
  <si>
    <t>一騎当千8</t>
  </si>
  <si>
    <t>一騎当千9</t>
  </si>
  <si>
    <t>一騎当千10</t>
  </si>
  <si>
    <t>飛将1</t>
  </si>
  <si>
    <t>飛将2</t>
  </si>
  <si>
    <t>飛将3</t>
  </si>
  <si>
    <t>飛将4</t>
  </si>
  <si>
    <t>飛将5</t>
  </si>
  <si>
    <t>飛将6</t>
  </si>
  <si>
    <t>飛将7</t>
  </si>
  <si>
    <t>飛将8</t>
  </si>
  <si>
    <t>飛将9</t>
  </si>
  <si>
    <t>飛将10</t>
  </si>
  <si>
    <t>剣兵の進撃1</t>
  </si>
  <si>
    <t>剣兵の進撃2</t>
  </si>
  <si>
    <t>剣兵の進撃3</t>
  </si>
  <si>
    <t>剣兵の進撃4</t>
  </si>
  <si>
    <t>剣兵の進撃5</t>
  </si>
  <si>
    <t>剣兵の進撃6</t>
  </si>
  <si>
    <t>剣兵の進撃7</t>
  </si>
  <si>
    <t>剣兵の進撃8</t>
  </si>
  <si>
    <t>剣兵の進撃9</t>
  </si>
  <si>
    <t>剣兵の進撃10</t>
  </si>
  <si>
    <t>剣兵の強撃1</t>
  </si>
  <si>
    <t>剣兵の強撃2</t>
  </si>
  <si>
    <t>剣兵の強撃3</t>
  </si>
  <si>
    <t>剣兵の強撃4</t>
  </si>
  <si>
    <t>剣兵の強撃5</t>
  </si>
  <si>
    <t>剣兵の強撃6</t>
  </si>
  <si>
    <t>剣兵の強撃7</t>
  </si>
  <si>
    <t>剣兵の強撃8</t>
  </si>
  <si>
    <t>剣兵の強撃9</t>
  </si>
  <si>
    <t>剣兵の強撃10</t>
  </si>
  <si>
    <t>剣兵の猛撃1</t>
  </si>
  <si>
    <t>剣兵の猛撃2</t>
  </si>
  <si>
    <t>剣兵の猛撃3</t>
  </si>
  <si>
    <t>剣兵の猛撃4</t>
  </si>
  <si>
    <t>剣兵の猛撃5</t>
  </si>
  <si>
    <t>剣兵の猛撃6</t>
  </si>
  <si>
    <t>剣兵の猛撃7</t>
  </si>
  <si>
    <t>剣兵の猛撃8</t>
  </si>
  <si>
    <t>剣兵の猛撃9</t>
  </si>
  <si>
    <t>剣兵の猛撃10</t>
  </si>
  <si>
    <t>剣兵の極撃1</t>
  </si>
  <si>
    <t>剣兵の極撃2</t>
  </si>
  <si>
    <t>剣兵の極撃3</t>
  </si>
  <si>
    <t>剣兵の極撃4</t>
  </si>
  <si>
    <t>剣兵の極撃5</t>
  </si>
  <si>
    <t>剣兵の極撃6</t>
  </si>
  <si>
    <t>剣兵の極撃7</t>
  </si>
  <si>
    <t>剣兵の極撃8</t>
  </si>
  <si>
    <t>剣兵の極撃9</t>
  </si>
  <si>
    <t>剣兵の極撃10</t>
  </si>
  <si>
    <t>槍兵の進撃1</t>
  </si>
  <si>
    <t>槍兵の進撃2</t>
  </si>
  <si>
    <t>槍兵の進撃3</t>
  </si>
  <si>
    <t>槍兵の進撃4</t>
  </si>
  <si>
    <t>槍兵の進撃5</t>
  </si>
  <si>
    <t>槍兵の進撃6</t>
  </si>
  <si>
    <t>槍兵の進撃7</t>
  </si>
  <si>
    <t>槍兵の進撃8</t>
  </si>
  <si>
    <t>槍兵の進撃9</t>
  </si>
  <si>
    <t>槍兵の進撃10</t>
  </si>
  <si>
    <t>槍兵の強撃1</t>
  </si>
  <si>
    <t>槍兵の強撃2</t>
  </si>
  <si>
    <t>槍兵の強撃3</t>
  </si>
  <si>
    <t>槍兵の強撃4</t>
  </si>
  <si>
    <t>槍兵の強撃5</t>
  </si>
  <si>
    <t>槍兵の強撃6</t>
  </si>
  <si>
    <t>槍兵の強撃7</t>
  </si>
  <si>
    <t>槍兵の強撃8</t>
  </si>
  <si>
    <t>槍兵の強撃9</t>
  </si>
  <si>
    <t>槍兵の強撃10</t>
  </si>
  <si>
    <t>槍兵の猛撃1</t>
  </si>
  <si>
    <t>槍兵の猛撃2</t>
  </si>
  <si>
    <t>槍兵の猛撃3</t>
  </si>
  <si>
    <t>槍兵の猛撃4</t>
  </si>
  <si>
    <t>槍兵の猛撃5</t>
  </si>
  <si>
    <t>槍兵の猛撃6</t>
  </si>
  <si>
    <t>槍兵の猛撃7</t>
  </si>
  <si>
    <t>槍兵の猛撃8</t>
  </si>
  <si>
    <t>槍兵の猛撃9</t>
  </si>
  <si>
    <t>槍兵の猛撃10</t>
  </si>
  <si>
    <t>槍兵の極撃1</t>
  </si>
  <si>
    <t>槍兵の極撃2</t>
  </si>
  <si>
    <t>槍兵の極撃3</t>
  </si>
  <si>
    <t>槍兵の極撃4</t>
  </si>
  <si>
    <t>槍兵の極撃5</t>
  </si>
  <si>
    <t>槍兵の極撃6</t>
  </si>
  <si>
    <t>槍兵の極撃7</t>
  </si>
  <si>
    <t>槍兵の極撃8</t>
  </si>
  <si>
    <t>槍兵の極撃9</t>
  </si>
  <si>
    <t>槍兵の極撃10</t>
  </si>
  <si>
    <t>弓兵の進撃1</t>
  </si>
  <si>
    <t>弓兵の進撃2</t>
  </si>
  <si>
    <t>弓兵の進撃3</t>
  </si>
  <si>
    <t>弓兵の進撃4</t>
  </si>
  <si>
    <t>弓兵の進撃5</t>
  </si>
  <si>
    <t>弓兵の進撃6</t>
  </si>
  <si>
    <t>弓兵の進撃7</t>
  </si>
  <si>
    <t>弓兵の進撃8</t>
  </si>
  <si>
    <t>弓兵の進撃9</t>
  </si>
  <si>
    <t>弓兵の進撃10</t>
  </si>
  <si>
    <t>弓兵の強撃1</t>
  </si>
  <si>
    <t>弓兵の強撃2</t>
  </si>
  <si>
    <t>弓兵の強撃3</t>
  </si>
  <si>
    <t>弓兵の強撃4</t>
  </si>
  <si>
    <t>弓兵の強撃5</t>
  </si>
  <si>
    <t>弓兵の強撃6</t>
  </si>
  <si>
    <t>弓兵の強撃7</t>
  </si>
  <si>
    <t>弓兵の強撃8</t>
  </si>
  <si>
    <t>弓兵の強撃9</t>
  </si>
  <si>
    <t>弓兵の強撃10</t>
  </si>
  <si>
    <t>弓兵の猛撃1</t>
  </si>
  <si>
    <t>弓兵の猛撃2</t>
  </si>
  <si>
    <t>弓兵の猛撃3</t>
  </si>
  <si>
    <t>弓兵の猛撃4</t>
  </si>
  <si>
    <t>弓兵の猛撃5</t>
  </si>
  <si>
    <t>弓兵の猛撃6</t>
  </si>
  <si>
    <t>弓兵の猛撃7</t>
  </si>
  <si>
    <t>弓兵の猛撃8</t>
  </si>
  <si>
    <t>弓兵の猛撃9</t>
  </si>
  <si>
    <t>弓兵の猛撃10</t>
  </si>
  <si>
    <t>弓兵の極撃1</t>
  </si>
  <si>
    <t>弓兵の極撃2</t>
  </si>
  <si>
    <t>弓兵の極撃3</t>
  </si>
  <si>
    <t>弓兵の極撃4</t>
  </si>
  <si>
    <t>弓兵の極撃5</t>
  </si>
  <si>
    <t>弓兵の極撃6</t>
  </si>
  <si>
    <t>弓兵の極撃7</t>
  </si>
  <si>
    <t>弓兵の極撃8</t>
  </si>
  <si>
    <t>弓兵の極撃9</t>
  </si>
  <si>
    <t>弓兵の極撃10</t>
  </si>
  <si>
    <t>騎兵の進撃1</t>
  </si>
  <si>
    <t>騎兵の進撃2</t>
  </si>
  <si>
    <t>騎兵の進撃3</t>
  </si>
  <si>
    <t>騎兵の進撃4</t>
  </si>
  <si>
    <t>騎兵の進撃5</t>
  </si>
  <si>
    <t>騎兵の進撃6</t>
  </si>
  <si>
    <t>騎兵の進撃7</t>
  </si>
  <si>
    <t>騎兵の進撃8</t>
  </si>
  <si>
    <t>騎兵の進撃9</t>
  </si>
  <si>
    <t>騎兵の進撃10</t>
  </si>
  <si>
    <t>騎兵の強撃1</t>
  </si>
  <si>
    <t>騎兵の強撃2</t>
  </si>
  <si>
    <t>騎兵の強撃3</t>
  </si>
  <si>
    <t>騎兵の強撃4</t>
  </si>
  <si>
    <t>騎兵の強撃5</t>
  </si>
  <si>
    <t>騎兵の強撃6</t>
  </si>
  <si>
    <t>騎兵の強撃7</t>
  </si>
  <si>
    <t>騎兵の強撃8</t>
  </si>
  <si>
    <t>騎兵の強撃9</t>
  </si>
  <si>
    <t>騎兵の強撃10</t>
  </si>
  <si>
    <t>騎兵の猛撃1</t>
  </si>
  <si>
    <t>騎兵の猛撃2</t>
  </si>
  <si>
    <t>騎兵の猛撃3</t>
  </si>
  <si>
    <t>騎兵の猛撃4</t>
  </si>
  <si>
    <t>騎兵の猛撃5</t>
  </si>
  <si>
    <t>騎兵の猛撃6</t>
  </si>
  <si>
    <t>騎兵の猛撃7</t>
  </si>
  <si>
    <t>騎兵の猛撃8</t>
  </si>
  <si>
    <t>騎兵の猛撃9</t>
  </si>
  <si>
    <t>騎兵の猛撃10</t>
  </si>
  <si>
    <t>騎兵の極撃1</t>
  </si>
  <si>
    <t>騎兵の極撃2</t>
  </si>
  <si>
    <t>騎兵の極撃3</t>
  </si>
  <si>
    <t>騎兵の極撃4</t>
  </si>
  <si>
    <t>騎兵の極撃5</t>
  </si>
  <si>
    <t>騎兵の極撃6</t>
  </si>
  <si>
    <t>騎兵の極撃7</t>
  </si>
  <si>
    <t>騎兵の極撃8</t>
  </si>
  <si>
    <t>騎兵の極撃9</t>
  </si>
  <si>
    <t>騎兵の極撃10</t>
  </si>
  <si>
    <t>剣兵突撃1</t>
  </si>
  <si>
    <t>剣兵突撃2</t>
  </si>
  <si>
    <t>剣兵突撃3</t>
  </si>
  <si>
    <t>剣兵突撃4</t>
  </si>
  <si>
    <t>剣兵突撃5</t>
  </si>
  <si>
    <t>剣兵突撃6</t>
  </si>
  <si>
    <t>剣兵突撃7</t>
  </si>
  <si>
    <t>剣兵突撃8</t>
  </si>
  <si>
    <t>剣兵突撃9</t>
  </si>
  <si>
    <t>剣兵突撃10</t>
  </si>
  <si>
    <t>剣兵突覇1</t>
  </si>
  <si>
    <t>剣兵突覇2</t>
  </si>
  <si>
    <t>剣兵突覇3</t>
  </si>
  <si>
    <t>剣兵突覇4</t>
  </si>
  <si>
    <t>剣兵突覇5</t>
  </si>
  <si>
    <t>剣兵突覇6</t>
  </si>
  <si>
    <t>剣兵突覇7</t>
  </si>
  <si>
    <t>剣兵突覇8</t>
  </si>
  <si>
    <t>剣兵突覇9</t>
  </si>
  <si>
    <t>剣兵突覇10</t>
  </si>
  <si>
    <t>槍兵突撃1</t>
  </si>
  <si>
    <t>槍兵突撃2</t>
  </si>
  <si>
    <t>槍兵突撃3</t>
  </si>
  <si>
    <t>槍兵突撃4</t>
  </si>
  <si>
    <t>槍兵突撃5</t>
  </si>
  <si>
    <t>槍兵突撃6</t>
  </si>
  <si>
    <t>槍兵突撃7</t>
  </si>
  <si>
    <t>槍兵突撃8</t>
  </si>
  <si>
    <t>槍兵突撃9</t>
  </si>
  <si>
    <t>槍兵突撃10</t>
  </si>
  <si>
    <t>槍兵突覇1</t>
  </si>
  <si>
    <t>槍兵突覇2</t>
  </si>
  <si>
    <t>槍兵突覇3</t>
  </si>
  <si>
    <t>槍兵突覇4</t>
  </si>
  <si>
    <t>槍兵突覇5</t>
  </si>
  <si>
    <t>槍兵突覇6</t>
  </si>
  <si>
    <t>槍兵突覇7</t>
  </si>
  <si>
    <t>槍兵突覇8</t>
  </si>
  <si>
    <t>槍兵突覇9</t>
  </si>
  <si>
    <t>槍兵突覇10</t>
  </si>
  <si>
    <t>弓兵突撃1</t>
  </si>
  <si>
    <t>弓兵突撃2</t>
  </si>
  <si>
    <t>弓兵突撃3</t>
  </si>
  <si>
    <t>弓兵突撃4</t>
  </si>
  <si>
    <t>弓兵突撃5</t>
  </si>
  <si>
    <t>弓兵突撃6</t>
  </si>
  <si>
    <t>弓兵突撃7</t>
  </si>
  <si>
    <t>弓兵突撃8</t>
  </si>
  <si>
    <t>弓兵突撃9</t>
  </si>
  <si>
    <t>弓兵突撃10</t>
  </si>
  <si>
    <t>弓兵突覇1</t>
  </si>
  <si>
    <t>弓兵突覇2</t>
  </si>
  <si>
    <t>弓兵突覇3</t>
  </si>
  <si>
    <t>弓兵突覇4</t>
  </si>
  <si>
    <t>弓兵突覇5</t>
  </si>
  <si>
    <t>弓兵突覇6</t>
  </si>
  <si>
    <t>弓兵突覇7</t>
  </si>
  <si>
    <t>弓兵突覇8</t>
  </si>
  <si>
    <t>弓兵突覇9</t>
  </si>
  <si>
    <t>弓兵突覇10</t>
  </si>
  <si>
    <t>騎兵突撃1</t>
  </si>
  <si>
    <t>騎兵突撃2</t>
  </si>
  <si>
    <t>騎兵突撃3</t>
  </si>
  <si>
    <t>騎兵突撃4</t>
  </si>
  <si>
    <t>騎兵突撃5</t>
  </si>
  <si>
    <t>騎兵突撃6</t>
  </si>
  <si>
    <t>騎兵突撃7</t>
  </si>
  <si>
    <t>騎兵突撃8</t>
  </si>
  <si>
    <t>騎兵突撃9</t>
  </si>
  <si>
    <t>騎兵突撃10</t>
  </si>
  <si>
    <t>騎兵突覇1</t>
  </si>
  <si>
    <t>騎兵突覇2</t>
  </si>
  <si>
    <t>騎兵突覇3</t>
  </si>
  <si>
    <t>騎兵突覇4</t>
  </si>
  <si>
    <t>騎兵突覇5</t>
  </si>
  <si>
    <t>騎兵突覇6</t>
  </si>
  <si>
    <t>騎兵突覇7</t>
  </si>
  <si>
    <t>騎兵突覇8</t>
  </si>
  <si>
    <t>騎兵突覇9</t>
  </si>
  <si>
    <t>騎兵突覇10</t>
  </si>
  <si>
    <t>蛮族の襲撃1</t>
  </si>
  <si>
    <t>蛮族の襲撃2</t>
  </si>
  <si>
    <t>蛮族の襲撃3</t>
  </si>
  <si>
    <t>蛮族の襲撃4</t>
  </si>
  <si>
    <t>蛮族の襲撃5</t>
  </si>
  <si>
    <t>蛮族の襲撃6</t>
  </si>
  <si>
    <t>蛮族の襲撃7</t>
  </si>
  <si>
    <t>蛮族の襲撃8</t>
  </si>
  <si>
    <t>蛮族の襲撃9</t>
  </si>
  <si>
    <t>蛮族の襲撃10</t>
  </si>
  <si>
    <t>蛮王の襲撃1</t>
  </si>
  <si>
    <t>蛮王の襲撃2</t>
  </si>
  <si>
    <t>蛮王の襲撃3</t>
  </si>
  <si>
    <t>蛮王の襲撃4</t>
  </si>
  <si>
    <t>蛮王の襲撃5</t>
  </si>
  <si>
    <t>蛮王の襲撃6</t>
  </si>
  <si>
    <t>蛮王の襲撃7</t>
  </si>
  <si>
    <t>蛮王の襲撃8</t>
  </si>
  <si>
    <t>蛮王の襲撃9</t>
  </si>
  <si>
    <t>蛮王の襲撃10</t>
  </si>
  <si>
    <t>覇王の進撃1</t>
  </si>
  <si>
    <t>覇王の進撃2</t>
  </si>
  <si>
    <t>覇王の進撃3</t>
  </si>
  <si>
    <t>覇王の進撃4</t>
  </si>
  <si>
    <t>覇王の進撃5</t>
  </si>
  <si>
    <t>覇王の進撃6</t>
  </si>
  <si>
    <t>覇王の進撃7</t>
  </si>
  <si>
    <t>覇王の進撃8</t>
  </si>
  <si>
    <t>覇王の進撃9</t>
  </si>
  <si>
    <t>覇王の進撃10</t>
  </si>
  <si>
    <t>軍神1</t>
  </si>
  <si>
    <t>軍神2</t>
  </si>
  <si>
    <t>軍神3</t>
  </si>
  <si>
    <t>軍神4</t>
  </si>
  <si>
    <t>軍神5</t>
  </si>
  <si>
    <t>軍神6</t>
  </si>
  <si>
    <t>軍神7</t>
  </si>
  <si>
    <t>軍神8</t>
  </si>
  <si>
    <t>軍神9</t>
  </si>
  <si>
    <t>軍神10</t>
  </si>
  <si>
    <t>太平要術1</t>
  </si>
  <si>
    <t>太平要術2</t>
  </si>
  <si>
    <t>太平要術3</t>
  </si>
  <si>
    <t>太平要術4</t>
  </si>
  <si>
    <t>太平要術5</t>
  </si>
  <si>
    <t>太平要術6</t>
  </si>
  <si>
    <t>太平要術7</t>
  </si>
  <si>
    <t>太平要術8</t>
  </si>
  <si>
    <t>太平要術9</t>
  </si>
  <si>
    <t>太平要術10</t>
  </si>
  <si>
    <t>魏王の号令1</t>
  </si>
  <si>
    <t>魏王の号令2</t>
  </si>
  <si>
    <t>魏王の号令3</t>
  </si>
  <si>
    <t>魏王の号令4</t>
  </si>
  <si>
    <t>魏王の号令5</t>
  </si>
  <si>
    <t>魏王の号令6</t>
  </si>
  <si>
    <t>魏王の号令7</t>
  </si>
  <si>
    <t>魏王の号令8</t>
  </si>
  <si>
    <t>魏王の号令9</t>
  </si>
  <si>
    <t>魏王の号令10</t>
  </si>
  <si>
    <t>昭烈帝1</t>
  </si>
  <si>
    <t>昭烈帝2</t>
  </si>
  <si>
    <t>昭烈帝3</t>
  </si>
  <si>
    <t>昭烈帝4</t>
  </si>
  <si>
    <t>昭烈帝5</t>
  </si>
  <si>
    <t>昭烈帝6</t>
  </si>
  <si>
    <t>昭烈帝7</t>
  </si>
  <si>
    <t>昭烈帝8</t>
  </si>
  <si>
    <t>昭烈帝9</t>
  </si>
  <si>
    <t>昭烈帝10</t>
  </si>
  <si>
    <t>魏武王1</t>
  </si>
  <si>
    <t>魏武王2</t>
  </si>
  <si>
    <t>魏武王3</t>
  </si>
  <si>
    <t>魏武王4</t>
  </si>
  <si>
    <t>魏武王5</t>
  </si>
  <si>
    <t>魏武王6</t>
  </si>
  <si>
    <t>魏武王7</t>
  </si>
  <si>
    <t>魏武王8</t>
  </si>
  <si>
    <t>魏武王9</t>
  </si>
  <si>
    <t>魏武王10</t>
  </si>
  <si>
    <t>大皇帝1</t>
  </si>
  <si>
    <t>大皇帝2</t>
  </si>
  <si>
    <t>大皇帝3</t>
  </si>
  <si>
    <t>大皇帝4</t>
  </si>
  <si>
    <t>大皇帝5</t>
  </si>
  <si>
    <t>大皇帝6</t>
  </si>
  <si>
    <t>大皇帝7</t>
  </si>
  <si>
    <t>大皇帝8</t>
  </si>
  <si>
    <t>大皇帝9</t>
  </si>
  <si>
    <t>大皇帝10</t>
  </si>
  <si>
    <t>強襲突撃1</t>
  </si>
  <si>
    <t>強襲突撃2</t>
  </si>
  <si>
    <t>強襲突撃3</t>
  </si>
  <si>
    <t>強襲突撃4</t>
  </si>
  <si>
    <t>強襲突撃5</t>
  </si>
  <si>
    <t>強襲突撃6</t>
  </si>
  <si>
    <t>強襲突撃7</t>
  </si>
  <si>
    <t>強襲突撃8</t>
  </si>
  <si>
    <t>強襲突撃9</t>
  </si>
  <si>
    <t>強襲突撃10</t>
  </si>
  <si>
    <t>強襲突覇1</t>
  </si>
  <si>
    <t>強襲突覇2</t>
  </si>
  <si>
    <t>強襲突覇3</t>
  </si>
  <si>
    <t>強襲突覇4</t>
  </si>
  <si>
    <t>強襲突覇5</t>
  </si>
  <si>
    <t>強襲突覇6</t>
  </si>
  <si>
    <t>強襲突覇7</t>
  </si>
  <si>
    <t>強襲突覇8</t>
  </si>
  <si>
    <t>強襲突覇9</t>
  </si>
  <si>
    <t>強襲突覇10</t>
  </si>
  <si>
    <t>精鋭の進撃1</t>
  </si>
  <si>
    <t>精鋭の進撃2</t>
  </si>
  <si>
    <t>精鋭の進撃3</t>
  </si>
  <si>
    <t>精鋭の進撃4</t>
  </si>
  <si>
    <t>精鋭の進撃5</t>
  </si>
  <si>
    <t>精鋭の進撃6</t>
  </si>
  <si>
    <t>精鋭の進撃7</t>
  </si>
  <si>
    <t>精鋭の進撃8</t>
  </si>
  <si>
    <t>精鋭の進撃9</t>
  </si>
  <si>
    <t>精鋭の進撃10</t>
  </si>
  <si>
    <t>臥龍覚醒1</t>
  </si>
  <si>
    <t>臥龍覚醒2</t>
  </si>
  <si>
    <t>臥龍覚醒3</t>
  </si>
  <si>
    <t>臥龍覚醒4</t>
  </si>
  <si>
    <t>臥龍覚醒5</t>
  </si>
  <si>
    <t>臥龍覚醒6</t>
  </si>
  <si>
    <t>臥龍覚醒7</t>
  </si>
  <si>
    <t>臥龍覚醒8</t>
  </si>
  <si>
    <t>臥龍覚醒9</t>
  </si>
  <si>
    <t>臥龍覚醒10</t>
  </si>
  <si>
    <t>奇計百出1</t>
  </si>
  <si>
    <t>奇計百出2</t>
  </si>
  <si>
    <t>奇計百出3</t>
  </si>
  <si>
    <t>奇計百出4</t>
  </si>
  <si>
    <t>奇計百出5</t>
  </si>
  <si>
    <t>奇計百出6</t>
  </si>
  <si>
    <t>奇計百出7</t>
  </si>
  <si>
    <t>奇計百出8</t>
  </si>
  <si>
    <t>奇計百出9</t>
  </si>
  <si>
    <t>奇計百出10</t>
  </si>
  <si>
    <t>神算鬼謀1</t>
  </si>
  <si>
    <t>神算鬼謀2</t>
  </si>
  <si>
    <t>神算鬼謀3</t>
  </si>
  <si>
    <t>神算鬼謀4</t>
  </si>
  <si>
    <t>神算鬼謀5</t>
  </si>
  <si>
    <t>神算鬼謀6</t>
  </si>
  <si>
    <t>神算鬼謀7</t>
  </si>
  <si>
    <t>神算鬼謀8</t>
  </si>
  <si>
    <t>神算鬼謀9</t>
  </si>
  <si>
    <t>神算鬼謀10</t>
  </si>
  <si>
    <t>深慮遠謀1</t>
  </si>
  <si>
    <t>深慮遠謀2</t>
  </si>
  <si>
    <t>深慮遠謀3</t>
  </si>
  <si>
    <t>深慮遠謀4</t>
  </si>
  <si>
    <t>深慮遠謀5</t>
  </si>
  <si>
    <t>深慮遠謀6</t>
  </si>
  <si>
    <t>深慮遠謀7</t>
  </si>
  <si>
    <t>深慮遠謀8</t>
  </si>
  <si>
    <t>深慮遠謀9</t>
  </si>
  <si>
    <t>深慮遠謀10</t>
  </si>
  <si>
    <t>麒麟児1</t>
  </si>
  <si>
    <t>麒麟児2</t>
  </si>
  <si>
    <t>麒麟児3</t>
  </si>
  <si>
    <t>麒麟児4</t>
  </si>
  <si>
    <t>麒麟児5</t>
  </si>
  <si>
    <t>麒麟児6</t>
  </si>
  <si>
    <t>麒麟児7</t>
  </si>
  <si>
    <t>麒麟児8</t>
  </si>
  <si>
    <t>麒麟児9</t>
  </si>
  <si>
    <t>麒麟児10</t>
  </si>
  <si>
    <t>英雄1</t>
  </si>
  <si>
    <t>英雄2</t>
  </si>
  <si>
    <t>英雄3</t>
  </si>
  <si>
    <t>英雄4</t>
  </si>
  <si>
    <t>英雄5</t>
  </si>
  <si>
    <t>英雄6</t>
  </si>
  <si>
    <t>英雄7</t>
  </si>
  <si>
    <t>英雄8</t>
  </si>
  <si>
    <t>英雄9</t>
  </si>
  <si>
    <t>英雄10</t>
  </si>
  <si>
    <t>覇道1</t>
  </si>
  <si>
    <t>覇道2</t>
  </si>
  <si>
    <t>覇道3</t>
  </si>
  <si>
    <t>覇道4</t>
  </si>
  <si>
    <t>覇道5</t>
  </si>
  <si>
    <t>覇道6</t>
  </si>
  <si>
    <t>覇道7</t>
  </si>
  <si>
    <t>覇道8</t>
  </si>
  <si>
    <t>覇道9</t>
  </si>
  <si>
    <t>覇道10</t>
  </si>
  <si>
    <t>火神の攻勢1</t>
  </si>
  <si>
    <t>火神の攻勢2</t>
  </si>
  <si>
    <t>火神の攻勢3</t>
  </si>
  <si>
    <t>火神の攻勢4</t>
  </si>
  <si>
    <t>火神の攻勢5</t>
  </si>
  <si>
    <t>火神の攻勢6</t>
  </si>
  <si>
    <t>火神の攻勢7</t>
  </si>
  <si>
    <t>火神の攻勢8</t>
  </si>
  <si>
    <t>火神の攻勢9</t>
  </si>
  <si>
    <t>火神の攻勢10</t>
  </si>
  <si>
    <t>千里行1</t>
  </si>
  <si>
    <t>千里行2</t>
  </si>
  <si>
    <t>千里行3</t>
  </si>
  <si>
    <t>千里行4</t>
  </si>
  <si>
    <t>千里行5</t>
  </si>
  <si>
    <t>千里行6</t>
  </si>
  <si>
    <t>千里行7</t>
  </si>
  <si>
    <t>千里行8</t>
  </si>
  <si>
    <t>千里行9</t>
  </si>
  <si>
    <t>千里行10</t>
  </si>
  <si>
    <t>剣兵行軍1</t>
  </si>
  <si>
    <t>剣兵行軍2</t>
  </si>
  <si>
    <t>剣兵行軍3</t>
  </si>
  <si>
    <t>剣兵行軍4</t>
  </si>
  <si>
    <t>剣兵行軍5</t>
  </si>
  <si>
    <t>剣兵行軍6</t>
  </si>
  <si>
    <t>剣兵行軍7</t>
  </si>
  <si>
    <t>剣兵行軍8</t>
  </si>
  <si>
    <t>剣兵行軍9</t>
  </si>
  <si>
    <t>剣兵行軍10</t>
  </si>
  <si>
    <t>剣兵強行1</t>
  </si>
  <si>
    <t>剣兵強行2</t>
  </si>
  <si>
    <t>剣兵強行3</t>
  </si>
  <si>
    <t>剣兵強行4</t>
  </si>
  <si>
    <t>剣兵強行5</t>
  </si>
  <si>
    <t>剣兵強行6</t>
  </si>
  <si>
    <t>剣兵強行7</t>
  </si>
  <si>
    <t>剣兵強行8</t>
  </si>
  <si>
    <t>剣兵強行9</t>
  </si>
  <si>
    <t>剣兵強行10</t>
  </si>
  <si>
    <t>槍兵行軍1</t>
  </si>
  <si>
    <t>槍兵行軍2</t>
  </si>
  <si>
    <t>槍兵行軍3</t>
  </si>
  <si>
    <t>槍兵行軍4</t>
  </si>
  <si>
    <t>槍兵行軍5</t>
  </si>
  <si>
    <t>槍兵行軍6</t>
  </si>
  <si>
    <t>槍兵行軍7</t>
  </si>
  <si>
    <t>槍兵行軍8</t>
  </si>
  <si>
    <t>槍兵行軍9</t>
  </si>
  <si>
    <t>槍兵行軍10</t>
  </si>
  <si>
    <t>槍兵強行1</t>
  </si>
  <si>
    <t>槍兵強行2</t>
  </si>
  <si>
    <t>槍兵強行3</t>
  </si>
  <si>
    <t>槍兵強行4</t>
  </si>
  <si>
    <t>槍兵強行5</t>
  </si>
  <si>
    <t>槍兵強行6</t>
  </si>
  <si>
    <t>槍兵強行7</t>
  </si>
  <si>
    <t>槍兵強行8</t>
  </si>
  <si>
    <t>槍兵強行9</t>
  </si>
  <si>
    <t>槍兵強行10</t>
  </si>
  <si>
    <t>弓兵行軍1</t>
  </si>
  <si>
    <t>弓兵行軍2</t>
  </si>
  <si>
    <t>弓兵行軍3</t>
  </si>
  <si>
    <t>弓兵行軍4</t>
  </si>
  <si>
    <t>弓兵行軍5</t>
  </si>
  <si>
    <t>弓兵行軍6</t>
  </si>
  <si>
    <t>弓兵行軍7</t>
  </si>
  <si>
    <t>弓兵行軍8</t>
  </si>
  <si>
    <t>弓兵行軍9</t>
  </si>
  <si>
    <t>弓兵行軍10</t>
  </si>
  <si>
    <t>弓兵強行1</t>
  </si>
  <si>
    <t>弓兵強行2</t>
  </si>
  <si>
    <t>弓兵強行3</t>
  </si>
  <si>
    <t>弓兵強行4</t>
  </si>
  <si>
    <t>弓兵強行5</t>
  </si>
  <si>
    <t>弓兵強行6</t>
  </si>
  <si>
    <t>弓兵強行7</t>
  </si>
  <si>
    <t>弓兵強行8</t>
  </si>
  <si>
    <t>弓兵強行9</t>
  </si>
  <si>
    <t>弓兵強行10</t>
  </si>
  <si>
    <t>騎兵行軍1</t>
  </si>
  <si>
    <t>騎兵行軍2</t>
  </si>
  <si>
    <t>騎兵行軍3</t>
  </si>
  <si>
    <t>騎兵行軍4</t>
  </si>
  <si>
    <t>騎兵行軍5</t>
  </si>
  <si>
    <t>騎兵行軍6</t>
  </si>
  <si>
    <t>騎兵行軍7</t>
  </si>
  <si>
    <t>騎兵行軍8</t>
  </si>
  <si>
    <t>騎兵行軍9</t>
  </si>
  <si>
    <t>騎兵行軍10</t>
  </si>
  <si>
    <t>騎兵強行1</t>
  </si>
  <si>
    <t>騎兵強行2</t>
  </si>
  <si>
    <t>騎兵強行3</t>
  </si>
  <si>
    <t>騎兵強行4</t>
  </si>
  <si>
    <t>騎兵強行5</t>
  </si>
  <si>
    <t>騎兵強行6</t>
  </si>
  <si>
    <t>騎兵強行7</t>
  </si>
  <si>
    <t>騎兵強行8</t>
  </si>
  <si>
    <t>騎兵強行9</t>
  </si>
  <si>
    <t>騎兵強行10</t>
  </si>
  <si>
    <t>神速1</t>
  </si>
  <si>
    <t>神速2</t>
  </si>
  <si>
    <t>神速3</t>
  </si>
  <si>
    <t>神速4</t>
  </si>
  <si>
    <t>神速5</t>
  </si>
  <si>
    <t>神速6</t>
  </si>
  <si>
    <t>神速7</t>
  </si>
  <si>
    <t>神速8</t>
  </si>
  <si>
    <t>神速9</t>
  </si>
  <si>
    <t>神速10</t>
  </si>
  <si>
    <t>鉄壁1</t>
  </si>
  <si>
    <t>鉄壁2</t>
  </si>
  <si>
    <t>鉄壁3</t>
  </si>
  <si>
    <t>鉄壁4</t>
  </si>
  <si>
    <t>鉄壁5</t>
  </si>
  <si>
    <t>鉄壁6</t>
  </si>
  <si>
    <t>鉄壁7</t>
  </si>
  <si>
    <t>鉄壁8</t>
  </si>
  <si>
    <t>鉄壁9</t>
  </si>
  <si>
    <t>鉄壁10</t>
  </si>
  <si>
    <t>守護神1</t>
  </si>
  <si>
    <t>守護神2</t>
  </si>
  <si>
    <t>守護神3</t>
  </si>
  <si>
    <t>守護神4</t>
  </si>
  <si>
    <t>守護神5</t>
  </si>
  <si>
    <t>守護神6</t>
  </si>
  <si>
    <t>守護神7</t>
  </si>
  <si>
    <t>守護神8</t>
  </si>
  <si>
    <t>守護神9</t>
  </si>
  <si>
    <t>守護神10</t>
  </si>
  <si>
    <t>槍兵防御1</t>
  </si>
  <si>
    <t>槍兵防御2</t>
  </si>
  <si>
    <t>槍兵防御3</t>
  </si>
  <si>
    <t>槍兵防御4</t>
  </si>
  <si>
    <t>槍兵防御5</t>
  </si>
  <si>
    <t>槍兵防御6</t>
  </si>
  <si>
    <t>槍兵防御7</t>
  </si>
  <si>
    <t>槍兵防御8</t>
  </si>
  <si>
    <t>槍兵防御9</t>
  </si>
  <si>
    <t>槍兵防御10</t>
  </si>
  <si>
    <t>槍兵堅守1</t>
  </si>
  <si>
    <t>槍兵堅守2</t>
  </si>
  <si>
    <t>槍兵堅守3</t>
  </si>
  <si>
    <t>槍兵堅守4</t>
  </si>
  <si>
    <t>槍兵堅守5</t>
  </si>
  <si>
    <t>槍兵堅守6</t>
  </si>
  <si>
    <t>槍兵堅守7</t>
  </si>
  <si>
    <t>槍兵堅守8</t>
  </si>
  <si>
    <t>槍兵堅守9</t>
  </si>
  <si>
    <t>槍兵堅守10</t>
  </si>
  <si>
    <t>槍兵方陣1</t>
  </si>
  <si>
    <t>槍兵方陣2</t>
  </si>
  <si>
    <t>槍兵方陣3</t>
  </si>
  <si>
    <t>槍兵方陣4</t>
  </si>
  <si>
    <t>槍兵方陣5</t>
  </si>
  <si>
    <t>槍兵方陣6</t>
  </si>
  <si>
    <t>槍兵方陣7</t>
  </si>
  <si>
    <t>槍兵方陣8</t>
  </si>
  <si>
    <t>槍兵方陣9</t>
  </si>
  <si>
    <t>槍兵方陣10</t>
  </si>
  <si>
    <t>槍兵の聖域1</t>
  </si>
  <si>
    <t>槍兵の聖域2</t>
  </si>
  <si>
    <t>槍兵の聖域3</t>
  </si>
  <si>
    <t>槍兵の聖域4</t>
  </si>
  <si>
    <t>槍兵の聖域5</t>
  </si>
  <si>
    <t>槍兵の聖域6</t>
  </si>
  <si>
    <t>槍兵の聖域7</t>
  </si>
  <si>
    <t>槍兵の聖域8</t>
  </si>
  <si>
    <t>槍兵の聖域9</t>
  </si>
  <si>
    <t>槍兵の聖域10</t>
  </si>
  <si>
    <t>弓兵防御1</t>
  </si>
  <si>
    <t>弓兵防御2</t>
  </si>
  <si>
    <t>弓兵防御3</t>
  </si>
  <si>
    <t>弓兵防御4</t>
  </si>
  <si>
    <t>弓兵防御5</t>
  </si>
  <si>
    <t>弓兵防御6</t>
  </si>
  <si>
    <t>弓兵防御7</t>
  </si>
  <si>
    <t>弓兵防御8</t>
  </si>
  <si>
    <t>弓兵防御9</t>
  </si>
  <si>
    <t>弓兵防御10</t>
  </si>
  <si>
    <t>弓兵堅守1</t>
  </si>
  <si>
    <t>弓兵堅守2</t>
  </si>
  <si>
    <t>弓兵堅守3</t>
  </si>
  <si>
    <t>弓兵堅守4</t>
  </si>
  <si>
    <t>弓兵堅守5</t>
  </si>
  <si>
    <t>弓兵堅守6</t>
  </si>
  <si>
    <t>弓兵堅守7</t>
  </si>
  <si>
    <t>弓兵堅守8</t>
  </si>
  <si>
    <t>弓兵堅守9</t>
  </si>
  <si>
    <t>弓兵堅守10</t>
  </si>
  <si>
    <t>弓兵方陣1</t>
  </si>
  <si>
    <t>弓兵方陣2</t>
  </si>
  <si>
    <t>弓兵方陣3</t>
  </si>
  <si>
    <t>弓兵方陣4</t>
  </si>
  <si>
    <t>弓兵方陣5</t>
  </si>
  <si>
    <t>弓兵方陣6</t>
  </si>
  <si>
    <t>弓兵方陣7</t>
  </si>
  <si>
    <t>弓兵方陣8</t>
  </si>
  <si>
    <t>弓兵方陣9</t>
  </si>
  <si>
    <t>弓兵方陣10</t>
  </si>
  <si>
    <t>弓兵の聖域1</t>
  </si>
  <si>
    <t>弓兵の聖域2</t>
  </si>
  <si>
    <t>弓兵の聖域3</t>
  </si>
  <si>
    <t>弓兵の聖域4</t>
  </si>
  <si>
    <t>弓兵の聖域5</t>
  </si>
  <si>
    <t>弓兵の聖域6</t>
  </si>
  <si>
    <t>弓兵の聖域7</t>
  </si>
  <si>
    <t>弓兵の聖域8</t>
  </si>
  <si>
    <t>弓兵の聖域9</t>
  </si>
  <si>
    <t>弓兵の聖域10</t>
  </si>
  <si>
    <t>騎兵防御1</t>
  </si>
  <si>
    <t>騎兵防御2</t>
  </si>
  <si>
    <t>騎兵防御3</t>
  </si>
  <si>
    <t>騎兵防御4</t>
  </si>
  <si>
    <t>騎兵防御5</t>
  </si>
  <si>
    <t>騎兵防御6</t>
  </si>
  <si>
    <t>騎兵防御7</t>
  </si>
  <si>
    <t>騎兵防御8</t>
  </si>
  <si>
    <t>騎兵防御9</t>
  </si>
  <si>
    <t>騎兵防御10</t>
  </si>
  <si>
    <t>騎兵堅守1</t>
  </si>
  <si>
    <t>騎兵堅守2</t>
  </si>
  <si>
    <t>騎兵堅守3</t>
  </si>
  <si>
    <t>騎兵堅守4</t>
  </si>
  <si>
    <t>騎兵堅守5</t>
  </si>
  <si>
    <t>騎兵堅守6</t>
  </si>
  <si>
    <t>騎兵堅守7</t>
  </si>
  <si>
    <t>騎兵堅守8</t>
  </si>
  <si>
    <t>騎兵堅守9</t>
  </si>
  <si>
    <t>騎兵堅守10</t>
  </si>
  <si>
    <t>騎兵方陣1</t>
  </si>
  <si>
    <t>騎兵方陣2</t>
  </si>
  <si>
    <t>騎兵方陣3</t>
  </si>
  <si>
    <t>騎兵方陣4</t>
  </si>
  <si>
    <t>騎兵方陣5</t>
  </si>
  <si>
    <t>騎兵方陣6</t>
  </si>
  <si>
    <t>騎兵方陣7</t>
  </si>
  <si>
    <t>騎兵方陣8</t>
  </si>
  <si>
    <t>騎兵方陣9</t>
  </si>
  <si>
    <t>騎兵方陣10</t>
  </si>
  <si>
    <t>騎兵の聖域1</t>
  </si>
  <si>
    <t>騎兵の聖域2</t>
  </si>
  <si>
    <t>騎兵の聖域3</t>
  </si>
  <si>
    <t>騎兵の聖域4</t>
  </si>
  <si>
    <t>騎兵の聖域5</t>
  </si>
  <si>
    <t>騎兵の聖域6</t>
  </si>
  <si>
    <t>騎兵の聖域7</t>
  </si>
  <si>
    <t>騎兵の聖域8</t>
  </si>
  <si>
    <t>騎兵の聖域9</t>
  </si>
  <si>
    <t>騎兵の聖域10</t>
  </si>
  <si>
    <t>八卦の陣1</t>
  </si>
  <si>
    <t>八卦の陣2</t>
  </si>
  <si>
    <t>八卦の陣3</t>
  </si>
  <si>
    <t>八卦の陣4</t>
  </si>
  <si>
    <t>八卦の陣5</t>
  </si>
  <si>
    <t>八卦の陣6</t>
  </si>
  <si>
    <t>八卦の陣7</t>
  </si>
  <si>
    <t>八卦の陣8</t>
  </si>
  <si>
    <t>八卦の陣9</t>
  </si>
  <si>
    <t>八卦の陣10</t>
  </si>
  <si>
    <t>王者の護り1</t>
  </si>
  <si>
    <t>王者の護り2</t>
  </si>
  <si>
    <t>王者の護り3</t>
  </si>
  <si>
    <t>王者の護り4</t>
  </si>
  <si>
    <t>王者の護り5</t>
  </si>
  <si>
    <t>王者の護り6</t>
  </si>
  <si>
    <t>王者の護り7</t>
  </si>
  <si>
    <t>王者の護り8</t>
  </si>
  <si>
    <t>王者の護り9</t>
  </si>
  <si>
    <t>王者の護り10</t>
  </si>
  <si>
    <t>弓将の采配1</t>
  </si>
  <si>
    <t>弓将の采配2</t>
  </si>
  <si>
    <t>弓将の采配3</t>
  </si>
  <si>
    <t>弓将の采配4</t>
  </si>
  <si>
    <t>弓将の采配5</t>
  </si>
  <si>
    <t>弓将の采配6</t>
  </si>
  <si>
    <t>弓将の采配7</t>
  </si>
  <si>
    <t>弓将の采配8</t>
  </si>
  <si>
    <t>弓将の采配9</t>
  </si>
  <si>
    <t>弓将の采配10</t>
  </si>
  <si>
    <t>知識1</t>
  </si>
  <si>
    <t>知識2</t>
  </si>
  <si>
    <t>知識3</t>
  </si>
  <si>
    <t>知識4</t>
  </si>
  <si>
    <t>知識5</t>
  </si>
  <si>
    <t>知識6</t>
  </si>
  <si>
    <t>知識7</t>
  </si>
  <si>
    <t>知識8</t>
  </si>
  <si>
    <t>知識9</t>
  </si>
  <si>
    <t>知識10</t>
  </si>
  <si>
    <t>技術1</t>
  </si>
  <si>
    <t>技術2</t>
  </si>
  <si>
    <t>技術3</t>
  </si>
  <si>
    <t>技術4</t>
  </si>
  <si>
    <t>技術5</t>
  </si>
  <si>
    <t>技術6</t>
  </si>
  <si>
    <t>技術7</t>
  </si>
  <si>
    <t>技術8</t>
  </si>
  <si>
    <t>技術9</t>
  </si>
  <si>
    <t>技術10</t>
  </si>
  <si>
    <t>富国1</t>
  </si>
  <si>
    <t>富国2</t>
  </si>
  <si>
    <t>富国3</t>
  </si>
  <si>
    <t>富国4</t>
  </si>
  <si>
    <t>富国5</t>
  </si>
  <si>
    <t>富国6</t>
  </si>
  <si>
    <t>富国7</t>
  </si>
  <si>
    <t>富国8</t>
  </si>
  <si>
    <t>富国9</t>
  </si>
  <si>
    <t>富国10</t>
  </si>
  <si>
    <t>豊穣1</t>
  </si>
  <si>
    <t>豊穣2</t>
  </si>
  <si>
    <t>豊穣3</t>
  </si>
  <si>
    <t>豊穣4</t>
  </si>
  <si>
    <t>豊穣5</t>
  </si>
  <si>
    <t>豊穣6</t>
  </si>
  <si>
    <t>豊穣7</t>
  </si>
  <si>
    <t>豊穣8</t>
  </si>
  <si>
    <t>豊穣9</t>
  </si>
  <si>
    <t>豊穣10</t>
  </si>
  <si>
    <t>訓練1</t>
  </si>
  <si>
    <t>訓練2</t>
  </si>
  <si>
    <t>訓練3</t>
  </si>
  <si>
    <t>訓練4</t>
  </si>
  <si>
    <t>訓練5</t>
  </si>
  <si>
    <t>訓練6</t>
  </si>
  <si>
    <t>訓練7</t>
  </si>
  <si>
    <t>訓練8</t>
  </si>
  <si>
    <t>訓練9</t>
  </si>
  <si>
    <t>訓練10</t>
  </si>
  <si>
    <t>修練1</t>
  </si>
  <si>
    <t>修練2</t>
  </si>
  <si>
    <t>修練3</t>
  </si>
  <si>
    <t>修練4</t>
  </si>
  <si>
    <t>修練5</t>
  </si>
  <si>
    <t>修練6</t>
  </si>
  <si>
    <t>修練7</t>
  </si>
  <si>
    <t>修練8</t>
  </si>
  <si>
    <t>修練9</t>
  </si>
  <si>
    <t>修練10</t>
  </si>
  <si>
    <t>攻城の檄文1</t>
  </si>
  <si>
    <t>攻城の檄文2</t>
  </si>
  <si>
    <t>攻城の檄文3</t>
  </si>
  <si>
    <t>攻城の檄文4</t>
  </si>
  <si>
    <t>攻城の檄文5</t>
  </si>
  <si>
    <t>攻城の檄文6</t>
  </si>
  <si>
    <t>攻城の檄文7</t>
  </si>
  <si>
    <t>攻城の檄文8</t>
  </si>
  <si>
    <t>攻城の檄文9</t>
  </si>
  <si>
    <t>攻城の檄文10</t>
  </si>
  <si>
    <t>強兵の檄文1</t>
  </si>
  <si>
    <t>強兵の檄文2</t>
  </si>
  <si>
    <t>強兵の檄文3</t>
  </si>
  <si>
    <t>強兵の檄文4</t>
  </si>
  <si>
    <t>強兵の檄文5</t>
  </si>
  <si>
    <t>強兵の檄文6</t>
  </si>
  <si>
    <t>強兵の檄文7</t>
  </si>
  <si>
    <t>強兵の檄文8</t>
  </si>
  <si>
    <t>強兵の檄文9</t>
  </si>
  <si>
    <t>強兵の檄文10</t>
  </si>
  <si>
    <t>槍兵増強1</t>
  </si>
  <si>
    <t>槍兵増強2</t>
  </si>
  <si>
    <t>槍兵増強3</t>
  </si>
  <si>
    <t>槍兵増強4</t>
  </si>
  <si>
    <t>槍兵増強5</t>
  </si>
  <si>
    <t>槍兵増強6</t>
  </si>
  <si>
    <t>槍兵増強7</t>
  </si>
  <si>
    <t>槍兵増強8</t>
  </si>
  <si>
    <t>槍兵増強9</t>
  </si>
  <si>
    <t>槍兵増強10</t>
  </si>
  <si>
    <t>騎兵増強1</t>
  </si>
  <si>
    <t>騎兵増強2</t>
  </si>
  <si>
    <t>騎兵増強3</t>
  </si>
  <si>
    <t>騎兵増強4</t>
  </si>
  <si>
    <t>騎兵増強5</t>
  </si>
  <si>
    <t>騎兵増強6</t>
  </si>
  <si>
    <t>騎兵増強7</t>
  </si>
  <si>
    <t>騎兵増強8</t>
  </si>
  <si>
    <t>騎兵増強9</t>
  </si>
  <si>
    <t>騎兵増強10</t>
  </si>
  <si>
    <t>呉の治世1</t>
  </si>
  <si>
    <t>呉の治世2</t>
  </si>
  <si>
    <t>呉の治世3</t>
  </si>
  <si>
    <t>呉の治世4</t>
  </si>
  <si>
    <t>呉の治世5</t>
  </si>
  <si>
    <t>呉の治世6</t>
  </si>
  <si>
    <t>呉の治世7</t>
  </si>
  <si>
    <t>呉の治世8</t>
  </si>
  <si>
    <t>呉の治世9</t>
  </si>
  <si>
    <t>呉の治世10</t>
  </si>
  <si>
    <t>王佐の才1</t>
  </si>
  <si>
    <t>王佐の才2</t>
  </si>
  <si>
    <t>王佐の才3</t>
  </si>
  <si>
    <t>王佐の才4</t>
  </si>
  <si>
    <t>王佐の才5</t>
  </si>
  <si>
    <t>王佐の才6</t>
  </si>
  <si>
    <t>王佐の才7</t>
  </si>
  <si>
    <t>王佐の才8</t>
  </si>
  <si>
    <t>王佐の才9</t>
  </si>
  <si>
    <t>王佐の才10</t>
  </si>
  <si>
    <t>仁君1</t>
  </si>
  <si>
    <t>仁君2</t>
  </si>
  <si>
    <t>仁君3</t>
  </si>
  <si>
    <t>仁君4</t>
  </si>
  <si>
    <t>仁君5</t>
  </si>
  <si>
    <t>仁君6</t>
  </si>
  <si>
    <t>仁君7</t>
  </si>
  <si>
    <t>仁君8</t>
  </si>
  <si>
    <t>仁君9</t>
  </si>
  <si>
    <t>仁君10</t>
  </si>
  <si>
    <t>弓腰姫の愛1</t>
  </si>
  <si>
    <t>弓腰姫の愛2</t>
  </si>
  <si>
    <t>弓腰姫の愛3</t>
  </si>
  <si>
    <t>弓腰姫の愛4</t>
  </si>
  <si>
    <t>弓腰姫の愛5</t>
  </si>
  <si>
    <t>弓腰姫の愛6</t>
  </si>
  <si>
    <t>弓腰姫の愛7</t>
  </si>
  <si>
    <t>弓腰姫の愛8</t>
  </si>
  <si>
    <t>弓腰姫の愛9</t>
  </si>
  <si>
    <t>弓腰姫の愛10</t>
  </si>
  <si>
    <t>市場知識1</t>
  </si>
  <si>
    <t>市場知識2</t>
  </si>
  <si>
    <t>市場知識3</t>
  </si>
  <si>
    <t>市場知識4</t>
  </si>
  <si>
    <t>市場知識5</t>
  </si>
  <si>
    <t>市場知識6</t>
  </si>
  <si>
    <t>市場知識7</t>
  </si>
  <si>
    <t>市場知識8</t>
  </si>
  <si>
    <t>市場知識9</t>
  </si>
  <si>
    <t>市場知識10</t>
  </si>
  <si>
    <t>市場繁栄1</t>
  </si>
  <si>
    <t>市場繁栄2</t>
  </si>
  <si>
    <t>市場繁栄3</t>
  </si>
  <si>
    <t>市場繁栄4</t>
  </si>
  <si>
    <t>市場繁栄5</t>
  </si>
  <si>
    <t>市場繁栄6</t>
  </si>
  <si>
    <t>市場繁栄7</t>
  </si>
  <si>
    <t>市場繁栄8</t>
  </si>
  <si>
    <t>市場繁栄9</t>
  </si>
  <si>
    <t>市場繁栄10</t>
  </si>
  <si>
    <t>自攻（コスト）</t>
  </si>
  <si>
    <t>自攻（知）</t>
  </si>
  <si>
    <t>兵攻撃（コスト）</t>
  </si>
  <si>
    <t>矛</t>
  </si>
  <si>
    <t>弩</t>
  </si>
  <si>
    <t>近衛</t>
  </si>
  <si>
    <t>剣</t>
  </si>
  <si>
    <t>自移動</t>
  </si>
  <si>
    <t>兵移動</t>
  </si>
  <si>
    <t>自防御</t>
  </si>
  <si>
    <t>兵防御</t>
  </si>
  <si>
    <t>自防知</t>
  </si>
  <si>
    <t>兵防知</t>
  </si>
  <si>
    <t>確率</t>
  </si>
  <si>
    <t>ダメ</t>
  </si>
  <si>
    <t>移半減</t>
  </si>
  <si>
    <t>％</t>
  </si>
  <si>
    <t>補足</t>
  </si>
  <si>
    <t>他</t>
  </si>
  <si>
    <t>コスト</t>
  </si>
  <si>
    <t>知</t>
  </si>
  <si>
    <t>兵攻（知）</t>
  </si>
  <si>
    <t>移（知）</t>
  </si>
  <si>
    <t>兵防統合</t>
  </si>
  <si>
    <t>一種</t>
  </si>
  <si>
    <t>木・鉄・糧</t>
  </si>
  <si>
    <t>全資源</t>
  </si>
  <si>
    <t>石</t>
  </si>
  <si>
    <t>鉄</t>
  </si>
  <si>
    <t>単兵種</t>
  </si>
  <si>
    <t>歩・兵器</t>
  </si>
  <si>
    <t>槍・弓・騎</t>
  </si>
  <si>
    <t>HP回復</t>
  </si>
  <si>
    <t>％建設短縮</t>
  </si>
  <si>
    <t>％市場レート上昇</t>
  </si>
  <si>
    <t>領地忠誠減少</t>
  </si>
  <si>
    <r>
      <rPr>
        <sz val="11"/>
        <color indexed="63"/>
        <rFont val="ＭＳ Ｐゴシック"/>
        <family val="3"/>
      </rPr>
      <t>夏侯惇</t>
    </r>
    <r>
      <rPr>
        <sz val="11"/>
        <color indexed="63"/>
        <rFont val="Arial"/>
        <family val="2"/>
      </rPr>
      <t>(3.0)</t>
    </r>
  </si>
  <si>
    <r>
      <rPr>
        <sz val="11"/>
        <color indexed="63"/>
        <rFont val="ＭＳ Ｐゴシック"/>
        <family val="3"/>
      </rPr>
      <t>甘寧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槍</t>
    </r>
    <r>
      <rPr>
        <sz val="11"/>
        <color indexed="63"/>
        <rFont val="Arial"/>
        <family val="2"/>
      </rPr>
      <t>)</t>
    </r>
  </si>
  <si>
    <r>
      <rPr>
        <sz val="11"/>
        <color indexed="63"/>
        <rFont val="ＭＳ Ｐゴシック"/>
        <family val="3"/>
      </rPr>
      <t>曹操</t>
    </r>
    <r>
      <rPr>
        <sz val="11"/>
        <color indexed="63"/>
        <rFont val="Arial"/>
        <family val="2"/>
      </rPr>
      <t>(2.5)</t>
    </r>
  </si>
  <si>
    <t>袁紹(弓)</t>
  </si>
  <si>
    <t>袁紹(騎)</t>
  </si>
  <si>
    <t>甘寧(弓)</t>
  </si>
  <si>
    <t>甘寧(槍)</t>
  </si>
  <si>
    <t>典韋(攻)</t>
  </si>
  <si>
    <t>典韋(防)</t>
  </si>
  <si>
    <r>
      <rPr>
        <sz val="11"/>
        <color indexed="63"/>
        <rFont val="ＭＳ Ｐゴシック"/>
        <family val="3"/>
      </rPr>
      <t>袁紹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弓</t>
    </r>
    <r>
      <rPr>
        <sz val="11"/>
        <color indexed="63"/>
        <rFont val="Arial"/>
        <family val="2"/>
      </rPr>
      <t>)</t>
    </r>
  </si>
  <si>
    <r>
      <rPr>
        <sz val="11"/>
        <color indexed="63"/>
        <rFont val="ＭＳ Ｐゴシック"/>
        <family val="3"/>
      </rPr>
      <t>袁紹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騎</t>
    </r>
    <r>
      <rPr>
        <sz val="11"/>
        <color indexed="63"/>
        <rFont val="Arial"/>
        <family val="2"/>
      </rPr>
      <t>)</t>
    </r>
  </si>
  <si>
    <r>
      <rPr>
        <sz val="11"/>
        <color indexed="63"/>
        <rFont val="ＭＳ Ｐゴシック"/>
        <family val="3"/>
      </rPr>
      <t>典韋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防</t>
    </r>
    <r>
      <rPr>
        <sz val="11"/>
        <color indexed="63"/>
        <rFont val="Arial"/>
        <family val="2"/>
      </rPr>
      <t>)</t>
    </r>
  </si>
  <si>
    <r>
      <rPr>
        <sz val="11"/>
        <color indexed="63"/>
        <rFont val="ＭＳ Ｐゴシック"/>
        <family val="3"/>
      </rPr>
      <t>典韋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攻</t>
    </r>
    <r>
      <rPr>
        <sz val="11"/>
        <color indexed="63"/>
        <rFont val="Arial"/>
        <family val="2"/>
      </rPr>
      <t>)</t>
    </r>
  </si>
  <si>
    <t>槍兵</t>
  </si>
  <si>
    <t>弓兵</t>
  </si>
  <si>
    <t>騎兵</t>
  </si>
  <si>
    <t>矛槍兵</t>
  </si>
  <si>
    <t>弩兵</t>
  </si>
  <si>
    <t>近衛騎兵</t>
  </si>
  <si>
    <t>衝車OFF</t>
  </si>
  <si>
    <t>衝車ON</t>
  </si>
  <si>
    <t>兵士防御</t>
  </si>
  <si>
    <t>剣兵</t>
  </si>
  <si>
    <t>含む</t>
  </si>
  <si>
    <t>含まない</t>
  </si>
  <si>
    <t>市場繁栄LV3</t>
  </si>
  <si>
    <t>急速援護LV1</t>
  </si>
  <si>
    <t>騎兵の極撃LV4</t>
  </si>
  <si>
    <t>王者の護りLV4</t>
  </si>
  <si>
    <t>槍兵突覇LV1</t>
  </si>
  <si>
    <t>一騎当千LV1</t>
  </si>
  <si>
    <t>兵器強行LV3</t>
  </si>
  <si>
    <t>弓兵の極撃LV1</t>
  </si>
  <si>
    <t>急速援護</t>
  </si>
  <si>
    <t>急速援護1</t>
  </si>
  <si>
    <t>急速援護2</t>
  </si>
  <si>
    <t>急速援護3</t>
  </si>
  <si>
    <t>急速援護4</t>
  </si>
  <si>
    <t>急速援護5</t>
  </si>
  <si>
    <t>急速援護6</t>
  </si>
  <si>
    <t>急速援護7</t>
  </si>
  <si>
    <t>急速援護8</t>
  </si>
  <si>
    <t>急速援護9</t>
  </si>
  <si>
    <t>急速援護10</t>
  </si>
  <si>
    <t>迅速援護</t>
  </si>
  <si>
    <t>迅速援護1</t>
  </si>
  <si>
    <t>迅速援護2</t>
  </si>
  <si>
    <t>迅速援護3</t>
  </si>
  <si>
    <t>迅速援護4</t>
  </si>
  <si>
    <t>迅速援護5</t>
  </si>
  <si>
    <t>迅速援護6</t>
  </si>
  <si>
    <t>迅速援護7</t>
  </si>
  <si>
    <t>迅速援護8</t>
  </si>
  <si>
    <t>迅速援護9</t>
  </si>
  <si>
    <t>迅速援護10</t>
  </si>
  <si>
    <r>
      <rPr>
        <sz val="11"/>
        <color indexed="63"/>
        <rFont val="ＭＳ Ｐゴシック"/>
        <family val="3"/>
      </rPr>
      <t>騎兵の強撃</t>
    </r>
    <r>
      <rPr>
        <sz val="11"/>
        <color indexed="63"/>
        <rFont val="Arial"/>
        <family val="2"/>
      </rPr>
      <t>LV2</t>
    </r>
  </si>
  <si>
    <t>迅速援護LV1</t>
  </si>
  <si>
    <t>農林知識LV1</t>
  </si>
  <si>
    <t>加工知識LV1</t>
  </si>
  <si>
    <t>練兵修練LV1</t>
  </si>
  <si>
    <r>
      <rPr>
        <sz val="11"/>
        <color indexed="63"/>
        <rFont val="ＭＳ Ｐゴシック"/>
        <family val="3"/>
      </rPr>
      <t>弓兵強行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</si>
  <si>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市場知識</t>
    </r>
    <r>
      <rPr>
        <sz val="11"/>
        <color indexed="63"/>
        <rFont val="Arial"/>
        <family val="2"/>
      </rPr>
      <t>LV2</t>
    </r>
  </si>
  <si>
    <t>黄忠</t>
  </si>
  <si>
    <t>袁術</t>
  </si>
  <si>
    <t>馬岱</t>
  </si>
  <si>
    <t>劉焉</t>
  </si>
  <si>
    <t>劉表</t>
  </si>
  <si>
    <t>賈詡</t>
  </si>
  <si>
    <t>典韋</t>
  </si>
  <si>
    <t>甘寧</t>
  </si>
  <si>
    <t>夏侯淵</t>
  </si>
  <si>
    <t>呂蒙</t>
  </si>
  <si>
    <r>
      <rPr>
        <sz val="11"/>
        <color indexed="63"/>
        <rFont val="ＭＳ Ｐゴシック"/>
        <family val="3"/>
      </rPr>
      <t>姜維</t>
    </r>
  </si>
  <si>
    <r>
      <rPr>
        <sz val="11"/>
        <color indexed="63"/>
        <rFont val="ＭＳ Ｐゴシック"/>
        <family val="3"/>
      </rPr>
      <t>槍</t>
    </r>
  </si>
  <si>
    <r>
      <rPr>
        <sz val="11"/>
        <color indexed="63"/>
        <rFont val="ＭＳ Ｐゴシック"/>
        <family val="3"/>
      </rPr>
      <t>槍将の采配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</si>
  <si>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趙雲</t>
    </r>
  </si>
  <si>
    <r>
      <rPr>
        <sz val="11"/>
        <color indexed="63"/>
        <rFont val="ＭＳ Ｐゴシック"/>
        <family val="3"/>
      </rPr>
      <t>騎</t>
    </r>
  </si>
  <si>
    <r>
      <rPr>
        <sz val="11"/>
        <color indexed="63"/>
        <rFont val="ＭＳ Ｐゴシック"/>
        <family val="3"/>
      </rPr>
      <t>魏延</t>
    </r>
  </si>
  <si>
    <r>
      <rPr>
        <sz val="11"/>
        <color indexed="63"/>
        <rFont val="ＭＳ Ｐゴシック"/>
        <family val="3"/>
      </rPr>
      <t>槍兵の極撃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</si>
  <si>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司馬懿</t>
    </r>
  </si>
  <si>
    <r>
      <rPr>
        <sz val="11"/>
        <color indexed="63"/>
        <rFont val="ＭＳ Ｐゴシック"/>
        <family val="3"/>
      </rPr>
      <t>騎将の采配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</si>
  <si>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張遼</t>
    </r>
  </si>
  <si>
    <r>
      <rPr>
        <sz val="11"/>
        <color indexed="63"/>
        <rFont val="ＭＳ Ｐゴシック"/>
        <family val="3"/>
      </rPr>
      <t>強襲突撃</t>
    </r>
    <r>
      <rPr>
        <sz val="11"/>
        <color indexed="63"/>
        <rFont val="Arial"/>
        <family val="2"/>
      </rPr>
      <t>LV2</t>
    </r>
  </si>
  <si>
    <r>
      <rPr>
        <sz val="11"/>
        <color indexed="63"/>
        <rFont val="ＭＳ Ｐゴシック"/>
        <family val="3"/>
      </rPr>
      <t>郭嘉</t>
    </r>
  </si>
  <si>
    <r>
      <rPr>
        <sz val="11"/>
        <color indexed="63"/>
        <rFont val="ＭＳ Ｐゴシック"/>
        <family val="3"/>
      </rPr>
      <t>歩</t>
    </r>
  </si>
  <si>
    <r>
      <rPr>
        <sz val="11"/>
        <color indexed="63"/>
        <rFont val="ＭＳ Ｐゴシック"/>
        <family val="3"/>
      </rPr>
      <t>剣兵突覇</t>
    </r>
    <r>
      <rPr>
        <sz val="11"/>
        <color indexed="63"/>
        <rFont val="Arial"/>
        <family val="2"/>
      </rPr>
      <t>LV2</t>
    </r>
  </si>
  <si>
    <r>
      <rPr>
        <sz val="11"/>
        <color indexed="63"/>
        <rFont val="ＭＳ Ｐゴシック"/>
        <family val="3"/>
      </rPr>
      <t>甄姫</t>
    </r>
  </si>
  <si>
    <r>
      <rPr>
        <sz val="11"/>
        <color indexed="63"/>
        <rFont val="ＭＳ Ｐゴシック"/>
        <family val="3"/>
      </rPr>
      <t>農林技術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</si>
  <si>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大喬</t>
    </r>
  </si>
  <si>
    <r>
      <rPr>
        <sz val="11"/>
        <color indexed="63"/>
        <rFont val="ＭＳ Ｐゴシック"/>
        <family val="3"/>
      </rPr>
      <t>喬姫の祈り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</si>
  <si>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小喬</t>
    </r>
  </si>
  <si>
    <r>
      <rPr>
        <sz val="11"/>
        <color indexed="63"/>
        <rFont val="ＭＳ Ｐゴシック"/>
        <family val="3"/>
      </rPr>
      <t>喬姫の激励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</si>
  <si>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太史慈</t>
    </r>
  </si>
  <si>
    <r>
      <rPr>
        <sz val="11"/>
        <color indexed="63"/>
        <rFont val="ＭＳ Ｐゴシック"/>
        <family val="3"/>
      </rPr>
      <t>弓</t>
    </r>
  </si>
  <si>
    <r>
      <rPr>
        <sz val="11"/>
        <color indexed="63"/>
        <rFont val="ＭＳ Ｐゴシック"/>
        <family val="3"/>
      </rPr>
      <t>豪傑</t>
    </r>
    <r>
      <rPr>
        <sz val="11"/>
        <color indexed="63"/>
        <rFont val="Arial"/>
        <family val="2"/>
      </rPr>
      <t>LV2</t>
    </r>
  </si>
  <si>
    <r>
      <rPr>
        <sz val="11"/>
        <color indexed="63"/>
        <rFont val="Arial"/>
        <family val="2"/>
      </rPr>
      <t>○</t>
    </r>
  </si>
  <si>
    <t>姜維</t>
  </si>
  <si>
    <t>張飛</t>
  </si>
  <si>
    <t>伊籍</t>
  </si>
  <si>
    <t>沙摩柯</t>
  </si>
  <si>
    <t>簡雍</t>
  </si>
  <si>
    <t>小喬</t>
  </si>
  <si>
    <t>劉備</t>
  </si>
  <si>
    <t>張飛</t>
  </si>
  <si>
    <t>関羽</t>
  </si>
  <si>
    <t>馬岱</t>
  </si>
  <si>
    <t>伊籍</t>
  </si>
  <si>
    <t>徐庶</t>
  </si>
  <si>
    <t>簡雍</t>
  </si>
  <si>
    <t>魏延</t>
  </si>
  <si>
    <t>周倉</t>
  </si>
  <si>
    <t>馬謖</t>
  </si>
  <si>
    <t>甘夫人</t>
  </si>
  <si>
    <t>厳顔</t>
  </si>
  <si>
    <t>曹操</t>
  </si>
  <si>
    <t>雷銅</t>
  </si>
  <si>
    <t>夏侯淵</t>
  </si>
  <si>
    <t>司馬懿</t>
  </si>
  <si>
    <t>夏侯惇(2.5)</t>
  </si>
  <si>
    <t>魏延</t>
  </si>
  <si>
    <t>曹仁</t>
  </si>
  <si>
    <t>孫堅</t>
  </si>
  <si>
    <t>張遼</t>
  </si>
  <si>
    <t>夏侯惇(3.0)</t>
  </si>
  <si>
    <t>馬謖</t>
  </si>
  <si>
    <t>于禁</t>
  </si>
  <si>
    <t>周瑜</t>
  </si>
  <si>
    <t>郭嘉</t>
  </si>
  <si>
    <t>曹操(3.0)</t>
  </si>
  <si>
    <t>厳顔</t>
  </si>
  <si>
    <t>蔡瑁</t>
  </si>
  <si>
    <t>孫尚香</t>
  </si>
  <si>
    <t>曹操(2.5)</t>
  </si>
  <si>
    <t>文聘</t>
  </si>
  <si>
    <t>孫策</t>
  </si>
  <si>
    <t>張魯</t>
  </si>
  <si>
    <t>張允</t>
  </si>
  <si>
    <t>張郃</t>
  </si>
  <si>
    <t>夏侯惇</t>
  </si>
  <si>
    <t>華歆</t>
  </si>
  <si>
    <t>賈詡</t>
  </si>
  <si>
    <t>朱霊</t>
  </si>
  <si>
    <t>許褚</t>
  </si>
  <si>
    <t>曹昂</t>
  </si>
  <si>
    <t>呂布</t>
  </si>
  <si>
    <t>陸遜</t>
  </si>
  <si>
    <t>楽進</t>
  </si>
  <si>
    <t>徐晃</t>
  </si>
  <si>
    <t>曹休</t>
  </si>
  <si>
    <t>曹洪</t>
  </si>
  <si>
    <t>孫権</t>
  </si>
  <si>
    <t>曹真</t>
  </si>
  <si>
    <t>太史慈</t>
  </si>
  <si>
    <t>程普</t>
  </si>
  <si>
    <t>朱治</t>
  </si>
  <si>
    <t>韓当</t>
  </si>
  <si>
    <t>貂蝉</t>
  </si>
  <si>
    <t>蘇飛</t>
  </si>
  <si>
    <t>張角</t>
  </si>
  <si>
    <t>闞沢</t>
  </si>
  <si>
    <t>公孫瓚</t>
  </si>
  <si>
    <t>呂蒙</t>
  </si>
  <si>
    <t>蒋欽</t>
  </si>
  <si>
    <t>孟獲</t>
  </si>
  <si>
    <t>孫翊</t>
  </si>
  <si>
    <t>董卓</t>
  </si>
  <si>
    <t>孫匡</t>
  </si>
  <si>
    <t>小喬</t>
  </si>
  <si>
    <t>祖茂</t>
  </si>
  <si>
    <t>周泰</t>
  </si>
  <si>
    <t>魯粛</t>
  </si>
  <si>
    <t>典韋</t>
  </si>
  <si>
    <t>劉焉</t>
  </si>
  <si>
    <t>劉表</t>
  </si>
  <si>
    <t>孔融</t>
  </si>
  <si>
    <t>黄祖</t>
  </si>
  <si>
    <t>黄蓋</t>
  </si>
  <si>
    <t>牛輔</t>
  </si>
  <si>
    <t>諸葛瑾</t>
  </si>
  <si>
    <t>郭汜</t>
  </si>
  <si>
    <t>祝融</t>
  </si>
  <si>
    <t>李傕</t>
  </si>
  <si>
    <t>甘寧</t>
  </si>
  <si>
    <t>太史慈</t>
  </si>
  <si>
    <t>袁紹</t>
  </si>
  <si>
    <t>槍将の采配</t>
  </si>
  <si>
    <t>騎将の采配</t>
  </si>
  <si>
    <t>喬姫の祈り</t>
  </si>
  <si>
    <t>喬姫の激励</t>
  </si>
  <si>
    <t>喬姫の激励1</t>
  </si>
  <si>
    <t>喬姫の激励2</t>
  </si>
  <si>
    <t>喬姫の激励3</t>
  </si>
  <si>
    <t>喬姫の激励4</t>
  </si>
  <si>
    <t>喬姫の激励5</t>
  </si>
  <si>
    <t>喬姫の激励6</t>
  </si>
  <si>
    <t>喬姫の激励7</t>
  </si>
  <si>
    <t>喬姫の激励8</t>
  </si>
  <si>
    <t>喬姫の激励9</t>
  </si>
  <si>
    <t>喬姫の激励10</t>
  </si>
  <si>
    <t>喬姫の祈り1</t>
  </si>
  <si>
    <t>喬姫の祈り2</t>
  </si>
  <si>
    <t>喬姫の祈り3</t>
  </si>
  <si>
    <t>喬姫の祈り4</t>
  </si>
  <si>
    <t>喬姫の祈り5</t>
  </si>
  <si>
    <t>喬姫の祈り6</t>
  </si>
  <si>
    <t>喬姫の祈り7</t>
  </si>
  <si>
    <t>喬姫の祈り8</t>
  </si>
  <si>
    <t>喬姫の祈り9</t>
  </si>
  <si>
    <t>喬姫の祈り10</t>
  </si>
  <si>
    <t>槍将の采配1</t>
  </si>
  <si>
    <t>槍将の采配2</t>
  </si>
  <si>
    <t>槍将の采配3</t>
  </si>
  <si>
    <t>槍将の采配4</t>
  </si>
  <si>
    <t>槍将の采配5</t>
  </si>
  <si>
    <t>槍将の采配6</t>
  </si>
  <si>
    <t>槍将の采配7</t>
  </si>
  <si>
    <t>槍将の采配8</t>
  </si>
  <si>
    <t>槍将の采配9</t>
  </si>
  <si>
    <t>槍将の采配10</t>
  </si>
  <si>
    <t>騎将の采配1</t>
  </si>
  <si>
    <t>騎将の采配2</t>
  </si>
  <si>
    <t>騎将の采配3</t>
  </si>
  <si>
    <t>騎将の采配4</t>
  </si>
  <si>
    <t>騎将の采配5</t>
  </si>
  <si>
    <t>騎将の采配6</t>
  </si>
  <si>
    <t>騎将の采配7</t>
  </si>
  <si>
    <t>騎将の采配8</t>
  </si>
  <si>
    <t>騎将の采配9</t>
  </si>
  <si>
    <t>騎将の采配10</t>
  </si>
  <si>
    <t>コスト依存なし＝1</t>
  </si>
  <si>
    <t>UR</t>
  </si>
  <si>
    <r>
      <rPr>
        <sz val="11"/>
        <color indexed="63"/>
        <rFont val="ＭＳ Ｐゴシック"/>
        <family val="3"/>
      </rPr>
      <t>槍</t>
    </r>
  </si>
  <si>
    <r>
      <rPr>
        <sz val="11"/>
        <color indexed="63"/>
        <rFont val="ＭＳ Ｐゴシック"/>
        <family val="3"/>
      </rPr>
      <t>蜀軍の極撃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</si>
  <si>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魏軍の極撃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</si>
  <si>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王者の護り</t>
    </r>
    <r>
      <rPr>
        <sz val="11"/>
        <color indexed="63"/>
        <rFont val="Arial"/>
        <family val="2"/>
      </rPr>
      <t>LV4</t>
    </r>
  </si>
  <si>
    <r>
      <rPr>
        <sz val="11"/>
        <color indexed="63"/>
        <rFont val="ＭＳ Ｐゴシック"/>
        <family val="3"/>
      </rPr>
      <t>張角</t>
    </r>
  </si>
  <si>
    <r>
      <rPr>
        <sz val="11"/>
        <color indexed="63"/>
        <rFont val="ＭＳ Ｐゴシック"/>
        <family val="3"/>
      </rPr>
      <t>群雄の極撃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</si>
  <si>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速撃の舞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</si>
  <si>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陸遜</t>
    </r>
  </si>
  <si>
    <r>
      <rPr>
        <sz val="11"/>
        <color indexed="63"/>
        <rFont val="ＭＳ Ｐゴシック"/>
        <family val="3"/>
      </rPr>
      <t>貂蝉</t>
    </r>
  </si>
  <si>
    <r>
      <rPr>
        <sz val="11"/>
        <color indexed="63"/>
        <rFont val="ＭＳ Ｐゴシック"/>
        <family val="3"/>
      </rPr>
      <t>弓</t>
    </r>
  </si>
  <si>
    <t>劉備(蜀)</t>
  </si>
  <si>
    <t>曹操(魏)</t>
  </si>
  <si>
    <t>陸遜</t>
  </si>
  <si>
    <t>貂蝉</t>
  </si>
  <si>
    <t>張角</t>
  </si>
  <si>
    <t>速撃の舞</t>
  </si>
  <si>
    <t>○軍の極撃1</t>
  </si>
  <si>
    <t>○軍の極撃2</t>
  </si>
  <si>
    <t>○軍の極撃3</t>
  </si>
  <si>
    <t>○軍の極撃4</t>
  </si>
  <si>
    <t>○軍の極撃5</t>
  </si>
  <si>
    <t>○軍の極撃6</t>
  </si>
  <si>
    <t>○軍の極撃7</t>
  </si>
  <si>
    <t>○軍の極撃8</t>
  </si>
  <si>
    <t>○軍の極撃9</t>
  </si>
  <si>
    <t>○軍の極撃10</t>
  </si>
  <si>
    <t>デッキ人数依存あり＝1</t>
  </si>
  <si>
    <t>速撃の舞1</t>
  </si>
  <si>
    <t>速撃の舞2</t>
  </si>
  <si>
    <t>速撃の舞3</t>
  </si>
  <si>
    <t>速撃の舞4</t>
  </si>
  <si>
    <t>速撃の舞5</t>
  </si>
  <si>
    <t>速撃の舞6</t>
  </si>
  <si>
    <t>速撃の舞7</t>
  </si>
  <si>
    <t>速撃の舞8</t>
  </si>
  <si>
    <t>速撃の舞9</t>
  </si>
  <si>
    <t>速撃の舞10</t>
  </si>
  <si>
    <t>○軍の極撃</t>
  </si>
  <si>
    <r>
      <rPr>
        <sz val="11"/>
        <color indexed="63"/>
        <rFont val="ＭＳ Ｐゴシック"/>
        <family val="3"/>
      </rPr>
      <t>騎兵の強撃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</si>
  <si>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Arial"/>
        <family val="2"/>
      </rPr>
      <t>糜夫人</t>
    </r>
  </si>
  <si>
    <t>程昱</t>
  </si>
  <si>
    <t>献帝</t>
  </si>
  <si>
    <t>糜夫人</t>
  </si>
  <si>
    <r>
      <rPr>
        <sz val="11"/>
        <color indexed="63"/>
        <rFont val="ＭＳ Ｐゴシック"/>
        <family val="3"/>
      </rPr>
      <t>豊穣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</si>
  <si>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一騎当千</t>
    </r>
    <r>
      <rPr>
        <sz val="11"/>
        <color indexed="63"/>
        <rFont val="Arial"/>
        <family val="2"/>
      </rPr>
      <t>LV2</t>
    </r>
  </si>
  <si>
    <r>
      <rPr>
        <sz val="11"/>
        <color indexed="63"/>
        <rFont val="ＭＳ Ｐゴシック"/>
        <family val="3"/>
      </rPr>
      <t>兵器の極撃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</si>
  <si>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石切知識</t>
    </r>
    <r>
      <rPr>
        <sz val="11"/>
        <color indexed="63"/>
        <rFont val="Arial"/>
        <family val="2"/>
      </rPr>
      <t>LV2</t>
    </r>
  </si>
  <si>
    <r>
      <rPr>
        <sz val="11"/>
        <color indexed="63"/>
        <rFont val="ＭＳ Ｐゴシック"/>
        <family val="3"/>
      </rPr>
      <t>守将の進軍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</si>
  <si>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呉軍の極撃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</si>
  <si>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伐採技術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</si>
  <si>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槍兵突撃</t>
    </r>
    <r>
      <rPr>
        <sz val="11"/>
        <color indexed="63"/>
        <rFont val="Arial"/>
        <family val="2"/>
      </rPr>
      <t>LV2</t>
    </r>
  </si>
  <si>
    <r>
      <rPr>
        <sz val="11"/>
        <color indexed="63"/>
        <rFont val="ＭＳ Ｐゴシック"/>
        <family val="3"/>
      </rPr>
      <t>富国強兵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</si>
  <si>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騎兵強行</t>
    </r>
    <r>
      <rPr>
        <sz val="11"/>
        <color indexed="63"/>
        <rFont val="Arial"/>
        <family val="2"/>
      </rPr>
      <t>LV2</t>
    </r>
  </si>
  <si>
    <t>孫堅(呉)</t>
  </si>
  <si>
    <t>許褚(守)</t>
  </si>
  <si>
    <t>許褚(王)</t>
  </si>
  <si>
    <t>献帝</t>
  </si>
  <si>
    <t>諸葛瑾</t>
  </si>
  <si>
    <t>周倉</t>
  </si>
  <si>
    <t>荀彧</t>
  </si>
  <si>
    <t>呂蒙</t>
  </si>
  <si>
    <r>
      <rPr>
        <sz val="11"/>
        <color indexed="63"/>
        <rFont val="ＭＳ Ｐゴシック"/>
        <family val="3"/>
      </rPr>
      <t>許褚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王</t>
    </r>
    <r>
      <rPr>
        <sz val="11"/>
        <color indexed="63"/>
        <rFont val="Arial"/>
        <family val="2"/>
      </rPr>
      <t>)</t>
    </r>
  </si>
  <si>
    <r>
      <rPr>
        <sz val="11"/>
        <color indexed="63"/>
        <rFont val="ＭＳ Ｐゴシック"/>
        <family val="3"/>
      </rPr>
      <t>許褚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守</t>
    </r>
    <r>
      <rPr>
        <sz val="11"/>
        <color indexed="63"/>
        <rFont val="Arial"/>
        <family val="2"/>
      </rPr>
      <t>)</t>
    </r>
  </si>
  <si>
    <r>
      <rPr>
        <sz val="11"/>
        <color indexed="63"/>
        <rFont val="ＭＳ Ｐゴシック"/>
        <family val="3"/>
      </rPr>
      <t>孫堅</t>
    </r>
    <r>
      <rPr>
        <sz val="11"/>
        <color indexed="63"/>
        <rFont val="Arial"/>
        <family val="2"/>
      </rPr>
      <t>(</t>
    </r>
    <r>
      <rPr>
        <sz val="11"/>
        <color indexed="63"/>
        <rFont val="ＭＳ Ｐゴシック"/>
        <family val="3"/>
      </rPr>
      <t>呉</t>
    </r>
    <r>
      <rPr>
        <sz val="11"/>
        <color indexed="63"/>
        <rFont val="Arial"/>
        <family val="2"/>
      </rPr>
      <t>)</t>
    </r>
  </si>
  <si>
    <t>守将の進軍</t>
  </si>
  <si>
    <t>富国強兵</t>
  </si>
  <si>
    <t>守将の進軍1</t>
  </si>
  <si>
    <t>守将の進軍2</t>
  </si>
  <si>
    <t>守将の進軍3</t>
  </si>
  <si>
    <t>守将の進軍4</t>
  </si>
  <si>
    <t>守将の進軍5</t>
  </si>
  <si>
    <t>守将の進軍6</t>
  </si>
  <si>
    <t>守将の進軍7</t>
  </si>
  <si>
    <t>守将の進軍8</t>
  </si>
  <si>
    <t>守将の進軍9</t>
  </si>
  <si>
    <t>守将の進軍10</t>
  </si>
  <si>
    <t>富国強兵1</t>
  </si>
  <si>
    <t>富国強兵2</t>
  </si>
  <si>
    <t>富国強兵3</t>
  </si>
  <si>
    <t>富国強兵4</t>
  </si>
  <si>
    <t>富国強兵5</t>
  </si>
  <si>
    <t>富国強兵6</t>
  </si>
  <si>
    <t>富国強兵7</t>
  </si>
  <si>
    <t>富国強兵8</t>
  </si>
  <si>
    <t>富国強兵9</t>
  </si>
  <si>
    <t>富国強兵10</t>
  </si>
  <si>
    <t>全兵科</t>
  </si>
  <si>
    <t>なし</t>
  </si>
  <si>
    <t>経験値テーブル</t>
  </si>
  <si>
    <t>ip</t>
  </si>
  <si>
    <t>兵器の進撃1</t>
  </si>
  <si>
    <t>兵器の進撃2</t>
  </si>
  <si>
    <t>兵器の進撃3</t>
  </si>
  <si>
    <t>兵器の進撃4</t>
  </si>
  <si>
    <t>兵器の進撃5</t>
  </si>
  <si>
    <t>兵器の進撃6</t>
  </si>
  <si>
    <t>兵器の進撃7</t>
  </si>
  <si>
    <t>兵器の進撃8</t>
  </si>
  <si>
    <t>兵器の進撃9</t>
  </si>
  <si>
    <t>兵器の進撃10</t>
  </si>
  <si>
    <t>兵器の強撃1</t>
  </si>
  <si>
    <t>兵器の強撃2</t>
  </si>
  <si>
    <t>兵器の強撃3</t>
  </si>
  <si>
    <t>兵器の強撃4</t>
  </si>
  <si>
    <t>兵器の強撃5</t>
  </si>
  <si>
    <t>兵器の強撃6</t>
  </si>
  <si>
    <t>兵器の強撃7</t>
  </si>
  <si>
    <t>兵器の強撃8</t>
  </si>
  <si>
    <t>兵器の強撃9</t>
  </si>
  <si>
    <t>兵器の強撃10</t>
  </si>
  <si>
    <t>兵器の猛撃</t>
  </si>
  <si>
    <t>兵器の猛撃1</t>
  </si>
  <si>
    <t>兵器の猛撃2</t>
  </si>
  <si>
    <t>兵器の猛撃3</t>
  </si>
  <si>
    <t>兵器の猛撃4</t>
  </si>
  <si>
    <t>兵器の猛撃5</t>
  </si>
  <si>
    <t>兵器の猛撃6</t>
  </si>
  <si>
    <t>兵器の猛撃7</t>
  </si>
  <si>
    <t>兵器の猛撃8</t>
  </si>
  <si>
    <t>兵器の猛撃9</t>
  </si>
  <si>
    <t>兵器の猛撃10</t>
  </si>
  <si>
    <t>兵器の極撃</t>
  </si>
  <si>
    <t>兵器の極撃1</t>
  </si>
  <si>
    <t>兵器の極撃2</t>
  </si>
  <si>
    <t>兵器の極撃3</t>
  </si>
  <si>
    <t>兵器の極撃4</t>
  </si>
  <si>
    <t>兵器の極撃5</t>
  </si>
  <si>
    <t>兵器の極撃6</t>
  </si>
  <si>
    <t>兵器の極撃7</t>
  </si>
  <si>
    <t>兵器の極撃8</t>
  </si>
  <si>
    <t>兵器の極撃9</t>
  </si>
  <si>
    <t>兵器の極撃10</t>
  </si>
  <si>
    <t>兵器の進撃</t>
  </si>
  <si>
    <t>兵器の強撃</t>
  </si>
  <si>
    <t>兵器行軍</t>
  </si>
  <si>
    <t>兵器強行</t>
  </si>
  <si>
    <t>兵器行軍1</t>
  </si>
  <si>
    <t>兵器行軍2</t>
  </si>
  <si>
    <t>兵器行軍3</t>
  </si>
  <si>
    <t>兵器行軍4</t>
  </si>
  <si>
    <t>兵器行軍5</t>
  </si>
  <si>
    <t>兵器行軍6</t>
  </si>
  <si>
    <t>兵器行軍7</t>
  </si>
  <si>
    <t>兵器行軍8</t>
  </si>
  <si>
    <t>兵器行軍9</t>
  </si>
  <si>
    <t>兵器行軍10</t>
  </si>
  <si>
    <t>兵器強行1</t>
  </si>
  <si>
    <t>兵器強行2</t>
  </si>
  <si>
    <t>兵器強行3</t>
  </si>
  <si>
    <t>兵器強行4</t>
  </si>
  <si>
    <t>兵器強行5</t>
  </si>
  <si>
    <t>兵器強行6</t>
  </si>
  <si>
    <t>兵器強行7</t>
  </si>
  <si>
    <t>兵器強行8</t>
  </si>
  <si>
    <t>兵器強行9</t>
  </si>
  <si>
    <t>兵器強行10</t>
  </si>
  <si>
    <t>兵器移動</t>
  </si>
  <si>
    <t>防御依存（攻）</t>
  </si>
  <si>
    <t>防御依存（移）</t>
  </si>
  <si>
    <r>
      <rPr>
        <sz val="11"/>
        <color indexed="63"/>
        <rFont val="ＭＳ Ｐゴシック"/>
        <family val="3"/>
      </rPr>
      <t>伊籍</t>
    </r>
  </si>
  <si>
    <t>R</t>
  </si>
  <si>
    <r>
      <rPr>
        <sz val="11"/>
        <color indexed="63"/>
        <rFont val="ＭＳ Ｐゴシック"/>
        <family val="3"/>
      </rPr>
      <t>歩</t>
    </r>
  </si>
  <si>
    <r>
      <rPr>
        <sz val="11"/>
        <color indexed="63"/>
        <rFont val="ＭＳ Ｐゴシック"/>
        <family val="3"/>
      </rPr>
      <t>騎</t>
    </r>
  </si>
  <si>
    <t>兵器の強撃LV1</t>
  </si>
  <si>
    <r>
      <rPr>
        <sz val="11"/>
        <color indexed="63"/>
        <rFont val="ＭＳ Ｐゴシック"/>
        <family val="3"/>
      </rPr>
      <t>曹丕</t>
    </r>
  </si>
  <si>
    <r>
      <rPr>
        <sz val="11"/>
        <color indexed="63"/>
        <rFont val="ＭＳ Ｐゴシック"/>
        <family val="3"/>
      </rPr>
      <t>魏軍の防衛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</si>
  <si>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騎兵の強撃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</si>
  <si>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程普</t>
    </r>
  </si>
  <si>
    <r>
      <rPr>
        <sz val="11"/>
        <color indexed="63"/>
        <rFont val="ＭＳ Ｐゴシック"/>
        <family val="3"/>
      </rPr>
      <t>槍</t>
    </r>
  </si>
  <si>
    <r>
      <rPr>
        <sz val="11"/>
        <color indexed="63"/>
        <rFont val="ＭＳ Ｐゴシック"/>
        <family val="3"/>
      </rPr>
      <t>兵舎修練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</si>
  <si>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周泰</t>
    </r>
  </si>
  <si>
    <r>
      <rPr>
        <sz val="11"/>
        <color indexed="63"/>
        <rFont val="ＭＳ Ｐゴシック"/>
        <family val="3"/>
      </rPr>
      <t>槍兵の聖域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</si>
  <si>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弓</t>
    </r>
  </si>
  <si>
    <r>
      <rPr>
        <sz val="11"/>
        <color indexed="63"/>
        <rFont val="ＭＳ Ｐゴシック"/>
        <family val="3"/>
      </rPr>
      <t>皇帝の勅令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</si>
  <si>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于吉</t>
    </r>
  </si>
  <si>
    <r>
      <rPr>
        <sz val="11"/>
        <color indexed="63"/>
        <rFont val="ＭＳ Ｐゴシック"/>
        <family val="3"/>
      </rPr>
      <t>農林技術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</si>
  <si>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王異</t>
    </r>
  </si>
  <si>
    <r>
      <rPr>
        <sz val="11"/>
        <color indexed="63"/>
        <rFont val="ＭＳ Ｐゴシック"/>
        <family val="3"/>
      </rPr>
      <t>剣兵の極撃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</si>
  <si>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文醜</t>
    </r>
  </si>
  <si>
    <r>
      <rPr>
        <sz val="11"/>
        <color indexed="63"/>
        <rFont val="ＭＳ Ｐゴシック"/>
        <family val="3"/>
      </rPr>
      <t>猛将の鹵獲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</si>
  <si>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龐統</t>
    </r>
  </si>
  <si>
    <r>
      <rPr>
        <sz val="11"/>
        <color indexed="63"/>
        <rFont val="ＭＳ Ｐゴシック"/>
        <family val="3"/>
      </rPr>
      <t>于禁</t>
    </r>
  </si>
  <si>
    <r>
      <rPr>
        <sz val="11"/>
        <color indexed="63"/>
        <rFont val="ＭＳ Ｐゴシック"/>
        <family val="3"/>
      </rPr>
      <t>孫権</t>
    </r>
  </si>
  <si>
    <t>UC</t>
  </si>
  <si>
    <t>UR</t>
  </si>
  <si>
    <t>SR</t>
  </si>
  <si>
    <t>伐採技術LV3</t>
  </si>
  <si>
    <t>曹丕</t>
  </si>
  <si>
    <t>孫権</t>
  </si>
  <si>
    <t>于吉</t>
  </si>
  <si>
    <t>王異</t>
  </si>
  <si>
    <t>文醜</t>
  </si>
  <si>
    <t>伊籍</t>
  </si>
  <si>
    <t>于禁</t>
  </si>
  <si>
    <t>程普</t>
  </si>
  <si>
    <t>周泰</t>
  </si>
  <si>
    <t>龐統</t>
  </si>
  <si>
    <t>猛将の鹵獲</t>
  </si>
  <si>
    <t>皇帝の勅令</t>
  </si>
  <si>
    <t>○軍の防衛</t>
  </si>
  <si>
    <t>猛将の鹵獲1</t>
  </si>
  <si>
    <t>猛将の鹵獲2</t>
  </si>
  <si>
    <t>猛将の鹵獲3</t>
  </si>
  <si>
    <t>猛将の鹵獲4</t>
  </si>
  <si>
    <t>猛将の鹵獲5</t>
  </si>
  <si>
    <t>猛将の鹵獲6</t>
  </si>
  <si>
    <t>猛将の鹵獲7</t>
  </si>
  <si>
    <t>猛将の鹵獲8</t>
  </si>
  <si>
    <t>猛将の鹵獲9</t>
  </si>
  <si>
    <t>猛将の鹵獲10</t>
  </si>
  <si>
    <t>皇帝の勅令1</t>
  </si>
  <si>
    <t>皇帝の勅令2</t>
  </si>
  <si>
    <t>皇帝の勅令3</t>
  </si>
  <si>
    <t>皇帝の勅令4</t>
  </si>
  <si>
    <t>皇帝の勅令5</t>
  </si>
  <si>
    <t>皇帝の勅令6</t>
  </si>
  <si>
    <t>皇帝の勅令7</t>
  </si>
  <si>
    <t>皇帝の勅令8</t>
  </si>
  <si>
    <t>皇帝の勅令9</t>
  </si>
  <si>
    <t>皇帝の勅令10</t>
  </si>
  <si>
    <t>○軍の防衛1</t>
  </si>
  <si>
    <t>○軍の防衛2</t>
  </si>
  <si>
    <t>○軍の防衛3</t>
  </si>
  <si>
    <t>○軍の防衛4</t>
  </si>
  <si>
    <t>○軍の防衛5</t>
  </si>
  <si>
    <t>○軍の防衛6</t>
  </si>
  <si>
    <t>○軍の防衛7</t>
  </si>
  <si>
    <t>○軍の防衛8</t>
  </si>
  <si>
    <t>○軍の防衛9</t>
  </si>
  <si>
    <t>○軍の防衛10</t>
  </si>
  <si>
    <t>％獲得資源増加</t>
  </si>
  <si>
    <t>隣地猛攻1</t>
  </si>
  <si>
    <t>隣地猛攻2</t>
  </si>
  <si>
    <t>隣地猛攻3</t>
  </si>
  <si>
    <t>隣地猛攻4</t>
  </si>
  <si>
    <t>隣地猛攻5</t>
  </si>
  <si>
    <t>隣地猛攻6</t>
  </si>
  <si>
    <t>隣地猛攻7</t>
  </si>
  <si>
    <t>隣地猛攻8</t>
  </si>
  <si>
    <t>隣地猛攻9</t>
  </si>
  <si>
    <t>隣地猛攻10</t>
  </si>
  <si>
    <t>苦肉の計1</t>
  </si>
  <si>
    <t>苦肉の計2</t>
  </si>
  <si>
    <t>苦肉の計3</t>
  </si>
  <si>
    <t>苦肉の計4</t>
  </si>
  <si>
    <t>苦肉の計5</t>
  </si>
  <si>
    <t>苦肉の計6</t>
  </si>
  <si>
    <t>苦肉の計7</t>
  </si>
  <si>
    <t>苦肉の計8</t>
  </si>
  <si>
    <t>苦肉の計9</t>
  </si>
  <si>
    <t>苦肉の計10</t>
  </si>
  <si>
    <r>
      <rPr>
        <sz val="11"/>
        <color indexed="63"/>
        <rFont val="ＭＳ Ｐゴシック"/>
        <family val="3"/>
      </rPr>
      <t>劉禅</t>
    </r>
  </si>
  <si>
    <r>
      <rPr>
        <sz val="11"/>
        <color indexed="63"/>
        <rFont val="ＭＳ Ｐゴシック"/>
        <family val="3"/>
      </rPr>
      <t>厳顔</t>
    </r>
  </si>
  <si>
    <r>
      <rPr>
        <sz val="11"/>
        <color indexed="63"/>
        <rFont val="ＭＳ Ｐゴシック"/>
        <family val="3"/>
      </rPr>
      <t>甘寧</t>
    </r>
  </si>
  <si>
    <r>
      <rPr>
        <sz val="11"/>
        <color indexed="63"/>
        <rFont val="ＭＳ Ｐゴシック"/>
        <family val="3"/>
      </rPr>
      <t>黄蓋</t>
    </r>
  </si>
  <si>
    <r>
      <rPr>
        <sz val="11"/>
        <color indexed="63"/>
        <rFont val="ＭＳ Ｐゴシック"/>
        <family val="3"/>
      </rPr>
      <t>槍</t>
    </r>
  </si>
  <si>
    <r>
      <rPr>
        <sz val="11"/>
        <color indexed="63"/>
        <rFont val="ＭＳ Ｐゴシック"/>
        <family val="3"/>
      </rPr>
      <t>顔良</t>
    </r>
  </si>
  <si>
    <r>
      <rPr>
        <sz val="11"/>
        <color indexed="63"/>
        <rFont val="ＭＳ Ｐゴシック"/>
        <family val="3"/>
      </rPr>
      <t>槍</t>
    </r>
  </si>
  <si>
    <r>
      <rPr>
        <sz val="11"/>
        <color indexed="63"/>
        <rFont val="ＭＳ Ｐゴシック"/>
        <family val="3"/>
      </rPr>
      <t>蜀軍の防衛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</si>
  <si>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弓兵修練</t>
    </r>
    <r>
      <rPr>
        <sz val="11"/>
        <color indexed="63"/>
        <rFont val="Arial"/>
        <family val="2"/>
      </rPr>
      <t>LV3</t>
    </r>
  </si>
  <si>
    <r>
      <rPr>
        <sz val="11"/>
        <color indexed="63"/>
        <rFont val="ＭＳ Ｐゴシック"/>
        <family val="3"/>
      </rPr>
      <t>一騎当千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</si>
  <si>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騎兵の強撃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</si>
  <si>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隣地猛攻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</si>
  <si>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苦肉の計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</si>
  <si>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飛将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</si>
  <si>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優雅な調べ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</si>
  <si>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軍神</t>
    </r>
    <r>
      <rPr>
        <sz val="11"/>
        <color indexed="63"/>
        <rFont val="Arial"/>
        <family val="2"/>
      </rPr>
      <t>LV2</t>
    </r>
  </si>
  <si>
    <t>SR</t>
  </si>
  <si>
    <r>
      <rPr>
        <sz val="11"/>
        <color indexed="63"/>
        <rFont val="ＭＳ Ｐゴシック"/>
        <family val="3"/>
      </rPr>
      <t>槍</t>
    </r>
  </si>
  <si>
    <t>R</t>
  </si>
  <si>
    <r>
      <rPr>
        <sz val="11"/>
        <color indexed="63"/>
        <rFont val="ＭＳ Ｐゴシック"/>
        <family val="3"/>
      </rPr>
      <t>弓</t>
    </r>
  </si>
  <si>
    <r>
      <rPr>
        <sz val="11"/>
        <color indexed="63"/>
        <rFont val="ＭＳ Ｐゴシック"/>
        <family val="3"/>
      </rPr>
      <t>郭嘉</t>
    </r>
  </si>
  <si>
    <t>UC</t>
  </si>
  <si>
    <r>
      <rPr>
        <sz val="11"/>
        <color indexed="63"/>
        <rFont val="ＭＳ Ｐゴシック"/>
        <family val="3"/>
      </rPr>
      <t>加工知識</t>
    </r>
    <r>
      <rPr>
        <sz val="11"/>
        <color indexed="63"/>
        <rFont val="Arial"/>
        <family val="2"/>
      </rPr>
      <t>LV1</t>
    </r>
  </si>
  <si>
    <r>
      <rPr>
        <sz val="11"/>
        <color indexed="63"/>
        <rFont val="ＭＳ Ｐゴシック"/>
        <family val="3"/>
      </rPr>
      <t>張遼</t>
    </r>
  </si>
  <si>
    <r>
      <rPr>
        <sz val="11"/>
        <color indexed="63"/>
        <rFont val="ＭＳ Ｐゴシック"/>
        <family val="3"/>
      </rPr>
      <t>蔡琰</t>
    </r>
  </si>
  <si>
    <r>
      <rPr>
        <sz val="11"/>
        <color indexed="63"/>
        <rFont val="ＭＳ Ｐゴシック"/>
        <family val="3"/>
      </rPr>
      <t>袁紹</t>
    </r>
  </si>
  <si>
    <t>UR</t>
  </si>
  <si>
    <t>甘寧</t>
  </si>
  <si>
    <t>黄蓋</t>
  </si>
  <si>
    <t>劉禅</t>
  </si>
  <si>
    <t>顔良</t>
  </si>
  <si>
    <t>蔡琰</t>
  </si>
  <si>
    <t>袁紹</t>
  </si>
  <si>
    <t>厳顔</t>
  </si>
  <si>
    <t>郭嘉</t>
  </si>
  <si>
    <t>張遼</t>
  </si>
  <si>
    <r>
      <rPr>
        <sz val="11"/>
        <color indexed="63"/>
        <rFont val="ＭＳ Ｐゴシック"/>
        <family val="3"/>
      </rPr>
      <t>黄忠</t>
    </r>
    <r>
      <rPr>
        <sz val="11"/>
        <color indexed="63"/>
        <rFont val="Arial"/>
        <family val="2"/>
      </rPr>
      <t>(2.5)</t>
    </r>
  </si>
  <si>
    <t>黄忠(3.0)</t>
  </si>
  <si>
    <t>黄忠(2.5)</t>
  </si>
  <si>
    <t>苦肉の計</t>
  </si>
  <si>
    <t>隣地猛攻</t>
  </si>
  <si>
    <t>%　追加100</t>
  </si>
  <si>
    <t>距離</t>
  </si>
  <si>
    <t>必要攻撃力</t>
  </si>
  <si>
    <t>１期</t>
  </si>
  <si>
    <t>２期</t>
  </si>
  <si>
    <t>３期</t>
  </si>
  <si>
    <t>５期</t>
  </si>
  <si>
    <t>資源獲得量</t>
  </si>
  <si>
    <t>最低</t>
  </si>
  <si>
    <t>最高</t>
  </si>
  <si>
    <t>～</t>
  </si>
  <si>
    <t>～</t>
  </si>
  <si>
    <t>期待値</t>
  </si>
  <si>
    <t>槍武将</t>
  </si>
  <si>
    <t>（鉄）</t>
  </si>
  <si>
    <t>（岩）</t>
  </si>
  <si>
    <t>弓武将</t>
  </si>
  <si>
    <t>馬武将</t>
  </si>
  <si>
    <t>（森）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</si>
</sst>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%"/>
    <numFmt numFmtId="178" formatCode="0.0_ "/>
    <numFmt numFmtId="179" formatCode="0_ "/>
    <numFmt numFmtId="180" formatCode="0.00_ "/>
    <numFmt numFmtId="181" formatCode="\☆\2\(####\)"/>
    <numFmt numFmtId="182" formatCode="\☆\5\(####\)"/>
    <numFmt numFmtId="183" formatCode="\☆\6\(####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3"/>
      <name val="Arial"/>
      <family val="2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2A2A2A"/>
      <name val="ＭＳ Ｐゴシック"/>
      <family val="3"/>
    </font>
    <font>
      <sz val="11"/>
      <color rgb="FF2A2A2A"/>
      <name val="Arial"/>
      <family val="2"/>
    </font>
    <font>
      <sz val="11"/>
      <color theme="1"/>
      <name val="Arial"/>
      <family val="2"/>
    </font>
    <font>
      <sz val="11"/>
      <color rgb="FF2A2A2A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ashDot"/>
      <top/>
      <bottom/>
    </border>
    <border>
      <left/>
      <right style="dashDot"/>
      <top/>
      <bottom/>
    </border>
    <border>
      <left style="medium"/>
      <right style="medium"/>
      <top style="medium"/>
      <bottom style="medium"/>
    </border>
    <border>
      <left/>
      <right style="medium">
        <color rgb="FF333333"/>
      </right>
      <top style="medium">
        <color rgb="FF333333"/>
      </top>
      <bottom style="medium">
        <color rgb="FF333333"/>
      </bottom>
    </border>
    <border>
      <left style="medium">
        <color rgb="FF333333"/>
      </left>
      <right style="medium">
        <color rgb="FF333333"/>
      </right>
      <top/>
      <bottom style="medium">
        <color rgb="FF333333"/>
      </bottom>
    </border>
    <border>
      <left style="medium">
        <color rgb="FF333333"/>
      </left>
      <right/>
      <top style="medium">
        <color rgb="FF333333"/>
      </top>
      <bottom/>
    </border>
    <border>
      <left style="medium">
        <color rgb="FF333333"/>
      </left>
      <right/>
      <top/>
      <bottom/>
    </border>
    <border>
      <left/>
      <right style="medium">
        <color rgb="FF333333"/>
      </right>
      <top/>
      <bottom style="medium">
        <color rgb="FF333333"/>
      </bottom>
    </border>
    <border>
      <left style="medium">
        <color rgb="FF333333"/>
      </left>
      <right style="medium">
        <color rgb="FF333333"/>
      </right>
      <top style="medium">
        <color rgb="FF333333"/>
      </top>
      <bottom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/>
    </border>
    <border>
      <left style="medium">
        <color rgb="FF333333"/>
      </left>
      <right style="medium">
        <color rgb="FF333333"/>
      </right>
      <top style="medium">
        <color rgb="FF333333"/>
      </top>
      <bottom style="thin">
        <color theme="0"/>
      </bottom>
    </border>
    <border>
      <left style="thin">
        <color theme="0"/>
      </left>
      <right style="medium">
        <color rgb="FF333333"/>
      </right>
      <top style="medium">
        <color rgb="FF333333"/>
      </top>
      <bottom style="medium"/>
    </border>
    <border>
      <left style="medium">
        <color rgb="FF333333"/>
      </left>
      <right style="medium">
        <color rgb="FF333333"/>
      </right>
      <top/>
      <bottom/>
    </border>
    <border>
      <left/>
      <right style="medium">
        <color rgb="FF333333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1" fillId="0" borderId="0" xfId="0" applyFont="1" applyFill="1" applyBorder="1" applyAlignment="1" quotePrefix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2" fillId="0" borderId="28" xfId="0" applyFont="1" applyFill="1" applyBorder="1" applyAlignment="1">
      <alignment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28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4" fillId="34" borderId="29" xfId="0" applyFont="1" applyFill="1" applyBorder="1" applyAlignment="1">
      <alignment vertical="center" wrapText="1"/>
    </xf>
    <xf numFmtId="0" fontId="44" fillId="34" borderId="30" xfId="0" applyFont="1" applyFill="1" applyBorder="1" applyAlignment="1">
      <alignment vertical="center" wrapText="1"/>
    </xf>
    <xf numFmtId="0" fontId="44" fillId="34" borderId="29" xfId="0" applyFont="1" applyFill="1" applyBorder="1" applyAlignment="1">
      <alignment vertical="center"/>
    </xf>
    <xf numFmtId="0" fontId="44" fillId="33" borderId="30" xfId="0" applyFont="1" applyFill="1" applyBorder="1" applyAlignment="1">
      <alignment vertical="center" wrapText="1"/>
    </xf>
    <xf numFmtId="0" fontId="44" fillId="33" borderId="28" xfId="0" applyFont="1" applyFill="1" applyBorder="1" applyAlignment="1">
      <alignment vertical="center" wrapText="1"/>
    </xf>
    <xf numFmtId="0" fontId="44" fillId="34" borderId="28" xfId="0" applyFont="1" applyFill="1" applyBorder="1" applyAlignment="1">
      <alignment vertical="center" wrapText="1"/>
    </xf>
    <xf numFmtId="0" fontId="44" fillId="33" borderId="29" xfId="0" applyFont="1" applyFill="1" applyBorder="1" applyAlignment="1">
      <alignment vertical="center"/>
    </xf>
    <xf numFmtId="0" fontId="44" fillId="33" borderId="31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4" fillId="34" borderId="32" xfId="0" applyFont="1" applyFill="1" applyBorder="1" applyAlignment="1">
      <alignment vertical="center"/>
    </xf>
    <xf numFmtId="0" fontId="44" fillId="33" borderId="32" xfId="0" applyFont="1" applyFill="1" applyBorder="1" applyAlignment="1">
      <alignment vertical="center"/>
    </xf>
    <xf numFmtId="0" fontId="44" fillId="34" borderId="33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3" fontId="42" fillId="35" borderId="32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42" fillId="35" borderId="10" xfId="0" applyNumberFormat="1" applyFont="1" applyFill="1" applyBorder="1" applyAlignment="1">
      <alignment horizontal="right" vertical="center" wrapText="1"/>
    </xf>
    <xf numFmtId="0" fontId="42" fillId="0" borderId="28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5" xfId="0" applyFill="1" applyBorder="1" applyAlignment="1">
      <alignment horizontal="center" vertical="center"/>
    </xf>
    <xf numFmtId="0" fontId="0" fillId="36" borderId="37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6" borderId="46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0" fontId="0" fillId="36" borderId="47" xfId="0" applyFill="1" applyBorder="1" applyAlignment="1">
      <alignment vertical="center"/>
    </xf>
    <xf numFmtId="0" fontId="0" fillId="36" borderId="48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0" fontId="0" fillId="36" borderId="50" xfId="0" applyFill="1" applyBorder="1" applyAlignment="1">
      <alignment horizontal="center" vertical="center"/>
    </xf>
    <xf numFmtId="0" fontId="0" fillId="36" borderId="51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 textRotation="255"/>
    </xf>
    <xf numFmtId="181" fontId="0" fillId="0" borderId="57" xfId="0" applyNumberFormat="1" applyBorder="1" applyAlignment="1">
      <alignment horizontal="center" vertical="center" textRotation="255"/>
    </xf>
    <xf numFmtId="181" fontId="0" fillId="0" borderId="56" xfId="0" applyNumberFormat="1" applyBorder="1" applyAlignment="1">
      <alignment horizontal="center" vertical="center" textRotation="255"/>
    </xf>
    <xf numFmtId="182" fontId="0" fillId="0" borderId="58" xfId="0" applyNumberFormat="1" applyBorder="1" applyAlignment="1">
      <alignment horizontal="center" vertical="center" textRotation="255"/>
    </xf>
    <xf numFmtId="182" fontId="0" fillId="0" borderId="59" xfId="0" applyNumberFormat="1" applyBorder="1" applyAlignment="1">
      <alignment horizontal="center" vertical="center" textRotation="255"/>
    </xf>
    <xf numFmtId="182" fontId="0" fillId="0" borderId="60" xfId="0" applyNumberFormat="1" applyBorder="1" applyAlignment="1">
      <alignment horizontal="center" vertical="center" textRotation="255"/>
    </xf>
    <xf numFmtId="183" fontId="0" fillId="0" borderId="61" xfId="0" applyNumberFormat="1" applyBorder="1" applyAlignment="1">
      <alignment horizontal="center" vertical="center" textRotation="255"/>
    </xf>
    <xf numFmtId="183" fontId="0" fillId="0" borderId="59" xfId="0" applyNumberFormat="1" applyBorder="1" applyAlignment="1">
      <alignment horizontal="center" vertical="center" textRotation="255"/>
    </xf>
    <xf numFmtId="183" fontId="0" fillId="0" borderId="62" xfId="0" applyNumberForma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B1:U257" totalsRowShown="0">
  <autoFilter ref="B1:U257"/>
  <tableColumns count="20">
    <tableColumn id="1" name="No."/>
    <tableColumn id="2" name="武将名"/>
    <tableColumn id="3" name="ﾚｱﾘﾃｨ"/>
    <tableColumn id="4" name="ｺｽﾄ"/>
    <tableColumn id="5" name="兵科"/>
    <tableColumn id="6" name="攻撃"/>
    <tableColumn id="7" name="知力"/>
    <tableColumn id="8" name="防均"/>
    <tableColumn id="9" name="歩防"/>
    <tableColumn id="10" name="槍防"/>
    <tableColumn id="11" name="弓防"/>
    <tableColumn id="12" name="騎防"/>
    <tableColumn id="13" name="移速"/>
    <tableColumn id="14" name="スキル"/>
    <tableColumn id="15" name="ラ"/>
    <tableColumn id="16" name="シ"/>
    <tableColumn id="17" name="ゴ"/>
    <tableColumn id="18" name="SX"/>
    <tableColumn id="19" name="GX"/>
    <tableColumn id="20" name="スタータ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G118"/>
  <sheetViews>
    <sheetView showGridLines="0" tabSelected="1" zoomScale="85" zoomScaleNormal="85" zoomScalePageLayoutView="0" workbookViewId="0" topLeftCell="A82">
      <selection activeCell="G90" sqref="G90"/>
    </sheetView>
  </sheetViews>
  <sheetFormatPr defaultColWidth="9.140625" defaultRowHeight="15"/>
  <cols>
    <col min="1" max="1" width="2.00390625" style="79" customWidth="1"/>
    <col min="2" max="2" width="6.57421875" style="0" customWidth="1"/>
    <col min="3" max="3" width="4.57421875" style="0" customWidth="1"/>
    <col min="4" max="4" width="6.57421875" style="79" customWidth="1"/>
    <col min="5" max="5" width="2.28125" style="79" customWidth="1"/>
    <col min="6" max="7" width="6.57421875" style="79" customWidth="1"/>
    <col min="8" max="11" width="7.28125" style="0" customWidth="1"/>
    <col min="12" max="12" width="3.57421875" style="79" customWidth="1"/>
    <col min="13" max="13" width="6.57421875" style="79" customWidth="1"/>
    <col min="14" max="14" width="4.421875" style="79" customWidth="1"/>
    <col min="15" max="15" width="6.57421875" style="0" customWidth="1"/>
    <col min="16" max="16" width="2.28125" style="79" customWidth="1"/>
    <col min="17" max="17" width="6.57421875" style="79" customWidth="1"/>
    <col min="18" max="18" width="6.57421875" style="0" customWidth="1"/>
    <col min="19" max="22" width="7.28125" style="0" customWidth="1"/>
    <col min="23" max="23" width="3.57421875" style="0" customWidth="1"/>
    <col min="24" max="24" width="6.421875" style="0" customWidth="1"/>
    <col min="25" max="25" width="4.421875" style="0" customWidth="1"/>
    <col min="26" max="26" width="6.57421875" style="0" customWidth="1"/>
    <col min="27" max="27" width="2.28125" style="0" customWidth="1"/>
    <col min="28" max="29" width="6.57421875" style="0" customWidth="1"/>
    <col min="30" max="33" width="7.28125" style="0" customWidth="1"/>
  </cols>
  <sheetData>
    <row r="1" s="79" customFormat="1" ht="13.5"/>
    <row r="2" s="79" customFormat="1" ht="14.25" thickBot="1"/>
    <row r="3" spans="2:33" ht="13.5">
      <c r="B3" s="123" t="s">
        <v>1860</v>
      </c>
      <c r="C3" s="115"/>
      <c r="D3" s="118" t="s">
        <v>1850</v>
      </c>
      <c r="E3" s="119"/>
      <c r="F3" s="120"/>
      <c r="G3" s="122"/>
      <c r="H3" s="121" t="s">
        <v>1845</v>
      </c>
      <c r="I3" s="116"/>
      <c r="J3" s="116"/>
      <c r="K3" s="117"/>
      <c r="M3" s="123" t="s">
        <v>1859</v>
      </c>
      <c r="N3" s="115"/>
      <c r="O3" s="118" t="s">
        <v>1850</v>
      </c>
      <c r="P3" s="119"/>
      <c r="Q3" s="120"/>
      <c r="R3" s="122"/>
      <c r="S3" s="121" t="s">
        <v>1845</v>
      </c>
      <c r="T3" s="116"/>
      <c r="U3" s="116"/>
      <c r="V3" s="117"/>
      <c r="X3" s="123" t="s">
        <v>1856</v>
      </c>
      <c r="Y3" s="115"/>
      <c r="Z3" s="118" t="s">
        <v>1850</v>
      </c>
      <c r="AA3" s="119"/>
      <c r="AB3" s="120"/>
      <c r="AC3" s="122"/>
      <c r="AD3" s="121" t="s">
        <v>1845</v>
      </c>
      <c r="AE3" s="116"/>
      <c r="AF3" s="116"/>
      <c r="AG3" s="117"/>
    </row>
    <row r="4" spans="2:33" ht="14.25" thickBot="1">
      <c r="B4" s="124" t="s">
        <v>1861</v>
      </c>
      <c r="C4" s="98" t="s">
        <v>1844</v>
      </c>
      <c r="D4" s="99" t="s">
        <v>1851</v>
      </c>
      <c r="E4" s="100" t="s">
        <v>1854</v>
      </c>
      <c r="F4" s="101" t="s">
        <v>1852</v>
      </c>
      <c r="G4" s="102" t="s">
        <v>1855</v>
      </c>
      <c r="H4" s="101" t="s">
        <v>1846</v>
      </c>
      <c r="I4" s="98" t="s">
        <v>1847</v>
      </c>
      <c r="J4" s="98" t="s">
        <v>1848</v>
      </c>
      <c r="K4" s="102" t="s">
        <v>1849</v>
      </c>
      <c r="M4" s="124" t="s">
        <v>1858</v>
      </c>
      <c r="N4" s="98" t="s">
        <v>1844</v>
      </c>
      <c r="O4" s="99" t="s">
        <v>1851</v>
      </c>
      <c r="P4" s="100" t="s">
        <v>1854</v>
      </c>
      <c r="Q4" s="101" t="s">
        <v>1852</v>
      </c>
      <c r="R4" s="102" t="s">
        <v>1855</v>
      </c>
      <c r="S4" s="101" t="s">
        <v>1846</v>
      </c>
      <c r="T4" s="98" t="s">
        <v>1847</v>
      </c>
      <c r="U4" s="98" t="s">
        <v>1848</v>
      </c>
      <c r="V4" s="102" t="s">
        <v>1849</v>
      </c>
      <c r="X4" s="124" t="s">
        <v>1857</v>
      </c>
      <c r="Y4" s="98" t="s">
        <v>1844</v>
      </c>
      <c r="Z4" s="99" t="s">
        <v>1851</v>
      </c>
      <c r="AA4" s="100" t="s">
        <v>1854</v>
      </c>
      <c r="AB4" s="101" t="s">
        <v>1852</v>
      </c>
      <c r="AC4" s="102" t="s">
        <v>1855</v>
      </c>
      <c r="AD4" s="101" t="s">
        <v>1846</v>
      </c>
      <c r="AE4" s="98" t="s">
        <v>1847</v>
      </c>
      <c r="AF4" s="98" t="s">
        <v>1848</v>
      </c>
      <c r="AG4" s="102" t="s">
        <v>1849</v>
      </c>
    </row>
    <row r="5" spans="2:33" ht="13.5">
      <c r="B5" s="125">
        <v>3</v>
      </c>
      <c r="C5" s="108">
        <v>1</v>
      </c>
      <c r="D5" s="109">
        <f>C5*B5*10</f>
        <v>30</v>
      </c>
      <c r="E5" s="110" t="s">
        <v>1854</v>
      </c>
      <c r="F5" s="111">
        <f>C5*B5*100</f>
        <v>300</v>
      </c>
      <c r="G5" s="112">
        <f>INT(C5*B5*16)</f>
        <v>48</v>
      </c>
      <c r="H5" s="111">
        <f>55*INT(C5*0.15+1.5)+26*INT(C5*1.2+12)+44*INT(C5*0.15+1.5)</f>
        <v>437</v>
      </c>
      <c r="I5" s="111">
        <f>55*INT(C5*0.15+1.5)+26*INT(C5*1.8+18)+44*INT(C5*0.15+1.5)</f>
        <v>593</v>
      </c>
      <c r="J5" s="108">
        <f>55*INT(C5*0.15+1.5)+26*INT(C5*3+30)+44*INT(C5*0.15+1.5)</f>
        <v>957</v>
      </c>
      <c r="K5" s="112">
        <f>55*INT(C5*0.3+3)+26*INT(C5*3.75+37.5)+44*INT(C5*0.3+3)</f>
        <v>1363</v>
      </c>
      <c r="M5" s="125">
        <v>3</v>
      </c>
      <c r="N5" s="108">
        <v>1</v>
      </c>
      <c r="O5" s="109">
        <f>N5*B5*10</f>
        <v>30</v>
      </c>
      <c r="P5" s="110" t="s">
        <v>1854</v>
      </c>
      <c r="Q5" s="111">
        <f>N5*B5*100</f>
        <v>300</v>
      </c>
      <c r="R5" s="112">
        <f>INT(N5*B5*16)</f>
        <v>48</v>
      </c>
      <c r="S5" s="111">
        <f>25*INT(N5*1.2+12)+42*INT(N5*0.15+1.5)+60*INT(N5*0.15+1.5)</f>
        <v>427</v>
      </c>
      <c r="T5" s="111">
        <f>25*INT(C5*1.8+18)+42*INT(C5*0.15+1.5)+60*INT(C5*0.15+1.5)</f>
        <v>577</v>
      </c>
      <c r="U5" s="108">
        <f>25*INT(C5*3+30)+42*INT(C5*0.15+1.5)+60*INT(C5*0.15+1.5)</f>
        <v>927</v>
      </c>
      <c r="V5" s="112">
        <f>25*INT(C5*3.75+37.5)+42*INT(C5*0.3+3)+60*INT(C5*0.3+3)</f>
        <v>1331</v>
      </c>
      <c r="X5" s="125">
        <v>3</v>
      </c>
      <c r="Y5" s="108">
        <v>1</v>
      </c>
      <c r="Z5" s="109">
        <f>Y5*B5*10</f>
        <v>30</v>
      </c>
      <c r="AA5" s="110" t="s">
        <v>1854</v>
      </c>
      <c r="AB5" s="111">
        <f>Y5*B5*100</f>
        <v>300</v>
      </c>
      <c r="AC5" s="112">
        <f>INT(Y5*B5*16)</f>
        <v>48</v>
      </c>
      <c r="AD5" s="111">
        <f>40*INT(Y5*0.15+1.5)+58*INT(Y5*0.15+1.5)+28*INT(Y5*1.2+12)</f>
        <v>462</v>
      </c>
      <c r="AE5" s="111">
        <f>40*INT(C5*0.15+1.5)+58*INT(C5*0.15+1.5)+28*INT(C5*1.8+18)</f>
        <v>630</v>
      </c>
      <c r="AF5" s="108">
        <f>40*INT(C5*0.15+1.5)+58*INT(C5*0.15+1.5)+28*INT(C5*3+30)</f>
        <v>1022</v>
      </c>
      <c r="AG5" s="112">
        <f>40*INT(C5*0.3+3)+58*INT(C5*0.3+3)+28*INT(C5*3.75+37.5)</f>
        <v>1442</v>
      </c>
    </row>
    <row r="6" spans="2:33" ht="13.5">
      <c r="B6" s="126"/>
      <c r="C6" s="83">
        <v>5</v>
      </c>
      <c r="D6" s="85">
        <f>C6*B5*10</f>
        <v>150</v>
      </c>
      <c r="E6" s="84" t="s">
        <v>1854</v>
      </c>
      <c r="F6" s="86">
        <f>C6*B5*100</f>
        <v>1500</v>
      </c>
      <c r="G6" s="92">
        <f>INT(C6*B5*16)</f>
        <v>240</v>
      </c>
      <c r="H6" s="86">
        <f aca="true" t="shared" si="0" ref="H6:H16">55*INT(C6*0.15+1.5)+26*INT(C6*1.2+12)+44*INT(C6*0.15+1.5)</f>
        <v>666</v>
      </c>
      <c r="I6" s="83">
        <f aca="true" t="shared" si="1" ref="I6:I16">55*INT(C6*0.15+1.5)+26*INT(C6*1.8+18)+44*INT(C6*0.15+1.5)</f>
        <v>900</v>
      </c>
      <c r="J6" s="83">
        <f aca="true" t="shared" si="2" ref="J6:J16">55*INT(C6*0.15+1.5)+26*INT(C6*3+30)+44*INT(C6*0.15+1.5)</f>
        <v>1368</v>
      </c>
      <c r="K6" s="92">
        <f aca="true" t="shared" si="3" ref="K6:K16">55*INT(C6*0.3+3)+26*INT(C6*3.75+37.5)+44*INT(C6*0.3+3)</f>
        <v>1852</v>
      </c>
      <c r="M6" s="126"/>
      <c r="N6" s="83">
        <v>5</v>
      </c>
      <c r="O6" s="85">
        <f>N6*B5*10</f>
        <v>150</v>
      </c>
      <c r="P6" s="84" t="s">
        <v>1854</v>
      </c>
      <c r="Q6" s="86">
        <f>N6*B5*100</f>
        <v>1500</v>
      </c>
      <c r="R6" s="92">
        <f>INT(N6*B5*16)</f>
        <v>240</v>
      </c>
      <c r="S6" s="86">
        <f aca="true" t="shared" si="4" ref="S6:S16">25*INT(N6*1.2+12)+42*INT(N6*0.15+1.5)+60*INT(N6*0.15+1.5)</f>
        <v>654</v>
      </c>
      <c r="T6" s="83">
        <f aca="true" t="shared" si="5" ref="T6:T16">25*INT(C6*1.8+18)+42*INT(C6*0.15+1.5)+60*INT(C6*0.15+1.5)</f>
        <v>879</v>
      </c>
      <c r="U6" s="83">
        <f aca="true" t="shared" si="6" ref="U6:U16">25*INT(C6*3+30)+42*INT(C6*0.15+1.5)+60*INT(C6*0.15+1.5)</f>
        <v>1329</v>
      </c>
      <c r="V6" s="92">
        <f aca="true" t="shared" si="7" ref="V6:V16">25*INT(C6*3.75+37.5)+42*INT(C6*0.3+3)+60*INT(C6*0.3+3)</f>
        <v>1808</v>
      </c>
      <c r="X6" s="126"/>
      <c r="Y6" s="83">
        <v>5</v>
      </c>
      <c r="Z6" s="85">
        <f>Y6*B5*10</f>
        <v>150</v>
      </c>
      <c r="AA6" s="84" t="s">
        <v>1854</v>
      </c>
      <c r="AB6" s="86">
        <f>Y6*B5*100</f>
        <v>1500</v>
      </c>
      <c r="AC6" s="92">
        <f>INT(Y6*B5*16)</f>
        <v>240</v>
      </c>
      <c r="AD6" s="86">
        <f aca="true" t="shared" si="8" ref="AD6:AD16">40*INT(Y6*0.15+1.5)+58*INT(Y6*0.15+1.5)+28*INT(Y6*1.2+12)</f>
        <v>700</v>
      </c>
      <c r="AE6" s="83">
        <f>40*INT(C6*0.15+1.5)+58*INT(C6*0.15+1.5)+28*INT(C6*1.8+18)</f>
        <v>952</v>
      </c>
      <c r="AF6" s="83">
        <f>40*INT(C6*0.15+1.5)+58*INT(C6*0.15+1.5)+28*INT(C6*3+30)</f>
        <v>1456</v>
      </c>
      <c r="AG6" s="92">
        <f>40*INT(C6*0.3+3)+58*INT(C6*0.3+3)+28*INT(C6*3.75+37.5)</f>
        <v>1960</v>
      </c>
    </row>
    <row r="7" spans="2:33" ht="13.5">
      <c r="B7" s="126"/>
      <c r="C7" s="87">
        <v>10</v>
      </c>
      <c r="D7" s="88">
        <f>C7*B5*10</f>
        <v>300</v>
      </c>
      <c r="E7" s="89" t="s">
        <v>1854</v>
      </c>
      <c r="F7" s="90">
        <f>C7*B5*100</f>
        <v>3000</v>
      </c>
      <c r="G7" s="91">
        <f>INT(C7*B5*16)</f>
        <v>480</v>
      </c>
      <c r="H7" s="90">
        <f t="shared" si="0"/>
        <v>921</v>
      </c>
      <c r="I7" s="87">
        <f t="shared" si="1"/>
        <v>1233</v>
      </c>
      <c r="J7" s="87">
        <f t="shared" si="2"/>
        <v>1857</v>
      </c>
      <c r="K7" s="91">
        <f t="shared" si="3"/>
        <v>2544</v>
      </c>
      <c r="M7" s="126"/>
      <c r="N7" s="87">
        <v>10</v>
      </c>
      <c r="O7" s="88">
        <f>N7*B5*10</f>
        <v>300</v>
      </c>
      <c r="P7" s="89" t="s">
        <v>1854</v>
      </c>
      <c r="Q7" s="90">
        <f>N7*B5*100</f>
        <v>3000</v>
      </c>
      <c r="R7" s="91">
        <f>INT(N7*B5*16)</f>
        <v>480</v>
      </c>
      <c r="S7" s="90">
        <f t="shared" si="4"/>
        <v>906</v>
      </c>
      <c r="T7" s="87">
        <f t="shared" si="5"/>
        <v>1206</v>
      </c>
      <c r="U7" s="87">
        <f t="shared" si="6"/>
        <v>1806</v>
      </c>
      <c r="V7" s="91">
        <f t="shared" si="7"/>
        <v>2487</v>
      </c>
      <c r="X7" s="126"/>
      <c r="Y7" s="87">
        <v>10</v>
      </c>
      <c r="Z7" s="88">
        <f>Y7*B5*10</f>
        <v>300</v>
      </c>
      <c r="AA7" s="89" t="s">
        <v>1854</v>
      </c>
      <c r="AB7" s="90">
        <f>Y7*B5*100</f>
        <v>3000</v>
      </c>
      <c r="AC7" s="91">
        <f>INT(Y7*B5*16)</f>
        <v>480</v>
      </c>
      <c r="AD7" s="90">
        <f t="shared" si="8"/>
        <v>966</v>
      </c>
      <c r="AE7" s="87">
        <f>40*INT(C7*0.15+1.5)+58*INT(C7*0.15+1.5)+28*INT(C7*1.8+18)</f>
        <v>1302</v>
      </c>
      <c r="AF7" s="87">
        <f>40*INT(C7*0.15+1.5)+58*INT(C7*0.15+1.5)+28*INT(C7*3+30)</f>
        <v>1974</v>
      </c>
      <c r="AG7" s="91">
        <f>40*INT(C7*0.3+3)+58*INT(C7*0.3+3)+28*INT(C7*3.75+37.5)</f>
        <v>2688</v>
      </c>
    </row>
    <row r="8" spans="2:33" ht="13.5">
      <c r="B8" s="126"/>
      <c r="C8" s="83">
        <v>20</v>
      </c>
      <c r="D8" s="85">
        <f>C8*B5*10</f>
        <v>600</v>
      </c>
      <c r="E8" s="84" t="s">
        <v>1854</v>
      </c>
      <c r="F8" s="86">
        <f>C8*B5*100</f>
        <v>6000</v>
      </c>
      <c r="G8" s="92">
        <f>INT(C8*B5*16)</f>
        <v>960</v>
      </c>
      <c r="H8" s="86">
        <f t="shared" si="0"/>
        <v>1332</v>
      </c>
      <c r="I8" s="83">
        <f t="shared" si="1"/>
        <v>1800</v>
      </c>
      <c r="J8" s="83">
        <f t="shared" si="2"/>
        <v>2736</v>
      </c>
      <c r="K8" s="92">
        <f t="shared" si="3"/>
        <v>3803</v>
      </c>
      <c r="M8" s="126"/>
      <c r="N8" s="83">
        <v>20</v>
      </c>
      <c r="O8" s="85">
        <f>N8*B5*10</f>
        <v>600</v>
      </c>
      <c r="P8" s="84" t="s">
        <v>1854</v>
      </c>
      <c r="Q8" s="86">
        <f>N8*B5*100</f>
        <v>6000</v>
      </c>
      <c r="R8" s="92">
        <f>INT(N8*B5*16)</f>
        <v>960</v>
      </c>
      <c r="S8" s="86">
        <f t="shared" si="4"/>
        <v>1308</v>
      </c>
      <c r="T8" s="83">
        <f t="shared" si="5"/>
        <v>1758</v>
      </c>
      <c r="U8" s="83">
        <f t="shared" si="6"/>
        <v>2658</v>
      </c>
      <c r="V8" s="92">
        <f t="shared" si="7"/>
        <v>3718</v>
      </c>
      <c r="X8" s="126"/>
      <c r="Y8" s="83">
        <v>20</v>
      </c>
      <c r="Z8" s="85">
        <f>Y8*B5*10</f>
        <v>600</v>
      </c>
      <c r="AA8" s="84" t="s">
        <v>1854</v>
      </c>
      <c r="AB8" s="86">
        <f>Y8*B5*100</f>
        <v>6000</v>
      </c>
      <c r="AC8" s="92">
        <f>INT(Y8*B5*16)</f>
        <v>960</v>
      </c>
      <c r="AD8" s="86">
        <f t="shared" si="8"/>
        <v>1400</v>
      </c>
      <c r="AE8" s="83">
        <f>40*INT(C8*0.15+1.5)+58*INT(C8*0.15+1.5)+28*INT(C8*1.8+18)</f>
        <v>1904</v>
      </c>
      <c r="AF8" s="83">
        <f>40*INT(C8*0.15+1.5)+58*INT(C8*0.15+1.5)+28*INT(C8*3+30)</f>
        <v>2912</v>
      </c>
      <c r="AG8" s="92">
        <f>40*INT(C8*0.3+3)+58*INT(C8*0.3+3)+28*INT(C8*3.75+37.5)</f>
        <v>4018</v>
      </c>
    </row>
    <row r="9" spans="2:33" ht="13.5">
      <c r="B9" s="126"/>
      <c r="C9" s="87">
        <v>30</v>
      </c>
      <c r="D9" s="88">
        <f>C9*B5*10</f>
        <v>900</v>
      </c>
      <c r="E9" s="89" t="s">
        <v>1854</v>
      </c>
      <c r="F9" s="90">
        <f>C9*B5*100</f>
        <v>9000</v>
      </c>
      <c r="G9" s="91">
        <f>INT(C9*B5*16)</f>
        <v>1440</v>
      </c>
      <c r="H9" s="90">
        <f t="shared" si="0"/>
        <v>1842</v>
      </c>
      <c r="I9" s="87">
        <f t="shared" si="1"/>
        <v>2466</v>
      </c>
      <c r="J9" s="87">
        <f t="shared" si="2"/>
        <v>3714</v>
      </c>
      <c r="K9" s="91">
        <f t="shared" si="3"/>
        <v>5088</v>
      </c>
      <c r="M9" s="126"/>
      <c r="N9" s="87">
        <v>30</v>
      </c>
      <c r="O9" s="88">
        <f>N9*B5*10</f>
        <v>900</v>
      </c>
      <c r="P9" s="89" t="s">
        <v>1854</v>
      </c>
      <c r="Q9" s="90">
        <f>N9*B5*100</f>
        <v>9000</v>
      </c>
      <c r="R9" s="91">
        <f>INT(N9*B5*16)</f>
        <v>1440</v>
      </c>
      <c r="S9" s="90">
        <f t="shared" si="4"/>
        <v>1812</v>
      </c>
      <c r="T9" s="87">
        <f t="shared" si="5"/>
        <v>2412</v>
      </c>
      <c r="U9" s="87">
        <f t="shared" si="6"/>
        <v>3612</v>
      </c>
      <c r="V9" s="91">
        <f t="shared" si="7"/>
        <v>4974</v>
      </c>
      <c r="X9" s="126"/>
      <c r="Y9" s="87">
        <v>30</v>
      </c>
      <c r="Z9" s="88">
        <f>Y9*B5*10</f>
        <v>900</v>
      </c>
      <c r="AA9" s="89" t="s">
        <v>1854</v>
      </c>
      <c r="AB9" s="90">
        <f>Y9*B5*100</f>
        <v>9000</v>
      </c>
      <c r="AC9" s="91">
        <f>INT(Y9*B5*16)</f>
        <v>1440</v>
      </c>
      <c r="AD9" s="90">
        <f t="shared" si="8"/>
        <v>1932</v>
      </c>
      <c r="AE9" s="87">
        <f>40*INT(C9*0.15+1.5)+58*INT(C9*0.15+1.5)+28*INT(C9*1.8+18)</f>
        <v>2604</v>
      </c>
      <c r="AF9" s="87">
        <f>40*INT(C9*0.15+1.5)+58*INT(C9*0.15+1.5)+28*INT(C9*3+30)</f>
        <v>3948</v>
      </c>
      <c r="AG9" s="91">
        <f>40*INT(C9*0.3+3)+58*INT(C9*0.3+3)+28*INT(C9*3.75+37.5)</f>
        <v>5376</v>
      </c>
    </row>
    <row r="10" spans="2:33" ht="13.5">
      <c r="B10" s="126"/>
      <c r="C10" s="83">
        <v>40</v>
      </c>
      <c r="D10" s="85">
        <f>C10*B5*10</f>
        <v>1200</v>
      </c>
      <c r="E10" s="84" t="s">
        <v>1854</v>
      </c>
      <c r="F10" s="86">
        <f>C10*B5*100</f>
        <v>12000</v>
      </c>
      <c r="G10" s="92">
        <f>INT(C10*B5*16)</f>
        <v>1920</v>
      </c>
      <c r="H10" s="86">
        <f t="shared" si="0"/>
        <v>2253</v>
      </c>
      <c r="I10" s="83">
        <f t="shared" si="1"/>
        <v>3033</v>
      </c>
      <c r="J10" s="83">
        <f t="shared" si="2"/>
        <v>4593</v>
      </c>
      <c r="K10" s="92">
        <f t="shared" si="3"/>
        <v>6347</v>
      </c>
      <c r="M10" s="126"/>
      <c r="N10" s="83">
        <v>40</v>
      </c>
      <c r="O10" s="85">
        <f>N10*B5*10</f>
        <v>1200</v>
      </c>
      <c r="P10" s="84" t="s">
        <v>1854</v>
      </c>
      <c r="Q10" s="86">
        <f>N10*B5*100</f>
        <v>12000</v>
      </c>
      <c r="R10" s="92">
        <f>INT(N10*B5*16)</f>
        <v>1920</v>
      </c>
      <c r="S10" s="86">
        <f t="shared" si="4"/>
        <v>2214</v>
      </c>
      <c r="T10" s="83">
        <f t="shared" si="5"/>
        <v>2964</v>
      </c>
      <c r="U10" s="83">
        <f t="shared" si="6"/>
        <v>4464</v>
      </c>
      <c r="V10" s="92">
        <f t="shared" si="7"/>
        <v>6205</v>
      </c>
      <c r="X10" s="126"/>
      <c r="Y10" s="83">
        <v>40</v>
      </c>
      <c r="Z10" s="85">
        <f>Y10*B5*10</f>
        <v>1200</v>
      </c>
      <c r="AA10" s="84" t="s">
        <v>1854</v>
      </c>
      <c r="AB10" s="86">
        <f>Y10*B5*100</f>
        <v>12000</v>
      </c>
      <c r="AC10" s="92">
        <f>INT(Y10*B5*16)</f>
        <v>1920</v>
      </c>
      <c r="AD10" s="86">
        <f t="shared" si="8"/>
        <v>2366</v>
      </c>
      <c r="AE10" s="83">
        <f>40*INT(C10*0.15+1.5)+58*INT(C10*0.15+1.5)+28*INT(C10*1.8+18)</f>
        <v>3206</v>
      </c>
      <c r="AF10" s="83">
        <f>40*INT(C10*0.15+1.5)+58*INT(C10*0.15+1.5)+28*INT(C10*3+30)</f>
        <v>4886</v>
      </c>
      <c r="AG10" s="92">
        <f>40*INT(C10*0.3+3)+58*INT(C10*0.3+3)+28*INT(C10*3.75+37.5)</f>
        <v>6706</v>
      </c>
    </row>
    <row r="11" spans="2:33" ht="13.5">
      <c r="B11" s="126"/>
      <c r="C11" s="87">
        <v>50</v>
      </c>
      <c r="D11" s="88">
        <f>C11*B5*10</f>
        <v>1500</v>
      </c>
      <c r="E11" s="89" t="s">
        <v>1854</v>
      </c>
      <c r="F11" s="90">
        <f>C11*B5*100</f>
        <v>15000</v>
      </c>
      <c r="G11" s="91">
        <f>INT(C11*B5*16)</f>
        <v>2400</v>
      </c>
      <c r="H11" s="90">
        <f t="shared" si="0"/>
        <v>2763</v>
      </c>
      <c r="I11" s="87">
        <f t="shared" si="1"/>
        <v>3699</v>
      </c>
      <c r="J11" s="87">
        <f t="shared" si="2"/>
        <v>5571</v>
      </c>
      <c r="K11" s="91">
        <f t="shared" si="3"/>
        <v>7632</v>
      </c>
      <c r="M11" s="126"/>
      <c r="N11" s="87">
        <v>50</v>
      </c>
      <c r="O11" s="88">
        <f>N11*B5*10</f>
        <v>1500</v>
      </c>
      <c r="P11" s="89" t="s">
        <v>1854</v>
      </c>
      <c r="Q11" s="90">
        <f>N11*B5*100</f>
        <v>15000</v>
      </c>
      <c r="R11" s="91">
        <f>INT(N11*B5*16)</f>
        <v>2400</v>
      </c>
      <c r="S11" s="90">
        <f t="shared" si="4"/>
        <v>2718</v>
      </c>
      <c r="T11" s="87">
        <f t="shared" si="5"/>
        <v>3618</v>
      </c>
      <c r="U11" s="87">
        <f t="shared" si="6"/>
        <v>5418</v>
      </c>
      <c r="V11" s="91">
        <f t="shared" si="7"/>
        <v>7461</v>
      </c>
      <c r="X11" s="126"/>
      <c r="Y11" s="87">
        <v>50</v>
      </c>
      <c r="Z11" s="88">
        <f>Y11*B5*10</f>
        <v>1500</v>
      </c>
      <c r="AA11" s="89" t="s">
        <v>1854</v>
      </c>
      <c r="AB11" s="90">
        <f>Y11*B5*100</f>
        <v>15000</v>
      </c>
      <c r="AC11" s="91">
        <f>INT(Y11*B5*16)</f>
        <v>2400</v>
      </c>
      <c r="AD11" s="90">
        <f t="shared" si="8"/>
        <v>2898</v>
      </c>
      <c r="AE11" s="87">
        <f>40*INT(C11*0.15+1.5)+58*INT(C11*0.15+1.5)+28*INT(C11*1.8+18)</f>
        <v>3906</v>
      </c>
      <c r="AF11" s="87">
        <f>40*INT(C11*0.15+1.5)+58*INT(C11*0.15+1.5)+28*INT(C11*3+30)</f>
        <v>5922</v>
      </c>
      <c r="AG11" s="91">
        <f>40*INT(C11*0.3+3)+58*INT(C11*0.3+3)+28*INT(C11*3.75+37.5)</f>
        <v>8064</v>
      </c>
    </row>
    <row r="12" spans="2:33" ht="13.5">
      <c r="B12" s="126"/>
      <c r="C12" s="83">
        <v>100</v>
      </c>
      <c r="D12" s="85">
        <f>C12*B5*10</f>
        <v>3000</v>
      </c>
      <c r="E12" s="84" t="s">
        <v>1854</v>
      </c>
      <c r="F12" s="86">
        <f>C12*B5*100</f>
        <v>30000</v>
      </c>
      <c r="G12" s="92">
        <f>INT(C12*B5*16)</f>
        <v>4800</v>
      </c>
      <c r="H12" s="86">
        <f t="shared" si="0"/>
        <v>5016</v>
      </c>
      <c r="I12" s="83">
        <f t="shared" si="1"/>
        <v>6732</v>
      </c>
      <c r="J12" s="83">
        <f t="shared" si="2"/>
        <v>10164</v>
      </c>
      <c r="K12" s="92">
        <f t="shared" si="3"/>
        <v>13979</v>
      </c>
      <c r="M12" s="126"/>
      <c r="N12" s="83">
        <v>100</v>
      </c>
      <c r="O12" s="85">
        <f>N12*B5*10</f>
        <v>3000</v>
      </c>
      <c r="P12" s="84" t="s">
        <v>1854</v>
      </c>
      <c r="Q12" s="86">
        <f>N12*B5*100</f>
        <v>30000</v>
      </c>
      <c r="R12" s="92">
        <f>INT(N12*B5*16)</f>
        <v>4800</v>
      </c>
      <c r="S12" s="86">
        <f t="shared" si="4"/>
        <v>4932</v>
      </c>
      <c r="T12" s="83">
        <f t="shared" si="5"/>
        <v>6582</v>
      </c>
      <c r="U12" s="83">
        <f t="shared" si="6"/>
        <v>9882</v>
      </c>
      <c r="V12" s="92">
        <f t="shared" si="7"/>
        <v>13666</v>
      </c>
      <c r="X12" s="126"/>
      <c r="Y12" s="83">
        <v>100</v>
      </c>
      <c r="Z12" s="85">
        <f>Y12*B5*10</f>
        <v>3000</v>
      </c>
      <c r="AA12" s="84" t="s">
        <v>1854</v>
      </c>
      <c r="AB12" s="86">
        <f>Y12*B5*100</f>
        <v>30000</v>
      </c>
      <c r="AC12" s="92">
        <f>INT(Y12*B5*16)</f>
        <v>4800</v>
      </c>
      <c r="AD12" s="86">
        <f t="shared" si="8"/>
        <v>5264</v>
      </c>
      <c r="AE12" s="83">
        <f>40*INT(C12*0.15+1.5)+58*INT(C12*0.15+1.5)+28*INT(C12*1.8+18)</f>
        <v>7112</v>
      </c>
      <c r="AF12" s="83">
        <f>40*INT(C12*0.15+1.5)+58*INT(C12*0.15+1.5)+28*INT(C12*3+30)</f>
        <v>10808</v>
      </c>
      <c r="AG12" s="92">
        <f>40*INT(C12*0.3+3)+58*INT(C12*0.3+3)+28*INT(C12*3.75+37.5)</f>
        <v>14770</v>
      </c>
    </row>
    <row r="13" spans="2:33" ht="13.5">
      <c r="B13" s="126"/>
      <c r="C13" s="87">
        <v>150</v>
      </c>
      <c r="D13" s="88">
        <f>C13*B5*10</f>
        <v>4500</v>
      </c>
      <c r="E13" s="89" t="s">
        <v>1854</v>
      </c>
      <c r="F13" s="90">
        <f>C13*B5*100</f>
        <v>45000</v>
      </c>
      <c r="G13" s="91">
        <f>INT(C13*B5*16)</f>
        <v>7200</v>
      </c>
      <c r="H13" s="90">
        <f t="shared" si="0"/>
        <v>7368</v>
      </c>
      <c r="I13" s="87">
        <f t="shared" si="1"/>
        <v>9864</v>
      </c>
      <c r="J13" s="87">
        <f t="shared" si="2"/>
        <v>14856</v>
      </c>
      <c r="K13" s="91">
        <f t="shared" si="3"/>
        <v>20352</v>
      </c>
      <c r="M13" s="126"/>
      <c r="N13" s="87">
        <v>150</v>
      </c>
      <c r="O13" s="88">
        <f>N13*B5*10</f>
        <v>4500</v>
      </c>
      <c r="P13" s="89" t="s">
        <v>1854</v>
      </c>
      <c r="Q13" s="90">
        <f>N13*B5*100</f>
        <v>45000</v>
      </c>
      <c r="R13" s="91">
        <f>INT(N13*B5*16)</f>
        <v>7200</v>
      </c>
      <c r="S13" s="90">
        <f t="shared" si="4"/>
        <v>7248</v>
      </c>
      <c r="T13" s="87">
        <f t="shared" si="5"/>
        <v>9648</v>
      </c>
      <c r="U13" s="87">
        <f t="shared" si="6"/>
        <v>14448</v>
      </c>
      <c r="V13" s="91">
        <f t="shared" si="7"/>
        <v>19896</v>
      </c>
      <c r="X13" s="126"/>
      <c r="Y13" s="87">
        <v>150</v>
      </c>
      <c r="Z13" s="88">
        <f>Y13*B5*10</f>
        <v>4500</v>
      </c>
      <c r="AA13" s="89" t="s">
        <v>1854</v>
      </c>
      <c r="AB13" s="90">
        <f>Y13*B5*100</f>
        <v>45000</v>
      </c>
      <c r="AC13" s="91">
        <f>INT(Y13*B5*16)</f>
        <v>7200</v>
      </c>
      <c r="AD13" s="90">
        <f t="shared" si="8"/>
        <v>7728</v>
      </c>
      <c r="AE13" s="87">
        <f>40*INT(C13*0.15+1.5)+58*INT(C13*0.15+1.5)+28*INT(C13*1.8+18)</f>
        <v>10416</v>
      </c>
      <c r="AF13" s="87">
        <f>40*INT(C13*0.15+1.5)+58*INT(C13*0.15+1.5)+28*INT(C13*3+30)</f>
        <v>15792</v>
      </c>
      <c r="AG13" s="91">
        <f>40*INT(C13*0.3+3)+58*INT(C13*0.3+3)+28*INT(C13*3.75+37.5)</f>
        <v>21504</v>
      </c>
    </row>
    <row r="14" spans="2:33" ht="13.5">
      <c r="B14" s="126"/>
      <c r="C14" s="83">
        <v>200</v>
      </c>
      <c r="D14" s="85">
        <f>C14*B5*10</f>
        <v>6000</v>
      </c>
      <c r="E14" s="84" t="s">
        <v>1854</v>
      </c>
      <c r="F14" s="86">
        <f>C14*B5*100</f>
        <v>60000</v>
      </c>
      <c r="G14" s="92">
        <f>INT(C14*B5*16)</f>
        <v>9600</v>
      </c>
      <c r="H14" s="86">
        <f t="shared" si="0"/>
        <v>9621</v>
      </c>
      <c r="I14" s="83">
        <f t="shared" si="1"/>
        <v>12897</v>
      </c>
      <c r="J14" s="83">
        <f t="shared" si="2"/>
        <v>19449</v>
      </c>
      <c r="K14" s="92">
        <f t="shared" si="3"/>
        <v>26699</v>
      </c>
      <c r="M14" s="126"/>
      <c r="N14" s="83">
        <v>200</v>
      </c>
      <c r="O14" s="85">
        <f>N14*B5*10</f>
        <v>6000</v>
      </c>
      <c r="P14" s="84" t="s">
        <v>1854</v>
      </c>
      <c r="Q14" s="86">
        <f>N14*B5*100</f>
        <v>60000</v>
      </c>
      <c r="R14" s="92">
        <f>INT(N14*B5*16)</f>
        <v>9600</v>
      </c>
      <c r="S14" s="86">
        <f t="shared" si="4"/>
        <v>9462</v>
      </c>
      <c r="T14" s="83">
        <f t="shared" si="5"/>
        <v>12612</v>
      </c>
      <c r="U14" s="83">
        <f t="shared" si="6"/>
        <v>18912</v>
      </c>
      <c r="V14" s="92">
        <f t="shared" si="7"/>
        <v>26101</v>
      </c>
      <c r="X14" s="126"/>
      <c r="Y14" s="83">
        <v>200</v>
      </c>
      <c r="Z14" s="85">
        <f>Y14*B5*10</f>
        <v>6000</v>
      </c>
      <c r="AA14" s="84" t="s">
        <v>1854</v>
      </c>
      <c r="AB14" s="86">
        <f>Y14*B5*100</f>
        <v>60000</v>
      </c>
      <c r="AC14" s="92">
        <f>INT(Y14*B5*16)</f>
        <v>9600</v>
      </c>
      <c r="AD14" s="86">
        <f t="shared" si="8"/>
        <v>10094</v>
      </c>
      <c r="AE14" s="83">
        <f>40*INT(C14*0.15+1.5)+58*INT(C14*0.15+1.5)+28*INT(C14*1.8+18)</f>
        <v>13622</v>
      </c>
      <c r="AF14" s="83">
        <f>40*INT(C14*0.15+1.5)+58*INT(C14*0.15+1.5)+28*INT(C14*3+30)</f>
        <v>20678</v>
      </c>
      <c r="AG14" s="92">
        <f>40*INT(C14*0.3+3)+58*INT(C14*0.3+3)+28*INT(C14*3.75+37.5)</f>
        <v>28210</v>
      </c>
    </row>
    <row r="15" spans="2:33" ht="13.5">
      <c r="B15" s="126"/>
      <c r="C15" s="87">
        <v>250</v>
      </c>
      <c r="D15" s="88">
        <f>C15*B5*10</f>
        <v>7500</v>
      </c>
      <c r="E15" s="89" t="s">
        <v>1854</v>
      </c>
      <c r="F15" s="90">
        <f>C15*B5*100</f>
        <v>75000</v>
      </c>
      <c r="G15" s="91">
        <f>INT(C15*B5*16)</f>
        <v>12000</v>
      </c>
      <c r="H15" s="90">
        <f t="shared" si="0"/>
        <v>11973</v>
      </c>
      <c r="I15" s="87">
        <f t="shared" si="1"/>
        <v>16029</v>
      </c>
      <c r="J15" s="87">
        <f t="shared" si="2"/>
        <v>24141</v>
      </c>
      <c r="K15" s="91">
        <f t="shared" si="3"/>
        <v>33072</v>
      </c>
      <c r="M15" s="126"/>
      <c r="N15" s="87">
        <v>250</v>
      </c>
      <c r="O15" s="88">
        <f>N15*B5*10</f>
        <v>7500</v>
      </c>
      <c r="P15" s="89" t="s">
        <v>1854</v>
      </c>
      <c r="Q15" s="90">
        <f>N15*B5*100</f>
        <v>75000</v>
      </c>
      <c r="R15" s="91">
        <f>INT(N15*B5*16)</f>
        <v>12000</v>
      </c>
      <c r="S15" s="90">
        <f t="shared" si="4"/>
        <v>11778</v>
      </c>
      <c r="T15" s="87">
        <f t="shared" si="5"/>
        <v>15678</v>
      </c>
      <c r="U15" s="87">
        <f t="shared" si="6"/>
        <v>23478</v>
      </c>
      <c r="V15" s="91">
        <f t="shared" si="7"/>
        <v>32331</v>
      </c>
      <c r="X15" s="126"/>
      <c r="Y15" s="87">
        <v>250</v>
      </c>
      <c r="Z15" s="88">
        <f>Y15*B5*10</f>
        <v>7500</v>
      </c>
      <c r="AA15" s="89" t="s">
        <v>1854</v>
      </c>
      <c r="AB15" s="90">
        <f>Y15*B5*100</f>
        <v>75000</v>
      </c>
      <c r="AC15" s="91">
        <f>INT(Y15*B5*16)</f>
        <v>12000</v>
      </c>
      <c r="AD15" s="90">
        <f t="shared" si="8"/>
        <v>12558</v>
      </c>
      <c r="AE15" s="87">
        <f>40*INT(C15*0.15+1.5)+58*INT(C15*0.15+1.5)+28*INT(C15*1.8+18)</f>
        <v>16926</v>
      </c>
      <c r="AF15" s="87">
        <f>40*INT(C15*0.15+1.5)+58*INT(C15*0.15+1.5)+28*INT(C15*3+30)</f>
        <v>25662</v>
      </c>
      <c r="AG15" s="91">
        <f>40*INT(C15*0.3+3)+58*INT(C15*0.3+3)+28*INT(C15*3.75+37.5)</f>
        <v>34944</v>
      </c>
    </row>
    <row r="16" spans="2:33" ht="14.25" thickBot="1">
      <c r="B16" s="127"/>
      <c r="C16" s="93">
        <v>300</v>
      </c>
      <c r="D16" s="94">
        <f>C16*B5*10</f>
        <v>9000</v>
      </c>
      <c r="E16" s="95" t="s">
        <v>1854</v>
      </c>
      <c r="F16" s="96">
        <f>C16*B5*100</f>
        <v>90000</v>
      </c>
      <c r="G16" s="97">
        <f>INT(C16*B5*16)</f>
        <v>14400</v>
      </c>
      <c r="H16" s="96">
        <f t="shared" si="0"/>
        <v>14226</v>
      </c>
      <c r="I16" s="93">
        <f t="shared" si="1"/>
        <v>19062</v>
      </c>
      <c r="J16" s="93">
        <f t="shared" si="2"/>
        <v>28734</v>
      </c>
      <c r="K16" s="97">
        <f t="shared" si="3"/>
        <v>39419</v>
      </c>
      <c r="M16" s="127"/>
      <c r="N16" s="93">
        <v>300</v>
      </c>
      <c r="O16" s="94">
        <f>N16*B5*10</f>
        <v>9000</v>
      </c>
      <c r="P16" s="95" t="s">
        <v>1854</v>
      </c>
      <c r="Q16" s="96">
        <f>N16*B5*100</f>
        <v>90000</v>
      </c>
      <c r="R16" s="97">
        <f>INT(N16*B5*16)</f>
        <v>14400</v>
      </c>
      <c r="S16" s="96">
        <f t="shared" si="4"/>
        <v>13992</v>
      </c>
      <c r="T16" s="93">
        <f t="shared" si="5"/>
        <v>18642</v>
      </c>
      <c r="U16" s="93">
        <f t="shared" si="6"/>
        <v>27942</v>
      </c>
      <c r="V16" s="97">
        <f t="shared" si="7"/>
        <v>38536</v>
      </c>
      <c r="X16" s="127"/>
      <c r="Y16" s="93">
        <v>300</v>
      </c>
      <c r="Z16" s="94">
        <f>Y16*B5*10</f>
        <v>9000</v>
      </c>
      <c r="AA16" s="95" t="s">
        <v>1854</v>
      </c>
      <c r="AB16" s="96">
        <f>Y16*B5*100</f>
        <v>90000</v>
      </c>
      <c r="AC16" s="97">
        <f>INT(Y16*B5*16)</f>
        <v>14400</v>
      </c>
      <c r="AD16" s="96">
        <f t="shared" si="8"/>
        <v>14924</v>
      </c>
      <c r="AE16" s="93">
        <f>40*INT(C16*0.15+1.5)+58*INT(C16*0.15+1.5)+28*INT(C16*1.8+18)</f>
        <v>20132</v>
      </c>
      <c r="AF16" s="93">
        <f>40*INT(C16*0.15+1.5)+58*INT(C16*0.15+1.5)+28*INT(C16*3+30)</f>
        <v>30548</v>
      </c>
      <c r="AG16" s="97">
        <f>40*INT(C16*0.3+3)+58*INT(C16*0.3+3)+28*INT(C16*3.75+37.5)</f>
        <v>41650</v>
      </c>
    </row>
    <row r="17" spans="2:33" ht="13.5">
      <c r="B17" s="128">
        <v>6</v>
      </c>
      <c r="C17" s="103">
        <v>1</v>
      </c>
      <c r="D17" s="104">
        <f>C17*B17*10</f>
        <v>60</v>
      </c>
      <c r="E17" s="105" t="s">
        <v>1854</v>
      </c>
      <c r="F17" s="106">
        <f>C17*B17*100</f>
        <v>600</v>
      </c>
      <c r="G17" s="107">
        <f>INT(C17*B17*16)</f>
        <v>96</v>
      </c>
      <c r="H17" s="111">
        <f>55*INT(C17*3+30)+26*INT(C17*12+120)+44*INT(C17*3+30)</f>
        <v>6699</v>
      </c>
      <c r="I17" s="103">
        <f>55*INT(C17*3.75+37.5)+26*INT(C17*19.5+195)+44*INT(C17*3.75+37.5)</f>
        <v>9623</v>
      </c>
      <c r="J17" s="103">
        <f>55*INT(C17*3.75+37.5)+26*INT(C17*22.5+225)+44*INT(C17*3.75+37.5)</f>
        <v>10481</v>
      </c>
      <c r="K17" s="107">
        <f>55*INT(C17*9.9+99)+26*INT(C17*33.3+333)+44*INT(C17*9.9+99)</f>
        <v>20208</v>
      </c>
      <c r="M17" s="128">
        <v>6</v>
      </c>
      <c r="N17" s="103">
        <v>1</v>
      </c>
      <c r="O17" s="104">
        <f>N17*B17*10</f>
        <v>60</v>
      </c>
      <c r="P17" s="105" t="s">
        <v>1854</v>
      </c>
      <c r="Q17" s="106">
        <f>N17*B17*100</f>
        <v>600</v>
      </c>
      <c r="R17" s="107">
        <f>INT(N17*B17*16)</f>
        <v>96</v>
      </c>
      <c r="S17" s="111">
        <f>25*INT(C17*12+120)+42*INT(C17*3+30)+60*INT(C17*3+30)</f>
        <v>6666</v>
      </c>
      <c r="T17" s="103">
        <f>25*INT(C17*12+120)+42*INT(C17*3.75+37.5)+60*INT(C17*3.75+37.5)</f>
        <v>7482</v>
      </c>
      <c r="U17" s="103">
        <f>25*INT(C17*22.5+225)+42*INT(C17*3.75+37.5)+60*INT(C17*3.75+37.5)</f>
        <v>10357</v>
      </c>
      <c r="V17" s="107">
        <f>25*INT(C17*33.3+333)+42*INT(C17*9.9+99)+60*INT(C17*9.9+99)</f>
        <v>20166</v>
      </c>
      <c r="X17" s="128">
        <v>6</v>
      </c>
      <c r="Y17" s="103">
        <v>1</v>
      </c>
      <c r="Z17" s="104">
        <f>Y17*B17*10</f>
        <v>60</v>
      </c>
      <c r="AA17" s="105" t="s">
        <v>1854</v>
      </c>
      <c r="AB17" s="106">
        <f>Y17*B17*100</f>
        <v>600</v>
      </c>
      <c r="AC17" s="107">
        <f>INT(Y17*B17*16)</f>
        <v>96</v>
      </c>
      <c r="AD17" s="111">
        <f>40*INT(C17*3+30)+58*INT(C17*3+30)+28*INT(C17*12+120)</f>
        <v>6930</v>
      </c>
      <c r="AE17" s="103">
        <f>40*INT(C17*3.75+37.5)+58*INT(C17*3.75+37.5)+28*INT(C17*19.5+195)</f>
        <v>10010</v>
      </c>
      <c r="AF17" s="103">
        <f>40*INT(C17*3.75+37.5)+58*INT(C17*3.75+37.5)+28*INT(C17*22.5+225)</f>
        <v>10934</v>
      </c>
      <c r="AG17" s="107">
        <f>40*INT(C17*9.9+99)+58*INT(C17*9.9+99)+28*INT(C17*33.3+333)</f>
        <v>20832</v>
      </c>
    </row>
    <row r="18" spans="2:33" ht="13.5">
      <c r="B18" s="129"/>
      <c r="C18" s="83">
        <v>5</v>
      </c>
      <c r="D18" s="85">
        <f>C18*B17*10</f>
        <v>300</v>
      </c>
      <c r="E18" s="84" t="s">
        <v>1853</v>
      </c>
      <c r="F18" s="86">
        <f>C18*B17*100</f>
        <v>3000</v>
      </c>
      <c r="G18" s="92">
        <f>INT(C18*B17*16)</f>
        <v>480</v>
      </c>
      <c r="H18" s="86">
        <f aca="true" t="shared" si="9" ref="H18:H28">55*INT(C18*3+30)+26*INT(C18*12+120)+44*INT(C18*3+30)</f>
        <v>9135</v>
      </c>
      <c r="I18" s="83">
        <f aca="true" t="shared" si="10" ref="I18:I28">55*INT(C18*3.75+37.5)+26*INT(C18*19.5+195)+44*INT(C18*3.75+37.5)</f>
        <v>13136</v>
      </c>
      <c r="J18" s="83">
        <f aca="true" t="shared" si="11" ref="J18:J28">55*INT(C18*3.75+37.5)+26*INT(C18*22.5+225)+44*INT(C18*3.75+37.5)</f>
        <v>14306</v>
      </c>
      <c r="K18" s="92">
        <f aca="true" t="shared" si="12" ref="K18:K28">55*INT(C18*9.9+99)+26*INT(C18*33.3+333)+44*INT(C18*9.9+99)</f>
        <v>27626</v>
      </c>
      <c r="M18" s="129"/>
      <c r="N18" s="83">
        <v>5</v>
      </c>
      <c r="O18" s="85">
        <f>N18*B17*10</f>
        <v>300</v>
      </c>
      <c r="P18" s="84" t="s">
        <v>1853</v>
      </c>
      <c r="Q18" s="86">
        <f>N18*B17*100</f>
        <v>3000</v>
      </c>
      <c r="R18" s="92">
        <f>INT(N18*B17*16)</f>
        <v>480</v>
      </c>
      <c r="S18" s="86">
        <f aca="true" t="shared" si="13" ref="S18:S28">25*INT(C18*12+120)+42*INT(C18*3+30)+60*INT(C18*3+30)</f>
        <v>9090</v>
      </c>
      <c r="T18" s="83">
        <f aca="true" t="shared" si="14" ref="T18:T28">25*INT(C18*12+120)+42*INT(C18*3.75+37.5)+60*INT(C18*3.75+37.5)</f>
        <v>10212</v>
      </c>
      <c r="U18" s="83">
        <f aca="true" t="shared" si="15" ref="U18:U28">25*INT(C18*22.5+225)+42*INT(C18*3.75+37.5)+60*INT(C18*3.75+37.5)</f>
        <v>14137</v>
      </c>
      <c r="V18" s="92">
        <f aca="true" t="shared" si="16" ref="V18:V28">25*INT(C18*33.3+333)+42*INT(C18*9.9+99)+60*INT(C18*9.9+99)</f>
        <v>27571</v>
      </c>
      <c r="X18" s="129"/>
      <c r="Y18" s="83">
        <v>5</v>
      </c>
      <c r="Z18" s="85">
        <f>Y18*B17*10</f>
        <v>300</v>
      </c>
      <c r="AA18" s="84" t="s">
        <v>1853</v>
      </c>
      <c r="AB18" s="86">
        <f>Y18*B17*100</f>
        <v>3000</v>
      </c>
      <c r="AC18" s="92">
        <f>INT(Y18*B17*16)</f>
        <v>480</v>
      </c>
      <c r="AD18" s="86">
        <f aca="true" t="shared" si="17" ref="AD18:AD28">40*INT(C18*3+30)+58*INT(C18*3+30)+28*INT(C18*12+120)</f>
        <v>9450</v>
      </c>
      <c r="AE18" s="83">
        <f aca="true" t="shared" si="18" ref="AE18:AE28">40*INT(C18*3.75+37.5)+58*INT(C18*3.75+37.5)+28*INT(C18*19.5+195)</f>
        <v>13664</v>
      </c>
      <c r="AF18" s="83">
        <f aca="true" t="shared" si="19" ref="AF18:AF28">40*INT(C18*3.75+37.5)+58*INT(C18*3.75+37.5)+28*INT(C18*22.5+225)</f>
        <v>14924</v>
      </c>
      <c r="AG18" s="92">
        <f aca="true" t="shared" si="20" ref="AG18:AG28">40*INT(C18*9.9+99)+58*INT(C18*9.9+99)+28*INT(C18*33.3+333)</f>
        <v>28476</v>
      </c>
    </row>
    <row r="19" spans="2:33" ht="13.5">
      <c r="B19" s="129"/>
      <c r="C19" s="87">
        <v>10</v>
      </c>
      <c r="D19" s="88">
        <f>C19*B17*10</f>
        <v>600</v>
      </c>
      <c r="E19" s="89" t="s">
        <v>1853</v>
      </c>
      <c r="F19" s="90">
        <f>C19*B17*100</f>
        <v>6000</v>
      </c>
      <c r="G19" s="91">
        <f>INT(C19*B17*16)</f>
        <v>960</v>
      </c>
      <c r="H19" s="90">
        <f t="shared" si="9"/>
        <v>12180</v>
      </c>
      <c r="I19" s="87">
        <f t="shared" si="10"/>
        <v>17565</v>
      </c>
      <c r="J19" s="87">
        <f t="shared" si="11"/>
        <v>19125</v>
      </c>
      <c r="K19" s="91">
        <f t="shared" si="12"/>
        <v>36918</v>
      </c>
      <c r="M19" s="129"/>
      <c r="N19" s="87">
        <v>10</v>
      </c>
      <c r="O19" s="88">
        <f>N19*B17*10</f>
        <v>600</v>
      </c>
      <c r="P19" s="89" t="s">
        <v>1853</v>
      </c>
      <c r="Q19" s="90">
        <f>N19*B17*100</f>
        <v>6000</v>
      </c>
      <c r="R19" s="91">
        <f>INT(N19*B17*16)</f>
        <v>960</v>
      </c>
      <c r="S19" s="90">
        <f t="shared" si="13"/>
        <v>12120</v>
      </c>
      <c r="T19" s="87">
        <f t="shared" si="14"/>
        <v>13650</v>
      </c>
      <c r="U19" s="87">
        <f t="shared" si="15"/>
        <v>18900</v>
      </c>
      <c r="V19" s="91">
        <f t="shared" si="16"/>
        <v>36846</v>
      </c>
      <c r="X19" s="129"/>
      <c r="Y19" s="87">
        <v>10</v>
      </c>
      <c r="Z19" s="88">
        <f>Y19*B17*10</f>
        <v>600</v>
      </c>
      <c r="AA19" s="89" t="s">
        <v>1853</v>
      </c>
      <c r="AB19" s="90">
        <f>Y19*B17*100</f>
        <v>6000</v>
      </c>
      <c r="AC19" s="91">
        <f>INT(Y19*B17*16)</f>
        <v>960</v>
      </c>
      <c r="AD19" s="90">
        <f t="shared" si="17"/>
        <v>12600</v>
      </c>
      <c r="AE19" s="87">
        <f t="shared" si="18"/>
        <v>18270</v>
      </c>
      <c r="AF19" s="87">
        <f t="shared" si="19"/>
        <v>19950</v>
      </c>
      <c r="AG19" s="91">
        <f t="shared" si="20"/>
        <v>38052</v>
      </c>
    </row>
    <row r="20" spans="2:33" ht="13.5">
      <c r="B20" s="129"/>
      <c r="C20" s="83">
        <v>20</v>
      </c>
      <c r="D20" s="85">
        <f>C20*B17*10</f>
        <v>1200</v>
      </c>
      <c r="E20" s="84" t="s">
        <v>1853</v>
      </c>
      <c r="F20" s="86">
        <f>C20*B17*100</f>
        <v>12000</v>
      </c>
      <c r="G20" s="92">
        <f>INT(C20*B17*16)</f>
        <v>1920</v>
      </c>
      <c r="H20" s="86">
        <f t="shared" si="9"/>
        <v>18270</v>
      </c>
      <c r="I20" s="83">
        <f t="shared" si="10"/>
        <v>26298</v>
      </c>
      <c r="J20" s="83">
        <f t="shared" si="11"/>
        <v>28638</v>
      </c>
      <c r="K20" s="92">
        <f t="shared" si="12"/>
        <v>55377</v>
      </c>
      <c r="M20" s="129"/>
      <c r="N20" s="83">
        <v>20</v>
      </c>
      <c r="O20" s="85">
        <f>N20*B17*10</f>
        <v>1200</v>
      </c>
      <c r="P20" s="84" t="s">
        <v>1853</v>
      </c>
      <c r="Q20" s="86">
        <f>N20*B17*100</f>
        <v>12000</v>
      </c>
      <c r="R20" s="92">
        <f>INT(N20*B17*16)</f>
        <v>1920</v>
      </c>
      <c r="S20" s="86">
        <f t="shared" si="13"/>
        <v>18180</v>
      </c>
      <c r="T20" s="83">
        <f t="shared" si="14"/>
        <v>20424</v>
      </c>
      <c r="U20" s="83">
        <f t="shared" si="15"/>
        <v>28299</v>
      </c>
      <c r="V20" s="92">
        <f t="shared" si="16"/>
        <v>55269</v>
      </c>
      <c r="X20" s="129"/>
      <c r="Y20" s="83">
        <v>20</v>
      </c>
      <c r="Z20" s="85">
        <f>Y20*B17*10</f>
        <v>1200</v>
      </c>
      <c r="AA20" s="84" t="s">
        <v>1853</v>
      </c>
      <c r="AB20" s="86">
        <f>Y20*B17*100</f>
        <v>12000</v>
      </c>
      <c r="AC20" s="92">
        <f>INT(Y20*B17*16)</f>
        <v>1920</v>
      </c>
      <c r="AD20" s="86">
        <f t="shared" si="17"/>
        <v>18900</v>
      </c>
      <c r="AE20" s="83">
        <f t="shared" si="18"/>
        <v>27356</v>
      </c>
      <c r="AF20" s="83">
        <f t="shared" si="19"/>
        <v>29876</v>
      </c>
      <c r="AG20" s="92">
        <f t="shared" si="20"/>
        <v>57078</v>
      </c>
    </row>
    <row r="21" spans="2:33" ht="13.5">
      <c r="B21" s="129"/>
      <c r="C21" s="87">
        <v>30</v>
      </c>
      <c r="D21" s="88">
        <f>C21*B17*10</f>
        <v>1800</v>
      </c>
      <c r="E21" s="89" t="s">
        <v>1853</v>
      </c>
      <c r="F21" s="90">
        <f>C21*B17*100</f>
        <v>18000</v>
      </c>
      <c r="G21" s="91">
        <f>INT(C21*B17*16)</f>
        <v>2880</v>
      </c>
      <c r="H21" s="90">
        <f t="shared" si="9"/>
        <v>24360</v>
      </c>
      <c r="I21" s="87">
        <f t="shared" si="10"/>
        <v>35130</v>
      </c>
      <c r="J21" s="87">
        <f t="shared" si="11"/>
        <v>38250</v>
      </c>
      <c r="K21" s="91">
        <f t="shared" si="12"/>
        <v>73836</v>
      </c>
      <c r="M21" s="129"/>
      <c r="N21" s="87">
        <v>30</v>
      </c>
      <c r="O21" s="88">
        <f>N21*B17*10</f>
        <v>1800</v>
      </c>
      <c r="P21" s="89" t="s">
        <v>1853</v>
      </c>
      <c r="Q21" s="90">
        <f>N21*B17*100</f>
        <v>18000</v>
      </c>
      <c r="R21" s="91">
        <f>INT(N21*B17*16)</f>
        <v>2880</v>
      </c>
      <c r="S21" s="90">
        <f t="shared" si="13"/>
        <v>24240</v>
      </c>
      <c r="T21" s="87">
        <f t="shared" si="14"/>
        <v>27300</v>
      </c>
      <c r="U21" s="87">
        <f t="shared" si="15"/>
        <v>37800</v>
      </c>
      <c r="V21" s="91">
        <f t="shared" si="16"/>
        <v>73692</v>
      </c>
      <c r="X21" s="129"/>
      <c r="Y21" s="87">
        <v>30</v>
      </c>
      <c r="Z21" s="88">
        <f>Y21*B17*10</f>
        <v>1800</v>
      </c>
      <c r="AA21" s="89" t="s">
        <v>1853</v>
      </c>
      <c r="AB21" s="90">
        <f>Y21*B17*100</f>
        <v>18000</v>
      </c>
      <c r="AC21" s="91">
        <f>INT(Y21*B17*16)</f>
        <v>2880</v>
      </c>
      <c r="AD21" s="90">
        <f t="shared" si="17"/>
        <v>25200</v>
      </c>
      <c r="AE21" s="87">
        <f t="shared" si="18"/>
        <v>36540</v>
      </c>
      <c r="AF21" s="87">
        <f t="shared" si="19"/>
        <v>39900</v>
      </c>
      <c r="AG21" s="91">
        <f t="shared" si="20"/>
        <v>76104</v>
      </c>
    </row>
    <row r="22" spans="2:33" ht="13.5">
      <c r="B22" s="129"/>
      <c r="C22" s="83">
        <v>40</v>
      </c>
      <c r="D22" s="85">
        <f>C22*B17*10</f>
        <v>2400</v>
      </c>
      <c r="E22" s="84" t="s">
        <v>1853</v>
      </c>
      <c r="F22" s="86">
        <f>C22*B17*100</f>
        <v>24000</v>
      </c>
      <c r="G22" s="92">
        <f>INT(C22*B17*16)</f>
        <v>3840</v>
      </c>
      <c r="H22" s="86">
        <f t="shared" si="9"/>
        <v>30450</v>
      </c>
      <c r="I22" s="83">
        <f t="shared" si="10"/>
        <v>43863</v>
      </c>
      <c r="J22" s="83">
        <f t="shared" si="11"/>
        <v>47763</v>
      </c>
      <c r="K22" s="92">
        <f t="shared" si="12"/>
        <v>92295</v>
      </c>
      <c r="M22" s="129"/>
      <c r="N22" s="83">
        <v>40</v>
      </c>
      <c r="O22" s="85">
        <f>N22*B17*10</f>
        <v>2400</v>
      </c>
      <c r="P22" s="84" t="s">
        <v>1853</v>
      </c>
      <c r="Q22" s="86">
        <f>N22*B17*100</f>
        <v>24000</v>
      </c>
      <c r="R22" s="92">
        <f>INT(N22*B17*16)</f>
        <v>3840</v>
      </c>
      <c r="S22" s="86">
        <f t="shared" si="13"/>
        <v>30300</v>
      </c>
      <c r="T22" s="83">
        <f t="shared" si="14"/>
        <v>34074</v>
      </c>
      <c r="U22" s="83">
        <f t="shared" si="15"/>
        <v>47199</v>
      </c>
      <c r="V22" s="92">
        <f t="shared" si="16"/>
        <v>92115</v>
      </c>
      <c r="X22" s="129"/>
      <c r="Y22" s="83">
        <v>40</v>
      </c>
      <c r="Z22" s="85">
        <f>Y22*B17*10</f>
        <v>2400</v>
      </c>
      <c r="AA22" s="84" t="s">
        <v>1853</v>
      </c>
      <c r="AB22" s="86">
        <f>Y22*B17*100</f>
        <v>24000</v>
      </c>
      <c r="AC22" s="92">
        <f>INT(Y22*B17*16)</f>
        <v>3840</v>
      </c>
      <c r="AD22" s="86">
        <f t="shared" si="17"/>
        <v>31500</v>
      </c>
      <c r="AE22" s="83">
        <f t="shared" si="18"/>
        <v>45626</v>
      </c>
      <c r="AF22" s="83">
        <f t="shared" si="19"/>
        <v>49826</v>
      </c>
      <c r="AG22" s="92">
        <f t="shared" si="20"/>
        <v>95130</v>
      </c>
    </row>
    <row r="23" spans="2:33" ht="13.5">
      <c r="B23" s="129"/>
      <c r="C23" s="87">
        <v>50</v>
      </c>
      <c r="D23" s="88">
        <f>C23*B17*10</f>
        <v>3000</v>
      </c>
      <c r="E23" s="89" t="s">
        <v>1853</v>
      </c>
      <c r="F23" s="90">
        <f>C23*B17*100</f>
        <v>30000</v>
      </c>
      <c r="G23" s="91">
        <f>INT(C23*B17*16)</f>
        <v>4800</v>
      </c>
      <c r="H23" s="90">
        <f t="shared" si="9"/>
        <v>36540</v>
      </c>
      <c r="I23" s="87">
        <f t="shared" si="10"/>
        <v>52695</v>
      </c>
      <c r="J23" s="87">
        <f t="shared" si="11"/>
        <v>57375</v>
      </c>
      <c r="K23" s="91">
        <f t="shared" si="12"/>
        <v>110754</v>
      </c>
      <c r="M23" s="129"/>
      <c r="N23" s="87">
        <v>50</v>
      </c>
      <c r="O23" s="88">
        <f>N23*B17*10</f>
        <v>3000</v>
      </c>
      <c r="P23" s="89" t="s">
        <v>1853</v>
      </c>
      <c r="Q23" s="90">
        <f>N23*B17*100</f>
        <v>30000</v>
      </c>
      <c r="R23" s="91">
        <f>INT(N23*B17*16)</f>
        <v>4800</v>
      </c>
      <c r="S23" s="90">
        <f t="shared" si="13"/>
        <v>36360</v>
      </c>
      <c r="T23" s="87">
        <f t="shared" si="14"/>
        <v>40950</v>
      </c>
      <c r="U23" s="87">
        <f t="shared" si="15"/>
        <v>56700</v>
      </c>
      <c r="V23" s="91">
        <f t="shared" si="16"/>
        <v>110538</v>
      </c>
      <c r="X23" s="129"/>
      <c r="Y23" s="87">
        <v>50</v>
      </c>
      <c r="Z23" s="88">
        <f>Y23*B17*10</f>
        <v>3000</v>
      </c>
      <c r="AA23" s="89" t="s">
        <v>1853</v>
      </c>
      <c r="AB23" s="90">
        <f>Y23*B17*100</f>
        <v>30000</v>
      </c>
      <c r="AC23" s="91">
        <f>INT(Y23*B17*16)</f>
        <v>4800</v>
      </c>
      <c r="AD23" s="90">
        <f t="shared" si="17"/>
        <v>37800</v>
      </c>
      <c r="AE23" s="87">
        <f t="shared" si="18"/>
        <v>54810</v>
      </c>
      <c r="AF23" s="87">
        <f t="shared" si="19"/>
        <v>59850</v>
      </c>
      <c r="AG23" s="91">
        <f t="shared" si="20"/>
        <v>114156</v>
      </c>
    </row>
    <row r="24" spans="2:33" ht="13.5">
      <c r="B24" s="129"/>
      <c r="C24" s="83">
        <v>100</v>
      </c>
      <c r="D24" s="85">
        <f>C24*B17*10</f>
        <v>6000</v>
      </c>
      <c r="E24" s="84" t="s">
        <v>1853</v>
      </c>
      <c r="F24" s="86">
        <f>C24*B17*100</f>
        <v>60000</v>
      </c>
      <c r="G24" s="92">
        <f>INT(C24*B17*16)</f>
        <v>9600</v>
      </c>
      <c r="H24" s="86">
        <f t="shared" si="9"/>
        <v>66990</v>
      </c>
      <c r="I24" s="83">
        <f t="shared" si="10"/>
        <v>96558</v>
      </c>
      <c r="J24" s="83">
        <f t="shared" si="11"/>
        <v>105138</v>
      </c>
      <c r="K24" s="92">
        <f t="shared" si="12"/>
        <v>203049</v>
      </c>
      <c r="M24" s="129"/>
      <c r="N24" s="83">
        <v>100</v>
      </c>
      <c r="O24" s="85">
        <f>N24*B17*10</f>
        <v>6000</v>
      </c>
      <c r="P24" s="84" t="s">
        <v>1853</v>
      </c>
      <c r="Q24" s="86">
        <f>N24*B17*100</f>
        <v>60000</v>
      </c>
      <c r="R24" s="92">
        <f>INT(N24*B17*16)</f>
        <v>9600</v>
      </c>
      <c r="S24" s="86">
        <f t="shared" si="13"/>
        <v>66660</v>
      </c>
      <c r="T24" s="83">
        <f t="shared" si="14"/>
        <v>75024</v>
      </c>
      <c r="U24" s="83">
        <f t="shared" si="15"/>
        <v>103899</v>
      </c>
      <c r="V24" s="92">
        <f t="shared" si="16"/>
        <v>202653</v>
      </c>
      <c r="X24" s="129"/>
      <c r="Y24" s="83">
        <v>100</v>
      </c>
      <c r="Z24" s="85">
        <f>Y24*B17*10</f>
        <v>6000</v>
      </c>
      <c r="AA24" s="84" t="s">
        <v>1853</v>
      </c>
      <c r="AB24" s="86">
        <f>Y24*B17*100</f>
        <v>60000</v>
      </c>
      <c r="AC24" s="92">
        <f>INT(Y24*B17*16)</f>
        <v>9600</v>
      </c>
      <c r="AD24" s="86">
        <f t="shared" si="17"/>
        <v>69300</v>
      </c>
      <c r="AE24" s="83">
        <f t="shared" si="18"/>
        <v>100436</v>
      </c>
      <c r="AF24" s="83">
        <f t="shared" si="19"/>
        <v>109676</v>
      </c>
      <c r="AG24" s="92">
        <f t="shared" si="20"/>
        <v>209286</v>
      </c>
    </row>
    <row r="25" spans="2:33" ht="13.5">
      <c r="B25" s="129"/>
      <c r="C25" s="87">
        <v>150</v>
      </c>
      <c r="D25" s="88">
        <f>C25*B17*10</f>
        <v>9000</v>
      </c>
      <c r="E25" s="89" t="s">
        <v>1853</v>
      </c>
      <c r="F25" s="90">
        <f>C25*B17*100</f>
        <v>90000</v>
      </c>
      <c r="G25" s="91">
        <f>INT(C25*B17*16)</f>
        <v>14400</v>
      </c>
      <c r="H25" s="90">
        <f t="shared" si="9"/>
        <v>97440</v>
      </c>
      <c r="I25" s="87">
        <f t="shared" si="10"/>
        <v>140520</v>
      </c>
      <c r="J25" s="87">
        <f t="shared" si="11"/>
        <v>153000</v>
      </c>
      <c r="K25" s="91">
        <f t="shared" si="12"/>
        <v>295344</v>
      </c>
      <c r="M25" s="129"/>
      <c r="N25" s="87">
        <v>150</v>
      </c>
      <c r="O25" s="88">
        <f>N25*B17*10</f>
        <v>9000</v>
      </c>
      <c r="P25" s="89" t="s">
        <v>1853</v>
      </c>
      <c r="Q25" s="90">
        <f>N25*B17*100</f>
        <v>90000</v>
      </c>
      <c r="R25" s="91">
        <f>INT(N25*B17*16)</f>
        <v>14400</v>
      </c>
      <c r="S25" s="90">
        <f t="shared" si="13"/>
        <v>96960</v>
      </c>
      <c r="T25" s="87">
        <f t="shared" si="14"/>
        <v>109200</v>
      </c>
      <c r="U25" s="87">
        <f t="shared" si="15"/>
        <v>151200</v>
      </c>
      <c r="V25" s="91">
        <f t="shared" si="16"/>
        <v>294768</v>
      </c>
      <c r="X25" s="129"/>
      <c r="Y25" s="87">
        <v>150</v>
      </c>
      <c r="Z25" s="88">
        <f>Y25*B17*10</f>
        <v>9000</v>
      </c>
      <c r="AA25" s="89" t="s">
        <v>1853</v>
      </c>
      <c r="AB25" s="90">
        <f>Y25*B17*100</f>
        <v>90000</v>
      </c>
      <c r="AC25" s="91">
        <f>INT(Y25*B17*16)</f>
        <v>14400</v>
      </c>
      <c r="AD25" s="90">
        <f t="shared" si="17"/>
        <v>100800</v>
      </c>
      <c r="AE25" s="87">
        <f t="shared" si="18"/>
        <v>146160</v>
      </c>
      <c r="AF25" s="87">
        <f t="shared" si="19"/>
        <v>159600</v>
      </c>
      <c r="AG25" s="91">
        <f t="shared" si="20"/>
        <v>304416</v>
      </c>
    </row>
    <row r="26" spans="2:33" ht="13.5">
      <c r="B26" s="129"/>
      <c r="C26" s="83">
        <v>200</v>
      </c>
      <c r="D26" s="85">
        <f>C26*B17*10</f>
        <v>12000</v>
      </c>
      <c r="E26" s="84" t="s">
        <v>1853</v>
      </c>
      <c r="F26" s="86">
        <f>C26*B17*100</f>
        <v>120000</v>
      </c>
      <c r="G26" s="92">
        <f>INT(C26*B17*16)</f>
        <v>19200</v>
      </c>
      <c r="H26" s="86">
        <f t="shared" si="9"/>
        <v>127890</v>
      </c>
      <c r="I26" s="83">
        <f t="shared" si="10"/>
        <v>184383</v>
      </c>
      <c r="J26" s="83">
        <f t="shared" si="11"/>
        <v>200763</v>
      </c>
      <c r="K26" s="92">
        <f t="shared" si="12"/>
        <v>387639</v>
      </c>
      <c r="M26" s="129"/>
      <c r="N26" s="83">
        <v>200</v>
      </c>
      <c r="O26" s="85">
        <f>N26*B17*10</f>
        <v>12000</v>
      </c>
      <c r="P26" s="84" t="s">
        <v>1853</v>
      </c>
      <c r="Q26" s="86">
        <f>N26*B17*100</f>
        <v>120000</v>
      </c>
      <c r="R26" s="92">
        <f>INT(N26*B17*16)</f>
        <v>19200</v>
      </c>
      <c r="S26" s="86">
        <f t="shared" si="13"/>
        <v>127260</v>
      </c>
      <c r="T26" s="83">
        <f t="shared" si="14"/>
        <v>143274</v>
      </c>
      <c r="U26" s="83">
        <f t="shared" si="15"/>
        <v>198399</v>
      </c>
      <c r="V26" s="92">
        <f t="shared" si="16"/>
        <v>386883</v>
      </c>
      <c r="X26" s="129"/>
      <c r="Y26" s="83">
        <v>200</v>
      </c>
      <c r="Z26" s="85">
        <f>Y26*B17*10</f>
        <v>12000</v>
      </c>
      <c r="AA26" s="84" t="s">
        <v>1853</v>
      </c>
      <c r="AB26" s="86">
        <f>Y26*B17*100</f>
        <v>120000</v>
      </c>
      <c r="AC26" s="92">
        <f>INT(Y26*B17*16)</f>
        <v>19200</v>
      </c>
      <c r="AD26" s="86">
        <f t="shared" si="17"/>
        <v>132300</v>
      </c>
      <c r="AE26" s="83">
        <f t="shared" si="18"/>
        <v>191786</v>
      </c>
      <c r="AF26" s="83">
        <f t="shared" si="19"/>
        <v>209426</v>
      </c>
      <c r="AG26" s="92">
        <f t="shared" si="20"/>
        <v>399546</v>
      </c>
    </row>
    <row r="27" spans="2:33" ht="13.5">
      <c r="B27" s="129"/>
      <c r="C27" s="87">
        <v>250</v>
      </c>
      <c r="D27" s="88">
        <f>C27*B17*10</f>
        <v>15000</v>
      </c>
      <c r="E27" s="89" t="s">
        <v>1853</v>
      </c>
      <c r="F27" s="90">
        <f>C27*B17*100</f>
        <v>150000</v>
      </c>
      <c r="G27" s="91">
        <f>INT(C27*B17*16)</f>
        <v>24000</v>
      </c>
      <c r="H27" s="90">
        <f t="shared" si="9"/>
        <v>158340</v>
      </c>
      <c r="I27" s="87">
        <f t="shared" si="10"/>
        <v>228345</v>
      </c>
      <c r="J27" s="87">
        <f t="shared" si="11"/>
        <v>248625</v>
      </c>
      <c r="K27" s="91">
        <f t="shared" si="12"/>
        <v>479934</v>
      </c>
      <c r="M27" s="129"/>
      <c r="N27" s="87">
        <v>250</v>
      </c>
      <c r="O27" s="88">
        <f>N27*B17*10</f>
        <v>15000</v>
      </c>
      <c r="P27" s="89" t="s">
        <v>1853</v>
      </c>
      <c r="Q27" s="90">
        <f>N27*B17*100</f>
        <v>150000</v>
      </c>
      <c r="R27" s="91">
        <f>INT(N27*B17*16)</f>
        <v>24000</v>
      </c>
      <c r="S27" s="90">
        <f t="shared" si="13"/>
        <v>157560</v>
      </c>
      <c r="T27" s="87">
        <f t="shared" si="14"/>
        <v>177450</v>
      </c>
      <c r="U27" s="87">
        <f t="shared" si="15"/>
        <v>245700</v>
      </c>
      <c r="V27" s="91">
        <f t="shared" si="16"/>
        <v>478998</v>
      </c>
      <c r="X27" s="129"/>
      <c r="Y27" s="87">
        <v>250</v>
      </c>
      <c r="Z27" s="88">
        <f>Y27*B17*10</f>
        <v>15000</v>
      </c>
      <c r="AA27" s="89" t="s">
        <v>1853</v>
      </c>
      <c r="AB27" s="90">
        <f>Y27*B17*100</f>
        <v>150000</v>
      </c>
      <c r="AC27" s="91">
        <f>INT(Y27*B17*16)</f>
        <v>24000</v>
      </c>
      <c r="AD27" s="90">
        <f t="shared" si="17"/>
        <v>163800</v>
      </c>
      <c r="AE27" s="87">
        <f t="shared" si="18"/>
        <v>237510</v>
      </c>
      <c r="AF27" s="87">
        <f t="shared" si="19"/>
        <v>259350</v>
      </c>
      <c r="AG27" s="91">
        <f t="shared" si="20"/>
        <v>494676</v>
      </c>
    </row>
    <row r="28" spans="2:33" ht="14.25" thickBot="1">
      <c r="B28" s="130"/>
      <c r="C28" s="113">
        <v>300</v>
      </c>
      <c r="D28" s="6">
        <f>C28*B17*10</f>
        <v>18000</v>
      </c>
      <c r="E28" s="100" t="s">
        <v>1853</v>
      </c>
      <c r="F28" s="8">
        <f>C28*B17*100</f>
        <v>180000</v>
      </c>
      <c r="G28" s="114">
        <f>INT(C28*B17*16)</f>
        <v>28800</v>
      </c>
      <c r="H28" s="8">
        <f t="shared" si="9"/>
        <v>188790</v>
      </c>
      <c r="I28" s="113">
        <f t="shared" si="10"/>
        <v>272208</v>
      </c>
      <c r="J28" s="113">
        <f t="shared" si="11"/>
        <v>296388</v>
      </c>
      <c r="K28" s="114">
        <f t="shared" si="12"/>
        <v>572229</v>
      </c>
      <c r="M28" s="130"/>
      <c r="N28" s="113">
        <v>300</v>
      </c>
      <c r="O28" s="6">
        <f>N28*B17*10</f>
        <v>18000</v>
      </c>
      <c r="P28" s="100" t="s">
        <v>1853</v>
      </c>
      <c r="Q28" s="8">
        <f>N28*B17*100</f>
        <v>180000</v>
      </c>
      <c r="R28" s="114">
        <f>INT(N28*B17*16)</f>
        <v>28800</v>
      </c>
      <c r="S28" s="8">
        <f t="shared" si="13"/>
        <v>187860</v>
      </c>
      <c r="T28" s="113">
        <f t="shared" si="14"/>
        <v>211524</v>
      </c>
      <c r="U28" s="113">
        <f t="shared" si="15"/>
        <v>292899</v>
      </c>
      <c r="V28" s="114">
        <f t="shared" si="16"/>
        <v>571113</v>
      </c>
      <c r="X28" s="130"/>
      <c r="Y28" s="113">
        <v>300</v>
      </c>
      <c r="Z28" s="6">
        <f>Y28*B17*10</f>
        <v>18000</v>
      </c>
      <c r="AA28" s="100" t="s">
        <v>1853</v>
      </c>
      <c r="AB28" s="8">
        <f>Y28*B17*100</f>
        <v>180000</v>
      </c>
      <c r="AC28" s="114">
        <f>INT(Y28*B17*16)</f>
        <v>28800</v>
      </c>
      <c r="AD28" s="8">
        <f t="shared" si="17"/>
        <v>195300</v>
      </c>
      <c r="AE28" s="113">
        <f t="shared" si="18"/>
        <v>283136</v>
      </c>
      <c r="AF28" s="113">
        <f t="shared" si="19"/>
        <v>309176</v>
      </c>
      <c r="AG28" s="114">
        <f t="shared" si="20"/>
        <v>589806</v>
      </c>
    </row>
    <row r="29" spans="2:33" ht="13.5">
      <c r="B29" s="131">
        <v>10</v>
      </c>
      <c r="C29" s="108">
        <v>1</v>
      </c>
      <c r="D29" s="109">
        <f>C29*B29*10</f>
        <v>100</v>
      </c>
      <c r="E29" s="110" t="s">
        <v>1854</v>
      </c>
      <c r="F29" s="111">
        <f>C29*B29*100</f>
        <v>1000</v>
      </c>
      <c r="G29" s="112">
        <f>INT(C29*B29*16)</f>
        <v>160</v>
      </c>
      <c r="H29" s="111">
        <f>55*INT(C29*4.5+45)+26*INT(C29*22.5+225)+44*INT(C29*4.5+45)</f>
        <v>11273</v>
      </c>
      <c r="I29" s="108">
        <f>100*INT(C29*3.75+37.5)+145*INT(C29*18+180)+70*INT(C29*3.75+37.5)</f>
        <v>35680</v>
      </c>
      <c r="J29" s="108">
        <f>100*INT(C29*6+60)+145*INT(C29*27+270)+70*INT(C29*6+60)</f>
        <v>54285</v>
      </c>
      <c r="K29" s="112">
        <f>100*INT(C29*15+150)+145*INT(C29*54+555)+70*INT(C29*15+150)</f>
        <v>116355</v>
      </c>
      <c r="M29" s="131">
        <v>10</v>
      </c>
      <c r="N29" s="108">
        <v>1</v>
      </c>
      <c r="O29" s="109">
        <f>N29*B29*10</f>
        <v>100</v>
      </c>
      <c r="P29" s="110" t="s">
        <v>1854</v>
      </c>
      <c r="Q29" s="111">
        <f>N29*B29*100</f>
        <v>1000</v>
      </c>
      <c r="R29" s="112">
        <f>INT(N29*B29*16)</f>
        <v>160</v>
      </c>
      <c r="S29" s="111">
        <f>25*INT(N29*22.5+225)+42*INT(C29*4.5+45)+60*INT(C29*4.5+45)</f>
        <v>11173</v>
      </c>
      <c r="T29" s="108">
        <f>100*INT(N29*18+180)+145*INT(C29*3.75+37.5)+70*INT(C29*3.75+37.5)</f>
        <v>28615</v>
      </c>
      <c r="U29" s="108">
        <f>100*INT(N29*27+270)+145*INT(C29*6+60)+70*INT(C29*6+60)</f>
        <v>43890</v>
      </c>
      <c r="V29" s="112">
        <f>100*INT(N29*54+525)+145*INT(C29*15+150)+70*INT(C29*15+150)</f>
        <v>93375</v>
      </c>
      <c r="X29" s="131">
        <v>10</v>
      </c>
      <c r="Y29" s="108">
        <v>1</v>
      </c>
      <c r="Z29" s="109">
        <f>Y29*B29*10</f>
        <v>100</v>
      </c>
      <c r="AA29" s="110" t="s">
        <v>1854</v>
      </c>
      <c r="AB29" s="111">
        <f>Y29*B29*100</f>
        <v>1000</v>
      </c>
      <c r="AC29" s="112">
        <f>INT(Y29*B29*16)</f>
        <v>160</v>
      </c>
      <c r="AD29" s="111">
        <f>40*INT(C29*4.5+45)+58*INT(C29*4.5+45)+28*INT(Y29*22.5+225)</f>
        <v>11718</v>
      </c>
      <c r="AE29" s="108">
        <f>100*INT(C29*3.75+37.5)+145*INT(C29*3.75+37.5)+70*INT(Y29*18+180)</f>
        <v>23905</v>
      </c>
      <c r="AF29" s="108">
        <f>100*INT(C29*6+60)+145*INT(C29*6+60)+70*INT(Y29*27+270)</f>
        <v>36960</v>
      </c>
      <c r="AG29" s="112">
        <f>100*INT(C29*15+150)+145*INT(C29*15+150)+70*INT(Y29*54+540)</f>
        <v>82005</v>
      </c>
    </row>
    <row r="30" spans="2:33" ht="13.5">
      <c r="B30" s="132"/>
      <c r="C30" s="83">
        <v>5</v>
      </c>
      <c r="D30" s="85">
        <f>C30*B29*10</f>
        <v>500</v>
      </c>
      <c r="E30" s="84" t="s">
        <v>1853</v>
      </c>
      <c r="F30" s="86">
        <f>C30*B29*100</f>
        <v>5000</v>
      </c>
      <c r="G30" s="92">
        <f>INT(C30*B29*16)</f>
        <v>800</v>
      </c>
      <c r="H30" s="86">
        <f aca="true" t="shared" si="21" ref="H30:H40">55*INT(C30*4.5+45)+26*INT(C30*22.5+225)+44*INT(C30*4.5+45)</f>
        <v>15395</v>
      </c>
      <c r="I30" s="83">
        <f aca="true" t="shared" si="22" ref="I30:I40">100*INT(C30*3.75+37.5)+145*INT(C30*18+180)+70*INT(C30*3.75+37.5)</f>
        <v>48670</v>
      </c>
      <c r="J30" s="83">
        <f aca="true" t="shared" si="23" ref="J30:J40">100*INT(C30*6+60)+145*INT(C30*27+270)+70*INT(C30*6+60)</f>
        <v>74025</v>
      </c>
      <c r="K30" s="92">
        <f aca="true" t="shared" si="24" ref="K30:K40">100*INT(C30*15+150)+145*INT(C30*54+555)+70*INT(C30*15+150)</f>
        <v>157875</v>
      </c>
      <c r="M30" s="132"/>
      <c r="N30" s="83">
        <v>5</v>
      </c>
      <c r="O30" s="85">
        <f>N30*B29*10</f>
        <v>500</v>
      </c>
      <c r="P30" s="84" t="s">
        <v>1853</v>
      </c>
      <c r="Q30" s="86">
        <f>N30*B29*100</f>
        <v>5000</v>
      </c>
      <c r="R30" s="92">
        <f>INT(N30*B29*16)</f>
        <v>800</v>
      </c>
      <c r="S30" s="86">
        <f aca="true" t="shared" si="25" ref="S30:S40">25*INT(N30*22.5+225)+42*INT(C30*4.5+45)+60*INT(C30*4.5+45)</f>
        <v>15259</v>
      </c>
      <c r="T30" s="83">
        <f aca="true" t="shared" si="26" ref="T30:T40">100*INT(N30*18+180)+145*INT(C30*3.75+37.5)+70*INT(C30*3.75+37.5)</f>
        <v>39040</v>
      </c>
      <c r="U30" s="83">
        <f aca="true" t="shared" si="27" ref="U30:U40">100*INT(N30*27+270)+145*INT(C30*6+60)+70*INT(C30*6+60)</f>
        <v>59850</v>
      </c>
      <c r="V30" s="92">
        <f aca="true" t="shared" si="28" ref="V30:V40">100*INT(N30*54+525)+145*INT(C30*15+150)+70*INT(C30*15+150)</f>
        <v>127875</v>
      </c>
      <c r="X30" s="132"/>
      <c r="Y30" s="83">
        <v>5</v>
      </c>
      <c r="Z30" s="85">
        <f>Y30*B29*10</f>
        <v>500</v>
      </c>
      <c r="AA30" s="84" t="s">
        <v>1853</v>
      </c>
      <c r="AB30" s="86">
        <f>Y30*B29*100</f>
        <v>5000</v>
      </c>
      <c r="AC30" s="92">
        <f>INT(Y30*B29*16)</f>
        <v>800</v>
      </c>
      <c r="AD30" s="86">
        <f>40*INT(C30*4.5+45)+58*INT(C30*4.5+45)+28*INT(Y30*22.5+225)</f>
        <v>16002</v>
      </c>
      <c r="AE30" s="83">
        <f>100*INT(C30*3.75+37.5)+145*INT(C30*3.75+37.5)+70*INT(Y30*18+180)</f>
        <v>32620</v>
      </c>
      <c r="AF30" s="83">
        <f>100*INT(C30*6+60)+145*INT(C30*6+60)+70*INT(Y30*27+270)</f>
        <v>50400</v>
      </c>
      <c r="AG30" s="92">
        <f>100*INT(C30*15+150)+145*INT(C30*15+150)+70*INT(Y30*54+540)</f>
        <v>111825</v>
      </c>
    </row>
    <row r="31" spans="2:33" ht="13.5">
      <c r="B31" s="132"/>
      <c r="C31" s="87">
        <v>10</v>
      </c>
      <c r="D31" s="88">
        <f>C31*B29*10</f>
        <v>1000</v>
      </c>
      <c r="E31" s="89" t="s">
        <v>1853</v>
      </c>
      <c r="F31" s="90">
        <f>C31*B29*100</f>
        <v>10000</v>
      </c>
      <c r="G31" s="91">
        <f>INT(C31*B29*16)</f>
        <v>1600</v>
      </c>
      <c r="H31" s="90">
        <f t="shared" si="21"/>
        <v>20610</v>
      </c>
      <c r="I31" s="87">
        <f t="shared" si="22"/>
        <v>64950</v>
      </c>
      <c r="J31" s="87">
        <f t="shared" si="23"/>
        <v>98700</v>
      </c>
      <c r="K31" s="91">
        <f t="shared" si="24"/>
        <v>209775</v>
      </c>
      <c r="M31" s="132"/>
      <c r="N31" s="87">
        <v>10</v>
      </c>
      <c r="O31" s="88">
        <f>N31*B29*10</f>
        <v>1000</v>
      </c>
      <c r="P31" s="89" t="s">
        <v>1853</v>
      </c>
      <c r="Q31" s="90">
        <f>N31*B29*100</f>
        <v>10000</v>
      </c>
      <c r="R31" s="91">
        <f>INT(N31*B29*16)</f>
        <v>1600</v>
      </c>
      <c r="S31" s="90">
        <f t="shared" si="25"/>
        <v>20430</v>
      </c>
      <c r="T31" s="87">
        <f t="shared" si="26"/>
        <v>52125</v>
      </c>
      <c r="U31" s="87">
        <f t="shared" si="27"/>
        <v>79800</v>
      </c>
      <c r="V31" s="91">
        <f t="shared" si="28"/>
        <v>171000</v>
      </c>
      <c r="X31" s="132"/>
      <c r="Y31" s="87">
        <v>10</v>
      </c>
      <c r="Z31" s="88">
        <f>Y31*B29*10</f>
        <v>1000</v>
      </c>
      <c r="AA31" s="89" t="s">
        <v>1853</v>
      </c>
      <c r="AB31" s="90">
        <f>Y31*B29*100</f>
        <v>10000</v>
      </c>
      <c r="AC31" s="91">
        <f>INT(Y31*B29*16)</f>
        <v>1600</v>
      </c>
      <c r="AD31" s="90">
        <f>40*INT(C31*4.5+45)+58*INT(C31*4.5+45)+28*INT(Y31*22.5+225)</f>
        <v>21420</v>
      </c>
      <c r="AE31" s="87">
        <f>100*INT(C31*3.75+37.5)+145*INT(C31*3.75+37.5)+70*INT(Y31*18+180)</f>
        <v>43575</v>
      </c>
      <c r="AF31" s="87">
        <f>100*INT(C31*6+60)+145*INT(C31*6+60)+70*INT(Y31*27+270)</f>
        <v>67200</v>
      </c>
      <c r="AG31" s="91">
        <f>100*INT(C31*15+150)+145*INT(C31*15+150)+70*INT(Y31*54+540)</f>
        <v>149100</v>
      </c>
    </row>
    <row r="32" spans="2:33" ht="13.5">
      <c r="B32" s="132"/>
      <c r="C32" s="83">
        <v>20</v>
      </c>
      <c r="D32" s="85">
        <f>C32*B29*10</f>
        <v>2000</v>
      </c>
      <c r="E32" s="84" t="s">
        <v>1853</v>
      </c>
      <c r="F32" s="86">
        <f>C32*B29*100</f>
        <v>20000</v>
      </c>
      <c r="G32" s="92">
        <f>INT(C32*B29*16)</f>
        <v>3200</v>
      </c>
      <c r="H32" s="86">
        <f t="shared" si="21"/>
        <v>30915</v>
      </c>
      <c r="I32" s="83">
        <f t="shared" si="22"/>
        <v>97340</v>
      </c>
      <c r="J32" s="83">
        <f t="shared" si="23"/>
        <v>148050</v>
      </c>
      <c r="K32" s="92">
        <f t="shared" si="24"/>
        <v>313575</v>
      </c>
      <c r="M32" s="132"/>
      <c r="N32" s="83">
        <v>20</v>
      </c>
      <c r="O32" s="85">
        <f>N32*B29*10</f>
        <v>2000</v>
      </c>
      <c r="P32" s="84" t="s">
        <v>1853</v>
      </c>
      <c r="Q32" s="86">
        <f>N32*B29*100</f>
        <v>20000</v>
      </c>
      <c r="R32" s="92">
        <f>INT(N32*B29*16)</f>
        <v>3200</v>
      </c>
      <c r="S32" s="86">
        <f t="shared" si="25"/>
        <v>30645</v>
      </c>
      <c r="T32" s="83">
        <f t="shared" si="26"/>
        <v>78080</v>
      </c>
      <c r="U32" s="83">
        <f t="shared" si="27"/>
        <v>119700</v>
      </c>
      <c r="V32" s="92">
        <f t="shared" si="28"/>
        <v>257250</v>
      </c>
      <c r="X32" s="132"/>
      <c r="Y32" s="83">
        <v>20</v>
      </c>
      <c r="Z32" s="85">
        <f>Y32*B29*10</f>
        <v>2000</v>
      </c>
      <c r="AA32" s="84" t="s">
        <v>1853</v>
      </c>
      <c r="AB32" s="86">
        <f>Y32*B29*100</f>
        <v>20000</v>
      </c>
      <c r="AC32" s="92">
        <f>INT(Y32*B29*16)</f>
        <v>3200</v>
      </c>
      <c r="AD32" s="86">
        <f>40*INT(C32*4.5+45)+58*INT(C32*4.5+45)+28*INT(Y32*22.5+225)</f>
        <v>32130</v>
      </c>
      <c r="AE32" s="83">
        <f>100*INT(C32*3.75+37.5)+145*INT(C32*3.75+37.5)+70*INT(Y32*18+180)</f>
        <v>65240</v>
      </c>
      <c r="AF32" s="83">
        <f>100*INT(C32*6+60)+145*INT(C32*6+60)+70*INT(Y32*27+270)</f>
        <v>100800</v>
      </c>
      <c r="AG32" s="92">
        <f>100*INT(C32*15+150)+145*INT(C32*15+150)+70*INT(Y32*54+540)</f>
        <v>223650</v>
      </c>
    </row>
    <row r="33" spans="2:33" ht="13.5">
      <c r="B33" s="132"/>
      <c r="C33" s="87">
        <v>30</v>
      </c>
      <c r="D33" s="88">
        <f>C33*B29*10</f>
        <v>3000</v>
      </c>
      <c r="E33" s="89" t="s">
        <v>1853</v>
      </c>
      <c r="F33" s="90">
        <f>C33*B29*100</f>
        <v>30000</v>
      </c>
      <c r="G33" s="91">
        <f>INT(C33*B29*16)</f>
        <v>4800</v>
      </c>
      <c r="H33" s="90">
        <f t="shared" si="21"/>
        <v>41220</v>
      </c>
      <c r="I33" s="87">
        <f t="shared" si="22"/>
        <v>129900</v>
      </c>
      <c r="J33" s="87">
        <f t="shared" si="23"/>
        <v>197400</v>
      </c>
      <c r="K33" s="91">
        <f t="shared" si="24"/>
        <v>417375</v>
      </c>
      <c r="M33" s="132"/>
      <c r="N33" s="87">
        <v>30</v>
      </c>
      <c r="O33" s="88">
        <f>N33*B29*10</f>
        <v>3000</v>
      </c>
      <c r="P33" s="89" t="s">
        <v>1853</v>
      </c>
      <c r="Q33" s="90">
        <f>N33*B29*100</f>
        <v>30000</v>
      </c>
      <c r="R33" s="91">
        <f>INT(N33*B29*16)</f>
        <v>4800</v>
      </c>
      <c r="S33" s="90">
        <f t="shared" si="25"/>
        <v>40860</v>
      </c>
      <c r="T33" s="87">
        <f t="shared" si="26"/>
        <v>104250</v>
      </c>
      <c r="U33" s="87">
        <f t="shared" si="27"/>
        <v>159600</v>
      </c>
      <c r="V33" s="91">
        <f t="shared" si="28"/>
        <v>343500</v>
      </c>
      <c r="X33" s="132"/>
      <c r="Y33" s="87">
        <v>30</v>
      </c>
      <c r="Z33" s="88">
        <f>Y33*B29*10</f>
        <v>3000</v>
      </c>
      <c r="AA33" s="89" t="s">
        <v>1853</v>
      </c>
      <c r="AB33" s="90">
        <f>Y33*B29*100</f>
        <v>30000</v>
      </c>
      <c r="AC33" s="91">
        <f>INT(Y33*B29*16)</f>
        <v>4800</v>
      </c>
      <c r="AD33" s="90">
        <f>40*INT(C33*4.5+45)+58*INT(C33*4.5+45)+28*INT(Y33*22.5+225)</f>
        <v>42840</v>
      </c>
      <c r="AE33" s="87">
        <f>100*INT(C33*3.75+37.5)+145*INT(C33*3.75+37.5)+70*INT(Y33*18+180)</f>
        <v>87150</v>
      </c>
      <c r="AF33" s="87">
        <f>100*INT(C33*6+60)+145*INT(C33*6+60)+70*INT(Y33*27+270)</f>
        <v>134400</v>
      </c>
      <c r="AG33" s="91">
        <f>100*INT(C33*15+150)+145*INT(C33*15+150)+70*INT(Y33*54+540)</f>
        <v>298200</v>
      </c>
    </row>
    <row r="34" spans="2:33" ht="13.5">
      <c r="B34" s="132"/>
      <c r="C34" s="83">
        <v>40</v>
      </c>
      <c r="D34" s="85">
        <f>C34*B29*10</f>
        <v>4000</v>
      </c>
      <c r="E34" s="84" t="s">
        <v>1853</v>
      </c>
      <c r="F34" s="86">
        <f>C34*B29*100</f>
        <v>40000</v>
      </c>
      <c r="G34" s="92">
        <f>INT(C34*B29*16)</f>
        <v>6400</v>
      </c>
      <c r="H34" s="86">
        <f t="shared" si="21"/>
        <v>51525</v>
      </c>
      <c r="I34" s="83">
        <f t="shared" si="22"/>
        <v>162290</v>
      </c>
      <c r="J34" s="83">
        <f t="shared" si="23"/>
        <v>246750</v>
      </c>
      <c r="K34" s="92">
        <f t="shared" si="24"/>
        <v>521175</v>
      </c>
      <c r="M34" s="132"/>
      <c r="N34" s="83">
        <v>40</v>
      </c>
      <c r="O34" s="85">
        <f>N34*B29*10</f>
        <v>4000</v>
      </c>
      <c r="P34" s="84" t="s">
        <v>1853</v>
      </c>
      <c r="Q34" s="86">
        <f>N34*B29*100</f>
        <v>40000</v>
      </c>
      <c r="R34" s="92">
        <f>INT(N34*B29*16)</f>
        <v>6400</v>
      </c>
      <c r="S34" s="86">
        <f t="shared" si="25"/>
        <v>51075</v>
      </c>
      <c r="T34" s="83">
        <f t="shared" si="26"/>
        <v>130205</v>
      </c>
      <c r="U34" s="83">
        <f t="shared" si="27"/>
        <v>199500</v>
      </c>
      <c r="V34" s="92">
        <f t="shared" si="28"/>
        <v>429750</v>
      </c>
      <c r="X34" s="132"/>
      <c r="Y34" s="83">
        <v>40</v>
      </c>
      <c r="Z34" s="85">
        <f>Y34*B29*10</f>
        <v>4000</v>
      </c>
      <c r="AA34" s="84" t="s">
        <v>1853</v>
      </c>
      <c r="AB34" s="86">
        <f>Y34*B29*100</f>
        <v>40000</v>
      </c>
      <c r="AC34" s="92">
        <f>INT(Y34*B29*16)</f>
        <v>6400</v>
      </c>
      <c r="AD34" s="86">
        <f>40*INT(C34*4.5+45)+58*INT(C34*4.5+45)+28*INT(Y34*22.5+225)</f>
        <v>53550</v>
      </c>
      <c r="AE34" s="83">
        <f>100*INT(C34*3.75+37.5)+145*INT(C34*3.75+37.5)+70*INT(Y34*18+180)</f>
        <v>108815</v>
      </c>
      <c r="AF34" s="83">
        <f>100*INT(C34*6+60)+145*INT(C34*6+60)+70*INT(Y34*27+270)</f>
        <v>168000</v>
      </c>
      <c r="AG34" s="92">
        <f>100*INT(C34*15+150)+145*INT(C34*15+150)+70*INT(Y34*54+540)</f>
        <v>372750</v>
      </c>
    </row>
    <row r="35" spans="2:33" ht="13.5">
      <c r="B35" s="132"/>
      <c r="C35" s="87">
        <v>50</v>
      </c>
      <c r="D35" s="88">
        <f>C35*B29*10</f>
        <v>5000</v>
      </c>
      <c r="E35" s="89" t="s">
        <v>1853</v>
      </c>
      <c r="F35" s="90">
        <f>C35*B29*100</f>
        <v>50000</v>
      </c>
      <c r="G35" s="91">
        <f>INT(C35*B29*16)</f>
        <v>8000</v>
      </c>
      <c r="H35" s="90">
        <f t="shared" si="21"/>
        <v>61830</v>
      </c>
      <c r="I35" s="87">
        <f t="shared" si="22"/>
        <v>194850</v>
      </c>
      <c r="J35" s="87">
        <f t="shared" si="23"/>
        <v>296100</v>
      </c>
      <c r="K35" s="91">
        <f t="shared" si="24"/>
        <v>624975</v>
      </c>
      <c r="M35" s="132"/>
      <c r="N35" s="87">
        <v>50</v>
      </c>
      <c r="O35" s="88">
        <f>N35*B29*10</f>
        <v>5000</v>
      </c>
      <c r="P35" s="89" t="s">
        <v>1853</v>
      </c>
      <c r="Q35" s="90">
        <f>N35*B29*100</f>
        <v>50000</v>
      </c>
      <c r="R35" s="91">
        <f>INT(N35*B29*16)</f>
        <v>8000</v>
      </c>
      <c r="S35" s="90">
        <f t="shared" si="25"/>
        <v>61290</v>
      </c>
      <c r="T35" s="87">
        <f t="shared" si="26"/>
        <v>156375</v>
      </c>
      <c r="U35" s="87">
        <f t="shared" si="27"/>
        <v>239400</v>
      </c>
      <c r="V35" s="91">
        <f t="shared" si="28"/>
        <v>516000</v>
      </c>
      <c r="X35" s="132"/>
      <c r="Y35" s="87">
        <v>50</v>
      </c>
      <c r="Z35" s="88">
        <f>Y35*B29*10</f>
        <v>5000</v>
      </c>
      <c r="AA35" s="89" t="s">
        <v>1853</v>
      </c>
      <c r="AB35" s="90">
        <f>Y35*B29*100</f>
        <v>50000</v>
      </c>
      <c r="AC35" s="91">
        <f>INT(Y35*B29*16)</f>
        <v>8000</v>
      </c>
      <c r="AD35" s="90">
        <f>40*INT(C35*4.5+45)+58*INT(C35*4.5+45)+28*INT(Y35*22.5+225)</f>
        <v>64260</v>
      </c>
      <c r="AE35" s="87">
        <f>100*INT(C35*3.75+37.5)+145*INT(C35*3.75+37.5)+70*INT(Y35*18+180)</f>
        <v>130725</v>
      </c>
      <c r="AF35" s="87">
        <f>100*INT(C35*6+60)+145*INT(C35*6+60)+70*INT(Y35*27+270)</f>
        <v>201600</v>
      </c>
      <c r="AG35" s="91">
        <f>100*INT(C35*15+150)+145*INT(C35*15+150)+70*INT(Y35*54+540)</f>
        <v>447300</v>
      </c>
    </row>
    <row r="36" spans="2:33" ht="13.5">
      <c r="B36" s="132"/>
      <c r="C36" s="83">
        <v>100</v>
      </c>
      <c r="D36" s="85">
        <f>C36*B29*10</f>
        <v>10000</v>
      </c>
      <c r="E36" s="84" t="s">
        <v>1853</v>
      </c>
      <c r="F36" s="86">
        <f>C36*B29*100</f>
        <v>100000</v>
      </c>
      <c r="G36" s="92">
        <f>INT(C36*B29*16)</f>
        <v>16000</v>
      </c>
      <c r="H36" s="86">
        <f t="shared" si="21"/>
        <v>113355</v>
      </c>
      <c r="I36" s="83">
        <f t="shared" si="22"/>
        <v>357140</v>
      </c>
      <c r="J36" s="83">
        <f t="shared" si="23"/>
        <v>542850</v>
      </c>
      <c r="K36" s="92">
        <f t="shared" si="24"/>
        <v>1143975</v>
      </c>
      <c r="M36" s="132"/>
      <c r="N36" s="83">
        <v>100</v>
      </c>
      <c r="O36" s="85">
        <f>N36*B29*10</f>
        <v>10000</v>
      </c>
      <c r="P36" s="84" t="s">
        <v>1853</v>
      </c>
      <c r="Q36" s="86">
        <f>N36*B29*100</f>
        <v>100000</v>
      </c>
      <c r="R36" s="92">
        <f>INT(N36*B29*16)</f>
        <v>16000</v>
      </c>
      <c r="S36" s="86">
        <f t="shared" si="25"/>
        <v>112365</v>
      </c>
      <c r="T36" s="83">
        <f t="shared" si="26"/>
        <v>286580</v>
      </c>
      <c r="U36" s="83">
        <f t="shared" si="27"/>
        <v>438900</v>
      </c>
      <c r="V36" s="92">
        <f t="shared" si="28"/>
        <v>947250</v>
      </c>
      <c r="X36" s="132"/>
      <c r="Y36" s="83">
        <v>100</v>
      </c>
      <c r="Z36" s="85">
        <f>Y36*B29*10</f>
        <v>10000</v>
      </c>
      <c r="AA36" s="84" t="s">
        <v>1853</v>
      </c>
      <c r="AB36" s="86">
        <f>Y36*B29*100</f>
        <v>100000</v>
      </c>
      <c r="AC36" s="92">
        <f>INT(Y36*B29*16)</f>
        <v>16000</v>
      </c>
      <c r="AD36" s="86">
        <f>40*INT(C36*4.5+45)+58*INT(C36*4.5+45)+28*INT(Y36*22.5+225)</f>
        <v>117810</v>
      </c>
      <c r="AE36" s="83">
        <f>100*INT(C36*3.75+37.5)+145*INT(C36*3.75+37.5)+70*INT(Y36*18+180)</f>
        <v>239540</v>
      </c>
      <c r="AF36" s="83">
        <f>100*INT(C36*6+60)+145*INT(C36*6+60)+70*INT(Y36*27+270)</f>
        <v>369600</v>
      </c>
      <c r="AG36" s="92">
        <f>100*INT(C36*15+150)+145*INT(C36*15+150)+70*INT(Y36*54+540)</f>
        <v>820050</v>
      </c>
    </row>
    <row r="37" spans="2:33" ht="13.5">
      <c r="B37" s="132"/>
      <c r="C37" s="87">
        <v>150</v>
      </c>
      <c r="D37" s="88">
        <f>C37*B29*10</f>
        <v>15000</v>
      </c>
      <c r="E37" s="89" t="s">
        <v>1853</v>
      </c>
      <c r="F37" s="90">
        <f>C37*B29*100</f>
        <v>150000</v>
      </c>
      <c r="G37" s="91">
        <f>INT(C37*B29*16)</f>
        <v>24000</v>
      </c>
      <c r="H37" s="90">
        <f t="shared" si="21"/>
        <v>164880</v>
      </c>
      <c r="I37" s="87">
        <f t="shared" si="22"/>
        <v>519600</v>
      </c>
      <c r="J37" s="87">
        <f t="shared" si="23"/>
        <v>789600</v>
      </c>
      <c r="K37" s="91">
        <f t="shared" si="24"/>
        <v>1662975</v>
      </c>
      <c r="M37" s="132"/>
      <c r="N37" s="87">
        <v>150</v>
      </c>
      <c r="O37" s="88">
        <f>N37*B29*10</f>
        <v>15000</v>
      </c>
      <c r="P37" s="89" t="s">
        <v>1853</v>
      </c>
      <c r="Q37" s="90">
        <f>N37*B29*100</f>
        <v>150000</v>
      </c>
      <c r="R37" s="91">
        <f>INT(N37*B29*16)</f>
        <v>24000</v>
      </c>
      <c r="S37" s="90">
        <f t="shared" si="25"/>
        <v>163440</v>
      </c>
      <c r="T37" s="87">
        <f t="shared" si="26"/>
        <v>417000</v>
      </c>
      <c r="U37" s="87">
        <f t="shared" si="27"/>
        <v>638400</v>
      </c>
      <c r="V37" s="91">
        <f t="shared" si="28"/>
        <v>1378500</v>
      </c>
      <c r="X37" s="132"/>
      <c r="Y37" s="87">
        <v>150</v>
      </c>
      <c r="Z37" s="88">
        <f>Y37*B29*10</f>
        <v>15000</v>
      </c>
      <c r="AA37" s="89" t="s">
        <v>1853</v>
      </c>
      <c r="AB37" s="90">
        <f>Y37*B29*100</f>
        <v>150000</v>
      </c>
      <c r="AC37" s="91">
        <f>INT(Y37*B29*16)</f>
        <v>24000</v>
      </c>
      <c r="AD37" s="90">
        <f>40*INT(C37*4.5+45)+58*INT(C37*4.5+45)+28*INT(Y37*22.5+225)</f>
        <v>171360</v>
      </c>
      <c r="AE37" s="87">
        <f>100*INT(C37*3.75+37.5)+145*INT(C37*3.75+37.5)+70*INT(Y37*18+180)</f>
        <v>348600</v>
      </c>
      <c r="AF37" s="87">
        <f>100*INT(C37*6+60)+145*INT(C37*6+60)+70*INT(Y37*27+270)</f>
        <v>537600</v>
      </c>
      <c r="AG37" s="91">
        <f>100*INT(C37*15+150)+145*INT(C37*15+150)+70*INT(Y37*54+540)</f>
        <v>1192800</v>
      </c>
    </row>
    <row r="38" spans="2:33" ht="13.5">
      <c r="B38" s="132"/>
      <c r="C38" s="83">
        <v>200</v>
      </c>
      <c r="D38" s="85">
        <f>C38*B29*10</f>
        <v>20000</v>
      </c>
      <c r="E38" s="84" t="s">
        <v>1853</v>
      </c>
      <c r="F38" s="86">
        <f>C38*B29*100</f>
        <v>200000</v>
      </c>
      <c r="G38" s="92">
        <f>INT(C38*B29*16)</f>
        <v>32000</v>
      </c>
      <c r="H38" s="86">
        <f t="shared" si="21"/>
        <v>216405</v>
      </c>
      <c r="I38" s="83">
        <f t="shared" si="22"/>
        <v>681890</v>
      </c>
      <c r="J38" s="83">
        <f t="shared" si="23"/>
        <v>1036350</v>
      </c>
      <c r="K38" s="92">
        <f t="shared" si="24"/>
        <v>2181975</v>
      </c>
      <c r="M38" s="132"/>
      <c r="N38" s="83">
        <v>200</v>
      </c>
      <c r="O38" s="85">
        <f>N38*B29*10</f>
        <v>20000</v>
      </c>
      <c r="P38" s="84" t="s">
        <v>1853</v>
      </c>
      <c r="Q38" s="86">
        <f>N38*B29*100</f>
        <v>200000</v>
      </c>
      <c r="R38" s="92">
        <f>INT(N38*B29*16)</f>
        <v>32000</v>
      </c>
      <c r="S38" s="86">
        <f t="shared" si="25"/>
        <v>214515</v>
      </c>
      <c r="T38" s="83">
        <f t="shared" si="26"/>
        <v>547205</v>
      </c>
      <c r="U38" s="83">
        <f t="shared" si="27"/>
        <v>837900</v>
      </c>
      <c r="V38" s="92">
        <f t="shared" si="28"/>
        <v>1809750</v>
      </c>
      <c r="X38" s="132"/>
      <c r="Y38" s="83">
        <v>200</v>
      </c>
      <c r="Z38" s="85">
        <f>Y38*B29*10</f>
        <v>20000</v>
      </c>
      <c r="AA38" s="84" t="s">
        <v>1853</v>
      </c>
      <c r="AB38" s="86">
        <f>Y38*B29*100</f>
        <v>200000</v>
      </c>
      <c r="AC38" s="92">
        <f>INT(Y38*B29*16)</f>
        <v>32000</v>
      </c>
      <c r="AD38" s="86">
        <f>40*INT(C38*4.5+45)+58*INT(C38*4.5+45)+28*INT(Y38*22.5+225)</f>
        <v>224910</v>
      </c>
      <c r="AE38" s="83">
        <f>100*INT(C38*3.75+37.5)+145*INT(C38*3.75+37.5)+70*INT(Y38*18+180)</f>
        <v>457415</v>
      </c>
      <c r="AF38" s="83">
        <f>100*INT(C38*6+60)+145*INT(C38*6+60)+70*INT(Y38*27+270)</f>
        <v>705600</v>
      </c>
      <c r="AG38" s="92">
        <f>100*INT(C38*15+150)+145*INT(C38*15+150)+70*INT(Y38*54+540)</f>
        <v>1565550</v>
      </c>
    </row>
    <row r="39" spans="2:33" ht="13.5">
      <c r="B39" s="132"/>
      <c r="C39" s="87">
        <v>250</v>
      </c>
      <c r="D39" s="88">
        <f>C39*B29*10</f>
        <v>25000</v>
      </c>
      <c r="E39" s="89" t="s">
        <v>1853</v>
      </c>
      <c r="F39" s="90">
        <f>C39*B29*100</f>
        <v>250000</v>
      </c>
      <c r="G39" s="91">
        <f>INT(C39*B29*16)</f>
        <v>40000</v>
      </c>
      <c r="H39" s="90">
        <f t="shared" si="21"/>
        <v>267930</v>
      </c>
      <c r="I39" s="87">
        <f t="shared" si="22"/>
        <v>844350</v>
      </c>
      <c r="J39" s="87">
        <f t="shared" si="23"/>
        <v>1283100</v>
      </c>
      <c r="K39" s="91">
        <f t="shared" si="24"/>
        <v>2700975</v>
      </c>
      <c r="M39" s="132"/>
      <c r="N39" s="87">
        <v>250</v>
      </c>
      <c r="O39" s="88">
        <f>N39*B29*10</f>
        <v>25000</v>
      </c>
      <c r="P39" s="89" t="s">
        <v>1853</v>
      </c>
      <c r="Q39" s="90">
        <f>N39*B29*100</f>
        <v>250000</v>
      </c>
      <c r="R39" s="91">
        <f>INT(N39*B29*16)</f>
        <v>40000</v>
      </c>
      <c r="S39" s="90">
        <f t="shared" si="25"/>
        <v>265590</v>
      </c>
      <c r="T39" s="87">
        <f t="shared" si="26"/>
        <v>677625</v>
      </c>
      <c r="U39" s="87">
        <f t="shared" si="27"/>
        <v>1037400</v>
      </c>
      <c r="V39" s="91">
        <f t="shared" si="28"/>
        <v>2241000</v>
      </c>
      <c r="X39" s="132"/>
      <c r="Y39" s="87">
        <v>250</v>
      </c>
      <c r="Z39" s="88">
        <f>Y39*B29*10</f>
        <v>25000</v>
      </c>
      <c r="AA39" s="89" t="s">
        <v>1853</v>
      </c>
      <c r="AB39" s="90">
        <f>Y39*B29*100</f>
        <v>250000</v>
      </c>
      <c r="AC39" s="91">
        <f>INT(Y39*B29*16)</f>
        <v>40000</v>
      </c>
      <c r="AD39" s="90">
        <f>40*INT(C39*4.5+45)+58*INT(C39*4.5+45)+28*INT(Y39*22.5+225)</f>
        <v>278460</v>
      </c>
      <c r="AE39" s="87">
        <f>100*INT(C39*3.75+37.5)+145*INT(C39*3.75+37.5)+70*INT(Y39*18+180)</f>
        <v>566475</v>
      </c>
      <c r="AF39" s="87">
        <f>100*INT(C39*6+60)+145*INT(C39*6+60)+70*INT(Y39*27+270)</f>
        <v>873600</v>
      </c>
      <c r="AG39" s="91">
        <f>100*INT(C39*15+150)+145*INT(C39*15+150)+70*INT(Y39*54+540)</f>
        <v>1938300</v>
      </c>
    </row>
    <row r="40" spans="2:33" ht="14.25" thickBot="1">
      <c r="B40" s="133"/>
      <c r="C40" s="93">
        <v>300</v>
      </c>
      <c r="D40" s="94">
        <f>C40*B29*10</f>
        <v>30000</v>
      </c>
      <c r="E40" s="95" t="s">
        <v>1853</v>
      </c>
      <c r="F40" s="96">
        <f>C40*B29*100</f>
        <v>300000</v>
      </c>
      <c r="G40" s="97">
        <f>INT(C40*B29*16)</f>
        <v>48000</v>
      </c>
      <c r="H40" s="96">
        <f t="shared" si="21"/>
        <v>319455</v>
      </c>
      <c r="I40" s="93">
        <f t="shared" si="22"/>
        <v>1006640</v>
      </c>
      <c r="J40" s="93">
        <f t="shared" si="23"/>
        <v>1529850</v>
      </c>
      <c r="K40" s="97">
        <f t="shared" si="24"/>
        <v>3219975</v>
      </c>
      <c r="M40" s="133"/>
      <c r="N40" s="93">
        <v>300</v>
      </c>
      <c r="O40" s="94">
        <f>N40*B29*10</f>
        <v>30000</v>
      </c>
      <c r="P40" s="95" t="s">
        <v>1853</v>
      </c>
      <c r="Q40" s="96">
        <f>N40*B29*100</f>
        <v>300000</v>
      </c>
      <c r="R40" s="97">
        <f>INT(N40*B29*16)</f>
        <v>48000</v>
      </c>
      <c r="S40" s="96">
        <f t="shared" si="25"/>
        <v>316665</v>
      </c>
      <c r="T40" s="93">
        <f t="shared" si="26"/>
        <v>807830</v>
      </c>
      <c r="U40" s="93">
        <f t="shared" si="27"/>
        <v>1236900</v>
      </c>
      <c r="V40" s="97">
        <f t="shared" si="28"/>
        <v>2672250</v>
      </c>
      <c r="X40" s="133"/>
      <c r="Y40" s="93">
        <v>300</v>
      </c>
      <c r="Z40" s="94">
        <f>Y40*B29*10</f>
        <v>30000</v>
      </c>
      <c r="AA40" s="95" t="s">
        <v>1853</v>
      </c>
      <c r="AB40" s="96">
        <f>Y40*B29*100</f>
        <v>300000</v>
      </c>
      <c r="AC40" s="97">
        <f>INT(Y40*B29*16)</f>
        <v>48000</v>
      </c>
      <c r="AD40" s="96">
        <f>40*INT(C40*4.5+45)+58*INT(C40*4.5+45)+28*INT(Y40*22.5+225)</f>
        <v>332010</v>
      </c>
      <c r="AE40" s="93">
        <f>100*INT(C40*3.75+37.5)+145*INT(C40*3.75+37.5)+70*INT(Y40*18+180)</f>
        <v>675290</v>
      </c>
      <c r="AF40" s="93">
        <f>100*INT(C40*6+60)+145*INT(C40*6+60)+70*INT(Y40*27+270)</f>
        <v>1041600</v>
      </c>
      <c r="AG40" s="97">
        <f>100*INT(C40*15+150)+145*INT(C40*15+150)+70*INT(Y40*54+540)</f>
        <v>2311050</v>
      </c>
    </row>
    <row r="41" ht="14.25" thickBot="1"/>
    <row r="42" spans="2:33" ht="13.5">
      <c r="B42" s="123" t="s">
        <v>1860</v>
      </c>
      <c r="C42" s="115"/>
      <c r="D42" s="118" t="s">
        <v>1850</v>
      </c>
      <c r="E42" s="119"/>
      <c r="F42" s="120"/>
      <c r="G42" s="122"/>
      <c r="H42" s="121" t="s">
        <v>1845</v>
      </c>
      <c r="I42" s="116"/>
      <c r="J42" s="116"/>
      <c r="K42" s="117"/>
      <c r="M42" s="123" t="s">
        <v>1859</v>
      </c>
      <c r="N42" s="115"/>
      <c r="O42" s="118" t="s">
        <v>1850</v>
      </c>
      <c r="P42" s="119"/>
      <c r="Q42" s="120"/>
      <c r="R42" s="122"/>
      <c r="S42" s="121" t="s">
        <v>1845</v>
      </c>
      <c r="T42" s="116"/>
      <c r="U42" s="116"/>
      <c r="V42" s="117"/>
      <c r="W42" s="79"/>
      <c r="X42" s="123" t="s">
        <v>1856</v>
      </c>
      <c r="Y42" s="115"/>
      <c r="Z42" s="118" t="s">
        <v>1850</v>
      </c>
      <c r="AA42" s="119"/>
      <c r="AB42" s="120"/>
      <c r="AC42" s="122"/>
      <c r="AD42" s="121" t="s">
        <v>1845</v>
      </c>
      <c r="AE42" s="116"/>
      <c r="AF42" s="116"/>
      <c r="AG42" s="117"/>
    </row>
    <row r="43" spans="2:33" ht="14.25" thickBot="1">
      <c r="B43" s="124" t="s">
        <v>1858</v>
      </c>
      <c r="C43" s="98" t="s">
        <v>1844</v>
      </c>
      <c r="D43" s="99" t="s">
        <v>1851</v>
      </c>
      <c r="E43" s="100" t="s">
        <v>1854</v>
      </c>
      <c r="F43" s="101" t="s">
        <v>1852</v>
      </c>
      <c r="G43" s="102" t="s">
        <v>1855</v>
      </c>
      <c r="H43" s="101" t="s">
        <v>1846</v>
      </c>
      <c r="I43" s="98" t="s">
        <v>1847</v>
      </c>
      <c r="J43" s="98" t="s">
        <v>1848</v>
      </c>
      <c r="K43" s="102" t="s">
        <v>1849</v>
      </c>
      <c r="M43" s="124" t="s">
        <v>1857</v>
      </c>
      <c r="N43" s="98" t="s">
        <v>1844</v>
      </c>
      <c r="O43" s="99" t="s">
        <v>1851</v>
      </c>
      <c r="P43" s="100" t="s">
        <v>1854</v>
      </c>
      <c r="Q43" s="101" t="s">
        <v>1852</v>
      </c>
      <c r="R43" s="102" t="s">
        <v>1855</v>
      </c>
      <c r="S43" s="101" t="s">
        <v>1846</v>
      </c>
      <c r="T43" s="98" t="s">
        <v>1847</v>
      </c>
      <c r="U43" s="98" t="s">
        <v>1848</v>
      </c>
      <c r="V43" s="102" t="s">
        <v>1849</v>
      </c>
      <c r="W43" s="79"/>
      <c r="X43" s="124" t="s">
        <v>1861</v>
      </c>
      <c r="Y43" s="98" t="s">
        <v>1844</v>
      </c>
      <c r="Z43" s="99" t="s">
        <v>1851</v>
      </c>
      <c r="AA43" s="100" t="s">
        <v>1854</v>
      </c>
      <c r="AB43" s="101" t="s">
        <v>1852</v>
      </c>
      <c r="AC43" s="102" t="s">
        <v>1855</v>
      </c>
      <c r="AD43" s="101" t="s">
        <v>1846</v>
      </c>
      <c r="AE43" s="98" t="s">
        <v>1847</v>
      </c>
      <c r="AF43" s="98" t="s">
        <v>1848</v>
      </c>
      <c r="AG43" s="102" t="s">
        <v>1849</v>
      </c>
    </row>
    <row r="44" spans="2:33" ht="13.5">
      <c r="B44" s="125">
        <v>3</v>
      </c>
      <c r="C44" s="108">
        <v>1</v>
      </c>
      <c r="D44" s="109">
        <f>C44*B44*10</f>
        <v>30</v>
      </c>
      <c r="E44" s="110" t="s">
        <v>1854</v>
      </c>
      <c r="F44" s="111">
        <f>C44*B44*100</f>
        <v>300</v>
      </c>
      <c r="G44" s="112">
        <f>INT(C44*B44*16)</f>
        <v>48</v>
      </c>
      <c r="H44" s="111">
        <f>55*INT(C44*0.15+1.5)+26*INT(C44*1.2+12)+44*INT(C44*0.15+1.5)</f>
        <v>437</v>
      </c>
      <c r="I44" s="111">
        <f>55*INT(C44*0.15+1.5)+26*INT(C44*1.8+18)+44*INT(C44*0.15+1.5)</f>
        <v>593</v>
      </c>
      <c r="J44" s="108">
        <f>55*INT(C44*0.15+1.5)+26*INT(C44*3+30)+44*INT(C44*0.15+1.5)</f>
        <v>957</v>
      </c>
      <c r="K44" s="112">
        <f>55*INT(C44*0.3+3)+26*INT(C44*3.75+37.5)+44*INT(C44*0.3+3)</f>
        <v>1363</v>
      </c>
      <c r="M44" s="125">
        <v>3</v>
      </c>
      <c r="N44" s="108">
        <v>1</v>
      </c>
      <c r="O44" s="109">
        <f>N44*B44*10</f>
        <v>30</v>
      </c>
      <c r="P44" s="110" t="s">
        <v>1854</v>
      </c>
      <c r="Q44" s="111">
        <f>N44*B44*100</f>
        <v>300</v>
      </c>
      <c r="R44" s="112">
        <f>INT(N44*B44*16)</f>
        <v>48</v>
      </c>
      <c r="S44" s="111">
        <f>25*INT(N44*1.2+12)+42*INT(N44*0.15+1.5)+60*INT(N44*0.15+1.5)</f>
        <v>427</v>
      </c>
      <c r="T44" s="111">
        <f>25*INT(C44*1.8+18)+42*INT(C44*0.15+1.5)+60*INT(C44*0.15+1.5)</f>
        <v>577</v>
      </c>
      <c r="U44" s="108">
        <f>25*INT(C44*3+30)+42*INT(C44*0.15+1.5)+60*INT(C44*0.15+1.5)</f>
        <v>927</v>
      </c>
      <c r="V44" s="112">
        <f>25*INT(C44*3.75+37.5)+42*INT(C44*0.3+3)+60*INT(C44*0.3+3)</f>
        <v>1331</v>
      </c>
      <c r="W44" s="79"/>
      <c r="X44" s="125">
        <v>3</v>
      </c>
      <c r="Y44" s="108">
        <v>1</v>
      </c>
      <c r="Z44" s="109">
        <f>Y44*B44*10</f>
        <v>30</v>
      </c>
      <c r="AA44" s="110" t="s">
        <v>1854</v>
      </c>
      <c r="AB44" s="111">
        <f>Y44*B44*100</f>
        <v>300</v>
      </c>
      <c r="AC44" s="112">
        <f>INT(Y44*B44*16)</f>
        <v>48</v>
      </c>
      <c r="AD44" s="111">
        <f>40*INT(Y44*0.15+1.5)+58*INT(Y44*0.15+1.5)+28*INT(Y44*1.2+12)</f>
        <v>462</v>
      </c>
      <c r="AE44" s="111">
        <f>40*INT(C44*0.15+1.5)+58*INT(C44*0.15+1.5)+28*INT(C44*1.8+18)</f>
        <v>630</v>
      </c>
      <c r="AF44" s="108">
        <f>40*INT(C44*0.15+1.5)+58*INT(C44*0.15+1.5)+28*INT(C44*3+30)</f>
        <v>1022</v>
      </c>
      <c r="AG44" s="112">
        <f>40*INT(C44*0.3+3)+58*INT(C44*0.3+3)+28*INT(C44*3.75+37.5)</f>
        <v>1442</v>
      </c>
    </row>
    <row r="45" spans="2:33" ht="13.5">
      <c r="B45" s="126"/>
      <c r="C45" s="83">
        <v>5</v>
      </c>
      <c r="D45" s="85">
        <f>C45*B44*10</f>
        <v>150</v>
      </c>
      <c r="E45" s="84" t="s">
        <v>1854</v>
      </c>
      <c r="F45" s="86">
        <f>C45*B44*100</f>
        <v>1500</v>
      </c>
      <c r="G45" s="92">
        <f>INT(C45*B44*16)</f>
        <v>240</v>
      </c>
      <c r="H45" s="86">
        <f aca="true" t="shared" si="29" ref="H45:H55">55*INT(C45*0.15+1.5)+26*INT(C45*1.2+12)+44*INT(C45*0.15+1.5)</f>
        <v>666</v>
      </c>
      <c r="I45" s="83">
        <f aca="true" t="shared" si="30" ref="I45:I55">55*INT(C45*0.15+1.5)+26*INT(C45*1.8+18)+44*INT(C45*0.15+1.5)</f>
        <v>900</v>
      </c>
      <c r="J45" s="83">
        <f aca="true" t="shared" si="31" ref="J45:J55">55*INT(C45*0.15+1.5)+26*INT(C45*3+30)+44*INT(C45*0.15+1.5)</f>
        <v>1368</v>
      </c>
      <c r="K45" s="92">
        <f aca="true" t="shared" si="32" ref="K45:K55">55*INT(C45*0.3+3)+26*INT(C45*3.75+37.5)+44*INT(C45*0.3+3)</f>
        <v>1852</v>
      </c>
      <c r="M45" s="126"/>
      <c r="N45" s="83">
        <v>5</v>
      </c>
      <c r="O45" s="85">
        <f>N45*B44*10</f>
        <v>150</v>
      </c>
      <c r="P45" s="84" t="s">
        <v>1854</v>
      </c>
      <c r="Q45" s="86">
        <f>N45*B44*100</f>
        <v>1500</v>
      </c>
      <c r="R45" s="92">
        <f>INT(N45*B44*16)</f>
        <v>240</v>
      </c>
      <c r="S45" s="86">
        <f aca="true" t="shared" si="33" ref="S45:S55">25*INT(N45*1.2+12)+42*INT(N45*0.15+1.5)+60*INT(N45*0.15+1.5)</f>
        <v>654</v>
      </c>
      <c r="T45" s="83">
        <f aca="true" t="shared" si="34" ref="T45:T55">25*INT(C45*1.8+18)+42*INT(C45*0.15+1.5)+60*INT(C45*0.15+1.5)</f>
        <v>879</v>
      </c>
      <c r="U45" s="83">
        <f aca="true" t="shared" si="35" ref="U45:U55">25*INT(C45*3+30)+42*INT(C45*0.15+1.5)+60*INT(C45*0.15+1.5)</f>
        <v>1329</v>
      </c>
      <c r="V45" s="92">
        <f aca="true" t="shared" si="36" ref="V45:V55">25*INT(C45*3.75+37.5)+42*INT(C45*0.3+3)+60*INT(C45*0.3+3)</f>
        <v>1808</v>
      </c>
      <c r="W45" s="79"/>
      <c r="X45" s="126"/>
      <c r="Y45" s="83">
        <v>5</v>
      </c>
      <c r="Z45" s="85">
        <f>Y45*B44*10</f>
        <v>150</v>
      </c>
      <c r="AA45" s="84" t="s">
        <v>1854</v>
      </c>
      <c r="AB45" s="86">
        <f>Y45*B44*100</f>
        <v>1500</v>
      </c>
      <c r="AC45" s="92">
        <f>INT(Y45*B44*16)</f>
        <v>240</v>
      </c>
      <c r="AD45" s="86">
        <f aca="true" t="shared" si="37" ref="AD45:AD55">40*INT(Y45*0.15+1.5)+58*INT(Y45*0.15+1.5)+28*INT(Y45*1.2+12)</f>
        <v>700</v>
      </c>
      <c r="AE45" s="83">
        <f>40*INT(C45*0.15+1.5)+58*INT(C45*0.15+1.5)+28*INT(C45*1.8+18)</f>
        <v>952</v>
      </c>
      <c r="AF45" s="83">
        <f>40*INT(C45*0.15+1.5)+58*INT(C45*0.15+1.5)+28*INT(C45*3+30)</f>
        <v>1456</v>
      </c>
      <c r="AG45" s="92">
        <f>40*INT(C45*0.3+3)+58*INT(C45*0.3+3)+28*INT(C45*3.75+37.5)</f>
        <v>1960</v>
      </c>
    </row>
    <row r="46" spans="2:33" ht="13.5">
      <c r="B46" s="126"/>
      <c r="C46" s="87">
        <v>10</v>
      </c>
      <c r="D46" s="88">
        <f>C46*B44*10</f>
        <v>300</v>
      </c>
      <c r="E46" s="89" t="s">
        <v>1854</v>
      </c>
      <c r="F46" s="90">
        <f>C46*B44*100</f>
        <v>3000</v>
      </c>
      <c r="G46" s="91">
        <f>INT(C46*B44*16)</f>
        <v>480</v>
      </c>
      <c r="H46" s="90">
        <f t="shared" si="29"/>
        <v>921</v>
      </c>
      <c r="I46" s="87">
        <f t="shared" si="30"/>
        <v>1233</v>
      </c>
      <c r="J46" s="87">
        <f t="shared" si="31"/>
        <v>1857</v>
      </c>
      <c r="K46" s="91">
        <f t="shared" si="32"/>
        <v>2544</v>
      </c>
      <c r="M46" s="126"/>
      <c r="N46" s="87">
        <v>10</v>
      </c>
      <c r="O46" s="88">
        <f>N46*B44*10</f>
        <v>300</v>
      </c>
      <c r="P46" s="89" t="s">
        <v>1854</v>
      </c>
      <c r="Q46" s="90">
        <f>N46*B44*100</f>
        <v>3000</v>
      </c>
      <c r="R46" s="91">
        <f>INT(N46*B44*16)</f>
        <v>480</v>
      </c>
      <c r="S46" s="90">
        <f t="shared" si="33"/>
        <v>906</v>
      </c>
      <c r="T46" s="87">
        <f t="shared" si="34"/>
        <v>1206</v>
      </c>
      <c r="U46" s="87">
        <f t="shared" si="35"/>
        <v>1806</v>
      </c>
      <c r="V46" s="91">
        <f t="shared" si="36"/>
        <v>2487</v>
      </c>
      <c r="W46" s="79"/>
      <c r="X46" s="126"/>
      <c r="Y46" s="87">
        <v>10</v>
      </c>
      <c r="Z46" s="88">
        <f>Y46*B44*10</f>
        <v>300</v>
      </c>
      <c r="AA46" s="89" t="s">
        <v>1854</v>
      </c>
      <c r="AB46" s="90">
        <f>Y46*B44*100</f>
        <v>3000</v>
      </c>
      <c r="AC46" s="91">
        <f>INT(Y46*B44*16)</f>
        <v>480</v>
      </c>
      <c r="AD46" s="90">
        <f t="shared" si="37"/>
        <v>966</v>
      </c>
      <c r="AE46" s="87">
        <f>40*INT(C46*0.15+1.5)+58*INT(C46*0.15+1.5)+28*INT(C46*1.8+18)</f>
        <v>1302</v>
      </c>
      <c r="AF46" s="87">
        <f>40*INT(C46*0.15+1.5)+58*INT(C46*0.15+1.5)+28*INT(C46*3+30)</f>
        <v>1974</v>
      </c>
      <c r="AG46" s="91">
        <f>40*INT(C46*0.3+3)+58*INT(C46*0.3+3)+28*INT(C46*3.75+37.5)</f>
        <v>2688</v>
      </c>
    </row>
    <row r="47" spans="2:33" ht="13.5">
      <c r="B47" s="126"/>
      <c r="C47" s="83">
        <v>20</v>
      </c>
      <c r="D47" s="85">
        <f>C47*B44*10</f>
        <v>600</v>
      </c>
      <c r="E47" s="84" t="s">
        <v>1854</v>
      </c>
      <c r="F47" s="86">
        <f>C47*B44*100</f>
        <v>6000</v>
      </c>
      <c r="G47" s="92">
        <f>INT(C47*B44*16)</f>
        <v>960</v>
      </c>
      <c r="H47" s="86">
        <f t="shared" si="29"/>
        <v>1332</v>
      </c>
      <c r="I47" s="83">
        <f t="shared" si="30"/>
        <v>1800</v>
      </c>
      <c r="J47" s="83">
        <f t="shared" si="31"/>
        <v>2736</v>
      </c>
      <c r="K47" s="92">
        <f t="shared" si="32"/>
        <v>3803</v>
      </c>
      <c r="M47" s="126"/>
      <c r="N47" s="83">
        <v>20</v>
      </c>
      <c r="O47" s="85">
        <f>N47*B44*10</f>
        <v>600</v>
      </c>
      <c r="P47" s="84" t="s">
        <v>1854</v>
      </c>
      <c r="Q47" s="86">
        <f>N47*B44*100</f>
        <v>6000</v>
      </c>
      <c r="R47" s="92">
        <f>INT(N47*B44*16)</f>
        <v>960</v>
      </c>
      <c r="S47" s="86">
        <f t="shared" si="33"/>
        <v>1308</v>
      </c>
      <c r="T47" s="83">
        <f t="shared" si="34"/>
        <v>1758</v>
      </c>
      <c r="U47" s="83">
        <f t="shared" si="35"/>
        <v>2658</v>
      </c>
      <c r="V47" s="92">
        <f t="shared" si="36"/>
        <v>3718</v>
      </c>
      <c r="W47" s="79"/>
      <c r="X47" s="126"/>
      <c r="Y47" s="83">
        <v>20</v>
      </c>
      <c r="Z47" s="85">
        <f>Y47*B44*10</f>
        <v>600</v>
      </c>
      <c r="AA47" s="84" t="s">
        <v>1854</v>
      </c>
      <c r="AB47" s="86">
        <f>Y47*B44*100</f>
        <v>6000</v>
      </c>
      <c r="AC47" s="92">
        <f>INT(Y47*B44*16)</f>
        <v>960</v>
      </c>
      <c r="AD47" s="86">
        <f t="shared" si="37"/>
        <v>1400</v>
      </c>
      <c r="AE47" s="83">
        <f>40*INT(C47*0.15+1.5)+58*INT(C47*0.15+1.5)+28*INT(C47*1.8+18)</f>
        <v>1904</v>
      </c>
      <c r="AF47" s="83">
        <f>40*INT(C47*0.15+1.5)+58*INT(C47*0.15+1.5)+28*INT(C47*3+30)</f>
        <v>2912</v>
      </c>
      <c r="AG47" s="92">
        <f>40*INT(C47*0.3+3)+58*INT(C47*0.3+3)+28*INT(C47*3.75+37.5)</f>
        <v>4018</v>
      </c>
    </row>
    <row r="48" spans="2:33" ht="13.5">
      <c r="B48" s="126"/>
      <c r="C48" s="87">
        <v>30</v>
      </c>
      <c r="D48" s="88">
        <f>C48*B44*10</f>
        <v>900</v>
      </c>
      <c r="E48" s="89" t="s">
        <v>1854</v>
      </c>
      <c r="F48" s="90">
        <f>C48*B44*100</f>
        <v>9000</v>
      </c>
      <c r="G48" s="91">
        <f>INT(C48*B44*16)</f>
        <v>1440</v>
      </c>
      <c r="H48" s="90">
        <f t="shared" si="29"/>
        <v>1842</v>
      </c>
      <c r="I48" s="87">
        <f t="shared" si="30"/>
        <v>2466</v>
      </c>
      <c r="J48" s="87">
        <f t="shared" si="31"/>
        <v>3714</v>
      </c>
      <c r="K48" s="91">
        <f t="shared" si="32"/>
        <v>5088</v>
      </c>
      <c r="M48" s="126"/>
      <c r="N48" s="87">
        <v>30</v>
      </c>
      <c r="O48" s="88">
        <f>N48*B44*10</f>
        <v>900</v>
      </c>
      <c r="P48" s="89" t="s">
        <v>1854</v>
      </c>
      <c r="Q48" s="90">
        <f>N48*B44*100</f>
        <v>9000</v>
      </c>
      <c r="R48" s="91">
        <f>INT(N48*B44*16)</f>
        <v>1440</v>
      </c>
      <c r="S48" s="90">
        <f t="shared" si="33"/>
        <v>1812</v>
      </c>
      <c r="T48" s="87">
        <f t="shared" si="34"/>
        <v>2412</v>
      </c>
      <c r="U48" s="87">
        <f t="shared" si="35"/>
        <v>3612</v>
      </c>
      <c r="V48" s="91">
        <f t="shared" si="36"/>
        <v>4974</v>
      </c>
      <c r="W48" s="79"/>
      <c r="X48" s="126"/>
      <c r="Y48" s="87">
        <v>30</v>
      </c>
      <c r="Z48" s="88">
        <f>Y48*B44*10</f>
        <v>900</v>
      </c>
      <c r="AA48" s="89" t="s">
        <v>1854</v>
      </c>
      <c r="AB48" s="90">
        <f>Y48*B44*100</f>
        <v>9000</v>
      </c>
      <c r="AC48" s="91">
        <f>INT(Y48*B44*16)</f>
        <v>1440</v>
      </c>
      <c r="AD48" s="90">
        <f t="shared" si="37"/>
        <v>1932</v>
      </c>
      <c r="AE48" s="87">
        <f>40*INT(C48*0.15+1.5)+58*INT(C48*0.15+1.5)+28*INT(C48*1.8+18)</f>
        <v>2604</v>
      </c>
      <c r="AF48" s="87">
        <f>40*INT(C48*0.15+1.5)+58*INT(C48*0.15+1.5)+28*INT(C48*3+30)</f>
        <v>3948</v>
      </c>
      <c r="AG48" s="91">
        <f>40*INT(C48*0.3+3)+58*INT(C48*0.3+3)+28*INT(C48*3.75+37.5)</f>
        <v>5376</v>
      </c>
    </row>
    <row r="49" spans="2:33" ht="13.5">
      <c r="B49" s="126"/>
      <c r="C49" s="83">
        <v>40</v>
      </c>
      <c r="D49" s="85">
        <f>C49*B44*10</f>
        <v>1200</v>
      </c>
      <c r="E49" s="84" t="s">
        <v>1854</v>
      </c>
      <c r="F49" s="86">
        <f>C49*B44*100</f>
        <v>12000</v>
      </c>
      <c r="G49" s="92">
        <f>INT(C49*B44*16)</f>
        <v>1920</v>
      </c>
      <c r="H49" s="86">
        <f t="shared" si="29"/>
        <v>2253</v>
      </c>
      <c r="I49" s="83">
        <f t="shared" si="30"/>
        <v>3033</v>
      </c>
      <c r="J49" s="83">
        <f t="shared" si="31"/>
        <v>4593</v>
      </c>
      <c r="K49" s="92">
        <f t="shared" si="32"/>
        <v>6347</v>
      </c>
      <c r="M49" s="126"/>
      <c r="N49" s="83">
        <v>40</v>
      </c>
      <c r="O49" s="85">
        <f>N49*B44*10</f>
        <v>1200</v>
      </c>
      <c r="P49" s="84" t="s">
        <v>1854</v>
      </c>
      <c r="Q49" s="86">
        <f>N49*B44*100</f>
        <v>12000</v>
      </c>
      <c r="R49" s="92">
        <f>INT(N49*B44*16)</f>
        <v>1920</v>
      </c>
      <c r="S49" s="86">
        <f t="shared" si="33"/>
        <v>2214</v>
      </c>
      <c r="T49" s="83">
        <f t="shared" si="34"/>
        <v>2964</v>
      </c>
      <c r="U49" s="83">
        <f t="shared" si="35"/>
        <v>4464</v>
      </c>
      <c r="V49" s="92">
        <f t="shared" si="36"/>
        <v>6205</v>
      </c>
      <c r="W49" s="79"/>
      <c r="X49" s="126"/>
      <c r="Y49" s="83">
        <v>40</v>
      </c>
      <c r="Z49" s="85">
        <f>Y49*B44*10</f>
        <v>1200</v>
      </c>
      <c r="AA49" s="84" t="s">
        <v>1854</v>
      </c>
      <c r="AB49" s="86">
        <f>Y49*B44*100</f>
        <v>12000</v>
      </c>
      <c r="AC49" s="92">
        <f>INT(Y49*B44*16)</f>
        <v>1920</v>
      </c>
      <c r="AD49" s="86">
        <f t="shared" si="37"/>
        <v>2366</v>
      </c>
      <c r="AE49" s="83">
        <f>40*INT(C49*0.15+1.5)+58*INT(C49*0.15+1.5)+28*INT(C49*1.8+18)</f>
        <v>3206</v>
      </c>
      <c r="AF49" s="83">
        <f>40*INT(C49*0.15+1.5)+58*INT(C49*0.15+1.5)+28*INT(C49*3+30)</f>
        <v>4886</v>
      </c>
      <c r="AG49" s="92">
        <f>40*INT(C49*0.3+3)+58*INT(C49*0.3+3)+28*INT(C49*3.75+37.5)</f>
        <v>6706</v>
      </c>
    </row>
    <row r="50" spans="2:33" ht="13.5">
      <c r="B50" s="126"/>
      <c r="C50" s="87">
        <v>50</v>
      </c>
      <c r="D50" s="88">
        <f>C50*B44*10</f>
        <v>1500</v>
      </c>
      <c r="E50" s="89" t="s">
        <v>1854</v>
      </c>
      <c r="F50" s="90">
        <f>C50*B44*100</f>
        <v>15000</v>
      </c>
      <c r="G50" s="91">
        <f>INT(C50*B44*16)</f>
        <v>2400</v>
      </c>
      <c r="H50" s="90">
        <f t="shared" si="29"/>
        <v>2763</v>
      </c>
      <c r="I50" s="87">
        <f t="shared" si="30"/>
        <v>3699</v>
      </c>
      <c r="J50" s="87">
        <f t="shared" si="31"/>
        <v>5571</v>
      </c>
      <c r="K50" s="91">
        <f t="shared" si="32"/>
        <v>7632</v>
      </c>
      <c r="M50" s="126"/>
      <c r="N50" s="87">
        <v>50</v>
      </c>
      <c r="O50" s="88">
        <f>N50*B44*10</f>
        <v>1500</v>
      </c>
      <c r="P50" s="89" t="s">
        <v>1854</v>
      </c>
      <c r="Q50" s="90">
        <f>N50*B44*100</f>
        <v>15000</v>
      </c>
      <c r="R50" s="91">
        <f>INT(N50*B44*16)</f>
        <v>2400</v>
      </c>
      <c r="S50" s="90">
        <f t="shared" si="33"/>
        <v>2718</v>
      </c>
      <c r="T50" s="87">
        <f t="shared" si="34"/>
        <v>3618</v>
      </c>
      <c r="U50" s="87">
        <f t="shared" si="35"/>
        <v>5418</v>
      </c>
      <c r="V50" s="91">
        <f t="shared" si="36"/>
        <v>7461</v>
      </c>
      <c r="W50" s="79"/>
      <c r="X50" s="126"/>
      <c r="Y50" s="87">
        <v>50</v>
      </c>
      <c r="Z50" s="88">
        <f>Y50*B44*10</f>
        <v>1500</v>
      </c>
      <c r="AA50" s="89" t="s">
        <v>1854</v>
      </c>
      <c r="AB50" s="90">
        <f>Y50*B44*100</f>
        <v>15000</v>
      </c>
      <c r="AC50" s="91">
        <f>INT(Y50*B44*16)</f>
        <v>2400</v>
      </c>
      <c r="AD50" s="90">
        <f t="shared" si="37"/>
        <v>2898</v>
      </c>
      <c r="AE50" s="87">
        <f>40*INT(C50*0.15+1.5)+58*INT(C50*0.15+1.5)+28*INT(C50*1.8+18)</f>
        <v>3906</v>
      </c>
      <c r="AF50" s="87">
        <f>40*INT(C50*0.15+1.5)+58*INT(C50*0.15+1.5)+28*INT(C50*3+30)</f>
        <v>5922</v>
      </c>
      <c r="AG50" s="91">
        <f>40*INT(C50*0.3+3)+58*INT(C50*0.3+3)+28*INT(C50*3.75+37.5)</f>
        <v>8064</v>
      </c>
    </row>
    <row r="51" spans="2:33" ht="13.5">
      <c r="B51" s="126"/>
      <c r="C51" s="83">
        <v>100</v>
      </c>
      <c r="D51" s="85">
        <f>C51*B44*10</f>
        <v>3000</v>
      </c>
      <c r="E51" s="84" t="s">
        <v>1854</v>
      </c>
      <c r="F51" s="86">
        <f>C51*B44*100</f>
        <v>30000</v>
      </c>
      <c r="G51" s="92">
        <f>INT(C51*B44*16)</f>
        <v>4800</v>
      </c>
      <c r="H51" s="86">
        <f t="shared" si="29"/>
        <v>5016</v>
      </c>
      <c r="I51" s="83">
        <f t="shared" si="30"/>
        <v>6732</v>
      </c>
      <c r="J51" s="83">
        <f t="shared" si="31"/>
        <v>10164</v>
      </c>
      <c r="K51" s="92">
        <f t="shared" si="32"/>
        <v>13979</v>
      </c>
      <c r="M51" s="126"/>
      <c r="N51" s="83">
        <v>100</v>
      </c>
      <c r="O51" s="85">
        <f>N51*B44*10</f>
        <v>3000</v>
      </c>
      <c r="P51" s="84" t="s">
        <v>1854</v>
      </c>
      <c r="Q51" s="86">
        <f>N51*B44*100</f>
        <v>30000</v>
      </c>
      <c r="R51" s="92">
        <f>INT(N51*B44*16)</f>
        <v>4800</v>
      </c>
      <c r="S51" s="86">
        <f t="shared" si="33"/>
        <v>4932</v>
      </c>
      <c r="T51" s="83">
        <f t="shared" si="34"/>
        <v>6582</v>
      </c>
      <c r="U51" s="83">
        <f t="shared" si="35"/>
        <v>9882</v>
      </c>
      <c r="V51" s="92">
        <f t="shared" si="36"/>
        <v>13666</v>
      </c>
      <c r="W51" s="79"/>
      <c r="X51" s="126"/>
      <c r="Y51" s="83">
        <v>100</v>
      </c>
      <c r="Z51" s="85">
        <f>Y51*B44*10</f>
        <v>3000</v>
      </c>
      <c r="AA51" s="84" t="s">
        <v>1854</v>
      </c>
      <c r="AB51" s="86">
        <f>Y51*B44*100</f>
        <v>30000</v>
      </c>
      <c r="AC51" s="92">
        <f>INT(Y51*B44*16)</f>
        <v>4800</v>
      </c>
      <c r="AD51" s="86">
        <f t="shared" si="37"/>
        <v>5264</v>
      </c>
      <c r="AE51" s="83">
        <f>40*INT(C51*0.15+1.5)+58*INT(C51*0.15+1.5)+28*INT(C51*1.8+18)</f>
        <v>7112</v>
      </c>
      <c r="AF51" s="83">
        <f>40*INT(C51*0.15+1.5)+58*INT(C51*0.15+1.5)+28*INT(C51*3+30)</f>
        <v>10808</v>
      </c>
      <c r="AG51" s="92">
        <f>40*INT(C51*0.3+3)+58*INT(C51*0.3+3)+28*INT(C51*3.75+37.5)</f>
        <v>14770</v>
      </c>
    </row>
    <row r="52" spans="2:33" ht="13.5">
      <c r="B52" s="126"/>
      <c r="C52" s="87">
        <v>150</v>
      </c>
      <c r="D52" s="88">
        <f>C52*B44*10</f>
        <v>4500</v>
      </c>
      <c r="E52" s="89" t="s">
        <v>1854</v>
      </c>
      <c r="F52" s="90">
        <f>C52*B44*100</f>
        <v>45000</v>
      </c>
      <c r="G52" s="91">
        <f>INT(C52*B44*16)</f>
        <v>7200</v>
      </c>
      <c r="H52" s="90">
        <f t="shared" si="29"/>
        <v>7368</v>
      </c>
      <c r="I52" s="87">
        <f t="shared" si="30"/>
        <v>9864</v>
      </c>
      <c r="J52" s="87">
        <f t="shared" si="31"/>
        <v>14856</v>
      </c>
      <c r="K52" s="91">
        <f t="shared" si="32"/>
        <v>20352</v>
      </c>
      <c r="M52" s="126"/>
      <c r="N52" s="87">
        <v>150</v>
      </c>
      <c r="O52" s="88">
        <f>N52*B44*10</f>
        <v>4500</v>
      </c>
      <c r="P52" s="89" t="s">
        <v>1854</v>
      </c>
      <c r="Q52" s="90">
        <f>N52*B44*100</f>
        <v>45000</v>
      </c>
      <c r="R52" s="91">
        <f>INT(N52*B44*16)</f>
        <v>7200</v>
      </c>
      <c r="S52" s="90">
        <f t="shared" si="33"/>
        <v>7248</v>
      </c>
      <c r="T52" s="87">
        <f t="shared" si="34"/>
        <v>9648</v>
      </c>
      <c r="U52" s="87">
        <f t="shared" si="35"/>
        <v>14448</v>
      </c>
      <c r="V52" s="91">
        <f t="shared" si="36"/>
        <v>19896</v>
      </c>
      <c r="W52" s="79"/>
      <c r="X52" s="126"/>
      <c r="Y52" s="87">
        <v>150</v>
      </c>
      <c r="Z52" s="88">
        <f>Y52*B44*10</f>
        <v>4500</v>
      </c>
      <c r="AA52" s="89" t="s">
        <v>1854</v>
      </c>
      <c r="AB52" s="90">
        <f>Y52*B44*100</f>
        <v>45000</v>
      </c>
      <c r="AC52" s="91">
        <f>INT(Y52*B44*16)</f>
        <v>7200</v>
      </c>
      <c r="AD52" s="90">
        <f t="shared" si="37"/>
        <v>7728</v>
      </c>
      <c r="AE52" s="87">
        <f>40*INT(C52*0.15+1.5)+58*INT(C52*0.15+1.5)+28*INT(C52*1.8+18)</f>
        <v>10416</v>
      </c>
      <c r="AF52" s="87">
        <f>40*INT(C52*0.15+1.5)+58*INT(C52*0.15+1.5)+28*INT(C52*3+30)</f>
        <v>15792</v>
      </c>
      <c r="AG52" s="91">
        <f>40*INT(C52*0.3+3)+58*INT(C52*0.3+3)+28*INT(C52*3.75+37.5)</f>
        <v>21504</v>
      </c>
    </row>
    <row r="53" spans="2:33" ht="13.5">
      <c r="B53" s="126"/>
      <c r="C53" s="83">
        <v>200</v>
      </c>
      <c r="D53" s="85">
        <f>C53*B44*10</f>
        <v>6000</v>
      </c>
      <c r="E53" s="84" t="s">
        <v>1854</v>
      </c>
      <c r="F53" s="86">
        <f>C53*B44*100</f>
        <v>60000</v>
      </c>
      <c r="G53" s="92">
        <f>INT(C53*B44*16)</f>
        <v>9600</v>
      </c>
      <c r="H53" s="86">
        <f t="shared" si="29"/>
        <v>9621</v>
      </c>
      <c r="I53" s="83">
        <f t="shared" si="30"/>
        <v>12897</v>
      </c>
      <c r="J53" s="83">
        <f t="shared" si="31"/>
        <v>19449</v>
      </c>
      <c r="K53" s="92">
        <f t="shared" si="32"/>
        <v>26699</v>
      </c>
      <c r="M53" s="126"/>
      <c r="N53" s="83">
        <v>200</v>
      </c>
      <c r="O53" s="85">
        <f>N53*B44*10</f>
        <v>6000</v>
      </c>
      <c r="P53" s="84" t="s">
        <v>1854</v>
      </c>
      <c r="Q53" s="86">
        <f>N53*B44*100</f>
        <v>60000</v>
      </c>
      <c r="R53" s="92">
        <f>INT(N53*B44*16)</f>
        <v>9600</v>
      </c>
      <c r="S53" s="86">
        <f t="shared" si="33"/>
        <v>9462</v>
      </c>
      <c r="T53" s="83">
        <f t="shared" si="34"/>
        <v>12612</v>
      </c>
      <c r="U53" s="83">
        <f t="shared" si="35"/>
        <v>18912</v>
      </c>
      <c r="V53" s="92">
        <f t="shared" si="36"/>
        <v>26101</v>
      </c>
      <c r="W53" s="79"/>
      <c r="X53" s="126"/>
      <c r="Y53" s="83">
        <v>200</v>
      </c>
      <c r="Z53" s="85">
        <f>Y53*B44*10</f>
        <v>6000</v>
      </c>
      <c r="AA53" s="84" t="s">
        <v>1854</v>
      </c>
      <c r="AB53" s="86">
        <f>Y53*B44*100</f>
        <v>60000</v>
      </c>
      <c r="AC53" s="92">
        <f>INT(Y53*B44*16)</f>
        <v>9600</v>
      </c>
      <c r="AD53" s="86">
        <f t="shared" si="37"/>
        <v>10094</v>
      </c>
      <c r="AE53" s="83">
        <f>40*INT(C53*0.15+1.5)+58*INT(C53*0.15+1.5)+28*INT(C53*1.8+18)</f>
        <v>13622</v>
      </c>
      <c r="AF53" s="83">
        <f>40*INT(C53*0.15+1.5)+58*INT(C53*0.15+1.5)+28*INT(C53*3+30)</f>
        <v>20678</v>
      </c>
      <c r="AG53" s="92">
        <f>40*INT(C53*0.3+3)+58*INT(C53*0.3+3)+28*INT(C53*3.75+37.5)</f>
        <v>28210</v>
      </c>
    </row>
    <row r="54" spans="2:33" ht="13.5">
      <c r="B54" s="126"/>
      <c r="C54" s="87">
        <v>250</v>
      </c>
      <c r="D54" s="88">
        <f>C54*B44*10</f>
        <v>7500</v>
      </c>
      <c r="E54" s="89" t="s">
        <v>1854</v>
      </c>
      <c r="F54" s="90">
        <f>C54*B44*100</f>
        <v>75000</v>
      </c>
      <c r="G54" s="91">
        <f>INT(C54*B44*16)</f>
        <v>12000</v>
      </c>
      <c r="H54" s="90">
        <f t="shared" si="29"/>
        <v>11973</v>
      </c>
      <c r="I54" s="87">
        <f t="shared" si="30"/>
        <v>16029</v>
      </c>
      <c r="J54" s="87">
        <f t="shared" si="31"/>
        <v>24141</v>
      </c>
      <c r="K54" s="91">
        <f t="shared" si="32"/>
        <v>33072</v>
      </c>
      <c r="M54" s="126"/>
      <c r="N54" s="87">
        <v>250</v>
      </c>
      <c r="O54" s="88">
        <f>N54*B44*10</f>
        <v>7500</v>
      </c>
      <c r="P54" s="89" t="s">
        <v>1854</v>
      </c>
      <c r="Q54" s="90">
        <f>N54*B44*100</f>
        <v>75000</v>
      </c>
      <c r="R54" s="91">
        <f>INT(N54*B44*16)</f>
        <v>12000</v>
      </c>
      <c r="S54" s="90">
        <f t="shared" si="33"/>
        <v>11778</v>
      </c>
      <c r="T54" s="87">
        <f t="shared" si="34"/>
        <v>15678</v>
      </c>
      <c r="U54" s="87">
        <f t="shared" si="35"/>
        <v>23478</v>
      </c>
      <c r="V54" s="91">
        <f t="shared" si="36"/>
        <v>32331</v>
      </c>
      <c r="W54" s="79"/>
      <c r="X54" s="126"/>
      <c r="Y54" s="87">
        <v>250</v>
      </c>
      <c r="Z54" s="88">
        <f>Y54*B44*10</f>
        <v>7500</v>
      </c>
      <c r="AA54" s="89" t="s">
        <v>1854</v>
      </c>
      <c r="AB54" s="90">
        <f>Y54*B44*100</f>
        <v>75000</v>
      </c>
      <c r="AC54" s="91">
        <f>INT(Y54*B44*16)</f>
        <v>12000</v>
      </c>
      <c r="AD54" s="90">
        <f t="shared" si="37"/>
        <v>12558</v>
      </c>
      <c r="AE54" s="87">
        <f>40*INT(C54*0.15+1.5)+58*INT(C54*0.15+1.5)+28*INT(C54*1.8+18)</f>
        <v>16926</v>
      </c>
      <c r="AF54" s="87">
        <f>40*INT(C54*0.15+1.5)+58*INT(C54*0.15+1.5)+28*INT(C54*3+30)</f>
        <v>25662</v>
      </c>
      <c r="AG54" s="91">
        <f>40*INT(C54*0.3+3)+58*INT(C54*0.3+3)+28*INT(C54*3.75+37.5)</f>
        <v>34944</v>
      </c>
    </row>
    <row r="55" spans="2:33" ht="14.25" thickBot="1">
      <c r="B55" s="127"/>
      <c r="C55" s="93">
        <v>300</v>
      </c>
      <c r="D55" s="94">
        <f>C55*B44*10</f>
        <v>9000</v>
      </c>
      <c r="E55" s="95" t="s">
        <v>1854</v>
      </c>
      <c r="F55" s="96">
        <f>C55*B44*100</f>
        <v>90000</v>
      </c>
      <c r="G55" s="97">
        <f>INT(C55*B44*16)</f>
        <v>14400</v>
      </c>
      <c r="H55" s="96">
        <f t="shared" si="29"/>
        <v>14226</v>
      </c>
      <c r="I55" s="93">
        <f t="shared" si="30"/>
        <v>19062</v>
      </c>
      <c r="J55" s="93">
        <f t="shared" si="31"/>
        <v>28734</v>
      </c>
      <c r="K55" s="97">
        <f t="shared" si="32"/>
        <v>39419</v>
      </c>
      <c r="M55" s="127"/>
      <c r="N55" s="93">
        <v>300</v>
      </c>
      <c r="O55" s="94">
        <f>N55*B44*10</f>
        <v>9000</v>
      </c>
      <c r="P55" s="95" t="s">
        <v>1854</v>
      </c>
      <c r="Q55" s="96">
        <f>N55*B44*100</f>
        <v>90000</v>
      </c>
      <c r="R55" s="97">
        <f>INT(N55*B44*16)</f>
        <v>14400</v>
      </c>
      <c r="S55" s="96">
        <f t="shared" si="33"/>
        <v>13992</v>
      </c>
      <c r="T55" s="93">
        <f t="shared" si="34"/>
        <v>18642</v>
      </c>
      <c r="U55" s="93">
        <f t="shared" si="35"/>
        <v>27942</v>
      </c>
      <c r="V55" s="97">
        <f t="shared" si="36"/>
        <v>38536</v>
      </c>
      <c r="W55" s="79"/>
      <c r="X55" s="127"/>
      <c r="Y55" s="93">
        <v>300</v>
      </c>
      <c r="Z55" s="94">
        <f>Y55*B44*10</f>
        <v>9000</v>
      </c>
      <c r="AA55" s="95" t="s">
        <v>1854</v>
      </c>
      <c r="AB55" s="96">
        <f>Y55*B44*100</f>
        <v>90000</v>
      </c>
      <c r="AC55" s="97">
        <f>INT(Y55*B44*16)</f>
        <v>14400</v>
      </c>
      <c r="AD55" s="96">
        <f t="shared" si="37"/>
        <v>14924</v>
      </c>
      <c r="AE55" s="93">
        <f>40*INT(C55*0.15+1.5)+58*INT(C55*0.15+1.5)+28*INT(C55*1.8+18)</f>
        <v>20132</v>
      </c>
      <c r="AF55" s="93">
        <f>40*INT(C55*0.15+1.5)+58*INT(C55*0.15+1.5)+28*INT(C55*3+30)</f>
        <v>30548</v>
      </c>
      <c r="AG55" s="97">
        <f>40*INT(C55*0.3+3)+58*INT(C55*0.3+3)+28*INT(C55*3.75+37.5)</f>
        <v>41650</v>
      </c>
    </row>
    <row r="56" spans="2:33" ht="13.5">
      <c r="B56" s="128">
        <v>6</v>
      </c>
      <c r="C56" s="103">
        <v>1</v>
      </c>
      <c r="D56" s="104">
        <f>C56*B56*10</f>
        <v>60</v>
      </c>
      <c r="E56" s="105" t="s">
        <v>1854</v>
      </c>
      <c r="F56" s="106">
        <f>C56*B56*100</f>
        <v>600</v>
      </c>
      <c r="G56" s="107">
        <f>INT(C56*B56*16)</f>
        <v>96</v>
      </c>
      <c r="H56" s="111">
        <f>55*INT(C56*3+30)+26*INT(C56*12+120)+44*INT(C56*3+30)</f>
        <v>6699</v>
      </c>
      <c r="I56" s="103">
        <f>55*INT(C56*3.75+37.5)+26*INT(C56*19.5+195)+44*INT(C56*3.75+37.5)</f>
        <v>9623</v>
      </c>
      <c r="J56" s="103">
        <f>55*INT(C56*3.75+37.5)+26*INT(C56*22.5+225)+44*INT(C56*3.75+37.5)</f>
        <v>10481</v>
      </c>
      <c r="K56" s="107">
        <f>55*INT(C56*9.9+99)+26*INT(C56*33.3+333)+44*INT(C56*9.9+99)</f>
        <v>20208</v>
      </c>
      <c r="M56" s="128">
        <v>6</v>
      </c>
      <c r="N56" s="103">
        <v>1</v>
      </c>
      <c r="O56" s="104">
        <f>N56*B56*10</f>
        <v>60</v>
      </c>
      <c r="P56" s="105" t="s">
        <v>1854</v>
      </c>
      <c r="Q56" s="106">
        <f>N56*B56*100</f>
        <v>600</v>
      </c>
      <c r="R56" s="107">
        <f>INT(N56*B56*16)</f>
        <v>96</v>
      </c>
      <c r="S56" s="111">
        <f>25*INT(C56*12+120)+42*INT(C56*3+30)+60*INT(C56*3+30)</f>
        <v>6666</v>
      </c>
      <c r="T56" s="103">
        <f>25*INT(C56*12+120)+42*INT(C56*3.75+37.5)+60*INT(C56*3.75+37.5)</f>
        <v>7482</v>
      </c>
      <c r="U56" s="103">
        <f>25*INT(C56*22.5+225)+42*INT(C56*3.75+37.5)+60*INT(C56*3.75+37.5)</f>
        <v>10357</v>
      </c>
      <c r="V56" s="107">
        <f>25*INT(C56*33.3+333)+42*INT(C56*9.9+99)+60*INT(C56*9.9+99)</f>
        <v>20166</v>
      </c>
      <c r="W56" s="79"/>
      <c r="X56" s="128">
        <v>6</v>
      </c>
      <c r="Y56" s="103">
        <v>1</v>
      </c>
      <c r="Z56" s="104">
        <f>Y56*B56*10</f>
        <v>60</v>
      </c>
      <c r="AA56" s="105" t="s">
        <v>1854</v>
      </c>
      <c r="AB56" s="106">
        <f>Y56*B56*100</f>
        <v>600</v>
      </c>
      <c r="AC56" s="107">
        <f>INT(Y56*B56*16)</f>
        <v>96</v>
      </c>
      <c r="AD56" s="111">
        <f>40*INT(C56*3+30)+58*INT(C56*3+30)+28*INT(C56*12+120)</f>
        <v>6930</v>
      </c>
      <c r="AE56" s="103">
        <f>40*INT(C56*3.75+37.5)+58*INT(C56*3.75+37.5)+28*INT(C56*19.5+195)</f>
        <v>10010</v>
      </c>
      <c r="AF56" s="103">
        <f>40*INT(C56*3.75+37.5)+58*INT(C56*3.75+37.5)+28*INT(C56*22.5+225)</f>
        <v>10934</v>
      </c>
      <c r="AG56" s="107">
        <f>40*INT(C56*9.9+99)+58*INT(C56*9.9+99)+28*INT(C56*33.3+333)</f>
        <v>20832</v>
      </c>
    </row>
    <row r="57" spans="2:33" ht="13.5">
      <c r="B57" s="129"/>
      <c r="C57" s="83">
        <v>5</v>
      </c>
      <c r="D57" s="85">
        <f>C57*B56*10</f>
        <v>300</v>
      </c>
      <c r="E57" s="84" t="s">
        <v>1853</v>
      </c>
      <c r="F57" s="86">
        <f>C57*B56*100</f>
        <v>3000</v>
      </c>
      <c r="G57" s="92">
        <f>INT(C57*B56*16)</f>
        <v>480</v>
      </c>
      <c r="H57" s="86">
        <f aca="true" t="shared" si="38" ref="H57:H67">55*INT(C57*3+30)+26*INT(C57*12+120)+44*INT(C57*3+30)</f>
        <v>9135</v>
      </c>
      <c r="I57" s="83">
        <f aca="true" t="shared" si="39" ref="I57:I67">55*INT(C57*3.75+37.5)+26*INT(C57*19.5+195)+44*INT(C57*3.75+37.5)</f>
        <v>13136</v>
      </c>
      <c r="J57" s="83">
        <f aca="true" t="shared" si="40" ref="J57:J67">55*INT(C57*3.75+37.5)+26*INT(C57*22.5+225)+44*INT(C57*3.75+37.5)</f>
        <v>14306</v>
      </c>
      <c r="K57" s="92">
        <f aca="true" t="shared" si="41" ref="K57:K67">55*INT(C57*9.9+99)+26*INT(C57*33.3+333)+44*INT(C57*9.9+99)</f>
        <v>27626</v>
      </c>
      <c r="M57" s="129"/>
      <c r="N57" s="83">
        <v>5</v>
      </c>
      <c r="O57" s="85">
        <f>N57*B56*10</f>
        <v>300</v>
      </c>
      <c r="P57" s="84" t="s">
        <v>1853</v>
      </c>
      <c r="Q57" s="86">
        <f>N57*B56*100</f>
        <v>3000</v>
      </c>
      <c r="R57" s="92">
        <f>INT(N57*B56*16)</f>
        <v>480</v>
      </c>
      <c r="S57" s="86">
        <f aca="true" t="shared" si="42" ref="S57:S67">25*INT(C57*12+120)+42*INT(C57*3+30)+60*INT(C57*3+30)</f>
        <v>9090</v>
      </c>
      <c r="T57" s="83">
        <f aca="true" t="shared" si="43" ref="T57:T67">25*INT(C57*12+120)+42*INT(C57*3.75+37.5)+60*INT(C57*3.75+37.5)</f>
        <v>10212</v>
      </c>
      <c r="U57" s="83">
        <f aca="true" t="shared" si="44" ref="U57:U67">25*INT(C57*22.5+225)+42*INT(C57*3.75+37.5)+60*INT(C57*3.75+37.5)</f>
        <v>14137</v>
      </c>
      <c r="V57" s="92">
        <f aca="true" t="shared" si="45" ref="V57:V67">25*INT(C57*33.3+333)+42*INT(C57*9.9+99)+60*INT(C57*9.9+99)</f>
        <v>27571</v>
      </c>
      <c r="W57" s="79"/>
      <c r="X57" s="129"/>
      <c r="Y57" s="83">
        <v>5</v>
      </c>
      <c r="Z57" s="85">
        <f>Y57*B56*10</f>
        <v>300</v>
      </c>
      <c r="AA57" s="84" t="s">
        <v>1853</v>
      </c>
      <c r="AB57" s="86">
        <f>Y57*B56*100</f>
        <v>3000</v>
      </c>
      <c r="AC57" s="92">
        <f>INT(Y57*B56*16)</f>
        <v>480</v>
      </c>
      <c r="AD57" s="86">
        <f aca="true" t="shared" si="46" ref="AD57:AD67">40*INT(C57*3+30)+58*INT(C57*3+30)+28*INT(C57*12+120)</f>
        <v>9450</v>
      </c>
      <c r="AE57" s="83">
        <f aca="true" t="shared" si="47" ref="AE57:AE67">40*INT(C57*3.75+37.5)+58*INT(C57*3.75+37.5)+28*INT(C57*19.5+195)</f>
        <v>13664</v>
      </c>
      <c r="AF57" s="83">
        <f aca="true" t="shared" si="48" ref="AF57:AF67">40*INT(C57*3.75+37.5)+58*INT(C57*3.75+37.5)+28*INT(C57*22.5+225)</f>
        <v>14924</v>
      </c>
      <c r="AG57" s="92">
        <f aca="true" t="shared" si="49" ref="AG57:AG67">40*INT(C57*9.9+99)+58*INT(C57*9.9+99)+28*INT(C57*33.3+333)</f>
        <v>28476</v>
      </c>
    </row>
    <row r="58" spans="2:33" ht="13.5">
      <c r="B58" s="129"/>
      <c r="C58" s="87">
        <v>10</v>
      </c>
      <c r="D58" s="88">
        <f>C58*B56*10</f>
        <v>600</v>
      </c>
      <c r="E58" s="89" t="s">
        <v>1853</v>
      </c>
      <c r="F58" s="90">
        <f>C58*B56*100</f>
        <v>6000</v>
      </c>
      <c r="G58" s="91">
        <f>INT(C58*B56*16)</f>
        <v>960</v>
      </c>
      <c r="H58" s="90">
        <f t="shared" si="38"/>
        <v>12180</v>
      </c>
      <c r="I58" s="87">
        <f t="shared" si="39"/>
        <v>17565</v>
      </c>
      <c r="J58" s="87">
        <f t="shared" si="40"/>
        <v>19125</v>
      </c>
      <c r="K58" s="91">
        <f t="shared" si="41"/>
        <v>36918</v>
      </c>
      <c r="M58" s="129"/>
      <c r="N58" s="87">
        <v>10</v>
      </c>
      <c r="O58" s="88">
        <f>N58*B56*10</f>
        <v>600</v>
      </c>
      <c r="P58" s="89" t="s">
        <v>1853</v>
      </c>
      <c r="Q58" s="90">
        <f>N58*B56*100</f>
        <v>6000</v>
      </c>
      <c r="R58" s="91">
        <f>INT(N58*B56*16)</f>
        <v>960</v>
      </c>
      <c r="S58" s="90">
        <f t="shared" si="42"/>
        <v>12120</v>
      </c>
      <c r="T58" s="87">
        <f t="shared" si="43"/>
        <v>13650</v>
      </c>
      <c r="U58" s="87">
        <f t="shared" si="44"/>
        <v>18900</v>
      </c>
      <c r="V58" s="91">
        <f t="shared" si="45"/>
        <v>36846</v>
      </c>
      <c r="W58" s="79"/>
      <c r="X58" s="129"/>
      <c r="Y58" s="87">
        <v>10</v>
      </c>
      <c r="Z58" s="88">
        <f>Y58*B56*10</f>
        <v>600</v>
      </c>
      <c r="AA58" s="89" t="s">
        <v>1853</v>
      </c>
      <c r="AB58" s="90">
        <f>Y58*B56*100</f>
        <v>6000</v>
      </c>
      <c r="AC58" s="91">
        <f>INT(Y58*B56*16)</f>
        <v>960</v>
      </c>
      <c r="AD58" s="90">
        <f t="shared" si="46"/>
        <v>12600</v>
      </c>
      <c r="AE58" s="87">
        <f t="shared" si="47"/>
        <v>18270</v>
      </c>
      <c r="AF58" s="87">
        <f t="shared" si="48"/>
        <v>19950</v>
      </c>
      <c r="AG58" s="91">
        <f t="shared" si="49"/>
        <v>38052</v>
      </c>
    </row>
    <row r="59" spans="2:33" ht="13.5">
      <c r="B59" s="129"/>
      <c r="C59" s="83">
        <v>20</v>
      </c>
      <c r="D59" s="85">
        <f>C59*B56*10</f>
        <v>1200</v>
      </c>
      <c r="E59" s="84" t="s">
        <v>1853</v>
      </c>
      <c r="F59" s="86">
        <f>C59*B56*100</f>
        <v>12000</v>
      </c>
      <c r="G59" s="92">
        <f>INT(C59*B56*16)</f>
        <v>1920</v>
      </c>
      <c r="H59" s="86">
        <f t="shared" si="38"/>
        <v>18270</v>
      </c>
      <c r="I59" s="83">
        <f t="shared" si="39"/>
        <v>26298</v>
      </c>
      <c r="J59" s="83">
        <f t="shared" si="40"/>
        <v>28638</v>
      </c>
      <c r="K59" s="92">
        <f t="shared" si="41"/>
        <v>55377</v>
      </c>
      <c r="M59" s="129"/>
      <c r="N59" s="83">
        <v>20</v>
      </c>
      <c r="O59" s="85">
        <f>N59*B56*10</f>
        <v>1200</v>
      </c>
      <c r="P59" s="84" t="s">
        <v>1853</v>
      </c>
      <c r="Q59" s="86">
        <f>N59*B56*100</f>
        <v>12000</v>
      </c>
      <c r="R59" s="92">
        <f>INT(N59*B56*16)</f>
        <v>1920</v>
      </c>
      <c r="S59" s="86">
        <f t="shared" si="42"/>
        <v>18180</v>
      </c>
      <c r="T59" s="83">
        <f t="shared" si="43"/>
        <v>20424</v>
      </c>
      <c r="U59" s="83">
        <f t="shared" si="44"/>
        <v>28299</v>
      </c>
      <c r="V59" s="92">
        <f t="shared" si="45"/>
        <v>55269</v>
      </c>
      <c r="W59" s="79"/>
      <c r="X59" s="129"/>
      <c r="Y59" s="83">
        <v>20</v>
      </c>
      <c r="Z59" s="85">
        <f>Y59*B56*10</f>
        <v>1200</v>
      </c>
      <c r="AA59" s="84" t="s">
        <v>1853</v>
      </c>
      <c r="AB59" s="86">
        <f>Y59*B56*100</f>
        <v>12000</v>
      </c>
      <c r="AC59" s="92">
        <f>INT(Y59*B56*16)</f>
        <v>1920</v>
      </c>
      <c r="AD59" s="86">
        <f t="shared" si="46"/>
        <v>18900</v>
      </c>
      <c r="AE59" s="83">
        <f t="shared" si="47"/>
        <v>27356</v>
      </c>
      <c r="AF59" s="83">
        <f t="shared" si="48"/>
        <v>29876</v>
      </c>
      <c r="AG59" s="92">
        <f t="shared" si="49"/>
        <v>57078</v>
      </c>
    </row>
    <row r="60" spans="2:33" ht="13.5">
      <c r="B60" s="129"/>
      <c r="C60" s="87">
        <v>30</v>
      </c>
      <c r="D60" s="88">
        <f>C60*B56*10</f>
        <v>1800</v>
      </c>
      <c r="E60" s="89" t="s">
        <v>1853</v>
      </c>
      <c r="F60" s="90">
        <f>C60*B56*100</f>
        <v>18000</v>
      </c>
      <c r="G60" s="91">
        <f>INT(C60*B56*16)</f>
        <v>2880</v>
      </c>
      <c r="H60" s="90">
        <f t="shared" si="38"/>
        <v>24360</v>
      </c>
      <c r="I60" s="87">
        <f t="shared" si="39"/>
        <v>35130</v>
      </c>
      <c r="J60" s="87">
        <f t="shared" si="40"/>
        <v>38250</v>
      </c>
      <c r="K60" s="91">
        <f t="shared" si="41"/>
        <v>73836</v>
      </c>
      <c r="M60" s="129"/>
      <c r="N60" s="87">
        <v>30</v>
      </c>
      <c r="O60" s="88">
        <f>N60*B56*10</f>
        <v>1800</v>
      </c>
      <c r="P60" s="89" t="s">
        <v>1853</v>
      </c>
      <c r="Q60" s="90">
        <f>N60*B56*100</f>
        <v>18000</v>
      </c>
      <c r="R60" s="91">
        <f>INT(N60*B56*16)</f>
        <v>2880</v>
      </c>
      <c r="S60" s="90">
        <f t="shared" si="42"/>
        <v>24240</v>
      </c>
      <c r="T60" s="87">
        <f t="shared" si="43"/>
        <v>27300</v>
      </c>
      <c r="U60" s="87">
        <f t="shared" si="44"/>
        <v>37800</v>
      </c>
      <c r="V60" s="91">
        <f t="shared" si="45"/>
        <v>73692</v>
      </c>
      <c r="W60" s="79"/>
      <c r="X60" s="129"/>
      <c r="Y60" s="87">
        <v>30</v>
      </c>
      <c r="Z60" s="88">
        <f>Y60*B56*10</f>
        <v>1800</v>
      </c>
      <c r="AA60" s="89" t="s">
        <v>1853</v>
      </c>
      <c r="AB60" s="90">
        <f>Y60*B56*100</f>
        <v>18000</v>
      </c>
      <c r="AC60" s="91">
        <f>INT(Y60*B56*16)</f>
        <v>2880</v>
      </c>
      <c r="AD60" s="90">
        <f t="shared" si="46"/>
        <v>25200</v>
      </c>
      <c r="AE60" s="87">
        <f t="shared" si="47"/>
        <v>36540</v>
      </c>
      <c r="AF60" s="87">
        <f t="shared" si="48"/>
        <v>39900</v>
      </c>
      <c r="AG60" s="91">
        <f t="shared" si="49"/>
        <v>76104</v>
      </c>
    </row>
    <row r="61" spans="2:33" ht="13.5">
      <c r="B61" s="129"/>
      <c r="C61" s="83">
        <v>40</v>
      </c>
      <c r="D61" s="85">
        <f>C61*B56*10</f>
        <v>2400</v>
      </c>
      <c r="E61" s="84" t="s">
        <v>1853</v>
      </c>
      <c r="F61" s="86">
        <f>C61*B56*100</f>
        <v>24000</v>
      </c>
      <c r="G61" s="92">
        <f>INT(C61*B56*16)</f>
        <v>3840</v>
      </c>
      <c r="H61" s="86">
        <f t="shared" si="38"/>
        <v>30450</v>
      </c>
      <c r="I61" s="83">
        <f t="shared" si="39"/>
        <v>43863</v>
      </c>
      <c r="J61" s="83">
        <f t="shared" si="40"/>
        <v>47763</v>
      </c>
      <c r="K61" s="92">
        <f t="shared" si="41"/>
        <v>92295</v>
      </c>
      <c r="M61" s="129"/>
      <c r="N61" s="83">
        <v>40</v>
      </c>
      <c r="O61" s="85">
        <f>N61*B56*10</f>
        <v>2400</v>
      </c>
      <c r="P61" s="84" t="s">
        <v>1853</v>
      </c>
      <c r="Q61" s="86">
        <f>N61*B56*100</f>
        <v>24000</v>
      </c>
      <c r="R61" s="92">
        <f>INT(N61*B56*16)</f>
        <v>3840</v>
      </c>
      <c r="S61" s="86">
        <f t="shared" si="42"/>
        <v>30300</v>
      </c>
      <c r="T61" s="83">
        <f t="shared" si="43"/>
        <v>34074</v>
      </c>
      <c r="U61" s="83">
        <f t="shared" si="44"/>
        <v>47199</v>
      </c>
      <c r="V61" s="92">
        <f t="shared" si="45"/>
        <v>92115</v>
      </c>
      <c r="W61" s="79"/>
      <c r="X61" s="129"/>
      <c r="Y61" s="83">
        <v>40</v>
      </c>
      <c r="Z61" s="85">
        <f>Y61*B56*10</f>
        <v>2400</v>
      </c>
      <c r="AA61" s="84" t="s">
        <v>1853</v>
      </c>
      <c r="AB61" s="86">
        <f>Y61*B56*100</f>
        <v>24000</v>
      </c>
      <c r="AC61" s="92">
        <f>INT(Y61*B56*16)</f>
        <v>3840</v>
      </c>
      <c r="AD61" s="86">
        <f t="shared" si="46"/>
        <v>31500</v>
      </c>
      <c r="AE61" s="83">
        <f t="shared" si="47"/>
        <v>45626</v>
      </c>
      <c r="AF61" s="83">
        <f t="shared" si="48"/>
        <v>49826</v>
      </c>
      <c r="AG61" s="92">
        <f t="shared" si="49"/>
        <v>95130</v>
      </c>
    </row>
    <row r="62" spans="2:33" ht="13.5">
      <c r="B62" s="129"/>
      <c r="C62" s="87">
        <v>50</v>
      </c>
      <c r="D62" s="88">
        <f>C62*B56*10</f>
        <v>3000</v>
      </c>
      <c r="E62" s="89" t="s">
        <v>1853</v>
      </c>
      <c r="F62" s="90">
        <f>C62*B56*100</f>
        <v>30000</v>
      </c>
      <c r="G62" s="91">
        <f>INT(C62*B56*16)</f>
        <v>4800</v>
      </c>
      <c r="H62" s="90">
        <f t="shared" si="38"/>
        <v>36540</v>
      </c>
      <c r="I62" s="87">
        <f t="shared" si="39"/>
        <v>52695</v>
      </c>
      <c r="J62" s="87">
        <f t="shared" si="40"/>
        <v>57375</v>
      </c>
      <c r="K62" s="91">
        <f t="shared" si="41"/>
        <v>110754</v>
      </c>
      <c r="M62" s="129"/>
      <c r="N62" s="87">
        <v>50</v>
      </c>
      <c r="O62" s="88">
        <f>N62*B56*10</f>
        <v>3000</v>
      </c>
      <c r="P62" s="89" t="s">
        <v>1853</v>
      </c>
      <c r="Q62" s="90">
        <f>N62*B56*100</f>
        <v>30000</v>
      </c>
      <c r="R62" s="91">
        <f>INT(N62*B56*16)</f>
        <v>4800</v>
      </c>
      <c r="S62" s="90">
        <f t="shared" si="42"/>
        <v>36360</v>
      </c>
      <c r="T62" s="87">
        <f t="shared" si="43"/>
        <v>40950</v>
      </c>
      <c r="U62" s="87">
        <f t="shared" si="44"/>
        <v>56700</v>
      </c>
      <c r="V62" s="91">
        <f t="shared" si="45"/>
        <v>110538</v>
      </c>
      <c r="W62" s="79"/>
      <c r="X62" s="129"/>
      <c r="Y62" s="87">
        <v>50</v>
      </c>
      <c r="Z62" s="88">
        <f>Y62*B56*10</f>
        <v>3000</v>
      </c>
      <c r="AA62" s="89" t="s">
        <v>1853</v>
      </c>
      <c r="AB62" s="90">
        <f>Y62*B56*100</f>
        <v>30000</v>
      </c>
      <c r="AC62" s="91">
        <f>INT(Y62*B56*16)</f>
        <v>4800</v>
      </c>
      <c r="AD62" s="90">
        <f t="shared" si="46"/>
        <v>37800</v>
      </c>
      <c r="AE62" s="87">
        <f t="shared" si="47"/>
        <v>54810</v>
      </c>
      <c r="AF62" s="87">
        <f t="shared" si="48"/>
        <v>59850</v>
      </c>
      <c r="AG62" s="91">
        <f t="shared" si="49"/>
        <v>114156</v>
      </c>
    </row>
    <row r="63" spans="2:33" ht="13.5">
      <c r="B63" s="129"/>
      <c r="C63" s="83">
        <v>100</v>
      </c>
      <c r="D63" s="85">
        <f>C63*B56*10</f>
        <v>6000</v>
      </c>
      <c r="E63" s="84" t="s">
        <v>1853</v>
      </c>
      <c r="F63" s="86">
        <f>C63*B56*100</f>
        <v>60000</v>
      </c>
      <c r="G63" s="92">
        <f>INT(C63*B56*16)</f>
        <v>9600</v>
      </c>
      <c r="H63" s="86">
        <f t="shared" si="38"/>
        <v>66990</v>
      </c>
      <c r="I63" s="83">
        <f t="shared" si="39"/>
        <v>96558</v>
      </c>
      <c r="J63" s="83">
        <f t="shared" si="40"/>
        <v>105138</v>
      </c>
      <c r="K63" s="92">
        <f t="shared" si="41"/>
        <v>203049</v>
      </c>
      <c r="M63" s="129"/>
      <c r="N63" s="83">
        <v>100</v>
      </c>
      <c r="O63" s="85">
        <f>N63*B56*10</f>
        <v>6000</v>
      </c>
      <c r="P63" s="84" t="s">
        <v>1853</v>
      </c>
      <c r="Q63" s="86">
        <f>N63*B56*100</f>
        <v>60000</v>
      </c>
      <c r="R63" s="92">
        <f>INT(N63*B56*16)</f>
        <v>9600</v>
      </c>
      <c r="S63" s="86">
        <f t="shared" si="42"/>
        <v>66660</v>
      </c>
      <c r="T63" s="83">
        <f t="shared" si="43"/>
        <v>75024</v>
      </c>
      <c r="U63" s="83">
        <f t="shared" si="44"/>
        <v>103899</v>
      </c>
      <c r="V63" s="92">
        <f t="shared" si="45"/>
        <v>202653</v>
      </c>
      <c r="W63" s="79"/>
      <c r="X63" s="129"/>
      <c r="Y63" s="83">
        <v>100</v>
      </c>
      <c r="Z63" s="85">
        <f>Y63*B56*10</f>
        <v>6000</v>
      </c>
      <c r="AA63" s="84" t="s">
        <v>1853</v>
      </c>
      <c r="AB63" s="86">
        <f>Y63*B56*100</f>
        <v>60000</v>
      </c>
      <c r="AC63" s="92">
        <f>INT(Y63*B56*16)</f>
        <v>9600</v>
      </c>
      <c r="AD63" s="86">
        <f t="shared" si="46"/>
        <v>69300</v>
      </c>
      <c r="AE63" s="83">
        <f t="shared" si="47"/>
        <v>100436</v>
      </c>
      <c r="AF63" s="83">
        <f t="shared" si="48"/>
        <v>109676</v>
      </c>
      <c r="AG63" s="92">
        <f t="shared" si="49"/>
        <v>209286</v>
      </c>
    </row>
    <row r="64" spans="2:33" ht="13.5">
      <c r="B64" s="129"/>
      <c r="C64" s="87">
        <v>150</v>
      </c>
      <c r="D64" s="88">
        <f>C64*B56*10</f>
        <v>9000</v>
      </c>
      <c r="E64" s="89" t="s">
        <v>1853</v>
      </c>
      <c r="F64" s="90">
        <f>C64*B56*100</f>
        <v>90000</v>
      </c>
      <c r="G64" s="91">
        <f>INT(C64*B56*16)</f>
        <v>14400</v>
      </c>
      <c r="H64" s="90">
        <f t="shared" si="38"/>
        <v>97440</v>
      </c>
      <c r="I64" s="87">
        <f t="shared" si="39"/>
        <v>140520</v>
      </c>
      <c r="J64" s="87">
        <f t="shared" si="40"/>
        <v>153000</v>
      </c>
      <c r="K64" s="91">
        <f t="shared" si="41"/>
        <v>295344</v>
      </c>
      <c r="M64" s="129"/>
      <c r="N64" s="87">
        <v>150</v>
      </c>
      <c r="O64" s="88">
        <f>N64*B56*10</f>
        <v>9000</v>
      </c>
      <c r="P64" s="89" t="s">
        <v>1853</v>
      </c>
      <c r="Q64" s="90">
        <f>N64*B56*100</f>
        <v>90000</v>
      </c>
      <c r="R64" s="91">
        <f>INT(N64*B56*16)</f>
        <v>14400</v>
      </c>
      <c r="S64" s="90">
        <f t="shared" si="42"/>
        <v>96960</v>
      </c>
      <c r="T64" s="87">
        <f t="shared" si="43"/>
        <v>109200</v>
      </c>
      <c r="U64" s="87">
        <f t="shared" si="44"/>
        <v>151200</v>
      </c>
      <c r="V64" s="91">
        <f t="shared" si="45"/>
        <v>294768</v>
      </c>
      <c r="W64" s="79"/>
      <c r="X64" s="129"/>
      <c r="Y64" s="87">
        <v>150</v>
      </c>
      <c r="Z64" s="88">
        <f>Y64*B56*10</f>
        <v>9000</v>
      </c>
      <c r="AA64" s="89" t="s">
        <v>1853</v>
      </c>
      <c r="AB64" s="90">
        <f>Y64*B56*100</f>
        <v>90000</v>
      </c>
      <c r="AC64" s="91">
        <f>INT(Y64*B56*16)</f>
        <v>14400</v>
      </c>
      <c r="AD64" s="90">
        <f t="shared" si="46"/>
        <v>100800</v>
      </c>
      <c r="AE64" s="87">
        <f t="shared" si="47"/>
        <v>146160</v>
      </c>
      <c r="AF64" s="87">
        <f t="shared" si="48"/>
        <v>159600</v>
      </c>
      <c r="AG64" s="91">
        <f t="shared" si="49"/>
        <v>304416</v>
      </c>
    </row>
    <row r="65" spans="2:33" ht="13.5">
      <c r="B65" s="129"/>
      <c r="C65" s="83">
        <v>200</v>
      </c>
      <c r="D65" s="85">
        <f>C65*B56*10</f>
        <v>12000</v>
      </c>
      <c r="E65" s="84" t="s">
        <v>1853</v>
      </c>
      <c r="F65" s="86">
        <f>C65*B56*100</f>
        <v>120000</v>
      </c>
      <c r="G65" s="92">
        <f>INT(C65*B56*16)</f>
        <v>19200</v>
      </c>
      <c r="H65" s="86">
        <f t="shared" si="38"/>
        <v>127890</v>
      </c>
      <c r="I65" s="83">
        <f t="shared" si="39"/>
        <v>184383</v>
      </c>
      <c r="J65" s="83">
        <f t="shared" si="40"/>
        <v>200763</v>
      </c>
      <c r="K65" s="92">
        <f t="shared" si="41"/>
        <v>387639</v>
      </c>
      <c r="M65" s="129"/>
      <c r="N65" s="83">
        <v>200</v>
      </c>
      <c r="O65" s="85">
        <f>N65*B56*10</f>
        <v>12000</v>
      </c>
      <c r="P65" s="84" t="s">
        <v>1853</v>
      </c>
      <c r="Q65" s="86">
        <f>N65*B56*100</f>
        <v>120000</v>
      </c>
      <c r="R65" s="92">
        <f>INT(N65*B56*16)</f>
        <v>19200</v>
      </c>
      <c r="S65" s="86">
        <f t="shared" si="42"/>
        <v>127260</v>
      </c>
      <c r="T65" s="83">
        <f t="shared" si="43"/>
        <v>143274</v>
      </c>
      <c r="U65" s="83">
        <f t="shared" si="44"/>
        <v>198399</v>
      </c>
      <c r="V65" s="92">
        <f t="shared" si="45"/>
        <v>386883</v>
      </c>
      <c r="W65" s="79"/>
      <c r="X65" s="129"/>
      <c r="Y65" s="83">
        <v>200</v>
      </c>
      <c r="Z65" s="85">
        <f>Y65*B56*10</f>
        <v>12000</v>
      </c>
      <c r="AA65" s="84" t="s">
        <v>1853</v>
      </c>
      <c r="AB65" s="86">
        <f>Y65*B56*100</f>
        <v>120000</v>
      </c>
      <c r="AC65" s="92">
        <f>INT(Y65*B56*16)</f>
        <v>19200</v>
      </c>
      <c r="AD65" s="86">
        <f t="shared" si="46"/>
        <v>132300</v>
      </c>
      <c r="AE65" s="83">
        <f t="shared" si="47"/>
        <v>191786</v>
      </c>
      <c r="AF65" s="83">
        <f t="shared" si="48"/>
        <v>209426</v>
      </c>
      <c r="AG65" s="92">
        <f t="shared" si="49"/>
        <v>399546</v>
      </c>
    </row>
    <row r="66" spans="2:33" ht="13.5">
      <c r="B66" s="129"/>
      <c r="C66" s="87">
        <v>250</v>
      </c>
      <c r="D66" s="88">
        <f>C66*B56*10</f>
        <v>15000</v>
      </c>
      <c r="E66" s="89" t="s">
        <v>1853</v>
      </c>
      <c r="F66" s="90">
        <f>C66*B56*100</f>
        <v>150000</v>
      </c>
      <c r="G66" s="91">
        <f>INT(C66*B56*16)</f>
        <v>24000</v>
      </c>
      <c r="H66" s="90">
        <f t="shared" si="38"/>
        <v>158340</v>
      </c>
      <c r="I66" s="87">
        <f t="shared" si="39"/>
        <v>228345</v>
      </c>
      <c r="J66" s="87">
        <f t="shared" si="40"/>
        <v>248625</v>
      </c>
      <c r="K66" s="91">
        <f t="shared" si="41"/>
        <v>479934</v>
      </c>
      <c r="M66" s="129"/>
      <c r="N66" s="87">
        <v>250</v>
      </c>
      <c r="O66" s="88">
        <f>N66*B56*10</f>
        <v>15000</v>
      </c>
      <c r="P66" s="89" t="s">
        <v>1853</v>
      </c>
      <c r="Q66" s="90">
        <f>N66*B56*100</f>
        <v>150000</v>
      </c>
      <c r="R66" s="91">
        <f>INT(N66*B56*16)</f>
        <v>24000</v>
      </c>
      <c r="S66" s="90">
        <f t="shared" si="42"/>
        <v>157560</v>
      </c>
      <c r="T66" s="87">
        <f t="shared" si="43"/>
        <v>177450</v>
      </c>
      <c r="U66" s="87">
        <f t="shared" si="44"/>
        <v>245700</v>
      </c>
      <c r="V66" s="91">
        <f t="shared" si="45"/>
        <v>478998</v>
      </c>
      <c r="W66" s="79"/>
      <c r="X66" s="129"/>
      <c r="Y66" s="87">
        <v>250</v>
      </c>
      <c r="Z66" s="88">
        <f>Y66*B56*10</f>
        <v>15000</v>
      </c>
      <c r="AA66" s="89" t="s">
        <v>1853</v>
      </c>
      <c r="AB66" s="90">
        <f>Y66*B56*100</f>
        <v>150000</v>
      </c>
      <c r="AC66" s="91">
        <f>INT(Y66*B56*16)</f>
        <v>24000</v>
      </c>
      <c r="AD66" s="90">
        <f t="shared" si="46"/>
        <v>163800</v>
      </c>
      <c r="AE66" s="87">
        <f t="shared" si="47"/>
        <v>237510</v>
      </c>
      <c r="AF66" s="87">
        <f t="shared" si="48"/>
        <v>259350</v>
      </c>
      <c r="AG66" s="91">
        <f t="shared" si="49"/>
        <v>494676</v>
      </c>
    </row>
    <row r="67" spans="2:33" ht="14.25" thickBot="1">
      <c r="B67" s="130"/>
      <c r="C67" s="113">
        <v>300</v>
      </c>
      <c r="D67" s="6">
        <f>C67*B56*10</f>
        <v>18000</v>
      </c>
      <c r="E67" s="100" t="s">
        <v>1853</v>
      </c>
      <c r="F67" s="8">
        <f>C67*B56*100</f>
        <v>180000</v>
      </c>
      <c r="G67" s="114">
        <f>INT(C67*B56*16)</f>
        <v>28800</v>
      </c>
      <c r="H67" s="8">
        <f t="shared" si="38"/>
        <v>188790</v>
      </c>
      <c r="I67" s="113">
        <f t="shared" si="39"/>
        <v>272208</v>
      </c>
      <c r="J67" s="113">
        <f t="shared" si="40"/>
        <v>296388</v>
      </c>
      <c r="K67" s="114">
        <f t="shared" si="41"/>
        <v>572229</v>
      </c>
      <c r="M67" s="130"/>
      <c r="N67" s="113">
        <v>300</v>
      </c>
      <c r="O67" s="6">
        <f>N67*B56*10</f>
        <v>18000</v>
      </c>
      <c r="P67" s="100" t="s">
        <v>1853</v>
      </c>
      <c r="Q67" s="8">
        <f>N67*B56*100</f>
        <v>180000</v>
      </c>
      <c r="R67" s="114">
        <f>INT(N67*B56*16)</f>
        <v>28800</v>
      </c>
      <c r="S67" s="8">
        <f t="shared" si="42"/>
        <v>187860</v>
      </c>
      <c r="T67" s="113">
        <f t="shared" si="43"/>
        <v>211524</v>
      </c>
      <c r="U67" s="113">
        <f t="shared" si="44"/>
        <v>292899</v>
      </c>
      <c r="V67" s="114">
        <f t="shared" si="45"/>
        <v>571113</v>
      </c>
      <c r="W67" s="79"/>
      <c r="X67" s="130"/>
      <c r="Y67" s="113">
        <v>300</v>
      </c>
      <c r="Z67" s="6">
        <f>Y67*B56*10</f>
        <v>18000</v>
      </c>
      <c r="AA67" s="100" t="s">
        <v>1853</v>
      </c>
      <c r="AB67" s="8">
        <f>Y67*B56*100</f>
        <v>180000</v>
      </c>
      <c r="AC67" s="114">
        <f>INT(Y67*B56*16)</f>
        <v>28800</v>
      </c>
      <c r="AD67" s="8">
        <f t="shared" si="46"/>
        <v>195300</v>
      </c>
      <c r="AE67" s="113">
        <f t="shared" si="47"/>
        <v>283136</v>
      </c>
      <c r="AF67" s="113">
        <f t="shared" si="48"/>
        <v>309176</v>
      </c>
      <c r="AG67" s="114">
        <f t="shared" si="49"/>
        <v>589806</v>
      </c>
    </row>
    <row r="68" spans="2:33" ht="13.5">
      <c r="B68" s="131">
        <v>10</v>
      </c>
      <c r="C68" s="108">
        <v>1</v>
      </c>
      <c r="D68" s="109">
        <f>C68*B68*10</f>
        <v>100</v>
      </c>
      <c r="E68" s="110" t="s">
        <v>1854</v>
      </c>
      <c r="F68" s="111">
        <f>C68*B68*100</f>
        <v>1000</v>
      </c>
      <c r="G68" s="112">
        <f>INT(C68*B68*16)</f>
        <v>160</v>
      </c>
      <c r="H68" s="111">
        <f>55*INT(C68*4.5+45)+26*INT(C68*22.5+225)+44*INT(C68*4.5+45)</f>
        <v>11273</v>
      </c>
      <c r="I68" s="108">
        <f>100*INT(C68*3.75+37.5)+145*INT(C68*18+180)+70*INT(C68*3.75+37.5)</f>
        <v>35680</v>
      </c>
      <c r="J68" s="108">
        <f>100*INT(C68*6+60)+145*INT(C68*27+270)+70*INT(C68*6+60)</f>
        <v>54285</v>
      </c>
      <c r="K68" s="112">
        <f>100*INT(C68*15+150)+145*INT(C68*54+555)+70*INT(C68*15+150)</f>
        <v>116355</v>
      </c>
      <c r="M68" s="131">
        <v>10</v>
      </c>
      <c r="N68" s="108">
        <v>1</v>
      </c>
      <c r="O68" s="109">
        <f>N68*B68*10</f>
        <v>100</v>
      </c>
      <c r="P68" s="110" t="s">
        <v>1854</v>
      </c>
      <c r="Q68" s="111">
        <f>N68*B68*100</f>
        <v>1000</v>
      </c>
      <c r="R68" s="112">
        <f>INT(N68*B68*16)</f>
        <v>160</v>
      </c>
      <c r="S68" s="111">
        <f>25*INT(N68*22.5+225)+42*INT(C68*4.5+45)+60*INT(C68*4.5+45)</f>
        <v>11173</v>
      </c>
      <c r="T68" s="108">
        <f>100*INT(N68*18+180)+145*INT(C68*3.75+37.5)+70*INT(C68*3.75+37.5)</f>
        <v>28615</v>
      </c>
      <c r="U68" s="108">
        <f>100*INT(N68*27+270)+145*INT(C68*6+60)+70*INT(C68*6+60)</f>
        <v>43890</v>
      </c>
      <c r="V68" s="112">
        <f>100*INT(N68*54+525)+145*INT(C68*15+150)+70*INT(C68*15+150)</f>
        <v>93375</v>
      </c>
      <c r="W68" s="79"/>
      <c r="X68" s="131">
        <v>10</v>
      </c>
      <c r="Y68" s="108">
        <v>1</v>
      </c>
      <c r="Z68" s="109">
        <f>Y68*B68*10</f>
        <v>100</v>
      </c>
      <c r="AA68" s="110" t="s">
        <v>1854</v>
      </c>
      <c r="AB68" s="111">
        <f>Y68*B68*100</f>
        <v>1000</v>
      </c>
      <c r="AC68" s="112">
        <f>INT(Y68*B68*16)</f>
        <v>160</v>
      </c>
      <c r="AD68" s="111">
        <f>40*INT(C68*4.5+45)+58*INT(C68*4.5+45)+28*INT(Y68*22.5+225)</f>
        <v>11718</v>
      </c>
      <c r="AE68" s="108">
        <f>100*INT(C68*3.75+37.5)+145*INT(C68*3.75+37.5)+70*INT(Y68*18+180)</f>
        <v>23905</v>
      </c>
      <c r="AF68" s="108">
        <f>100*INT(C68*6+60)+145*INT(C68*6+60)+70*INT(Y68*27+270)</f>
        <v>36960</v>
      </c>
      <c r="AG68" s="112">
        <f>100*INT(C68*15+150)+145*INT(C68*15+150)+70*INT(Y68*54+540)</f>
        <v>82005</v>
      </c>
    </row>
    <row r="69" spans="2:33" ht="13.5">
      <c r="B69" s="132"/>
      <c r="C69" s="83">
        <v>5</v>
      </c>
      <c r="D69" s="85">
        <f>C69*B68*10</f>
        <v>500</v>
      </c>
      <c r="E69" s="84" t="s">
        <v>1853</v>
      </c>
      <c r="F69" s="86">
        <f>C69*B68*100</f>
        <v>5000</v>
      </c>
      <c r="G69" s="92">
        <f>INT(C69*B68*16)</f>
        <v>800</v>
      </c>
      <c r="H69" s="86">
        <f aca="true" t="shared" si="50" ref="H69:H79">55*INT(C69*4.5+45)+26*INT(C69*22.5+225)+44*INT(C69*4.5+45)</f>
        <v>15395</v>
      </c>
      <c r="I69" s="83">
        <f aca="true" t="shared" si="51" ref="I69:I79">100*INT(C69*3.75+37.5)+145*INT(C69*18+180)+70*INT(C69*3.75+37.5)</f>
        <v>48670</v>
      </c>
      <c r="J69" s="83">
        <f aca="true" t="shared" si="52" ref="J69:J79">100*INT(C69*6+60)+145*INT(C69*27+270)+70*INT(C69*6+60)</f>
        <v>74025</v>
      </c>
      <c r="K69" s="92">
        <f aca="true" t="shared" si="53" ref="K69:K79">100*INT(C69*15+150)+145*INT(C69*54+555)+70*INT(C69*15+150)</f>
        <v>157875</v>
      </c>
      <c r="M69" s="132"/>
      <c r="N69" s="83">
        <v>5</v>
      </c>
      <c r="O69" s="85">
        <f>N69*B68*10</f>
        <v>500</v>
      </c>
      <c r="P69" s="84" t="s">
        <v>1853</v>
      </c>
      <c r="Q69" s="86">
        <f>N69*B68*100</f>
        <v>5000</v>
      </c>
      <c r="R69" s="92">
        <f>INT(N69*B68*16)</f>
        <v>800</v>
      </c>
      <c r="S69" s="86">
        <f aca="true" t="shared" si="54" ref="S69:S79">25*INT(N69*22.5+225)+42*INT(C69*4.5+45)+60*INT(C69*4.5+45)</f>
        <v>15259</v>
      </c>
      <c r="T69" s="83">
        <f aca="true" t="shared" si="55" ref="T69:T79">100*INT(N69*18+180)+145*INT(C69*3.75+37.5)+70*INT(C69*3.75+37.5)</f>
        <v>39040</v>
      </c>
      <c r="U69" s="83">
        <f aca="true" t="shared" si="56" ref="U69:U79">100*INT(N69*27+270)+145*INT(C69*6+60)+70*INT(C69*6+60)</f>
        <v>59850</v>
      </c>
      <c r="V69" s="92">
        <f aca="true" t="shared" si="57" ref="V69:V79">100*INT(N69*54+525)+145*INT(C69*15+150)+70*INT(C69*15+150)</f>
        <v>127875</v>
      </c>
      <c r="W69" s="79"/>
      <c r="X69" s="132"/>
      <c r="Y69" s="83">
        <v>5</v>
      </c>
      <c r="Z69" s="85">
        <f>Y69*B68*10</f>
        <v>500</v>
      </c>
      <c r="AA69" s="84" t="s">
        <v>1853</v>
      </c>
      <c r="AB69" s="86">
        <f>Y69*B68*100</f>
        <v>5000</v>
      </c>
      <c r="AC69" s="92">
        <f>INT(Y69*B68*16)</f>
        <v>800</v>
      </c>
      <c r="AD69" s="86">
        <f>40*INT(C69*4.5+45)+58*INT(C69*4.5+45)+28*INT(Y69*22.5+225)</f>
        <v>16002</v>
      </c>
      <c r="AE69" s="83">
        <f>100*INT(C69*3.75+37.5)+145*INT(C69*3.75+37.5)+70*INT(Y69*18+180)</f>
        <v>32620</v>
      </c>
      <c r="AF69" s="83">
        <f>100*INT(C69*6+60)+145*INT(C69*6+60)+70*INT(Y69*27+270)</f>
        <v>50400</v>
      </c>
      <c r="AG69" s="92">
        <f>100*INT(C69*15+150)+145*INT(C69*15+150)+70*INT(Y69*54+540)</f>
        <v>111825</v>
      </c>
    </row>
    <row r="70" spans="2:33" ht="13.5">
      <c r="B70" s="132"/>
      <c r="C70" s="87">
        <v>10</v>
      </c>
      <c r="D70" s="88">
        <f>C70*B68*10</f>
        <v>1000</v>
      </c>
      <c r="E70" s="89" t="s">
        <v>1853</v>
      </c>
      <c r="F70" s="90">
        <f>C70*B68*100</f>
        <v>10000</v>
      </c>
      <c r="G70" s="91">
        <f>INT(C70*B68*16)</f>
        <v>1600</v>
      </c>
      <c r="H70" s="90">
        <f t="shared" si="50"/>
        <v>20610</v>
      </c>
      <c r="I70" s="87">
        <f t="shared" si="51"/>
        <v>64950</v>
      </c>
      <c r="J70" s="87">
        <f t="shared" si="52"/>
        <v>98700</v>
      </c>
      <c r="K70" s="91">
        <f t="shared" si="53"/>
        <v>209775</v>
      </c>
      <c r="M70" s="132"/>
      <c r="N70" s="87">
        <v>10</v>
      </c>
      <c r="O70" s="88">
        <f>N70*B68*10</f>
        <v>1000</v>
      </c>
      <c r="P70" s="89" t="s">
        <v>1853</v>
      </c>
      <c r="Q70" s="90">
        <f>N70*B68*100</f>
        <v>10000</v>
      </c>
      <c r="R70" s="91">
        <f>INT(N70*B68*16)</f>
        <v>1600</v>
      </c>
      <c r="S70" s="90">
        <f t="shared" si="54"/>
        <v>20430</v>
      </c>
      <c r="T70" s="87">
        <f t="shared" si="55"/>
        <v>52125</v>
      </c>
      <c r="U70" s="87">
        <f t="shared" si="56"/>
        <v>79800</v>
      </c>
      <c r="V70" s="91">
        <f t="shared" si="57"/>
        <v>171000</v>
      </c>
      <c r="W70" s="79"/>
      <c r="X70" s="132"/>
      <c r="Y70" s="87">
        <v>10</v>
      </c>
      <c r="Z70" s="88">
        <f>Y70*B68*10</f>
        <v>1000</v>
      </c>
      <c r="AA70" s="89" t="s">
        <v>1853</v>
      </c>
      <c r="AB70" s="90">
        <f>Y70*B68*100</f>
        <v>10000</v>
      </c>
      <c r="AC70" s="91">
        <f>INT(Y70*B68*16)</f>
        <v>1600</v>
      </c>
      <c r="AD70" s="90">
        <f>40*INT(C70*4.5+45)+58*INT(C70*4.5+45)+28*INT(Y70*22.5+225)</f>
        <v>21420</v>
      </c>
      <c r="AE70" s="87">
        <f>100*INT(C70*3.75+37.5)+145*INT(C70*3.75+37.5)+70*INT(Y70*18+180)</f>
        <v>43575</v>
      </c>
      <c r="AF70" s="87">
        <f>100*INT(C70*6+60)+145*INT(C70*6+60)+70*INT(Y70*27+270)</f>
        <v>67200</v>
      </c>
      <c r="AG70" s="91">
        <f>100*INT(C70*15+150)+145*INT(C70*15+150)+70*INT(Y70*54+540)</f>
        <v>149100</v>
      </c>
    </row>
    <row r="71" spans="2:33" ht="13.5">
      <c r="B71" s="132"/>
      <c r="C71" s="83">
        <v>20</v>
      </c>
      <c r="D71" s="85">
        <f>C71*B68*10</f>
        <v>2000</v>
      </c>
      <c r="E71" s="84" t="s">
        <v>1853</v>
      </c>
      <c r="F71" s="86">
        <f>C71*B68*100</f>
        <v>20000</v>
      </c>
      <c r="G71" s="92">
        <f>INT(C71*B68*16)</f>
        <v>3200</v>
      </c>
      <c r="H71" s="86">
        <f t="shared" si="50"/>
        <v>30915</v>
      </c>
      <c r="I71" s="83">
        <f t="shared" si="51"/>
        <v>97340</v>
      </c>
      <c r="J71" s="83">
        <f t="shared" si="52"/>
        <v>148050</v>
      </c>
      <c r="K71" s="92">
        <f t="shared" si="53"/>
        <v>313575</v>
      </c>
      <c r="M71" s="132"/>
      <c r="N71" s="83">
        <v>20</v>
      </c>
      <c r="O71" s="85">
        <f>N71*B68*10</f>
        <v>2000</v>
      </c>
      <c r="P71" s="84" t="s">
        <v>1853</v>
      </c>
      <c r="Q71" s="86">
        <f>N71*B68*100</f>
        <v>20000</v>
      </c>
      <c r="R71" s="92">
        <f>INT(N71*B68*16)</f>
        <v>3200</v>
      </c>
      <c r="S71" s="86">
        <f t="shared" si="54"/>
        <v>30645</v>
      </c>
      <c r="T71" s="83">
        <f t="shared" si="55"/>
        <v>78080</v>
      </c>
      <c r="U71" s="83">
        <f t="shared" si="56"/>
        <v>119700</v>
      </c>
      <c r="V71" s="92">
        <f t="shared" si="57"/>
        <v>257250</v>
      </c>
      <c r="W71" s="79"/>
      <c r="X71" s="132"/>
      <c r="Y71" s="83">
        <v>20</v>
      </c>
      <c r="Z71" s="85">
        <f>Y71*B68*10</f>
        <v>2000</v>
      </c>
      <c r="AA71" s="84" t="s">
        <v>1853</v>
      </c>
      <c r="AB71" s="86">
        <f>Y71*B68*100</f>
        <v>20000</v>
      </c>
      <c r="AC71" s="92">
        <f>INT(Y71*B68*16)</f>
        <v>3200</v>
      </c>
      <c r="AD71" s="86">
        <f>40*INT(C71*4.5+45)+58*INT(C71*4.5+45)+28*INT(Y71*22.5+225)</f>
        <v>32130</v>
      </c>
      <c r="AE71" s="83">
        <f>100*INT(C71*3.75+37.5)+145*INT(C71*3.75+37.5)+70*INT(Y71*18+180)</f>
        <v>65240</v>
      </c>
      <c r="AF71" s="83">
        <f>100*INT(C71*6+60)+145*INT(C71*6+60)+70*INT(Y71*27+270)</f>
        <v>100800</v>
      </c>
      <c r="AG71" s="92">
        <f>100*INT(C71*15+150)+145*INT(C71*15+150)+70*INT(Y71*54+540)</f>
        <v>223650</v>
      </c>
    </row>
    <row r="72" spans="2:33" ht="13.5">
      <c r="B72" s="132"/>
      <c r="C72" s="87">
        <v>30</v>
      </c>
      <c r="D72" s="88">
        <f>C72*B68*10</f>
        <v>3000</v>
      </c>
      <c r="E72" s="89" t="s">
        <v>1853</v>
      </c>
      <c r="F72" s="90">
        <f>C72*B68*100</f>
        <v>30000</v>
      </c>
      <c r="G72" s="91">
        <f>INT(C72*B68*16)</f>
        <v>4800</v>
      </c>
      <c r="H72" s="90">
        <f t="shared" si="50"/>
        <v>41220</v>
      </c>
      <c r="I72" s="87">
        <f t="shared" si="51"/>
        <v>129900</v>
      </c>
      <c r="J72" s="87">
        <f t="shared" si="52"/>
        <v>197400</v>
      </c>
      <c r="K72" s="91">
        <f t="shared" si="53"/>
        <v>417375</v>
      </c>
      <c r="M72" s="132"/>
      <c r="N72" s="87">
        <v>30</v>
      </c>
      <c r="O72" s="88">
        <f>N72*B68*10</f>
        <v>3000</v>
      </c>
      <c r="P72" s="89" t="s">
        <v>1853</v>
      </c>
      <c r="Q72" s="90">
        <f>N72*B68*100</f>
        <v>30000</v>
      </c>
      <c r="R72" s="91">
        <f>INT(N72*B68*16)</f>
        <v>4800</v>
      </c>
      <c r="S72" s="90">
        <f t="shared" si="54"/>
        <v>40860</v>
      </c>
      <c r="T72" s="87">
        <f t="shared" si="55"/>
        <v>104250</v>
      </c>
      <c r="U72" s="87">
        <f t="shared" si="56"/>
        <v>159600</v>
      </c>
      <c r="V72" s="91">
        <f t="shared" si="57"/>
        <v>343500</v>
      </c>
      <c r="W72" s="79"/>
      <c r="X72" s="132"/>
      <c r="Y72" s="87">
        <v>30</v>
      </c>
      <c r="Z72" s="88">
        <f>Y72*B68*10</f>
        <v>3000</v>
      </c>
      <c r="AA72" s="89" t="s">
        <v>1853</v>
      </c>
      <c r="AB72" s="90">
        <f>Y72*B68*100</f>
        <v>30000</v>
      </c>
      <c r="AC72" s="91">
        <f>INT(Y72*B68*16)</f>
        <v>4800</v>
      </c>
      <c r="AD72" s="90">
        <f>40*INT(C72*4.5+45)+58*INT(C72*4.5+45)+28*INT(Y72*22.5+225)</f>
        <v>42840</v>
      </c>
      <c r="AE72" s="87">
        <f>100*INT(C72*3.75+37.5)+145*INT(C72*3.75+37.5)+70*INT(Y72*18+180)</f>
        <v>87150</v>
      </c>
      <c r="AF72" s="87">
        <f>100*INT(C72*6+60)+145*INT(C72*6+60)+70*INT(Y72*27+270)</f>
        <v>134400</v>
      </c>
      <c r="AG72" s="91">
        <f>100*INT(C72*15+150)+145*INT(C72*15+150)+70*INT(Y72*54+540)</f>
        <v>298200</v>
      </c>
    </row>
    <row r="73" spans="2:33" ht="13.5">
      <c r="B73" s="132"/>
      <c r="C73" s="83">
        <v>40</v>
      </c>
      <c r="D73" s="85">
        <f>C73*B68*10</f>
        <v>4000</v>
      </c>
      <c r="E73" s="84" t="s">
        <v>1853</v>
      </c>
      <c r="F73" s="86">
        <f>C73*B68*100</f>
        <v>40000</v>
      </c>
      <c r="G73" s="92">
        <f>INT(C73*B68*16)</f>
        <v>6400</v>
      </c>
      <c r="H73" s="86">
        <f t="shared" si="50"/>
        <v>51525</v>
      </c>
      <c r="I73" s="83">
        <f t="shared" si="51"/>
        <v>162290</v>
      </c>
      <c r="J73" s="83">
        <f t="shared" si="52"/>
        <v>246750</v>
      </c>
      <c r="K73" s="92">
        <f t="shared" si="53"/>
        <v>521175</v>
      </c>
      <c r="M73" s="132"/>
      <c r="N73" s="83">
        <v>40</v>
      </c>
      <c r="O73" s="85">
        <f>N73*B68*10</f>
        <v>4000</v>
      </c>
      <c r="P73" s="84" t="s">
        <v>1853</v>
      </c>
      <c r="Q73" s="86">
        <f>N73*B68*100</f>
        <v>40000</v>
      </c>
      <c r="R73" s="92">
        <f>INT(N73*B68*16)</f>
        <v>6400</v>
      </c>
      <c r="S73" s="86">
        <f t="shared" si="54"/>
        <v>51075</v>
      </c>
      <c r="T73" s="83">
        <f t="shared" si="55"/>
        <v>130205</v>
      </c>
      <c r="U73" s="83">
        <f t="shared" si="56"/>
        <v>199500</v>
      </c>
      <c r="V73" s="92">
        <f t="shared" si="57"/>
        <v>429750</v>
      </c>
      <c r="W73" s="79"/>
      <c r="X73" s="132"/>
      <c r="Y73" s="83">
        <v>40</v>
      </c>
      <c r="Z73" s="85">
        <f>Y73*B68*10</f>
        <v>4000</v>
      </c>
      <c r="AA73" s="84" t="s">
        <v>1853</v>
      </c>
      <c r="AB73" s="86">
        <f>Y73*B68*100</f>
        <v>40000</v>
      </c>
      <c r="AC73" s="92">
        <f>INT(Y73*B68*16)</f>
        <v>6400</v>
      </c>
      <c r="AD73" s="86">
        <f>40*INT(C73*4.5+45)+58*INT(C73*4.5+45)+28*INT(Y73*22.5+225)</f>
        <v>53550</v>
      </c>
      <c r="AE73" s="83">
        <f>100*INT(C73*3.75+37.5)+145*INT(C73*3.75+37.5)+70*INT(Y73*18+180)</f>
        <v>108815</v>
      </c>
      <c r="AF73" s="83">
        <f>100*INT(C73*6+60)+145*INT(C73*6+60)+70*INT(Y73*27+270)</f>
        <v>168000</v>
      </c>
      <c r="AG73" s="92">
        <f>100*INT(C73*15+150)+145*INT(C73*15+150)+70*INT(Y73*54+540)</f>
        <v>372750</v>
      </c>
    </row>
    <row r="74" spans="2:33" ht="13.5">
      <c r="B74" s="132"/>
      <c r="C74" s="87">
        <v>50</v>
      </c>
      <c r="D74" s="88">
        <f>C74*B68*10</f>
        <v>5000</v>
      </c>
      <c r="E74" s="89" t="s">
        <v>1853</v>
      </c>
      <c r="F74" s="90">
        <f>C74*B68*100</f>
        <v>50000</v>
      </c>
      <c r="G74" s="91">
        <f>INT(C74*B68*16)</f>
        <v>8000</v>
      </c>
      <c r="H74" s="90">
        <f t="shared" si="50"/>
        <v>61830</v>
      </c>
      <c r="I74" s="87">
        <f t="shared" si="51"/>
        <v>194850</v>
      </c>
      <c r="J74" s="87">
        <f t="shared" si="52"/>
        <v>296100</v>
      </c>
      <c r="K74" s="91">
        <f t="shared" si="53"/>
        <v>624975</v>
      </c>
      <c r="M74" s="132"/>
      <c r="N74" s="87">
        <v>50</v>
      </c>
      <c r="O74" s="88">
        <f>N74*B68*10</f>
        <v>5000</v>
      </c>
      <c r="P74" s="89" t="s">
        <v>1853</v>
      </c>
      <c r="Q74" s="90">
        <f>N74*B68*100</f>
        <v>50000</v>
      </c>
      <c r="R74" s="91">
        <f>INT(N74*B68*16)</f>
        <v>8000</v>
      </c>
      <c r="S74" s="90">
        <f t="shared" si="54"/>
        <v>61290</v>
      </c>
      <c r="T74" s="87">
        <f t="shared" si="55"/>
        <v>156375</v>
      </c>
      <c r="U74" s="87">
        <f t="shared" si="56"/>
        <v>239400</v>
      </c>
      <c r="V74" s="91">
        <f t="shared" si="57"/>
        <v>516000</v>
      </c>
      <c r="W74" s="79"/>
      <c r="X74" s="132"/>
      <c r="Y74" s="87">
        <v>50</v>
      </c>
      <c r="Z74" s="88">
        <f>Y74*B68*10</f>
        <v>5000</v>
      </c>
      <c r="AA74" s="89" t="s">
        <v>1853</v>
      </c>
      <c r="AB74" s="90">
        <f>Y74*B68*100</f>
        <v>50000</v>
      </c>
      <c r="AC74" s="91">
        <f>INT(Y74*B68*16)</f>
        <v>8000</v>
      </c>
      <c r="AD74" s="90">
        <f>40*INT(C74*4.5+45)+58*INT(C74*4.5+45)+28*INT(Y74*22.5+225)</f>
        <v>64260</v>
      </c>
      <c r="AE74" s="87">
        <f>100*INT(C74*3.75+37.5)+145*INT(C74*3.75+37.5)+70*INT(Y74*18+180)</f>
        <v>130725</v>
      </c>
      <c r="AF74" s="87">
        <f>100*INT(C74*6+60)+145*INT(C74*6+60)+70*INT(Y74*27+270)</f>
        <v>201600</v>
      </c>
      <c r="AG74" s="91">
        <f>100*INT(C74*15+150)+145*INT(C74*15+150)+70*INT(Y74*54+540)</f>
        <v>447300</v>
      </c>
    </row>
    <row r="75" spans="2:33" ht="13.5">
      <c r="B75" s="132"/>
      <c r="C75" s="83">
        <v>100</v>
      </c>
      <c r="D75" s="85">
        <f>C75*B68*10</f>
        <v>10000</v>
      </c>
      <c r="E75" s="84" t="s">
        <v>1853</v>
      </c>
      <c r="F75" s="86">
        <f>C75*B68*100</f>
        <v>100000</v>
      </c>
      <c r="G75" s="92">
        <f>INT(C75*B68*16)</f>
        <v>16000</v>
      </c>
      <c r="H75" s="86">
        <f t="shared" si="50"/>
        <v>113355</v>
      </c>
      <c r="I75" s="83">
        <f t="shared" si="51"/>
        <v>357140</v>
      </c>
      <c r="J75" s="83">
        <f t="shared" si="52"/>
        <v>542850</v>
      </c>
      <c r="K75" s="92">
        <f t="shared" si="53"/>
        <v>1143975</v>
      </c>
      <c r="M75" s="132"/>
      <c r="N75" s="83">
        <v>100</v>
      </c>
      <c r="O75" s="85">
        <f>N75*B68*10</f>
        <v>10000</v>
      </c>
      <c r="P75" s="84" t="s">
        <v>1853</v>
      </c>
      <c r="Q75" s="86">
        <f>N75*B68*100</f>
        <v>100000</v>
      </c>
      <c r="R75" s="92">
        <f>INT(N75*B68*16)</f>
        <v>16000</v>
      </c>
      <c r="S75" s="86">
        <f t="shared" si="54"/>
        <v>112365</v>
      </c>
      <c r="T75" s="83">
        <f t="shared" si="55"/>
        <v>286580</v>
      </c>
      <c r="U75" s="83">
        <f t="shared" si="56"/>
        <v>438900</v>
      </c>
      <c r="V75" s="92">
        <f t="shared" si="57"/>
        <v>947250</v>
      </c>
      <c r="W75" s="79"/>
      <c r="X75" s="132"/>
      <c r="Y75" s="83">
        <v>100</v>
      </c>
      <c r="Z75" s="85">
        <f>Y75*B68*10</f>
        <v>10000</v>
      </c>
      <c r="AA75" s="84" t="s">
        <v>1853</v>
      </c>
      <c r="AB75" s="86">
        <f>Y75*B68*100</f>
        <v>100000</v>
      </c>
      <c r="AC75" s="92">
        <f>INT(Y75*B68*16)</f>
        <v>16000</v>
      </c>
      <c r="AD75" s="86">
        <f>40*INT(C75*4.5+45)+58*INT(C75*4.5+45)+28*INT(Y75*22.5+225)</f>
        <v>117810</v>
      </c>
      <c r="AE75" s="83">
        <f>100*INT(C75*3.75+37.5)+145*INT(C75*3.75+37.5)+70*INT(Y75*18+180)</f>
        <v>239540</v>
      </c>
      <c r="AF75" s="83">
        <f>100*INT(C75*6+60)+145*INT(C75*6+60)+70*INT(Y75*27+270)</f>
        <v>369600</v>
      </c>
      <c r="AG75" s="92">
        <f>100*INT(C75*15+150)+145*INT(C75*15+150)+70*INT(Y75*54+540)</f>
        <v>820050</v>
      </c>
    </row>
    <row r="76" spans="2:33" ht="13.5">
      <c r="B76" s="132"/>
      <c r="C76" s="87">
        <v>150</v>
      </c>
      <c r="D76" s="88">
        <f>C76*B68*10</f>
        <v>15000</v>
      </c>
      <c r="E76" s="89" t="s">
        <v>1853</v>
      </c>
      <c r="F76" s="90">
        <f>C76*B68*100</f>
        <v>150000</v>
      </c>
      <c r="G76" s="91">
        <f>INT(C76*B68*16)</f>
        <v>24000</v>
      </c>
      <c r="H76" s="90">
        <f t="shared" si="50"/>
        <v>164880</v>
      </c>
      <c r="I76" s="87">
        <f t="shared" si="51"/>
        <v>519600</v>
      </c>
      <c r="J76" s="87">
        <f t="shared" si="52"/>
        <v>789600</v>
      </c>
      <c r="K76" s="91">
        <f t="shared" si="53"/>
        <v>1662975</v>
      </c>
      <c r="M76" s="132"/>
      <c r="N76" s="87">
        <v>150</v>
      </c>
      <c r="O76" s="88">
        <f>N76*B68*10</f>
        <v>15000</v>
      </c>
      <c r="P76" s="89" t="s">
        <v>1853</v>
      </c>
      <c r="Q76" s="90">
        <f>N76*B68*100</f>
        <v>150000</v>
      </c>
      <c r="R76" s="91">
        <f>INT(N76*B68*16)</f>
        <v>24000</v>
      </c>
      <c r="S76" s="90">
        <f t="shared" si="54"/>
        <v>163440</v>
      </c>
      <c r="T76" s="87">
        <f t="shared" si="55"/>
        <v>417000</v>
      </c>
      <c r="U76" s="87">
        <f t="shared" si="56"/>
        <v>638400</v>
      </c>
      <c r="V76" s="91">
        <f t="shared" si="57"/>
        <v>1378500</v>
      </c>
      <c r="W76" s="79"/>
      <c r="X76" s="132"/>
      <c r="Y76" s="87">
        <v>150</v>
      </c>
      <c r="Z76" s="88">
        <f>Y76*B68*10</f>
        <v>15000</v>
      </c>
      <c r="AA76" s="89" t="s">
        <v>1853</v>
      </c>
      <c r="AB76" s="90">
        <f>Y76*B68*100</f>
        <v>150000</v>
      </c>
      <c r="AC76" s="91">
        <f>INT(Y76*B68*16)</f>
        <v>24000</v>
      </c>
      <c r="AD76" s="90">
        <f>40*INT(C76*4.5+45)+58*INT(C76*4.5+45)+28*INT(Y76*22.5+225)</f>
        <v>171360</v>
      </c>
      <c r="AE76" s="87">
        <f>100*INT(C76*3.75+37.5)+145*INT(C76*3.75+37.5)+70*INT(Y76*18+180)</f>
        <v>348600</v>
      </c>
      <c r="AF76" s="87">
        <f>100*INT(C76*6+60)+145*INT(C76*6+60)+70*INT(Y76*27+270)</f>
        <v>537600</v>
      </c>
      <c r="AG76" s="91">
        <f>100*INT(C76*15+150)+145*INT(C76*15+150)+70*INT(Y76*54+540)</f>
        <v>1192800</v>
      </c>
    </row>
    <row r="77" spans="2:33" ht="13.5">
      <c r="B77" s="132"/>
      <c r="C77" s="83">
        <v>200</v>
      </c>
      <c r="D77" s="85">
        <f>C77*B68*10</f>
        <v>20000</v>
      </c>
      <c r="E77" s="84" t="s">
        <v>1853</v>
      </c>
      <c r="F77" s="86">
        <f>C77*B68*100</f>
        <v>200000</v>
      </c>
      <c r="G77" s="92">
        <f>INT(C77*B68*16)</f>
        <v>32000</v>
      </c>
      <c r="H77" s="86">
        <f t="shared" si="50"/>
        <v>216405</v>
      </c>
      <c r="I77" s="83">
        <f t="shared" si="51"/>
        <v>681890</v>
      </c>
      <c r="J77" s="83">
        <f t="shared" si="52"/>
        <v>1036350</v>
      </c>
      <c r="K77" s="92">
        <f t="shared" si="53"/>
        <v>2181975</v>
      </c>
      <c r="M77" s="132"/>
      <c r="N77" s="83">
        <v>200</v>
      </c>
      <c r="O77" s="85">
        <f>N77*B68*10</f>
        <v>20000</v>
      </c>
      <c r="P77" s="84" t="s">
        <v>1853</v>
      </c>
      <c r="Q77" s="86">
        <f>N77*B68*100</f>
        <v>200000</v>
      </c>
      <c r="R77" s="92">
        <f>INT(N77*B68*16)</f>
        <v>32000</v>
      </c>
      <c r="S77" s="86">
        <f t="shared" si="54"/>
        <v>214515</v>
      </c>
      <c r="T77" s="83">
        <f t="shared" si="55"/>
        <v>547205</v>
      </c>
      <c r="U77" s="83">
        <f t="shared" si="56"/>
        <v>837900</v>
      </c>
      <c r="V77" s="92">
        <f t="shared" si="57"/>
        <v>1809750</v>
      </c>
      <c r="W77" s="79"/>
      <c r="X77" s="132"/>
      <c r="Y77" s="83">
        <v>200</v>
      </c>
      <c r="Z77" s="85">
        <f>Y77*B68*10</f>
        <v>20000</v>
      </c>
      <c r="AA77" s="84" t="s">
        <v>1853</v>
      </c>
      <c r="AB77" s="86">
        <f>Y77*B68*100</f>
        <v>200000</v>
      </c>
      <c r="AC77" s="92">
        <f>INT(Y77*B68*16)</f>
        <v>32000</v>
      </c>
      <c r="AD77" s="86">
        <f>40*INT(C77*4.5+45)+58*INT(C77*4.5+45)+28*INT(Y77*22.5+225)</f>
        <v>224910</v>
      </c>
      <c r="AE77" s="83">
        <f>100*INT(C77*3.75+37.5)+145*INT(C77*3.75+37.5)+70*INT(Y77*18+180)</f>
        <v>457415</v>
      </c>
      <c r="AF77" s="83">
        <f>100*INT(C77*6+60)+145*INT(C77*6+60)+70*INT(Y77*27+270)</f>
        <v>705600</v>
      </c>
      <c r="AG77" s="92">
        <f>100*INT(C77*15+150)+145*INT(C77*15+150)+70*INT(Y77*54+540)</f>
        <v>1565550</v>
      </c>
    </row>
    <row r="78" spans="2:33" ht="13.5">
      <c r="B78" s="132"/>
      <c r="C78" s="87">
        <v>250</v>
      </c>
      <c r="D78" s="88">
        <f>C78*B68*10</f>
        <v>25000</v>
      </c>
      <c r="E78" s="89" t="s">
        <v>1853</v>
      </c>
      <c r="F78" s="90">
        <f>C78*B68*100</f>
        <v>250000</v>
      </c>
      <c r="G78" s="91">
        <f>INT(C78*B68*16)</f>
        <v>40000</v>
      </c>
      <c r="H78" s="90">
        <f t="shared" si="50"/>
        <v>267930</v>
      </c>
      <c r="I78" s="87">
        <f t="shared" si="51"/>
        <v>844350</v>
      </c>
      <c r="J78" s="87">
        <f t="shared" si="52"/>
        <v>1283100</v>
      </c>
      <c r="K78" s="91">
        <f t="shared" si="53"/>
        <v>2700975</v>
      </c>
      <c r="M78" s="132"/>
      <c r="N78" s="87">
        <v>250</v>
      </c>
      <c r="O78" s="88">
        <f>N78*B68*10</f>
        <v>25000</v>
      </c>
      <c r="P78" s="89" t="s">
        <v>1853</v>
      </c>
      <c r="Q78" s="90">
        <f>N78*B68*100</f>
        <v>250000</v>
      </c>
      <c r="R78" s="91">
        <f>INT(N78*B68*16)</f>
        <v>40000</v>
      </c>
      <c r="S78" s="90">
        <f t="shared" si="54"/>
        <v>265590</v>
      </c>
      <c r="T78" s="87">
        <f t="shared" si="55"/>
        <v>677625</v>
      </c>
      <c r="U78" s="87">
        <f t="shared" si="56"/>
        <v>1037400</v>
      </c>
      <c r="V78" s="91">
        <f t="shared" si="57"/>
        <v>2241000</v>
      </c>
      <c r="W78" s="79"/>
      <c r="X78" s="132"/>
      <c r="Y78" s="87">
        <v>250</v>
      </c>
      <c r="Z78" s="88">
        <f>Y78*B68*10</f>
        <v>25000</v>
      </c>
      <c r="AA78" s="89" t="s">
        <v>1853</v>
      </c>
      <c r="AB78" s="90">
        <f>Y78*B68*100</f>
        <v>250000</v>
      </c>
      <c r="AC78" s="91">
        <f>INT(Y78*B68*16)</f>
        <v>40000</v>
      </c>
      <c r="AD78" s="90">
        <f>40*INT(C78*4.5+45)+58*INT(C78*4.5+45)+28*INT(Y78*22.5+225)</f>
        <v>278460</v>
      </c>
      <c r="AE78" s="87">
        <f>100*INT(C78*3.75+37.5)+145*INT(C78*3.75+37.5)+70*INT(Y78*18+180)</f>
        <v>566475</v>
      </c>
      <c r="AF78" s="87">
        <f>100*INT(C78*6+60)+145*INT(C78*6+60)+70*INT(Y78*27+270)</f>
        <v>873600</v>
      </c>
      <c r="AG78" s="91">
        <f>100*INT(C78*15+150)+145*INT(C78*15+150)+70*INT(Y78*54+540)</f>
        <v>1938300</v>
      </c>
    </row>
    <row r="79" spans="2:33" ht="14.25" thickBot="1">
      <c r="B79" s="133"/>
      <c r="C79" s="93">
        <v>300</v>
      </c>
      <c r="D79" s="94">
        <f>C79*B68*10</f>
        <v>30000</v>
      </c>
      <c r="E79" s="95" t="s">
        <v>1853</v>
      </c>
      <c r="F79" s="96">
        <f>C79*B68*100</f>
        <v>300000</v>
      </c>
      <c r="G79" s="97">
        <f>INT(C79*B68*16)</f>
        <v>48000</v>
      </c>
      <c r="H79" s="96">
        <f t="shared" si="50"/>
        <v>319455</v>
      </c>
      <c r="I79" s="93">
        <f t="shared" si="51"/>
        <v>1006640</v>
      </c>
      <c r="J79" s="93">
        <f t="shared" si="52"/>
        <v>1529850</v>
      </c>
      <c r="K79" s="97">
        <f t="shared" si="53"/>
        <v>3219975</v>
      </c>
      <c r="M79" s="133"/>
      <c r="N79" s="93">
        <v>300</v>
      </c>
      <c r="O79" s="94">
        <f>N79*B68*10</f>
        <v>30000</v>
      </c>
      <c r="P79" s="95" t="s">
        <v>1853</v>
      </c>
      <c r="Q79" s="96">
        <f>N79*B68*100</f>
        <v>300000</v>
      </c>
      <c r="R79" s="97">
        <f>INT(N79*B68*16)</f>
        <v>48000</v>
      </c>
      <c r="S79" s="96">
        <f t="shared" si="54"/>
        <v>316665</v>
      </c>
      <c r="T79" s="93">
        <f t="shared" si="55"/>
        <v>807830</v>
      </c>
      <c r="U79" s="93">
        <f t="shared" si="56"/>
        <v>1236900</v>
      </c>
      <c r="V79" s="97">
        <f t="shared" si="57"/>
        <v>2672250</v>
      </c>
      <c r="W79" s="79"/>
      <c r="X79" s="133"/>
      <c r="Y79" s="93">
        <v>300</v>
      </c>
      <c r="Z79" s="94">
        <f>Y79*B68*10</f>
        <v>30000</v>
      </c>
      <c r="AA79" s="95" t="s">
        <v>1853</v>
      </c>
      <c r="AB79" s="96">
        <f>Y79*B68*100</f>
        <v>300000</v>
      </c>
      <c r="AC79" s="97">
        <f>INT(Y79*B68*16)</f>
        <v>48000</v>
      </c>
      <c r="AD79" s="96">
        <f>40*INT(C79*4.5+45)+58*INT(C79*4.5+45)+28*INT(Y79*22.5+225)</f>
        <v>332010</v>
      </c>
      <c r="AE79" s="93">
        <f>100*INT(C79*3.75+37.5)+145*INT(C79*3.75+37.5)+70*INT(Y79*18+180)</f>
        <v>675290</v>
      </c>
      <c r="AF79" s="93">
        <f>100*INT(C79*6+60)+145*INT(C79*6+60)+70*INT(Y79*27+270)</f>
        <v>1041600</v>
      </c>
      <c r="AG79" s="97">
        <f>100*INT(C79*15+150)+145*INT(C79*15+150)+70*INT(Y79*54+540)</f>
        <v>2311050</v>
      </c>
    </row>
    <row r="80" ht="14.25" thickBot="1"/>
    <row r="81" spans="2:33" ht="13.5">
      <c r="B81" s="123" t="s">
        <v>1860</v>
      </c>
      <c r="C81" s="115"/>
      <c r="D81" s="118" t="s">
        <v>1850</v>
      </c>
      <c r="E81" s="119"/>
      <c r="F81" s="120"/>
      <c r="G81" s="122"/>
      <c r="H81" s="121" t="s">
        <v>1845</v>
      </c>
      <c r="I81" s="116"/>
      <c r="J81" s="116"/>
      <c r="K81" s="117"/>
      <c r="M81" s="123" t="s">
        <v>1859</v>
      </c>
      <c r="N81" s="115"/>
      <c r="O81" s="118" t="s">
        <v>1850</v>
      </c>
      <c r="P81" s="119"/>
      <c r="Q81" s="120"/>
      <c r="R81" s="122"/>
      <c r="S81" s="121" t="s">
        <v>1845</v>
      </c>
      <c r="T81" s="116"/>
      <c r="U81" s="116"/>
      <c r="V81" s="117"/>
      <c r="W81" s="79"/>
      <c r="X81" s="123" t="s">
        <v>1856</v>
      </c>
      <c r="Y81" s="115"/>
      <c r="Z81" s="118" t="s">
        <v>1850</v>
      </c>
      <c r="AA81" s="119"/>
      <c r="AB81" s="120"/>
      <c r="AC81" s="122"/>
      <c r="AD81" s="121" t="s">
        <v>1845</v>
      </c>
      <c r="AE81" s="116"/>
      <c r="AF81" s="116"/>
      <c r="AG81" s="117"/>
    </row>
    <row r="82" spans="2:33" ht="14.25" thickBot="1">
      <c r="B82" s="124" t="s">
        <v>1857</v>
      </c>
      <c r="C82" s="98" t="s">
        <v>1844</v>
      </c>
      <c r="D82" s="99" t="s">
        <v>1851</v>
      </c>
      <c r="E82" s="100" t="s">
        <v>1854</v>
      </c>
      <c r="F82" s="101" t="s">
        <v>1852</v>
      </c>
      <c r="G82" s="102" t="s">
        <v>1855</v>
      </c>
      <c r="H82" s="101" t="s">
        <v>1846</v>
      </c>
      <c r="I82" s="98" t="s">
        <v>1847</v>
      </c>
      <c r="J82" s="98" t="s">
        <v>1848</v>
      </c>
      <c r="K82" s="102" t="s">
        <v>1849</v>
      </c>
      <c r="M82" s="124" t="s">
        <v>1861</v>
      </c>
      <c r="N82" s="98" t="s">
        <v>1844</v>
      </c>
      <c r="O82" s="99" t="s">
        <v>1851</v>
      </c>
      <c r="P82" s="100" t="s">
        <v>1854</v>
      </c>
      <c r="Q82" s="101" t="s">
        <v>1852</v>
      </c>
      <c r="R82" s="102" t="s">
        <v>1855</v>
      </c>
      <c r="S82" s="101" t="s">
        <v>1846</v>
      </c>
      <c r="T82" s="98" t="s">
        <v>1847</v>
      </c>
      <c r="U82" s="98" t="s">
        <v>1848</v>
      </c>
      <c r="V82" s="102" t="s">
        <v>1849</v>
      </c>
      <c r="W82" s="79"/>
      <c r="X82" s="124" t="s">
        <v>1858</v>
      </c>
      <c r="Y82" s="98" t="s">
        <v>1844</v>
      </c>
      <c r="Z82" s="99" t="s">
        <v>1851</v>
      </c>
      <c r="AA82" s="100" t="s">
        <v>1854</v>
      </c>
      <c r="AB82" s="101" t="s">
        <v>1852</v>
      </c>
      <c r="AC82" s="102" t="s">
        <v>1855</v>
      </c>
      <c r="AD82" s="101" t="s">
        <v>1846</v>
      </c>
      <c r="AE82" s="98" t="s">
        <v>1847</v>
      </c>
      <c r="AF82" s="98" t="s">
        <v>1848</v>
      </c>
      <c r="AG82" s="102" t="s">
        <v>1849</v>
      </c>
    </row>
    <row r="83" spans="2:33" ht="13.5">
      <c r="B83" s="125">
        <v>3</v>
      </c>
      <c r="C83" s="108">
        <v>1</v>
      </c>
      <c r="D83" s="109">
        <f>C83*B83*10</f>
        <v>30</v>
      </c>
      <c r="E83" s="110" t="s">
        <v>1854</v>
      </c>
      <c r="F83" s="111">
        <f>C83*B83*100</f>
        <v>300</v>
      </c>
      <c r="G83" s="112">
        <f>INT(C83*B83*16)</f>
        <v>48</v>
      </c>
      <c r="H83" s="111">
        <f>55*INT(C83*0.15+1.5)+26*INT(C83*1.2+12)+44*INT(C83*0.15+1.5)</f>
        <v>437</v>
      </c>
      <c r="I83" s="111">
        <f>55*INT(C83*0.15+1.5)+26*INT(C83*1.8+18)+44*INT(C83*0.15+1.5)</f>
        <v>593</v>
      </c>
      <c r="J83" s="108">
        <f>55*INT(C83*0.15+1.5)+26*INT(C83*3+30)+44*INT(C83*0.15+1.5)</f>
        <v>957</v>
      </c>
      <c r="K83" s="112">
        <f>55*INT(C83*0.3+3)+26*INT(C83*3.75+37.5)+44*INT(C83*0.3+3)</f>
        <v>1363</v>
      </c>
      <c r="M83" s="125">
        <v>3</v>
      </c>
      <c r="N83" s="108">
        <v>1</v>
      </c>
      <c r="O83" s="109">
        <f>N83*B83*10</f>
        <v>30</v>
      </c>
      <c r="P83" s="110" t="s">
        <v>1854</v>
      </c>
      <c r="Q83" s="111">
        <f>N83*B83*100</f>
        <v>300</v>
      </c>
      <c r="R83" s="112">
        <f>INT(N83*B83*16)</f>
        <v>48</v>
      </c>
      <c r="S83" s="111">
        <f>25*INT(N83*1.2+12)+42*INT(N83*0.15+1.5)+60*INT(N83*0.15+1.5)</f>
        <v>427</v>
      </c>
      <c r="T83" s="111">
        <f>25*INT(C83*1.8+18)+42*INT(C83*0.15+1.5)+60*INT(C83*0.15+1.5)</f>
        <v>577</v>
      </c>
      <c r="U83" s="108">
        <f>25*INT(C83*3+30)+42*INT(C83*0.15+1.5)+60*INT(C83*0.15+1.5)</f>
        <v>927</v>
      </c>
      <c r="V83" s="112">
        <f>25*INT(C83*3.75+37.5)+42*INT(C83*0.3+3)+60*INT(C83*0.3+3)</f>
        <v>1331</v>
      </c>
      <c r="W83" s="79"/>
      <c r="X83" s="125">
        <v>3</v>
      </c>
      <c r="Y83" s="108">
        <v>1</v>
      </c>
      <c r="Z83" s="109">
        <f>Y83*B83*10</f>
        <v>30</v>
      </c>
      <c r="AA83" s="110" t="s">
        <v>1854</v>
      </c>
      <c r="AB83" s="111">
        <f>Y83*B83*100</f>
        <v>300</v>
      </c>
      <c r="AC83" s="112">
        <f>INT(Y83*B83*16)</f>
        <v>48</v>
      </c>
      <c r="AD83" s="111">
        <f>40*INT(Y83*0.15+1.5)+58*INT(Y83*0.15+1.5)+28*INT(Y83*1.2+12)</f>
        <v>462</v>
      </c>
      <c r="AE83" s="111">
        <f>40*INT(C83*0.15+1.5)+58*INT(C83*0.15+1.5)+28*INT(C83*1.8+18)</f>
        <v>630</v>
      </c>
      <c r="AF83" s="108">
        <f>40*INT(C83*0.15+1.5)+58*INT(C83*0.15+1.5)+28*INT(C83*3+30)</f>
        <v>1022</v>
      </c>
      <c r="AG83" s="112">
        <f>40*INT(C83*0.3+3)+58*INT(C83*0.3+3)+28*INT(C83*3.75+37.5)</f>
        <v>1442</v>
      </c>
    </row>
    <row r="84" spans="2:33" ht="13.5">
      <c r="B84" s="126"/>
      <c r="C84" s="83">
        <v>5</v>
      </c>
      <c r="D84" s="85">
        <f>C84*B83*10</f>
        <v>150</v>
      </c>
      <c r="E84" s="84" t="s">
        <v>1854</v>
      </c>
      <c r="F84" s="86">
        <f>C84*B83*100</f>
        <v>1500</v>
      </c>
      <c r="G84" s="92">
        <f>INT(C84*B83*16)</f>
        <v>240</v>
      </c>
      <c r="H84" s="86">
        <f aca="true" t="shared" si="58" ref="H84:H94">55*INT(C84*0.15+1.5)+26*INT(C84*1.2+12)+44*INT(C84*0.15+1.5)</f>
        <v>666</v>
      </c>
      <c r="I84" s="83">
        <f aca="true" t="shared" si="59" ref="I84:I94">55*INT(C84*0.15+1.5)+26*INT(C84*1.8+18)+44*INT(C84*0.15+1.5)</f>
        <v>900</v>
      </c>
      <c r="J84" s="83">
        <f aca="true" t="shared" si="60" ref="J84:J94">55*INT(C84*0.15+1.5)+26*INT(C84*3+30)+44*INT(C84*0.15+1.5)</f>
        <v>1368</v>
      </c>
      <c r="K84" s="92">
        <f aca="true" t="shared" si="61" ref="K84:K94">55*INT(C84*0.3+3)+26*INT(C84*3.75+37.5)+44*INT(C84*0.3+3)</f>
        <v>1852</v>
      </c>
      <c r="M84" s="126"/>
      <c r="N84" s="83">
        <v>5</v>
      </c>
      <c r="O84" s="85">
        <f>N84*B83*10</f>
        <v>150</v>
      </c>
      <c r="P84" s="84" t="s">
        <v>1854</v>
      </c>
      <c r="Q84" s="86">
        <f>N84*B83*100</f>
        <v>1500</v>
      </c>
      <c r="R84" s="92">
        <f>INT(N84*B83*16)</f>
        <v>240</v>
      </c>
      <c r="S84" s="86">
        <f aca="true" t="shared" si="62" ref="S84:S94">25*INT(N84*1.2+12)+42*INT(N84*0.15+1.5)+60*INT(N84*0.15+1.5)</f>
        <v>654</v>
      </c>
      <c r="T84" s="83">
        <f aca="true" t="shared" si="63" ref="T84:T94">25*INT(C84*1.8+18)+42*INT(C84*0.15+1.5)+60*INT(C84*0.15+1.5)</f>
        <v>879</v>
      </c>
      <c r="U84" s="83">
        <f aca="true" t="shared" si="64" ref="U84:U94">25*INT(C84*3+30)+42*INT(C84*0.15+1.5)+60*INT(C84*0.15+1.5)</f>
        <v>1329</v>
      </c>
      <c r="V84" s="92">
        <f aca="true" t="shared" si="65" ref="V84:V94">25*INT(C84*3.75+37.5)+42*INT(C84*0.3+3)+60*INT(C84*0.3+3)</f>
        <v>1808</v>
      </c>
      <c r="W84" s="79"/>
      <c r="X84" s="126"/>
      <c r="Y84" s="83">
        <v>5</v>
      </c>
      <c r="Z84" s="85">
        <f>Y84*B83*10</f>
        <v>150</v>
      </c>
      <c r="AA84" s="84" t="s">
        <v>1854</v>
      </c>
      <c r="AB84" s="86">
        <f>Y84*B83*100</f>
        <v>1500</v>
      </c>
      <c r="AC84" s="92">
        <f>INT(Y84*B83*16)</f>
        <v>240</v>
      </c>
      <c r="AD84" s="86">
        <f aca="true" t="shared" si="66" ref="AD84:AD94">40*INT(Y84*0.15+1.5)+58*INT(Y84*0.15+1.5)+28*INT(Y84*1.2+12)</f>
        <v>700</v>
      </c>
      <c r="AE84" s="83">
        <f>40*INT(C84*0.15+1.5)+58*INT(C84*0.15+1.5)+28*INT(C84*1.8+18)</f>
        <v>952</v>
      </c>
      <c r="AF84" s="83">
        <f>40*INT(C84*0.15+1.5)+58*INT(C84*0.15+1.5)+28*INT(C84*3+30)</f>
        <v>1456</v>
      </c>
      <c r="AG84" s="92">
        <f>40*INT(C84*0.3+3)+58*INT(C84*0.3+3)+28*INT(C84*3.75+37.5)</f>
        <v>1960</v>
      </c>
    </row>
    <row r="85" spans="2:33" ht="13.5">
      <c r="B85" s="126"/>
      <c r="C85" s="87">
        <v>10</v>
      </c>
      <c r="D85" s="88">
        <f>C85*B83*10</f>
        <v>300</v>
      </c>
      <c r="E85" s="89" t="s">
        <v>1854</v>
      </c>
      <c r="F85" s="90">
        <f>C85*B83*100</f>
        <v>3000</v>
      </c>
      <c r="G85" s="91">
        <f>INT(C85*B83*16)</f>
        <v>480</v>
      </c>
      <c r="H85" s="90">
        <f t="shared" si="58"/>
        <v>921</v>
      </c>
      <c r="I85" s="87">
        <f t="shared" si="59"/>
        <v>1233</v>
      </c>
      <c r="J85" s="87">
        <f t="shared" si="60"/>
        <v>1857</v>
      </c>
      <c r="K85" s="91">
        <f t="shared" si="61"/>
        <v>2544</v>
      </c>
      <c r="M85" s="126"/>
      <c r="N85" s="87">
        <v>10</v>
      </c>
      <c r="O85" s="88">
        <f>N85*B83*10</f>
        <v>300</v>
      </c>
      <c r="P85" s="89" t="s">
        <v>1854</v>
      </c>
      <c r="Q85" s="90">
        <f>N85*B83*100</f>
        <v>3000</v>
      </c>
      <c r="R85" s="91">
        <f>INT(N85*B83*16)</f>
        <v>480</v>
      </c>
      <c r="S85" s="90">
        <f t="shared" si="62"/>
        <v>906</v>
      </c>
      <c r="T85" s="87">
        <f t="shared" si="63"/>
        <v>1206</v>
      </c>
      <c r="U85" s="87">
        <f t="shared" si="64"/>
        <v>1806</v>
      </c>
      <c r="V85" s="91">
        <f t="shared" si="65"/>
        <v>2487</v>
      </c>
      <c r="W85" s="79"/>
      <c r="X85" s="126"/>
      <c r="Y85" s="87">
        <v>10</v>
      </c>
      <c r="Z85" s="88">
        <f>Y85*B83*10</f>
        <v>300</v>
      </c>
      <c r="AA85" s="89" t="s">
        <v>1854</v>
      </c>
      <c r="AB85" s="90">
        <f>Y85*B83*100</f>
        <v>3000</v>
      </c>
      <c r="AC85" s="91">
        <f>INT(Y85*B83*16)</f>
        <v>480</v>
      </c>
      <c r="AD85" s="90">
        <f t="shared" si="66"/>
        <v>966</v>
      </c>
      <c r="AE85" s="87">
        <f>40*INT(C85*0.15+1.5)+58*INT(C85*0.15+1.5)+28*INT(C85*1.8+18)</f>
        <v>1302</v>
      </c>
      <c r="AF85" s="87">
        <f>40*INT(C85*0.15+1.5)+58*INT(C85*0.15+1.5)+28*INT(C85*3+30)</f>
        <v>1974</v>
      </c>
      <c r="AG85" s="91">
        <f>40*INT(C85*0.3+3)+58*INT(C85*0.3+3)+28*INT(C85*3.75+37.5)</f>
        <v>2688</v>
      </c>
    </row>
    <row r="86" spans="2:33" ht="13.5">
      <c r="B86" s="126"/>
      <c r="C86" s="83">
        <v>20</v>
      </c>
      <c r="D86" s="85">
        <f>C86*B83*10</f>
        <v>600</v>
      </c>
      <c r="E86" s="84" t="s">
        <v>1854</v>
      </c>
      <c r="F86" s="86">
        <f>C86*B83*100</f>
        <v>6000</v>
      </c>
      <c r="G86" s="92">
        <f>INT(C86*B83*16)</f>
        <v>960</v>
      </c>
      <c r="H86" s="86">
        <f t="shared" si="58"/>
        <v>1332</v>
      </c>
      <c r="I86" s="83">
        <f t="shared" si="59"/>
        <v>1800</v>
      </c>
      <c r="J86" s="83">
        <f t="shared" si="60"/>
        <v>2736</v>
      </c>
      <c r="K86" s="92">
        <f t="shared" si="61"/>
        <v>3803</v>
      </c>
      <c r="M86" s="126"/>
      <c r="N86" s="83">
        <v>20</v>
      </c>
      <c r="O86" s="85">
        <f>N86*B83*10</f>
        <v>600</v>
      </c>
      <c r="P86" s="84" t="s">
        <v>1854</v>
      </c>
      <c r="Q86" s="86">
        <f>N86*B83*100</f>
        <v>6000</v>
      </c>
      <c r="R86" s="92">
        <f>INT(N86*B83*16)</f>
        <v>960</v>
      </c>
      <c r="S86" s="86">
        <f t="shared" si="62"/>
        <v>1308</v>
      </c>
      <c r="T86" s="83">
        <f t="shared" si="63"/>
        <v>1758</v>
      </c>
      <c r="U86" s="83">
        <f t="shared" si="64"/>
        <v>2658</v>
      </c>
      <c r="V86" s="92">
        <f t="shared" si="65"/>
        <v>3718</v>
      </c>
      <c r="W86" s="79"/>
      <c r="X86" s="126"/>
      <c r="Y86" s="83">
        <v>20</v>
      </c>
      <c r="Z86" s="85">
        <f>Y86*B83*10</f>
        <v>600</v>
      </c>
      <c r="AA86" s="84" t="s">
        <v>1854</v>
      </c>
      <c r="AB86" s="86">
        <f>Y86*B83*100</f>
        <v>6000</v>
      </c>
      <c r="AC86" s="92">
        <f>INT(Y86*B83*16)</f>
        <v>960</v>
      </c>
      <c r="AD86" s="86">
        <f t="shared" si="66"/>
        <v>1400</v>
      </c>
      <c r="AE86" s="83">
        <f>40*INT(C86*0.15+1.5)+58*INT(C86*0.15+1.5)+28*INT(C86*1.8+18)</f>
        <v>1904</v>
      </c>
      <c r="AF86" s="83">
        <f>40*INT(C86*0.15+1.5)+58*INT(C86*0.15+1.5)+28*INT(C86*3+30)</f>
        <v>2912</v>
      </c>
      <c r="AG86" s="92">
        <f>40*INT(C86*0.3+3)+58*INT(C86*0.3+3)+28*INT(C86*3.75+37.5)</f>
        <v>4018</v>
      </c>
    </row>
    <row r="87" spans="2:33" ht="13.5">
      <c r="B87" s="126"/>
      <c r="C87" s="87">
        <v>30</v>
      </c>
      <c r="D87" s="88">
        <f>C87*B83*10</f>
        <v>900</v>
      </c>
      <c r="E87" s="89" t="s">
        <v>1854</v>
      </c>
      <c r="F87" s="90">
        <f>C87*B83*100</f>
        <v>9000</v>
      </c>
      <c r="G87" s="91">
        <f>INT(C87*B83*16)</f>
        <v>1440</v>
      </c>
      <c r="H87" s="90">
        <f t="shared" si="58"/>
        <v>1842</v>
      </c>
      <c r="I87" s="87">
        <f t="shared" si="59"/>
        <v>2466</v>
      </c>
      <c r="J87" s="87">
        <f t="shared" si="60"/>
        <v>3714</v>
      </c>
      <c r="K87" s="91">
        <f t="shared" si="61"/>
        <v>5088</v>
      </c>
      <c r="M87" s="126"/>
      <c r="N87" s="87">
        <v>30</v>
      </c>
      <c r="O87" s="88">
        <f>N87*B83*10</f>
        <v>900</v>
      </c>
      <c r="P87" s="89" t="s">
        <v>1854</v>
      </c>
      <c r="Q87" s="90">
        <f>N87*B83*100</f>
        <v>9000</v>
      </c>
      <c r="R87" s="91">
        <f>INT(N87*B83*16)</f>
        <v>1440</v>
      </c>
      <c r="S87" s="90">
        <f t="shared" si="62"/>
        <v>1812</v>
      </c>
      <c r="T87" s="87">
        <f t="shared" si="63"/>
        <v>2412</v>
      </c>
      <c r="U87" s="87">
        <f t="shared" si="64"/>
        <v>3612</v>
      </c>
      <c r="V87" s="91">
        <f t="shared" si="65"/>
        <v>4974</v>
      </c>
      <c r="W87" s="79"/>
      <c r="X87" s="126"/>
      <c r="Y87" s="87">
        <v>30</v>
      </c>
      <c r="Z87" s="88">
        <f>Y87*B83*10</f>
        <v>900</v>
      </c>
      <c r="AA87" s="89" t="s">
        <v>1854</v>
      </c>
      <c r="AB87" s="90">
        <f>Y87*B83*100</f>
        <v>9000</v>
      </c>
      <c r="AC87" s="91">
        <f>INT(Y87*B83*16)</f>
        <v>1440</v>
      </c>
      <c r="AD87" s="90">
        <f t="shared" si="66"/>
        <v>1932</v>
      </c>
      <c r="AE87" s="87">
        <f>40*INT(C87*0.15+1.5)+58*INT(C87*0.15+1.5)+28*INT(C87*1.8+18)</f>
        <v>2604</v>
      </c>
      <c r="AF87" s="87">
        <f>40*INT(C87*0.15+1.5)+58*INT(C87*0.15+1.5)+28*INT(C87*3+30)</f>
        <v>3948</v>
      </c>
      <c r="AG87" s="91">
        <f>40*INT(C87*0.3+3)+58*INT(C87*0.3+3)+28*INT(C87*3.75+37.5)</f>
        <v>5376</v>
      </c>
    </row>
    <row r="88" spans="2:33" ht="13.5">
      <c r="B88" s="126"/>
      <c r="C88" s="83">
        <v>40</v>
      </c>
      <c r="D88" s="85">
        <f>C88*B83*10</f>
        <v>1200</v>
      </c>
      <c r="E88" s="84" t="s">
        <v>1854</v>
      </c>
      <c r="F88" s="86">
        <f>C88*B83*100</f>
        <v>12000</v>
      </c>
      <c r="G88" s="92">
        <f>INT(C88*B83*16)</f>
        <v>1920</v>
      </c>
      <c r="H88" s="86">
        <f t="shared" si="58"/>
        <v>2253</v>
      </c>
      <c r="I88" s="83">
        <f t="shared" si="59"/>
        <v>3033</v>
      </c>
      <c r="J88" s="83">
        <f t="shared" si="60"/>
        <v>4593</v>
      </c>
      <c r="K88" s="92">
        <f t="shared" si="61"/>
        <v>6347</v>
      </c>
      <c r="M88" s="126"/>
      <c r="N88" s="83">
        <v>40</v>
      </c>
      <c r="O88" s="85">
        <f>N88*B83*10</f>
        <v>1200</v>
      </c>
      <c r="P88" s="84" t="s">
        <v>1854</v>
      </c>
      <c r="Q88" s="86">
        <f>N88*B83*100</f>
        <v>12000</v>
      </c>
      <c r="R88" s="92">
        <f>INT(N88*B83*16)</f>
        <v>1920</v>
      </c>
      <c r="S88" s="86">
        <f t="shared" si="62"/>
        <v>2214</v>
      </c>
      <c r="T88" s="83">
        <f t="shared" si="63"/>
        <v>2964</v>
      </c>
      <c r="U88" s="83">
        <f t="shared" si="64"/>
        <v>4464</v>
      </c>
      <c r="V88" s="92">
        <f t="shared" si="65"/>
        <v>6205</v>
      </c>
      <c r="W88" s="79"/>
      <c r="X88" s="126"/>
      <c r="Y88" s="83">
        <v>40</v>
      </c>
      <c r="Z88" s="85">
        <f>Y88*B83*10</f>
        <v>1200</v>
      </c>
      <c r="AA88" s="84" t="s">
        <v>1854</v>
      </c>
      <c r="AB88" s="86">
        <f>Y88*B83*100</f>
        <v>12000</v>
      </c>
      <c r="AC88" s="92">
        <f>INT(Y88*B83*16)</f>
        <v>1920</v>
      </c>
      <c r="AD88" s="86">
        <f t="shared" si="66"/>
        <v>2366</v>
      </c>
      <c r="AE88" s="83">
        <f>40*INT(C88*0.15+1.5)+58*INT(C88*0.15+1.5)+28*INT(C88*1.8+18)</f>
        <v>3206</v>
      </c>
      <c r="AF88" s="83">
        <f>40*INT(C88*0.15+1.5)+58*INT(C88*0.15+1.5)+28*INT(C88*3+30)</f>
        <v>4886</v>
      </c>
      <c r="AG88" s="92">
        <f>40*INT(C88*0.3+3)+58*INT(C88*0.3+3)+28*INT(C88*3.75+37.5)</f>
        <v>6706</v>
      </c>
    </row>
    <row r="89" spans="2:33" ht="13.5">
      <c r="B89" s="126"/>
      <c r="C89" s="87">
        <v>50</v>
      </c>
      <c r="D89" s="88">
        <f>C89*B83*10</f>
        <v>1500</v>
      </c>
      <c r="E89" s="89" t="s">
        <v>1854</v>
      </c>
      <c r="F89" s="90">
        <f>C89*B83*100</f>
        <v>15000</v>
      </c>
      <c r="G89" s="91">
        <f>INT(C89*B83*16)</f>
        <v>2400</v>
      </c>
      <c r="H89" s="90">
        <f t="shared" si="58"/>
        <v>2763</v>
      </c>
      <c r="I89" s="87">
        <f t="shared" si="59"/>
        <v>3699</v>
      </c>
      <c r="J89" s="87">
        <f t="shared" si="60"/>
        <v>5571</v>
      </c>
      <c r="K89" s="91">
        <f t="shared" si="61"/>
        <v>7632</v>
      </c>
      <c r="M89" s="126"/>
      <c r="N89" s="87">
        <v>50</v>
      </c>
      <c r="O89" s="88">
        <f>N89*B83*10</f>
        <v>1500</v>
      </c>
      <c r="P89" s="89" t="s">
        <v>1854</v>
      </c>
      <c r="Q89" s="90">
        <f>N89*B83*100</f>
        <v>15000</v>
      </c>
      <c r="R89" s="91">
        <f>INT(N89*B83*16)</f>
        <v>2400</v>
      </c>
      <c r="S89" s="90">
        <f t="shared" si="62"/>
        <v>2718</v>
      </c>
      <c r="T89" s="87">
        <f t="shared" si="63"/>
        <v>3618</v>
      </c>
      <c r="U89" s="87">
        <f t="shared" si="64"/>
        <v>5418</v>
      </c>
      <c r="V89" s="91">
        <f t="shared" si="65"/>
        <v>7461</v>
      </c>
      <c r="W89" s="79"/>
      <c r="X89" s="126"/>
      <c r="Y89" s="87">
        <v>50</v>
      </c>
      <c r="Z89" s="88">
        <f>Y89*B83*10</f>
        <v>1500</v>
      </c>
      <c r="AA89" s="89" t="s">
        <v>1854</v>
      </c>
      <c r="AB89" s="90">
        <f>Y89*B83*100</f>
        <v>15000</v>
      </c>
      <c r="AC89" s="91">
        <f>INT(Y89*B83*16)</f>
        <v>2400</v>
      </c>
      <c r="AD89" s="90">
        <f t="shared" si="66"/>
        <v>2898</v>
      </c>
      <c r="AE89" s="87">
        <f>40*INT(C89*0.15+1.5)+58*INT(C89*0.15+1.5)+28*INT(C89*1.8+18)</f>
        <v>3906</v>
      </c>
      <c r="AF89" s="87">
        <f>40*INT(C89*0.15+1.5)+58*INT(C89*0.15+1.5)+28*INT(C89*3+30)</f>
        <v>5922</v>
      </c>
      <c r="AG89" s="91">
        <f>40*INT(C89*0.3+3)+58*INT(C89*0.3+3)+28*INT(C89*3.75+37.5)</f>
        <v>8064</v>
      </c>
    </row>
    <row r="90" spans="2:33" ht="13.5">
      <c r="B90" s="126"/>
      <c r="C90" s="83">
        <v>100</v>
      </c>
      <c r="D90" s="85">
        <f>C90*B83*10</f>
        <v>3000</v>
      </c>
      <c r="E90" s="84" t="s">
        <v>1854</v>
      </c>
      <c r="F90" s="86">
        <f>C90*B83*100</f>
        <v>30000</v>
      </c>
      <c r="G90" s="92">
        <f>INT(C90*B83*16)</f>
        <v>4800</v>
      </c>
      <c r="H90" s="86">
        <f t="shared" si="58"/>
        <v>5016</v>
      </c>
      <c r="I90" s="83">
        <f t="shared" si="59"/>
        <v>6732</v>
      </c>
      <c r="J90" s="83">
        <f t="shared" si="60"/>
        <v>10164</v>
      </c>
      <c r="K90" s="92">
        <f t="shared" si="61"/>
        <v>13979</v>
      </c>
      <c r="M90" s="126"/>
      <c r="N90" s="83">
        <v>100</v>
      </c>
      <c r="O90" s="85">
        <f>N90*B83*10</f>
        <v>3000</v>
      </c>
      <c r="P90" s="84" t="s">
        <v>1854</v>
      </c>
      <c r="Q90" s="86">
        <f>N90*B83*100</f>
        <v>30000</v>
      </c>
      <c r="R90" s="92">
        <f>INT(N90*B83*16)</f>
        <v>4800</v>
      </c>
      <c r="S90" s="86">
        <f t="shared" si="62"/>
        <v>4932</v>
      </c>
      <c r="T90" s="83">
        <f t="shared" si="63"/>
        <v>6582</v>
      </c>
      <c r="U90" s="83">
        <f t="shared" si="64"/>
        <v>9882</v>
      </c>
      <c r="V90" s="92">
        <f t="shared" si="65"/>
        <v>13666</v>
      </c>
      <c r="W90" s="79"/>
      <c r="X90" s="126"/>
      <c r="Y90" s="83">
        <v>100</v>
      </c>
      <c r="Z90" s="85">
        <f>Y90*B83*10</f>
        <v>3000</v>
      </c>
      <c r="AA90" s="84" t="s">
        <v>1854</v>
      </c>
      <c r="AB90" s="86">
        <f>Y90*B83*100</f>
        <v>30000</v>
      </c>
      <c r="AC90" s="92">
        <f>INT(Y90*B83*16)</f>
        <v>4800</v>
      </c>
      <c r="AD90" s="86">
        <f t="shared" si="66"/>
        <v>5264</v>
      </c>
      <c r="AE90" s="83">
        <f>40*INT(C90*0.15+1.5)+58*INT(C90*0.15+1.5)+28*INT(C90*1.8+18)</f>
        <v>7112</v>
      </c>
      <c r="AF90" s="83">
        <f>40*INT(C90*0.15+1.5)+58*INT(C90*0.15+1.5)+28*INT(C90*3+30)</f>
        <v>10808</v>
      </c>
      <c r="AG90" s="92">
        <f>40*INT(C90*0.3+3)+58*INT(C90*0.3+3)+28*INT(C90*3.75+37.5)</f>
        <v>14770</v>
      </c>
    </row>
    <row r="91" spans="2:33" ht="13.5">
      <c r="B91" s="126"/>
      <c r="C91" s="87">
        <v>150</v>
      </c>
      <c r="D91" s="88">
        <f>C91*B83*10</f>
        <v>4500</v>
      </c>
      <c r="E91" s="89" t="s">
        <v>1854</v>
      </c>
      <c r="F91" s="90">
        <f>C91*B83*100</f>
        <v>45000</v>
      </c>
      <c r="G91" s="91">
        <f>INT(C91*B83*16)</f>
        <v>7200</v>
      </c>
      <c r="H91" s="90">
        <f t="shared" si="58"/>
        <v>7368</v>
      </c>
      <c r="I91" s="87">
        <f t="shared" si="59"/>
        <v>9864</v>
      </c>
      <c r="J91" s="87">
        <f t="shared" si="60"/>
        <v>14856</v>
      </c>
      <c r="K91" s="91">
        <f t="shared" si="61"/>
        <v>20352</v>
      </c>
      <c r="M91" s="126"/>
      <c r="N91" s="87">
        <v>150</v>
      </c>
      <c r="O91" s="88">
        <f>N91*B83*10</f>
        <v>4500</v>
      </c>
      <c r="P91" s="89" t="s">
        <v>1854</v>
      </c>
      <c r="Q91" s="90">
        <f>N91*B83*100</f>
        <v>45000</v>
      </c>
      <c r="R91" s="91">
        <f>INT(N91*B83*16)</f>
        <v>7200</v>
      </c>
      <c r="S91" s="90">
        <f t="shared" si="62"/>
        <v>7248</v>
      </c>
      <c r="T91" s="87">
        <f t="shared" si="63"/>
        <v>9648</v>
      </c>
      <c r="U91" s="87">
        <f t="shared" si="64"/>
        <v>14448</v>
      </c>
      <c r="V91" s="91">
        <f t="shared" si="65"/>
        <v>19896</v>
      </c>
      <c r="W91" s="79"/>
      <c r="X91" s="126"/>
      <c r="Y91" s="87">
        <v>150</v>
      </c>
      <c r="Z91" s="88">
        <f>Y91*B83*10</f>
        <v>4500</v>
      </c>
      <c r="AA91" s="89" t="s">
        <v>1854</v>
      </c>
      <c r="AB91" s="90">
        <f>Y91*B83*100</f>
        <v>45000</v>
      </c>
      <c r="AC91" s="91">
        <f>INT(Y91*B83*16)</f>
        <v>7200</v>
      </c>
      <c r="AD91" s="90">
        <f t="shared" si="66"/>
        <v>7728</v>
      </c>
      <c r="AE91" s="87">
        <f>40*INT(C91*0.15+1.5)+58*INT(C91*0.15+1.5)+28*INT(C91*1.8+18)</f>
        <v>10416</v>
      </c>
      <c r="AF91" s="87">
        <f>40*INT(C91*0.15+1.5)+58*INT(C91*0.15+1.5)+28*INT(C91*3+30)</f>
        <v>15792</v>
      </c>
      <c r="AG91" s="91">
        <f>40*INT(C91*0.3+3)+58*INT(C91*0.3+3)+28*INT(C91*3.75+37.5)</f>
        <v>21504</v>
      </c>
    </row>
    <row r="92" spans="2:33" ht="13.5">
      <c r="B92" s="126"/>
      <c r="C92" s="83">
        <v>200</v>
      </c>
      <c r="D92" s="85">
        <f>C92*B83*10</f>
        <v>6000</v>
      </c>
      <c r="E92" s="84" t="s">
        <v>1854</v>
      </c>
      <c r="F92" s="86">
        <f>C92*B83*100</f>
        <v>60000</v>
      </c>
      <c r="G92" s="92">
        <f>INT(C92*B83*16)</f>
        <v>9600</v>
      </c>
      <c r="H92" s="86">
        <f t="shared" si="58"/>
        <v>9621</v>
      </c>
      <c r="I92" s="83">
        <f t="shared" si="59"/>
        <v>12897</v>
      </c>
      <c r="J92" s="83">
        <f t="shared" si="60"/>
        <v>19449</v>
      </c>
      <c r="K92" s="92">
        <f t="shared" si="61"/>
        <v>26699</v>
      </c>
      <c r="M92" s="126"/>
      <c r="N92" s="83">
        <v>200</v>
      </c>
      <c r="O92" s="85">
        <f>N92*B83*10</f>
        <v>6000</v>
      </c>
      <c r="P92" s="84" t="s">
        <v>1854</v>
      </c>
      <c r="Q92" s="86">
        <f>N92*B83*100</f>
        <v>60000</v>
      </c>
      <c r="R92" s="92">
        <f>INT(N92*B83*16)</f>
        <v>9600</v>
      </c>
      <c r="S92" s="86">
        <f t="shared" si="62"/>
        <v>9462</v>
      </c>
      <c r="T92" s="83">
        <f t="shared" si="63"/>
        <v>12612</v>
      </c>
      <c r="U92" s="83">
        <f t="shared" si="64"/>
        <v>18912</v>
      </c>
      <c r="V92" s="92">
        <f t="shared" si="65"/>
        <v>26101</v>
      </c>
      <c r="W92" s="79"/>
      <c r="X92" s="126"/>
      <c r="Y92" s="83">
        <v>200</v>
      </c>
      <c r="Z92" s="85">
        <f>Y92*B83*10</f>
        <v>6000</v>
      </c>
      <c r="AA92" s="84" t="s">
        <v>1854</v>
      </c>
      <c r="AB92" s="86">
        <f>Y92*B83*100</f>
        <v>60000</v>
      </c>
      <c r="AC92" s="92">
        <f>INT(Y92*B83*16)</f>
        <v>9600</v>
      </c>
      <c r="AD92" s="86">
        <f t="shared" si="66"/>
        <v>10094</v>
      </c>
      <c r="AE92" s="83">
        <f>40*INT(C92*0.15+1.5)+58*INT(C92*0.15+1.5)+28*INT(C92*1.8+18)</f>
        <v>13622</v>
      </c>
      <c r="AF92" s="83">
        <f>40*INT(C92*0.15+1.5)+58*INT(C92*0.15+1.5)+28*INT(C92*3+30)</f>
        <v>20678</v>
      </c>
      <c r="AG92" s="92">
        <f>40*INT(C92*0.3+3)+58*INT(C92*0.3+3)+28*INT(C92*3.75+37.5)</f>
        <v>28210</v>
      </c>
    </row>
    <row r="93" spans="2:33" ht="13.5">
      <c r="B93" s="126"/>
      <c r="C93" s="87">
        <v>250</v>
      </c>
      <c r="D93" s="88">
        <f>C93*B83*10</f>
        <v>7500</v>
      </c>
      <c r="E93" s="89" t="s">
        <v>1854</v>
      </c>
      <c r="F93" s="90">
        <f>C93*B83*100</f>
        <v>75000</v>
      </c>
      <c r="G93" s="91">
        <f>INT(C93*B83*16)</f>
        <v>12000</v>
      </c>
      <c r="H93" s="90">
        <f t="shared" si="58"/>
        <v>11973</v>
      </c>
      <c r="I93" s="87">
        <f t="shared" si="59"/>
        <v>16029</v>
      </c>
      <c r="J93" s="87">
        <f t="shared" si="60"/>
        <v>24141</v>
      </c>
      <c r="K93" s="91">
        <f t="shared" si="61"/>
        <v>33072</v>
      </c>
      <c r="M93" s="126"/>
      <c r="N93" s="87">
        <v>250</v>
      </c>
      <c r="O93" s="88">
        <f>N93*B83*10</f>
        <v>7500</v>
      </c>
      <c r="P93" s="89" t="s">
        <v>1854</v>
      </c>
      <c r="Q93" s="90">
        <f>N93*B83*100</f>
        <v>75000</v>
      </c>
      <c r="R93" s="91">
        <f>INT(N93*B83*16)</f>
        <v>12000</v>
      </c>
      <c r="S93" s="90">
        <f t="shared" si="62"/>
        <v>11778</v>
      </c>
      <c r="T93" s="87">
        <f t="shared" si="63"/>
        <v>15678</v>
      </c>
      <c r="U93" s="87">
        <f t="shared" si="64"/>
        <v>23478</v>
      </c>
      <c r="V93" s="91">
        <f t="shared" si="65"/>
        <v>32331</v>
      </c>
      <c r="W93" s="79"/>
      <c r="X93" s="126"/>
      <c r="Y93" s="87">
        <v>250</v>
      </c>
      <c r="Z93" s="88">
        <f>Y93*B83*10</f>
        <v>7500</v>
      </c>
      <c r="AA93" s="89" t="s">
        <v>1854</v>
      </c>
      <c r="AB93" s="90">
        <f>Y93*B83*100</f>
        <v>75000</v>
      </c>
      <c r="AC93" s="91">
        <f>INT(Y93*B83*16)</f>
        <v>12000</v>
      </c>
      <c r="AD93" s="90">
        <f t="shared" si="66"/>
        <v>12558</v>
      </c>
      <c r="AE93" s="87">
        <f>40*INT(C93*0.15+1.5)+58*INT(C93*0.15+1.5)+28*INT(C93*1.8+18)</f>
        <v>16926</v>
      </c>
      <c r="AF93" s="87">
        <f>40*INT(C93*0.15+1.5)+58*INT(C93*0.15+1.5)+28*INT(C93*3+30)</f>
        <v>25662</v>
      </c>
      <c r="AG93" s="91">
        <f>40*INT(C93*0.3+3)+58*INT(C93*0.3+3)+28*INT(C93*3.75+37.5)</f>
        <v>34944</v>
      </c>
    </row>
    <row r="94" spans="2:33" ht="14.25" thickBot="1">
      <c r="B94" s="127"/>
      <c r="C94" s="93">
        <v>300</v>
      </c>
      <c r="D94" s="94">
        <f>C94*B83*10</f>
        <v>9000</v>
      </c>
      <c r="E94" s="95" t="s">
        <v>1854</v>
      </c>
      <c r="F94" s="96">
        <f>C94*B83*100</f>
        <v>90000</v>
      </c>
      <c r="G94" s="97">
        <f>INT(C94*B83*16)</f>
        <v>14400</v>
      </c>
      <c r="H94" s="96">
        <f t="shared" si="58"/>
        <v>14226</v>
      </c>
      <c r="I94" s="93">
        <f t="shared" si="59"/>
        <v>19062</v>
      </c>
      <c r="J94" s="93">
        <f t="shared" si="60"/>
        <v>28734</v>
      </c>
      <c r="K94" s="97">
        <f t="shared" si="61"/>
        <v>39419</v>
      </c>
      <c r="M94" s="127"/>
      <c r="N94" s="93">
        <v>300</v>
      </c>
      <c r="O94" s="94">
        <f>N94*B83*10</f>
        <v>9000</v>
      </c>
      <c r="P94" s="95" t="s">
        <v>1854</v>
      </c>
      <c r="Q94" s="96">
        <f>N94*B83*100</f>
        <v>90000</v>
      </c>
      <c r="R94" s="97">
        <f>INT(N94*B83*16)</f>
        <v>14400</v>
      </c>
      <c r="S94" s="96">
        <f t="shared" si="62"/>
        <v>13992</v>
      </c>
      <c r="T94" s="93">
        <f t="shared" si="63"/>
        <v>18642</v>
      </c>
      <c r="U94" s="93">
        <f t="shared" si="64"/>
        <v>27942</v>
      </c>
      <c r="V94" s="97">
        <f t="shared" si="65"/>
        <v>38536</v>
      </c>
      <c r="W94" s="79"/>
      <c r="X94" s="127"/>
      <c r="Y94" s="93">
        <v>300</v>
      </c>
      <c r="Z94" s="94">
        <f>Y94*B83*10</f>
        <v>9000</v>
      </c>
      <c r="AA94" s="95" t="s">
        <v>1854</v>
      </c>
      <c r="AB94" s="96">
        <f>Y94*B83*100</f>
        <v>90000</v>
      </c>
      <c r="AC94" s="97">
        <f>INT(Y94*B83*16)</f>
        <v>14400</v>
      </c>
      <c r="AD94" s="96">
        <f t="shared" si="66"/>
        <v>14924</v>
      </c>
      <c r="AE94" s="93">
        <f>40*INT(C94*0.15+1.5)+58*INT(C94*0.15+1.5)+28*INT(C94*1.8+18)</f>
        <v>20132</v>
      </c>
      <c r="AF94" s="93">
        <f>40*INT(C94*0.15+1.5)+58*INT(C94*0.15+1.5)+28*INT(C94*3+30)</f>
        <v>30548</v>
      </c>
      <c r="AG94" s="97">
        <f>40*INT(C94*0.3+3)+58*INT(C94*0.3+3)+28*INT(C94*3.75+37.5)</f>
        <v>41650</v>
      </c>
    </row>
    <row r="95" spans="2:33" ht="13.5">
      <c r="B95" s="128">
        <v>6</v>
      </c>
      <c r="C95" s="103">
        <v>1</v>
      </c>
      <c r="D95" s="104">
        <f>C95*B95*10</f>
        <v>60</v>
      </c>
      <c r="E95" s="105" t="s">
        <v>1854</v>
      </c>
      <c r="F95" s="106">
        <f>C95*B95*100</f>
        <v>600</v>
      </c>
      <c r="G95" s="107">
        <f>INT(C95*B95*16)</f>
        <v>96</v>
      </c>
      <c r="H95" s="111">
        <f>55*INT(C95*3+30)+26*INT(C95*12+120)+44*INT(C95*3+30)</f>
        <v>6699</v>
      </c>
      <c r="I95" s="103">
        <f>55*INT(C95*3.75+37.5)+26*INT(C95*19.5+195)+44*INT(C95*3.75+37.5)</f>
        <v>9623</v>
      </c>
      <c r="J95" s="103">
        <f>55*INT(C95*3.75+37.5)+26*INT(C95*22.5+225)+44*INT(C95*3.75+37.5)</f>
        <v>10481</v>
      </c>
      <c r="K95" s="107">
        <f>55*INT(C95*9.9+99)+26*INT(C95*33.3+333)+44*INT(C95*9.9+99)</f>
        <v>20208</v>
      </c>
      <c r="M95" s="128">
        <v>6</v>
      </c>
      <c r="N95" s="103">
        <v>1</v>
      </c>
      <c r="O95" s="104">
        <f>N95*B95*10</f>
        <v>60</v>
      </c>
      <c r="P95" s="105" t="s">
        <v>1854</v>
      </c>
      <c r="Q95" s="106">
        <f>N95*B95*100</f>
        <v>600</v>
      </c>
      <c r="R95" s="107">
        <f>INT(N95*B95*16)</f>
        <v>96</v>
      </c>
      <c r="S95" s="111">
        <f>25*INT(C95*12+120)+42*INT(C95*3+30)+60*INT(C95*3+30)</f>
        <v>6666</v>
      </c>
      <c r="T95" s="103">
        <f>25*INT(C95*12+120)+42*INT(C95*3.75+37.5)+60*INT(C95*3.75+37.5)</f>
        <v>7482</v>
      </c>
      <c r="U95" s="103">
        <f>25*INT(C95*22.5+225)+42*INT(C95*3.75+37.5)+60*INT(C95*3.75+37.5)</f>
        <v>10357</v>
      </c>
      <c r="V95" s="107">
        <f>25*INT(C95*33.3+333)+42*INT(C95*9.9+99)+60*INT(C95*9.9+99)</f>
        <v>20166</v>
      </c>
      <c r="W95" s="79"/>
      <c r="X95" s="128">
        <v>6</v>
      </c>
      <c r="Y95" s="103">
        <v>1</v>
      </c>
      <c r="Z95" s="104">
        <f>Y95*B95*10</f>
        <v>60</v>
      </c>
      <c r="AA95" s="105" t="s">
        <v>1854</v>
      </c>
      <c r="AB95" s="106">
        <f>Y95*B95*100</f>
        <v>600</v>
      </c>
      <c r="AC95" s="107">
        <f>INT(Y95*B95*16)</f>
        <v>96</v>
      </c>
      <c r="AD95" s="111">
        <f>40*INT(C95*3+30)+58*INT(C95*3+30)+28*INT(C95*12+120)</f>
        <v>6930</v>
      </c>
      <c r="AE95" s="103">
        <f>40*INT(C95*3.75+37.5)+58*INT(C95*3.75+37.5)+28*INT(C95*19.5+195)</f>
        <v>10010</v>
      </c>
      <c r="AF95" s="103">
        <f>40*INT(C95*3.75+37.5)+58*INT(C95*3.75+37.5)+28*INT(C95*22.5+225)</f>
        <v>10934</v>
      </c>
      <c r="AG95" s="107">
        <f>40*INT(C95*9.9+99)+58*INT(C95*9.9+99)+28*INT(C95*33.3+333)</f>
        <v>20832</v>
      </c>
    </row>
    <row r="96" spans="2:33" ht="13.5">
      <c r="B96" s="129"/>
      <c r="C96" s="83">
        <v>5</v>
      </c>
      <c r="D96" s="85">
        <f>C96*B95*10</f>
        <v>300</v>
      </c>
      <c r="E96" s="84" t="s">
        <v>1853</v>
      </c>
      <c r="F96" s="86">
        <f>C96*B95*100</f>
        <v>3000</v>
      </c>
      <c r="G96" s="92">
        <f>INT(C96*B95*16)</f>
        <v>480</v>
      </c>
      <c r="H96" s="86">
        <f aca="true" t="shared" si="67" ref="H96:H106">55*INT(C96*3+30)+26*INT(C96*12+120)+44*INT(C96*3+30)</f>
        <v>9135</v>
      </c>
      <c r="I96" s="83">
        <f aca="true" t="shared" si="68" ref="I96:I106">55*INT(C96*3.75+37.5)+26*INT(C96*19.5+195)+44*INT(C96*3.75+37.5)</f>
        <v>13136</v>
      </c>
      <c r="J96" s="83">
        <f aca="true" t="shared" si="69" ref="J96:J106">55*INT(C96*3.75+37.5)+26*INT(C96*22.5+225)+44*INT(C96*3.75+37.5)</f>
        <v>14306</v>
      </c>
      <c r="K96" s="92">
        <f aca="true" t="shared" si="70" ref="K96:K106">55*INT(C96*9.9+99)+26*INT(C96*33.3+333)+44*INT(C96*9.9+99)</f>
        <v>27626</v>
      </c>
      <c r="M96" s="129"/>
      <c r="N96" s="83">
        <v>5</v>
      </c>
      <c r="O96" s="85">
        <f>N96*B95*10</f>
        <v>300</v>
      </c>
      <c r="P96" s="84" t="s">
        <v>1853</v>
      </c>
      <c r="Q96" s="86">
        <f>N96*B95*100</f>
        <v>3000</v>
      </c>
      <c r="R96" s="92">
        <f>INT(N96*B95*16)</f>
        <v>480</v>
      </c>
      <c r="S96" s="86">
        <f aca="true" t="shared" si="71" ref="S96:S106">25*INT(C96*12+120)+42*INT(C96*3+30)+60*INT(C96*3+30)</f>
        <v>9090</v>
      </c>
      <c r="T96" s="83">
        <f aca="true" t="shared" si="72" ref="T96:T106">25*INT(C96*12+120)+42*INT(C96*3.75+37.5)+60*INT(C96*3.75+37.5)</f>
        <v>10212</v>
      </c>
      <c r="U96" s="83">
        <f aca="true" t="shared" si="73" ref="U96:U106">25*INT(C96*22.5+225)+42*INT(C96*3.75+37.5)+60*INT(C96*3.75+37.5)</f>
        <v>14137</v>
      </c>
      <c r="V96" s="92">
        <f aca="true" t="shared" si="74" ref="V96:V106">25*INT(C96*33.3+333)+42*INT(C96*9.9+99)+60*INT(C96*9.9+99)</f>
        <v>27571</v>
      </c>
      <c r="W96" s="79"/>
      <c r="X96" s="129"/>
      <c r="Y96" s="83">
        <v>5</v>
      </c>
      <c r="Z96" s="85">
        <f>Y96*B95*10</f>
        <v>300</v>
      </c>
      <c r="AA96" s="84" t="s">
        <v>1853</v>
      </c>
      <c r="AB96" s="86">
        <f>Y96*B95*100</f>
        <v>3000</v>
      </c>
      <c r="AC96" s="92">
        <f>INT(Y96*B95*16)</f>
        <v>480</v>
      </c>
      <c r="AD96" s="86">
        <f aca="true" t="shared" si="75" ref="AD96:AD106">40*INT(C96*3+30)+58*INT(C96*3+30)+28*INT(C96*12+120)</f>
        <v>9450</v>
      </c>
      <c r="AE96" s="83">
        <f aca="true" t="shared" si="76" ref="AE96:AE106">40*INT(C96*3.75+37.5)+58*INT(C96*3.75+37.5)+28*INT(C96*19.5+195)</f>
        <v>13664</v>
      </c>
      <c r="AF96" s="83">
        <f aca="true" t="shared" si="77" ref="AF96:AF106">40*INT(C96*3.75+37.5)+58*INT(C96*3.75+37.5)+28*INT(C96*22.5+225)</f>
        <v>14924</v>
      </c>
      <c r="AG96" s="92">
        <f aca="true" t="shared" si="78" ref="AG96:AG106">40*INT(C96*9.9+99)+58*INT(C96*9.9+99)+28*INT(C96*33.3+333)</f>
        <v>28476</v>
      </c>
    </row>
    <row r="97" spans="2:33" ht="13.5">
      <c r="B97" s="129"/>
      <c r="C97" s="87">
        <v>10</v>
      </c>
      <c r="D97" s="88">
        <f>C97*B95*10</f>
        <v>600</v>
      </c>
      <c r="E97" s="89" t="s">
        <v>1853</v>
      </c>
      <c r="F97" s="90">
        <f>C97*B95*100</f>
        <v>6000</v>
      </c>
      <c r="G97" s="91">
        <f>INT(C97*B95*16)</f>
        <v>960</v>
      </c>
      <c r="H97" s="90">
        <f t="shared" si="67"/>
        <v>12180</v>
      </c>
      <c r="I97" s="87">
        <f t="shared" si="68"/>
        <v>17565</v>
      </c>
      <c r="J97" s="87">
        <f t="shared" si="69"/>
        <v>19125</v>
      </c>
      <c r="K97" s="91">
        <f t="shared" si="70"/>
        <v>36918</v>
      </c>
      <c r="M97" s="129"/>
      <c r="N97" s="87">
        <v>10</v>
      </c>
      <c r="O97" s="88">
        <f>N97*B95*10</f>
        <v>600</v>
      </c>
      <c r="P97" s="89" t="s">
        <v>1853</v>
      </c>
      <c r="Q97" s="90">
        <f>N97*B95*100</f>
        <v>6000</v>
      </c>
      <c r="R97" s="91">
        <f>INT(N97*B95*16)</f>
        <v>960</v>
      </c>
      <c r="S97" s="90">
        <f t="shared" si="71"/>
        <v>12120</v>
      </c>
      <c r="T97" s="87">
        <f t="shared" si="72"/>
        <v>13650</v>
      </c>
      <c r="U97" s="87">
        <f t="shared" si="73"/>
        <v>18900</v>
      </c>
      <c r="V97" s="91">
        <f t="shared" si="74"/>
        <v>36846</v>
      </c>
      <c r="W97" s="79"/>
      <c r="X97" s="129"/>
      <c r="Y97" s="87">
        <v>10</v>
      </c>
      <c r="Z97" s="88">
        <f>Y97*B95*10</f>
        <v>600</v>
      </c>
      <c r="AA97" s="89" t="s">
        <v>1853</v>
      </c>
      <c r="AB97" s="90">
        <f>Y97*B95*100</f>
        <v>6000</v>
      </c>
      <c r="AC97" s="91">
        <f>INT(Y97*B95*16)</f>
        <v>960</v>
      </c>
      <c r="AD97" s="90">
        <f t="shared" si="75"/>
        <v>12600</v>
      </c>
      <c r="AE97" s="87">
        <f t="shared" si="76"/>
        <v>18270</v>
      </c>
      <c r="AF97" s="87">
        <f t="shared" si="77"/>
        <v>19950</v>
      </c>
      <c r="AG97" s="91">
        <f t="shared" si="78"/>
        <v>38052</v>
      </c>
    </row>
    <row r="98" spans="2:33" ht="13.5">
      <c r="B98" s="129"/>
      <c r="C98" s="83">
        <v>20</v>
      </c>
      <c r="D98" s="85">
        <f>C98*B95*10</f>
        <v>1200</v>
      </c>
      <c r="E98" s="84" t="s">
        <v>1853</v>
      </c>
      <c r="F98" s="86">
        <f>C98*B95*100</f>
        <v>12000</v>
      </c>
      <c r="G98" s="92">
        <f>INT(C98*B95*16)</f>
        <v>1920</v>
      </c>
      <c r="H98" s="86">
        <f t="shared" si="67"/>
        <v>18270</v>
      </c>
      <c r="I98" s="83">
        <f t="shared" si="68"/>
        <v>26298</v>
      </c>
      <c r="J98" s="83">
        <f t="shared" si="69"/>
        <v>28638</v>
      </c>
      <c r="K98" s="92">
        <f t="shared" si="70"/>
        <v>55377</v>
      </c>
      <c r="M98" s="129"/>
      <c r="N98" s="83">
        <v>20</v>
      </c>
      <c r="O98" s="85">
        <f>N98*B95*10</f>
        <v>1200</v>
      </c>
      <c r="P98" s="84" t="s">
        <v>1853</v>
      </c>
      <c r="Q98" s="86">
        <f>N98*B95*100</f>
        <v>12000</v>
      </c>
      <c r="R98" s="92">
        <f>INT(N98*B95*16)</f>
        <v>1920</v>
      </c>
      <c r="S98" s="86">
        <f t="shared" si="71"/>
        <v>18180</v>
      </c>
      <c r="T98" s="83">
        <f t="shared" si="72"/>
        <v>20424</v>
      </c>
      <c r="U98" s="83">
        <f t="shared" si="73"/>
        <v>28299</v>
      </c>
      <c r="V98" s="92">
        <f t="shared" si="74"/>
        <v>55269</v>
      </c>
      <c r="W98" s="79"/>
      <c r="X98" s="129"/>
      <c r="Y98" s="83">
        <v>20</v>
      </c>
      <c r="Z98" s="85">
        <f>Y98*B95*10</f>
        <v>1200</v>
      </c>
      <c r="AA98" s="84" t="s">
        <v>1853</v>
      </c>
      <c r="AB98" s="86">
        <f>Y98*B95*100</f>
        <v>12000</v>
      </c>
      <c r="AC98" s="92">
        <f>INT(Y98*B95*16)</f>
        <v>1920</v>
      </c>
      <c r="AD98" s="86">
        <f t="shared" si="75"/>
        <v>18900</v>
      </c>
      <c r="AE98" s="83">
        <f t="shared" si="76"/>
        <v>27356</v>
      </c>
      <c r="AF98" s="83">
        <f t="shared" si="77"/>
        <v>29876</v>
      </c>
      <c r="AG98" s="92">
        <f t="shared" si="78"/>
        <v>57078</v>
      </c>
    </row>
    <row r="99" spans="2:33" ht="13.5">
      <c r="B99" s="129"/>
      <c r="C99" s="87">
        <v>30</v>
      </c>
      <c r="D99" s="88">
        <f>C99*B95*10</f>
        <v>1800</v>
      </c>
      <c r="E99" s="89" t="s">
        <v>1853</v>
      </c>
      <c r="F99" s="90">
        <f>C99*B95*100</f>
        <v>18000</v>
      </c>
      <c r="G99" s="91">
        <f>INT(C99*B95*16)</f>
        <v>2880</v>
      </c>
      <c r="H99" s="90">
        <f t="shared" si="67"/>
        <v>24360</v>
      </c>
      <c r="I99" s="87">
        <f t="shared" si="68"/>
        <v>35130</v>
      </c>
      <c r="J99" s="87">
        <f t="shared" si="69"/>
        <v>38250</v>
      </c>
      <c r="K99" s="91">
        <f t="shared" si="70"/>
        <v>73836</v>
      </c>
      <c r="M99" s="129"/>
      <c r="N99" s="87">
        <v>30</v>
      </c>
      <c r="O99" s="88">
        <f>N99*B95*10</f>
        <v>1800</v>
      </c>
      <c r="P99" s="89" t="s">
        <v>1853</v>
      </c>
      <c r="Q99" s="90">
        <f>N99*B95*100</f>
        <v>18000</v>
      </c>
      <c r="R99" s="91">
        <f>INT(N99*B95*16)</f>
        <v>2880</v>
      </c>
      <c r="S99" s="90">
        <f t="shared" si="71"/>
        <v>24240</v>
      </c>
      <c r="T99" s="87">
        <f t="shared" si="72"/>
        <v>27300</v>
      </c>
      <c r="U99" s="87">
        <f t="shared" si="73"/>
        <v>37800</v>
      </c>
      <c r="V99" s="91">
        <f t="shared" si="74"/>
        <v>73692</v>
      </c>
      <c r="W99" s="79"/>
      <c r="X99" s="129"/>
      <c r="Y99" s="87">
        <v>30</v>
      </c>
      <c r="Z99" s="88">
        <f>Y99*B95*10</f>
        <v>1800</v>
      </c>
      <c r="AA99" s="89" t="s">
        <v>1853</v>
      </c>
      <c r="AB99" s="90">
        <f>Y99*B95*100</f>
        <v>18000</v>
      </c>
      <c r="AC99" s="91">
        <f>INT(Y99*B95*16)</f>
        <v>2880</v>
      </c>
      <c r="AD99" s="90">
        <f t="shared" si="75"/>
        <v>25200</v>
      </c>
      <c r="AE99" s="87">
        <f t="shared" si="76"/>
        <v>36540</v>
      </c>
      <c r="AF99" s="87">
        <f t="shared" si="77"/>
        <v>39900</v>
      </c>
      <c r="AG99" s="91">
        <f t="shared" si="78"/>
        <v>76104</v>
      </c>
    </row>
    <row r="100" spans="2:33" ht="13.5">
      <c r="B100" s="129"/>
      <c r="C100" s="83">
        <v>40</v>
      </c>
      <c r="D100" s="85">
        <f>C100*B95*10</f>
        <v>2400</v>
      </c>
      <c r="E100" s="84" t="s">
        <v>1853</v>
      </c>
      <c r="F100" s="86">
        <f>C100*B95*100</f>
        <v>24000</v>
      </c>
      <c r="G100" s="92">
        <f>INT(C100*B95*16)</f>
        <v>3840</v>
      </c>
      <c r="H100" s="86">
        <f t="shared" si="67"/>
        <v>30450</v>
      </c>
      <c r="I100" s="83">
        <f t="shared" si="68"/>
        <v>43863</v>
      </c>
      <c r="J100" s="83">
        <f t="shared" si="69"/>
        <v>47763</v>
      </c>
      <c r="K100" s="92">
        <f t="shared" si="70"/>
        <v>92295</v>
      </c>
      <c r="M100" s="129"/>
      <c r="N100" s="83">
        <v>40</v>
      </c>
      <c r="O100" s="85">
        <f>N100*B95*10</f>
        <v>2400</v>
      </c>
      <c r="P100" s="84" t="s">
        <v>1853</v>
      </c>
      <c r="Q100" s="86">
        <f>N100*B95*100</f>
        <v>24000</v>
      </c>
      <c r="R100" s="92">
        <f>INT(N100*B95*16)</f>
        <v>3840</v>
      </c>
      <c r="S100" s="86">
        <f t="shared" si="71"/>
        <v>30300</v>
      </c>
      <c r="T100" s="83">
        <f t="shared" si="72"/>
        <v>34074</v>
      </c>
      <c r="U100" s="83">
        <f t="shared" si="73"/>
        <v>47199</v>
      </c>
      <c r="V100" s="92">
        <f t="shared" si="74"/>
        <v>92115</v>
      </c>
      <c r="W100" s="79"/>
      <c r="X100" s="129"/>
      <c r="Y100" s="83">
        <v>40</v>
      </c>
      <c r="Z100" s="85">
        <f>Y100*B95*10</f>
        <v>2400</v>
      </c>
      <c r="AA100" s="84" t="s">
        <v>1853</v>
      </c>
      <c r="AB100" s="86">
        <f>Y100*B95*100</f>
        <v>24000</v>
      </c>
      <c r="AC100" s="92">
        <f>INT(Y100*B95*16)</f>
        <v>3840</v>
      </c>
      <c r="AD100" s="86">
        <f t="shared" si="75"/>
        <v>31500</v>
      </c>
      <c r="AE100" s="83">
        <f t="shared" si="76"/>
        <v>45626</v>
      </c>
      <c r="AF100" s="83">
        <f t="shared" si="77"/>
        <v>49826</v>
      </c>
      <c r="AG100" s="92">
        <f t="shared" si="78"/>
        <v>95130</v>
      </c>
    </row>
    <row r="101" spans="2:33" ht="13.5">
      <c r="B101" s="129"/>
      <c r="C101" s="87">
        <v>50</v>
      </c>
      <c r="D101" s="88">
        <f>C101*B95*10</f>
        <v>3000</v>
      </c>
      <c r="E101" s="89" t="s">
        <v>1853</v>
      </c>
      <c r="F101" s="90">
        <f>C101*B95*100</f>
        <v>30000</v>
      </c>
      <c r="G101" s="91">
        <f>INT(C101*B95*16)</f>
        <v>4800</v>
      </c>
      <c r="H101" s="90">
        <f t="shared" si="67"/>
        <v>36540</v>
      </c>
      <c r="I101" s="87">
        <f t="shared" si="68"/>
        <v>52695</v>
      </c>
      <c r="J101" s="87">
        <f t="shared" si="69"/>
        <v>57375</v>
      </c>
      <c r="K101" s="91">
        <f t="shared" si="70"/>
        <v>110754</v>
      </c>
      <c r="M101" s="129"/>
      <c r="N101" s="87">
        <v>50</v>
      </c>
      <c r="O101" s="88">
        <f>N101*B95*10</f>
        <v>3000</v>
      </c>
      <c r="P101" s="89" t="s">
        <v>1853</v>
      </c>
      <c r="Q101" s="90">
        <f>N101*B95*100</f>
        <v>30000</v>
      </c>
      <c r="R101" s="91">
        <f>INT(N101*B95*16)</f>
        <v>4800</v>
      </c>
      <c r="S101" s="90">
        <f t="shared" si="71"/>
        <v>36360</v>
      </c>
      <c r="T101" s="87">
        <f t="shared" si="72"/>
        <v>40950</v>
      </c>
      <c r="U101" s="87">
        <f t="shared" si="73"/>
        <v>56700</v>
      </c>
      <c r="V101" s="91">
        <f t="shared" si="74"/>
        <v>110538</v>
      </c>
      <c r="W101" s="79"/>
      <c r="X101" s="129"/>
      <c r="Y101" s="87">
        <v>50</v>
      </c>
      <c r="Z101" s="88">
        <f>Y101*B95*10</f>
        <v>3000</v>
      </c>
      <c r="AA101" s="89" t="s">
        <v>1853</v>
      </c>
      <c r="AB101" s="90">
        <f>Y101*B95*100</f>
        <v>30000</v>
      </c>
      <c r="AC101" s="91">
        <f>INT(Y101*B95*16)</f>
        <v>4800</v>
      </c>
      <c r="AD101" s="90">
        <f t="shared" si="75"/>
        <v>37800</v>
      </c>
      <c r="AE101" s="87">
        <f t="shared" si="76"/>
        <v>54810</v>
      </c>
      <c r="AF101" s="87">
        <f t="shared" si="77"/>
        <v>59850</v>
      </c>
      <c r="AG101" s="91">
        <f t="shared" si="78"/>
        <v>114156</v>
      </c>
    </row>
    <row r="102" spans="2:33" ht="13.5">
      <c r="B102" s="129"/>
      <c r="C102" s="83">
        <v>100</v>
      </c>
      <c r="D102" s="85">
        <f>C102*B95*10</f>
        <v>6000</v>
      </c>
      <c r="E102" s="84" t="s">
        <v>1853</v>
      </c>
      <c r="F102" s="86">
        <f>C102*B95*100</f>
        <v>60000</v>
      </c>
      <c r="G102" s="92">
        <f>INT(C102*B95*16)</f>
        <v>9600</v>
      </c>
      <c r="H102" s="86">
        <f t="shared" si="67"/>
        <v>66990</v>
      </c>
      <c r="I102" s="83">
        <f t="shared" si="68"/>
        <v>96558</v>
      </c>
      <c r="J102" s="83">
        <f t="shared" si="69"/>
        <v>105138</v>
      </c>
      <c r="K102" s="92">
        <f t="shared" si="70"/>
        <v>203049</v>
      </c>
      <c r="M102" s="129"/>
      <c r="N102" s="83">
        <v>100</v>
      </c>
      <c r="O102" s="85">
        <f>N102*B95*10</f>
        <v>6000</v>
      </c>
      <c r="P102" s="84" t="s">
        <v>1853</v>
      </c>
      <c r="Q102" s="86">
        <f>N102*B95*100</f>
        <v>60000</v>
      </c>
      <c r="R102" s="92">
        <f>INT(N102*B95*16)</f>
        <v>9600</v>
      </c>
      <c r="S102" s="86">
        <f t="shared" si="71"/>
        <v>66660</v>
      </c>
      <c r="T102" s="83">
        <f t="shared" si="72"/>
        <v>75024</v>
      </c>
      <c r="U102" s="83">
        <f t="shared" si="73"/>
        <v>103899</v>
      </c>
      <c r="V102" s="92">
        <f t="shared" si="74"/>
        <v>202653</v>
      </c>
      <c r="W102" s="79"/>
      <c r="X102" s="129"/>
      <c r="Y102" s="83">
        <v>100</v>
      </c>
      <c r="Z102" s="85">
        <f>Y102*B95*10</f>
        <v>6000</v>
      </c>
      <c r="AA102" s="84" t="s">
        <v>1853</v>
      </c>
      <c r="AB102" s="86">
        <f>Y102*B95*100</f>
        <v>60000</v>
      </c>
      <c r="AC102" s="92">
        <f>INT(Y102*B95*16)</f>
        <v>9600</v>
      </c>
      <c r="AD102" s="86">
        <f t="shared" si="75"/>
        <v>69300</v>
      </c>
      <c r="AE102" s="83">
        <f t="shared" si="76"/>
        <v>100436</v>
      </c>
      <c r="AF102" s="83">
        <f t="shared" si="77"/>
        <v>109676</v>
      </c>
      <c r="AG102" s="92">
        <f t="shared" si="78"/>
        <v>209286</v>
      </c>
    </row>
    <row r="103" spans="2:33" ht="13.5">
      <c r="B103" s="129"/>
      <c r="C103" s="87">
        <v>150</v>
      </c>
      <c r="D103" s="88">
        <f>C103*B95*10</f>
        <v>9000</v>
      </c>
      <c r="E103" s="89" t="s">
        <v>1853</v>
      </c>
      <c r="F103" s="90">
        <f>C103*B95*100</f>
        <v>90000</v>
      </c>
      <c r="G103" s="91">
        <f>INT(C103*B95*16)</f>
        <v>14400</v>
      </c>
      <c r="H103" s="90">
        <f t="shared" si="67"/>
        <v>97440</v>
      </c>
      <c r="I103" s="87">
        <f t="shared" si="68"/>
        <v>140520</v>
      </c>
      <c r="J103" s="87">
        <f t="shared" si="69"/>
        <v>153000</v>
      </c>
      <c r="K103" s="91">
        <f t="shared" si="70"/>
        <v>295344</v>
      </c>
      <c r="M103" s="129"/>
      <c r="N103" s="87">
        <v>150</v>
      </c>
      <c r="O103" s="88">
        <f>N103*B95*10</f>
        <v>9000</v>
      </c>
      <c r="P103" s="89" t="s">
        <v>1853</v>
      </c>
      <c r="Q103" s="90">
        <f>N103*B95*100</f>
        <v>90000</v>
      </c>
      <c r="R103" s="91">
        <f>INT(N103*B95*16)</f>
        <v>14400</v>
      </c>
      <c r="S103" s="90">
        <f t="shared" si="71"/>
        <v>96960</v>
      </c>
      <c r="T103" s="87">
        <f t="shared" si="72"/>
        <v>109200</v>
      </c>
      <c r="U103" s="87">
        <f t="shared" si="73"/>
        <v>151200</v>
      </c>
      <c r="V103" s="91">
        <f t="shared" si="74"/>
        <v>294768</v>
      </c>
      <c r="W103" s="79"/>
      <c r="X103" s="129"/>
      <c r="Y103" s="87">
        <v>150</v>
      </c>
      <c r="Z103" s="88">
        <f>Y103*B95*10</f>
        <v>9000</v>
      </c>
      <c r="AA103" s="89" t="s">
        <v>1853</v>
      </c>
      <c r="AB103" s="90">
        <f>Y103*B95*100</f>
        <v>90000</v>
      </c>
      <c r="AC103" s="91">
        <f>INT(Y103*B95*16)</f>
        <v>14400</v>
      </c>
      <c r="AD103" s="90">
        <f t="shared" si="75"/>
        <v>100800</v>
      </c>
      <c r="AE103" s="87">
        <f t="shared" si="76"/>
        <v>146160</v>
      </c>
      <c r="AF103" s="87">
        <f t="shared" si="77"/>
        <v>159600</v>
      </c>
      <c r="AG103" s="91">
        <f t="shared" si="78"/>
        <v>304416</v>
      </c>
    </row>
    <row r="104" spans="2:33" ht="13.5">
      <c r="B104" s="129"/>
      <c r="C104" s="83">
        <v>200</v>
      </c>
      <c r="D104" s="85">
        <f>C104*B95*10</f>
        <v>12000</v>
      </c>
      <c r="E104" s="84" t="s">
        <v>1853</v>
      </c>
      <c r="F104" s="86">
        <f>C104*B95*100</f>
        <v>120000</v>
      </c>
      <c r="G104" s="92">
        <f>INT(C104*B95*16)</f>
        <v>19200</v>
      </c>
      <c r="H104" s="86">
        <f t="shared" si="67"/>
        <v>127890</v>
      </c>
      <c r="I104" s="83">
        <f t="shared" si="68"/>
        <v>184383</v>
      </c>
      <c r="J104" s="83">
        <f t="shared" si="69"/>
        <v>200763</v>
      </c>
      <c r="K104" s="92">
        <f t="shared" si="70"/>
        <v>387639</v>
      </c>
      <c r="M104" s="129"/>
      <c r="N104" s="83">
        <v>200</v>
      </c>
      <c r="O104" s="85">
        <f>N104*B95*10</f>
        <v>12000</v>
      </c>
      <c r="P104" s="84" t="s">
        <v>1853</v>
      </c>
      <c r="Q104" s="86">
        <f>N104*B95*100</f>
        <v>120000</v>
      </c>
      <c r="R104" s="92">
        <f>INT(N104*B95*16)</f>
        <v>19200</v>
      </c>
      <c r="S104" s="86">
        <f t="shared" si="71"/>
        <v>127260</v>
      </c>
      <c r="T104" s="83">
        <f t="shared" si="72"/>
        <v>143274</v>
      </c>
      <c r="U104" s="83">
        <f t="shared" si="73"/>
        <v>198399</v>
      </c>
      <c r="V104" s="92">
        <f t="shared" si="74"/>
        <v>386883</v>
      </c>
      <c r="W104" s="79"/>
      <c r="X104" s="129"/>
      <c r="Y104" s="83">
        <v>200</v>
      </c>
      <c r="Z104" s="85">
        <f>Y104*B95*10</f>
        <v>12000</v>
      </c>
      <c r="AA104" s="84" t="s">
        <v>1853</v>
      </c>
      <c r="AB104" s="86">
        <f>Y104*B95*100</f>
        <v>120000</v>
      </c>
      <c r="AC104" s="92">
        <f>INT(Y104*B95*16)</f>
        <v>19200</v>
      </c>
      <c r="AD104" s="86">
        <f t="shared" si="75"/>
        <v>132300</v>
      </c>
      <c r="AE104" s="83">
        <f t="shared" si="76"/>
        <v>191786</v>
      </c>
      <c r="AF104" s="83">
        <f t="shared" si="77"/>
        <v>209426</v>
      </c>
      <c r="AG104" s="92">
        <f t="shared" si="78"/>
        <v>399546</v>
      </c>
    </row>
    <row r="105" spans="2:33" ht="13.5">
      <c r="B105" s="129"/>
      <c r="C105" s="87">
        <v>250</v>
      </c>
      <c r="D105" s="88">
        <f>C105*B95*10</f>
        <v>15000</v>
      </c>
      <c r="E105" s="89" t="s">
        <v>1853</v>
      </c>
      <c r="F105" s="90">
        <f>C105*B95*100</f>
        <v>150000</v>
      </c>
      <c r="G105" s="91">
        <f>INT(C105*B95*16)</f>
        <v>24000</v>
      </c>
      <c r="H105" s="90">
        <f t="shared" si="67"/>
        <v>158340</v>
      </c>
      <c r="I105" s="87">
        <f t="shared" si="68"/>
        <v>228345</v>
      </c>
      <c r="J105" s="87">
        <f t="shared" si="69"/>
        <v>248625</v>
      </c>
      <c r="K105" s="91">
        <f t="shared" si="70"/>
        <v>479934</v>
      </c>
      <c r="M105" s="129"/>
      <c r="N105" s="87">
        <v>250</v>
      </c>
      <c r="O105" s="88">
        <f>N105*B95*10</f>
        <v>15000</v>
      </c>
      <c r="P105" s="89" t="s">
        <v>1853</v>
      </c>
      <c r="Q105" s="90">
        <f>N105*B95*100</f>
        <v>150000</v>
      </c>
      <c r="R105" s="91">
        <f>INT(N105*B95*16)</f>
        <v>24000</v>
      </c>
      <c r="S105" s="90">
        <f t="shared" si="71"/>
        <v>157560</v>
      </c>
      <c r="T105" s="87">
        <f t="shared" si="72"/>
        <v>177450</v>
      </c>
      <c r="U105" s="87">
        <f t="shared" si="73"/>
        <v>245700</v>
      </c>
      <c r="V105" s="91">
        <f t="shared" si="74"/>
        <v>478998</v>
      </c>
      <c r="W105" s="79"/>
      <c r="X105" s="129"/>
      <c r="Y105" s="87">
        <v>250</v>
      </c>
      <c r="Z105" s="88">
        <f>Y105*B95*10</f>
        <v>15000</v>
      </c>
      <c r="AA105" s="89" t="s">
        <v>1853</v>
      </c>
      <c r="AB105" s="90">
        <f>Y105*B95*100</f>
        <v>150000</v>
      </c>
      <c r="AC105" s="91">
        <f>INT(Y105*B95*16)</f>
        <v>24000</v>
      </c>
      <c r="AD105" s="90">
        <f t="shared" si="75"/>
        <v>163800</v>
      </c>
      <c r="AE105" s="87">
        <f t="shared" si="76"/>
        <v>237510</v>
      </c>
      <c r="AF105" s="87">
        <f t="shared" si="77"/>
        <v>259350</v>
      </c>
      <c r="AG105" s="91">
        <f t="shared" si="78"/>
        <v>494676</v>
      </c>
    </row>
    <row r="106" spans="2:33" ht="14.25" thickBot="1">
      <c r="B106" s="130"/>
      <c r="C106" s="113">
        <v>300</v>
      </c>
      <c r="D106" s="6">
        <f>C106*B95*10</f>
        <v>18000</v>
      </c>
      <c r="E106" s="100" t="s">
        <v>1853</v>
      </c>
      <c r="F106" s="8">
        <f>C106*B95*100</f>
        <v>180000</v>
      </c>
      <c r="G106" s="114">
        <f>INT(C106*B95*16)</f>
        <v>28800</v>
      </c>
      <c r="H106" s="8">
        <f t="shared" si="67"/>
        <v>188790</v>
      </c>
      <c r="I106" s="113">
        <f t="shared" si="68"/>
        <v>272208</v>
      </c>
      <c r="J106" s="113">
        <f t="shared" si="69"/>
        <v>296388</v>
      </c>
      <c r="K106" s="114">
        <f t="shared" si="70"/>
        <v>572229</v>
      </c>
      <c r="M106" s="130"/>
      <c r="N106" s="113">
        <v>300</v>
      </c>
      <c r="O106" s="6">
        <f>N106*B95*10</f>
        <v>18000</v>
      </c>
      <c r="P106" s="100" t="s">
        <v>1853</v>
      </c>
      <c r="Q106" s="8">
        <f>N106*B95*100</f>
        <v>180000</v>
      </c>
      <c r="R106" s="114">
        <f>INT(N106*B95*16)</f>
        <v>28800</v>
      </c>
      <c r="S106" s="8">
        <f t="shared" si="71"/>
        <v>187860</v>
      </c>
      <c r="T106" s="113">
        <f t="shared" si="72"/>
        <v>211524</v>
      </c>
      <c r="U106" s="113">
        <f t="shared" si="73"/>
        <v>292899</v>
      </c>
      <c r="V106" s="114">
        <f t="shared" si="74"/>
        <v>571113</v>
      </c>
      <c r="W106" s="79"/>
      <c r="X106" s="130"/>
      <c r="Y106" s="113">
        <v>300</v>
      </c>
      <c r="Z106" s="6">
        <f>Y106*B95*10</f>
        <v>18000</v>
      </c>
      <c r="AA106" s="100" t="s">
        <v>1853</v>
      </c>
      <c r="AB106" s="8">
        <f>Y106*B95*100</f>
        <v>180000</v>
      </c>
      <c r="AC106" s="114">
        <f>INT(Y106*B95*16)</f>
        <v>28800</v>
      </c>
      <c r="AD106" s="8">
        <f t="shared" si="75"/>
        <v>195300</v>
      </c>
      <c r="AE106" s="113">
        <f t="shared" si="76"/>
        <v>283136</v>
      </c>
      <c r="AF106" s="113">
        <f t="shared" si="77"/>
        <v>309176</v>
      </c>
      <c r="AG106" s="114">
        <f t="shared" si="78"/>
        <v>589806</v>
      </c>
    </row>
    <row r="107" spans="2:33" ht="13.5">
      <c r="B107" s="131">
        <v>10</v>
      </c>
      <c r="C107" s="108">
        <v>1</v>
      </c>
      <c r="D107" s="109">
        <f>C107*B107*10</f>
        <v>100</v>
      </c>
      <c r="E107" s="110" t="s">
        <v>1854</v>
      </c>
      <c r="F107" s="111">
        <f>C107*B107*100</f>
        <v>1000</v>
      </c>
      <c r="G107" s="112">
        <f>INT(C107*B107*16)</f>
        <v>160</v>
      </c>
      <c r="H107" s="111">
        <f>55*INT(C107*4.5+45)+26*INT(C107*22.5+225)+44*INT(C107*4.5+45)</f>
        <v>11273</v>
      </c>
      <c r="I107" s="108">
        <f>100*INT(C107*3.75+37.5)+145*INT(C107*18+180)+70*INT(C107*3.75+37.5)</f>
        <v>35680</v>
      </c>
      <c r="J107" s="108">
        <f>100*INT(C107*6+60)+145*INT(C107*27+270)+70*INT(C107*6+60)</f>
        <v>54285</v>
      </c>
      <c r="K107" s="112">
        <f>100*INT(C107*15+150)+145*INT(C107*54+555)+70*INT(C107*15+150)</f>
        <v>116355</v>
      </c>
      <c r="M107" s="131">
        <v>10</v>
      </c>
      <c r="N107" s="108">
        <v>1</v>
      </c>
      <c r="O107" s="109">
        <f>N107*B107*10</f>
        <v>100</v>
      </c>
      <c r="P107" s="110" t="s">
        <v>1854</v>
      </c>
      <c r="Q107" s="111">
        <f>N107*B107*100</f>
        <v>1000</v>
      </c>
      <c r="R107" s="112">
        <f>INT(N107*B107*16)</f>
        <v>160</v>
      </c>
      <c r="S107" s="111">
        <f>25*INT(N107*22.5+225)+42*INT(C107*4.5+45)+60*INT(C107*4.5+45)</f>
        <v>11173</v>
      </c>
      <c r="T107" s="108">
        <f>100*INT(N107*18+180)+145*INT(C107*3.75+37.5)+70*INT(C107*3.75+37.5)</f>
        <v>28615</v>
      </c>
      <c r="U107" s="108">
        <f>100*INT(N107*27+270)+145*INT(C107*6+60)+70*INT(C107*6+60)</f>
        <v>43890</v>
      </c>
      <c r="V107" s="112">
        <f>100*INT(N107*54+525)+145*INT(C107*15+150)+70*INT(C107*15+150)</f>
        <v>93375</v>
      </c>
      <c r="W107" s="79"/>
      <c r="X107" s="131">
        <v>10</v>
      </c>
      <c r="Y107" s="108">
        <v>1</v>
      </c>
      <c r="Z107" s="109">
        <f>Y107*B107*10</f>
        <v>100</v>
      </c>
      <c r="AA107" s="110" t="s">
        <v>1854</v>
      </c>
      <c r="AB107" s="111">
        <f>Y107*B107*100</f>
        <v>1000</v>
      </c>
      <c r="AC107" s="112">
        <f>INT(Y107*B107*16)</f>
        <v>160</v>
      </c>
      <c r="AD107" s="111">
        <f>40*INT(C107*4.5+45)+58*INT(C107*4.5+45)+28*INT(Y107*22.5+225)</f>
        <v>11718</v>
      </c>
      <c r="AE107" s="108">
        <f>100*INT(C107*3.75+37.5)+145*INT(C107*3.75+37.5)+70*INT(Y107*18+180)</f>
        <v>23905</v>
      </c>
      <c r="AF107" s="108">
        <f>100*INT(C107*6+60)+145*INT(C107*6+60)+70*INT(Y107*27+270)</f>
        <v>36960</v>
      </c>
      <c r="AG107" s="112">
        <f>100*INT(C107*15+150)+145*INT(C107*15+150)+70*INT(Y107*54+540)</f>
        <v>82005</v>
      </c>
    </row>
    <row r="108" spans="2:33" ht="13.5">
      <c r="B108" s="132"/>
      <c r="C108" s="83">
        <v>5</v>
      </c>
      <c r="D108" s="85">
        <f>C108*B107*10</f>
        <v>500</v>
      </c>
      <c r="E108" s="84" t="s">
        <v>1853</v>
      </c>
      <c r="F108" s="86">
        <f>C108*B107*100</f>
        <v>5000</v>
      </c>
      <c r="G108" s="92">
        <f>INT(C108*B107*16)</f>
        <v>800</v>
      </c>
      <c r="H108" s="86">
        <f aca="true" t="shared" si="79" ref="H108:H118">55*INT(C108*4.5+45)+26*INT(C108*22.5+225)+44*INT(C108*4.5+45)</f>
        <v>15395</v>
      </c>
      <c r="I108" s="83">
        <f aca="true" t="shared" si="80" ref="I108:I118">100*INT(C108*3.75+37.5)+145*INT(C108*18+180)+70*INT(C108*3.75+37.5)</f>
        <v>48670</v>
      </c>
      <c r="J108" s="83">
        <f aca="true" t="shared" si="81" ref="J108:J118">100*INT(C108*6+60)+145*INT(C108*27+270)+70*INT(C108*6+60)</f>
        <v>74025</v>
      </c>
      <c r="K108" s="92">
        <f aca="true" t="shared" si="82" ref="K108:K118">100*INT(C108*15+150)+145*INT(C108*54+555)+70*INT(C108*15+150)</f>
        <v>157875</v>
      </c>
      <c r="M108" s="132"/>
      <c r="N108" s="83">
        <v>5</v>
      </c>
      <c r="O108" s="85">
        <f>N108*B107*10</f>
        <v>500</v>
      </c>
      <c r="P108" s="84" t="s">
        <v>1853</v>
      </c>
      <c r="Q108" s="86">
        <f>N108*B107*100</f>
        <v>5000</v>
      </c>
      <c r="R108" s="92">
        <f>INT(N108*B107*16)</f>
        <v>800</v>
      </c>
      <c r="S108" s="86">
        <f aca="true" t="shared" si="83" ref="S108:S118">25*INT(N108*22.5+225)+42*INT(C108*4.5+45)+60*INT(C108*4.5+45)</f>
        <v>15259</v>
      </c>
      <c r="T108" s="83">
        <f aca="true" t="shared" si="84" ref="T108:T118">100*INT(N108*18+180)+145*INT(C108*3.75+37.5)+70*INT(C108*3.75+37.5)</f>
        <v>39040</v>
      </c>
      <c r="U108" s="83">
        <f aca="true" t="shared" si="85" ref="U108:U118">100*INT(N108*27+270)+145*INT(C108*6+60)+70*INT(C108*6+60)</f>
        <v>59850</v>
      </c>
      <c r="V108" s="92">
        <f aca="true" t="shared" si="86" ref="V108:V118">100*INT(N108*54+525)+145*INT(C108*15+150)+70*INT(C108*15+150)</f>
        <v>127875</v>
      </c>
      <c r="W108" s="79"/>
      <c r="X108" s="132"/>
      <c r="Y108" s="83">
        <v>5</v>
      </c>
      <c r="Z108" s="85">
        <f>Y108*B107*10</f>
        <v>500</v>
      </c>
      <c r="AA108" s="84" t="s">
        <v>1853</v>
      </c>
      <c r="AB108" s="86">
        <f>Y108*B107*100</f>
        <v>5000</v>
      </c>
      <c r="AC108" s="92">
        <f>INT(Y108*B107*16)</f>
        <v>800</v>
      </c>
      <c r="AD108" s="86">
        <f>40*INT(C108*4.5+45)+58*INT(C108*4.5+45)+28*INT(Y108*22.5+225)</f>
        <v>16002</v>
      </c>
      <c r="AE108" s="83">
        <f>100*INT(C108*3.75+37.5)+145*INT(C108*3.75+37.5)+70*INT(Y108*18+180)</f>
        <v>32620</v>
      </c>
      <c r="AF108" s="83">
        <f>100*INT(C108*6+60)+145*INT(C108*6+60)+70*INT(Y108*27+270)</f>
        <v>50400</v>
      </c>
      <c r="AG108" s="92">
        <f>100*INT(C108*15+150)+145*INT(C108*15+150)+70*INT(Y108*54+540)</f>
        <v>111825</v>
      </c>
    </row>
    <row r="109" spans="2:33" ht="13.5">
      <c r="B109" s="132"/>
      <c r="C109" s="87">
        <v>10</v>
      </c>
      <c r="D109" s="88">
        <f>C109*B107*10</f>
        <v>1000</v>
      </c>
      <c r="E109" s="89" t="s">
        <v>1853</v>
      </c>
      <c r="F109" s="90">
        <f>C109*B107*100</f>
        <v>10000</v>
      </c>
      <c r="G109" s="91">
        <f>INT(C109*B107*16)</f>
        <v>1600</v>
      </c>
      <c r="H109" s="90">
        <f t="shared" si="79"/>
        <v>20610</v>
      </c>
      <c r="I109" s="87">
        <f t="shared" si="80"/>
        <v>64950</v>
      </c>
      <c r="J109" s="87">
        <f t="shared" si="81"/>
        <v>98700</v>
      </c>
      <c r="K109" s="91">
        <f t="shared" si="82"/>
        <v>209775</v>
      </c>
      <c r="M109" s="132"/>
      <c r="N109" s="87">
        <v>10</v>
      </c>
      <c r="O109" s="88">
        <f>N109*B107*10</f>
        <v>1000</v>
      </c>
      <c r="P109" s="89" t="s">
        <v>1853</v>
      </c>
      <c r="Q109" s="90">
        <f>N109*B107*100</f>
        <v>10000</v>
      </c>
      <c r="R109" s="91">
        <f>INT(N109*B107*16)</f>
        <v>1600</v>
      </c>
      <c r="S109" s="90">
        <f t="shared" si="83"/>
        <v>20430</v>
      </c>
      <c r="T109" s="87">
        <f t="shared" si="84"/>
        <v>52125</v>
      </c>
      <c r="U109" s="87">
        <f t="shared" si="85"/>
        <v>79800</v>
      </c>
      <c r="V109" s="91">
        <f t="shared" si="86"/>
        <v>171000</v>
      </c>
      <c r="W109" s="79"/>
      <c r="X109" s="132"/>
      <c r="Y109" s="87">
        <v>10</v>
      </c>
      <c r="Z109" s="88">
        <f>Y109*B107*10</f>
        <v>1000</v>
      </c>
      <c r="AA109" s="89" t="s">
        <v>1853</v>
      </c>
      <c r="AB109" s="90">
        <f>Y109*B107*100</f>
        <v>10000</v>
      </c>
      <c r="AC109" s="91">
        <f>INT(Y109*B107*16)</f>
        <v>1600</v>
      </c>
      <c r="AD109" s="90">
        <f>40*INT(C109*4.5+45)+58*INT(C109*4.5+45)+28*INT(Y109*22.5+225)</f>
        <v>21420</v>
      </c>
      <c r="AE109" s="87">
        <f>100*INT(C109*3.75+37.5)+145*INT(C109*3.75+37.5)+70*INT(Y109*18+180)</f>
        <v>43575</v>
      </c>
      <c r="AF109" s="87">
        <f>100*INT(C109*6+60)+145*INT(C109*6+60)+70*INT(Y109*27+270)</f>
        <v>67200</v>
      </c>
      <c r="AG109" s="91">
        <f>100*INT(C109*15+150)+145*INT(C109*15+150)+70*INT(Y109*54+540)</f>
        <v>149100</v>
      </c>
    </row>
    <row r="110" spans="2:33" ht="13.5">
      <c r="B110" s="132"/>
      <c r="C110" s="83">
        <v>20</v>
      </c>
      <c r="D110" s="85">
        <f>C110*B107*10</f>
        <v>2000</v>
      </c>
      <c r="E110" s="84" t="s">
        <v>1853</v>
      </c>
      <c r="F110" s="86">
        <f>C110*B107*100</f>
        <v>20000</v>
      </c>
      <c r="G110" s="92">
        <f>INT(C110*B107*16)</f>
        <v>3200</v>
      </c>
      <c r="H110" s="86">
        <f t="shared" si="79"/>
        <v>30915</v>
      </c>
      <c r="I110" s="83">
        <f t="shared" si="80"/>
        <v>97340</v>
      </c>
      <c r="J110" s="83">
        <f t="shared" si="81"/>
        <v>148050</v>
      </c>
      <c r="K110" s="92">
        <f t="shared" si="82"/>
        <v>313575</v>
      </c>
      <c r="M110" s="132"/>
      <c r="N110" s="83">
        <v>20</v>
      </c>
      <c r="O110" s="85">
        <f>N110*B107*10</f>
        <v>2000</v>
      </c>
      <c r="P110" s="84" t="s">
        <v>1853</v>
      </c>
      <c r="Q110" s="86">
        <f>N110*B107*100</f>
        <v>20000</v>
      </c>
      <c r="R110" s="92">
        <f>INT(N110*B107*16)</f>
        <v>3200</v>
      </c>
      <c r="S110" s="86">
        <f t="shared" si="83"/>
        <v>30645</v>
      </c>
      <c r="T110" s="83">
        <f t="shared" si="84"/>
        <v>78080</v>
      </c>
      <c r="U110" s="83">
        <f t="shared" si="85"/>
        <v>119700</v>
      </c>
      <c r="V110" s="92">
        <f t="shared" si="86"/>
        <v>257250</v>
      </c>
      <c r="W110" s="79"/>
      <c r="X110" s="132"/>
      <c r="Y110" s="83">
        <v>20</v>
      </c>
      <c r="Z110" s="85">
        <f>Y110*B107*10</f>
        <v>2000</v>
      </c>
      <c r="AA110" s="84" t="s">
        <v>1853</v>
      </c>
      <c r="AB110" s="86">
        <f>Y110*B107*100</f>
        <v>20000</v>
      </c>
      <c r="AC110" s="92">
        <f>INT(Y110*B107*16)</f>
        <v>3200</v>
      </c>
      <c r="AD110" s="86">
        <f>40*INT(C110*4.5+45)+58*INT(C110*4.5+45)+28*INT(Y110*22.5+225)</f>
        <v>32130</v>
      </c>
      <c r="AE110" s="83">
        <f>100*INT(C110*3.75+37.5)+145*INT(C110*3.75+37.5)+70*INT(Y110*18+180)</f>
        <v>65240</v>
      </c>
      <c r="AF110" s="83">
        <f>100*INT(C110*6+60)+145*INT(C110*6+60)+70*INT(Y110*27+270)</f>
        <v>100800</v>
      </c>
      <c r="AG110" s="92">
        <f>100*INT(C110*15+150)+145*INT(C110*15+150)+70*INT(Y110*54+540)</f>
        <v>223650</v>
      </c>
    </row>
    <row r="111" spans="2:33" ht="13.5">
      <c r="B111" s="132"/>
      <c r="C111" s="87">
        <v>30</v>
      </c>
      <c r="D111" s="88">
        <f>C111*B107*10</f>
        <v>3000</v>
      </c>
      <c r="E111" s="89" t="s">
        <v>1853</v>
      </c>
      <c r="F111" s="90">
        <f>C111*B107*100</f>
        <v>30000</v>
      </c>
      <c r="G111" s="91">
        <f>INT(C111*B107*16)</f>
        <v>4800</v>
      </c>
      <c r="H111" s="90">
        <f t="shared" si="79"/>
        <v>41220</v>
      </c>
      <c r="I111" s="87">
        <f t="shared" si="80"/>
        <v>129900</v>
      </c>
      <c r="J111" s="87">
        <f t="shared" si="81"/>
        <v>197400</v>
      </c>
      <c r="K111" s="91">
        <f t="shared" si="82"/>
        <v>417375</v>
      </c>
      <c r="M111" s="132"/>
      <c r="N111" s="87">
        <v>30</v>
      </c>
      <c r="O111" s="88">
        <f>N111*B107*10</f>
        <v>3000</v>
      </c>
      <c r="P111" s="89" t="s">
        <v>1853</v>
      </c>
      <c r="Q111" s="90">
        <f>N111*B107*100</f>
        <v>30000</v>
      </c>
      <c r="R111" s="91">
        <f>INT(N111*B107*16)</f>
        <v>4800</v>
      </c>
      <c r="S111" s="90">
        <f t="shared" si="83"/>
        <v>40860</v>
      </c>
      <c r="T111" s="87">
        <f t="shared" si="84"/>
        <v>104250</v>
      </c>
      <c r="U111" s="87">
        <f t="shared" si="85"/>
        <v>159600</v>
      </c>
      <c r="V111" s="91">
        <f t="shared" si="86"/>
        <v>343500</v>
      </c>
      <c r="W111" s="79"/>
      <c r="X111" s="132"/>
      <c r="Y111" s="87">
        <v>30</v>
      </c>
      <c r="Z111" s="88">
        <f>Y111*B107*10</f>
        <v>3000</v>
      </c>
      <c r="AA111" s="89" t="s">
        <v>1853</v>
      </c>
      <c r="AB111" s="90">
        <f>Y111*B107*100</f>
        <v>30000</v>
      </c>
      <c r="AC111" s="91">
        <f>INT(Y111*B107*16)</f>
        <v>4800</v>
      </c>
      <c r="AD111" s="90">
        <f>40*INT(C111*4.5+45)+58*INT(C111*4.5+45)+28*INT(Y111*22.5+225)</f>
        <v>42840</v>
      </c>
      <c r="AE111" s="87">
        <f>100*INT(C111*3.75+37.5)+145*INT(C111*3.75+37.5)+70*INT(Y111*18+180)</f>
        <v>87150</v>
      </c>
      <c r="AF111" s="87">
        <f>100*INT(C111*6+60)+145*INT(C111*6+60)+70*INT(Y111*27+270)</f>
        <v>134400</v>
      </c>
      <c r="AG111" s="91">
        <f>100*INT(C111*15+150)+145*INT(C111*15+150)+70*INT(Y111*54+540)</f>
        <v>298200</v>
      </c>
    </row>
    <row r="112" spans="2:33" ht="13.5">
      <c r="B112" s="132"/>
      <c r="C112" s="83">
        <v>40</v>
      </c>
      <c r="D112" s="85">
        <f>C112*B107*10</f>
        <v>4000</v>
      </c>
      <c r="E112" s="84" t="s">
        <v>1853</v>
      </c>
      <c r="F112" s="86">
        <f>C112*B107*100</f>
        <v>40000</v>
      </c>
      <c r="G112" s="92">
        <f>INT(C112*B107*16)</f>
        <v>6400</v>
      </c>
      <c r="H112" s="86">
        <f t="shared" si="79"/>
        <v>51525</v>
      </c>
      <c r="I112" s="83">
        <f t="shared" si="80"/>
        <v>162290</v>
      </c>
      <c r="J112" s="83">
        <f t="shared" si="81"/>
        <v>246750</v>
      </c>
      <c r="K112" s="92">
        <f t="shared" si="82"/>
        <v>521175</v>
      </c>
      <c r="M112" s="132"/>
      <c r="N112" s="83">
        <v>40</v>
      </c>
      <c r="O112" s="85">
        <f>N112*B107*10</f>
        <v>4000</v>
      </c>
      <c r="P112" s="84" t="s">
        <v>1853</v>
      </c>
      <c r="Q112" s="86">
        <f>N112*B107*100</f>
        <v>40000</v>
      </c>
      <c r="R112" s="92">
        <f>INT(N112*B107*16)</f>
        <v>6400</v>
      </c>
      <c r="S112" s="86">
        <f t="shared" si="83"/>
        <v>51075</v>
      </c>
      <c r="T112" s="83">
        <f t="shared" si="84"/>
        <v>130205</v>
      </c>
      <c r="U112" s="83">
        <f t="shared" si="85"/>
        <v>199500</v>
      </c>
      <c r="V112" s="92">
        <f t="shared" si="86"/>
        <v>429750</v>
      </c>
      <c r="W112" s="79"/>
      <c r="X112" s="132"/>
      <c r="Y112" s="83">
        <v>40</v>
      </c>
      <c r="Z112" s="85">
        <f>Y112*B107*10</f>
        <v>4000</v>
      </c>
      <c r="AA112" s="84" t="s">
        <v>1853</v>
      </c>
      <c r="AB112" s="86">
        <f>Y112*B107*100</f>
        <v>40000</v>
      </c>
      <c r="AC112" s="92">
        <f>INT(Y112*B107*16)</f>
        <v>6400</v>
      </c>
      <c r="AD112" s="86">
        <f>40*INT(C112*4.5+45)+58*INT(C112*4.5+45)+28*INT(Y112*22.5+225)</f>
        <v>53550</v>
      </c>
      <c r="AE112" s="83">
        <f>100*INT(C112*3.75+37.5)+145*INT(C112*3.75+37.5)+70*INT(Y112*18+180)</f>
        <v>108815</v>
      </c>
      <c r="AF112" s="83">
        <f>100*INT(C112*6+60)+145*INT(C112*6+60)+70*INT(Y112*27+270)</f>
        <v>168000</v>
      </c>
      <c r="AG112" s="92">
        <f>100*INT(C112*15+150)+145*INT(C112*15+150)+70*INT(Y112*54+540)</f>
        <v>372750</v>
      </c>
    </row>
    <row r="113" spans="2:33" ht="13.5">
      <c r="B113" s="132"/>
      <c r="C113" s="87">
        <v>50</v>
      </c>
      <c r="D113" s="88">
        <f>C113*B107*10</f>
        <v>5000</v>
      </c>
      <c r="E113" s="89" t="s">
        <v>1853</v>
      </c>
      <c r="F113" s="90">
        <f>C113*B107*100</f>
        <v>50000</v>
      </c>
      <c r="G113" s="91">
        <f>INT(C113*B107*16)</f>
        <v>8000</v>
      </c>
      <c r="H113" s="90">
        <f t="shared" si="79"/>
        <v>61830</v>
      </c>
      <c r="I113" s="87">
        <f t="shared" si="80"/>
        <v>194850</v>
      </c>
      <c r="J113" s="87">
        <f t="shared" si="81"/>
        <v>296100</v>
      </c>
      <c r="K113" s="91">
        <f t="shared" si="82"/>
        <v>624975</v>
      </c>
      <c r="M113" s="132"/>
      <c r="N113" s="87">
        <v>50</v>
      </c>
      <c r="O113" s="88">
        <f>N113*B107*10</f>
        <v>5000</v>
      </c>
      <c r="P113" s="89" t="s">
        <v>1853</v>
      </c>
      <c r="Q113" s="90">
        <f>N113*B107*100</f>
        <v>50000</v>
      </c>
      <c r="R113" s="91">
        <f>INT(N113*B107*16)</f>
        <v>8000</v>
      </c>
      <c r="S113" s="90">
        <f t="shared" si="83"/>
        <v>61290</v>
      </c>
      <c r="T113" s="87">
        <f t="shared" si="84"/>
        <v>156375</v>
      </c>
      <c r="U113" s="87">
        <f t="shared" si="85"/>
        <v>239400</v>
      </c>
      <c r="V113" s="91">
        <f t="shared" si="86"/>
        <v>516000</v>
      </c>
      <c r="W113" s="79"/>
      <c r="X113" s="132"/>
      <c r="Y113" s="87">
        <v>50</v>
      </c>
      <c r="Z113" s="88">
        <f>Y113*B107*10</f>
        <v>5000</v>
      </c>
      <c r="AA113" s="89" t="s">
        <v>1853</v>
      </c>
      <c r="AB113" s="90">
        <f>Y113*B107*100</f>
        <v>50000</v>
      </c>
      <c r="AC113" s="91">
        <f>INT(Y113*B107*16)</f>
        <v>8000</v>
      </c>
      <c r="AD113" s="90">
        <f>40*INT(C113*4.5+45)+58*INT(C113*4.5+45)+28*INT(Y113*22.5+225)</f>
        <v>64260</v>
      </c>
      <c r="AE113" s="87">
        <f>100*INT(C113*3.75+37.5)+145*INT(C113*3.75+37.5)+70*INT(Y113*18+180)</f>
        <v>130725</v>
      </c>
      <c r="AF113" s="87">
        <f>100*INT(C113*6+60)+145*INT(C113*6+60)+70*INT(Y113*27+270)</f>
        <v>201600</v>
      </c>
      <c r="AG113" s="91">
        <f>100*INT(C113*15+150)+145*INT(C113*15+150)+70*INT(Y113*54+540)</f>
        <v>447300</v>
      </c>
    </row>
    <row r="114" spans="2:33" ht="13.5">
      <c r="B114" s="132"/>
      <c r="C114" s="83">
        <v>100</v>
      </c>
      <c r="D114" s="85">
        <f>C114*B107*10</f>
        <v>10000</v>
      </c>
      <c r="E114" s="84" t="s">
        <v>1853</v>
      </c>
      <c r="F114" s="86">
        <f>C114*B107*100</f>
        <v>100000</v>
      </c>
      <c r="G114" s="92">
        <f>INT(C114*B107*16)</f>
        <v>16000</v>
      </c>
      <c r="H114" s="86">
        <f t="shared" si="79"/>
        <v>113355</v>
      </c>
      <c r="I114" s="83">
        <f t="shared" si="80"/>
        <v>357140</v>
      </c>
      <c r="J114" s="83">
        <f t="shared" si="81"/>
        <v>542850</v>
      </c>
      <c r="K114" s="92">
        <f t="shared" si="82"/>
        <v>1143975</v>
      </c>
      <c r="M114" s="132"/>
      <c r="N114" s="83">
        <v>100</v>
      </c>
      <c r="O114" s="85">
        <f>N114*B107*10</f>
        <v>10000</v>
      </c>
      <c r="P114" s="84" t="s">
        <v>1853</v>
      </c>
      <c r="Q114" s="86">
        <f>N114*B107*100</f>
        <v>100000</v>
      </c>
      <c r="R114" s="92">
        <f>INT(N114*B107*16)</f>
        <v>16000</v>
      </c>
      <c r="S114" s="86">
        <f t="shared" si="83"/>
        <v>112365</v>
      </c>
      <c r="T114" s="83">
        <f t="shared" si="84"/>
        <v>286580</v>
      </c>
      <c r="U114" s="83">
        <f t="shared" si="85"/>
        <v>438900</v>
      </c>
      <c r="V114" s="92">
        <f t="shared" si="86"/>
        <v>947250</v>
      </c>
      <c r="W114" s="79"/>
      <c r="X114" s="132"/>
      <c r="Y114" s="83">
        <v>100</v>
      </c>
      <c r="Z114" s="85">
        <f>Y114*B107*10</f>
        <v>10000</v>
      </c>
      <c r="AA114" s="84" t="s">
        <v>1853</v>
      </c>
      <c r="AB114" s="86">
        <f>Y114*B107*100</f>
        <v>100000</v>
      </c>
      <c r="AC114" s="92">
        <f>INT(Y114*B107*16)</f>
        <v>16000</v>
      </c>
      <c r="AD114" s="86">
        <f>40*INT(C114*4.5+45)+58*INT(C114*4.5+45)+28*INT(Y114*22.5+225)</f>
        <v>117810</v>
      </c>
      <c r="AE114" s="83">
        <f>100*INT(C114*3.75+37.5)+145*INT(C114*3.75+37.5)+70*INT(Y114*18+180)</f>
        <v>239540</v>
      </c>
      <c r="AF114" s="83">
        <f>100*INT(C114*6+60)+145*INT(C114*6+60)+70*INT(Y114*27+270)</f>
        <v>369600</v>
      </c>
      <c r="AG114" s="92">
        <f>100*INT(C114*15+150)+145*INT(C114*15+150)+70*INT(Y114*54+540)</f>
        <v>820050</v>
      </c>
    </row>
    <row r="115" spans="2:33" ht="13.5">
      <c r="B115" s="132"/>
      <c r="C115" s="87">
        <v>150</v>
      </c>
      <c r="D115" s="88">
        <f>C115*B107*10</f>
        <v>15000</v>
      </c>
      <c r="E115" s="89" t="s">
        <v>1853</v>
      </c>
      <c r="F115" s="90">
        <f>C115*B107*100</f>
        <v>150000</v>
      </c>
      <c r="G115" s="91">
        <f>INT(C115*B107*16)</f>
        <v>24000</v>
      </c>
      <c r="H115" s="90">
        <f t="shared" si="79"/>
        <v>164880</v>
      </c>
      <c r="I115" s="87">
        <f t="shared" si="80"/>
        <v>519600</v>
      </c>
      <c r="J115" s="87">
        <f t="shared" si="81"/>
        <v>789600</v>
      </c>
      <c r="K115" s="91">
        <f t="shared" si="82"/>
        <v>1662975</v>
      </c>
      <c r="M115" s="132"/>
      <c r="N115" s="87">
        <v>150</v>
      </c>
      <c r="O115" s="88">
        <f>N115*B107*10</f>
        <v>15000</v>
      </c>
      <c r="P115" s="89" t="s">
        <v>1853</v>
      </c>
      <c r="Q115" s="90">
        <f>N115*B107*100</f>
        <v>150000</v>
      </c>
      <c r="R115" s="91">
        <f>INT(N115*B107*16)</f>
        <v>24000</v>
      </c>
      <c r="S115" s="90">
        <f t="shared" si="83"/>
        <v>163440</v>
      </c>
      <c r="T115" s="87">
        <f t="shared" si="84"/>
        <v>417000</v>
      </c>
      <c r="U115" s="87">
        <f t="shared" si="85"/>
        <v>638400</v>
      </c>
      <c r="V115" s="91">
        <f t="shared" si="86"/>
        <v>1378500</v>
      </c>
      <c r="W115" s="79"/>
      <c r="X115" s="132"/>
      <c r="Y115" s="87">
        <v>150</v>
      </c>
      <c r="Z115" s="88">
        <f>Y115*B107*10</f>
        <v>15000</v>
      </c>
      <c r="AA115" s="89" t="s">
        <v>1853</v>
      </c>
      <c r="AB115" s="90">
        <f>Y115*B107*100</f>
        <v>150000</v>
      </c>
      <c r="AC115" s="91">
        <f>INT(Y115*B107*16)</f>
        <v>24000</v>
      </c>
      <c r="AD115" s="90">
        <f>40*INT(C115*4.5+45)+58*INT(C115*4.5+45)+28*INT(Y115*22.5+225)</f>
        <v>171360</v>
      </c>
      <c r="AE115" s="87">
        <f>100*INT(C115*3.75+37.5)+145*INT(C115*3.75+37.5)+70*INT(Y115*18+180)</f>
        <v>348600</v>
      </c>
      <c r="AF115" s="87">
        <f>100*INT(C115*6+60)+145*INT(C115*6+60)+70*INT(Y115*27+270)</f>
        <v>537600</v>
      </c>
      <c r="AG115" s="91">
        <f>100*INT(C115*15+150)+145*INT(C115*15+150)+70*INT(Y115*54+540)</f>
        <v>1192800</v>
      </c>
    </row>
    <row r="116" spans="2:33" ht="13.5">
      <c r="B116" s="132"/>
      <c r="C116" s="83">
        <v>200</v>
      </c>
      <c r="D116" s="85">
        <f>C116*B107*10</f>
        <v>20000</v>
      </c>
      <c r="E116" s="84" t="s">
        <v>1853</v>
      </c>
      <c r="F116" s="86">
        <f>C116*B107*100</f>
        <v>200000</v>
      </c>
      <c r="G116" s="92">
        <f>INT(C116*B107*16)</f>
        <v>32000</v>
      </c>
      <c r="H116" s="86">
        <f t="shared" si="79"/>
        <v>216405</v>
      </c>
      <c r="I116" s="83">
        <f t="shared" si="80"/>
        <v>681890</v>
      </c>
      <c r="J116" s="83">
        <f t="shared" si="81"/>
        <v>1036350</v>
      </c>
      <c r="K116" s="92">
        <f t="shared" si="82"/>
        <v>2181975</v>
      </c>
      <c r="M116" s="132"/>
      <c r="N116" s="83">
        <v>200</v>
      </c>
      <c r="O116" s="85">
        <f>N116*B107*10</f>
        <v>20000</v>
      </c>
      <c r="P116" s="84" t="s">
        <v>1853</v>
      </c>
      <c r="Q116" s="86">
        <f>N116*B107*100</f>
        <v>200000</v>
      </c>
      <c r="R116" s="92">
        <f>INT(N116*B107*16)</f>
        <v>32000</v>
      </c>
      <c r="S116" s="86">
        <f t="shared" si="83"/>
        <v>214515</v>
      </c>
      <c r="T116" s="83">
        <f t="shared" si="84"/>
        <v>547205</v>
      </c>
      <c r="U116" s="83">
        <f t="shared" si="85"/>
        <v>837900</v>
      </c>
      <c r="V116" s="92">
        <f t="shared" si="86"/>
        <v>1809750</v>
      </c>
      <c r="W116" s="79"/>
      <c r="X116" s="132"/>
      <c r="Y116" s="83">
        <v>200</v>
      </c>
      <c r="Z116" s="85">
        <f>Y116*B107*10</f>
        <v>20000</v>
      </c>
      <c r="AA116" s="84" t="s">
        <v>1853</v>
      </c>
      <c r="AB116" s="86">
        <f>Y116*B107*100</f>
        <v>200000</v>
      </c>
      <c r="AC116" s="92">
        <f>INT(Y116*B107*16)</f>
        <v>32000</v>
      </c>
      <c r="AD116" s="86">
        <f>40*INT(C116*4.5+45)+58*INT(C116*4.5+45)+28*INT(Y116*22.5+225)</f>
        <v>224910</v>
      </c>
      <c r="AE116" s="83">
        <f>100*INT(C116*3.75+37.5)+145*INT(C116*3.75+37.5)+70*INT(Y116*18+180)</f>
        <v>457415</v>
      </c>
      <c r="AF116" s="83">
        <f>100*INT(C116*6+60)+145*INT(C116*6+60)+70*INT(Y116*27+270)</f>
        <v>705600</v>
      </c>
      <c r="AG116" s="92">
        <f>100*INT(C116*15+150)+145*INT(C116*15+150)+70*INT(Y116*54+540)</f>
        <v>1565550</v>
      </c>
    </row>
    <row r="117" spans="2:33" ht="13.5">
      <c r="B117" s="132"/>
      <c r="C117" s="87">
        <v>250</v>
      </c>
      <c r="D117" s="88">
        <f>C117*B107*10</f>
        <v>25000</v>
      </c>
      <c r="E117" s="89" t="s">
        <v>1853</v>
      </c>
      <c r="F117" s="90">
        <f>C117*B107*100</f>
        <v>250000</v>
      </c>
      <c r="G117" s="91">
        <f>INT(C117*B107*16)</f>
        <v>40000</v>
      </c>
      <c r="H117" s="90">
        <f t="shared" si="79"/>
        <v>267930</v>
      </c>
      <c r="I117" s="87">
        <f t="shared" si="80"/>
        <v>844350</v>
      </c>
      <c r="J117" s="87">
        <f t="shared" si="81"/>
        <v>1283100</v>
      </c>
      <c r="K117" s="91">
        <f t="shared" si="82"/>
        <v>2700975</v>
      </c>
      <c r="M117" s="132"/>
      <c r="N117" s="87">
        <v>250</v>
      </c>
      <c r="O117" s="88">
        <f>N117*B107*10</f>
        <v>25000</v>
      </c>
      <c r="P117" s="89" t="s">
        <v>1853</v>
      </c>
      <c r="Q117" s="90">
        <f>N117*B107*100</f>
        <v>250000</v>
      </c>
      <c r="R117" s="91">
        <f>INT(N117*B107*16)</f>
        <v>40000</v>
      </c>
      <c r="S117" s="90">
        <f t="shared" si="83"/>
        <v>265590</v>
      </c>
      <c r="T117" s="87">
        <f t="shared" si="84"/>
        <v>677625</v>
      </c>
      <c r="U117" s="87">
        <f t="shared" si="85"/>
        <v>1037400</v>
      </c>
      <c r="V117" s="91">
        <f t="shared" si="86"/>
        <v>2241000</v>
      </c>
      <c r="W117" s="79"/>
      <c r="X117" s="132"/>
      <c r="Y117" s="87">
        <v>250</v>
      </c>
      <c r="Z117" s="88">
        <f>Y117*B107*10</f>
        <v>25000</v>
      </c>
      <c r="AA117" s="89" t="s">
        <v>1853</v>
      </c>
      <c r="AB117" s="90">
        <f>Y117*B107*100</f>
        <v>250000</v>
      </c>
      <c r="AC117" s="91">
        <f>INT(Y117*B107*16)</f>
        <v>40000</v>
      </c>
      <c r="AD117" s="90">
        <f>40*INT(C117*4.5+45)+58*INT(C117*4.5+45)+28*INT(Y117*22.5+225)</f>
        <v>278460</v>
      </c>
      <c r="AE117" s="87">
        <f>100*INT(C117*3.75+37.5)+145*INT(C117*3.75+37.5)+70*INT(Y117*18+180)</f>
        <v>566475</v>
      </c>
      <c r="AF117" s="87">
        <f>100*INT(C117*6+60)+145*INT(C117*6+60)+70*INT(Y117*27+270)</f>
        <v>873600</v>
      </c>
      <c r="AG117" s="91">
        <f>100*INT(C117*15+150)+145*INT(C117*15+150)+70*INT(Y117*54+540)</f>
        <v>1938300</v>
      </c>
    </row>
    <row r="118" spans="2:33" ht="14.25" thickBot="1">
      <c r="B118" s="133"/>
      <c r="C118" s="93">
        <v>300</v>
      </c>
      <c r="D118" s="94">
        <f>C118*B107*10</f>
        <v>30000</v>
      </c>
      <c r="E118" s="95" t="s">
        <v>1853</v>
      </c>
      <c r="F118" s="96">
        <f>C118*B107*100</f>
        <v>300000</v>
      </c>
      <c r="G118" s="97">
        <f>INT(C118*B107*16)</f>
        <v>48000</v>
      </c>
      <c r="H118" s="96">
        <f t="shared" si="79"/>
        <v>319455</v>
      </c>
      <c r="I118" s="93">
        <f t="shared" si="80"/>
        <v>1006640</v>
      </c>
      <c r="J118" s="93">
        <f t="shared" si="81"/>
        <v>1529850</v>
      </c>
      <c r="K118" s="97">
        <f t="shared" si="82"/>
        <v>3219975</v>
      </c>
      <c r="M118" s="133"/>
      <c r="N118" s="93">
        <v>300</v>
      </c>
      <c r="O118" s="94">
        <f>N118*B107*10</f>
        <v>30000</v>
      </c>
      <c r="P118" s="95" t="s">
        <v>1853</v>
      </c>
      <c r="Q118" s="96">
        <f>N118*B107*100</f>
        <v>300000</v>
      </c>
      <c r="R118" s="97">
        <f>INT(N118*B107*16)</f>
        <v>48000</v>
      </c>
      <c r="S118" s="96">
        <f t="shared" si="83"/>
        <v>316665</v>
      </c>
      <c r="T118" s="93">
        <f t="shared" si="84"/>
        <v>807830</v>
      </c>
      <c r="U118" s="93">
        <f t="shared" si="85"/>
        <v>1236900</v>
      </c>
      <c r="V118" s="97">
        <f t="shared" si="86"/>
        <v>2672250</v>
      </c>
      <c r="W118" s="79"/>
      <c r="X118" s="133"/>
      <c r="Y118" s="93">
        <v>300</v>
      </c>
      <c r="Z118" s="94">
        <f>Y118*B107*10</f>
        <v>30000</v>
      </c>
      <c r="AA118" s="95" t="s">
        <v>1853</v>
      </c>
      <c r="AB118" s="96">
        <f>Y118*B107*100</f>
        <v>300000</v>
      </c>
      <c r="AC118" s="97">
        <f>INT(Y118*B107*16)</f>
        <v>48000</v>
      </c>
      <c r="AD118" s="96">
        <f>40*INT(C118*4.5+45)+58*INT(C118*4.5+45)+28*INT(Y118*22.5+225)</f>
        <v>332010</v>
      </c>
      <c r="AE118" s="93">
        <f>100*INT(C118*3.75+37.5)+145*INT(C118*3.75+37.5)+70*INT(Y118*18+180)</f>
        <v>675290</v>
      </c>
      <c r="AF118" s="93">
        <f>100*INT(C118*6+60)+145*INT(C118*6+60)+70*INT(Y118*27+270)</f>
        <v>1041600</v>
      </c>
      <c r="AG118" s="97">
        <f>100*INT(C118*15+150)+145*INT(C118*15+150)+70*INT(Y118*54+540)</f>
        <v>2311050</v>
      </c>
    </row>
  </sheetData>
  <sheetProtection/>
  <mergeCells count="45">
    <mergeCell ref="B107:B118"/>
    <mergeCell ref="M107:M118"/>
    <mergeCell ref="X107:X118"/>
    <mergeCell ref="Z81:AC81"/>
    <mergeCell ref="AD81:AG81"/>
    <mergeCell ref="B83:B94"/>
    <mergeCell ref="M83:M94"/>
    <mergeCell ref="X83:X94"/>
    <mergeCell ref="B95:B106"/>
    <mergeCell ref="M95:M106"/>
    <mergeCell ref="X95:X106"/>
    <mergeCell ref="B68:B79"/>
    <mergeCell ref="M68:M79"/>
    <mergeCell ref="X68:X79"/>
    <mergeCell ref="D81:G81"/>
    <mergeCell ref="H81:K81"/>
    <mergeCell ref="O81:R81"/>
    <mergeCell ref="S81:V81"/>
    <mergeCell ref="B44:B55"/>
    <mergeCell ref="M44:M55"/>
    <mergeCell ref="X44:X55"/>
    <mergeCell ref="B56:B67"/>
    <mergeCell ref="M56:M67"/>
    <mergeCell ref="X56:X67"/>
    <mergeCell ref="D42:G42"/>
    <mergeCell ref="H42:K42"/>
    <mergeCell ref="O42:R42"/>
    <mergeCell ref="S42:V42"/>
    <mergeCell ref="Z42:AC42"/>
    <mergeCell ref="AD42:AG42"/>
    <mergeCell ref="S3:V3"/>
    <mergeCell ref="M5:M16"/>
    <mergeCell ref="M17:M28"/>
    <mergeCell ref="M29:M40"/>
    <mergeCell ref="Z3:AC3"/>
    <mergeCell ref="AD3:AG3"/>
    <mergeCell ref="X5:X16"/>
    <mergeCell ref="X17:X28"/>
    <mergeCell ref="X29:X40"/>
    <mergeCell ref="H3:K3"/>
    <mergeCell ref="B5:B16"/>
    <mergeCell ref="D3:G3"/>
    <mergeCell ref="B17:B28"/>
    <mergeCell ref="B29:B40"/>
    <mergeCell ref="O3:R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7"/>
  <sheetViews>
    <sheetView zoomScalePageLayoutView="0" workbookViewId="0" topLeftCell="A48">
      <selection activeCell="C53" sqref="C53"/>
    </sheetView>
  </sheetViews>
  <sheetFormatPr defaultColWidth="9.140625" defaultRowHeight="15"/>
  <cols>
    <col min="1" max="1" width="9.00390625" style="22" customWidth="1"/>
    <col min="2" max="2" width="5.7109375" style="22" customWidth="1"/>
    <col min="3" max="3" width="9.7109375" style="22" bestFit="1" customWidth="1"/>
    <col min="4" max="6" width="5.7109375" style="22" customWidth="1"/>
    <col min="7" max="14" width="6.57421875" style="22" customWidth="1"/>
    <col min="15" max="15" width="15.140625" style="22" customWidth="1"/>
    <col min="16" max="20" width="3.421875" style="1" customWidth="1"/>
    <col min="21" max="21" width="3.421875" style="22" customWidth="1"/>
    <col min="22" max="16384" width="9.00390625" style="22" customWidth="1"/>
  </cols>
  <sheetData>
    <row r="1" spans="2:21" ht="24.75" customHeight="1" thickBot="1">
      <c r="B1" s="23" t="s">
        <v>0</v>
      </c>
      <c r="C1" s="24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6" t="s">
        <v>14</v>
      </c>
      <c r="Q1" s="26" t="s">
        <v>15</v>
      </c>
      <c r="R1" s="26" t="s">
        <v>16</v>
      </c>
      <c r="S1" s="27" t="s">
        <v>17</v>
      </c>
      <c r="T1" s="27" t="s">
        <v>18</v>
      </c>
      <c r="U1" s="1" t="s">
        <v>19</v>
      </c>
    </row>
    <row r="2" spans="1:21" ht="15" customHeight="1" thickBot="1">
      <c r="A2" s="22" t="str">
        <f aca="true" t="shared" si="0" ref="A2:A33">D2&amp;C2</f>
        <v>C伊籍</v>
      </c>
      <c r="B2" s="28">
        <v>1024</v>
      </c>
      <c r="C2" s="21" t="s">
        <v>54</v>
      </c>
      <c r="D2" s="21" t="s">
        <v>40</v>
      </c>
      <c r="E2" s="21">
        <v>2</v>
      </c>
      <c r="F2" s="21" t="s">
        <v>55</v>
      </c>
      <c r="G2" s="21">
        <v>55</v>
      </c>
      <c r="H2" s="21">
        <v>12</v>
      </c>
      <c r="I2" s="21">
        <f aca="true" t="shared" si="1" ref="I2:I65">(J2+K2+L2+M2)/4</f>
        <v>43.75</v>
      </c>
      <c r="J2" s="21">
        <v>70</v>
      </c>
      <c r="K2" s="21">
        <v>35</v>
      </c>
      <c r="L2" s="21">
        <v>35</v>
      </c>
      <c r="M2" s="21">
        <v>35</v>
      </c>
      <c r="N2" s="21">
        <v>8</v>
      </c>
      <c r="O2" s="21" t="s">
        <v>241</v>
      </c>
      <c r="P2" s="27" t="s">
        <v>23</v>
      </c>
      <c r="Q2" s="27" t="s">
        <v>23</v>
      </c>
      <c r="R2" s="27"/>
      <c r="S2" s="27"/>
      <c r="T2" s="27"/>
      <c r="U2" s="29"/>
    </row>
    <row r="3" spans="1:21" ht="15" customHeight="1" thickBot="1">
      <c r="A3" s="22" t="str">
        <f t="shared" si="0"/>
        <v>C黄祖</v>
      </c>
      <c r="B3" s="21">
        <v>4015</v>
      </c>
      <c r="C3" s="21" t="s">
        <v>195</v>
      </c>
      <c r="D3" s="21" t="s">
        <v>40</v>
      </c>
      <c r="E3" s="21">
        <v>1.5</v>
      </c>
      <c r="F3" s="21" t="s">
        <v>37</v>
      </c>
      <c r="G3" s="21">
        <v>105</v>
      </c>
      <c r="H3" s="21">
        <v>3</v>
      </c>
      <c r="I3" s="21">
        <f t="shared" si="1"/>
        <v>140</v>
      </c>
      <c r="J3" s="21">
        <v>145</v>
      </c>
      <c r="K3" s="21">
        <v>245</v>
      </c>
      <c r="L3" s="21">
        <v>125</v>
      </c>
      <c r="M3" s="21">
        <v>45</v>
      </c>
      <c r="N3" s="21">
        <v>9</v>
      </c>
      <c r="O3" s="21" t="s">
        <v>251</v>
      </c>
      <c r="P3" s="27" t="s">
        <v>23</v>
      </c>
      <c r="Q3" s="27"/>
      <c r="R3" s="27"/>
      <c r="S3" s="27"/>
      <c r="T3" s="27"/>
      <c r="U3" s="30"/>
    </row>
    <row r="4" spans="1:22" ht="15" customHeight="1" thickBot="1">
      <c r="A4" s="22" t="str">
        <f t="shared" si="0"/>
        <v>C黄忠</v>
      </c>
      <c r="B4" s="21">
        <v>1059</v>
      </c>
      <c r="C4" s="21" t="s">
        <v>43</v>
      </c>
      <c r="D4" s="21" t="s">
        <v>40</v>
      </c>
      <c r="E4" s="21">
        <v>2</v>
      </c>
      <c r="F4" s="21" t="s">
        <v>37</v>
      </c>
      <c r="G4" s="21">
        <v>230</v>
      </c>
      <c r="H4" s="21">
        <v>5</v>
      </c>
      <c r="I4" s="21">
        <f t="shared" si="1"/>
        <v>243.75</v>
      </c>
      <c r="J4" s="21">
        <v>255</v>
      </c>
      <c r="K4" s="21">
        <v>385</v>
      </c>
      <c r="L4" s="21">
        <v>220</v>
      </c>
      <c r="M4" s="21">
        <v>115</v>
      </c>
      <c r="N4" s="21">
        <v>9</v>
      </c>
      <c r="O4" s="21" t="s">
        <v>1380</v>
      </c>
      <c r="P4" s="27" t="s">
        <v>23</v>
      </c>
      <c r="Q4" s="27" t="s">
        <v>23</v>
      </c>
      <c r="R4" s="27"/>
      <c r="S4" s="27"/>
      <c r="T4" s="27"/>
      <c r="U4" s="30"/>
      <c r="V4" s="31"/>
    </row>
    <row r="5" spans="1:21" ht="15" customHeight="1" thickBot="1">
      <c r="A5" s="22" t="str">
        <f t="shared" si="0"/>
        <v>C夏侯淵</v>
      </c>
      <c r="B5" s="21">
        <v>2011</v>
      </c>
      <c r="C5" s="21" t="s">
        <v>99</v>
      </c>
      <c r="D5" s="21" t="s">
        <v>40</v>
      </c>
      <c r="E5" s="21">
        <v>2.5</v>
      </c>
      <c r="F5" s="21" t="s">
        <v>37</v>
      </c>
      <c r="G5" s="21">
        <v>265</v>
      </c>
      <c r="H5" s="21">
        <v>5</v>
      </c>
      <c r="I5" s="21">
        <f t="shared" si="1"/>
        <v>258.75</v>
      </c>
      <c r="J5" s="21">
        <v>270</v>
      </c>
      <c r="K5" s="21">
        <v>410</v>
      </c>
      <c r="L5" s="21">
        <v>235</v>
      </c>
      <c r="M5" s="21">
        <v>120</v>
      </c>
      <c r="N5" s="21">
        <v>9</v>
      </c>
      <c r="O5" s="21" t="s">
        <v>249</v>
      </c>
      <c r="P5" s="27" t="s">
        <v>23</v>
      </c>
      <c r="Q5" s="27" t="s">
        <v>23</v>
      </c>
      <c r="R5" s="27"/>
      <c r="S5" s="27"/>
      <c r="T5" s="27"/>
      <c r="U5" s="30"/>
    </row>
    <row r="6" spans="1:21" ht="15" customHeight="1" thickBot="1">
      <c r="A6" s="22" t="str">
        <f t="shared" si="0"/>
        <v>C華歆</v>
      </c>
      <c r="B6" s="21">
        <v>2030</v>
      </c>
      <c r="C6" s="21" t="s">
        <v>113</v>
      </c>
      <c r="D6" s="21" t="s">
        <v>40</v>
      </c>
      <c r="E6" s="21">
        <v>2</v>
      </c>
      <c r="F6" s="21" t="s">
        <v>55</v>
      </c>
      <c r="G6" s="21">
        <v>85</v>
      </c>
      <c r="H6" s="21">
        <v>12</v>
      </c>
      <c r="I6" s="21">
        <f t="shared" si="1"/>
        <v>20</v>
      </c>
      <c r="J6" s="21">
        <v>35</v>
      </c>
      <c r="K6" s="21">
        <v>15</v>
      </c>
      <c r="L6" s="21">
        <v>15</v>
      </c>
      <c r="M6" s="21">
        <v>15</v>
      </c>
      <c r="N6" s="21">
        <v>8</v>
      </c>
      <c r="O6" s="21" t="s">
        <v>253</v>
      </c>
      <c r="P6" s="27" t="s">
        <v>23</v>
      </c>
      <c r="Q6" s="27" t="s">
        <v>23</v>
      </c>
      <c r="R6" s="27"/>
      <c r="S6" s="27"/>
      <c r="T6" s="27"/>
      <c r="U6" s="31"/>
    </row>
    <row r="7" spans="1:20" ht="15" customHeight="1" thickBot="1">
      <c r="A7" s="22" t="str">
        <f t="shared" si="0"/>
        <v>C郭汜</v>
      </c>
      <c r="B7" s="21">
        <v>4019</v>
      </c>
      <c r="C7" s="21" t="s">
        <v>199</v>
      </c>
      <c r="D7" s="21" t="s">
        <v>40</v>
      </c>
      <c r="E7" s="21">
        <v>2</v>
      </c>
      <c r="F7" s="21" t="s">
        <v>32</v>
      </c>
      <c r="G7" s="21">
        <v>205</v>
      </c>
      <c r="H7" s="21">
        <v>1</v>
      </c>
      <c r="I7" s="21">
        <f t="shared" si="1"/>
        <v>171.25</v>
      </c>
      <c r="J7" s="21">
        <v>180</v>
      </c>
      <c r="K7" s="21">
        <v>80</v>
      </c>
      <c r="L7" s="21">
        <v>270</v>
      </c>
      <c r="M7" s="21">
        <v>155</v>
      </c>
      <c r="N7" s="21">
        <v>14</v>
      </c>
      <c r="O7" s="21" t="s">
        <v>242</v>
      </c>
      <c r="P7" s="27" t="s">
        <v>23</v>
      </c>
      <c r="Q7" s="27" t="s">
        <v>23</v>
      </c>
      <c r="R7" s="27"/>
      <c r="S7" s="27"/>
      <c r="T7" s="27"/>
    </row>
    <row r="8" spans="1:20" ht="15" customHeight="1" thickBot="1">
      <c r="A8" s="22" t="str">
        <f t="shared" si="0"/>
        <v>C楽進</v>
      </c>
      <c r="B8" s="21">
        <v>2036</v>
      </c>
      <c r="C8" s="21" t="s">
        <v>117</v>
      </c>
      <c r="D8" s="21" t="s">
        <v>40</v>
      </c>
      <c r="E8" s="21">
        <v>2.5</v>
      </c>
      <c r="F8" s="21" t="s">
        <v>32</v>
      </c>
      <c r="G8" s="21">
        <v>265</v>
      </c>
      <c r="H8" s="21">
        <v>4</v>
      </c>
      <c r="I8" s="21">
        <f t="shared" si="1"/>
        <v>258.75</v>
      </c>
      <c r="J8" s="21">
        <v>265</v>
      </c>
      <c r="K8" s="21">
        <v>80</v>
      </c>
      <c r="L8" s="21">
        <v>450</v>
      </c>
      <c r="M8" s="21">
        <v>240</v>
      </c>
      <c r="N8" s="21">
        <v>13</v>
      </c>
      <c r="O8" s="21" t="s">
        <v>239</v>
      </c>
      <c r="P8" s="27" t="s">
        <v>23</v>
      </c>
      <c r="Q8" s="27" t="s">
        <v>23</v>
      </c>
      <c r="R8" s="27"/>
      <c r="S8" s="27"/>
      <c r="T8" s="27"/>
    </row>
    <row r="9" spans="1:20" ht="15" customHeight="1" thickBot="1">
      <c r="A9" s="22" t="str">
        <f t="shared" si="0"/>
        <v>C簡雍</v>
      </c>
      <c r="B9" s="21">
        <v>1028</v>
      </c>
      <c r="C9" s="21" t="s">
        <v>59</v>
      </c>
      <c r="D9" s="21" t="s">
        <v>40</v>
      </c>
      <c r="E9" s="21">
        <v>1.5</v>
      </c>
      <c r="F9" s="21" t="s">
        <v>55</v>
      </c>
      <c r="G9" s="21">
        <v>65</v>
      </c>
      <c r="H9" s="21">
        <v>9</v>
      </c>
      <c r="I9" s="21">
        <f t="shared" si="1"/>
        <v>26.25</v>
      </c>
      <c r="J9" s="21">
        <v>45</v>
      </c>
      <c r="K9" s="21">
        <v>20</v>
      </c>
      <c r="L9" s="21">
        <v>20</v>
      </c>
      <c r="M9" s="21">
        <v>20</v>
      </c>
      <c r="N9" s="21">
        <v>8</v>
      </c>
      <c r="O9" s="21" t="s">
        <v>243</v>
      </c>
      <c r="P9" s="27" t="s">
        <v>23</v>
      </c>
      <c r="Q9" s="27" t="s">
        <v>23</v>
      </c>
      <c r="R9" s="27"/>
      <c r="S9" s="27"/>
      <c r="T9" s="27"/>
    </row>
    <row r="10" spans="1:20" ht="15" customHeight="1" thickBot="1">
      <c r="A10" s="22" t="str">
        <f t="shared" si="0"/>
        <v>C関平</v>
      </c>
      <c r="B10" s="21">
        <v>1058</v>
      </c>
      <c r="C10" s="21" t="s">
        <v>52</v>
      </c>
      <c r="D10" s="21" t="s">
        <v>40</v>
      </c>
      <c r="E10" s="21">
        <v>2</v>
      </c>
      <c r="F10" s="21" t="s">
        <v>22</v>
      </c>
      <c r="G10" s="21">
        <v>185</v>
      </c>
      <c r="H10" s="21">
        <v>7</v>
      </c>
      <c r="I10" s="21">
        <f t="shared" si="1"/>
        <v>201.25</v>
      </c>
      <c r="J10" s="21">
        <v>205</v>
      </c>
      <c r="K10" s="21">
        <v>190</v>
      </c>
      <c r="L10" s="21">
        <v>95</v>
      </c>
      <c r="M10" s="21">
        <v>315</v>
      </c>
      <c r="N10" s="21">
        <v>10</v>
      </c>
      <c r="O10" s="21" t="s">
        <v>1346</v>
      </c>
      <c r="P10" s="27" t="s">
        <v>23</v>
      </c>
      <c r="Q10" s="27" t="s">
        <v>23</v>
      </c>
      <c r="R10" s="27"/>
      <c r="S10" s="27"/>
      <c r="T10" s="27"/>
    </row>
    <row r="11" spans="1:20" ht="15" customHeight="1" thickBot="1">
      <c r="A11" s="22" t="str">
        <f t="shared" si="0"/>
        <v>C韓当</v>
      </c>
      <c r="B11" s="21">
        <v>3018</v>
      </c>
      <c r="C11" s="21" t="s">
        <v>153</v>
      </c>
      <c r="D11" s="21" t="s">
        <v>40</v>
      </c>
      <c r="E11" s="21">
        <v>2</v>
      </c>
      <c r="F11" s="21" t="s">
        <v>32</v>
      </c>
      <c r="G11" s="21">
        <v>210</v>
      </c>
      <c r="H11" s="21">
        <v>5</v>
      </c>
      <c r="I11" s="21">
        <f t="shared" si="1"/>
        <v>173.75</v>
      </c>
      <c r="J11" s="21">
        <v>185</v>
      </c>
      <c r="K11" s="21">
        <v>85</v>
      </c>
      <c r="L11" s="21">
        <v>265</v>
      </c>
      <c r="M11" s="21">
        <v>160</v>
      </c>
      <c r="N11" s="21">
        <v>13</v>
      </c>
      <c r="O11" s="21" t="s">
        <v>262</v>
      </c>
      <c r="P11" s="27" t="s">
        <v>23</v>
      </c>
      <c r="Q11" s="27"/>
      <c r="R11" s="27"/>
      <c r="S11" s="27"/>
      <c r="T11" s="27"/>
    </row>
    <row r="12" spans="1:20" ht="15" customHeight="1" thickBot="1">
      <c r="A12" s="22" t="str">
        <f t="shared" si="0"/>
        <v>C牛輔</v>
      </c>
      <c r="B12" s="21">
        <v>4017</v>
      </c>
      <c r="C12" s="21" t="s">
        <v>197</v>
      </c>
      <c r="D12" s="21" t="s">
        <v>40</v>
      </c>
      <c r="E12" s="21">
        <v>1.5</v>
      </c>
      <c r="F12" s="21" t="s">
        <v>22</v>
      </c>
      <c r="G12" s="21">
        <v>110</v>
      </c>
      <c r="H12" s="21">
        <v>2</v>
      </c>
      <c r="I12" s="21">
        <f t="shared" si="1"/>
        <v>77.5</v>
      </c>
      <c r="J12" s="21">
        <v>80</v>
      </c>
      <c r="K12" s="21">
        <v>70</v>
      </c>
      <c r="L12" s="21">
        <v>35</v>
      </c>
      <c r="M12" s="21">
        <v>125</v>
      </c>
      <c r="N12" s="21">
        <v>10</v>
      </c>
      <c r="O12" s="21" t="s">
        <v>269</v>
      </c>
      <c r="P12" s="27" t="s">
        <v>23</v>
      </c>
      <c r="Q12" s="27"/>
      <c r="R12" s="27"/>
      <c r="S12" s="27"/>
      <c r="T12" s="27"/>
    </row>
    <row r="13" spans="1:20" ht="15" customHeight="1" thickBot="1">
      <c r="A13" s="22" t="str">
        <f t="shared" si="0"/>
        <v>C厳顔</v>
      </c>
      <c r="B13" s="21">
        <v>1040</v>
      </c>
      <c r="C13" s="21" t="s">
        <v>68</v>
      </c>
      <c r="D13" s="21" t="s">
        <v>40</v>
      </c>
      <c r="E13" s="21">
        <v>2</v>
      </c>
      <c r="F13" s="21" t="s">
        <v>37</v>
      </c>
      <c r="G13" s="21">
        <v>205</v>
      </c>
      <c r="H13" s="21">
        <v>4</v>
      </c>
      <c r="I13" s="21">
        <f t="shared" si="1"/>
        <v>243.75</v>
      </c>
      <c r="J13" s="21">
        <v>255</v>
      </c>
      <c r="K13" s="21">
        <v>385</v>
      </c>
      <c r="L13" s="21">
        <v>220</v>
      </c>
      <c r="M13" s="21">
        <v>115</v>
      </c>
      <c r="N13" s="21">
        <v>9</v>
      </c>
      <c r="O13" s="21" t="s">
        <v>70</v>
      </c>
      <c r="P13" s="27" t="s">
        <v>23</v>
      </c>
      <c r="Q13" s="27"/>
      <c r="R13" s="27"/>
      <c r="S13" s="27"/>
      <c r="T13" s="27"/>
    </row>
    <row r="14" spans="1:21" ht="15" customHeight="1" thickBot="1">
      <c r="A14" s="22" t="str">
        <f t="shared" si="0"/>
        <v>C孔融</v>
      </c>
      <c r="B14" s="21">
        <v>4013</v>
      </c>
      <c r="C14" s="21" t="s">
        <v>194</v>
      </c>
      <c r="D14" s="21" t="s">
        <v>40</v>
      </c>
      <c r="E14" s="21">
        <v>2</v>
      </c>
      <c r="F14" s="21" t="s">
        <v>55</v>
      </c>
      <c r="G14" s="21">
        <v>35</v>
      </c>
      <c r="H14" s="21">
        <v>13</v>
      </c>
      <c r="I14" s="21">
        <f t="shared" si="1"/>
        <v>57.5</v>
      </c>
      <c r="J14" s="21">
        <v>95</v>
      </c>
      <c r="K14" s="21">
        <v>45</v>
      </c>
      <c r="L14" s="21">
        <v>45</v>
      </c>
      <c r="M14" s="21">
        <v>45</v>
      </c>
      <c r="N14" s="21">
        <v>8</v>
      </c>
      <c r="O14" s="21" t="s">
        <v>268</v>
      </c>
      <c r="P14" s="27" t="s">
        <v>23</v>
      </c>
      <c r="Q14" s="27" t="s">
        <v>23</v>
      </c>
      <c r="R14" s="27"/>
      <c r="S14" s="27"/>
      <c r="T14" s="27"/>
      <c r="U14" s="31"/>
    </row>
    <row r="15" spans="1:20" ht="15" customHeight="1" thickBot="1">
      <c r="A15" s="22" t="str">
        <f t="shared" si="0"/>
        <v>C沙摩柯</v>
      </c>
      <c r="B15" s="21">
        <v>1026</v>
      </c>
      <c r="C15" s="21" t="s">
        <v>57</v>
      </c>
      <c r="D15" s="21" t="s">
        <v>40</v>
      </c>
      <c r="E15" s="21">
        <v>1.5</v>
      </c>
      <c r="F15" s="21" t="s">
        <v>22</v>
      </c>
      <c r="G15" s="21">
        <v>145</v>
      </c>
      <c r="H15" s="21">
        <v>1</v>
      </c>
      <c r="I15" s="21">
        <f t="shared" si="1"/>
        <v>97.5</v>
      </c>
      <c r="J15" s="21">
        <v>100</v>
      </c>
      <c r="K15" s="21">
        <v>95</v>
      </c>
      <c r="L15" s="21">
        <v>30</v>
      </c>
      <c r="M15" s="21">
        <v>165</v>
      </c>
      <c r="N15" s="21">
        <v>10</v>
      </c>
      <c r="O15" s="21" t="s">
        <v>242</v>
      </c>
      <c r="P15" s="27" t="s">
        <v>23</v>
      </c>
      <c r="Q15" s="27" t="s">
        <v>23</v>
      </c>
      <c r="R15" s="27"/>
      <c r="S15" s="27"/>
      <c r="T15" s="27"/>
    </row>
    <row r="16" spans="1:20" ht="15" customHeight="1" thickBot="1">
      <c r="A16" s="22" t="str">
        <f t="shared" si="0"/>
        <v>C朱治</v>
      </c>
      <c r="B16" s="21">
        <v>3016</v>
      </c>
      <c r="C16" s="21" t="s">
        <v>152</v>
      </c>
      <c r="D16" s="21" t="s">
        <v>40</v>
      </c>
      <c r="E16" s="21">
        <v>2</v>
      </c>
      <c r="F16" s="21" t="s">
        <v>37</v>
      </c>
      <c r="G16" s="21">
        <v>135</v>
      </c>
      <c r="H16" s="21">
        <v>9</v>
      </c>
      <c r="I16" s="21">
        <f t="shared" si="1"/>
        <v>211.25</v>
      </c>
      <c r="J16" s="21">
        <v>220</v>
      </c>
      <c r="K16" s="21">
        <v>335</v>
      </c>
      <c r="L16" s="21">
        <v>190</v>
      </c>
      <c r="M16" s="21">
        <v>100</v>
      </c>
      <c r="N16" s="21">
        <v>10</v>
      </c>
      <c r="O16" s="21" t="s">
        <v>251</v>
      </c>
      <c r="P16" s="27" t="s">
        <v>23</v>
      </c>
      <c r="Q16" s="27" t="s">
        <v>23</v>
      </c>
      <c r="R16" s="27"/>
      <c r="S16" s="27"/>
      <c r="T16" s="27"/>
    </row>
    <row r="17" spans="1:20" ht="15" customHeight="1" thickBot="1">
      <c r="A17" s="22" t="str">
        <f t="shared" si="0"/>
        <v>C朱霊</v>
      </c>
      <c r="B17" s="21">
        <v>2032</v>
      </c>
      <c r="C17" s="21" t="s">
        <v>114</v>
      </c>
      <c r="D17" s="21" t="s">
        <v>40</v>
      </c>
      <c r="E17" s="21">
        <v>2</v>
      </c>
      <c r="F17" s="21" t="s">
        <v>32</v>
      </c>
      <c r="G17" s="21">
        <v>190</v>
      </c>
      <c r="H17" s="21">
        <v>7</v>
      </c>
      <c r="I17" s="21">
        <f t="shared" si="1"/>
        <v>195</v>
      </c>
      <c r="J17" s="21">
        <v>200</v>
      </c>
      <c r="K17" s="21">
        <v>90</v>
      </c>
      <c r="L17" s="21">
        <v>305</v>
      </c>
      <c r="M17" s="21">
        <v>185</v>
      </c>
      <c r="N17" s="21">
        <v>13</v>
      </c>
      <c r="O17" s="21" t="s">
        <v>254</v>
      </c>
      <c r="P17" s="27" t="s">
        <v>23</v>
      </c>
      <c r="Q17" s="27"/>
      <c r="R17" s="27"/>
      <c r="S17" s="27"/>
      <c r="T17" s="27"/>
    </row>
    <row r="18" spans="1:20" ht="15" customHeight="1" thickBot="1">
      <c r="A18" s="22" t="str">
        <f t="shared" si="0"/>
        <v>C周泰</v>
      </c>
      <c r="B18" s="21">
        <v>3039</v>
      </c>
      <c r="C18" s="21" t="s">
        <v>170</v>
      </c>
      <c r="D18" s="21" t="s">
        <v>40</v>
      </c>
      <c r="E18" s="21">
        <v>2.5</v>
      </c>
      <c r="F18" s="21" t="s">
        <v>22</v>
      </c>
      <c r="G18" s="21">
        <v>210</v>
      </c>
      <c r="H18" s="21">
        <v>5</v>
      </c>
      <c r="I18" s="21">
        <f t="shared" si="1"/>
        <v>288.75</v>
      </c>
      <c r="J18" s="21">
        <v>300</v>
      </c>
      <c r="K18" s="21">
        <v>260</v>
      </c>
      <c r="L18" s="21">
        <v>90</v>
      </c>
      <c r="M18" s="21">
        <v>505</v>
      </c>
      <c r="N18" s="21">
        <v>10</v>
      </c>
      <c r="O18" s="21" t="s">
        <v>172</v>
      </c>
      <c r="P18" s="27" t="s">
        <v>23</v>
      </c>
      <c r="Q18" s="27" t="s">
        <v>23</v>
      </c>
      <c r="R18" s="27"/>
      <c r="S18" s="27"/>
      <c r="T18" s="27"/>
    </row>
    <row r="19" spans="1:20" ht="15" customHeight="1" thickBot="1">
      <c r="A19" s="22" t="str">
        <f t="shared" si="0"/>
        <v>C祝融</v>
      </c>
      <c r="B19" s="21">
        <v>4021</v>
      </c>
      <c r="C19" s="21" t="s">
        <v>201</v>
      </c>
      <c r="D19" s="21" t="s">
        <v>40</v>
      </c>
      <c r="E19" s="21">
        <v>2.5</v>
      </c>
      <c r="F19" s="21" t="s">
        <v>37</v>
      </c>
      <c r="G19" s="21">
        <v>260</v>
      </c>
      <c r="H19" s="21">
        <v>3</v>
      </c>
      <c r="I19" s="21">
        <f t="shared" si="1"/>
        <v>150</v>
      </c>
      <c r="J19" s="21">
        <v>155</v>
      </c>
      <c r="K19" s="21">
        <v>265</v>
      </c>
      <c r="L19" s="21">
        <v>135</v>
      </c>
      <c r="M19" s="21">
        <v>45</v>
      </c>
      <c r="N19" s="21">
        <v>9</v>
      </c>
      <c r="O19" s="21" t="s">
        <v>270</v>
      </c>
      <c r="P19" s="27" t="s">
        <v>23</v>
      </c>
      <c r="Q19" s="27" t="s">
        <v>23</v>
      </c>
      <c r="R19" s="27"/>
      <c r="S19" s="27"/>
      <c r="T19" s="27"/>
    </row>
    <row r="20" spans="1:20" ht="15" customHeight="1" thickBot="1">
      <c r="A20" s="22" t="str">
        <f t="shared" si="0"/>
        <v>C蒋欽</v>
      </c>
      <c r="B20" s="21">
        <v>3024</v>
      </c>
      <c r="C20" s="21" t="s">
        <v>158</v>
      </c>
      <c r="D20" s="21" t="s">
        <v>40</v>
      </c>
      <c r="E20" s="21">
        <v>2</v>
      </c>
      <c r="F20" s="21" t="s">
        <v>37</v>
      </c>
      <c r="G20" s="21">
        <v>185</v>
      </c>
      <c r="H20" s="21">
        <v>6</v>
      </c>
      <c r="I20" s="21">
        <f t="shared" si="1"/>
        <v>182.5</v>
      </c>
      <c r="J20" s="21">
        <v>190</v>
      </c>
      <c r="K20" s="21">
        <v>290</v>
      </c>
      <c r="L20" s="21">
        <v>165</v>
      </c>
      <c r="M20" s="21">
        <v>85</v>
      </c>
      <c r="N20" s="21">
        <v>10</v>
      </c>
      <c r="O20" s="21" t="s">
        <v>249</v>
      </c>
      <c r="P20" s="27" t="s">
        <v>23</v>
      </c>
      <c r="Q20" s="27"/>
      <c r="R20" s="27"/>
      <c r="S20" s="27"/>
      <c r="T20" s="27"/>
    </row>
    <row r="21" spans="1:20" ht="15" customHeight="1" thickBot="1">
      <c r="A21" s="22" t="str">
        <f t="shared" si="0"/>
        <v>C祖茂</v>
      </c>
      <c r="B21" s="21">
        <v>3030</v>
      </c>
      <c r="C21" s="21" t="s">
        <v>162</v>
      </c>
      <c r="D21" s="21" t="s">
        <v>40</v>
      </c>
      <c r="E21" s="21">
        <v>1.5</v>
      </c>
      <c r="F21" s="21" t="s">
        <v>22</v>
      </c>
      <c r="G21" s="21">
        <v>150</v>
      </c>
      <c r="H21" s="21">
        <v>4</v>
      </c>
      <c r="I21" s="21">
        <f t="shared" si="1"/>
        <v>153.75</v>
      </c>
      <c r="J21" s="21">
        <v>160</v>
      </c>
      <c r="K21" s="21">
        <v>140</v>
      </c>
      <c r="L21" s="21">
        <v>70</v>
      </c>
      <c r="M21" s="21">
        <v>245</v>
      </c>
      <c r="N21" s="21">
        <v>10</v>
      </c>
      <c r="O21" s="21" t="s">
        <v>237</v>
      </c>
      <c r="P21" s="27" t="s">
        <v>23</v>
      </c>
      <c r="Q21" s="27" t="s">
        <v>23</v>
      </c>
      <c r="R21" s="27"/>
      <c r="S21" s="27"/>
      <c r="T21" s="27"/>
    </row>
    <row r="22" spans="1:20" ht="15" customHeight="1" thickBot="1">
      <c r="A22" s="22" t="str">
        <f t="shared" si="0"/>
        <v>C蘇飛</v>
      </c>
      <c r="B22" s="21">
        <v>3020</v>
      </c>
      <c r="C22" s="21" t="s">
        <v>154</v>
      </c>
      <c r="D22" s="21" t="s">
        <v>40</v>
      </c>
      <c r="E22" s="21">
        <v>2</v>
      </c>
      <c r="F22" s="21" t="s">
        <v>37</v>
      </c>
      <c r="G22" s="21">
        <v>170</v>
      </c>
      <c r="H22" s="21">
        <v>8</v>
      </c>
      <c r="I22" s="21">
        <f t="shared" si="1"/>
        <v>217.5</v>
      </c>
      <c r="J22" s="21">
        <v>225</v>
      </c>
      <c r="K22" s="21">
        <v>380</v>
      </c>
      <c r="L22" s="21">
        <v>195</v>
      </c>
      <c r="M22" s="21">
        <v>70</v>
      </c>
      <c r="N22" s="21">
        <v>10</v>
      </c>
      <c r="O22" s="21" t="s">
        <v>242</v>
      </c>
      <c r="P22" s="27" t="s">
        <v>23</v>
      </c>
      <c r="Q22" s="27"/>
      <c r="R22" s="27"/>
      <c r="S22" s="27"/>
      <c r="T22" s="27"/>
    </row>
    <row r="23" spans="1:20" ht="15" customHeight="1" thickBot="1">
      <c r="A23" s="22" t="str">
        <f t="shared" si="0"/>
        <v>C曹休</v>
      </c>
      <c r="B23" s="21">
        <v>2038</v>
      </c>
      <c r="C23" s="21" t="s">
        <v>119</v>
      </c>
      <c r="D23" s="21" t="s">
        <v>40</v>
      </c>
      <c r="E23" s="21">
        <v>2</v>
      </c>
      <c r="F23" s="21" t="s">
        <v>32</v>
      </c>
      <c r="G23" s="21">
        <v>200</v>
      </c>
      <c r="H23" s="21">
        <v>7</v>
      </c>
      <c r="I23" s="21">
        <f t="shared" si="1"/>
        <v>217.5</v>
      </c>
      <c r="J23" s="21">
        <v>225</v>
      </c>
      <c r="K23" s="21">
        <v>100</v>
      </c>
      <c r="L23" s="21">
        <v>340</v>
      </c>
      <c r="M23" s="21">
        <v>205</v>
      </c>
      <c r="N23" s="21">
        <v>13</v>
      </c>
      <c r="O23" s="21" t="s">
        <v>255</v>
      </c>
      <c r="P23" s="27" t="s">
        <v>23</v>
      </c>
      <c r="Q23" s="27" t="s">
        <v>23</v>
      </c>
      <c r="R23" s="27"/>
      <c r="S23" s="27"/>
      <c r="T23" s="27"/>
    </row>
    <row r="24" spans="1:20" ht="15" customHeight="1" thickBot="1">
      <c r="A24" s="22" t="str">
        <f t="shared" si="0"/>
        <v>C曹昂</v>
      </c>
      <c r="B24" s="21">
        <v>2034</v>
      </c>
      <c r="C24" s="21" t="s">
        <v>116</v>
      </c>
      <c r="D24" s="21" t="s">
        <v>40</v>
      </c>
      <c r="E24" s="21">
        <v>1.5</v>
      </c>
      <c r="F24" s="21" t="s">
        <v>32</v>
      </c>
      <c r="G24" s="21">
        <v>125</v>
      </c>
      <c r="H24" s="21">
        <v>6</v>
      </c>
      <c r="I24" s="21">
        <f t="shared" si="1"/>
        <v>162.5</v>
      </c>
      <c r="J24" s="21">
        <v>165</v>
      </c>
      <c r="K24" s="21">
        <v>75</v>
      </c>
      <c r="L24" s="21">
        <v>255</v>
      </c>
      <c r="M24" s="21">
        <v>155</v>
      </c>
      <c r="N24" s="21">
        <v>13</v>
      </c>
      <c r="O24" s="21" t="s">
        <v>255</v>
      </c>
      <c r="P24" s="27" t="s">
        <v>23</v>
      </c>
      <c r="Q24" s="27"/>
      <c r="R24" s="27"/>
      <c r="S24" s="27"/>
      <c r="T24" s="27"/>
    </row>
    <row r="25" spans="1:20" ht="15" customHeight="1" thickBot="1">
      <c r="A25" s="22" t="str">
        <f t="shared" si="0"/>
        <v>C曹洪</v>
      </c>
      <c r="B25" s="21">
        <v>2046</v>
      </c>
      <c r="C25" s="21" t="s">
        <v>124</v>
      </c>
      <c r="D25" s="21" t="s">
        <v>40</v>
      </c>
      <c r="E25" s="21">
        <v>2</v>
      </c>
      <c r="F25" s="21" t="s">
        <v>32</v>
      </c>
      <c r="G25" s="21">
        <v>210</v>
      </c>
      <c r="H25" s="21">
        <v>5</v>
      </c>
      <c r="I25" s="21">
        <f t="shared" si="1"/>
        <v>228.75</v>
      </c>
      <c r="J25" s="21">
        <v>235</v>
      </c>
      <c r="K25" s="21">
        <v>105</v>
      </c>
      <c r="L25" s="21">
        <v>360</v>
      </c>
      <c r="M25" s="21">
        <v>215</v>
      </c>
      <c r="N25" s="21">
        <v>13</v>
      </c>
      <c r="O25" s="21" t="s">
        <v>126</v>
      </c>
      <c r="P25" s="27" t="s">
        <v>23</v>
      </c>
      <c r="Q25" s="27" t="s">
        <v>23</v>
      </c>
      <c r="R25" s="27"/>
      <c r="S25" s="27"/>
      <c r="T25" s="27"/>
    </row>
    <row r="26" spans="1:20" ht="15" customHeight="1" thickBot="1">
      <c r="A26" s="22" t="str">
        <f t="shared" si="0"/>
        <v>C曹真</v>
      </c>
      <c r="B26" s="21">
        <v>2056</v>
      </c>
      <c r="C26" s="21" t="s">
        <v>110</v>
      </c>
      <c r="D26" s="21" t="s">
        <v>40</v>
      </c>
      <c r="E26" s="21">
        <v>2</v>
      </c>
      <c r="F26" s="21" t="s">
        <v>32</v>
      </c>
      <c r="G26" s="21">
        <v>220</v>
      </c>
      <c r="H26" s="21">
        <v>9</v>
      </c>
      <c r="I26" s="21">
        <f t="shared" si="1"/>
        <v>231.25</v>
      </c>
      <c r="J26" s="21">
        <v>240</v>
      </c>
      <c r="K26" s="21">
        <v>110</v>
      </c>
      <c r="L26" s="21">
        <v>365</v>
      </c>
      <c r="M26" s="21">
        <v>210</v>
      </c>
      <c r="N26" s="21">
        <v>13</v>
      </c>
      <c r="O26" s="21" t="s">
        <v>98</v>
      </c>
      <c r="P26" s="27" t="s">
        <v>23</v>
      </c>
      <c r="Q26" s="27" t="s">
        <v>23</v>
      </c>
      <c r="R26" s="27"/>
      <c r="S26" s="27"/>
      <c r="T26" s="27"/>
    </row>
    <row r="27" spans="1:20" ht="15" customHeight="1" thickBot="1">
      <c r="A27" s="22" t="str">
        <f t="shared" si="0"/>
        <v>C曹仁</v>
      </c>
      <c r="B27" s="21">
        <v>2015</v>
      </c>
      <c r="C27" s="21" t="s">
        <v>103</v>
      </c>
      <c r="D27" s="21" t="s">
        <v>40</v>
      </c>
      <c r="E27" s="21">
        <v>2.5</v>
      </c>
      <c r="F27" s="21" t="s">
        <v>32</v>
      </c>
      <c r="G27" s="21">
        <v>245</v>
      </c>
      <c r="H27" s="21">
        <v>6</v>
      </c>
      <c r="I27" s="21">
        <f t="shared" si="1"/>
        <v>296.25</v>
      </c>
      <c r="J27" s="21">
        <v>305</v>
      </c>
      <c r="K27" s="21">
        <v>140</v>
      </c>
      <c r="L27" s="21">
        <v>465</v>
      </c>
      <c r="M27" s="21">
        <v>275</v>
      </c>
      <c r="N27" s="21">
        <v>13</v>
      </c>
      <c r="O27" s="21" t="s">
        <v>98</v>
      </c>
      <c r="P27" s="27" t="s">
        <v>23</v>
      </c>
      <c r="Q27" s="27" t="s">
        <v>23</v>
      </c>
      <c r="R27" s="27"/>
      <c r="S27" s="27"/>
      <c r="T27" s="27"/>
    </row>
    <row r="28" spans="1:20" ht="15" customHeight="1" thickBot="1">
      <c r="A28" s="22" t="str">
        <f t="shared" si="0"/>
        <v>C孫匡</v>
      </c>
      <c r="B28" s="21">
        <v>3028</v>
      </c>
      <c r="C28" s="21" t="s">
        <v>160</v>
      </c>
      <c r="D28" s="21" t="s">
        <v>40</v>
      </c>
      <c r="E28" s="21">
        <v>1.5</v>
      </c>
      <c r="F28" s="21" t="s">
        <v>37</v>
      </c>
      <c r="G28" s="21">
        <v>110</v>
      </c>
      <c r="H28" s="21">
        <v>5</v>
      </c>
      <c r="I28" s="21">
        <f t="shared" si="1"/>
        <v>143.75</v>
      </c>
      <c r="J28" s="21">
        <v>150</v>
      </c>
      <c r="K28" s="21">
        <v>230</v>
      </c>
      <c r="L28" s="21">
        <v>130</v>
      </c>
      <c r="M28" s="21">
        <v>65</v>
      </c>
      <c r="N28" s="21">
        <v>10</v>
      </c>
      <c r="O28" s="21" t="s">
        <v>251</v>
      </c>
      <c r="P28" s="27" t="s">
        <v>23</v>
      </c>
      <c r="Q28" s="27"/>
      <c r="R28" s="27"/>
      <c r="S28" s="27"/>
      <c r="T28" s="27"/>
    </row>
    <row r="29" spans="1:20" ht="15" customHeight="1" thickBot="1">
      <c r="A29" s="22" t="str">
        <f t="shared" si="0"/>
        <v>C孫翊</v>
      </c>
      <c r="B29" s="21">
        <v>3026</v>
      </c>
      <c r="C29" s="21" t="s">
        <v>159</v>
      </c>
      <c r="D29" s="21" t="s">
        <v>40</v>
      </c>
      <c r="E29" s="21">
        <v>1.5</v>
      </c>
      <c r="F29" s="21" t="s">
        <v>32</v>
      </c>
      <c r="G29" s="21">
        <v>140</v>
      </c>
      <c r="H29" s="21">
        <v>2</v>
      </c>
      <c r="I29" s="21">
        <f t="shared" si="1"/>
        <v>95</v>
      </c>
      <c r="J29" s="21">
        <v>100</v>
      </c>
      <c r="K29" s="21">
        <v>45</v>
      </c>
      <c r="L29" s="21">
        <v>150</v>
      </c>
      <c r="M29" s="21">
        <v>85</v>
      </c>
      <c r="N29" s="21">
        <v>13</v>
      </c>
      <c r="O29" s="21" t="s">
        <v>239</v>
      </c>
      <c r="P29" s="27" t="s">
        <v>23</v>
      </c>
      <c r="Q29" s="27" t="s">
        <v>23</v>
      </c>
      <c r="R29" s="27"/>
      <c r="S29" s="27"/>
      <c r="T29" s="27"/>
    </row>
    <row r="30" spans="1:20" ht="15" customHeight="1" thickBot="1">
      <c r="A30" s="22" t="str">
        <f t="shared" si="0"/>
        <v>C張允</v>
      </c>
      <c r="B30" s="21">
        <v>2028</v>
      </c>
      <c r="C30" s="21" t="s">
        <v>111</v>
      </c>
      <c r="D30" s="21" t="s">
        <v>40</v>
      </c>
      <c r="E30" s="21">
        <v>1.5</v>
      </c>
      <c r="F30" s="21" t="s">
        <v>37</v>
      </c>
      <c r="G30" s="21">
        <v>135</v>
      </c>
      <c r="H30" s="21">
        <v>4</v>
      </c>
      <c r="I30" s="21">
        <f t="shared" si="1"/>
        <v>126.25</v>
      </c>
      <c r="J30" s="21">
        <v>130</v>
      </c>
      <c r="K30" s="21">
        <v>200</v>
      </c>
      <c r="L30" s="21">
        <v>115</v>
      </c>
      <c r="M30" s="21">
        <v>60</v>
      </c>
      <c r="N30" s="21">
        <v>9</v>
      </c>
      <c r="O30" s="21" t="s">
        <v>252</v>
      </c>
      <c r="P30" s="27" t="s">
        <v>23</v>
      </c>
      <c r="Q30" s="27"/>
      <c r="R30" s="27"/>
      <c r="S30" s="27"/>
      <c r="T30" s="27"/>
    </row>
    <row r="31" spans="1:20" ht="15" customHeight="1" thickBot="1">
      <c r="A31" s="22" t="str">
        <f t="shared" si="0"/>
        <v>C張飛</v>
      </c>
      <c r="B31" s="21">
        <v>1013</v>
      </c>
      <c r="C31" s="21" t="s">
        <v>29</v>
      </c>
      <c r="D31" s="21" t="s">
        <v>40</v>
      </c>
      <c r="E31" s="21">
        <v>2.5</v>
      </c>
      <c r="F31" s="21" t="s">
        <v>22</v>
      </c>
      <c r="G31" s="21">
        <v>275</v>
      </c>
      <c r="H31" s="21">
        <v>4</v>
      </c>
      <c r="I31" s="21">
        <f t="shared" si="1"/>
        <v>225</v>
      </c>
      <c r="J31" s="21">
        <v>230</v>
      </c>
      <c r="K31" s="21">
        <v>210</v>
      </c>
      <c r="L31" s="21">
        <v>70</v>
      </c>
      <c r="M31" s="21">
        <v>390</v>
      </c>
      <c r="N31" s="21">
        <v>10</v>
      </c>
      <c r="O31" s="21" t="s">
        <v>239</v>
      </c>
      <c r="P31" s="27" t="s">
        <v>23</v>
      </c>
      <c r="Q31" s="27" t="s">
        <v>23</v>
      </c>
      <c r="R31" s="27"/>
      <c r="S31" s="27"/>
      <c r="T31" s="27"/>
    </row>
    <row r="32" spans="1:20" ht="15" customHeight="1" thickBot="1">
      <c r="A32" s="22" t="str">
        <f t="shared" si="0"/>
        <v>C張魯</v>
      </c>
      <c r="B32" s="21">
        <v>2025</v>
      </c>
      <c r="C32" s="21" t="s">
        <v>109</v>
      </c>
      <c r="D32" s="21" t="s">
        <v>40</v>
      </c>
      <c r="E32" s="21">
        <v>2</v>
      </c>
      <c r="F32" s="21" t="s">
        <v>37</v>
      </c>
      <c r="G32" s="21">
        <v>70</v>
      </c>
      <c r="H32" s="21">
        <v>11</v>
      </c>
      <c r="I32" s="21">
        <f t="shared" si="1"/>
        <v>146.25</v>
      </c>
      <c r="J32" s="21">
        <v>150</v>
      </c>
      <c r="K32" s="21">
        <v>220</v>
      </c>
      <c r="L32" s="21">
        <v>145</v>
      </c>
      <c r="M32" s="21">
        <v>70</v>
      </c>
      <c r="N32" s="21">
        <v>9</v>
      </c>
      <c r="O32" s="21" t="s">
        <v>243</v>
      </c>
      <c r="P32" s="27" t="s">
        <v>23</v>
      </c>
      <c r="Q32" s="27" t="s">
        <v>23</v>
      </c>
      <c r="R32" s="27"/>
      <c r="S32" s="27"/>
      <c r="T32" s="27"/>
    </row>
    <row r="33" spans="1:20" ht="15" customHeight="1" thickBot="1">
      <c r="A33" s="22" t="str">
        <f t="shared" si="0"/>
        <v>C程普</v>
      </c>
      <c r="B33" s="21">
        <v>3012</v>
      </c>
      <c r="C33" s="21" t="s">
        <v>147</v>
      </c>
      <c r="D33" s="21" t="s">
        <v>40</v>
      </c>
      <c r="E33" s="21">
        <v>2.5</v>
      </c>
      <c r="F33" s="21" t="s">
        <v>22</v>
      </c>
      <c r="G33" s="21">
        <v>220</v>
      </c>
      <c r="H33" s="21">
        <v>10</v>
      </c>
      <c r="I33" s="21">
        <f t="shared" si="1"/>
        <v>270</v>
      </c>
      <c r="J33" s="21">
        <v>280</v>
      </c>
      <c r="K33" s="21">
        <v>245</v>
      </c>
      <c r="L33" s="21">
        <v>125</v>
      </c>
      <c r="M33" s="21">
        <v>430</v>
      </c>
      <c r="N33" s="21">
        <v>10</v>
      </c>
      <c r="O33" s="21" t="s">
        <v>240</v>
      </c>
      <c r="P33" s="27" t="s">
        <v>23</v>
      </c>
      <c r="Q33" s="27" t="s">
        <v>23</v>
      </c>
      <c r="R33" s="27"/>
      <c r="S33" s="27"/>
      <c r="T33" s="27"/>
    </row>
    <row r="34" spans="1:20" ht="15" customHeight="1" thickBot="1">
      <c r="A34" s="22" t="str">
        <f aca="true" t="shared" si="2" ref="A34:A65">D34&amp;C34</f>
        <v>C馬岱</v>
      </c>
      <c r="B34" s="21">
        <v>1020</v>
      </c>
      <c r="C34" s="21" t="s">
        <v>49</v>
      </c>
      <c r="D34" s="21" t="s">
        <v>40</v>
      </c>
      <c r="E34" s="21">
        <v>2.5</v>
      </c>
      <c r="F34" s="21" t="s">
        <v>32</v>
      </c>
      <c r="G34" s="21">
        <v>235</v>
      </c>
      <c r="H34" s="21">
        <v>6</v>
      </c>
      <c r="I34" s="21">
        <f t="shared" si="1"/>
        <v>236.25</v>
      </c>
      <c r="J34" s="21">
        <v>245</v>
      </c>
      <c r="K34" s="21">
        <v>110</v>
      </c>
      <c r="L34" s="21">
        <v>375</v>
      </c>
      <c r="M34" s="21">
        <v>215</v>
      </c>
      <c r="N34" s="21">
        <v>14</v>
      </c>
      <c r="O34" s="21" t="s">
        <v>98</v>
      </c>
      <c r="P34" s="27" t="s">
        <v>23</v>
      </c>
      <c r="Q34" s="27" t="s">
        <v>23</v>
      </c>
      <c r="R34" s="27"/>
      <c r="S34" s="27"/>
      <c r="T34" s="27"/>
    </row>
    <row r="35" spans="1:20" ht="15" customHeight="1" thickBot="1">
      <c r="A35" s="22" t="str">
        <f t="shared" si="2"/>
        <v>C馬謖</v>
      </c>
      <c r="B35" s="21">
        <v>1034</v>
      </c>
      <c r="C35" s="21" t="s">
        <v>64</v>
      </c>
      <c r="D35" s="21" t="s">
        <v>40</v>
      </c>
      <c r="E35" s="21">
        <v>2</v>
      </c>
      <c r="F35" s="21" t="s">
        <v>32</v>
      </c>
      <c r="G35" s="21">
        <v>165</v>
      </c>
      <c r="H35" s="21">
        <v>13</v>
      </c>
      <c r="I35" s="21">
        <f t="shared" si="1"/>
        <v>175</v>
      </c>
      <c r="J35" s="21">
        <v>190</v>
      </c>
      <c r="K35" s="21">
        <v>105</v>
      </c>
      <c r="L35" s="21">
        <v>260</v>
      </c>
      <c r="M35" s="21">
        <v>145</v>
      </c>
      <c r="N35" s="21">
        <v>13</v>
      </c>
      <c r="O35" s="21" t="s">
        <v>242</v>
      </c>
      <c r="P35" s="27" t="s">
        <v>23</v>
      </c>
      <c r="Q35" s="27" t="s">
        <v>23</v>
      </c>
      <c r="R35" s="27"/>
      <c r="S35" s="27"/>
      <c r="T35" s="27"/>
    </row>
    <row r="36" spans="1:20" ht="15" thickBot="1">
      <c r="A36" s="22" t="str">
        <f t="shared" si="2"/>
        <v>C文聘</v>
      </c>
      <c r="B36" s="21">
        <v>2023</v>
      </c>
      <c r="C36" s="21" t="s">
        <v>108</v>
      </c>
      <c r="D36" s="21" t="s">
        <v>40</v>
      </c>
      <c r="E36" s="21">
        <v>2.5</v>
      </c>
      <c r="F36" s="21" t="s">
        <v>22</v>
      </c>
      <c r="G36" s="21">
        <v>225</v>
      </c>
      <c r="H36" s="21">
        <v>7</v>
      </c>
      <c r="I36" s="21">
        <f t="shared" si="1"/>
        <v>293.75</v>
      </c>
      <c r="J36" s="21">
        <v>305</v>
      </c>
      <c r="K36" s="21">
        <v>265</v>
      </c>
      <c r="L36" s="21">
        <v>140</v>
      </c>
      <c r="M36" s="21">
        <v>465</v>
      </c>
      <c r="N36" s="21">
        <v>10</v>
      </c>
      <c r="O36" s="21" t="s">
        <v>240</v>
      </c>
      <c r="P36" s="27" t="s">
        <v>23</v>
      </c>
      <c r="Q36" s="27" t="s">
        <v>23</v>
      </c>
      <c r="R36" s="27"/>
      <c r="S36" s="27"/>
      <c r="T36" s="27"/>
    </row>
    <row r="37" spans="1:20" ht="15" thickBot="1">
      <c r="A37" s="22" t="str">
        <f t="shared" si="2"/>
        <v>C孟獲</v>
      </c>
      <c r="B37" s="21">
        <v>4007</v>
      </c>
      <c r="C37" s="21" t="s">
        <v>189</v>
      </c>
      <c r="D37" s="21" t="s">
        <v>40</v>
      </c>
      <c r="E37" s="21">
        <v>2.5</v>
      </c>
      <c r="F37" s="21" t="s">
        <v>22</v>
      </c>
      <c r="G37" s="21">
        <v>255</v>
      </c>
      <c r="H37" s="21">
        <v>4</v>
      </c>
      <c r="I37" s="21">
        <f t="shared" si="1"/>
        <v>233.75</v>
      </c>
      <c r="J37" s="21">
        <v>240</v>
      </c>
      <c r="K37" s="21">
        <v>210</v>
      </c>
      <c r="L37" s="21">
        <v>75</v>
      </c>
      <c r="M37" s="21">
        <v>410</v>
      </c>
      <c r="N37" s="21">
        <v>10</v>
      </c>
      <c r="O37" s="21" t="s">
        <v>267</v>
      </c>
      <c r="P37" s="27" t="s">
        <v>23</v>
      </c>
      <c r="Q37" s="27" t="s">
        <v>23</v>
      </c>
      <c r="R37" s="27"/>
      <c r="S37" s="27"/>
      <c r="T37" s="27"/>
    </row>
    <row r="38" spans="1:20" ht="15" thickBot="1">
      <c r="A38" s="22" t="str">
        <f t="shared" si="2"/>
        <v>C雷銅</v>
      </c>
      <c r="B38" s="21">
        <v>1030</v>
      </c>
      <c r="C38" s="21" t="s">
        <v>61</v>
      </c>
      <c r="D38" s="21" t="s">
        <v>40</v>
      </c>
      <c r="E38" s="21">
        <v>2</v>
      </c>
      <c r="F38" s="21" t="s">
        <v>22</v>
      </c>
      <c r="G38" s="21">
        <v>185</v>
      </c>
      <c r="H38" s="21">
        <v>5</v>
      </c>
      <c r="I38" s="21">
        <f t="shared" si="1"/>
        <v>163.75</v>
      </c>
      <c r="J38" s="21">
        <v>170</v>
      </c>
      <c r="K38" s="21">
        <v>155</v>
      </c>
      <c r="L38" s="21">
        <v>75</v>
      </c>
      <c r="M38" s="21">
        <v>255</v>
      </c>
      <c r="N38" s="21">
        <v>10</v>
      </c>
      <c r="O38" s="21" t="s">
        <v>237</v>
      </c>
      <c r="P38" s="27" t="s">
        <v>23</v>
      </c>
      <c r="Q38" s="27"/>
      <c r="R38" s="27"/>
      <c r="S38" s="27"/>
      <c r="T38" s="27"/>
    </row>
    <row r="39" spans="1:20" ht="15" thickBot="1">
      <c r="A39" s="22" t="str">
        <f t="shared" si="2"/>
        <v>C李傕</v>
      </c>
      <c r="B39" s="21">
        <v>4023</v>
      </c>
      <c r="C39" s="21" t="s">
        <v>203</v>
      </c>
      <c r="D39" s="21" t="s">
        <v>40</v>
      </c>
      <c r="E39" s="21">
        <v>2</v>
      </c>
      <c r="F39" s="21" t="s">
        <v>32</v>
      </c>
      <c r="G39" s="21">
        <v>195</v>
      </c>
      <c r="H39" s="21">
        <v>2</v>
      </c>
      <c r="I39" s="21">
        <f t="shared" si="1"/>
        <v>188.75</v>
      </c>
      <c r="J39" s="21">
        <v>195</v>
      </c>
      <c r="K39" s="21">
        <v>90</v>
      </c>
      <c r="L39" s="21">
        <v>300</v>
      </c>
      <c r="M39" s="21">
        <v>170</v>
      </c>
      <c r="N39" s="21">
        <v>14</v>
      </c>
      <c r="O39" s="21" t="s">
        <v>255</v>
      </c>
      <c r="P39" s="27" t="s">
        <v>23</v>
      </c>
      <c r="Q39" s="27"/>
      <c r="R39" s="27"/>
      <c r="S39" s="27"/>
      <c r="T39" s="27"/>
    </row>
    <row r="40" spans="1:20" ht="15" thickBot="1">
      <c r="A40" s="22" t="str">
        <f t="shared" si="2"/>
        <v>C劉表</v>
      </c>
      <c r="B40" s="21">
        <v>4011</v>
      </c>
      <c r="C40" s="21" t="s">
        <v>193</v>
      </c>
      <c r="D40" s="21" t="s">
        <v>40</v>
      </c>
      <c r="E40" s="21">
        <v>2</v>
      </c>
      <c r="F40" s="21" t="s">
        <v>37</v>
      </c>
      <c r="G40" s="21">
        <v>95</v>
      </c>
      <c r="H40" s="21">
        <v>13</v>
      </c>
      <c r="I40" s="21">
        <f t="shared" si="1"/>
        <v>153.75</v>
      </c>
      <c r="J40" s="21">
        <v>175</v>
      </c>
      <c r="K40" s="21">
        <v>225</v>
      </c>
      <c r="L40" s="21">
        <v>135</v>
      </c>
      <c r="M40" s="21">
        <v>80</v>
      </c>
      <c r="N40" s="21">
        <v>9</v>
      </c>
      <c r="O40" s="21" t="s">
        <v>263</v>
      </c>
      <c r="P40" s="27" t="s">
        <v>23</v>
      </c>
      <c r="Q40" s="27" t="s">
        <v>23</v>
      </c>
      <c r="R40" s="27"/>
      <c r="S40" s="27"/>
      <c r="T40" s="27"/>
    </row>
    <row r="41" spans="1:20" ht="15" thickBot="1">
      <c r="A41" s="22" t="str">
        <f t="shared" si="2"/>
        <v>C劉焉</v>
      </c>
      <c r="B41" s="21">
        <v>4009</v>
      </c>
      <c r="C41" s="21" t="s">
        <v>191</v>
      </c>
      <c r="D41" s="21" t="s">
        <v>40</v>
      </c>
      <c r="E41" s="21">
        <v>2</v>
      </c>
      <c r="F41" s="21" t="s">
        <v>37</v>
      </c>
      <c r="G41" s="21">
        <v>110</v>
      </c>
      <c r="H41" s="21">
        <v>13</v>
      </c>
      <c r="I41" s="21">
        <f t="shared" si="1"/>
        <v>171.25</v>
      </c>
      <c r="J41" s="21">
        <v>195</v>
      </c>
      <c r="K41" s="21">
        <v>250</v>
      </c>
      <c r="L41" s="21">
        <v>150</v>
      </c>
      <c r="M41" s="21">
        <v>90</v>
      </c>
      <c r="N41" s="21">
        <v>9</v>
      </c>
      <c r="O41" s="21" t="s">
        <v>251</v>
      </c>
      <c r="P41" s="27" t="s">
        <v>23</v>
      </c>
      <c r="Q41" s="27" t="s">
        <v>23</v>
      </c>
      <c r="R41" s="27"/>
      <c r="S41" s="27"/>
      <c r="T41" s="27"/>
    </row>
    <row r="42" spans="1:20" ht="15" thickBot="1">
      <c r="A42" s="22" t="str">
        <f t="shared" si="2"/>
        <v>C于禁</v>
      </c>
      <c r="B42" s="21">
        <v>2018</v>
      </c>
      <c r="C42" s="21" t="s">
        <v>105</v>
      </c>
      <c r="D42" s="21" t="s">
        <v>40</v>
      </c>
      <c r="E42" s="21">
        <v>2</v>
      </c>
      <c r="F42" s="21" t="s">
        <v>32</v>
      </c>
      <c r="G42" s="21">
        <v>185</v>
      </c>
      <c r="H42" s="21">
        <v>8</v>
      </c>
      <c r="I42" s="21">
        <f t="shared" si="1"/>
        <v>238.75</v>
      </c>
      <c r="J42" s="21">
        <v>245</v>
      </c>
      <c r="K42" s="21">
        <v>110</v>
      </c>
      <c r="L42" s="21">
        <v>375</v>
      </c>
      <c r="M42" s="21">
        <v>225</v>
      </c>
      <c r="N42" s="21">
        <v>13</v>
      </c>
      <c r="O42" s="21" t="s">
        <v>98</v>
      </c>
      <c r="P42" s="27" t="s">
        <v>23</v>
      </c>
      <c r="Q42" s="27" t="s">
        <v>23</v>
      </c>
      <c r="R42" s="27"/>
      <c r="S42" s="27"/>
      <c r="T42" s="27"/>
    </row>
    <row r="43" spans="1:20" ht="15" thickBot="1">
      <c r="A43" s="22" t="str">
        <f t="shared" si="2"/>
        <v>C廖化</v>
      </c>
      <c r="B43" s="21">
        <v>1018</v>
      </c>
      <c r="C43" s="21" t="s">
        <v>47</v>
      </c>
      <c r="D43" s="21" t="s">
        <v>40</v>
      </c>
      <c r="E43" s="21">
        <v>2</v>
      </c>
      <c r="F43" s="21" t="s">
        <v>22</v>
      </c>
      <c r="G43" s="21">
        <v>200</v>
      </c>
      <c r="H43" s="21">
        <v>5</v>
      </c>
      <c r="I43" s="21">
        <f t="shared" si="1"/>
        <v>217.5</v>
      </c>
      <c r="J43" s="21">
        <v>225</v>
      </c>
      <c r="K43" s="21">
        <v>205</v>
      </c>
      <c r="L43" s="21">
        <v>100</v>
      </c>
      <c r="M43" s="21">
        <v>340</v>
      </c>
      <c r="N43" s="21">
        <v>10</v>
      </c>
      <c r="O43" s="21" t="s">
        <v>240</v>
      </c>
      <c r="P43" s="27" t="s">
        <v>23</v>
      </c>
      <c r="Q43" s="27" t="s">
        <v>23</v>
      </c>
      <c r="R43" s="27"/>
      <c r="S43" s="27"/>
      <c r="T43" s="27"/>
    </row>
    <row r="44" spans="1:20" ht="15" thickBot="1">
      <c r="A44" s="22" t="str">
        <f t="shared" si="2"/>
        <v>C蔡瑁</v>
      </c>
      <c r="B44" s="21">
        <v>2021</v>
      </c>
      <c r="C44" s="21" t="s">
        <v>107</v>
      </c>
      <c r="D44" s="21" t="s">
        <v>40</v>
      </c>
      <c r="E44" s="21">
        <v>2</v>
      </c>
      <c r="F44" s="21" t="s">
        <v>37</v>
      </c>
      <c r="G44" s="21">
        <v>175</v>
      </c>
      <c r="H44" s="21">
        <v>9</v>
      </c>
      <c r="I44" s="21">
        <f t="shared" si="1"/>
        <v>215</v>
      </c>
      <c r="J44" s="21">
        <v>225</v>
      </c>
      <c r="K44" s="21">
        <v>340</v>
      </c>
      <c r="L44" s="21">
        <v>195</v>
      </c>
      <c r="M44" s="21">
        <v>100</v>
      </c>
      <c r="N44" s="21">
        <v>9</v>
      </c>
      <c r="O44" s="21" t="s">
        <v>251</v>
      </c>
      <c r="P44" s="27" t="s">
        <v>23</v>
      </c>
      <c r="Q44" s="27"/>
      <c r="R44" s="27"/>
      <c r="S44" s="27"/>
      <c r="T44" s="27"/>
    </row>
    <row r="45" spans="1:20" ht="15" thickBot="1">
      <c r="A45" s="22" t="str">
        <f t="shared" si="2"/>
        <v>C魏延</v>
      </c>
      <c r="B45" s="21">
        <v>1032</v>
      </c>
      <c r="C45" s="21" t="s">
        <v>62</v>
      </c>
      <c r="D45" s="21" t="s">
        <v>40</v>
      </c>
      <c r="E45" s="21">
        <v>2.5</v>
      </c>
      <c r="F45" s="21" t="s">
        <v>22</v>
      </c>
      <c r="G45" s="21">
        <v>250</v>
      </c>
      <c r="H45" s="21">
        <v>7</v>
      </c>
      <c r="I45" s="21">
        <f t="shared" si="1"/>
        <v>230</v>
      </c>
      <c r="J45" s="21">
        <v>235</v>
      </c>
      <c r="K45" s="21">
        <v>215</v>
      </c>
      <c r="L45" s="21">
        <v>70</v>
      </c>
      <c r="M45" s="21">
        <v>400</v>
      </c>
      <c r="N45" s="21">
        <v>10</v>
      </c>
      <c r="O45" s="21" t="s">
        <v>237</v>
      </c>
      <c r="P45" s="27" t="s">
        <v>23</v>
      </c>
      <c r="Q45" s="27" t="s">
        <v>23</v>
      </c>
      <c r="R45" s="27"/>
      <c r="S45" s="27"/>
      <c r="T45" s="27"/>
    </row>
    <row r="46" spans="1:20" ht="15" thickBot="1">
      <c r="A46" s="22" t="str">
        <f t="shared" si="2"/>
        <v>C闞沢</v>
      </c>
      <c r="B46" s="21">
        <v>3022</v>
      </c>
      <c r="C46" s="21" t="s">
        <v>156</v>
      </c>
      <c r="D46" s="21" t="s">
        <v>40</v>
      </c>
      <c r="E46" s="21">
        <v>2</v>
      </c>
      <c r="F46" s="21" t="s">
        <v>55</v>
      </c>
      <c r="G46" s="21">
        <v>115</v>
      </c>
      <c r="H46" s="21">
        <v>12</v>
      </c>
      <c r="I46" s="21">
        <f t="shared" si="1"/>
        <v>62.5</v>
      </c>
      <c r="J46" s="21">
        <v>100</v>
      </c>
      <c r="K46" s="21">
        <v>50</v>
      </c>
      <c r="L46" s="21">
        <v>50</v>
      </c>
      <c r="M46" s="21">
        <v>50</v>
      </c>
      <c r="N46" s="21">
        <v>8</v>
      </c>
      <c r="O46" s="21" t="s">
        <v>263</v>
      </c>
      <c r="P46" s="27" t="s">
        <v>23</v>
      </c>
      <c r="Q46" s="27" t="s">
        <v>23</v>
      </c>
      <c r="R46" s="27"/>
      <c r="S46" s="27"/>
      <c r="T46" s="27"/>
    </row>
    <row r="47" spans="1:21" ht="15" thickBot="1">
      <c r="A47" s="22" t="str">
        <f t="shared" si="2"/>
        <v>R厳顔</v>
      </c>
      <c r="B47" s="21">
        <v>1072</v>
      </c>
      <c r="C47" s="21" t="s">
        <v>1803</v>
      </c>
      <c r="D47" s="21" t="s">
        <v>1820</v>
      </c>
      <c r="E47" s="21">
        <v>2</v>
      </c>
      <c r="F47" s="21" t="s">
        <v>1821</v>
      </c>
      <c r="G47" s="21">
        <v>230</v>
      </c>
      <c r="H47" s="21">
        <v>7</v>
      </c>
      <c r="I47" s="21">
        <f t="shared" si="1"/>
        <v>261.25</v>
      </c>
      <c r="J47" s="21">
        <v>265</v>
      </c>
      <c r="K47" s="21">
        <v>400</v>
      </c>
      <c r="L47" s="21">
        <v>260</v>
      </c>
      <c r="M47" s="21">
        <v>120</v>
      </c>
      <c r="N47" s="21">
        <v>9</v>
      </c>
      <c r="O47" s="21" t="s">
        <v>1810</v>
      </c>
      <c r="P47" s="27" t="s">
        <v>23</v>
      </c>
      <c r="Q47" s="27" t="s">
        <v>23</v>
      </c>
      <c r="R47" s="27" t="s">
        <v>23</v>
      </c>
      <c r="S47" s="27" t="s">
        <v>23</v>
      </c>
      <c r="T47" s="27" t="s">
        <v>23</v>
      </c>
      <c r="U47" s="43"/>
    </row>
    <row r="48" spans="1:21" ht="15" thickBot="1">
      <c r="A48" s="22" t="str">
        <f t="shared" si="2"/>
        <v>R周泰</v>
      </c>
      <c r="B48" s="21">
        <v>3064</v>
      </c>
      <c r="C48" s="21" t="s">
        <v>1721</v>
      </c>
      <c r="D48" s="21" t="s">
        <v>1711</v>
      </c>
      <c r="E48" s="21">
        <v>2.5</v>
      </c>
      <c r="F48" s="21" t="s">
        <v>1719</v>
      </c>
      <c r="G48" s="21">
        <v>265</v>
      </c>
      <c r="H48" s="21">
        <v>5</v>
      </c>
      <c r="I48" s="21">
        <f t="shared" si="1"/>
        <v>355</v>
      </c>
      <c r="J48" s="21">
        <v>385</v>
      </c>
      <c r="K48" s="21">
        <v>295</v>
      </c>
      <c r="L48" s="21">
        <v>210</v>
      </c>
      <c r="M48" s="21">
        <v>530</v>
      </c>
      <c r="N48" s="21">
        <v>10</v>
      </c>
      <c r="O48" s="21" t="s">
        <v>1722</v>
      </c>
      <c r="P48" s="27" t="s">
        <v>23</v>
      </c>
      <c r="Q48" s="27" t="s">
        <v>23</v>
      </c>
      <c r="R48" s="27" t="s">
        <v>23</v>
      </c>
      <c r="S48" s="27" t="s">
        <v>23</v>
      </c>
      <c r="T48" s="27" t="s">
        <v>23</v>
      </c>
      <c r="U48" s="43"/>
    </row>
    <row r="49" spans="1:21" ht="15" thickBot="1">
      <c r="A49" s="22" t="str">
        <f t="shared" si="2"/>
        <v>R程普</v>
      </c>
      <c r="B49" s="21">
        <v>3063</v>
      </c>
      <c r="C49" s="21" t="s">
        <v>1718</v>
      </c>
      <c r="D49" s="21" t="s">
        <v>1711</v>
      </c>
      <c r="E49" s="21">
        <v>2.5</v>
      </c>
      <c r="F49" s="21" t="s">
        <v>1719</v>
      </c>
      <c r="G49" s="21">
        <v>235</v>
      </c>
      <c r="H49" s="21">
        <v>11</v>
      </c>
      <c r="I49" s="21">
        <f t="shared" si="1"/>
        <v>306.25</v>
      </c>
      <c r="J49" s="21">
        <v>310</v>
      </c>
      <c r="K49" s="21">
        <v>305</v>
      </c>
      <c r="L49" s="21">
        <v>140</v>
      </c>
      <c r="M49" s="21">
        <v>470</v>
      </c>
      <c r="N49" s="21">
        <v>10</v>
      </c>
      <c r="O49" s="21" t="s">
        <v>1720</v>
      </c>
      <c r="P49" s="27" t="s">
        <v>23</v>
      </c>
      <c r="Q49" s="27" t="s">
        <v>23</v>
      </c>
      <c r="R49" s="27" t="s">
        <v>23</v>
      </c>
      <c r="S49" s="27" t="s">
        <v>23</v>
      </c>
      <c r="T49" s="27" t="s">
        <v>23</v>
      </c>
      <c r="U49" s="43"/>
    </row>
    <row r="50" spans="1:21" ht="15" thickBot="1">
      <c r="A50" s="22" t="str">
        <f t="shared" si="2"/>
        <v>R伊籍</v>
      </c>
      <c r="B50" s="21">
        <v>1069</v>
      </c>
      <c r="C50" s="21" t="s">
        <v>1710</v>
      </c>
      <c r="D50" s="21" t="s">
        <v>1711</v>
      </c>
      <c r="E50" s="21">
        <v>2</v>
      </c>
      <c r="F50" s="21" t="s">
        <v>1712</v>
      </c>
      <c r="G50" s="21">
        <v>55</v>
      </c>
      <c r="H50" s="21">
        <v>16</v>
      </c>
      <c r="I50" s="21">
        <f t="shared" si="1"/>
        <v>63.75</v>
      </c>
      <c r="J50" s="21">
        <v>105</v>
      </c>
      <c r="K50" s="21">
        <v>50</v>
      </c>
      <c r="L50" s="21">
        <v>50</v>
      </c>
      <c r="M50" s="21">
        <v>50</v>
      </c>
      <c r="N50" s="21">
        <v>8</v>
      </c>
      <c r="O50" s="21" t="s">
        <v>1737</v>
      </c>
      <c r="P50" s="27" t="s">
        <v>23</v>
      </c>
      <c r="Q50" s="27" t="s">
        <v>23</v>
      </c>
      <c r="R50" s="27" t="s">
        <v>23</v>
      </c>
      <c r="S50" s="27" t="s">
        <v>23</v>
      </c>
      <c r="T50" s="27" t="s">
        <v>23</v>
      </c>
      <c r="U50" s="43"/>
    </row>
    <row r="51" spans="1:20" ht="15" thickBot="1">
      <c r="A51" s="22" t="str">
        <f t="shared" si="2"/>
        <v>R黄蓋</v>
      </c>
      <c r="B51" s="21">
        <v>3051</v>
      </c>
      <c r="C51" s="21" t="s">
        <v>149</v>
      </c>
      <c r="D51" s="21" t="s">
        <v>21</v>
      </c>
      <c r="E51" s="21">
        <v>2.5</v>
      </c>
      <c r="F51" s="21" t="s">
        <v>37</v>
      </c>
      <c r="G51" s="21">
        <v>275</v>
      </c>
      <c r="H51" s="21">
        <v>9</v>
      </c>
      <c r="I51" s="21">
        <f t="shared" si="1"/>
        <v>235</v>
      </c>
      <c r="J51" s="21">
        <v>245</v>
      </c>
      <c r="K51" s="21">
        <v>370</v>
      </c>
      <c r="L51" s="21">
        <v>210</v>
      </c>
      <c r="M51" s="21">
        <v>115</v>
      </c>
      <c r="N51" s="21">
        <v>10</v>
      </c>
      <c r="O51" s="21" t="s">
        <v>1351</v>
      </c>
      <c r="P51" s="27" t="s">
        <v>23</v>
      </c>
      <c r="Q51" s="27" t="s">
        <v>23</v>
      </c>
      <c r="R51" s="27" t="s">
        <v>23</v>
      </c>
      <c r="S51" s="27" t="s">
        <v>23</v>
      </c>
      <c r="T51" s="27" t="s">
        <v>23</v>
      </c>
    </row>
    <row r="52" spans="1:20" ht="15" thickBot="1">
      <c r="A52" s="22" t="str">
        <f t="shared" si="2"/>
        <v>R黄忠(2.5)</v>
      </c>
      <c r="B52" s="21">
        <v>1038</v>
      </c>
      <c r="C52" s="21" t="s">
        <v>1838</v>
      </c>
      <c r="D52" s="21" t="s">
        <v>21</v>
      </c>
      <c r="E52" s="21">
        <v>2.5</v>
      </c>
      <c r="F52" s="21" t="s">
        <v>37</v>
      </c>
      <c r="G52" s="21">
        <v>265</v>
      </c>
      <c r="H52" s="21">
        <v>11</v>
      </c>
      <c r="I52" s="21">
        <f t="shared" si="1"/>
        <v>287.5</v>
      </c>
      <c r="J52" s="21">
        <v>300</v>
      </c>
      <c r="K52" s="21">
        <v>455</v>
      </c>
      <c r="L52" s="21">
        <v>260</v>
      </c>
      <c r="M52" s="21">
        <v>135</v>
      </c>
      <c r="N52" s="21">
        <v>9</v>
      </c>
      <c r="O52" s="21" t="s">
        <v>67</v>
      </c>
      <c r="P52" s="27" t="s">
        <v>23</v>
      </c>
      <c r="Q52" s="27"/>
      <c r="R52" s="27" t="s">
        <v>23</v>
      </c>
      <c r="S52" s="27" t="s">
        <v>23</v>
      </c>
      <c r="T52" s="27" t="s">
        <v>23</v>
      </c>
    </row>
    <row r="53" spans="1:21" ht="15" thickBot="1">
      <c r="A53" s="22" t="str">
        <f t="shared" si="2"/>
        <v>R黄忠(3.0)</v>
      </c>
      <c r="B53" s="21">
        <v>1073</v>
      </c>
      <c r="C53" s="25" t="s">
        <v>1839</v>
      </c>
      <c r="D53" s="21" t="s">
        <v>1820</v>
      </c>
      <c r="E53" s="21">
        <v>3</v>
      </c>
      <c r="F53" s="21" t="s">
        <v>1821</v>
      </c>
      <c r="G53" s="21">
        <v>350</v>
      </c>
      <c r="H53" s="21">
        <v>12</v>
      </c>
      <c r="I53" s="21">
        <f t="shared" si="1"/>
        <v>271.25</v>
      </c>
      <c r="J53" s="21">
        <v>305</v>
      </c>
      <c r="K53" s="21">
        <v>420</v>
      </c>
      <c r="L53" s="21">
        <v>235</v>
      </c>
      <c r="M53" s="21">
        <v>125</v>
      </c>
      <c r="N53" s="21">
        <v>9</v>
      </c>
      <c r="O53" s="21" t="s">
        <v>1811</v>
      </c>
      <c r="P53" s="27" t="s">
        <v>23</v>
      </c>
      <c r="Q53" s="27" t="s">
        <v>23</v>
      </c>
      <c r="R53" s="27" t="s">
        <v>23</v>
      </c>
      <c r="S53" s="27" t="s">
        <v>23</v>
      </c>
      <c r="T53" s="27" t="s">
        <v>23</v>
      </c>
      <c r="U53" s="43"/>
    </row>
    <row r="54" spans="1:20" ht="15" thickBot="1">
      <c r="A54" s="22" t="str">
        <f t="shared" si="2"/>
        <v>R夏侯惇(2.5)</v>
      </c>
      <c r="B54" s="21">
        <v>2004</v>
      </c>
      <c r="C54" s="21" t="s">
        <v>220</v>
      </c>
      <c r="D54" s="21" t="s">
        <v>21</v>
      </c>
      <c r="E54" s="21">
        <v>2.5</v>
      </c>
      <c r="F54" s="21" t="s">
        <v>32</v>
      </c>
      <c r="G54" s="21">
        <v>275</v>
      </c>
      <c r="H54" s="21">
        <v>6</v>
      </c>
      <c r="I54" s="21">
        <f t="shared" si="1"/>
        <v>301.25</v>
      </c>
      <c r="J54" s="21">
        <v>310</v>
      </c>
      <c r="K54" s="21">
        <v>140</v>
      </c>
      <c r="L54" s="21">
        <v>475</v>
      </c>
      <c r="M54" s="21">
        <v>280</v>
      </c>
      <c r="N54" s="21">
        <v>13</v>
      </c>
      <c r="O54" s="21" t="s">
        <v>246</v>
      </c>
      <c r="P54" s="27" t="s">
        <v>23</v>
      </c>
      <c r="Q54" s="27" t="s">
        <v>23</v>
      </c>
      <c r="R54" s="27" t="s">
        <v>23</v>
      </c>
      <c r="S54" s="27" t="s">
        <v>23</v>
      </c>
      <c r="T54" s="27" t="s">
        <v>23</v>
      </c>
    </row>
    <row r="55" spans="1:20" ht="15" thickBot="1">
      <c r="A55" s="22" t="str">
        <f t="shared" si="2"/>
        <v>R夏侯惇(3.0)</v>
      </c>
      <c r="B55" s="21">
        <v>2043</v>
      </c>
      <c r="C55" s="21" t="s">
        <v>1320</v>
      </c>
      <c r="D55" s="21" t="s">
        <v>21</v>
      </c>
      <c r="E55" s="21">
        <v>3</v>
      </c>
      <c r="F55" s="21" t="s">
        <v>32</v>
      </c>
      <c r="G55" s="21">
        <v>330</v>
      </c>
      <c r="H55" s="21">
        <v>9</v>
      </c>
      <c r="I55" s="21">
        <f t="shared" si="1"/>
        <v>333.75</v>
      </c>
      <c r="J55" s="21">
        <v>345</v>
      </c>
      <c r="K55" s="21">
        <v>155</v>
      </c>
      <c r="L55" s="21">
        <v>525</v>
      </c>
      <c r="M55" s="21">
        <v>310</v>
      </c>
      <c r="N55" s="21">
        <v>13</v>
      </c>
      <c r="O55" s="21" t="s">
        <v>35</v>
      </c>
      <c r="P55" s="27" t="s">
        <v>23</v>
      </c>
      <c r="Q55" s="27"/>
      <c r="R55" s="27" t="s">
        <v>23</v>
      </c>
      <c r="S55" s="27" t="s">
        <v>23</v>
      </c>
      <c r="T55" s="27" t="s">
        <v>23</v>
      </c>
    </row>
    <row r="56" spans="1:20" ht="15" thickBot="1">
      <c r="A56" s="22" t="str">
        <f t="shared" si="2"/>
        <v>R夏侯淵</v>
      </c>
      <c r="B56" s="21">
        <v>2044</v>
      </c>
      <c r="C56" s="21" t="s">
        <v>99</v>
      </c>
      <c r="D56" s="21" t="s">
        <v>21</v>
      </c>
      <c r="E56" s="21">
        <v>3</v>
      </c>
      <c r="F56" s="21" t="s">
        <v>37</v>
      </c>
      <c r="G56" s="21">
        <v>315</v>
      </c>
      <c r="H56" s="21">
        <v>11</v>
      </c>
      <c r="I56" s="21">
        <f t="shared" si="1"/>
        <v>353.75</v>
      </c>
      <c r="J56" s="21">
        <v>370</v>
      </c>
      <c r="K56" s="21">
        <v>560</v>
      </c>
      <c r="L56" s="21">
        <v>320</v>
      </c>
      <c r="M56" s="21">
        <v>165</v>
      </c>
      <c r="N56" s="21">
        <v>9</v>
      </c>
      <c r="O56" s="21" t="s">
        <v>123</v>
      </c>
      <c r="P56" s="27"/>
      <c r="Q56" s="27" t="s">
        <v>23</v>
      </c>
      <c r="R56" s="27"/>
      <c r="S56" s="27" t="s">
        <v>23</v>
      </c>
      <c r="T56" s="27" t="s">
        <v>23</v>
      </c>
    </row>
    <row r="57" spans="1:21" ht="15" thickBot="1">
      <c r="A57" s="22" t="str">
        <f t="shared" si="2"/>
        <v>R郭嘉</v>
      </c>
      <c r="B57" s="39">
        <v>2068</v>
      </c>
      <c r="C57" s="21" t="s">
        <v>1403</v>
      </c>
      <c r="D57" s="21" t="s">
        <v>21</v>
      </c>
      <c r="E57" s="39">
        <v>2</v>
      </c>
      <c r="F57" s="21" t="s">
        <v>1404</v>
      </c>
      <c r="G57" s="39">
        <v>230</v>
      </c>
      <c r="H57" s="39">
        <v>15</v>
      </c>
      <c r="I57" s="39">
        <f t="shared" si="1"/>
        <v>165</v>
      </c>
      <c r="J57" s="39">
        <v>210</v>
      </c>
      <c r="K57" s="39">
        <v>150</v>
      </c>
      <c r="L57" s="39">
        <v>150</v>
      </c>
      <c r="M57" s="39">
        <v>150</v>
      </c>
      <c r="N57" s="39">
        <v>8</v>
      </c>
      <c r="O57" s="21" t="s">
        <v>1405</v>
      </c>
      <c r="P57" s="27" t="s">
        <v>23</v>
      </c>
      <c r="Q57" s="27" t="s">
        <v>23</v>
      </c>
      <c r="R57" s="27" t="s">
        <v>23</v>
      </c>
      <c r="S57" s="27" t="s">
        <v>23</v>
      </c>
      <c r="T57" s="27" t="s">
        <v>23</v>
      </c>
      <c r="U57" s="43"/>
    </row>
    <row r="58" spans="1:20" ht="15" thickBot="1">
      <c r="A58" s="22" t="str">
        <f t="shared" si="2"/>
        <v>R甘寧(槍)</v>
      </c>
      <c r="B58" s="21">
        <v>3042</v>
      </c>
      <c r="C58" s="21" t="s">
        <v>1321</v>
      </c>
      <c r="D58" s="21" t="s">
        <v>21</v>
      </c>
      <c r="E58" s="21">
        <v>2.5</v>
      </c>
      <c r="F58" s="21" t="s">
        <v>22</v>
      </c>
      <c r="G58" s="21">
        <v>290</v>
      </c>
      <c r="H58" s="21">
        <v>3</v>
      </c>
      <c r="I58" s="21">
        <f t="shared" si="1"/>
        <v>216.25</v>
      </c>
      <c r="J58" s="21">
        <v>225</v>
      </c>
      <c r="K58" s="21">
        <v>190</v>
      </c>
      <c r="L58" s="21">
        <v>70</v>
      </c>
      <c r="M58" s="21">
        <v>380</v>
      </c>
      <c r="N58" s="21">
        <v>10</v>
      </c>
      <c r="O58" s="21" t="s">
        <v>130</v>
      </c>
      <c r="P58" s="27"/>
      <c r="Q58" s="27" t="s">
        <v>23</v>
      </c>
      <c r="R58" s="27"/>
      <c r="S58" s="27" t="s">
        <v>23</v>
      </c>
      <c r="T58" s="27" t="s">
        <v>23</v>
      </c>
    </row>
    <row r="59" spans="1:20" ht="15" thickBot="1">
      <c r="A59" s="22" t="str">
        <f t="shared" si="2"/>
        <v>R甘寧(弓)</v>
      </c>
      <c r="B59" s="21">
        <v>3005</v>
      </c>
      <c r="C59" s="25" t="s">
        <v>1325</v>
      </c>
      <c r="D59" s="21" t="s">
        <v>21</v>
      </c>
      <c r="E59" s="21">
        <v>3</v>
      </c>
      <c r="F59" s="21" t="s">
        <v>37</v>
      </c>
      <c r="G59" s="21">
        <v>345</v>
      </c>
      <c r="H59" s="21">
        <v>6</v>
      </c>
      <c r="I59" s="21">
        <f t="shared" si="1"/>
        <v>267.5</v>
      </c>
      <c r="J59" s="21">
        <v>275</v>
      </c>
      <c r="K59" s="21">
        <v>470</v>
      </c>
      <c r="L59" s="21">
        <v>240</v>
      </c>
      <c r="M59" s="21">
        <v>85</v>
      </c>
      <c r="N59" s="21">
        <v>10</v>
      </c>
      <c r="O59" s="21" t="s">
        <v>143</v>
      </c>
      <c r="P59" s="27"/>
      <c r="Q59" s="27" t="s">
        <v>23</v>
      </c>
      <c r="R59" s="27"/>
      <c r="S59" s="27" t="s">
        <v>23</v>
      </c>
      <c r="T59" s="27" t="s">
        <v>23</v>
      </c>
    </row>
    <row r="60" spans="1:20" ht="15" thickBot="1">
      <c r="A60" s="22" t="str">
        <f t="shared" si="2"/>
        <v>R関羽</v>
      </c>
      <c r="B60" s="21">
        <v>1011</v>
      </c>
      <c r="C60" s="21" t="s">
        <v>27</v>
      </c>
      <c r="D60" s="21" t="s">
        <v>21</v>
      </c>
      <c r="E60" s="21">
        <v>2.5</v>
      </c>
      <c r="F60" s="21" t="s">
        <v>22</v>
      </c>
      <c r="G60" s="21">
        <v>285</v>
      </c>
      <c r="H60" s="21">
        <v>7</v>
      </c>
      <c r="I60" s="21">
        <f t="shared" si="1"/>
        <v>290</v>
      </c>
      <c r="J60" s="21">
        <v>300</v>
      </c>
      <c r="K60" s="21">
        <v>270</v>
      </c>
      <c r="L60" s="21">
        <v>135</v>
      </c>
      <c r="M60" s="21">
        <v>455</v>
      </c>
      <c r="N60" s="21">
        <v>10</v>
      </c>
      <c r="O60" s="21" t="s">
        <v>238</v>
      </c>
      <c r="P60" s="27" t="s">
        <v>23</v>
      </c>
      <c r="Q60" s="27" t="s">
        <v>23</v>
      </c>
      <c r="R60" s="27" t="s">
        <v>23</v>
      </c>
      <c r="S60" s="27" t="s">
        <v>23</v>
      </c>
      <c r="T60" s="27" t="s">
        <v>23</v>
      </c>
    </row>
    <row r="61" spans="1:20" ht="15" thickBot="1">
      <c r="A61" s="22" t="str">
        <f t="shared" si="2"/>
        <v>R公孫瓚</v>
      </c>
      <c r="B61" s="21">
        <v>4004</v>
      </c>
      <c r="C61" s="21" t="s">
        <v>186</v>
      </c>
      <c r="D61" s="21" t="s">
        <v>21</v>
      </c>
      <c r="E61" s="21">
        <v>3</v>
      </c>
      <c r="F61" s="21" t="s">
        <v>32</v>
      </c>
      <c r="G61" s="21">
        <v>315</v>
      </c>
      <c r="H61" s="21">
        <v>8</v>
      </c>
      <c r="I61" s="21">
        <f t="shared" si="1"/>
        <v>301.25</v>
      </c>
      <c r="J61" s="21">
        <v>345</v>
      </c>
      <c r="K61" s="21">
        <v>160</v>
      </c>
      <c r="L61" s="21">
        <v>435</v>
      </c>
      <c r="M61" s="21">
        <v>265</v>
      </c>
      <c r="N61" s="21">
        <v>13</v>
      </c>
      <c r="O61" s="21" t="s">
        <v>33</v>
      </c>
      <c r="P61" s="27" t="s">
        <v>23</v>
      </c>
      <c r="Q61" s="27"/>
      <c r="R61" s="27" t="s">
        <v>23</v>
      </c>
      <c r="S61" s="27" t="s">
        <v>23</v>
      </c>
      <c r="T61" s="27" t="s">
        <v>23</v>
      </c>
    </row>
    <row r="62" spans="1:20" ht="15" thickBot="1">
      <c r="A62" s="22" t="str">
        <f t="shared" si="2"/>
        <v>R沙摩柯</v>
      </c>
      <c r="B62" s="21">
        <v>1055</v>
      </c>
      <c r="C62" s="21" t="s">
        <v>57</v>
      </c>
      <c r="D62" s="21" t="s">
        <v>21</v>
      </c>
      <c r="E62" s="21">
        <v>1.5</v>
      </c>
      <c r="F62" s="21" t="s">
        <v>22</v>
      </c>
      <c r="G62" s="21">
        <v>175</v>
      </c>
      <c r="H62" s="21">
        <v>2</v>
      </c>
      <c r="I62" s="21">
        <f t="shared" si="1"/>
        <v>106.25</v>
      </c>
      <c r="J62" s="21">
        <v>110</v>
      </c>
      <c r="K62" s="21">
        <v>95</v>
      </c>
      <c r="L62" s="21">
        <v>35</v>
      </c>
      <c r="M62" s="21">
        <v>185</v>
      </c>
      <c r="N62" s="21">
        <v>10</v>
      </c>
      <c r="O62" s="21" t="s">
        <v>86</v>
      </c>
      <c r="P62" s="27" t="s">
        <v>23</v>
      </c>
      <c r="Q62" s="27" t="s">
        <v>23</v>
      </c>
      <c r="R62" s="27" t="s">
        <v>23</v>
      </c>
      <c r="S62" s="27" t="s">
        <v>23</v>
      </c>
      <c r="T62" s="27" t="s">
        <v>23</v>
      </c>
    </row>
    <row r="63" spans="1:20" ht="15" thickBot="1">
      <c r="A63" s="22" t="str">
        <f t="shared" si="2"/>
        <v>R司馬懿</v>
      </c>
      <c r="B63" s="21">
        <v>2047</v>
      </c>
      <c r="C63" s="21" t="s">
        <v>90</v>
      </c>
      <c r="D63" s="21" t="s">
        <v>21</v>
      </c>
      <c r="E63" s="21">
        <v>2.5</v>
      </c>
      <c r="F63" s="21" t="s">
        <v>32</v>
      </c>
      <c r="G63" s="21">
        <v>275</v>
      </c>
      <c r="H63" s="21">
        <v>18</v>
      </c>
      <c r="I63" s="21">
        <f t="shared" si="1"/>
        <v>321.25</v>
      </c>
      <c r="J63" s="21">
        <v>345</v>
      </c>
      <c r="K63" s="21">
        <v>190</v>
      </c>
      <c r="L63" s="21">
        <v>475</v>
      </c>
      <c r="M63" s="21">
        <v>275</v>
      </c>
      <c r="N63" s="21">
        <v>13</v>
      </c>
      <c r="O63" s="21" t="s">
        <v>127</v>
      </c>
      <c r="P63" s="27" t="s">
        <v>23</v>
      </c>
      <c r="Q63" s="27" t="s">
        <v>23</v>
      </c>
      <c r="R63" s="27" t="s">
        <v>23</v>
      </c>
      <c r="S63" s="27" t="s">
        <v>23</v>
      </c>
      <c r="T63" s="27" t="s">
        <v>23</v>
      </c>
    </row>
    <row r="64" spans="1:20" ht="15" thickBot="1">
      <c r="A64" s="22" t="str">
        <f t="shared" si="2"/>
        <v>R周倉</v>
      </c>
      <c r="B64" s="21">
        <v>1068</v>
      </c>
      <c r="C64" s="21" t="s">
        <v>51</v>
      </c>
      <c r="D64" s="21" t="s">
        <v>21</v>
      </c>
      <c r="E64" s="21">
        <v>2</v>
      </c>
      <c r="F64" s="21" t="s">
        <v>22</v>
      </c>
      <c r="G64" s="21">
        <v>260</v>
      </c>
      <c r="H64" s="21">
        <v>4</v>
      </c>
      <c r="I64" s="21">
        <f t="shared" si="1"/>
        <v>237.5</v>
      </c>
      <c r="J64" s="21">
        <v>250</v>
      </c>
      <c r="K64" s="21">
        <v>230</v>
      </c>
      <c r="L64" s="21">
        <v>75</v>
      </c>
      <c r="M64" s="21">
        <v>395</v>
      </c>
      <c r="N64" s="21">
        <v>10</v>
      </c>
      <c r="O64" s="21" t="s">
        <v>1595</v>
      </c>
      <c r="P64" s="27"/>
      <c r="Q64" s="27"/>
      <c r="R64" s="27"/>
      <c r="S64" s="27"/>
      <c r="T64" s="27"/>
    </row>
    <row r="65" spans="1:20" ht="15" thickBot="1">
      <c r="A65" s="22" t="str">
        <f t="shared" si="2"/>
        <v>R周瑜</v>
      </c>
      <c r="B65" s="21">
        <v>3010</v>
      </c>
      <c r="C65" s="21" t="s">
        <v>137</v>
      </c>
      <c r="D65" s="21" t="s">
        <v>21</v>
      </c>
      <c r="E65" s="21">
        <v>2.5</v>
      </c>
      <c r="F65" s="21" t="s">
        <v>37</v>
      </c>
      <c r="G65" s="21">
        <v>200</v>
      </c>
      <c r="H65" s="21">
        <v>15</v>
      </c>
      <c r="I65" s="21">
        <f t="shared" si="1"/>
        <v>355</v>
      </c>
      <c r="J65" s="21">
        <v>385</v>
      </c>
      <c r="K65" s="21">
        <v>530</v>
      </c>
      <c r="L65" s="21">
        <v>295</v>
      </c>
      <c r="M65" s="21">
        <v>210</v>
      </c>
      <c r="N65" s="21">
        <v>10</v>
      </c>
      <c r="O65" s="21" t="s">
        <v>260</v>
      </c>
      <c r="P65" s="27" t="s">
        <v>23</v>
      </c>
      <c r="Q65" s="27" t="s">
        <v>23</v>
      </c>
      <c r="R65" s="27" t="s">
        <v>23</v>
      </c>
      <c r="S65" s="27" t="s">
        <v>23</v>
      </c>
      <c r="T65" s="27" t="s">
        <v>23</v>
      </c>
    </row>
    <row r="66" spans="1:20" ht="15" thickBot="1">
      <c r="A66" s="22" t="str">
        <f aca="true" t="shared" si="3" ref="A66:A97">D66&amp;C66</f>
        <v>R祝融</v>
      </c>
      <c r="B66" s="21">
        <v>4028</v>
      </c>
      <c r="C66" s="21" t="s">
        <v>201</v>
      </c>
      <c r="D66" s="21" t="s">
        <v>21</v>
      </c>
      <c r="E66" s="21">
        <v>1.5</v>
      </c>
      <c r="F66" s="21" t="s">
        <v>37</v>
      </c>
      <c r="G66" s="21">
        <v>175</v>
      </c>
      <c r="H66" s="21">
        <v>3</v>
      </c>
      <c r="I66" s="21">
        <f aca="true" t="shared" si="4" ref="I66:I129">(J66+K66+L66+M66)/4</f>
        <v>106.25</v>
      </c>
      <c r="J66" s="21">
        <v>110</v>
      </c>
      <c r="K66" s="21">
        <v>185</v>
      </c>
      <c r="L66" s="21">
        <v>95</v>
      </c>
      <c r="M66" s="21">
        <v>35</v>
      </c>
      <c r="N66" s="21">
        <v>9</v>
      </c>
      <c r="O66" s="21" t="s">
        <v>206</v>
      </c>
      <c r="P66" s="27" t="s">
        <v>23</v>
      </c>
      <c r="Q66" s="27" t="s">
        <v>23</v>
      </c>
      <c r="R66" s="27" t="s">
        <v>23</v>
      </c>
      <c r="S66" s="27" t="s">
        <v>23</v>
      </c>
      <c r="T66" s="27" t="s">
        <v>23</v>
      </c>
    </row>
    <row r="67" spans="1:20" ht="15" thickBot="1">
      <c r="A67" s="22" t="str">
        <f t="shared" si="3"/>
        <v>R諸葛亮</v>
      </c>
      <c r="B67" s="21">
        <v>1008</v>
      </c>
      <c r="C67" s="21" t="s">
        <v>24</v>
      </c>
      <c r="D67" s="21" t="s">
        <v>21</v>
      </c>
      <c r="E67" s="21">
        <v>2.5</v>
      </c>
      <c r="F67" s="21" t="s">
        <v>37</v>
      </c>
      <c r="G67" s="21">
        <v>190</v>
      </c>
      <c r="H67" s="21">
        <v>17</v>
      </c>
      <c r="I67" s="21">
        <f t="shared" si="4"/>
        <v>251.25</v>
      </c>
      <c r="J67" s="21">
        <v>275</v>
      </c>
      <c r="K67" s="21">
        <v>370</v>
      </c>
      <c r="L67" s="21">
        <v>210</v>
      </c>
      <c r="M67" s="21">
        <v>150</v>
      </c>
      <c r="N67" s="21">
        <v>9</v>
      </c>
      <c r="O67" s="21" t="s">
        <v>38</v>
      </c>
      <c r="P67" s="27"/>
      <c r="Q67" s="27" t="s">
        <v>23</v>
      </c>
      <c r="R67" s="27" t="s">
        <v>23</v>
      </c>
      <c r="S67" s="27" t="s">
        <v>23</v>
      </c>
      <c r="T67" s="27" t="s">
        <v>23</v>
      </c>
    </row>
    <row r="68" spans="1:20" ht="15" thickBot="1">
      <c r="A68" s="22" t="str">
        <f t="shared" si="3"/>
        <v>R諸葛瑾</v>
      </c>
      <c r="B68" s="21">
        <v>3061</v>
      </c>
      <c r="C68" s="21" t="s">
        <v>151</v>
      </c>
      <c r="D68" s="21" t="s">
        <v>21</v>
      </c>
      <c r="E68" s="21">
        <v>2</v>
      </c>
      <c r="F68" s="21" t="s">
        <v>37</v>
      </c>
      <c r="G68" s="21">
        <v>180</v>
      </c>
      <c r="H68" s="21">
        <v>15</v>
      </c>
      <c r="I68" s="21">
        <f t="shared" si="4"/>
        <v>245</v>
      </c>
      <c r="J68" s="21">
        <v>260</v>
      </c>
      <c r="K68" s="21">
        <v>335</v>
      </c>
      <c r="L68" s="21">
        <v>225</v>
      </c>
      <c r="M68" s="21">
        <v>160</v>
      </c>
      <c r="N68" s="21">
        <v>10</v>
      </c>
      <c r="O68" s="21" t="s">
        <v>1600</v>
      </c>
      <c r="P68" s="27"/>
      <c r="Q68" s="27"/>
      <c r="R68" s="27"/>
      <c r="S68" s="27"/>
      <c r="T68" s="27"/>
    </row>
    <row r="69" spans="1:21" ht="15" thickBot="1">
      <c r="A69" s="22" t="str">
        <f t="shared" si="3"/>
        <v>R徐晃</v>
      </c>
      <c r="B69" s="21">
        <v>2061</v>
      </c>
      <c r="C69" s="21" t="s">
        <v>104</v>
      </c>
      <c r="D69" s="21" t="s">
        <v>21</v>
      </c>
      <c r="E69" s="21">
        <v>3</v>
      </c>
      <c r="F69" s="21" t="s">
        <v>22</v>
      </c>
      <c r="G69" s="21">
        <v>315</v>
      </c>
      <c r="H69" s="21">
        <v>10</v>
      </c>
      <c r="I69" s="21">
        <f t="shared" si="4"/>
        <v>320</v>
      </c>
      <c r="J69" s="21">
        <v>345</v>
      </c>
      <c r="K69" s="21">
        <v>270</v>
      </c>
      <c r="L69" s="21">
        <v>200</v>
      </c>
      <c r="M69" s="21">
        <v>465</v>
      </c>
      <c r="N69" s="21">
        <v>10</v>
      </c>
      <c r="O69" s="21" t="s">
        <v>1349</v>
      </c>
      <c r="P69" s="27" t="s">
        <v>23</v>
      </c>
      <c r="Q69" s="27" t="s">
        <v>23</v>
      </c>
      <c r="R69" s="27" t="s">
        <v>23</v>
      </c>
      <c r="S69" s="27" t="s">
        <v>23</v>
      </c>
      <c r="T69" s="27" t="s">
        <v>23</v>
      </c>
      <c r="U69" s="31"/>
    </row>
    <row r="70" spans="1:20" ht="15" thickBot="1">
      <c r="A70" s="22" t="str">
        <f t="shared" si="3"/>
        <v>R徐庶</v>
      </c>
      <c r="B70" s="21">
        <v>1036</v>
      </c>
      <c r="C70" s="21" t="s">
        <v>41</v>
      </c>
      <c r="D70" s="21" t="s">
        <v>21</v>
      </c>
      <c r="E70" s="21">
        <v>2</v>
      </c>
      <c r="F70" s="21" t="s">
        <v>22</v>
      </c>
      <c r="G70" s="21">
        <v>220</v>
      </c>
      <c r="H70" s="21">
        <v>15</v>
      </c>
      <c r="I70" s="21">
        <f t="shared" si="4"/>
        <v>297.5</v>
      </c>
      <c r="J70" s="21">
        <v>320</v>
      </c>
      <c r="K70" s="21">
        <v>255</v>
      </c>
      <c r="L70" s="21">
        <v>175</v>
      </c>
      <c r="M70" s="21">
        <v>440</v>
      </c>
      <c r="N70" s="21">
        <v>10</v>
      </c>
      <c r="O70" s="21" t="s">
        <v>245</v>
      </c>
      <c r="P70" s="27"/>
      <c r="Q70" s="27" t="s">
        <v>23</v>
      </c>
      <c r="R70" s="27" t="s">
        <v>23</v>
      </c>
      <c r="S70" s="27" t="s">
        <v>23</v>
      </c>
      <c r="T70" s="27" t="s">
        <v>23</v>
      </c>
    </row>
    <row r="71" spans="1:20" ht="15" thickBot="1">
      <c r="A71" s="22" t="str">
        <f t="shared" si="3"/>
        <v>R小喬</v>
      </c>
      <c r="B71" s="21">
        <v>3032</v>
      </c>
      <c r="C71" s="21" t="s">
        <v>164</v>
      </c>
      <c r="D71" s="21" t="s">
        <v>21</v>
      </c>
      <c r="E71" s="21">
        <v>1</v>
      </c>
      <c r="F71" s="21" t="s">
        <v>55</v>
      </c>
      <c r="G71" s="21">
        <v>25</v>
      </c>
      <c r="H71" s="21">
        <v>7</v>
      </c>
      <c r="I71" s="21">
        <f t="shared" si="4"/>
        <v>151.25</v>
      </c>
      <c r="J71" s="21">
        <v>170</v>
      </c>
      <c r="K71" s="21">
        <v>145</v>
      </c>
      <c r="L71" s="21">
        <v>145</v>
      </c>
      <c r="M71" s="21">
        <v>145</v>
      </c>
      <c r="N71" s="21">
        <v>8</v>
      </c>
      <c r="O71" s="21" t="s">
        <v>129</v>
      </c>
      <c r="P71" s="27"/>
      <c r="Q71" s="27" t="s">
        <v>23</v>
      </c>
      <c r="R71" s="27" t="s">
        <v>23</v>
      </c>
      <c r="S71" s="27" t="s">
        <v>23</v>
      </c>
      <c r="T71" s="27" t="s">
        <v>23</v>
      </c>
    </row>
    <row r="72" spans="1:20" ht="15" thickBot="1">
      <c r="A72" s="22" t="str">
        <f t="shared" si="3"/>
        <v>R曹仁</v>
      </c>
      <c r="B72" s="21">
        <v>2057</v>
      </c>
      <c r="C72" s="21" t="s">
        <v>103</v>
      </c>
      <c r="D72" s="21" t="s">
        <v>21</v>
      </c>
      <c r="E72" s="21">
        <v>2.5</v>
      </c>
      <c r="F72" s="21" t="s">
        <v>32</v>
      </c>
      <c r="G72" s="21">
        <v>260</v>
      </c>
      <c r="H72" s="21">
        <v>6</v>
      </c>
      <c r="I72" s="21">
        <f t="shared" si="4"/>
        <v>355</v>
      </c>
      <c r="J72" s="21">
        <v>385</v>
      </c>
      <c r="K72" s="21">
        <v>210</v>
      </c>
      <c r="L72" s="21">
        <v>530</v>
      </c>
      <c r="M72" s="21">
        <v>295</v>
      </c>
      <c r="N72" s="21">
        <v>13</v>
      </c>
      <c r="O72" s="21" t="s">
        <v>134</v>
      </c>
      <c r="P72" s="27" t="s">
        <v>23</v>
      </c>
      <c r="Q72" s="27" t="s">
        <v>23</v>
      </c>
      <c r="R72" s="27" t="s">
        <v>23</v>
      </c>
      <c r="S72" s="27" t="s">
        <v>23</v>
      </c>
      <c r="T72" s="27" t="s">
        <v>23</v>
      </c>
    </row>
    <row r="73" spans="1:21" ht="15" thickBot="1">
      <c r="A73" s="22" t="str">
        <f t="shared" si="3"/>
        <v>R曹操(2.5)</v>
      </c>
      <c r="B73" s="21">
        <v>2039</v>
      </c>
      <c r="C73" s="21" t="s">
        <v>1322</v>
      </c>
      <c r="D73" s="21" t="s">
        <v>21</v>
      </c>
      <c r="E73" s="21">
        <v>2.5</v>
      </c>
      <c r="F73" s="21" t="s">
        <v>32</v>
      </c>
      <c r="G73" s="21">
        <v>270</v>
      </c>
      <c r="H73" s="21">
        <v>15</v>
      </c>
      <c r="I73" s="21">
        <f t="shared" si="4"/>
        <v>265</v>
      </c>
      <c r="J73" s="21">
        <v>300</v>
      </c>
      <c r="K73" s="21">
        <v>140</v>
      </c>
      <c r="L73" s="21">
        <v>380</v>
      </c>
      <c r="M73" s="21">
        <v>240</v>
      </c>
      <c r="N73" s="21">
        <v>13</v>
      </c>
      <c r="O73" s="21" t="s">
        <v>256</v>
      </c>
      <c r="P73" s="27" t="s">
        <v>23</v>
      </c>
      <c r="Q73" s="27"/>
      <c r="R73" s="27" t="s">
        <v>23</v>
      </c>
      <c r="S73" s="27" t="s">
        <v>23</v>
      </c>
      <c r="T73" s="27" t="s">
        <v>23</v>
      </c>
      <c r="U73" s="31"/>
    </row>
    <row r="74" spans="1:20" ht="15" thickBot="1">
      <c r="A74" s="22" t="str">
        <f t="shared" si="3"/>
        <v>R曹操(3.0)</v>
      </c>
      <c r="B74" s="21">
        <v>2007</v>
      </c>
      <c r="C74" s="21" t="s">
        <v>221</v>
      </c>
      <c r="D74" s="21" t="s">
        <v>21</v>
      </c>
      <c r="E74" s="21">
        <v>3</v>
      </c>
      <c r="F74" s="21" t="s">
        <v>32</v>
      </c>
      <c r="G74" s="21">
        <v>310</v>
      </c>
      <c r="H74" s="21">
        <v>16</v>
      </c>
      <c r="I74" s="21">
        <f t="shared" si="4"/>
        <v>333.75</v>
      </c>
      <c r="J74" s="21">
        <v>370</v>
      </c>
      <c r="K74" s="21">
        <v>170</v>
      </c>
      <c r="L74" s="21">
        <v>500</v>
      </c>
      <c r="M74" s="21">
        <v>295</v>
      </c>
      <c r="N74" s="21">
        <v>13</v>
      </c>
      <c r="O74" s="21" t="s">
        <v>247</v>
      </c>
      <c r="P74" s="27"/>
      <c r="Q74" s="27" t="s">
        <v>23</v>
      </c>
      <c r="R74" s="27" t="s">
        <v>23</v>
      </c>
      <c r="S74" s="27" t="s">
        <v>23</v>
      </c>
      <c r="T74" s="27" t="s">
        <v>23</v>
      </c>
    </row>
    <row r="75" spans="1:20" ht="15" thickBot="1">
      <c r="A75" s="22" t="str">
        <f t="shared" si="3"/>
        <v>R孫堅</v>
      </c>
      <c r="B75" s="21">
        <v>3033</v>
      </c>
      <c r="C75" s="21" t="s">
        <v>165</v>
      </c>
      <c r="D75" s="21" t="s">
        <v>21</v>
      </c>
      <c r="E75" s="21">
        <v>3</v>
      </c>
      <c r="F75" s="21" t="s">
        <v>37</v>
      </c>
      <c r="G75" s="21">
        <v>320</v>
      </c>
      <c r="H75" s="21">
        <v>11</v>
      </c>
      <c r="I75" s="21">
        <f t="shared" si="4"/>
        <v>347.5</v>
      </c>
      <c r="J75" s="21">
        <v>395</v>
      </c>
      <c r="K75" s="21">
        <v>505</v>
      </c>
      <c r="L75" s="21">
        <v>305</v>
      </c>
      <c r="M75" s="21">
        <v>185</v>
      </c>
      <c r="N75" s="21">
        <v>10</v>
      </c>
      <c r="O75" s="21" t="s">
        <v>265</v>
      </c>
      <c r="P75" s="27" t="s">
        <v>23</v>
      </c>
      <c r="Q75" s="27"/>
      <c r="R75" s="27" t="s">
        <v>23</v>
      </c>
      <c r="S75" s="27" t="s">
        <v>23</v>
      </c>
      <c r="T75" s="27" t="s">
        <v>23</v>
      </c>
    </row>
    <row r="76" spans="1:20" ht="15" thickBot="1">
      <c r="A76" s="22" t="str">
        <f t="shared" si="3"/>
        <v>R孫権</v>
      </c>
      <c r="B76" s="21">
        <v>3001</v>
      </c>
      <c r="C76" s="21" t="s">
        <v>135</v>
      </c>
      <c r="D76" s="21" t="s">
        <v>21</v>
      </c>
      <c r="E76" s="21">
        <v>2.5</v>
      </c>
      <c r="F76" s="21" t="s">
        <v>37</v>
      </c>
      <c r="G76" s="21">
        <v>180</v>
      </c>
      <c r="H76" s="21">
        <v>14</v>
      </c>
      <c r="I76" s="21">
        <f t="shared" si="4"/>
        <v>256.25</v>
      </c>
      <c r="J76" s="21">
        <v>295</v>
      </c>
      <c r="K76" s="21">
        <v>370</v>
      </c>
      <c r="L76" s="21">
        <v>225</v>
      </c>
      <c r="M76" s="21">
        <v>135</v>
      </c>
      <c r="N76" s="21">
        <v>10</v>
      </c>
      <c r="O76" s="21" t="s">
        <v>136</v>
      </c>
      <c r="P76" s="27"/>
      <c r="Q76" s="27" t="s">
        <v>23</v>
      </c>
      <c r="R76" s="27" t="s">
        <v>23</v>
      </c>
      <c r="S76" s="27" t="s">
        <v>23</v>
      </c>
      <c r="T76" s="27" t="s">
        <v>23</v>
      </c>
    </row>
    <row r="77" spans="1:20" ht="15" thickBot="1">
      <c r="A77" s="22" t="str">
        <f t="shared" si="3"/>
        <v>R孫策</v>
      </c>
      <c r="B77" s="21">
        <v>3041</v>
      </c>
      <c r="C77" s="21" t="s">
        <v>141</v>
      </c>
      <c r="D77" s="21" t="s">
        <v>21</v>
      </c>
      <c r="E77" s="21">
        <v>2.5</v>
      </c>
      <c r="F77" s="21" t="s">
        <v>32</v>
      </c>
      <c r="G77" s="21">
        <v>280</v>
      </c>
      <c r="H77" s="21">
        <v>8</v>
      </c>
      <c r="I77" s="21">
        <f t="shared" si="4"/>
        <v>290</v>
      </c>
      <c r="J77" s="21">
        <v>330</v>
      </c>
      <c r="K77" s="21">
        <v>155</v>
      </c>
      <c r="L77" s="21">
        <v>420</v>
      </c>
      <c r="M77" s="21">
        <v>255</v>
      </c>
      <c r="N77" s="21">
        <v>13</v>
      </c>
      <c r="O77" s="21" t="s">
        <v>174</v>
      </c>
      <c r="P77" s="27" t="s">
        <v>23</v>
      </c>
      <c r="Q77" s="27"/>
      <c r="R77" s="27" t="s">
        <v>23</v>
      </c>
      <c r="S77" s="27" t="s">
        <v>23</v>
      </c>
      <c r="T77" s="27" t="s">
        <v>23</v>
      </c>
    </row>
    <row r="78" spans="1:20" ht="15" thickBot="1">
      <c r="A78" s="22" t="str">
        <f t="shared" si="3"/>
        <v>R孫翊</v>
      </c>
      <c r="B78" s="21">
        <v>3050</v>
      </c>
      <c r="C78" s="21" t="s">
        <v>159</v>
      </c>
      <c r="D78" s="21" t="s">
        <v>21</v>
      </c>
      <c r="E78" s="21">
        <v>1.5</v>
      </c>
      <c r="F78" s="21" t="s">
        <v>32</v>
      </c>
      <c r="G78" s="21">
        <v>170</v>
      </c>
      <c r="H78" s="21">
        <v>4</v>
      </c>
      <c r="I78" s="21">
        <f t="shared" si="4"/>
        <v>107.5</v>
      </c>
      <c r="J78" s="21">
        <v>110</v>
      </c>
      <c r="K78" s="21">
        <v>50</v>
      </c>
      <c r="L78" s="21">
        <v>175</v>
      </c>
      <c r="M78" s="21">
        <v>95</v>
      </c>
      <c r="N78" s="21">
        <v>13</v>
      </c>
      <c r="O78" s="21" t="s">
        <v>1350</v>
      </c>
      <c r="P78" s="27" t="s">
        <v>23</v>
      </c>
      <c r="Q78" s="27" t="s">
        <v>23</v>
      </c>
      <c r="R78" s="27" t="s">
        <v>23</v>
      </c>
      <c r="S78" s="27" t="s">
        <v>23</v>
      </c>
      <c r="T78" s="27" t="s">
        <v>23</v>
      </c>
    </row>
    <row r="79" spans="1:20" ht="15" thickBot="1">
      <c r="A79" s="22" t="str">
        <f t="shared" si="3"/>
        <v>R太史慈</v>
      </c>
      <c r="B79" s="21">
        <v>3036</v>
      </c>
      <c r="C79" s="21" t="s">
        <v>167</v>
      </c>
      <c r="D79" s="21" t="s">
        <v>21</v>
      </c>
      <c r="E79" s="21">
        <v>3.5</v>
      </c>
      <c r="F79" s="21" t="s">
        <v>37</v>
      </c>
      <c r="G79" s="21">
        <v>390</v>
      </c>
      <c r="H79" s="21">
        <v>8</v>
      </c>
      <c r="I79" s="21">
        <f t="shared" si="4"/>
        <v>462.5</v>
      </c>
      <c r="J79" s="21">
        <v>480</v>
      </c>
      <c r="K79" s="21">
        <v>810</v>
      </c>
      <c r="L79" s="21">
        <v>415</v>
      </c>
      <c r="M79" s="21">
        <v>145</v>
      </c>
      <c r="N79" s="21">
        <v>10</v>
      </c>
      <c r="O79" s="21" t="s">
        <v>168</v>
      </c>
      <c r="P79" s="27"/>
      <c r="Q79" s="27" t="s">
        <v>23</v>
      </c>
      <c r="R79" s="27" t="s">
        <v>23</v>
      </c>
      <c r="S79" s="27" t="s">
        <v>23</v>
      </c>
      <c r="T79" s="27" t="s">
        <v>23</v>
      </c>
    </row>
    <row r="80" spans="1:20" ht="15" thickBot="1">
      <c r="A80" s="22" t="str">
        <f t="shared" si="3"/>
        <v>R大喬</v>
      </c>
      <c r="B80" s="21">
        <v>3031</v>
      </c>
      <c r="C80" s="21" t="s">
        <v>163</v>
      </c>
      <c r="D80" s="21" t="s">
        <v>21</v>
      </c>
      <c r="E80" s="21">
        <v>1</v>
      </c>
      <c r="F80" s="21" t="s">
        <v>55</v>
      </c>
      <c r="G80" s="21">
        <v>20</v>
      </c>
      <c r="H80" s="21">
        <v>8</v>
      </c>
      <c r="I80" s="21">
        <f t="shared" si="4"/>
        <v>125</v>
      </c>
      <c r="J80" s="21">
        <v>140</v>
      </c>
      <c r="K80" s="21">
        <v>120</v>
      </c>
      <c r="L80" s="21">
        <v>120</v>
      </c>
      <c r="M80" s="21">
        <v>120</v>
      </c>
      <c r="N80" s="21">
        <v>8</v>
      </c>
      <c r="O80" s="21" t="s">
        <v>264</v>
      </c>
      <c r="P80" s="27" t="s">
        <v>23</v>
      </c>
      <c r="Q80" s="27"/>
      <c r="R80" s="27" t="s">
        <v>23</v>
      </c>
      <c r="S80" s="27" t="s">
        <v>23</v>
      </c>
      <c r="T80" s="27" t="s">
        <v>23</v>
      </c>
    </row>
    <row r="81" spans="1:20" ht="15" thickBot="1">
      <c r="A81" s="22" t="str">
        <f t="shared" si="3"/>
        <v>R張飛</v>
      </c>
      <c r="B81" s="21">
        <v>1056</v>
      </c>
      <c r="C81" s="21" t="s">
        <v>29</v>
      </c>
      <c r="D81" s="21" t="s">
        <v>21</v>
      </c>
      <c r="E81" s="21">
        <v>3</v>
      </c>
      <c r="F81" s="21" t="s">
        <v>22</v>
      </c>
      <c r="G81" s="21">
        <v>335</v>
      </c>
      <c r="H81" s="21">
        <v>5</v>
      </c>
      <c r="I81" s="21">
        <f t="shared" si="4"/>
        <v>253.75</v>
      </c>
      <c r="J81" s="21">
        <v>260</v>
      </c>
      <c r="K81" s="21">
        <v>235</v>
      </c>
      <c r="L81" s="21">
        <v>80</v>
      </c>
      <c r="M81" s="21">
        <v>440</v>
      </c>
      <c r="N81" s="21">
        <v>10</v>
      </c>
      <c r="O81" s="21" t="s">
        <v>87</v>
      </c>
      <c r="P81" s="27" t="s">
        <v>23</v>
      </c>
      <c r="Q81" s="27" t="s">
        <v>23</v>
      </c>
      <c r="R81" s="27" t="s">
        <v>23</v>
      </c>
      <c r="S81" s="27" t="s">
        <v>23</v>
      </c>
      <c r="T81" s="27" t="s">
        <v>23</v>
      </c>
    </row>
    <row r="82" spans="1:21" ht="15" thickBot="1">
      <c r="A82" s="22" t="str">
        <f t="shared" si="3"/>
        <v>R張遼</v>
      </c>
      <c r="B82" s="39">
        <v>2067</v>
      </c>
      <c r="C82" s="21" t="s">
        <v>1401</v>
      </c>
      <c r="D82" s="21" t="s">
        <v>21</v>
      </c>
      <c r="E82" s="39">
        <v>3</v>
      </c>
      <c r="F82" s="21" t="s">
        <v>1396</v>
      </c>
      <c r="G82" s="39">
        <v>320</v>
      </c>
      <c r="H82" s="39">
        <v>8</v>
      </c>
      <c r="I82" s="39">
        <f t="shared" si="4"/>
        <v>366.25</v>
      </c>
      <c r="J82" s="39">
        <v>385</v>
      </c>
      <c r="K82" s="39">
        <v>165</v>
      </c>
      <c r="L82" s="39">
        <v>590</v>
      </c>
      <c r="M82" s="39">
        <v>325</v>
      </c>
      <c r="N82" s="39">
        <v>13</v>
      </c>
      <c r="O82" s="21" t="s">
        <v>1402</v>
      </c>
      <c r="P82" s="27" t="s">
        <v>23</v>
      </c>
      <c r="Q82" s="27" t="s">
        <v>23</v>
      </c>
      <c r="R82" s="27" t="s">
        <v>23</v>
      </c>
      <c r="S82" s="40" t="s">
        <v>1415</v>
      </c>
      <c r="T82" s="27" t="s">
        <v>23</v>
      </c>
      <c r="U82" s="43"/>
    </row>
    <row r="83" spans="1:20" ht="15" thickBot="1">
      <c r="A83" s="22" t="str">
        <f t="shared" si="3"/>
        <v>R張郃</v>
      </c>
      <c r="B83" s="21">
        <v>2006</v>
      </c>
      <c r="C83" s="21" t="s">
        <v>97</v>
      </c>
      <c r="D83" s="21" t="s">
        <v>21</v>
      </c>
      <c r="E83" s="21">
        <v>2.5</v>
      </c>
      <c r="F83" s="21" t="s">
        <v>32</v>
      </c>
      <c r="G83" s="21">
        <v>270</v>
      </c>
      <c r="H83" s="21">
        <v>8</v>
      </c>
      <c r="I83" s="21">
        <f t="shared" si="4"/>
        <v>306.25</v>
      </c>
      <c r="J83" s="21">
        <v>315</v>
      </c>
      <c r="K83" s="21">
        <v>145</v>
      </c>
      <c r="L83" s="21">
        <v>480</v>
      </c>
      <c r="M83" s="21">
        <v>285</v>
      </c>
      <c r="N83" s="21">
        <v>13</v>
      </c>
      <c r="O83" s="21" t="s">
        <v>33</v>
      </c>
      <c r="P83" s="27" t="s">
        <v>23</v>
      </c>
      <c r="Q83" s="27"/>
      <c r="R83" s="27" t="s">
        <v>23</v>
      </c>
      <c r="S83" s="27" t="s">
        <v>23</v>
      </c>
      <c r="T83" s="27" t="s">
        <v>23</v>
      </c>
    </row>
    <row r="84" spans="1:20" ht="15" thickBot="1">
      <c r="A84" s="22" t="str">
        <f t="shared" si="3"/>
        <v>R典韋(攻)</v>
      </c>
      <c r="B84" s="21">
        <v>2049</v>
      </c>
      <c r="C84" s="21" t="s">
        <v>1332</v>
      </c>
      <c r="D84" s="21" t="s">
        <v>21</v>
      </c>
      <c r="E84" s="21">
        <v>3</v>
      </c>
      <c r="F84" s="21" t="s">
        <v>22</v>
      </c>
      <c r="G84" s="21">
        <v>355</v>
      </c>
      <c r="H84" s="21">
        <v>4</v>
      </c>
      <c r="I84" s="21">
        <f t="shared" si="4"/>
        <v>267.5</v>
      </c>
      <c r="J84" s="21">
        <v>275</v>
      </c>
      <c r="K84" s="21">
        <v>240</v>
      </c>
      <c r="L84" s="21">
        <v>85</v>
      </c>
      <c r="M84" s="21">
        <v>470</v>
      </c>
      <c r="N84" s="21">
        <v>10</v>
      </c>
      <c r="O84" s="21" t="s">
        <v>130</v>
      </c>
      <c r="P84" s="27" t="s">
        <v>23</v>
      </c>
      <c r="Q84" s="27" t="s">
        <v>23</v>
      </c>
      <c r="R84" s="27" t="s">
        <v>23</v>
      </c>
      <c r="S84" s="27" t="s">
        <v>23</v>
      </c>
      <c r="T84" s="27" t="s">
        <v>23</v>
      </c>
    </row>
    <row r="85" spans="1:20" ht="15" thickBot="1">
      <c r="A85" s="22" t="str">
        <f t="shared" si="3"/>
        <v>R典韋(防)</v>
      </c>
      <c r="B85" s="21">
        <v>2013</v>
      </c>
      <c r="C85" s="21" t="s">
        <v>1331</v>
      </c>
      <c r="D85" s="21" t="s">
        <v>21</v>
      </c>
      <c r="E85" s="21">
        <v>3</v>
      </c>
      <c r="F85" s="21" t="s">
        <v>22</v>
      </c>
      <c r="G85" s="21">
        <v>225</v>
      </c>
      <c r="H85" s="21">
        <v>4</v>
      </c>
      <c r="I85" s="21">
        <f t="shared" si="4"/>
        <v>383.75</v>
      </c>
      <c r="J85" s="21">
        <v>395</v>
      </c>
      <c r="K85" s="21">
        <v>345</v>
      </c>
      <c r="L85" s="21">
        <v>120</v>
      </c>
      <c r="M85" s="21">
        <v>675</v>
      </c>
      <c r="N85" s="21">
        <v>10</v>
      </c>
      <c r="O85" s="21" t="s">
        <v>250</v>
      </c>
      <c r="P85" s="27" t="s">
        <v>23</v>
      </c>
      <c r="Q85" s="27" t="s">
        <v>23</v>
      </c>
      <c r="R85" s="27" t="s">
        <v>23</v>
      </c>
      <c r="S85" s="27" t="s">
        <v>23</v>
      </c>
      <c r="T85" s="27" t="s">
        <v>23</v>
      </c>
    </row>
    <row r="86" spans="1:20" ht="15" thickBot="1">
      <c r="A86" s="22" t="str">
        <f t="shared" si="3"/>
        <v>R董卓</v>
      </c>
      <c r="B86" s="21">
        <v>4002</v>
      </c>
      <c r="C86" s="21" t="s">
        <v>182</v>
      </c>
      <c r="D86" s="21" t="s">
        <v>21</v>
      </c>
      <c r="E86" s="21">
        <v>3</v>
      </c>
      <c r="F86" s="21" t="s">
        <v>32</v>
      </c>
      <c r="G86" s="21">
        <v>325</v>
      </c>
      <c r="H86" s="21">
        <v>6</v>
      </c>
      <c r="I86" s="21">
        <f t="shared" si="4"/>
        <v>263.75</v>
      </c>
      <c r="J86" s="21">
        <v>300</v>
      </c>
      <c r="K86" s="21">
        <v>120</v>
      </c>
      <c r="L86" s="21">
        <v>405</v>
      </c>
      <c r="M86" s="21">
        <v>230</v>
      </c>
      <c r="N86" s="21">
        <v>14</v>
      </c>
      <c r="O86" s="21" t="s">
        <v>183</v>
      </c>
      <c r="P86" s="27"/>
      <c r="Q86" s="27"/>
      <c r="R86" s="27" t="s">
        <v>23</v>
      </c>
      <c r="S86" s="27" t="s">
        <v>23</v>
      </c>
      <c r="T86" s="27" t="s">
        <v>23</v>
      </c>
    </row>
    <row r="87" spans="1:20" ht="15" thickBot="1">
      <c r="A87" s="22" t="str">
        <f t="shared" si="3"/>
        <v>R馬岱</v>
      </c>
      <c r="B87" s="21">
        <v>1060</v>
      </c>
      <c r="C87" s="21" t="s">
        <v>49</v>
      </c>
      <c r="D87" s="21" t="s">
        <v>21</v>
      </c>
      <c r="E87" s="21">
        <v>2.5</v>
      </c>
      <c r="F87" s="21" t="s">
        <v>32</v>
      </c>
      <c r="G87" s="21">
        <v>260</v>
      </c>
      <c r="H87" s="21">
        <v>7</v>
      </c>
      <c r="I87" s="21">
        <f t="shared" si="4"/>
        <v>278.75</v>
      </c>
      <c r="J87" s="21">
        <v>290</v>
      </c>
      <c r="K87" s="21">
        <v>155</v>
      </c>
      <c r="L87" s="21">
        <v>410</v>
      </c>
      <c r="M87" s="21">
        <v>260</v>
      </c>
      <c r="N87" s="21">
        <v>14</v>
      </c>
      <c r="O87" s="21" t="s">
        <v>1375</v>
      </c>
      <c r="P87" s="27" t="s">
        <v>23</v>
      </c>
      <c r="Q87" s="27" t="s">
        <v>23</v>
      </c>
      <c r="R87" s="27" t="s">
        <v>23</v>
      </c>
      <c r="S87" s="27" t="s">
        <v>23</v>
      </c>
      <c r="T87" s="27" t="s">
        <v>23</v>
      </c>
    </row>
    <row r="88" spans="1:20" ht="15" thickBot="1">
      <c r="A88" s="22" t="str">
        <f t="shared" si="3"/>
        <v>R馬超</v>
      </c>
      <c r="B88" s="21">
        <v>1043</v>
      </c>
      <c r="C88" s="21" t="s">
        <v>34</v>
      </c>
      <c r="D88" s="21" t="s">
        <v>21</v>
      </c>
      <c r="E88" s="21">
        <v>2.5</v>
      </c>
      <c r="F88" s="21" t="s">
        <v>32</v>
      </c>
      <c r="G88" s="21">
        <v>290</v>
      </c>
      <c r="H88" s="21">
        <v>3</v>
      </c>
      <c r="I88" s="21">
        <f t="shared" si="4"/>
        <v>223.75</v>
      </c>
      <c r="J88" s="21">
        <v>225</v>
      </c>
      <c r="K88" s="21">
        <v>95</v>
      </c>
      <c r="L88" s="21">
        <v>380</v>
      </c>
      <c r="M88" s="21">
        <v>195</v>
      </c>
      <c r="N88" s="21">
        <v>14</v>
      </c>
      <c r="O88" s="21" t="s">
        <v>73</v>
      </c>
      <c r="P88" s="27" t="s">
        <v>23</v>
      </c>
      <c r="Q88" s="27" t="s">
        <v>23</v>
      </c>
      <c r="R88" s="27" t="s">
        <v>23</v>
      </c>
      <c r="S88" s="27" t="s">
        <v>23</v>
      </c>
      <c r="T88" s="27" t="s">
        <v>23</v>
      </c>
    </row>
    <row r="89" spans="1:20" ht="15" thickBot="1">
      <c r="A89" s="22" t="str">
        <f t="shared" si="3"/>
        <v>R孟獲</v>
      </c>
      <c r="B89" s="21">
        <v>4029</v>
      </c>
      <c r="C89" s="21" t="s">
        <v>189</v>
      </c>
      <c r="D89" s="21" t="s">
        <v>21</v>
      </c>
      <c r="E89" s="21">
        <v>3</v>
      </c>
      <c r="F89" s="21" t="s">
        <v>22</v>
      </c>
      <c r="G89" s="21">
        <v>335</v>
      </c>
      <c r="H89" s="21">
        <v>5</v>
      </c>
      <c r="I89" s="21">
        <f t="shared" si="4"/>
        <v>300</v>
      </c>
      <c r="J89" s="21">
        <v>310</v>
      </c>
      <c r="K89" s="21">
        <v>270</v>
      </c>
      <c r="L89" s="21">
        <v>95</v>
      </c>
      <c r="M89" s="21">
        <v>525</v>
      </c>
      <c r="N89" s="21">
        <v>10</v>
      </c>
      <c r="O89" s="21" t="s">
        <v>207</v>
      </c>
      <c r="P89" s="27" t="s">
        <v>23</v>
      </c>
      <c r="Q89" s="27" t="s">
        <v>23</v>
      </c>
      <c r="R89" s="27" t="s">
        <v>23</v>
      </c>
      <c r="S89" s="27" t="s">
        <v>23</v>
      </c>
      <c r="T89" s="27" t="s">
        <v>23</v>
      </c>
    </row>
    <row r="90" spans="1:21" ht="15" thickBot="1">
      <c r="A90" s="22" t="str">
        <f t="shared" si="3"/>
        <v>R陸遜</v>
      </c>
      <c r="B90" s="21">
        <v>3037</v>
      </c>
      <c r="C90" s="21" t="s">
        <v>139</v>
      </c>
      <c r="D90" s="21" t="s">
        <v>21</v>
      </c>
      <c r="E90" s="21">
        <v>2.5</v>
      </c>
      <c r="F90" s="21" t="s">
        <v>37</v>
      </c>
      <c r="G90" s="21">
        <v>260</v>
      </c>
      <c r="H90" s="21">
        <v>18</v>
      </c>
      <c r="I90" s="21">
        <f t="shared" si="4"/>
        <v>330</v>
      </c>
      <c r="J90" s="21">
        <v>355</v>
      </c>
      <c r="K90" s="21">
        <v>495</v>
      </c>
      <c r="L90" s="21">
        <v>275</v>
      </c>
      <c r="M90" s="21">
        <v>195</v>
      </c>
      <c r="N90" s="21">
        <v>10</v>
      </c>
      <c r="O90" s="21" t="s">
        <v>169</v>
      </c>
      <c r="P90" s="27" t="s">
        <v>23</v>
      </c>
      <c r="Q90" s="27" t="s">
        <v>23</v>
      </c>
      <c r="R90" s="27" t="s">
        <v>23</v>
      </c>
      <c r="S90" s="27" t="s">
        <v>23</v>
      </c>
      <c r="T90" s="27" t="s">
        <v>23</v>
      </c>
      <c r="U90" s="31"/>
    </row>
    <row r="91" spans="1:20" ht="15" customHeight="1" thickBot="1">
      <c r="A91" s="22" t="str">
        <f t="shared" si="3"/>
        <v>R劉備</v>
      </c>
      <c r="B91" s="21">
        <v>1001</v>
      </c>
      <c r="C91" s="21" t="s">
        <v>20</v>
      </c>
      <c r="D91" s="21" t="s">
        <v>21</v>
      </c>
      <c r="E91" s="21">
        <v>2.5</v>
      </c>
      <c r="F91" s="21" t="s">
        <v>22</v>
      </c>
      <c r="G91" s="21">
        <v>260</v>
      </c>
      <c r="H91" s="21">
        <v>10</v>
      </c>
      <c r="I91" s="21">
        <f t="shared" si="4"/>
        <v>292.5</v>
      </c>
      <c r="J91" s="21">
        <v>330</v>
      </c>
      <c r="K91" s="21">
        <v>265</v>
      </c>
      <c r="L91" s="21">
        <v>155</v>
      </c>
      <c r="M91" s="21">
        <v>420</v>
      </c>
      <c r="N91" s="21">
        <v>10</v>
      </c>
      <c r="O91" s="21" t="s">
        <v>234</v>
      </c>
      <c r="P91" s="27"/>
      <c r="Q91" s="27" t="s">
        <v>23</v>
      </c>
      <c r="R91" s="27" t="s">
        <v>23</v>
      </c>
      <c r="S91" s="27" t="s">
        <v>23</v>
      </c>
      <c r="T91" s="27" t="s">
        <v>23</v>
      </c>
    </row>
    <row r="92" spans="1:20" ht="15" customHeight="1" thickBot="1">
      <c r="A92" s="22" t="str">
        <f t="shared" si="3"/>
        <v>R劉表</v>
      </c>
      <c r="B92" s="21">
        <v>4037</v>
      </c>
      <c r="C92" s="21" t="s">
        <v>193</v>
      </c>
      <c r="D92" s="21" t="s">
        <v>21</v>
      </c>
      <c r="E92" s="21">
        <v>2</v>
      </c>
      <c r="F92" s="21" t="s">
        <v>37</v>
      </c>
      <c r="G92" s="21">
        <v>110</v>
      </c>
      <c r="H92" s="21">
        <v>14</v>
      </c>
      <c r="I92" s="21">
        <f t="shared" si="4"/>
        <v>173.75</v>
      </c>
      <c r="J92" s="21">
        <v>195</v>
      </c>
      <c r="K92" s="21">
        <v>245</v>
      </c>
      <c r="L92" s="21">
        <v>155</v>
      </c>
      <c r="M92" s="21">
        <v>100</v>
      </c>
      <c r="N92" s="21">
        <v>9</v>
      </c>
      <c r="O92" s="21" t="s">
        <v>1378</v>
      </c>
      <c r="P92" s="27" t="s">
        <v>23</v>
      </c>
      <c r="Q92" s="27" t="s">
        <v>23</v>
      </c>
      <c r="R92" s="27" t="s">
        <v>23</v>
      </c>
      <c r="S92" s="27" t="s">
        <v>23</v>
      </c>
      <c r="T92" s="27" t="s">
        <v>23</v>
      </c>
    </row>
    <row r="93" spans="1:20" ht="15" thickBot="1">
      <c r="A93" s="22" t="str">
        <f t="shared" si="3"/>
        <v>R劉焉</v>
      </c>
      <c r="B93" s="21">
        <v>4036</v>
      </c>
      <c r="C93" s="21" t="s">
        <v>191</v>
      </c>
      <c r="D93" s="21" t="s">
        <v>21</v>
      </c>
      <c r="E93" s="21">
        <v>2</v>
      </c>
      <c r="F93" s="21" t="s">
        <v>37</v>
      </c>
      <c r="G93" s="21">
        <v>125</v>
      </c>
      <c r="H93" s="21">
        <v>14</v>
      </c>
      <c r="I93" s="21">
        <f t="shared" si="4"/>
        <v>206.25</v>
      </c>
      <c r="J93" s="21">
        <v>230</v>
      </c>
      <c r="K93" s="21">
        <v>290</v>
      </c>
      <c r="L93" s="21">
        <v>185</v>
      </c>
      <c r="M93" s="21">
        <v>120</v>
      </c>
      <c r="N93" s="21">
        <v>9</v>
      </c>
      <c r="O93" s="21" t="s">
        <v>1377</v>
      </c>
      <c r="P93" s="27" t="s">
        <v>23</v>
      </c>
      <c r="Q93" s="27" t="s">
        <v>23</v>
      </c>
      <c r="R93" s="27" t="s">
        <v>23</v>
      </c>
      <c r="S93" s="27" t="s">
        <v>23</v>
      </c>
      <c r="T93" s="27" t="s">
        <v>23</v>
      </c>
    </row>
    <row r="94" spans="1:20" ht="15" thickBot="1">
      <c r="A94" s="22" t="str">
        <f t="shared" si="3"/>
        <v>R呂蒙</v>
      </c>
      <c r="B94" s="21">
        <v>3007</v>
      </c>
      <c r="C94" s="21" t="s">
        <v>146</v>
      </c>
      <c r="D94" s="21" t="s">
        <v>21</v>
      </c>
      <c r="E94" s="21">
        <v>3</v>
      </c>
      <c r="F94" s="21" t="s">
        <v>22</v>
      </c>
      <c r="G94" s="21">
        <v>320</v>
      </c>
      <c r="H94" s="21">
        <v>15</v>
      </c>
      <c r="I94" s="21">
        <f t="shared" si="4"/>
        <v>353.75</v>
      </c>
      <c r="J94" s="21">
        <v>370</v>
      </c>
      <c r="K94" s="21">
        <v>320</v>
      </c>
      <c r="L94" s="21">
        <v>165</v>
      </c>
      <c r="M94" s="21">
        <v>560</v>
      </c>
      <c r="N94" s="21">
        <v>10</v>
      </c>
      <c r="O94" s="21" t="s">
        <v>91</v>
      </c>
      <c r="P94" s="27"/>
      <c r="Q94" s="27"/>
      <c r="R94" s="27" t="s">
        <v>23</v>
      </c>
      <c r="S94" s="27" t="s">
        <v>23</v>
      </c>
      <c r="T94" s="27" t="s">
        <v>23</v>
      </c>
    </row>
    <row r="95" spans="1:20" ht="15" thickBot="1">
      <c r="A95" s="22" t="str">
        <f t="shared" si="3"/>
        <v>R魯粛</v>
      </c>
      <c r="B95" s="21">
        <v>3034</v>
      </c>
      <c r="C95" s="21" t="s">
        <v>166</v>
      </c>
      <c r="D95" s="21" t="s">
        <v>21</v>
      </c>
      <c r="E95" s="21">
        <v>2</v>
      </c>
      <c r="F95" s="21" t="s">
        <v>22</v>
      </c>
      <c r="G95" s="21">
        <v>230</v>
      </c>
      <c r="H95" s="21">
        <v>14</v>
      </c>
      <c r="I95" s="21">
        <f t="shared" si="4"/>
        <v>277.5</v>
      </c>
      <c r="J95" s="21">
        <v>300</v>
      </c>
      <c r="K95" s="21">
        <v>230</v>
      </c>
      <c r="L95" s="21">
        <v>165</v>
      </c>
      <c r="M95" s="21">
        <v>415</v>
      </c>
      <c r="N95" s="21">
        <v>10</v>
      </c>
      <c r="O95" s="21" t="s">
        <v>266</v>
      </c>
      <c r="P95" s="27"/>
      <c r="Q95" s="27" t="s">
        <v>23</v>
      </c>
      <c r="R95" s="27" t="s">
        <v>23</v>
      </c>
      <c r="S95" s="27" t="s">
        <v>23</v>
      </c>
      <c r="T95" s="27" t="s">
        <v>23</v>
      </c>
    </row>
    <row r="96" spans="1:21" ht="15" thickBot="1">
      <c r="A96" s="22" t="str">
        <f t="shared" si="3"/>
        <v>R于禁</v>
      </c>
      <c r="B96" s="21">
        <v>2074</v>
      </c>
      <c r="C96" s="21" t="s">
        <v>1732</v>
      </c>
      <c r="D96" s="21" t="s">
        <v>1711</v>
      </c>
      <c r="E96" s="21">
        <v>2</v>
      </c>
      <c r="F96" s="21" t="s">
        <v>1713</v>
      </c>
      <c r="G96" s="21">
        <v>200</v>
      </c>
      <c r="H96" s="21">
        <v>9</v>
      </c>
      <c r="I96" s="21">
        <f t="shared" si="4"/>
        <v>261.25</v>
      </c>
      <c r="J96" s="21">
        <v>265</v>
      </c>
      <c r="K96" s="21">
        <v>120</v>
      </c>
      <c r="L96" s="21">
        <v>400</v>
      </c>
      <c r="M96" s="21">
        <v>260</v>
      </c>
      <c r="N96" s="21">
        <v>13</v>
      </c>
      <c r="O96" s="21" t="s">
        <v>1717</v>
      </c>
      <c r="P96" s="27" t="s">
        <v>23</v>
      </c>
      <c r="Q96" s="27" t="s">
        <v>23</v>
      </c>
      <c r="R96" s="27" t="s">
        <v>23</v>
      </c>
      <c r="S96" s="27" t="s">
        <v>23</v>
      </c>
      <c r="T96" s="27" t="s">
        <v>23</v>
      </c>
      <c r="U96" s="43"/>
    </row>
    <row r="97" spans="1:20" ht="15" thickBot="1">
      <c r="A97" s="22" t="str">
        <f t="shared" si="3"/>
        <v>R甄姫</v>
      </c>
      <c r="B97" s="21">
        <v>2048</v>
      </c>
      <c r="C97" s="21" t="s">
        <v>128</v>
      </c>
      <c r="D97" s="21" t="s">
        <v>21</v>
      </c>
      <c r="E97" s="21">
        <v>1</v>
      </c>
      <c r="F97" s="21" t="s">
        <v>55</v>
      </c>
      <c r="G97" s="21">
        <v>35</v>
      </c>
      <c r="H97" s="21">
        <v>8</v>
      </c>
      <c r="I97" s="21">
        <f t="shared" si="4"/>
        <v>136.25</v>
      </c>
      <c r="J97" s="21">
        <v>155</v>
      </c>
      <c r="K97" s="21">
        <v>130</v>
      </c>
      <c r="L97" s="21">
        <v>130</v>
      </c>
      <c r="M97" s="21">
        <v>130</v>
      </c>
      <c r="N97" s="21">
        <v>8</v>
      </c>
      <c r="O97" s="21" t="s">
        <v>129</v>
      </c>
      <c r="P97" s="27" t="s">
        <v>23</v>
      </c>
      <c r="Q97" s="27"/>
      <c r="R97" s="27" t="s">
        <v>23</v>
      </c>
      <c r="S97" s="27" t="s">
        <v>23</v>
      </c>
      <c r="T97" s="27" t="s">
        <v>23</v>
      </c>
    </row>
    <row r="98" spans="1:21" ht="15" thickBot="1">
      <c r="A98" s="22" t="str">
        <f aca="true" t="shared" si="5" ref="A98:A129">D98&amp;C98</f>
        <v>R荀彧</v>
      </c>
      <c r="B98" s="21">
        <v>2003</v>
      </c>
      <c r="C98" s="21" t="s">
        <v>92</v>
      </c>
      <c r="D98" s="21" t="s">
        <v>21</v>
      </c>
      <c r="E98" s="21">
        <v>2</v>
      </c>
      <c r="F98" s="21" t="s">
        <v>37</v>
      </c>
      <c r="G98" s="21">
        <v>25</v>
      </c>
      <c r="H98" s="21">
        <v>15</v>
      </c>
      <c r="I98" s="21">
        <f t="shared" si="4"/>
        <v>121.25</v>
      </c>
      <c r="J98" s="21">
        <v>135</v>
      </c>
      <c r="K98" s="21">
        <v>190</v>
      </c>
      <c r="L98" s="21">
        <v>105</v>
      </c>
      <c r="M98" s="21">
        <v>55</v>
      </c>
      <c r="N98" s="21">
        <v>9</v>
      </c>
      <c r="O98" s="21" t="s">
        <v>93</v>
      </c>
      <c r="P98" s="27"/>
      <c r="Q98" s="27" t="s">
        <v>23</v>
      </c>
      <c r="R98" s="27"/>
      <c r="S98" s="27" t="s">
        <v>23</v>
      </c>
      <c r="T98" s="27" t="s">
        <v>23</v>
      </c>
      <c r="U98" s="31"/>
    </row>
    <row r="99" spans="1:20" ht="15" thickBot="1">
      <c r="A99" s="22" t="str">
        <f t="shared" si="5"/>
        <v>R蔡琰</v>
      </c>
      <c r="B99" s="21">
        <v>4030</v>
      </c>
      <c r="C99" s="21" t="s">
        <v>208</v>
      </c>
      <c r="D99" s="21" t="s">
        <v>21</v>
      </c>
      <c r="E99" s="21">
        <v>1</v>
      </c>
      <c r="F99" s="21" t="s">
        <v>55</v>
      </c>
      <c r="G99" s="21">
        <v>10</v>
      </c>
      <c r="H99" s="21">
        <v>10</v>
      </c>
      <c r="I99" s="21">
        <f t="shared" si="4"/>
        <v>110</v>
      </c>
      <c r="J99" s="21">
        <v>125</v>
      </c>
      <c r="K99" s="21">
        <v>105</v>
      </c>
      <c r="L99" s="21">
        <v>105</v>
      </c>
      <c r="M99" s="21">
        <v>105</v>
      </c>
      <c r="N99" s="21">
        <v>8</v>
      </c>
      <c r="O99" s="21" t="s">
        <v>209</v>
      </c>
      <c r="P99" s="27"/>
      <c r="Q99" s="27"/>
      <c r="R99" s="27" t="s">
        <v>23</v>
      </c>
      <c r="S99" s="27" t="s">
        <v>23</v>
      </c>
      <c r="T99" s="27" t="s">
        <v>23</v>
      </c>
    </row>
    <row r="100" spans="1:20" ht="15" thickBot="1">
      <c r="A100" s="22" t="str">
        <f t="shared" si="5"/>
        <v>R袁術</v>
      </c>
      <c r="B100" s="21">
        <v>4005</v>
      </c>
      <c r="C100" s="21" t="s">
        <v>187</v>
      </c>
      <c r="D100" s="21" t="s">
        <v>21</v>
      </c>
      <c r="E100" s="21">
        <v>2.5</v>
      </c>
      <c r="F100" s="21" t="s">
        <v>22</v>
      </c>
      <c r="G100" s="21">
        <v>235</v>
      </c>
      <c r="H100" s="21">
        <v>8</v>
      </c>
      <c r="I100" s="21">
        <f t="shared" si="4"/>
        <v>182.5</v>
      </c>
      <c r="J100" s="21">
        <v>210</v>
      </c>
      <c r="K100" s="21">
        <v>160</v>
      </c>
      <c r="L100" s="21">
        <v>95</v>
      </c>
      <c r="M100" s="21">
        <v>265</v>
      </c>
      <c r="N100" s="21">
        <v>10</v>
      </c>
      <c r="O100" s="21" t="s">
        <v>188</v>
      </c>
      <c r="P100" s="27"/>
      <c r="Q100" s="27"/>
      <c r="R100" s="27" t="s">
        <v>23</v>
      </c>
      <c r="S100" s="27" t="s">
        <v>23</v>
      </c>
      <c r="T100" s="27" t="s">
        <v>23</v>
      </c>
    </row>
    <row r="101" spans="1:20" ht="15" thickBot="1">
      <c r="A101" s="22" t="str">
        <f t="shared" si="5"/>
        <v>R袁紹(騎)</v>
      </c>
      <c r="B101" s="21">
        <v>4026</v>
      </c>
      <c r="C101" s="21" t="s">
        <v>1330</v>
      </c>
      <c r="D101" s="21" t="s">
        <v>21</v>
      </c>
      <c r="E101" s="21">
        <v>2.5</v>
      </c>
      <c r="F101" s="21" t="s">
        <v>32</v>
      </c>
      <c r="G101" s="21">
        <v>220</v>
      </c>
      <c r="H101" s="21">
        <v>10</v>
      </c>
      <c r="I101" s="21">
        <f t="shared" si="4"/>
        <v>306.25</v>
      </c>
      <c r="J101" s="21">
        <v>350</v>
      </c>
      <c r="K101" s="21">
        <v>160</v>
      </c>
      <c r="L101" s="21">
        <v>445</v>
      </c>
      <c r="M101" s="21">
        <v>270</v>
      </c>
      <c r="N101" s="21">
        <v>13</v>
      </c>
      <c r="O101" s="21" t="s">
        <v>273</v>
      </c>
      <c r="P101" s="27"/>
      <c r="Q101" s="27"/>
      <c r="R101" s="27" t="s">
        <v>23</v>
      </c>
      <c r="S101" s="27" t="s">
        <v>23</v>
      </c>
      <c r="T101" s="27" t="s">
        <v>23</v>
      </c>
    </row>
    <row r="102" spans="1:20" ht="15" thickBot="1">
      <c r="A102" s="22" t="str">
        <f t="shared" si="5"/>
        <v>R袁紹(弓)</v>
      </c>
      <c r="B102" s="21">
        <v>4003</v>
      </c>
      <c r="C102" s="21" t="s">
        <v>1329</v>
      </c>
      <c r="D102" s="21" t="s">
        <v>21</v>
      </c>
      <c r="E102" s="21">
        <v>2.5</v>
      </c>
      <c r="F102" s="21" t="s">
        <v>37</v>
      </c>
      <c r="G102" s="21">
        <v>220</v>
      </c>
      <c r="H102" s="21">
        <v>10</v>
      </c>
      <c r="I102" s="21">
        <f t="shared" si="4"/>
        <v>306.25</v>
      </c>
      <c r="J102" s="21">
        <v>350</v>
      </c>
      <c r="K102" s="21">
        <v>445</v>
      </c>
      <c r="L102" s="21">
        <v>270</v>
      </c>
      <c r="M102" s="21">
        <v>160</v>
      </c>
      <c r="N102" s="21">
        <v>9</v>
      </c>
      <c r="O102" s="21" t="s">
        <v>185</v>
      </c>
      <c r="P102" s="27"/>
      <c r="Q102" s="27" t="s">
        <v>23</v>
      </c>
      <c r="R102" s="27" t="s">
        <v>23</v>
      </c>
      <c r="S102" s="27" t="s">
        <v>23</v>
      </c>
      <c r="T102" s="27" t="s">
        <v>23</v>
      </c>
    </row>
    <row r="103" spans="1:20" ht="15" thickBot="1">
      <c r="A103" s="22" t="str">
        <f t="shared" si="5"/>
        <v>R賈詡</v>
      </c>
      <c r="B103" s="21">
        <v>2040</v>
      </c>
      <c r="C103" s="21" t="s">
        <v>120</v>
      </c>
      <c r="D103" s="21" t="s">
        <v>21</v>
      </c>
      <c r="E103" s="21">
        <v>2</v>
      </c>
      <c r="F103" s="21" t="s">
        <v>55</v>
      </c>
      <c r="G103" s="21">
        <v>235</v>
      </c>
      <c r="H103" s="21">
        <v>15</v>
      </c>
      <c r="I103" s="21">
        <f t="shared" si="4"/>
        <v>158.75</v>
      </c>
      <c r="J103" s="21">
        <v>200</v>
      </c>
      <c r="K103" s="21">
        <v>145</v>
      </c>
      <c r="L103" s="21">
        <v>145</v>
      </c>
      <c r="M103" s="21">
        <v>145</v>
      </c>
      <c r="N103" s="21">
        <v>8</v>
      </c>
      <c r="O103" s="21" t="s">
        <v>257</v>
      </c>
      <c r="P103" s="27"/>
      <c r="Q103" s="27" t="s">
        <v>23</v>
      </c>
      <c r="R103" s="27" t="s">
        <v>23</v>
      </c>
      <c r="S103" s="27" t="s">
        <v>23</v>
      </c>
      <c r="T103" s="27" t="s">
        <v>23</v>
      </c>
    </row>
    <row r="104" spans="1:20" ht="15" thickBot="1">
      <c r="A104" s="22" t="str">
        <f t="shared" si="5"/>
        <v>R趙雲</v>
      </c>
      <c r="B104" s="21">
        <v>1005</v>
      </c>
      <c r="C104" s="21" t="s">
        <v>31</v>
      </c>
      <c r="D104" s="21" t="s">
        <v>21</v>
      </c>
      <c r="E104" s="21">
        <v>3</v>
      </c>
      <c r="F104" s="21" t="s">
        <v>32</v>
      </c>
      <c r="G104" s="21">
        <v>335</v>
      </c>
      <c r="H104" s="21">
        <v>10</v>
      </c>
      <c r="I104" s="21">
        <f t="shared" si="4"/>
        <v>331.25</v>
      </c>
      <c r="J104" s="21">
        <v>345</v>
      </c>
      <c r="K104" s="21">
        <v>155</v>
      </c>
      <c r="L104" s="21">
        <v>525</v>
      </c>
      <c r="M104" s="21">
        <v>300</v>
      </c>
      <c r="N104" s="21">
        <v>13</v>
      </c>
      <c r="O104" s="21" t="s">
        <v>33</v>
      </c>
      <c r="P104" s="27" t="s">
        <v>23</v>
      </c>
      <c r="Q104" s="27"/>
      <c r="R104" s="27" t="s">
        <v>23</v>
      </c>
      <c r="S104" s="27" t="s">
        <v>23</v>
      </c>
      <c r="T104" s="27" t="s">
        <v>23</v>
      </c>
    </row>
    <row r="105" spans="1:20" ht="15" thickBot="1">
      <c r="A105" s="22" t="str">
        <f t="shared" si="5"/>
        <v>R魏延</v>
      </c>
      <c r="B105" s="21">
        <v>1042</v>
      </c>
      <c r="C105" s="21" t="s">
        <v>62</v>
      </c>
      <c r="D105" s="21" t="s">
        <v>21</v>
      </c>
      <c r="E105" s="21">
        <v>2.5</v>
      </c>
      <c r="F105" s="21" t="s">
        <v>22</v>
      </c>
      <c r="G105" s="21">
        <v>280</v>
      </c>
      <c r="H105" s="21">
        <v>8</v>
      </c>
      <c r="I105" s="21">
        <f t="shared" si="4"/>
        <v>236.25</v>
      </c>
      <c r="J105" s="21">
        <v>240</v>
      </c>
      <c r="K105" s="21">
        <v>220</v>
      </c>
      <c r="L105" s="21">
        <v>75</v>
      </c>
      <c r="M105" s="21">
        <v>410</v>
      </c>
      <c r="N105" s="21">
        <v>10</v>
      </c>
      <c r="O105" s="21" t="s">
        <v>30</v>
      </c>
      <c r="P105" s="27" t="s">
        <v>23</v>
      </c>
      <c r="Q105" s="27" t="s">
        <v>23</v>
      </c>
      <c r="R105" s="27" t="s">
        <v>23</v>
      </c>
      <c r="S105" s="27" t="s">
        <v>23</v>
      </c>
      <c r="T105" s="27" t="s">
        <v>23</v>
      </c>
    </row>
    <row r="106" spans="1:20" ht="15" thickBot="1">
      <c r="A106" s="22" t="str">
        <f t="shared" si="5"/>
        <v>R龐統</v>
      </c>
      <c r="B106" s="21">
        <v>1016</v>
      </c>
      <c r="C106" s="21" t="s">
        <v>45</v>
      </c>
      <c r="D106" s="21" t="s">
        <v>21</v>
      </c>
      <c r="E106" s="21">
        <v>2.5</v>
      </c>
      <c r="F106" s="21" t="s">
        <v>32</v>
      </c>
      <c r="G106" s="21">
        <v>240</v>
      </c>
      <c r="H106" s="21">
        <v>23</v>
      </c>
      <c r="I106" s="21">
        <f t="shared" si="4"/>
        <v>240</v>
      </c>
      <c r="J106" s="21">
        <v>260</v>
      </c>
      <c r="K106" s="21">
        <v>140</v>
      </c>
      <c r="L106" s="21">
        <v>360</v>
      </c>
      <c r="M106" s="21">
        <v>200</v>
      </c>
      <c r="N106" s="21">
        <v>13</v>
      </c>
      <c r="O106" s="21" t="s">
        <v>46</v>
      </c>
      <c r="P106" s="27"/>
      <c r="Q106" s="27"/>
      <c r="R106" s="27" t="s">
        <v>23</v>
      </c>
      <c r="S106" s="27" t="s">
        <v>23</v>
      </c>
      <c r="T106" s="27" t="s">
        <v>23</v>
      </c>
    </row>
    <row r="107" spans="1:21" ht="15" thickBot="1">
      <c r="A107" s="22" t="str">
        <f t="shared" si="5"/>
        <v>SR于吉</v>
      </c>
      <c r="B107" s="21">
        <v>4042</v>
      </c>
      <c r="C107" s="21" t="s">
        <v>1725</v>
      </c>
      <c r="D107" s="21" t="s">
        <v>1736</v>
      </c>
      <c r="E107" s="21">
        <v>2</v>
      </c>
      <c r="F107" s="21" t="s">
        <v>1712</v>
      </c>
      <c r="G107" s="21">
        <v>200</v>
      </c>
      <c r="H107" s="21">
        <v>17</v>
      </c>
      <c r="I107" s="21">
        <f t="shared" si="4"/>
        <v>180</v>
      </c>
      <c r="J107" s="21">
        <v>270</v>
      </c>
      <c r="K107" s="21">
        <v>150</v>
      </c>
      <c r="L107" s="21">
        <v>150</v>
      </c>
      <c r="M107" s="21">
        <v>150</v>
      </c>
      <c r="N107" s="21">
        <v>8</v>
      </c>
      <c r="O107" s="21" t="s">
        <v>1726</v>
      </c>
      <c r="P107" s="27" t="s">
        <v>23</v>
      </c>
      <c r="Q107" s="27" t="s">
        <v>23</v>
      </c>
      <c r="R107" s="27" t="s">
        <v>23</v>
      </c>
      <c r="S107" s="27"/>
      <c r="T107" s="27" t="s">
        <v>23</v>
      </c>
      <c r="U107" s="43"/>
    </row>
    <row r="108" spans="1:21" ht="15" thickBot="1">
      <c r="A108" s="22" t="str">
        <f t="shared" si="5"/>
        <v>SR王異</v>
      </c>
      <c r="B108" s="21">
        <v>4043</v>
      </c>
      <c r="C108" s="21" t="s">
        <v>1727</v>
      </c>
      <c r="D108" s="21" t="s">
        <v>1736</v>
      </c>
      <c r="E108" s="21">
        <v>2.5</v>
      </c>
      <c r="F108" s="21" t="s">
        <v>1712</v>
      </c>
      <c r="G108" s="21">
        <v>290</v>
      </c>
      <c r="H108" s="21">
        <v>9</v>
      </c>
      <c r="I108" s="21">
        <f t="shared" si="4"/>
        <v>210</v>
      </c>
      <c r="J108" s="21">
        <v>240</v>
      </c>
      <c r="K108" s="21">
        <v>200</v>
      </c>
      <c r="L108" s="21">
        <v>200</v>
      </c>
      <c r="M108" s="21">
        <v>200</v>
      </c>
      <c r="N108" s="21">
        <v>8</v>
      </c>
      <c r="O108" s="21" t="s">
        <v>1728</v>
      </c>
      <c r="P108" s="27" t="s">
        <v>23</v>
      </c>
      <c r="Q108" s="27" t="s">
        <v>23</v>
      </c>
      <c r="R108" s="27" t="s">
        <v>23</v>
      </c>
      <c r="S108" s="27"/>
      <c r="T108" s="27" t="s">
        <v>23</v>
      </c>
      <c r="U108" s="43"/>
    </row>
    <row r="109" spans="1:21" ht="15" thickBot="1">
      <c r="A109" s="22" t="str">
        <f t="shared" si="5"/>
        <v>SR顔良</v>
      </c>
      <c r="B109" s="21">
        <v>4047</v>
      </c>
      <c r="C109" s="21" t="s">
        <v>1807</v>
      </c>
      <c r="D109" s="21" t="s">
        <v>1818</v>
      </c>
      <c r="E109" s="21">
        <v>3.5</v>
      </c>
      <c r="F109" s="21" t="s">
        <v>1396</v>
      </c>
      <c r="G109" s="21">
        <v>435</v>
      </c>
      <c r="H109" s="21">
        <v>5</v>
      </c>
      <c r="I109" s="21">
        <f t="shared" si="4"/>
        <v>363.75</v>
      </c>
      <c r="J109" s="21">
        <v>350</v>
      </c>
      <c r="K109" s="21">
        <v>110</v>
      </c>
      <c r="L109" s="21">
        <v>625</v>
      </c>
      <c r="M109" s="21">
        <v>370</v>
      </c>
      <c r="N109" s="21">
        <v>13</v>
      </c>
      <c r="O109" s="21" t="s">
        <v>1815</v>
      </c>
      <c r="P109" s="27" t="s">
        <v>23</v>
      </c>
      <c r="Q109" s="27" t="s">
        <v>23</v>
      </c>
      <c r="R109" s="27" t="s">
        <v>23</v>
      </c>
      <c r="S109" s="27"/>
      <c r="T109" s="27" t="s">
        <v>23</v>
      </c>
      <c r="U109" s="43"/>
    </row>
    <row r="110" spans="1:21" ht="15" thickBot="1">
      <c r="A110" s="22" t="str">
        <f t="shared" si="5"/>
        <v>SR劉禅</v>
      </c>
      <c r="B110" s="21">
        <v>1071</v>
      </c>
      <c r="C110" s="21" t="s">
        <v>1802</v>
      </c>
      <c r="D110" s="21" t="s">
        <v>1818</v>
      </c>
      <c r="E110" s="21">
        <v>1</v>
      </c>
      <c r="F110" s="21" t="s">
        <v>1819</v>
      </c>
      <c r="G110" s="21">
        <v>20</v>
      </c>
      <c r="H110" s="21">
        <v>5</v>
      </c>
      <c r="I110" s="21">
        <f t="shared" si="4"/>
        <v>176.25</v>
      </c>
      <c r="J110" s="21">
        <v>195</v>
      </c>
      <c r="K110" s="21">
        <v>170</v>
      </c>
      <c r="L110" s="21">
        <v>90</v>
      </c>
      <c r="M110" s="21">
        <v>250</v>
      </c>
      <c r="N110" s="21">
        <v>10</v>
      </c>
      <c r="O110" s="21" t="s">
        <v>1809</v>
      </c>
      <c r="P110" s="27" t="s">
        <v>23</v>
      </c>
      <c r="Q110" s="27" t="s">
        <v>23</v>
      </c>
      <c r="R110" s="27" t="s">
        <v>23</v>
      </c>
      <c r="S110" s="27"/>
      <c r="T110" s="27" t="s">
        <v>23</v>
      </c>
      <c r="U110" s="43"/>
    </row>
    <row r="111" spans="1:20" ht="15" thickBot="1">
      <c r="A111" s="22" t="str">
        <f t="shared" si="5"/>
        <v>SR黄月英</v>
      </c>
      <c r="B111" s="21">
        <v>1053</v>
      </c>
      <c r="C111" s="21" t="s">
        <v>82</v>
      </c>
      <c r="D111" s="21" t="s">
        <v>25</v>
      </c>
      <c r="E111" s="21">
        <v>1</v>
      </c>
      <c r="F111" s="21" t="s">
        <v>22</v>
      </c>
      <c r="G111" s="21">
        <v>10</v>
      </c>
      <c r="H111" s="21">
        <v>10</v>
      </c>
      <c r="I111" s="21">
        <f t="shared" si="4"/>
        <v>78.75</v>
      </c>
      <c r="J111" s="21">
        <v>90</v>
      </c>
      <c r="K111" s="21">
        <v>75</v>
      </c>
      <c r="L111" s="21">
        <v>75</v>
      </c>
      <c r="M111" s="21">
        <v>75</v>
      </c>
      <c r="N111" s="21">
        <v>9</v>
      </c>
      <c r="O111" s="21" t="s">
        <v>83</v>
      </c>
      <c r="P111" s="27" t="s">
        <v>23</v>
      </c>
      <c r="Q111" s="27" t="s">
        <v>23</v>
      </c>
      <c r="R111" s="27" t="s">
        <v>23</v>
      </c>
      <c r="S111" s="27"/>
      <c r="T111" s="27" t="s">
        <v>23</v>
      </c>
    </row>
    <row r="112" spans="1:20" ht="15" thickBot="1">
      <c r="A112" s="22" t="str">
        <f t="shared" si="5"/>
        <v>SR黄忠</v>
      </c>
      <c r="B112" s="21">
        <v>1052</v>
      </c>
      <c r="C112" s="21" t="s">
        <v>43</v>
      </c>
      <c r="D112" s="21" t="s">
        <v>25</v>
      </c>
      <c r="E112" s="21">
        <v>3</v>
      </c>
      <c r="F112" s="21" t="s">
        <v>37</v>
      </c>
      <c r="G112" s="21">
        <v>310</v>
      </c>
      <c r="H112" s="21">
        <v>13</v>
      </c>
      <c r="I112" s="21">
        <f t="shared" si="4"/>
        <v>345</v>
      </c>
      <c r="J112" s="21">
        <v>395</v>
      </c>
      <c r="K112" s="21">
        <v>495</v>
      </c>
      <c r="L112" s="21">
        <v>305</v>
      </c>
      <c r="M112" s="21">
        <v>185</v>
      </c>
      <c r="N112" s="21">
        <v>9</v>
      </c>
      <c r="O112" s="21" t="s">
        <v>81</v>
      </c>
      <c r="P112" s="27" t="s">
        <v>23</v>
      </c>
      <c r="Q112" s="27" t="s">
        <v>23</v>
      </c>
      <c r="R112" s="27" t="s">
        <v>23</v>
      </c>
      <c r="S112" s="27"/>
      <c r="T112" s="27" t="s">
        <v>23</v>
      </c>
    </row>
    <row r="113" spans="1:20" ht="15" thickBot="1">
      <c r="A113" s="22" t="str">
        <f t="shared" si="5"/>
        <v>SR郭嘉</v>
      </c>
      <c r="B113" s="21">
        <v>2042</v>
      </c>
      <c r="C113" s="21" t="s">
        <v>121</v>
      </c>
      <c r="D113" s="21" t="s">
        <v>25</v>
      </c>
      <c r="E113" s="21">
        <v>2</v>
      </c>
      <c r="F113" s="21" t="s">
        <v>55</v>
      </c>
      <c r="G113" s="21">
        <v>250</v>
      </c>
      <c r="H113" s="21">
        <v>17</v>
      </c>
      <c r="I113" s="21">
        <f t="shared" si="4"/>
        <v>173.75</v>
      </c>
      <c r="J113" s="21">
        <v>260</v>
      </c>
      <c r="K113" s="21">
        <v>145</v>
      </c>
      <c r="L113" s="21">
        <v>145</v>
      </c>
      <c r="M113" s="21">
        <v>145</v>
      </c>
      <c r="N113" s="21">
        <v>8</v>
      </c>
      <c r="O113" s="21" t="s">
        <v>122</v>
      </c>
      <c r="P113" s="27" t="s">
        <v>23</v>
      </c>
      <c r="Q113" s="27"/>
      <c r="R113" s="27" t="s">
        <v>23</v>
      </c>
      <c r="S113" s="27"/>
      <c r="T113" s="27" t="s">
        <v>23</v>
      </c>
    </row>
    <row r="114" spans="1:20" ht="15" thickBot="1">
      <c r="A114" s="22" t="str">
        <f t="shared" si="5"/>
        <v>SR甘寧</v>
      </c>
      <c r="B114" s="21">
        <v>3054</v>
      </c>
      <c r="C114" s="21" t="s">
        <v>142</v>
      </c>
      <c r="D114" s="21" t="s">
        <v>25</v>
      </c>
      <c r="E114" s="21">
        <v>3</v>
      </c>
      <c r="F114" s="21" t="s">
        <v>32</v>
      </c>
      <c r="G114" s="21">
        <v>340</v>
      </c>
      <c r="H114" s="21">
        <v>5</v>
      </c>
      <c r="I114" s="21">
        <f t="shared" si="4"/>
        <v>298.75</v>
      </c>
      <c r="J114" s="21">
        <v>310</v>
      </c>
      <c r="K114" s="21">
        <v>135</v>
      </c>
      <c r="L114" s="21">
        <v>480</v>
      </c>
      <c r="M114" s="21">
        <v>270</v>
      </c>
      <c r="N114" s="21">
        <v>13</v>
      </c>
      <c r="O114" s="21" t="s">
        <v>78</v>
      </c>
      <c r="P114" s="27" t="s">
        <v>23</v>
      </c>
      <c r="Q114" s="27" t="s">
        <v>23</v>
      </c>
      <c r="R114" s="27" t="s">
        <v>23</v>
      </c>
      <c r="S114" s="27"/>
      <c r="T114" s="27" t="s">
        <v>23</v>
      </c>
    </row>
    <row r="115" spans="1:20" ht="15" thickBot="1">
      <c r="A115" s="22" t="str">
        <f t="shared" si="5"/>
        <v>SR甘夫人</v>
      </c>
      <c r="B115" s="21">
        <v>1054</v>
      </c>
      <c r="C115" s="21" t="s">
        <v>84</v>
      </c>
      <c r="D115" s="21" t="s">
        <v>25</v>
      </c>
      <c r="E115" s="21">
        <v>1</v>
      </c>
      <c r="F115" s="21" t="s">
        <v>32</v>
      </c>
      <c r="G115" s="21">
        <v>10</v>
      </c>
      <c r="H115" s="21">
        <v>8</v>
      </c>
      <c r="I115" s="21">
        <f t="shared" si="4"/>
        <v>62.5</v>
      </c>
      <c r="J115" s="21">
        <v>70</v>
      </c>
      <c r="K115" s="21">
        <v>60</v>
      </c>
      <c r="L115" s="21">
        <v>60</v>
      </c>
      <c r="M115" s="21">
        <v>60</v>
      </c>
      <c r="N115" s="21">
        <v>13</v>
      </c>
      <c r="O115" s="21" t="s">
        <v>85</v>
      </c>
      <c r="P115" s="27" t="s">
        <v>23</v>
      </c>
      <c r="Q115" s="27" t="s">
        <v>23</v>
      </c>
      <c r="R115" s="27" t="s">
        <v>23</v>
      </c>
      <c r="S115" s="27"/>
      <c r="T115" s="27" t="s">
        <v>23</v>
      </c>
    </row>
    <row r="116" spans="1:20" ht="15" thickBot="1">
      <c r="A116" s="22" t="str">
        <f t="shared" si="5"/>
        <v>SR関羽</v>
      </c>
      <c r="B116" s="21">
        <v>1003</v>
      </c>
      <c r="C116" s="21" t="s">
        <v>27</v>
      </c>
      <c r="D116" s="21" t="s">
        <v>25</v>
      </c>
      <c r="E116" s="21">
        <v>4</v>
      </c>
      <c r="F116" s="21" t="s">
        <v>22</v>
      </c>
      <c r="G116" s="21">
        <v>475</v>
      </c>
      <c r="H116" s="21">
        <v>13</v>
      </c>
      <c r="I116" s="21">
        <f t="shared" si="4"/>
        <v>561.25</v>
      </c>
      <c r="J116" s="21">
        <v>625</v>
      </c>
      <c r="K116" s="21">
        <v>490</v>
      </c>
      <c r="L116" s="21">
        <v>290</v>
      </c>
      <c r="M116" s="21">
        <v>840</v>
      </c>
      <c r="N116" s="21">
        <v>15</v>
      </c>
      <c r="O116" s="21" t="s">
        <v>28</v>
      </c>
      <c r="P116" s="27"/>
      <c r="Q116" s="27"/>
      <c r="R116" s="27" t="s">
        <v>23</v>
      </c>
      <c r="S116" s="27"/>
      <c r="T116" s="27" t="s">
        <v>23</v>
      </c>
    </row>
    <row r="117" spans="1:20" ht="15" thickBot="1">
      <c r="A117" s="22" t="str">
        <f t="shared" si="5"/>
        <v>SR公孫瓚</v>
      </c>
      <c r="B117" s="21">
        <v>4032</v>
      </c>
      <c r="C117" s="21" t="s">
        <v>186</v>
      </c>
      <c r="D117" s="21" t="s">
        <v>25</v>
      </c>
      <c r="E117" s="21">
        <v>3</v>
      </c>
      <c r="F117" s="21" t="s">
        <v>32</v>
      </c>
      <c r="G117" s="21">
        <v>340</v>
      </c>
      <c r="H117" s="21">
        <v>10</v>
      </c>
      <c r="I117" s="21">
        <f t="shared" si="4"/>
        <v>306.25</v>
      </c>
      <c r="J117" s="21">
        <v>350</v>
      </c>
      <c r="K117" s="21">
        <v>165</v>
      </c>
      <c r="L117" s="21">
        <v>440</v>
      </c>
      <c r="M117" s="21">
        <v>270</v>
      </c>
      <c r="N117" s="21">
        <v>13</v>
      </c>
      <c r="O117" s="21" t="s">
        <v>35</v>
      </c>
      <c r="P117" s="27" t="s">
        <v>23</v>
      </c>
      <c r="Q117" s="27" t="s">
        <v>23</v>
      </c>
      <c r="R117" s="27" t="s">
        <v>23</v>
      </c>
      <c r="S117" s="27"/>
      <c r="T117" s="27" t="s">
        <v>23</v>
      </c>
    </row>
    <row r="118" spans="1:20" ht="15" thickBot="1">
      <c r="A118" s="22" t="str">
        <f t="shared" si="5"/>
        <v>SR司馬懿</v>
      </c>
      <c r="B118" s="21">
        <v>2002</v>
      </c>
      <c r="C118" s="21" t="s">
        <v>90</v>
      </c>
      <c r="D118" s="21" t="s">
        <v>25</v>
      </c>
      <c r="E118" s="21">
        <v>3.5</v>
      </c>
      <c r="F118" s="21" t="s">
        <v>32</v>
      </c>
      <c r="G118" s="21">
        <v>385</v>
      </c>
      <c r="H118" s="21">
        <v>24</v>
      </c>
      <c r="I118" s="21">
        <f t="shared" si="4"/>
        <v>496.25</v>
      </c>
      <c r="J118" s="21">
        <v>535</v>
      </c>
      <c r="K118" s="21">
        <v>290</v>
      </c>
      <c r="L118" s="21">
        <v>740</v>
      </c>
      <c r="M118" s="21">
        <v>420</v>
      </c>
      <c r="N118" s="21">
        <v>13</v>
      </c>
      <c r="O118" s="21" t="s">
        <v>91</v>
      </c>
      <c r="P118" s="27"/>
      <c r="Q118" s="27" t="s">
        <v>23</v>
      </c>
      <c r="R118" s="27" t="s">
        <v>23</v>
      </c>
      <c r="S118" s="27"/>
      <c r="T118" s="27" t="s">
        <v>23</v>
      </c>
    </row>
    <row r="119" spans="1:20" ht="15" thickBot="1">
      <c r="A119" s="22" t="str">
        <f t="shared" si="5"/>
        <v>SR周瑜</v>
      </c>
      <c r="B119" s="21">
        <v>3002</v>
      </c>
      <c r="C119" s="21" t="s">
        <v>137</v>
      </c>
      <c r="D119" s="21" t="s">
        <v>25</v>
      </c>
      <c r="E119" s="21">
        <v>3.5</v>
      </c>
      <c r="F119" s="21" t="s">
        <v>37</v>
      </c>
      <c r="G119" s="21">
        <v>340</v>
      </c>
      <c r="H119" s="21">
        <v>23</v>
      </c>
      <c r="I119" s="21">
        <f t="shared" si="4"/>
        <v>527.5</v>
      </c>
      <c r="J119" s="21">
        <v>570</v>
      </c>
      <c r="K119" s="21">
        <v>790</v>
      </c>
      <c r="L119" s="21">
        <v>440</v>
      </c>
      <c r="M119" s="21">
        <v>310</v>
      </c>
      <c r="N119" s="21">
        <v>10</v>
      </c>
      <c r="O119" s="21" t="s">
        <v>138</v>
      </c>
      <c r="P119" s="27"/>
      <c r="Q119" s="27" t="s">
        <v>23</v>
      </c>
      <c r="R119" s="27" t="s">
        <v>23</v>
      </c>
      <c r="S119" s="27"/>
      <c r="T119" s="27" t="s">
        <v>23</v>
      </c>
    </row>
    <row r="120" spans="1:21" ht="15" thickBot="1">
      <c r="A120" s="22" t="str">
        <f t="shared" si="5"/>
        <v>SR祝融</v>
      </c>
      <c r="B120" s="21">
        <v>4035</v>
      </c>
      <c r="C120" s="21" t="s">
        <v>201</v>
      </c>
      <c r="D120" s="21" t="s">
        <v>25</v>
      </c>
      <c r="E120" s="21">
        <v>2.5</v>
      </c>
      <c r="F120" s="21" t="s">
        <v>37</v>
      </c>
      <c r="G120" s="21">
        <v>280</v>
      </c>
      <c r="H120" s="21">
        <v>3</v>
      </c>
      <c r="I120" s="21">
        <f t="shared" si="4"/>
        <v>180</v>
      </c>
      <c r="J120" s="21">
        <v>190</v>
      </c>
      <c r="K120" s="21">
        <v>300</v>
      </c>
      <c r="L120" s="21">
        <v>160</v>
      </c>
      <c r="M120" s="21">
        <v>70</v>
      </c>
      <c r="N120" s="21">
        <v>9</v>
      </c>
      <c r="O120" s="21" t="s">
        <v>1352</v>
      </c>
      <c r="P120" s="27" t="s">
        <v>23</v>
      </c>
      <c r="Q120" s="27" t="s">
        <v>23</v>
      </c>
      <c r="R120" s="27" t="s">
        <v>23</v>
      </c>
      <c r="S120" s="27"/>
      <c r="T120" s="27" t="s">
        <v>23</v>
      </c>
      <c r="U120" s="31"/>
    </row>
    <row r="121" spans="1:20" ht="15" thickBot="1">
      <c r="A121" s="22" t="str">
        <f t="shared" si="5"/>
        <v>SR諸葛亮</v>
      </c>
      <c r="B121" s="21">
        <v>1002</v>
      </c>
      <c r="C121" s="21" t="s">
        <v>24</v>
      </c>
      <c r="D121" s="21" t="s">
        <v>25</v>
      </c>
      <c r="E121" s="21">
        <v>3.5</v>
      </c>
      <c r="F121" s="21" t="s">
        <v>22</v>
      </c>
      <c r="G121" s="21">
        <v>400</v>
      </c>
      <c r="H121" s="21">
        <v>25</v>
      </c>
      <c r="I121" s="21">
        <f t="shared" si="4"/>
        <v>460</v>
      </c>
      <c r="J121" s="21">
        <v>495</v>
      </c>
      <c r="K121" s="21">
        <v>390</v>
      </c>
      <c r="L121" s="21">
        <v>270</v>
      </c>
      <c r="M121" s="21">
        <v>685</v>
      </c>
      <c r="N121" s="21">
        <v>10</v>
      </c>
      <c r="O121" s="21" t="s">
        <v>26</v>
      </c>
      <c r="P121" s="27"/>
      <c r="Q121" s="27" t="s">
        <v>23</v>
      </c>
      <c r="R121" s="27" t="s">
        <v>23</v>
      </c>
      <c r="S121" s="27"/>
      <c r="T121" s="27" t="s">
        <v>23</v>
      </c>
    </row>
    <row r="122" spans="1:20" ht="15" thickBot="1">
      <c r="A122" s="22" t="str">
        <f t="shared" si="5"/>
        <v>SR曹操</v>
      </c>
      <c r="B122" s="21">
        <v>2001</v>
      </c>
      <c r="C122" s="21" t="s">
        <v>88</v>
      </c>
      <c r="D122" s="21" t="s">
        <v>25</v>
      </c>
      <c r="E122" s="21">
        <v>3.5</v>
      </c>
      <c r="F122" s="21" t="s">
        <v>32</v>
      </c>
      <c r="G122" s="21">
        <v>415</v>
      </c>
      <c r="H122" s="21">
        <v>22</v>
      </c>
      <c r="I122" s="21">
        <f t="shared" si="4"/>
        <v>467.5</v>
      </c>
      <c r="J122" s="21">
        <v>520</v>
      </c>
      <c r="K122" s="21">
        <v>240</v>
      </c>
      <c r="L122" s="21">
        <v>700</v>
      </c>
      <c r="M122" s="21">
        <v>410</v>
      </c>
      <c r="N122" s="21">
        <v>13</v>
      </c>
      <c r="O122" s="21" t="s">
        <v>89</v>
      </c>
      <c r="P122" s="27"/>
      <c r="Q122" s="27" t="s">
        <v>23</v>
      </c>
      <c r="R122" s="27"/>
      <c r="S122" s="27"/>
      <c r="T122" s="27" t="s">
        <v>23</v>
      </c>
    </row>
    <row r="123" spans="1:21" ht="15" thickBot="1">
      <c r="A123" s="22" t="str">
        <f t="shared" si="5"/>
        <v>SR孫権</v>
      </c>
      <c r="B123" s="21">
        <v>3040</v>
      </c>
      <c r="C123" s="21" t="s">
        <v>135</v>
      </c>
      <c r="D123" s="21" t="s">
        <v>25</v>
      </c>
      <c r="E123" s="21">
        <v>2.5</v>
      </c>
      <c r="F123" s="21" t="s">
        <v>37</v>
      </c>
      <c r="G123" s="21">
        <v>250</v>
      </c>
      <c r="H123" s="21">
        <v>13</v>
      </c>
      <c r="I123" s="21">
        <f t="shared" si="4"/>
        <v>318.75</v>
      </c>
      <c r="J123" s="21">
        <v>365</v>
      </c>
      <c r="K123" s="21">
        <v>460</v>
      </c>
      <c r="L123" s="21">
        <v>280</v>
      </c>
      <c r="M123" s="21">
        <v>170</v>
      </c>
      <c r="N123" s="21">
        <v>10</v>
      </c>
      <c r="O123" s="21" t="s">
        <v>173</v>
      </c>
      <c r="P123" s="27"/>
      <c r="Q123" s="27" t="s">
        <v>23</v>
      </c>
      <c r="R123" s="27" t="s">
        <v>23</v>
      </c>
      <c r="S123" s="27"/>
      <c r="T123" s="27" t="s">
        <v>23</v>
      </c>
      <c r="U123" s="31"/>
    </row>
    <row r="124" spans="1:20" ht="15" thickBot="1">
      <c r="A124" s="22" t="str">
        <f t="shared" si="5"/>
        <v>SR孫策</v>
      </c>
      <c r="B124" s="21">
        <v>3004</v>
      </c>
      <c r="C124" s="21" t="s">
        <v>141</v>
      </c>
      <c r="D124" s="21" t="s">
        <v>25</v>
      </c>
      <c r="E124" s="21">
        <v>3</v>
      </c>
      <c r="F124" s="21" t="s">
        <v>32</v>
      </c>
      <c r="G124" s="21">
        <v>350</v>
      </c>
      <c r="H124" s="21">
        <v>9</v>
      </c>
      <c r="I124" s="21">
        <f t="shared" si="4"/>
        <v>335</v>
      </c>
      <c r="J124" s="21">
        <v>385</v>
      </c>
      <c r="K124" s="21">
        <v>175</v>
      </c>
      <c r="L124" s="21">
        <v>485</v>
      </c>
      <c r="M124" s="21">
        <v>295</v>
      </c>
      <c r="N124" s="21">
        <v>13</v>
      </c>
      <c r="O124" s="21" t="s">
        <v>96</v>
      </c>
      <c r="P124" s="27"/>
      <c r="Q124" s="27"/>
      <c r="R124" s="27" t="s">
        <v>23</v>
      </c>
      <c r="S124" s="27"/>
      <c r="T124" s="27" t="s">
        <v>23</v>
      </c>
    </row>
    <row r="125" spans="1:20" ht="15" thickBot="1">
      <c r="A125" s="22" t="str">
        <f t="shared" si="5"/>
        <v>SR孫尚香</v>
      </c>
      <c r="B125" s="21">
        <v>3006</v>
      </c>
      <c r="C125" s="21" t="s">
        <v>144</v>
      </c>
      <c r="D125" s="21" t="s">
        <v>25</v>
      </c>
      <c r="E125" s="21">
        <v>2</v>
      </c>
      <c r="F125" s="21" t="s">
        <v>37</v>
      </c>
      <c r="G125" s="21">
        <v>210</v>
      </c>
      <c r="H125" s="21">
        <v>8</v>
      </c>
      <c r="I125" s="21">
        <f t="shared" si="4"/>
        <v>245</v>
      </c>
      <c r="J125" s="21">
        <v>255</v>
      </c>
      <c r="K125" s="21">
        <v>430</v>
      </c>
      <c r="L125" s="21">
        <v>220</v>
      </c>
      <c r="M125" s="21">
        <v>75</v>
      </c>
      <c r="N125" s="21">
        <v>10</v>
      </c>
      <c r="O125" s="21" t="s">
        <v>145</v>
      </c>
      <c r="P125" s="27" t="s">
        <v>23</v>
      </c>
      <c r="Q125" s="27" t="s">
        <v>23</v>
      </c>
      <c r="R125" s="27"/>
      <c r="S125" s="27"/>
      <c r="T125" s="27" t="s">
        <v>23</v>
      </c>
    </row>
    <row r="126" spans="1:20" ht="15" thickBot="1">
      <c r="A126" s="22" t="str">
        <f t="shared" si="5"/>
        <v>SR太史慈</v>
      </c>
      <c r="B126" s="21">
        <v>3048</v>
      </c>
      <c r="C126" s="21" t="s">
        <v>167</v>
      </c>
      <c r="D126" s="21" t="s">
        <v>25</v>
      </c>
      <c r="E126" s="21">
        <v>3.5</v>
      </c>
      <c r="F126" s="21" t="s">
        <v>37</v>
      </c>
      <c r="G126" s="21">
        <v>420</v>
      </c>
      <c r="H126" s="21">
        <v>6</v>
      </c>
      <c r="I126" s="21">
        <f t="shared" si="4"/>
        <v>435</v>
      </c>
      <c r="J126" s="21">
        <v>445</v>
      </c>
      <c r="K126" s="21">
        <v>680</v>
      </c>
      <c r="L126" s="21">
        <v>400</v>
      </c>
      <c r="M126" s="21">
        <v>215</v>
      </c>
      <c r="N126" s="21">
        <v>9</v>
      </c>
      <c r="O126" s="21" t="s">
        <v>67</v>
      </c>
      <c r="P126" s="27" t="s">
        <v>23</v>
      </c>
      <c r="Q126" s="27" t="s">
        <v>23</v>
      </c>
      <c r="R126" s="27" t="s">
        <v>23</v>
      </c>
      <c r="S126" s="27"/>
      <c r="T126" s="27" t="s">
        <v>23</v>
      </c>
    </row>
    <row r="127" spans="1:20" ht="15" thickBot="1">
      <c r="A127" s="22" t="str">
        <f t="shared" si="5"/>
        <v>SR張角</v>
      </c>
      <c r="B127" s="21">
        <v>4025</v>
      </c>
      <c r="C127" s="21" t="s">
        <v>205</v>
      </c>
      <c r="D127" s="21" t="s">
        <v>25</v>
      </c>
      <c r="E127" s="21">
        <v>3.5</v>
      </c>
      <c r="F127" s="21" t="s">
        <v>55</v>
      </c>
      <c r="G127" s="21">
        <v>380</v>
      </c>
      <c r="H127" s="21">
        <v>19</v>
      </c>
      <c r="I127" s="21">
        <f t="shared" si="4"/>
        <v>588.75</v>
      </c>
      <c r="J127" s="21">
        <v>135</v>
      </c>
      <c r="K127" s="21">
        <v>740</v>
      </c>
      <c r="L127" s="21">
        <v>740</v>
      </c>
      <c r="M127" s="21">
        <v>740</v>
      </c>
      <c r="N127" s="21">
        <v>8</v>
      </c>
      <c r="O127" s="21" t="s">
        <v>272</v>
      </c>
      <c r="P127" s="27" t="s">
        <v>23</v>
      </c>
      <c r="Q127" s="27"/>
      <c r="R127" s="27" t="s">
        <v>23</v>
      </c>
      <c r="S127" s="27"/>
      <c r="T127" s="27" t="s">
        <v>23</v>
      </c>
    </row>
    <row r="128" spans="1:20" ht="15" thickBot="1">
      <c r="A128" s="22" t="str">
        <f t="shared" si="5"/>
        <v>SR張飛</v>
      </c>
      <c r="B128" s="21">
        <v>1004</v>
      </c>
      <c r="C128" s="21" t="s">
        <v>29</v>
      </c>
      <c r="D128" s="21" t="s">
        <v>25</v>
      </c>
      <c r="E128" s="21">
        <v>3</v>
      </c>
      <c r="F128" s="21" t="s">
        <v>22</v>
      </c>
      <c r="G128" s="21">
        <v>360</v>
      </c>
      <c r="H128" s="21">
        <v>7</v>
      </c>
      <c r="I128" s="21">
        <f t="shared" si="4"/>
        <v>283.75</v>
      </c>
      <c r="J128" s="21">
        <v>295</v>
      </c>
      <c r="K128" s="21">
        <v>255</v>
      </c>
      <c r="L128" s="21">
        <v>90</v>
      </c>
      <c r="M128" s="21">
        <v>495</v>
      </c>
      <c r="N128" s="21">
        <v>10</v>
      </c>
      <c r="O128" s="21" t="s">
        <v>30</v>
      </c>
      <c r="P128" s="27" t="s">
        <v>23</v>
      </c>
      <c r="Q128" s="27"/>
      <c r="R128" s="27" t="s">
        <v>23</v>
      </c>
      <c r="S128" s="27"/>
      <c r="T128" s="27" t="s">
        <v>23</v>
      </c>
    </row>
    <row r="129" spans="1:20" ht="15" thickBot="1">
      <c r="A129" s="22" t="str">
        <f t="shared" si="5"/>
        <v>SR張遼</v>
      </c>
      <c r="B129" s="21">
        <v>2005</v>
      </c>
      <c r="C129" s="21" t="s">
        <v>95</v>
      </c>
      <c r="D129" s="21" t="s">
        <v>25</v>
      </c>
      <c r="E129" s="21">
        <v>3</v>
      </c>
      <c r="F129" s="21" t="s">
        <v>32</v>
      </c>
      <c r="G129" s="21">
        <v>320</v>
      </c>
      <c r="H129" s="21">
        <v>11</v>
      </c>
      <c r="I129" s="21">
        <f t="shared" si="4"/>
        <v>371.25</v>
      </c>
      <c r="J129" s="21">
        <v>390</v>
      </c>
      <c r="K129" s="21">
        <v>170</v>
      </c>
      <c r="L129" s="21">
        <v>595</v>
      </c>
      <c r="M129" s="21">
        <v>330</v>
      </c>
      <c r="N129" s="21">
        <v>13</v>
      </c>
      <c r="O129" s="21" t="s">
        <v>96</v>
      </c>
      <c r="P129" s="27" t="s">
        <v>23</v>
      </c>
      <c r="Q129" s="27"/>
      <c r="R129" s="27" t="s">
        <v>23</v>
      </c>
      <c r="S129" s="27"/>
      <c r="T129" s="27" t="s">
        <v>23</v>
      </c>
    </row>
    <row r="130" spans="1:21" ht="15" thickBot="1">
      <c r="A130" s="22" t="str">
        <f aca="true" t="shared" si="6" ref="A130:A161">D130&amp;C130</f>
        <v>SR張郃</v>
      </c>
      <c r="B130" s="21">
        <v>2059</v>
      </c>
      <c r="C130" s="21" t="s">
        <v>97</v>
      </c>
      <c r="D130" s="21" t="s">
        <v>25</v>
      </c>
      <c r="E130" s="21">
        <v>2.5</v>
      </c>
      <c r="F130" s="21" t="s">
        <v>32</v>
      </c>
      <c r="G130" s="21">
        <v>285</v>
      </c>
      <c r="H130" s="21">
        <v>8</v>
      </c>
      <c r="I130" s="21">
        <f aca="true" t="shared" si="7" ref="I130:I193">(J130+K130+L130+M130)/4</f>
        <v>321.25</v>
      </c>
      <c r="J130" s="21">
        <v>330</v>
      </c>
      <c r="K130" s="21">
        <v>160</v>
      </c>
      <c r="L130" s="21">
        <v>495</v>
      </c>
      <c r="M130" s="21">
        <v>300</v>
      </c>
      <c r="N130" s="21">
        <v>13</v>
      </c>
      <c r="O130" s="21" t="s">
        <v>35</v>
      </c>
      <c r="P130" s="27" t="s">
        <v>23</v>
      </c>
      <c r="Q130" s="27" t="s">
        <v>23</v>
      </c>
      <c r="R130" s="27" t="s">
        <v>23</v>
      </c>
      <c r="S130" s="27"/>
      <c r="T130" s="27" t="s">
        <v>23</v>
      </c>
      <c r="U130" s="31"/>
    </row>
    <row r="131" spans="1:20" ht="15" thickBot="1">
      <c r="A131" s="22" t="str">
        <f t="shared" si="6"/>
        <v>SR程昱</v>
      </c>
      <c r="B131" s="21">
        <v>2069</v>
      </c>
      <c r="C131" s="21" t="s">
        <v>1591</v>
      </c>
      <c r="D131" s="21" t="s">
        <v>25</v>
      </c>
      <c r="E131" s="21">
        <v>2</v>
      </c>
      <c r="F131" s="21" t="s">
        <v>55</v>
      </c>
      <c r="G131" s="21">
        <v>240</v>
      </c>
      <c r="H131" s="21">
        <v>17</v>
      </c>
      <c r="I131" s="21">
        <f t="shared" si="7"/>
        <v>170</v>
      </c>
      <c r="J131" s="21">
        <v>260</v>
      </c>
      <c r="K131" s="21">
        <v>140</v>
      </c>
      <c r="L131" s="21">
        <v>140</v>
      </c>
      <c r="M131" s="21">
        <v>140</v>
      </c>
      <c r="N131" s="21">
        <v>8</v>
      </c>
      <c r="O131" s="21" t="s">
        <v>1596</v>
      </c>
      <c r="P131" s="27"/>
      <c r="Q131" s="27"/>
      <c r="R131" s="27"/>
      <c r="S131" s="27"/>
      <c r="T131" s="27"/>
    </row>
    <row r="132" spans="1:21" ht="15" thickBot="1">
      <c r="A132" s="22" t="str">
        <f t="shared" si="6"/>
        <v>SR典韋</v>
      </c>
      <c r="B132" s="21">
        <v>2064</v>
      </c>
      <c r="C132" s="21" t="s">
        <v>102</v>
      </c>
      <c r="D132" s="21" t="s">
        <v>25</v>
      </c>
      <c r="E132" s="21">
        <v>3</v>
      </c>
      <c r="F132" s="21" t="s">
        <v>22</v>
      </c>
      <c r="G132" s="21">
        <v>305</v>
      </c>
      <c r="H132" s="21">
        <v>7</v>
      </c>
      <c r="I132" s="21">
        <f t="shared" si="7"/>
        <v>423.75</v>
      </c>
      <c r="J132" s="21">
        <v>455</v>
      </c>
      <c r="K132" s="21">
        <v>355</v>
      </c>
      <c r="L132" s="21">
        <v>260</v>
      </c>
      <c r="M132" s="21">
        <v>625</v>
      </c>
      <c r="N132" s="21">
        <v>10</v>
      </c>
      <c r="O132" s="21" t="s">
        <v>1376</v>
      </c>
      <c r="P132" s="27" t="s">
        <v>23</v>
      </c>
      <c r="Q132" s="27" t="s">
        <v>23</v>
      </c>
      <c r="R132" s="27" t="s">
        <v>23</v>
      </c>
      <c r="S132" s="27"/>
      <c r="T132" s="27" t="s">
        <v>23</v>
      </c>
      <c r="U132" s="31"/>
    </row>
    <row r="133" spans="1:20" ht="15" thickBot="1">
      <c r="A133" s="22" t="str">
        <f t="shared" si="6"/>
        <v>SR董卓</v>
      </c>
      <c r="B133" s="21">
        <v>4034</v>
      </c>
      <c r="C133" s="21" t="s">
        <v>182</v>
      </c>
      <c r="D133" s="21" t="s">
        <v>25</v>
      </c>
      <c r="E133" s="21">
        <v>3</v>
      </c>
      <c r="F133" s="21" t="s">
        <v>22</v>
      </c>
      <c r="G133" s="21">
        <v>350</v>
      </c>
      <c r="H133" s="21">
        <v>8</v>
      </c>
      <c r="I133" s="21">
        <f t="shared" si="7"/>
        <v>268.75</v>
      </c>
      <c r="J133" s="21">
        <v>305</v>
      </c>
      <c r="K133" s="21">
        <v>235</v>
      </c>
      <c r="L133" s="21">
        <v>125</v>
      </c>
      <c r="M133" s="21">
        <v>410</v>
      </c>
      <c r="N133" s="21">
        <v>10</v>
      </c>
      <c r="O133" s="21" t="s">
        <v>211</v>
      </c>
      <c r="P133" s="27" t="s">
        <v>23</v>
      </c>
      <c r="Q133" s="27" t="s">
        <v>23</v>
      </c>
      <c r="R133" s="27" t="s">
        <v>23</v>
      </c>
      <c r="S133" s="27"/>
      <c r="T133" s="27" t="s">
        <v>23</v>
      </c>
    </row>
    <row r="134" spans="1:20" ht="15" thickBot="1">
      <c r="A134" s="22" t="str">
        <f t="shared" si="6"/>
        <v>SR馬超</v>
      </c>
      <c r="B134" s="21">
        <v>1006</v>
      </c>
      <c r="C134" s="21" t="s">
        <v>34</v>
      </c>
      <c r="D134" s="21" t="s">
        <v>25</v>
      </c>
      <c r="E134" s="21">
        <v>3</v>
      </c>
      <c r="F134" s="21" t="s">
        <v>32</v>
      </c>
      <c r="G134" s="21">
        <v>350</v>
      </c>
      <c r="H134" s="21">
        <v>5</v>
      </c>
      <c r="I134" s="21">
        <f t="shared" si="7"/>
        <v>309.25</v>
      </c>
      <c r="J134" s="21">
        <v>322</v>
      </c>
      <c r="K134" s="21">
        <v>145</v>
      </c>
      <c r="L134" s="21">
        <v>490</v>
      </c>
      <c r="M134" s="21">
        <v>280</v>
      </c>
      <c r="N134" s="21">
        <v>14</v>
      </c>
      <c r="O134" s="21" t="s">
        <v>35</v>
      </c>
      <c r="P134" s="27" t="s">
        <v>23</v>
      </c>
      <c r="Q134" s="27" t="s">
        <v>23</v>
      </c>
      <c r="R134" s="27" t="s">
        <v>23</v>
      </c>
      <c r="S134" s="27"/>
      <c r="T134" s="27" t="s">
        <v>23</v>
      </c>
    </row>
    <row r="135" spans="1:21" ht="15" thickBot="1">
      <c r="A135" s="22" t="str">
        <f t="shared" si="6"/>
        <v>SR文醜</v>
      </c>
      <c r="B135" s="21">
        <v>4048</v>
      </c>
      <c r="C135" s="21" t="s">
        <v>1729</v>
      </c>
      <c r="D135" s="21" t="s">
        <v>1736</v>
      </c>
      <c r="E135" s="21">
        <v>3.5</v>
      </c>
      <c r="F135" s="21" t="s">
        <v>1713</v>
      </c>
      <c r="G135" s="21">
        <v>425</v>
      </c>
      <c r="H135" s="21">
        <v>5</v>
      </c>
      <c r="I135" s="21">
        <f t="shared" si="7"/>
        <v>363.75</v>
      </c>
      <c r="J135" s="21">
        <v>350</v>
      </c>
      <c r="K135" s="21">
        <v>110</v>
      </c>
      <c r="L135" s="21">
        <v>625</v>
      </c>
      <c r="M135" s="21">
        <v>370</v>
      </c>
      <c r="N135" s="21">
        <v>13</v>
      </c>
      <c r="O135" s="21" t="s">
        <v>1730</v>
      </c>
      <c r="P135" s="27" t="s">
        <v>23</v>
      </c>
      <c r="Q135" s="27" t="s">
        <v>23</v>
      </c>
      <c r="R135" s="27" t="s">
        <v>23</v>
      </c>
      <c r="S135" s="27"/>
      <c r="T135" s="27" t="s">
        <v>23</v>
      </c>
      <c r="U135" s="43"/>
    </row>
    <row r="136" spans="1:21" ht="15" thickBot="1">
      <c r="A136" s="22" t="str">
        <f t="shared" si="6"/>
        <v>SR孟獲</v>
      </c>
      <c r="B136" s="21">
        <v>4033</v>
      </c>
      <c r="C136" s="21" t="s">
        <v>189</v>
      </c>
      <c r="D136" s="21" t="s">
        <v>25</v>
      </c>
      <c r="E136" s="21">
        <v>3</v>
      </c>
      <c r="F136" s="21" t="s">
        <v>22</v>
      </c>
      <c r="G136" s="21">
        <v>365</v>
      </c>
      <c r="H136" s="21">
        <v>2</v>
      </c>
      <c r="I136" s="21">
        <f t="shared" si="7"/>
        <v>253.75</v>
      </c>
      <c r="J136" s="21">
        <v>290</v>
      </c>
      <c r="K136" s="21">
        <v>220</v>
      </c>
      <c r="L136" s="21">
        <v>110</v>
      </c>
      <c r="M136" s="21">
        <v>395</v>
      </c>
      <c r="N136" s="21">
        <v>10</v>
      </c>
      <c r="O136" s="21" t="s">
        <v>210</v>
      </c>
      <c r="P136" s="27" t="s">
        <v>23</v>
      </c>
      <c r="Q136" s="27" t="s">
        <v>23</v>
      </c>
      <c r="R136" s="27" t="s">
        <v>23</v>
      </c>
      <c r="S136" s="27"/>
      <c r="T136" s="27" t="s">
        <v>23</v>
      </c>
      <c r="U136" s="31"/>
    </row>
    <row r="137" spans="1:20" ht="15" thickBot="1">
      <c r="A137" s="22" t="str">
        <f t="shared" si="6"/>
        <v>SR陸遜</v>
      </c>
      <c r="B137" s="21">
        <v>3003</v>
      </c>
      <c r="C137" s="21" t="s">
        <v>139</v>
      </c>
      <c r="D137" s="21" t="s">
        <v>25</v>
      </c>
      <c r="E137" s="21">
        <v>3</v>
      </c>
      <c r="F137" s="21" t="s">
        <v>37</v>
      </c>
      <c r="G137" s="21">
        <v>305</v>
      </c>
      <c r="H137" s="21">
        <v>19</v>
      </c>
      <c r="I137" s="21">
        <f t="shared" si="7"/>
        <v>418.75</v>
      </c>
      <c r="J137" s="21">
        <v>450</v>
      </c>
      <c r="K137" s="21">
        <v>620</v>
      </c>
      <c r="L137" s="21">
        <v>350</v>
      </c>
      <c r="M137" s="21">
        <v>255</v>
      </c>
      <c r="N137" s="21">
        <v>10</v>
      </c>
      <c r="O137" s="21" t="s">
        <v>140</v>
      </c>
      <c r="P137" s="27" t="s">
        <v>23</v>
      </c>
      <c r="Q137" s="27"/>
      <c r="R137" s="27" t="s">
        <v>23</v>
      </c>
      <c r="S137" s="27"/>
      <c r="T137" s="27" t="s">
        <v>23</v>
      </c>
    </row>
    <row r="138" spans="1:20" ht="15" thickBot="1">
      <c r="A138" s="22" t="str">
        <f t="shared" si="6"/>
        <v>SR劉備</v>
      </c>
      <c r="B138" s="21">
        <v>1035</v>
      </c>
      <c r="C138" s="21" t="s">
        <v>20</v>
      </c>
      <c r="D138" s="21" t="s">
        <v>25</v>
      </c>
      <c r="E138" s="21">
        <v>2.5</v>
      </c>
      <c r="F138" s="21" t="s">
        <v>22</v>
      </c>
      <c r="G138" s="21">
        <v>275</v>
      </c>
      <c r="H138" s="21">
        <v>12</v>
      </c>
      <c r="I138" s="21">
        <f t="shared" si="7"/>
        <v>315</v>
      </c>
      <c r="J138" s="21">
        <v>355</v>
      </c>
      <c r="K138" s="21">
        <v>285</v>
      </c>
      <c r="L138" s="21">
        <v>165</v>
      </c>
      <c r="M138" s="21">
        <v>455</v>
      </c>
      <c r="N138" s="21">
        <v>10</v>
      </c>
      <c r="O138" s="21" t="s">
        <v>244</v>
      </c>
      <c r="P138" s="27"/>
      <c r="Q138" s="27"/>
      <c r="R138" s="27" t="s">
        <v>23</v>
      </c>
      <c r="S138" s="27"/>
      <c r="T138" s="27" t="s">
        <v>23</v>
      </c>
    </row>
    <row r="139" spans="1:20" ht="15" thickBot="1">
      <c r="A139" s="22" t="str">
        <f t="shared" si="6"/>
        <v>SR呂布</v>
      </c>
      <c r="B139" s="21">
        <v>4001</v>
      </c>
      <c r="C139" s="21" t="s">
        <v>180</v>
      </c>
      <c r="D139" s="21" t="s">
        <v>25</v>
      </c>
      <c r="E139" s="21">
        <v>4</v>
      </c>
      <c r="F139" s="21" t="s">
        <v>32</v>
      </c>
      <c r="G139" s="21">
        <v>500</v>
      </c>
      <c r="H139" s="21">
        <v>3</v>
      </c>
      <c r="I139" s="21">
        <f t="shared" si="7"/>
        <v>528.75</v>
      </c>
      <c r="J139" s="21">
        <v>545</v>
      </c>
      <c r="K139" s="21">
        <v>250</v>
      </c>
      <c r="L139" s="21">
        <v>865</v>
      </c>
      <c r="M139" s="21">
        <v>455</v>
      </c>
      <c r="N139" s="21">
        <v>15</v>
      </c>
      <c r="O139" s="21" t="s">
        <v>181</v>
      </c>
      <c r="P139" s="27"/>
      <c r="Q139" s="27"/>
      <c r="R139" s="27" t="s">
        <v>23</v>
      </c>
      <c r="S139" s="27"/>
      <c r="T139" s="27" t="s">
        <v>23</v>
      </c>
    </row>
    <row r="140" spans="1:20" ht="15" thickBot="1">
      <c r="A140" s="22" t="str">
        <f t="shared" si="6"/>
        <v>SR姜維</v>
      </c>
      <c r="B140" s="21">
        <v>1041</v>
      </c>
      <c r="C140" s="21" t="s">
        <v>71</v>
      </c>
      <c r="D140" s="21" t="s">
        <v>25</v>
      </c>
      <c r="E140" s="21">
        <v>3.5</v>
      </c>
      <c r="F140" s="21" t="s">
        <v>22</v>
      </c>
      <c r="G140" s="21">
        <v>400</v>
      </c>
      <c r="H140" s="21">
        <v>22</v>
      </c>
      <c r="I140" s="21">
        <f t="shared" si="7"/>
        <v>421.25</v>
      </c>
      <c r="J140" s="21">
        <v>435</v>
      </c>
      <c r="K140" s="21">
        <v>390</v>
      </c>
      <c r="L140" s="21">
        <v>195</v>
      </c>
      <c r="M140" s="21">
        <v>665</v>
      </c>
      <c r="N140" s="21">
        <v>10</v>
      </c>
      <c r="O140" s="21" t="s">
        <v>72</v>
      </c>
      <c r="P140" s="27" t="s">
        <v>23</v>
      </c>
      <c r="Q140" s="27" t="s">
        <v>23</v>
      </c>
      <c r="R140" s="27" t="s">
        <v>23</v>
      </c>
      <c r="S140" s="27"/>
      <c r="T140" s="33" t="s">
        <v>23</v>
      </c>
    </row>
    <row r="141" spans="1:21" ht="15" thickBot="1">
      <c r="A141" s="22" t="str">
        <f t="shared" si="6"/>
        <v>SR甄姫</v>
      </c>
      <c r="B141" s="39">
        <v>2072</v>
      </c>
      <c r="C141" s="21" t="s">
        <v>1406</v>
      </c>
      <c r="D141" s="21" t="s">
        <v>25</v>
      </c>
      <c r="E141" s="39">
        <v>1</v>
      </c>
      <c r="F141" s="21" t="s">
        <v>1404</v>
      </c>
      <c r="G141" s="39">
        <v>35</v>
      </c>
      <c r="H141" s="39">
        <v>9</v>
      </c>
      <c r="I141" s="39">
        <f t="shared" si="7"/>
        <v>136.25</v>
      </c>
      <c r="J141" s="39">
        <v>155</v>
      </c>
      <c r="K141" s="39">
        <v>130</v>
      </c>
      <c r="L141" s="39">
        <v>130</v>
      </c>
      <c r="M141" s="39">
        <v>130</v>
      </c>
      <c r="N141" s="39">
        <v>8</v>
      </c>
      <c r="O141" s="21" t="s">
        <v>1407</v>
      </c>
      <c r="P141" s="27" t="s">
        <v>23</v>
      </c>
      <c r="Q141" s="27" t="s">
        <v>23</v>
      </c>
      <c r="R141" s="27" t="s">
        <v>23</v>
      </c>
      <c r="S141" s="27"/>
      <c r="T141" s="27" t="s">
        <v>23</v>
      </c>
      <c r="U141" s="43"/>
    </row>
    <row r="142" spans="1:20" ht="15" thickBot="1">
      <c r="A142" s="22" t="str">
        <f t="shared" si="6"/>
        <v>SR糜夫人</v>
      </c>
      <c r="B142" s="21">
        <v>1067</v>
      </c>
      <c r="C142" s="21" t="s">
        <v>1593</v>
      </c>
      <c r="D142" s="21" t="s">
        <v>25</v>
      </c>
      <c r="E142" s="21">
        <v>1</v>
      </c>
      <c r="F142" s="21" t="s">
        <v>55</v>
      </c>
      <c r="G142" s="21">
        <v>10</v>
      </c>
      <c r="H142" s="21">
        <v>9</v>
      </c>
      <c r="I142" s="21">
        <f t="shared" si="7"/>
        <v>97.5</v>
      </c>
      <c r="J142" s="21">
        <v>120</v>
      </c>
      <c r="K142" s="21">
        <v>90</v>
      </c>
      <c r="L142" s="21">
        <v>90</v>
      </c>
      <c r="M142" s="21">
        <v>90</v>
      </c>
      <c r="N142" s="21">
        <v>8</v>
      </c>
      <c r="O142" s="21" t="s">
        <v>1594</v>
      </c>
      <c r="P142" s="27"/>
      <c r="Q142" s="27"/>
      <c r="R142" s="27"/>
      <c r="S142" s="27"/>
      <c r="T142" s="27"/>
    </row>
    <row r="143" spans="1:21" ht="15" thickBot="1">
      <c r="A143" s="22" t="str">
        <f t="shared" si="6"/>
        <v>SR蔡琰</v>
      </c>
      <c r="B143" s="21">
        <v>4049</v>
      </c>
      <c r="C143" s="21" t="s">
        <v>1826</v>
      </c>
      <c r="D143" s="21" t="s">
        <v>1818</v>
      </c>
      <c r="E143" s="21">
        <v>1</v>
      </c>
      <c r="F143" s="21" t="s">
        <v>1404</v>
      </c>
      <c r="G143" s="21">
        <v>10</v>
      </c>
      <c r="H143" s="21">
        <v>10</v>
      </c>
      <c r="I143" s="21">
        <f t="shared" si="7"/>
        <v>115</v>
      </c>
      <c r="J143" s="21">
        <v>130</v>
      </c>
      <c r="K143" s="21">
        <v>110</v>
      </c>
      <c r="L143" s="21">
        <v>110</v>
      </c>
      <c r="M143" s="21">
        <v>110</v>
      </c>
      <c r="N143" s="21">
        <v>8</v>
      </c>
      <c r="O143" s="21" t="s">
        <v>1816</v>
      </c>
      <c r="P143" s="27" t="s">
        <v>23</v>
      </c>
      <c r="Q143" s="27" t="s">
        <v>23</v>
      </c>
      <c r="R143" s="27" t="s">
        <v>23</v>
      </c>
      <c r="S143" s="27"/>
      <c r="T143" s="27" t="s">
        <v>23</v>
      </c>
      <c r="U143" s="43"/>
    </row>
    <row r="144" spans="1:21" ht="15" thickBot="1">
      <c r="A144" s="22" t="str">
        <f t="shared" si="6"/>
        <v>SR袁紹</v>
      </c>
      <c r="B144" s="21">
        <v>4050</v>
      </c>
      <c r="C144" s="21" t="s">
        <v>1827</v>
      </c>
      <c r="D144" s="21" t="s">
        <v>1818</v>
      </c>
      <c r="E144" s="21">
        <v>3.5</v>
      </c>
      <c r="F144" s="21" t="s">
        <v>1808</v>
      </c>
      <c r="G144" s="21">
        <v>410</v>
      </c>
      <c r="H144" s="21">
        <v>18</v>
      </c>
      <c r="I144" s="21">
        <f t="shared" si="7"/>
        <v>467.5</v>
      </c>
      <c r="J144" s="21">
        <v>520</v>
      </c>
      <c r="K144" s="21">
        <v>450</v>
      </c>
      <c r="L144" s="21">
        <v>240</v>
      </c>
      <c r="M144" s="21">
        <v>660</v>
      </c>
      <c r="N144" s="21">
        <v>10</v>
      </c>
      <c r="O144" s="21" t="s">
        <v>1817</v>
      </c>
      <c r="P144" s="27" t="s">
        <v>23</v>
      </c>
      <c r="Q144" s="27" t="s">
        <v>23</v>
      </c>
      <c r="R144" s="27" t="s">
        <v>23</v>
      </c>
      <c r="S144" s="27"/>
      <c r="T144" s="27" t="s">
        <v>23</v>
      </c>
      <c r="U144" s="43"/>
    </row>
    <row r="145" spans="1:20" ht="15" thickBot="1">
      <c r="A145" s="22" t="str">
        <f t="shared" si="6"/>
        <v>SR貂蝉</v>
      </c>
      <c r="B145" s="21">
        <v>4024</v>
      </c>
      <c r="C145" s="21" t="s">
        <v>204</v>
      </c>
      <c r="D145" s="21" t="s">
        <v>25</v>
      </c>
      <c r="E145" s="21">
        <v>1</v>
      </c>
      <c r="F145" s="21" t="s">
        <v>55</v>
      </c>
      <c r="G145" s="21">
        <v>10</v>
      </c>
      <c r="H145" s="21">
        <v>10</v>
      </c>
      <c r="I145" s="21">
        <f t="shared" si="7"/>
        <v>88.75</v>
      </c>
      <c r="J145" s="21">
        <v>100</v>
      </c>
      <c r="K145" s="21">
        <v>85</v>
      </c>
      <c r="L145" s="21">
        <v>85</v>
      </c>
      <c r="M145" s="21">
        <v>85</v>
      </c>
      <c r="N145" s="21">
        <v>8</v>
      </c>
      <c r="O145" s="21" t="s">
        <v>271</v>
      </c>
      <c r="P145" s="27"/>
      <c r="Q145" s="27" t="s">
        <v>23</v>
      </c>
      <c r="R145" s="27" t="s">
        <v>23</v>
      </c>
      <c r="S145" s="27"/>
      <c r="T145" s="27" t="s">
        <v>23</v>
      </c>
    </row>
    <row r="146" spans="1:20" ht="15" thickBot="1">
      <c r="A146" s="22" t="str">
        <f t="shared" si="6"/>
        <v>SR賈詡</v>
      </c>
      <c r="B146" s="21">
        <v>2062</v>
      </c>
      <c r="C146" s="21" t="s">
        <v>120</v>
      </c>
      <c r="D146" s="21" t="s">
        <v>25</v>
      </c>
      <c r="E146" s="21">
        <v>2</v>
      </c>
      <c r="F146" s="21" t="s">
        <v>55</v>
      </c>
      <c r="G146" s="21">
        <v>235</v>
      </c>
      <c r="H146" s="21">
        <v>17</v>
      </c>
      <c r="I146" s="21">
        <f t="shared" si="7"/>
        <v>180</v>
      </c>
      <c r="J146" s="21">
        <v>270</v>
      </c>
      <c r="K146" s="21">
        <v>150</v>
      </c>
      <c r="L146" s="21">
        <v>150</v>
      </c>
      <c r="M146" s="21">
        <v>150</v>
      </c>
      <c r="N146" s="21">
        <v>8</v>
      </c>
      <c r="O146" s="21" t="s">
        <v>1381</v>
      </c>
      <c r="P146" s="27" t="s">
        <v>23</v>
      </c>
      <c r="Q146" s="27" t="s">
        <v>23</v>
      </c>
      <c r="R146" s="27" t="s">
        <v>23</v>
      </c>
      <c r="S146" s="27"/>
      <c r="T146" s="27" t="s">
        <v>23</v>
      </c>
    </row>
    <row r="147" spans="1:20" ht="15" thickBot="1">
      <c r="A147" s="22" t="str">
        <f t="shared" si="6"/>
        <v>SR趙雲</v>
      </c>
      <c r="B147" s="21">
        <v>1037</v>
      </c>
      <c r="C147" s="21" t="s">
        <v>31</v>
      </c>
      <c r="D147" s="21" t="s">
        <v>25</v>
      </c>
      <c r="E147" s="21">
        <v>3.5</v>
      </c>
      <c r="F147" s="21" t="s">
        <v>22</v>
      </c>
      <c r="G147" s="21">
        <v>425</v>
      </c>
      <c r="H147" s="21">
        <v>17</v>
      </c>
      <c r="I147" s="21">
        <f t="shared" si="7"/>
        <v>412.5</v>
      </c>
      <c r="J147" s="21">
        <v>425</v>
      </c>
      <c r="K147" s="21">
        <v>380</v>
      </c>
      <c r="L147" s="21">
        <v>195</v>
      </c>
      <c r="M147" s="21">
        <v>650</v>
      </c>
      <c r="N147" s="21">
        <v>10</v>
      </c>
      <c r="O147" s="21" t="s">
        <v>66</v>
      </c>
      <c r="P147" s="27"/>
      <c r="Q147" s="27" t="s">
        <v>23</v>
      </c>
      <c r="R147" s="27" t="s">
        <v>23</v>
      </c>
      <c r="S147" s="27"/>
      <c r="T147" s="27" t="s">
        <v>23</v>
      </c>
    </row>
    <row r="148" spans="1:21" ht="15" thickBot="1">
      <c r="A148" s="22" t="str">
        <f t="shared" si="6"/>
        <v>SR魏延</v>
      </c>
      <c r="B148" s="39">
        <v>1066</v>
      </c>
      <c r="C148" s="21" t="s">
        <v>1397</v>
      </c>
      <c r="D148" s="21" t="s">
        <v>25</v>
      </c>
      <c r="E148" s="39">
        <v>3</v>
      </c>
      <c r="F148" s="21" t="s">
        <v>1393</v>
      </c>
      <c r="G148" s="39">
        <v>345</v>
      </c>
      <c r="H148" s="39">
        <v>8</v>
      </c>
      <c r="I148" s="39">
        <f t="shared" si="7"/>
        <v>275</v>
      </c>
      <c r="J148" s="39">
        <v>310</v>
      </c>
      <c r="K148" s="39">
        <v>240</v>
      </c>
      <c r="L148" s="39">
        <v>130</v>
      </c>
      <c r="M148" s="39">
        <v>420</v>
      </c>
      <c r="N148" s="39">
        <v>10</v>
      </c>
      <c r="O148" s="21" t="s">
        <v>1398</v>
      </c>
      <c r="P148" s="27" t="s">
        <v>23</v>
      </c>
      <c r="Q148" s="27" t="s">
        <v>23</v>
      </c>
      <c r="R148" s="27" t="s">
        <v>23</v>
      </c>
      <c r="S148" s="40"/>
      <c r="T148" s="27" t="s">
        <v>23</v>
      </c>
      <c r="U148" s="43"/>
    </row>
    <row r="149" spans="1:20" ht="15" thickBot="1">
      <c r="A149" s="22" t="str">
        <f t="shared" si="6"/>
        <v>SR龐統</v>
      </c>
      <c r="B149" s="21">
        <v>1057</v>
      </c>
      <c r="C149" s="21" t="s">
        <v>45</v>
      </c>
      <c r="D149" s="21" t="s">
        <v>25</v>
      </c>
      <c r="E149" s="21">
        <v>2</v>
      </c>
      <c r="F149" s="21" t="s">
        <v>55</v>
      </c>
      <c r="G149" s="21">
        <v>220</v>
      </c>
      <c r="H149" s="21">
        <v>17</v>
      </c>
      <c r="I149" s="21">
        <f t="shared" si="7"/>
        <v>167.5</v>
      </c>
      <c r="J149" s="21">
        <v>250</v>
      </c>
      <c r="K149" s="21">
        <v>140</v>
      </c>
      <c r="L149" s="21">
        <v>140</v>
      </c>
      <c r="M149" s="21">
        <v>140</v>
      </c>
      <c r="N149" s="21">
        <v>8</v>
      </c>
      <c r="O149" s="21" t="s">
        <v>1345</v>
      </c>
      <c r="P149" s="27" t="s">
        <v>23</v>
      </c>
      <c r="Q149" s="27" t="s">
        <v>23</v>
      </c>
      <c r="R149" s="27" t="s">
        <v>23</v>
      </c>
      <c r="S149" s="27"/>
      <c r="T149" s="27" t="s">
        <v>23</v>
      </c>
    </row>
    <row r="150" spans="1:21" ht="15" thickBot="1">
      <c r="A150" s="22" t="str">
        <f t="shared" si="6"/>
        <v>UC太史慈</v>
      </c>
      <c r="B150" s="39">
        <v>3059</v>
      </c>
      <c r="C150" s="21" t="s">
        <v>1412</v>
      </c>
      <c r="D150" s="21" t="s">
        <v>36</v>
      </c>
      <c r="E150" s="39">
        <v>3</v>
      </c>
      <c r="F150" s="21" t="s">
        <v>1413</v>
      </c>
      <c r="G150" s="39">
        <v>310</v>
      </c>
      <c r="H150" s="39">
        <v>8</v>
      </c>
      <c r="I150" s="39">
        <f t="shared" si="7"/>
        <v>263.75</v>
      </c>
      <c r="J150" s="39">
        <v>300</v>
      </c>
      <c r="K150" s="39">
        <v>405</v>
      </c>
      <c r="L150" s="39">
        <v>230</v>
      </c>
      <c r="M150" s="39">
        <v>120</v>
      </c>
      <c r="N150" s="39">
        <v>10</v>
      </c>
      <c r="O150" s="21" t="s">
        <v>1414</v>
      </c>
      <c r="P150" s="27" t="s">
        <v>23</v>
      </c>
      <c r="Q150" s="27" t="s">
        <v>23</v>
      </c>
      <c r="R150" s="27" t="s">
        <v>23</v>
      </c>
      <c r="S150" s="27"/>
      <c r="T150" s="27"/>
      <c r="U150" s="43"/>
    </row>
    <row r="151" spans="1:20" ht="15" thickBot="1">
      <c r="A151" s="22" t="str">
        <f t="shared" si="6"/>
        <v>UC伊籍</v>
      </c>
      <c r="B151" s="21">
        <v>1023</v>
      </c>
      <c r="C151" s="21" t="s">
        <v>54</v>
      </c>
      <c r="D151" s="21" t="s">
        <v>36</v>
      </c>
      <c r="E151" s="21">
        <v>2</v>
      </c>
      <c r="F151" s="21" t="s">
        <v>55</v>
      </c>
      <c r="G151" s="21">
        <v>55</v>
      </c>
      <c r="H151" s="21">
        <v>12</v>
      </c>
      <c r="I151" s="21">
        <f t="shared" si="7"/>
        <v>51.25</v>
      </c>
      <c r="J151" s="21">
        <v>85</v>
      </c>
      <c r="K151" s="21">
        <v>40</v>
      </c>
      <c r="L151" s="21">
        <v>40</v>
      </c>
      <c r="M151" s="21">
        <v>40</v>
      </c>
      <c r="N151" s="21">
        <v>8</v>
      </c>
      <c r="O151" s="21" t="s">
        <v>56</v>
      </c>
      <c r="P151" s="27"/>
      <c r="Q151" s="27" t="s">
        <v>23</v>
      </c>
      <c r="R151" s="27" t="s">
        <v>23</v>
      </c>
      <c r="S151" s="27"/>
      <c r="T151" s="27"/>
    </row>
    <row r="152" spans="1:20" ht="15" thickBot="1">
      <c r="A152" s="22" t="str">
        <f t="shared" si="6"/>
        <v>UC黄蓋</v>
      </c>
      <c r="B152" s="21">
        <v>3013</v>
      </c>
      <c r="C152" s="21" t="s">
        <v>149</v>
      </c>
      <c r="D152" s="21" t="s">
        <v>36</v>
      </c>
      <c r="E152" s="21">
        <v>2.5</v>
      </c>
      <c r="F152" s="21" t="s">
        <v>37</v>
      </c>
      <c r="G152" s="21">
        <v>250</v>
      </c>
      <c r="H152" s="21">
        <v>7</v>
      </c>
      <c r="I152" s="21">
        <f t="shared" si="7"/>
        <v>221.25</v>
      </c>
      <c r="J152" s="21">
        <v>230</v>
      </c>
      <c r="K152" s="21">
        <v>350</v>
      </c>
      <c r="L152" s="21">
        <v>200</v>
      </c>
      <c r="M152" s="21">
        <v>105</v>
      </c>
      <c r="N152" s="21">
        <v>10</v>
      </c>
      <c r="O152" s="21" t="s">
        <v>150</v>
      </c>
      <c r="P152" s="27" t="s">
        <v>23</v>
      </c>
      <c r="Q152" s="27"/>
      <c r="R152" s="27" t="s">
        <v>23</v>
      </c>
      <c r="S152" s="27"/>
      <c r="T152" s="27"/>
    </row>
    <row r="153" spans="1:20" ht="15" thickBot="1">
      <c r="A153" s="22" t="str">
        <f t="shared" si="6"/>
        <v>UC黄祖</v>
      </c>
      <c r="B153" s="21">
        <v>4014</v>
      </c>
      <c r="C153" s="21" t="s">
        <v>195</v>
      </c>
      <c r="D153" s="21" t="s">
        <v>36</v>
      </c>
      <c r="E153" s="21">
        <v>1.5</v>
      </c>
      <c r="F153" s="21" t="s">
        <v>37</v>
      </c>
      <c r="G153" s="21">
        <v>105</v>
      </c>
      <c r="H153" s="21">
        <v>3</v>
      </c>
      <c r="I153" s="21">
        <f t="shared" si="7"/>
        <v>148.75</v>
      </c>
      <c r="J153" s="21">
        <v>155</v>
      </c>
      <c r="K153" s="21">
        <v>235</v>
      </c>
      <c r="L153" s="21">
        <v>135</v>
      </c>
      <c r="M153" s="21">
        <v>70</v>
      </c>
      <c r="N153" s="21">
        <v>9</v>
      </c>
      <c r="O153" s="21" t="s">
        <v>196</v>
      </c>
      <c r="P153" s="27" t="s">
        <v>23</v>
      </c>
      <c r="Q153" s="27" t="s">
        <v>23</v>
      </c>
      <c r="R153" s="27" t="s">
        <v>23</v>
      </c>
      <c r="S153" s="27"/>
      <c r="T153" s="27"/>
    </row>
    <row r="154" spans="1:20" ht="15" thickBot="1">
      <c r="A154" s="22" t="str">
        <f t="shared" si="6"/>
        <v>UC黄忠</v>
      </c>
      <c r="B154" s="21">
        <v>1015</v>
      </c>
      <c r="C154" s="21" t="s">
        <v>43</v>
      </c>
      <c r="D154" s="21" t="s">
        <v>36</v>
      </c>
      <c r="E154" s="21">
        <v>2</v>
      </c>
      <c r="F154" s="21" t="s">
        <v>37</v>
      </c>
      <c r="G154" s="21">
        <v>235</v>
      </c>
      <c r="H154" s="21">
        <v>5</v>
      </c>
      <c r="I154" s="21">
        <f t="shared" si="7"/>
        <v>243.75</v>
      </c>
      <c r="J154" s="21">
        <v>255</v>
      </c>
      <c r="K154" s="21">
        <v>385</v>
      </c>
      <c r="L154" s="21">
        <v>220</v>
      </c>
      <c r="M154" s="21">
        <v>115</v>
      </c>
      <c r="N154" s="21">
        <v>9</v>
      </c>
      <c r="O154" s="21" t="s">
        <v>44</v>
      </c>
      <c r="P154" s="27" t="s">
        <v>23</v>
      </c>
      <c r="Q154" s="27" t="s">
        <v>23</v>
      </c>
      <c r="R154" s="27" t="s">
        <v>23</v>
      </c>
      <c r="S154" s="27"/>
      <c r="T154" s="27"/>
    </row>
    <row r="155" spans="1:21" ht="15" thickBot="1">
      <c r="A155" s="22" t="str">
        <f t="shared" si="6"/>
        <v>UC夏侯惇</v>
      </c>
      <c r="B155" s="21">
        <v>2009</v>
      </c>
      <c r="C155" s="21" t="s">
        <v>94</v>
      </c>
      <c r="D155" s="21" t="s">
        <v>36</v>
      </c>
      <c r="E155" s="21">
        <v>2.5</v>
      </c>
      <c r="F155" s="21" t="s">
        <v>32</v>
      </c>
      <c r="G155" s="21">
        <v>260</v>
      </c>
      <c r="H155" s="21">
        <v>6</v>
      </c>
      <c r="I155" s="21">
        <f t="shared" si="7"/>
        <v>296.25</v>
      </c>
      <c r="J155" s="21">
        <v>305</v>
      </c>
      <c r="K155" s="21">
        <v>140</v>
      </c>
      <c r="L155" s="21">
        <v>465</v>
      </c>
      <c r="M155" s="21">
        <v>275</v>
      </c>
      <c r="N155" s="21">
        <v>13</v>
      </c>
      <c r="O155" s="21" t="s">
        <v>98</v>
      </c>
      <c r="P155" s="27"/>
      <c r="Q155" s="27"/>
      <c r="R155" s="27"/>
      <c r="S155" s="27"/>
      <c r="T155" s="27"/>
      <c r="U155" s="32" t="s">
        <v>23</v>
      </c>
    </row>
    <row r="156" spans="1:20" ht="15" thickBot="1">
      <c r="A156" s="22" t="str">
        <f t="shared" si="6"/>
        <v>UC夏侯淵</v>
      </c>
      <c r="B156" s="21">
        <v>2010</v>
      </c>
      <c r="C156" s="21" t="s">
        <v>99</v>
      </c>
      <c r="D156" s="21" t="s">
        <v>36</v>
      </c>
      <c r="E156" s="21">
        <v>2.5</v>
      </c>
      <c r="F156" s="21" t="s">
        <v>37</v>
      </c>
      <c r="G156" s="21">
        <v>275</v>
      </c>
      <c r="H156" s="21">
        <v>5</v>
      </c>
      <c r="I156" s="21">
        <f t="shared" si="7"/>
        <v>258.75</v>
      </c>
      <c r="J156" s="21">
        <v>270</v>
      </c>
      <c r="K156" s="21">
        <v>410</v>
      </c>
      <c r="L156" s="21">
        <v>235</v>
      </c>
      <c r="M156" s="21">
        <v>120</v>
      </c>
      <c r="N156" s="21">
        <v>9</v>
      </c>
      <c r="O156" s="21" t="s">
        <v>100</v>
      </c>
      <c r="P156" s="27" t="s">
        <v>23</v>
      </c>
      <c r="Q156" s="27" t="s">
        <v>23</v>
      </c>
      <c r="R156" s="27" t="s">
        <v>23</v>
      </c>
      <c r="S156" s="27"/>
      <c r="T156" s="27"/>
    </row>
    <row r="157" spans="1:20" ht="15" thickBot="1">
      <c r="A157" s="22" t="str">
        <f t="shared" si="6"/>
        <v>UC華歆</v>
      </c>
      <c r="B157" s="21">
        <v>2029</v>
      </c>
      <c r="C157" s="21" t="s">
        <v>113</v>
      </c>
      <c r="D157" s="21" t="s">
        <v>36</v>
      </c>
      <c r="E157" s="21">
        <v>2</v>
      </c>
      <c r="F157" s="21" t="s">
        <v>55</v>
      </c>
      <c r="G157" s="21">
        <v>85</v>
      </c>
      <c r="H157" s="21">
        <v>13</v>
      </c>
      <c r="I157" s="21">
        <f t="shared" si="7"/>
        <v>20</v>
      </c>
      <c r="J157" s="21">
        <v>35</v>
      </c>
      <c r="K157" s="21">
        <v>15</v>
      </c>
      <c r="L157" s="21">
        <v>15</v>
      </c>
      <c r="M157" s="21">
        <v>15</v>
      </c>
      <c r="N157" s="21">
        <v>8</v>
      </c>
      <c r="O157" s="21" t="s">
        <v>65</v>
      </c>
      <c r="P157" s="27" t="s">
        <v>23</v>
      </c>
      <c r="Q157" s="27"/>
      <c r="R157" s="27" t="s">
        <v>23</v>
      </c>
      <c r="S157" s="27"/>
      <c r="T157" s="27"/>
    </row>
    <row r="158" spans="1:21" ht="15" thickBot="1">
      <c r="A158" s="22" t="str">
        <f t="shared" si="6"/>
        <v>UC郭嘉</v>
      </c>
      <c r="B158" s="21">
        <v>2076</v>
      </c>
      <c r="C158" s="21" t="s">
        <v>1822</v>
      </c>
      <c r="D158" s="21" t="s">
        <v>1823</v>
      </c>
      <c r="E158" s="21">
        <v>2</v>
      </c>
      <c r="F158" s="21" t="s">
        <v>1404</v>
      </c>
      <c r="G158" s="21">
        <v>225</v>
      </c>
      <c r="H158" s="21">
        <v>15</v>
      </c>
      <c r="I158" s="21">
        <f t="shared" si="7"/>
        <v>142.5</v>
      </c>
      <c r="J158" s="21">
        <v>180</v>
      </c>
      <c r="K158" s="21">
        <v>130</v>
      </c>
      <c r="L158" s="21">
        <v>130</v>
      </c>
      <c r="M158" s="21">
        <v>130</v>
      </c>
      <c r="N158" s="21">
        <v>8</v>
      </c>
      <c r="O158" s="21" t="s">
        <v>1824</v>
      </c>
      <c r="P158" s="27" t="s">
        <v>23</v>
      </c>
      <c r="Q158" s="27" t="s">
        <v>23</v>
      </c>
      <c r="R158" s="27" t="s">
        <v>23</v>
      </c>
      <c r="S158" s="27"/>
      <c r="T158" s="27"/>
      <c r="U158" s="43"/>
    </row>
    <row r="159" spans="1:20" ht="15" thickBot="1">
      <c r="A159" s="22" t="str">
        <f t="shared" si="6"/>
        <v>UC郭汜</v>
      </c>
      <c r="B159" s="21">
        <v>4018</v>
      </c>
      <c r="C159" s="21" t="s">
        <v>199</v>
      </c>
      <c r="D159" s="21" t="s">
        <v>36</v>
      </c>
      <c r="E159" s="21">
        <v>2</v>
      </c>
      <c r="F159" s="21" t="s">
        <v>32</v>
      </c>
      <c r="G159" s="21">
        <v>215</v>
      </c>
      <c r="H159" s="21">
        <v>1</v>
      </c>
      <c r="I159" s="21">
        <f t="shared" si="7"/>
        <v>173.75</v>
      </c>
      <c r="J159" s="21">
        <v>185</v>
      </c>
      <c r="K159" s="21">
        <v>85</v>
      </c>
      <c r="L159" s="21">
        <v>265</v>
      </c>
      <c r="M159" s="21">
        <v>160</v>
      </c>
      <c r="N159" s="21">
        <v>14</v>
      </c>
      <c r="O159" s="21" t="s">
        <v>200</v>
      </c>
      <c r="P159" s="27" t="s">
        <v>23</v>
      </c>
      <c r="Q159" s="27" t="s">
        <v>23</v>
      </c>
      <c r="R159" s="27" t="s">
        <v>23</v>
      </c>
      <c r="S159" s="27"/>
      <c r="T159" s="27"/>
    </row>
    <row r="160" spans="1:20" ht="15" thickBot="1">
      <c r="A160" s="22" t="str">
        <f t="shared" si="6"/>
        <v>UC楽進</v>
      </c>
      <c r="B160" s="21">
        <v>2035</v>
      </c>
      <c r="C160" s="21" t="s">
        <v>117</v>
      </c>
      <c r="D160" s="21" t="s">
        <v>36</v>
      </c>
      <c r="E160" s="21">
        <v>2.5</v>
      </c>
      <c r="F160" s="21" t="s">
        <v>32</v>
      </c>
      <c r="G160" s="21">
        <v>280</v>
      </c>
      <c r="H160" s="21">
        <v>4</v>
      </c>
      <c r="I160" s="21">
        <f t="shared" si="7"/>
        <v>258.75</v>
      </c>
      <c r="J160" s="21">
        <v>265</v>
      </c>
      <c r="K160" s="21">
        <v>80</v>
      </c>
      <c r="L160" s="21">
        <v>450</v>
      </c>
      <c r="M160" s="21">
        <v>240</v>
      </c>
      <c r="N160" s="21">
        <v>13</v>
      </c>
      <c r="O160" s="21" t="s">
        <v>118</v>
      </c>
      <c r="P160" s="27" t="s">
        <v>23</v>
      </c>
      <c r="Q160" s="27" t="s">
        <v>23</v>
      </c>
      <c r="R160" s="27" t="s">
        <v>23</v>
      </c>
      <c r="S160" s="27"/>
      <c r="T160" s="27"/>
    </row>
    <row r="161" spans="1:20" ht="15" thickBot="1">
      <c r="A161" s="22" t="str">
        <f t="shared" si="6"/>
        <v>UC甘寧</v>
      </c>
      <c r="B161" s="21">
        <v>3043</v>
      </c>
      <c r="C161" s="21" t="s">
        <v>142</v>
      </c>
      <c r="D161" s="21" t="s">
        <v>36</v>
      </c>
      <c r="E161" s="21">
        <v>2.5</v>
      </c>
      <c r="F161" s="21" t="s">
        <v>22</v>
      </c>
      <c r="G161" s="21">
        <v>280</v>
      </c>
      <c r="H161" s="21">
        <v>3</v>
      </c>
      <c r="I161" s="21">
        <f t="shared" si="7"/>
        <v>200</v>
      </c>
      <c r="J161" s="21">
        <v>205</v>
      </c>
      <c r="K161" s="21">
        <v>180</v>
      </c>
      <c r="L161" s="21">
        <v>65</v>
      </c>
      <c r="M161" s="21">
        <v>350</v>
      </c>
      <c r="N161" s="21">
        <v>10</v>
      </c>
      <c r="O161" s="21" t="s">
        <v>175</v>
      </c>
      <c r="P161" s="27" t="s">
        <v>23</v>
      </c>
      <c r="Q161" s="27" t="s">
        <v>23</v>
      </c>
      <c r="R161" s="27"/>
      <c r="S161" s="27"/>
      <c r="T161" s="27"/>
    </row>
    <row r="162" spans="1:20" ht="15" thickBot="1">
      <c r="A162" s="22" t="str">
        <f aca="true" t="shared" si="8" ref="A162:A225">D162&amp;C162</f>
        <v>UC簡雍</v>
      </c>
      <c r="B162" s="21">
        <v>1027</v>
      </c>
      <c r="C162" s="21" t="s">
        <v>59</v>
      </c>
      <c r="D162" s="21" t="s">
        <v>36</v>
      </c>
      <c r="E162" s="21">
        <v>1.5</v>
      </c>
      <c r="F162" s="21" t="s">
        <v>55</v>
      </c>
      <c r="G162" s="21">
        <v>65</v>
      </c>
      <c r="H162" s="21">
        <v>9</v>
      </c>
      <c r="I162" s="21">
        <f t="shared" si="7"/>
        <v>32.5</v>
      </c>
      <c r="J162" s="21">
        <v>55</v>
      </c>
      <c r="K162" s="21">
        <v>25</v>
      </c>
      <c r="L162" s="21">
        <v>25</v>
      </c>
      <c r="M162" s="21">
        <v>25</v>
      </c>
      <c r="N162" s="21">
        <v>8</v>
      </c>
      <c r="O162" s="21" t="s">
        <v>60</v>
      </c>
      <c r="P162" s="27"/>
      <c r="Q162" s="27" t="s">
        <v>23</v>
      </c>
      <c r="R162" s="27" t="s">
        <v>23</v>
      </c>
      <c r="S162" s="27"/>
      <c r="T162" s="27"/>
    </row>
    <row r="163" spans="1:21" ht="15" thickBot="1">
      <c r="A163" s="22" t="str">
        <f t="shared" si="8"/>
        <v>UC関羽</v>
      </c>
      <c r="B163" s="21">
        <v>1010</v>
      </c>
      <c r="C163" s="21" t="s">
        <v>27</v>
      </c>
      <c r="D163" s="21" t="s">
        <v>36</v>
      </c>
      <c r="E163" s="21">
        <v>2.5</v>
      </c>
      <c r="F163" s="21" t="s">
        <v>22</v>
      </c>
      <c r="G163" s="21">
        <v>270</v>
      </c>
      <c r="H163" s="21">
        <v>7</v>
      </c>
      <c r="I163" s="21">
        <f t="shared" si="7"/>
        <v>287.25</v>
      </c>
      <c r="J163" s="21">
        <v>295</v>
      </c>
      <c r="K163" s="21">
        <v>265</v>
      </c>
      <c r="L163" s="21">
        <v>144</v>
      </c>
      <c r="M163" s="21">
        <v>445</v>
      </c>
      <c r="N163" s="21">
        <v>10</v>
      </c>
      <c r="O163" s="21" t="s">
        <v>237</v>
      </c>
      <c r="P163" s="27"/>
      <c r="Q163" s="27"/>
      <c r="R163" s="27"/>
      <c r="S163" s="27"/>
      <c r="T163" s="27"/>
      <c r="U163" s="32" t="s">
        <v>23</v>
      </c>
    </row>
    <row r="164" spans="1:20" ht="15" thickBot="1">
      <c r="A164" s="22" t="str">
        <f t="shared" si="8"/>
        <v>UC関平</v>
      </c>
      <c r="B164" s="21">
        <v>1022</v>
      </c>
      <c r="C164" s="21" t="s">
        <v>52</v>
      </c>
      <c r="D164" s="21" t="s">
        <v>36</v>
      </c>
      <c r="E164" s="21">
        <v>2</v>
      </c>
      <c r="F164" s="21" t="s">
        <v>22</v>
      </c>
      <c r="G164" s="21">
        <v>195</v>
      </c>
      <c r="H164" s="21">
        <v>7</v>
      </c>
      <c r="I164" s="21">
        <f t="shared" si="7"/>
        <v>201.25</v>
      </c>
      <c r="J164" s="21">
        <v>205</v>
      </c>
      <c r="K164" s="21">
        <v>190</v>
      </c>
      <c r="L164" s="21">
        <v>95</v>
      </c>
      <c r="M164" s="21">
        <v>315</v>
      </c>
      <c r="N164" s="21">
        <v>10</v>
      </c>
      <c r="O164" s="21" t="s">
        <v>53</v>
      </c>
      <c r="P164" s="27" t="s">
        <v>23</v>
      </c>
      <c r="Q164" s="27" t="s">
        <v>23</v>
      </c>
      <c r="R164" s="27" t="s">
        <v>23</v>
      </c>
      <c r="S164" s="27"/>
      <c r="T164" s="27"/>
    </row>
    <row r="165" spans="1:20" ht="15" thickBot="1">
      <c r="A165" s="22" t="str">
        <f t="shared" si="8"/>
        <v>UC韓当</v>
      </c>
      <c r="B165" s="21">
        <v>3017</v>
      </c>
      <c r="C165" s="21" t="s">
        <v>153</v>
      </c>
      <c r="D165" s="21" t="s">
        <v>36</v>
      </c>
      <c r="E165" s="21">
        <v>2</v>
      </c>
      <c r="F165" s="21" t="s">
        <v>32</v>
      </c>
      <c r="G165" s="21">
        <v>220</v>
      </c>
      <c r="H165" s="21">
        <v>5</v>
      </c>
      <c r="I165" s="21">
        <f t="shared" si="7"/>
        <v>182.5</v>
      </c>
      <c r="J165" s="21">
        <v>190</v>
      </c>
      <c r="K165" s="21">
        <v>85</v>
      </c>
      <c r="L165" s="21">
        <v>290</v>
      </c>
      <c r="M165" s="21">
        <v>165</v>
      </c>
      <c r="N165" s="21">
        <v>13</v>
      </c>
      <c r="O165" s="21" t="s">
        <v>50</v>
      </c>
      <c r="P165" s="27" t="s">
        <v>23</v>
      </c>
      <c r="Q165" s="27"/>
      <c r="R165" s="27" t="s">
        <v>23</v>
      </c>
      <c r="S165" s="27"/>
      <c r="T165" s="27"/>
    </row>
    <row r="166" spans="1:20" ht="15" thickBot="1">
      <c r="A166" s="22" t="str">
        <f t="shared" si="8"/>
        <v>UC牛輔</v>
      </c>
      <c r="B166" s="21">
        <v>4016</v>
      </c>
      <c r="C166" s="21" t="s">
        <v>197</v>
      </c>
      <c r="D166" s="21" t="s">
        <v>36</v>
      </c>
      <c r="E166" s="21">
        <v>1.5</v>
      </c>
      <c r="F166" s="21" t="s">
        <v>22</v>
      </c>
      <c r="G166" s="21">
        <v>120</v>
      </c>
      <c r="H166" s="21">
        <v>2</v>
      </c>
      <c r="I166" s="21">
        <f t="shared" si="7"/>
        <v>77.5</v>
      </c>
      <c r="J166" s="21">
        <v>80</v>
      </c>
      <c r="K166" s="21">
        <v>70</v>
      </c>
      <c r="L166" s="21">
        <v>35</v>
      </c>
      <c r="M166" s="21">
        <v>125</v>
      </c>
      <c r="N166" s="21">
        <v>10</v>
      </c>
      <c r="O166" s="21" t="s">
        <v>198</v>
      </c>
      <c r="P166" s="27" t="s">
        <v>23</v>
      </c>
      <c r="Q166" s="27" t="s">
        <v>23</v>
      </c>
      <c r="R166" s="27" t="s">
        <v>23</v>
      </c>
      <c r="S166" s="27"/>
      <c r="T166" s="27"/>
    </row>
    <row r="167" spans="1:20" ht="15" thickBot="1">
      <c r="A167" s="22" t="str">
        <f t="shared" si="8"/>
        <v>UC許褚</v>
      </c>
      <c r="B167" s="21">
        <v>2012</v>
      </c>
      <c r="C167" s="21" t="s">
        <v>101</v>
      </c>
      <c r="D167" s="21" t="s">
        <v>36</v>
      </c>
      <c r="E167" s="21">
        <v>3</v>
      </c>
      <c r="F167" s="21" t="s">
        <v>22</v>
      </c>
      <c r="G167" s="21">
        <v>230</v>
      </c>
      <c r="H167" s="21">
        <v>3</v>
      </c>
      <c r="I167" s="21">
        <f t="shared" si="7"/>
        <v>378.75</v>
      </c>
      <c r="J167" s="21">
        <v>390</v>
      </c>
      <c r="K167" s="21">
        <v>340</v>
      </c>
      <c r="L167" s="21">
        <v>120</v>
      </c>
      <c r="M167" s="21">
        <v>665</v>
      </c>
      <c r="N167" s="21">
        <v>10</v>
      </c>
      <c r="O167" s="21" t="s">
        <v>48</v>
      </c>
      <c r="P167" s="27" t="s">
        <v>23</v>
      </c>
      <c r="Q167" s="27" t="s">
        <v>23</v>
      </c>
      <c r="R167" s="27" t="s">
        <v>23</v>
      </c>
      <c r="S167" s="27"/>
      <c r="T167" s="27"/>
    </row>
    <row r="168" spans="1:20" ht="15" thickBot="1">
      <c r="A168" s="22" t="str">
        <f t="shared" si="8"/>
        <v>UC厳顔</v>
      </c>
      <c r="B168" s="21">
        <v>1039</v>
      </c>
      <c r="C168" s="21" t="s">
        <v>68</v>
      </c>
      <c r="D168" s="21" t="s">
        <v>36</v>
      </c>
      <c r="E168" s="21">
        <v>2</v>
      </c>
      <c r="F168" s="21" t="s">
        <v>37</v>
      </c>
      <c r="G168" s="21">
        <v>225</v>
      </c>
      <c r="H168" s="21">
        <v>4</v>
      </c>
      <c r="I168" s="21">
        <f t="shared" si="7"/>
        <v>243.75</v>
      </c>
      <c r="J168" s="21">
        <v>255</v>
      </c>
      <c r="K168" s="21">
        <v>385</v>
      </c>
      <c r="L168" s="21">
        <v>220</v>
      </c>
      <c r="M168" s="21">
        <v>115</v>
      </c>
      <c r="N168" s="21">
        <v>9</v>
      </c>
      <c r="O168" s="21" t="s">
        <v>69</v>
      </c>
      <c r="P168" s="27" t="s">
        <v>23</v>
      </c>
      <c r="Q168" s="27"/>
      <c r="R168" s="27" t="s">
        <v>23</v>
      </c>
      <c r="S168" s="27"/>
      <c r="T168" s="27"/>
    </row>
    <row r="169" spans="1:20" ht="15" thickBot="1">
      <c r="A169" s="22" t="str">
        <f t="shared" si="8"/>
        <v>UC公孫瓚</v>
      </c>
      <c r="B169" s="21">
        <v>4046</v>
      </c>
      <c r="C169" s="21" t="s">
        <v>186</v>
      </c>
      <c r="D169" s="21" t="s">
        <v>36</v>
      </c>
      <c r="E169" s="21">
        <v>2.5</v>
      </c>
      <c r="F169" s="21" t="s">
        <v>32</v>
      </c>
      <c r="G169" s="21">
        <v>275</v>
      </c>
      <c r="H169" s="21">
        <v>8</v>
      </c>
      <c r="I169" s="21">
        <f t="shared" si="7"/>
        <v>261.25</v>
      </c>
      <c r="J169" s="21">
        <v>265</v>
      </c>
      <c r="K169" s="21">
        <v>110</v>
      </c>
      <c r="L169" s="21">
        <v>420</v>
      </c>
      <c r="M169" s="21">
        <v>250</v>
      </c>
      <c r="N169" s="21">
        <v>13</v>
      </c>
      <c r="O169" s="21" t="s">
        <v>1603</v>
      </c>
      <c r="P169" s="27"/>
      <c r="Q169" s="27"/>
      <c r="R169" s="27"/>
      <c r="S169" s="27"/>
      <c r="T169" s="27"/>
    </row>
    <row r="170" spans="1:20" ht="15" thickBot="1">
      <c r="A170" s="22" t="str">
        <f t="shared" si="8"/>
        <v>UC孔融</v>
      </c>
      <c r="B170" s="21">
        <v>4012</v>
      </c>
      <c r="C170" s="21" t="s">
        <v>194</v>
      </c>
      <c r="D170" s="21" t="s">
        <v>36</v>
      </c>
      <c r="E170" s="21">
        <v>2</v>
      </c>
      <c r="F170" s="21" t="s">
        <v>55</v>
      </c>
      <c r="G170" s="21">
        <v>35</v>
      </c>
      <c r="H170" s="21">
        <v>14</v>
      </c>
      <c r="I170" s="21">
        <f t="shared" si="7"/>
        <v>57.5</v>
      </c>
      <c r="J170" s="21">
        <v>95</v>
      </c>
      <c r="K170" s="21">
        <v>45</v>
      </c>
      <c r="L170" s="21">
        <v>45</v>
      </c>
      <c r="M170" s="21">
        <v>45</v>
      </c>
      <c r="N170" s="21">
        <v>8</v>
      </c>
      <c r="O170" s="21" t="s">
        <v>65</v>
      </c>
      <c r="P170" s="27" t="s">
        <v>23</v>
      </c>
      <c r="Q170" s="27" t="s">
        <v>23</v>
      </c>
      <c r="R170" s="27" t="s">
        <v>23</v>
      </c>
      <c r="S170" s="27"/>
      <c r="T170" s="27"/>
    </row>
    <row r="171" spans="1:20" ht="15" thickBot="1">
      <c r="A171" s="22" t="str">
        <f t="shared" si="8"/>
        <v>UC沙摩柯</v>
      </c>
      <c r="B171" s="21">
        <v>1025</v>
      </c>
      <c r="C171" s="21" t="s">
        <v>57</v>
      </c>
      <c r="D171" s="21" t="s">
        <v>36</v>
      </c>
      <c r="E171" s="21">
        <v>1.5</v>
      </c>
      <c r="F171" s="21" t="s">
        <v>22</v>
      </c>
      <c r="G171" s="21">
        <v>155</v>
      </c>
      <c r="H171" s="21">
        <v>1</v>
      </c>
      <c r="I171" s="21">
        <f t="shared" si="7"/>
        <v>97.5</v>
      </c>
      <c r="J171" s="21">
        <v>100</v>
      </c>
      <c r="K171" s="21">
        <v>95</v>
      </c>
      <c r="L171" s="21">
        <v>30</v>
      </c>
      <c r="M171" s="21">
        <v>165</v>
      </c>
      <c r="N171" s="21">
        <v>10</v>
      </c>
      <c r="O171" s="21" t="s">
        <v>58</v>
      </c>
      <c r="P171" s="27" t="s">
        <v>23</v>
      </c>
      <c r="Q171" s="27"/>
      <c r="R171" s="27" t="s">
        <v>23</v>
      </c>
      <c r="S171" s="27"/>
      <c r="T171" s="27"/>
    </row>
    <row r="172" spans="1:20" ht="15" thickBot="1">
      <c r="A172" s="22" t="str">
        <f t="shared" si="8"/>
        <v>UC朱治</v>
      </c>
      <c r="B172" s="21">
        <v>3015</v>
      </c>
      <c r="C172" s="21" t="s">
        <v>152</v>
      </c>
      <c r="D172" s="21" t="s">
        <v>36</v>
      </c>
      <c r="E172" s="21">
        <v>2</v>
      </c>
      <c r="F172" s="21" t="s">
        <v>37</v>
      </c>
      <c r="G172" s="21">
        <v>135</v>
      </c>
      <c r="H172" s="21">
        <v>9</v>
      </c>
      <c r="I172" s="21">
        <f t="shared" si="7"/>
        <v>221.25</v>
      </c>
      <c r="J172" s="21">
        <v>230</v>
      </c>
      <c r="K172" s="21">
        <v>350</v>
      </c>
      <c r="L172" s="21">
        <v>200</v>
      </c>
      <c r="M172" s="21">
        <v>105</v>
      </c>
      <c r="N172" s="21">
        <v>10</v>
      </c>
      <c r="O172" s="21" t="s">
        <v>261</v>
      </c>
      <c r="P172" s="27" t="s">
        <v>23</v>
      </c>
      <c r="Q172" s="27"/>
      <c r="R172" s="27" t="s">
        <v>23</v>
      </c>
      <c r="S172" s="27"/>
      <c r="T172" s="27"/>
    </row>
    <row r="173" spans="1:20" ht="15" thickBot="1">
      <c r="A173" s="22" t="str">
        <f t="shared" si="8"/>
        <v>UC朱霊</v>
      </c>
      <c r="B173" s="21">
        <v>2031</v>
      </c>
      <c r="C173" s="21" t="s">
        <v>114</v>
      </c>
      <c r="D173" s="21" t="s">
        <v>36</v>
      </c>
      <c r="E173" s="21">
        <v>2</v>
      </c>
      <c r="F173" s="21" t="s">
        <v>32</v>
      </c>
      <c r="G173" s="21">
        <v>205</v>
      </c>
      <c r="H173" s="21">
        <v>7</v>
      </c>
      <c r="I173" s="21">
        <f t="shared" si="7"/>
        <v>195</v>
      </c>
      <c r="J173" s="21">
        <v>200</v>
      </c>
      <c r="K173" s="21">
        <v>90</v>
      </c>
      <c r="L173" s="21">
        <v>305</v>
      </c>
      <c r="M173" s="21">
        <v>185</v>
      </c>
      <c r="N173" s="21">
        <v>13</v>
      </c>
      <c r="O173" s="21" t="s">
        <v>115</v>
      </c>
      <c r="P173" s="27" t="s">
        <v>23</v>
      </c>
      <c r="Q173" s="27" t="s">
        <v>23</v>
      </c>
      <c r="R173" s="27" t="s">
        <v>23</v>
      </c>
      <c r="S173" s="27"/>
      <c r="T173" s="27"/>
    </row>
    <row r="174" spans="1:20" ht="15" thickBot="1">
      <c r="A174" s="22" t="str">
        <f t="shared" si="8"/>
        <v>UC周倉</v>
      </c>
      <c r="B174" s="21">
        <v>1021</v>
      </c>
      <c r="C174" s="21" t="s">
        <v>51</v>
      </c>
      <c r="D174" s="21" t="s">
        <v>36</v>
      </c>
      <c r="E174" s="21">
        <v>2</v>
      </c>
      <c r="F174" s="21" t="s">
        <v>22</v>
      </c>
      <c r="G174" s="21">
        <v>220</v>
      </c>
      <c r="H174" s="21">
        <v>4</v>
      </c>
      <c r="I174" s="21">
        <f t="shared" si="7"/>
        <v>137.5</v>
      </c>
      <c r="J174" s="21">
        <v>125</v>
      </c>
      <c r="K174" s="21">
        <v>130</v>
      </c>
      <c r="L174" s="21">
        <v>60</v>
      </c>
      <c r="M174" s="21">
        <v>235</v>
      </c>
      <c r="N174" s="21">
        <v>10</v>
      </c>
      <c r="O174" s="21" t="s">
        <v>239</v>
      </c>
      <c r="P174" s="27" t="s">
        <v>23</v>
      </c>
      <c r="Q174" s="27"/>
      <c r="R174" s="27" t="s">
        <v>23</v>
      </c>
      <c r="S174" s="27"/>
      <c r="T174" s="27"/>
    </row>
    <row r="175" spans="1:20" ht="15" thickBot="1">
      <c r="A175" s="22" t="str">
        <f t="shared" si="8"/>
        <v>UC周泰</v>
      </c>
      <c r="B175" s="21">
        <v>3038</v>
      </c>
      <c r="C175" s="21" t="s">
        <v>170</v>
      </c>
      <c r="D175" s="21" t="s">
        <v>36</v>
      </c>
      <c r="E175" s="21">
        <v>2.5</v>
      </c>
      <c r="F175" s="21" t="s">
        <v>22</v>
      </c>
      <c r="G175" s="21">
        <v>210</v>
      </c>
      <c r="H175" s="21">
        <v>5</v>
      </c>
      <c r="I175" s="21">
        <f t="shared" si="7"/>
        <v>300</v>
      </c>
      <c r="J175" s="21">
        <v>310</v>
      </c>
      <c r="K175" s="21">
        <v>270</v>
      </c>
      <c r="L175" s="21">
        <v>95</v>
      </c>
      <c r="M175" s="21">
        <v>525</v>
      </c>
      <c r="N175" s="21">
        <v>10</v>
      </c>
      <c r="O175" s="21" t="s">
        <v>171</v>
      </c>
      <c r="P175" s="27" t="s">
        <v>23</v>
      </c>
      <c r="Q175" s="27" t="s">
        <v>23</v>
      </c>
      <c r="R175" s="27" t="s">
        <v>23</v>
      </c>
      <c r="S175" s="27"/>
      <c r="T175" s="27"/>
    </row>
    <row r="176" spans="1:21" ht="15" thickBot="1">
      <c r="A176" s="22" t="str">
        <f t="shared" si="8"/>
        <v>UC周瑜</v>
      </c>
      <c r="B176" s="21">
        <v>3009</v>
      </c>
      <c r="C176" s="21" t="s">
        <v>137</v>
      </c>
      <c r="D176" s="21" t="s">
        <v>36</v>
      </c>
      <c r="E176" s="21">
        <v>2.5</v>
      </c>
      <c r="F176" s="21" t="s">
        <v>37</v>
      </c>
      <c r="G176" s="21">
        <v>200</v>
      </c>
      <c r="H176" s="21">
        <v>14</v>
      </c>
      <c r="I176" s="21">
        <f t="shared" si="7"/>
        <v>337.5</v>
      </c>
      <c r="J176" s="21">
        <v>365</v>
      </c>
      <c r="K176" s="21">
        <v>505</v>
      </c>
      <c r="L176" s="21">
        <v>280</v>
      </c>
      <c r="M176" s="21">
        <v>200</v>
      </c>
      <c r="N176" s="21">
        <v>10</v>
      </c>
      <c r="O176" s="21" t="s">
        <v>249</v>
      </c>
      <c r="P176" s="27"/>
      <c r="Q176" s="27"/>
      <c r="R176" s="27"/>
      <c r="S176" s="27"/>
      <c r="T176" s="27"/>
      <c r="U176" s="32" t="s">
        <v>23</v>
      </c>
    </row>
    <row r="177" spans="1:20" ht="15" thickBot="1">
      <c r="A177" s="22" t="str">
        <f t="shared" si="8"/>
        <v>UC祝融</v>
      </c>
      <c r="B177" s="21">
        <v>4020</v>
      </c>
      <c r="C177" s="21" t="s">
        <v>201</v>
      </c>
      <c r="D177" s="21" t="s">
        <v>36</v>
      </c>
      <c r="E177" s="21">
        <v>2.5</v>
      </c>
      <c r="F177" s="21" t="s">
        <v>37</v>
      </c>
      <c r="G177" s="21">
        <v>275</v>
      </c>
      <c r="H177" s="21">
        <v>3</v>
      </c>
      <c r="I177" s="21">
        <f t="shared" si="7"/>
        <v>150</v>
      </c>
      <c r="J177" s="21">
        <v>155</v>
      </c>
      <c r="K177" s="21">
        <v>265</v>
      </c>
      <c r="L177" s="21">
        <v>135</v>
      </c>
      <c r="M177" s="21">
        <v>45</v>
      </c>
      <c r="N177" s="21">
        <v>9</v>
      </c>
      <c r="O177" s="21" t="s">
        <v>202</v>
      </c>
      <c r="P177" s="27" t="s">
        <v>23</v>
      </c>
      <c r="Q177" s="27" t="s">
        <v>23</v>
      </c>
      <c r="R177" s="27" t="s">
        <v>23</v>
      </c>
      <c r="S177" s="27"/>
      <c r="T177" s="27"/>
    </row>
    <row r="178" spans="1:20" ht="15" thickBot="1">
      <c r="A178" s="22" t="str">
        <f t="shared" si="8"/>
        <v>UC諸葛亮</v>
      </c>
      <c r="B178" s="21">
        <v>1009</v>
      </c>
      <c r="C178" s="21" t="s">
        <v>24</v>
      </c>
      <c r="D178" s="21" t="s">
        <v>36</v>
      </c>
      <c r="E178" s="21">
        <v>2.5</v>
      </c>
      <c r="F178" s="21" t="s">
        <v>37</v>
      </c>
      <c r="G178" s="21">
        <v>190</v>
      </c>
      <c r="H178" s="21">
        <v>16</v>
      </c>
      <c r="I178" s="21">
        <f t="shared" si="7"/>
        <v>240</v>
      </c>
      <c r="J178" s="21">
        <v>260</v>
      </c>
      <c r="K178" s="21">
        <v>360</v>
      </c>
      <c r="L178" s="21">
        <v>200</v>
      </c>
      <c r="M178" s="21">
        <v>140</v>
      </c>
      <c r="N178" s="21">
        <v>9</v>
      </c>
      <c r="O178" s="21" t="s">
        <v>236</v>
      </c>
      <c r="P178" s="27" t="s">
        <v>23</v>
      </c>
      <c r="Q178" s="27"/>
      <c r="R178" s="27" t="s">
        <v>23</v>
      </c>
      <c r="S178" s="27"/>
      <c r="T178" s="27"/>
    </row>
    <row r="179" spans="1:20" ht="15" thickBot="1">
      <c r="A179" s="22" t="str">
        <f t="shared" si="8"/>
        <v>UC諸葛瑾</v>
      </c>
      <c r="B179" s="21">
        <v>3014</v>
      </c>
      <c r="C179" s="21" t="s">
        <v>151</v>
      </c>
      <c r="D179" s="21" t="s">
        <v>36</v>
      </c>
      <c r="E179" s="21">
        <v>2</v>
      </c>
      <c r="F179" s="21" t="s">
        <v>37</v>
      </c>
      <c r="G179" s="21">
        <v>135</v>
      </c>
      <c r="H179" s="21">
        <v>11</v>
      </c>
      <c r="I179" s="21">
        <f t="shared" si="7"/>
        <v>212.5</v>
      </c>
      <c r="J179" s="21">
        <v>220</v>
      </c>
      <c r="K179" s="21">
        <v>315</v>
      </c>
      <c r="L179" s="21">
        <v>210</v>
      </c>
      <c r="M179" s="21">
        <v>105</v>
      </c>
      <c r="N179" s="21">
        <v>10</v>
      </c>
      <c r="O179" s="21" t="s">
        <v>56</v>
      </c>
      <c r="P179" s="27"/>
      <c r="Q179" s="27" t="s">
        <v>23</v>
      </c>
      <c r="R179" s="27" t="s">
        <v>23</v>
      </c>
      <c r="S179" s="27"/>
      <c r="T179" s="27"/>
    </row>
    <row r="180" spans="1:20" ht="15" thickBot="1">
      <c r="A180" s="22" t="str">
        <f t="shared" si="8"/>
        <v>UC徐晃</v>
      </c>
      <c r="B180" s="21">
        <v>2016</v>
      </c>
      <c r="C180" s="21" t="s">
        <v>104</v>
      </c>
      <c r="D180" s="21" t="s">
        <v>36</v>
      </c>
      <c r="E180" s="21">
        <v>2.5</v>
      </c>
      <c r="F180" s="21" t="s">
        <v>22</v>
      </c>
      <c r="G180" s="21">
        <v>275</v>
      </c>
      <c r="H180" s="21">
        <v>9</v>
      </c>
      <c r="I180" s="21">
        <f t="shared" si="7"/>
        <v>295</v>
      </c>
      <c r="J180" s="21">
        <v>320</v>
      </c>
      <c r="K180" s="21">
        <v>245</v>
      </c>
      <c r="L180" s="21">
        <v>175</v>
      </c>
      <c r="M180" s="21">
        <v>440</v>
      </c>
      <c r="N180" s="21">
        <v>10</v>
      </c>
      <c r="O180" s="21" t="s">
        <v>63</v>
      </c>
      <c r="P180" s="27" t="s">
        <v>23</v>
      </c>
      <c r="Q180" s="27" t="s">
        <v>23</v>
      </c>
      <c r="R180" s="27" t="s">
        <v>23</v>
      </c>
      <c r="S180" s="27"/>
      <c r="T180" s="27"/>
    </row>
    <row r="181" spans="1:20" ht="15" thickBot="1">
      <c r="A181" s="22" t="str">
        <f t="shared" si="8"/>
        <v>UC徐庶</v>
      </c>
      <c r="B181" s="21">
        <v>1014</v>
      </c>
      <c r="C181" s="21" t="s">
        <v>41</v>
      </c>
      <c r="D181" s="21" t="s">
        <v>36</v>
      </c>
      <c r="E181" s="21">
        <v>2</v>
      </c>
      <c r="F181" s="21" t="s">
        <v>22</v>
      </c>
      <c r="G181" s="21">
        <v>220</v>
      </c>
      <c r="H181" s="21">
        <v>15</v>
      </c>
      <c r="I181" s="21">
        <f t="shared" si="7"/>
        <v>280</v>
      </c>
      <c r="J181" s="21">
        <v>300</v>
      </c>
      <c r="K181" s="21">
        <v>240</v>
      </c>
      <c r="L181" s="21">
        <v>165</v>
      </c>
      <c r="M181" s="21">
        <v>415</v>
      </c>
      <c r="N181" s="21">
        <v>10</v>
      </c>
      <c r="O181" s="21" t="s">
        <v>42</v>
      </c>
      <c r="P181" s="27" t="s">
        <v>23</v>
      </c>
      <c r="Q181" s="27" t="s">
        <v>23</v>
      </c>
      <c r="R181" s="27" t="s">
        <v>23</v>
      </c>
      <c r="S181" s="27"/>
      <c r="T181" s="27"/>
    </row>
    <row r="182" spans="1:20" ht="15" thickBot="1">
      <c r="A182" s="22" t="str">
        <f t="shared" si="8"/>
        <v>UC蒋欽</v>
      </c>
      <c r="B182" s="21">
        <v>3023</v>
      </c>
      <c r="C182" s="21" t="s">
        <v>158</v>
      </c>
      <c r="D182" s="21" t="s">
        <v>36</v>
      </c>
      <c r="E182" s="21">
        <v>2</v>
      </c>
      <c r="F182" s="21" t="s">
        <v>37</v>
      </c>
      <c r="G182" s="21">
        <v>195</v>
      </c>
      <c r="H182" s="21">
        <v>6</v>
      </c>
      <c r="I182" s="21">
        <f t="shared" si="7"/>
        <v>188.75</v>
      </c>
      <c r="J182" s="21">
        <v>195</v>
      </c>
      <c r="K182" s="21">
        <v>300</v>
      </c>
      <c r="L182" s="21">
        <v>170</v>
      </c>
      <c r="M182" s="21">
        <v>90</v>
      </c>
      <c r="N182" s="21">
        <v>10</v>
      </c>
      <c r="O182" s="21" t="s">
        <v>100</v>
      </c>
      <c r="P182" s="27" t="s">
        <v>23</v>
      </c>
      <c r="Q182" s="27" t="s">
        <v>23</v>
      </c>
      <c r="R182" s="27" t="s">
        <v>23</v>
      </c>
      <c r="S182" s="27"/>
      <c r="T182" s="27"/>
    </row>
    <row r="183" spans="1:20" ht="15" thickBot="1">
      <c r="A183" s="22" t="str">
        <f t="shared" si="8"/>
        <v>UC祖茂</v>
      </c>
      <c r="B183" s="21">
        <v>3029</v>
      </c>
      <c r="C183" s="21" t="s">
        <v>162</v>
      </c>
      <c r="D183" s="21" t="s">
        <v>36</v>
      </c>
      <c r="E183" s="21">
        <v>1.5</v>
      </c>
      <c r="F183" s="21" t="s">
        <v>22</v>
      </c>
      <c r="G183" s="21">
        <v>160</v>
      </c>
      <c r="H183" s="21">
        <v>4</v>
      </c>
      <c r="I183" s="21">
        <f t="shared" si="7"/>
        <v>153.75</v>
      </c>
      <c r="J183" s="21">
        <v>160</v>
      </c>
      <c r="K183" s="21">
        <v>140</v>
      </c>
      <c r="L183" s="21">
        <v>70</v>
      </c>
      <c r="M183" s="21">
        <v>245</v>
      </c>
      <c r="N183" s="21">
        <v>10</v>
      </c>
      <c r="O183" s="21" t="s">
        <v>39</v>
      </c>
      <c r="P183" s="27" t="s">
        <v>23</v>
      </c>
      <c r="Q183" s="27" t="s">
        <v>23</v>
      </c>
      <c r="R183" s="27" t="s">
        <v>23</v>
      </c>
      <c r="S183" s="27"/>
      <c r="T183" s="27"/>
    </row>
    <row r="184" spans="1:20" ht="15" thickBot="1">
      <c r="A184" s="22" t="str">
        <f t="shared" si="8"/>
        <v>UC蘇飛</v>
      </c>
      <c r="B184" s="21">
        <v>3019</v>
      </c>
      <c r="C184" s="21" t="s">
        <v>154</v>
      </c>
      <c r="D184" s="21" t="s">
        <v>36</v>
      </c>
      <c r="E184" s="21">
        <v>2</v>
      </c>
      <c r="F184" s="21" t="s">
        <v>37</v>
      </c>
      <c r="G184" s="21">
        <v>160</v>
      </c>
      <c r="H184" s="21">
        <v>8</v>
      </c>
      <c r="I184" s="21">
        <f t="shared" si="7"/>
        <v>227.5</v>
      </c>
      <c r="J184" s="21">
        <v>235</v>
      </c>
      <c r="K184" s="21">
        <v>400</v>
      </c>
      <c r="L184" s="21">
        <v>205</v>
      </c>
      <c r="M184" s="21">
        <v>70</v>
      </c>
      <c r="N184" s="21">
        <v>10</v>
      </c>
      <c r="O184" s="21" t="s">
        <v>100</v>
      </c>
      <c r="P184" s="27" t="s">
        <v>23</v>
      </c>
      <c r="Q184" s="27"/>
      <c r="R184" s="27" t="s">
        <v>23</v>
      </c>
      <c r="S184" s="27" t="s">
        <v>155</v>
      </c>
      <c r="T184" s="27"/>
    </row>
    <row r="185" spans="1:20" ht="15" thickBot="1">
      <c r="A185" s="22" t="str">
        <f t="shared" si="8"/>
        <v>UC曹休</v>
      </c>
      <c r="B185" s="21">
        <v>2037</v>
      </c>
      <c r="C185" s="21" t="s">
        <v>119</v>
      </c>
      <c r="D185" s="21" t="s">
        <v>36</v>
      </c>
      <c r="E185" s="21">
        <v>2</v>
      </c>
      <c r="F185" s="21" t="s">
        <v>32</v>
      </c>
      <c r="G185" s="21">
        <v>215</v>
      </c>
      <c r="H185" s="21">
        <v>7</v>
      </c>
      <c r="I185" s="21">
        <f t="shared" si="7"/>
        <v>217.5</v>
      </c>
      <c r="J185" s="21">
        <v>225</v>
      </c>
      <c r="K185" s="21">
        <v>100</v>
      </c>
      <c r="L185" s="21">
        <v>340</v>
      </c>
      <c r="M185" s="21">
        <v>205</v>
      </c>
      <c r="N185" s="21">
        <v>13</v>
      </c>
      <c r="O185" s="21" t="s">
        <v>106</v>
      </c>
      <c r="P185" s="27" t="s">
        <v>23</v>
      </c>
      <c r="Q185" s="27" t="s">
        <v>23</v>
      </c>
      <c r="R185" s="27" t="s">
        <v>23</v>
      </c>
      <c r="S185" s="27"/>
      <c r="T185" s="27"/>
    </row>
    <row r="186" spans="1:20" ht="15" thickBot="1">
      <c r="A186" s="22" t="str">
        <f t="shared" si="8"/>
        <v>UC曹昂</v>
      </c>
      <c r="B186" s="21">
        <v>2033</v>
      </c>
      <c r="C186" s="21" t="s">
        <v>116</v>
      </c>
      <c r="D186" s="21" t="s">
        <v>36</v>
      </c>
      <c r="E186" s="21">
        <v>1.5</v>
      </c>
      <c r="F186" s="21" t="s">
        <v>32</v>
      </c>
      <c r="G186" s="21">
        <v>125</v>
      </c>
      <c r="H186" s="21">
        <v>6</v>
      </c>
      <c r="I186" s="21">
        <f t="shared" si="7"/>
        <v>173.75</v>
      </c>
      <c r="J186" s="21">
        <v>180</v>
      </c>
      <c r="K186" s="21">
        <v>80</v>
      </c>
      <c r="L186" s="21">
        <v>270</v>
      </c>
      <c r="M186" s="21">
        <v>165</v>
      </c>
      <c r="N186" s="21">
        <v>13</v>
      </c>
      <c r="O186" s="21" t="s">
        <v>106</v>
      </c>
      <c r="P186" s="27" t="s">
        <v>23</v>
      </c>
      <c r="Q186" s="27" t="s">
        <v>23</v>
      </c>
      <c r="R186" s="27" t="s">
        <v>23</v>
      </c>
      <c r="S186" s="27"/>
      <c r="T186" s="27"/>
    </row>
    <row r="187" spans="1:21" ht="15" thickBot="1">
      <c r="A187" s="22" t="str">
        <f t="shared" si="8"/>
        <v>UC曹洪</v>
      </c>
      <c r="B187" s="21">
        <v>2045</v>
      </c>
      <c r="C187" s="21" t="s">
        <v>124</v>
      </c>
      <c r="D187" s="21" t="s">
        <v>36</v>
      </c>
      <c r="E187" s="21">
        <v>2</v>
      </c>
      <c r="F187" s="21" t="s">
        <v>32</v>
      </c>
      <c r="G187" s="21">
        <v>215</v>
      </c>
      <c r="H187" s="21">
        <v>5</v>
      </c>
      <c r="I187" s="21">
        <f t="shared" si="7"/>
        <v>233.75</v>
      </c>
      <c r="J187" s="21">
        <v>240</v>
      </c>
      <c r="K187" s="21">
        <v>110</v>
      </c>
      <c r="L187" s="21">
        <v>365</v>
      </c>
      <c r="M187" s="21">
        <v>220</v>
      </c>
      <c r="N187" s="21">
        <v>13</v>
      </c>
      <c r="O187" s="21" t="s">
        <v>125</v>
      </c>
      <c r="P187" s="27"/>
      <c r="Q187" s="27"/>
      <c r="R187" s="27" t="s">
        <v>23</v>
      </c>
      <c r="S187" s="27"/>
      <c r="T187" s="27"/>
      <c r="U187" s="31"/>
    </row>
    <row r="188" spans="1:20" ht="15" thickBot="1">
      <c r="A188" s="22" t="str">
        <f t="shared" si="8"/>
        <v>UC曹真</v>
      </c>
      <c r="B188" s="21">
        <v>2026</v>
      </c>
      <c r="C188" s="21" t="s">
        <v>110</v>
      </c>
      <c r="D188" s="21" t="s">
        <v>36</v>
      </c>
      <c r="E188" s="21">
        <v>2</v>
      </c>
      <c r="F188" s="21" t="s">
        <v>32</v>
      </c>
      <c r="G188" s="21">
        <v>225</v>
      </c>
      <c r="H188" s="21">
        <v>9</v>
      </c>
      <c r="I188" s="21">
        <f t="shared" si="7"/>
        <v>231.25</v>
      </c>
      <c r="J188" s="21">
        <v>240</v>
      </c>
      <c r="K188" s="21">
        <v>110</v>
      </c>
      <c r="L188" s="21">
        <v>365</v>
      </c>
      <c r="M188" s="21">
        <v>210</v>
      </c>
      <c r="N188" s="21">
        <v>13</v>
      </c>
      <c r="O188" s="21" t="s">
        <v>50</v>
      </c>
      <c r="P188" s="27" t="s">
        <v>23</v>
      </c>
      <c r="Q188" s="27"/>
      <c r="R188" s="27" t="s">
        <v>23</v>
      </c>
      <c r="S188" s="27"/>
      <c r="T188" s="27"/>
    </row>
    <row r="189" spans="1:20" ht="15" thickBot="1">
      <c r="A189" s="22" t="str">
        <f t="shared" si="8"/>
        <v>UC曹仁</v>
      </c>
      <c r="B189" s="21">
        <v>2014</v>
      </c>
      <c r="C189" s="21" t="s">
        <v>103</v>
      </c>
      <c r="D189" s="21" t="s">
        <v>36</v>
      </c>
      <c r="E189" s="21">
        <v>2.5</v>
      </c>
      <c r="F189" s="21" t="s">
        <v>32</v>
      </c>
      <c r="G189" s="21">
        <v>245</v>
      </c>
      <c r="H189" s="21">
        <v>6</v>
      </c>
      <c r="I189" s="21">
        <f t="shared" si="7"/>
        <v>311.25</v>
      </c>
      <c r="J189" s="21">
        <v>320</v>
      </c>
      <c r="K189" s="21">
        <v>145</v>
      </c>
      <c r="L189" s="21">
        <v>490</v>
      </c>
      <c r="M189" s="21">
        <v>290</v>
      </c>
      <c r="N189" s="21">
        <v>13</v>
      </c>
      <c r="O189" s="21" t="s">
        <v>50</v>
      </c>
      <c r="P189" s="27" t="s">
        <v>23</v>
      </c>
      <c r="Q189" s="27" t="s">
        <v>23</v>
      </c>
      <c r="R189" s="27" t="s">
        <v>23</v>
      </c>
      <c r="S189" s="27"/>
      <c r="T189" s="27"/>
    </row>
    <row r="190" spans="1:20" ht="15" thickBot="1">
      <c r="A190" s="22" t="str">
        <f t="shared" si="8"/>
        <v>UC曹操</v>
      </c>
      <c r="B190" s="21">
        <v>2008</v>
      </c>
      <c r="C190" s="21" t="s">
        <v>88</v>
      </c>
      <c r="D190" s="21" t="s">
        <v>36</v>
      </c>
      <c r="E190" s="21">
        <v>3</v>
      </c>
      <c r="F190" s="21" t="s">
        <v>32</v>
      </c>
      <c r="G190" s="21">
        <v>300</v>
      </c>
      <c r="H190" s="21">
        <v>15</v>
      </c>
      <c r="I190" s="21">
        <f t="shared" si="7"/>
        <v>333.75</v>
      </c>
      <c r="J190" s="21">
        <v>370</v>
      </c>
      <c r="K190" s="21">
        <v>170</v>
      </c>
      <c r="L190" s="21">
        <v>500</v>
      </c>
      <c r="M190" s="21">
        <v>295</v>
      </c>
      <c r="N190" s="21">
        <v>13</v>
      </c>
      <c r="O190" s="21" t="s">
        <v>248</v>
      </c>
      <c r="P190" s="27" t="s">
        <v>23</v>
      </c>
      <c r="Q190" s="27"/>
      <c r="R190" s="27" t="s">
        <v>23</v>
      </c>
      <c r="S190" s="27"/>
      <c r="T190" s="27"/>
    </row>
    <row r="191" spans="1:20" ht="15" thickBot="1">
      <c r="A191" s="22" t="str">
        <f t="shared" si="8"/>
        <v>UC孫匡</v>
      </c>
      <c r="B191" s="21">
        <v>3027</v>
      </c>
      <c r="C191" s="21" t="s">
        <v>160</v>
      </c>
      <c r="D191" s="21" t="s">
        <v>36</v>
      </c>
      <c r="E191" s="21">
        <v>1.5</v>
      </c>
      <c r="F191" s="21" t="s">
        <v>37</v>
      </c>
      <c r="G191" s="21">
        <v>110</v>
      </c>
      <c r="H191" s="21">
        <v>5</v>
      </c>
      <c r="I191" s="21">
        <f t="shared" si="7"/>
        <v>153.75</v>
      </c>
      <c r="J191" s="21">
        <v>160</v>
      </c>
      <c r="K191" s="21">
        <v>245</v>
      </c>
      <c r="L191" s="21">
        <v>140</v>
      </c>
      <c r="M191" s="21">
        <v>70</v>
      </c>
      <c r="N191" s="21">
        <v>10</v>
      </c>
      <c r="O191" s="21" t="s">
        <v>161</v>
      </c>
      <c r="P191" s="27" t="s">
        <v>23</v>
      </c>
      <c r="Q191" s="27"/>
      <c r="R191" s="27" t="s">
        <v>23</v>
      </c>
      <c r="S191" s="27"/>
      <c r="T191" s="27"/>
    </row>
    <row r="192" spans="1:20" ht="15" thickBot="1">
      <c r="A192" s="22" t="str">
        <f t="shared" si="8"/>
        <v>UC孫権</v>
      </c>
      <c r="B192" s="21">
        <v>3008</v>
      </c>
      <c r="C192" s="21" t="s">
        <v>135</v>
      </c>
      <c r="D192" s="21" t="s">
        <v>36</v>
      </c>
      <c r="E192" s="21">
        <v>2.5</v>
      </c>
      <c r="F192" s="21" t="s">
        <v>37</v>
      </c>
      <c r="G192" s="21">
        <v>180</v>
      </c>
      <c r="H192" s="21">
        <v>12</v>
      </c>
      <c r="I192" s="21">
        <f t="shared" si="7"/>
        <v>256.25</v>
      </c>
      <c r="J192" s="21">
        <v>295</v>
      </c>
      <c r="K192" s="21">
        <v>370</v>
      </c>
      <c r="L192" s="21">
        <v>225</v>
      </c>
      <c r="M192" s="21">
        <v>135</v>
      </c>
      <c r="N192" s="21">
        <v>10</v>
      </c>
      <c r="O192" s="21" t="s">
        <v>259</v>
      </c>
      <c r="P192" s="27" t="s">
        <v>23</v>
      </c>
      <c r="Q192" s="27"/>
      <c r="R192" s="27" t="s">
        <v>23</v>
      </c>
      <c r="S192" s="27"/>
      <c r="T192" s="27"/>
    </row>
    <row r="193" spans="1:20" ht="15" thickBot="1">
      <c r="A193" s="22" t="str">
        <f t="shared" si="8"/>
        <v>UC孫策</v>
      </c>
      <c r="B193" s="21">
        <v>3049</v>
      </c>
      <c r="C193" s="21" t="s">
        <v>141</v>
      </c>
      <c r="D193" s="21" t="s">
        <v>36</v>
      </c>
      <c r="E193" s="21">
        <v>2.5</v>
      </c>
      <c r="F193" s="21" t="s">
        <v>37</v>
      </c>
      <c r="G193" s="21">
        <v>290</v>
      </c>
      <c r="H193" s="21">
        <v>6</v>
      </c>
      <c r="I193" s="21">
        <f t="shared" si="7"/>
        <v>225</v>
      </c>
      <c r="J193" s="21">
        <v>230</v>
      </c>
      <c r="K193" s="21">
        <v>390</v>
      </c>
      <c r="L193" s="21">
        <v>210</v>
      </c>
      <c r="M193" s="21">
        <v>70</v>
      </c>
      <c r="N193" s="21">
        <v>10</v>
      </c>
      <c r="O193" s="21" t="s">
        <v>131</v>
      </c>
      <c r="P193" s="27" t="s">
        <v>23</v>
      </c>
      <c r="Q193" s="27" t="s">
        <v>23</v>
      </c>
      <c r="R193" s="27" t="s">
        <v>23</v>
      </c>
      <c r="S193" s="27"/>
      <c r="T193" s="27"/>
    </row>
    <row r="194" spans="1:20" ht="15" thickBot="1">
      <c r="A194" s="22" t="str">
        <f t="shared" si="8"/>
        <v>UC孫翊</v>
      </c>
      <c r="B194" s="21">
        <v>3025</v>
      </c>
      <c r="C194" s="21" t="s">
        <v>159</v>
      </c>
      <c r="D194" s="21" t="s">
        <v>36</v>
      </c>
      <c r="E194" s="21">
        <v>1.5</v>
      </c>
      <c r="F194" s="21" t="s">
        <v>32</v>
      </c>
      <c r="G194" s="21">
        <v>150</v>
      </c>
      <c r="H194" s="21">
        <v>2</v>
      </c>
      <c r="I194" s="21">
        <f aca="true" t="shared" si="9" ref="I194:I257">(J194+K194+L194+M194)/4</f>
        <v>95</v>
      </c>
      <c r="J194" s="21">
        <v>100</v>
      </c>
      <c r="K194" s="21">
        <v>45</v>
      </c>
      <c r="L194" s="21">
        <v>150</v>
      </c>
      <c r="M194" s="21">
        <v>85</v>
      </c>
      <c r="N194" s="21">
        <v>13</v>
      </c>
      <c r="O194" s="21" t="s">
        <v>131</v>
      </c>
      <c r="P194" s="27" t="s">
        <v>23</v>
      </c>
      <c r="Q194" s="27" t="s">
        <v>23</v>
      </c>
      <c r="R194" s="27" t="s">
        <v>23</v>
      </c>
      <c r="S194" s="27"/>
      <c r="T194" s="27"/>
    </row>
    <row r="195" spans="1:20" ht="15" thickBot="1">
      <c r="A195" s="22" t="str">
        <f t="shared" si="8"/>
        <v>UC張允</v>
      </c>
      <c r="B195" s="21">
        <v>2027</v>
      </c>
      <c r="C195" s="21" t="s">
        <v>111</v>
      </c>
      <c r="D195" s="21" t="s">
        <v>36</v>
      </c>
      <c r="E195" s="21">
        <v>1.5</v>
      </c>
      <c r="F195" s="21" t="s">
        <v>37</v>
      </c>
      <c r="G195" s="21">
        <v>130</v>
      </c>
      <c r="H195" s="21">
        <v>4</v>
      </c>
      <c r="I195" s="21">
        <f t="shared" si="9"/>
        <v>158.75</v>
      </c>
      <c r="J195" s="21">
        <v>165</v>
      </c>
      <c r="K195" s="21">
        <v>240</v>
      </c>
      <c r="L195" s="21">
        <v>145</v>
      </c>
      <c r="M195" s="21">
        <v>85</v>
      </c>
      <c r="N195" s="21">
        <v>9</v>
      </c>
      <c r="O195" s="21" t="s">
        <v>112</v>
      </c>
      <c r="P195" s="27" t="s">
        <v>23</v>
      </c>
      <c r="Q195" s="27" t="s">
        <v>23</v>
      </c>
      <c r="R195" s="27" t="s">
        <v>23</v>
      </c>
      <c r="S195" s="27"/>
      <c r="T195" s="27"/>
    </row>
    <row r="196" spans="1:20" ht="15" thickBot="1">
      <c r="A196" s="22" t="str">
        <f t="shared" si="8"/>
        <v>UC張飛</v>
      </c>
      <c r="B196" s="21">
        <v>1012</v>
      </c>
      <c r="C196" s="21" t="s">
        <v>29</v>
      </c>
      <c r="D196" s="21" t="s">
        <v>36</v>
      </c>
      <c r="E196" s="21">
        <v>2.5</v>
      </c>
      <c r="F196" s="21" t="s">
        <v>22</v>
      </c>
      <c r="G196" s="21">
        <v>290</v>
      </c>
      <c r="H196" s="21">
        <v>4</v>
      </c>
      <c r="I196" s="21">
        <f t="shared" si="9"/>
        <v>225</v>
      </c>
      <c r="J196" s="21">
        <v>230</v>
      </c>
      <c r="K196" s="21">
        <v>210</v>
      </c>
      <c r="L196" s="21">
        <v>70</v>
      </c>
      <c r="M196" s="21">
        <v>390</v>
      </c>
      <c r="N196" s="21">
        <v>10</v>
      </c>
      <c r="O196" s="21" t="s">
        <v>39</v>
      </c>
      <c r="P196" s="27" t="s">
        <v>23</v>
      </c>
      <c r="Q196" s="27" t="s">
        <v>23</v>
      </c>
      <c r="R196" s="27" t="s">
        <v>23</v>
      </c>
      <c r="S196" s="27"/>
      <c r="T196" s="27"/>
    </row>
    <row r="197" spans="1:21" ht="15" thickBot="1">
      <c r="A197" s="22" t="str">
        <f t="shared" si="8"/>
        <v>UC張遼</v>
      </c>
      <c r="B197" s="21">
        <v>2077</v>
      </c>
      <c r="C197" s="21" t="s">
        <v>1825</v>
      </c>
      <c r="D197" s="21" t="s">
        <v>1823</v>
      </c>
      <c r="E197" s="21">
        <v>2.5</v>
      </c>
      <c r="F197" s="21" t="s">
        <v>1396</v>
      </c>
      <c r="G197" s="21">
        <v>280</v>
      </c>
      <c r="H197" s="21">
        <v>6</v>
      </c>
      <c r="I197" s="21">
        <f t="shared" si="9"/>
        <v>262.5</v>
      </c>
      <c r="J197" s="21">
        <v>265</v>
      </c>
      <c r="K197" s="21">
        <v>120</v>
      </c>
      <c r="L197" s="21">
        <v>405</v>
      </c>
      <c r="M197" s="21">
        <v>260</v>
      </c>
      <c r="N197" s="21">
        <v>13</v>
      </c>
      <c r="O197" s="21" t="s">
        <v>1812</v>
      </c>
      <c r="P197" s="27" t="s">
        <v>23</v>
      </c>
      <c r="Q197" s="27" t="s">
        <v>23</v>
      </c>
      <c r="R197" s="27" t="s">
        <v>23</v>
      </c>
      <c r="S197" s="27"/>
      <c r="T197" s="27"/>
      <c r="U197" s="41"/>
    </row>
    <row r="198" spans="1:20" ht="15" thickBot="1">
      <c r="A198" s="22" t="str">
        <f t="shared" si="8"/>
        <v>UC張魯</v>
      </c>
      <c r="B198" s="21">
        <v>2024</v>
      </c>
      <c r="C198" s="21" t="s">
        <v>109</v>
      </c>
      <c r="D198" s="21" t="s">
        <v>36</v>
      </c>
      <c r="E198" s="21">
        <v>2</v>
      </c>
      <c r="F198" s="21" t="s">
        <v>37</v>
      </c>
      <c r="G198" s="21">
        <v>70</v>
      </c>
      <c r="H198" s="21">
        <v>11</v>
      </c>
      <c r="I198" s="21">
        <f t="shared" si="9"/>
        <v>162.5</v>
      </c>
      <c r="J198" s="21">
        <v>170</v>
      </c>
      <c r="K198" s="21">
        <v>240</v>
      </c>
      <c r="L198" s="21">
        <v>160</v>
      </c>
      <c r="M198" s="21">
        <v>80</v>
      </c>
      <c r="N198" s="21">
        <v>9</v>
      </c>
      <c r="O198" s="21" t="s">
        <v>60</v>
      </c>
      <c r="P198" s="27" t="s">
        <v>23</v>
      </c>
      <c r="Q198" s="27"/>
      <c r="R198" s="27" t="s">
        <v>23</v>
      </c>
      <c r="S198" s="27"/>
      <c r="T198" s="27"/>
    </row>
    <row r="199" spans="1:20" ht="15" thickBot="1">
      <c r="A199" s="22" t="str">
        <f t="shared" si="8"/>
        <v>UC張郃</v>
      </c>
      <c r="B199" s="21">
        <v>2019</v>
      </c>
      <c r="C199" s="21" t="s">
        <v>97</v>
      </c>
      <c r="D199" s="21" t="s">
        <v>36</v>
      </c>
      <c r="E199" s="21">
        <v>2.5</v>
      </c>
      <c r="F199" s="21" t="s">
        <v>32</v>
      </c>
      <c r="G199" s="21">
        <v>255</v>
      </c>
      <c r="H199" s="21">
        <v>8</v>
      </c>
      <c r="I199" s="21">
        <f t="shared" si="9"/>
        <v>301.25</v>
      </c>
      <c r="J199" s="21">
        <v>310</v>
      </c>
      <c r="K199" s="21">
        <v>140</v>
      </c>
      <c r="L199" s="21">
        <v>475</v>
      </c>
      <c r="M199" s="21">
        <v>280</v>
      </c>
      <c r="N199" s="21">
        <v>13</v>
      </c>
      <c r="O199" s="21" t="s">
        <v>118</v>
      </c>
      <c r="P199" s="27" t="s">
        <v>23</v>
      </c>
      <c r="Q199" s="27" t="s">
        <v>23</v>
      </c>
      <c r="R199" s="27" t="s">
        <v>23</v>
      </c>
      <c r="S199" s="27"/>
      <c r="T199" s="27"/>
    </row>
    <row r="200" spans="1:20" ht="15" thickBot="1">
      <c r="A200" s="22" t="str">
        <f t="shared" si="8"/>
        <v>UC程普</v>
      </c>
      <c r="B200" s="21">
        <v>3011</v>
      </c>
      <c r="C200" s="21" t="s">
        <v>147</v>
      </c>
      <c r="D200" s="21" t="s">
        <v>36</v>
      </c>
      <c r="E200" s="21">
        <v>2.5</v>
      </c>
      <c r="F200" s="21" t="s">
        <v>22</v>
      </c>
      <c r="G200" s="21">
        <v>220</v>
      </c>
      <c r="H200" s="21">
        <v>10</v>
      </c>
      <c r="I200" s="21">
        <f t="shared" si="9"/>
        <v>282.5</v>
      </c>
      <c r="J200" s="21">
        <v>295</v>
      </c>
      <c r="K200" s="21">
        <v>255</v>
      </c>
      <c r="L200" s="21">
        <v>135</v>
      </c>
      <c r="M200" s="21">
        <v>445</v>
      </c>
      <c r="N200" s="21">
        <v>10</v>
      </c>
      <c r="O200" s="21" t="s">
        <v>148</v>
      </c>
      <c r="P200" s="27" t="s">
        <v>23</v>
      </c>
      <c r="Q200" s="27" t="s">
        <v>23</v>
      </c>
      <c r="R200" s="27" t="s">
        <v>23</v>
      </c>
      <c r="S200" s="27"/>
      <c r="T200" s="27"/>
    </row>
    <row r="201" spans="1:21" ht="15" thickBot="1">
      <c r="A201" s="22" t="str">
        <f t="shared" si="8"/>
        <v>UC典韋</v>
      </c>
      <c r="B201" s="21">
        <v>2050</v>
      </c>
      <c r="C201" s="21" t="s">
        <v>102</v>
      </c>
      <c r="D201" s="21" t="s">
        <v>36</v>
      </c>
      <c r="E201" s="21">
        <v>3</v>
      </c>
      <c r="F201" s="21" t="s">
        <v>22</v>
      </c>
      <c r="G201" s="21">
        <v>325</v>
      </c>
      <c r="H201" s="21">
        <v>4</v>
      </c>
      <c r="I201" s="21">
        <f t="shared" si="9"/>
        <v>267.5</v>
      </c>
      <c r="J201" s="21">
        <v>275</v>
      </c>
      <c r="K201" s="21">
        <v>240</v>
      </c>
      <c r="L201" s="21">
        <v>85</v>
      </c>
      <c r="M201" s="21">
        <v>470</v>
      </c>
      <c r="N201" s="21">
        <v>10</v>
      </c>
      <c r="O201" s="21" t="s">
        <v>131</v>
      </c>
      <c r="P201" s="27" t="s">
        <v>23</v>
      </c>
      <c r="Q201" s="27" t="s">
        <v>23</v>
      </c>
      <c r="R201" s="27" t="s">
        <v>23</v>
      </c>
      <c r="S201" s="27"/>
      <c r="T201" s="27"/>
      <c r="U201" s="31"/>
    </row>
    <row r="202" spans="1:20" ht="15" thickBot="1">
      <c r="A202" s="22" t="str">
        <f t="shared" si="8"/>
        <v>UC馬岱</v>
      </c>
      <c r="B202" s="37">
        <v>1019</v>
      </c>
      <c r="C202" s="37" t="s">
        <v>49</v>
      </c>
      <c r="D202" s="37" t="s">
        <v>36</v>
      </c>
      <c r="E202" s="37">
        <v>2.5</v>
      </c>
      <c r="F202" s="37" t="s">
        <v>32</v>
      </c>
      <c r="G202" s="37">
        <v>245</v>
      </c>
      <c r="H202" s="37">
        <v>6</v>
      </c>
      <c r="I202" s="37">
        <f t="shared" si="9"/>
        <v>236.25</v>
      </c>
      <c r="J202" s="37">
        <v>245</v>
      </c>
      <c r="K202" s="37">
        <v>110</v>
      </c>
      <c r="L202" s="37">
        <v>375</v>
      </c>
      <c r="M202" s="37">
        <v>215</v>
      </c>
      <c r="N202" s="37">
        <v>14</v>
      </c>
      <c r="O202" s="37" t="s">
        <v>50</v>
      </c>
      <c r="P202" s="38" t="s">
        <v>23</v>
      </c>
      <c r="Q202" s="38" t="s">
        <v>23</v>
      </c>
      <c r="R202" s="38" t="s">
        <v>23</v>
      </c>
      <c r="S202" s="38"/>
      <c r="T202" s="38"/>
    </row>
    <row r="203" spans="1:20" ht="15" thickBot="1">
      <c r="A203" s="22" t="str">
        <f t="shared" si="8"/>
        <v>UC馬謖</v>
      </c>
      <c r="B203" s="21">
        <v>1033</v>
      </c>
      <c r="C203" s="21" t="s">
        <v>64</v>
      </c>
      <c r="D203" s="21" t="s">
        <v>36</v>
      </c>
      <c r="E203" s="21">
        <v>2</v>
      </c>
      <c r="F203" s="21" t="s">
        <v>32</v>
      </c>
      <c r="G203" s="21">
        <v>170</v>
      </c>
      <c r="H203" s="21">
        <v>13</v>
      </c>
      <c r="I203" s="21">
        <f t="shared" si="9"/>
        <v>186.25</v>
      </c>
      <c r="J203" s="21">
        <v>200</v>
      </c>
      <c r="K203" s="21">
        <v>110</v>
      </c>
      <c r="L203" s="21">
        <v>280</v>
      </c>
      <c r="M203" s="21">
        <v>155</v>
      </c>
      <c r="N203" s="21">
        <v>13</v>
      </c>
      <c r="O203" s="21" t="s">
        <v>65</v>
      </c>
      <c r="P203" s="27" t="s">
        <v>23</v>
      </c>
      <c r="Q203" s="27" t="s">
        <v>23</v>
      </c>
      <c r="R203" s="27" t="s">
        <v>23</v>
      </c>
      <c r="S203" s="27"/>
      <c r="T203" s="27"/>
    </row>
    <row r="204" spans="1:20" ht="15" thickBot="1">
      <c r="A204" s="22" t="str">
        <f t="shared" si="8"/>
        <v>UC文聘</v>
      </c>
      <c r="B204" s="21">
        <v>2022</v>
      </c>
      <c r="C204" s="21" t="s">
        <v>108</v>
      </c>
      <c r="D204" s="21" t="s">
        <v>36</v>
      </c>
      <c r="E204" s="21">
        <v>2.5</v>
      </c>
      <c r="F204" s="21" t="s">
        <v>22</v>
      </c>
      <c r="G204" s="21">
        <v>225</v>
      </c>
      <c r="H204" s="21">
        <v>8</v>
      </c>
      <c r="I204" s="21">
        <f t="shared" si="9"/>
        <v>293.75</v>
      </c>
      <c r="J204" s="21">
        <v>305</v>
      </c>
      <c r="K204" s="21">
        <v>265</v>
      </c>
      <c r="L204" s="21">
        <v>140</v>
      </c>
      <c r="M204" s="21">
        <v>465</v>
      </c>
      <c r="N204" s="21">
        <v>10</v>
      </c>
      <c r="O204" s="21" t="s">
        <v>48</v>
      </c>
      <c r="P204" s="27" t="s">
        <v>23</v>
      </c>
      <c r="Q204" s="27" t="s">
        <v>23</v>
      </c>
      <c r="R204" s="27" t="s">
        <v>23</v>
      </c>
      <c r="S204" s="27"/>
      <c r="T204" s="27"/>
    </row>
    <row r="205" spans="1:20" ht="15" thickBot="1">
      <c r="A205" s="22" t="str">
        <f t="shared" si="8"/>
        <v>UC孟獲</v>
      </c>
      <c r="B205" s="21">
        <v>4006</v>
      </c>
      <c r="C205" s="21" t="s">
        <v>189</v>
      </c>
      <c r="D205" s="21" t="s">
        <v>36</v>
      </c>
      <c r="E205" s="21">
        <v>2.5</v>
      </c>
      <c r="F205" s="21" t="s">
        <v>22</v>
      </c>
      <c r="G205" s="21">
        <v>270</v>
      </c>
      <c r="H205" s="21">
        <v>4</v>
      </c>
      <c r="I205" s="21">
        <f t="shared" si="9"/>
        <v>233.75</v>
      </c>
      <c r="J205" s="21">
        <v>240</v>
      </c>
      <c r="K205" s="21">
        <v>210</v>
      </c>
      <c r="L205" s="21">
        <v>75</v>
      </c>
      <c r="M205" s="21">
        <v>410</v>
      </c>
      <c r="N205" s="21">
        <v>10</v>
      </c>
      <c r="O205" s="21" t="s">
        <v>190</v>
      </c>
      <c r="P205" s="27" t="s">
        <v>23</v>
      </c>
      <c r="Q205" s="27"/>
      <c r="R205" s="27" t="s">
        <v>23</v>
      </c>
      <c r="S205" s="27"/>
      <c r="T205" s="27"/>
    </row>
    <row r="206" spans="1:20" ht="15" thickBot="1">
      <c r="A206" s="22" t="str">
        <f t="shared" si="8"/>
        <v>UC雷銅</v>
      </c>
      <c r="B206" s="21">
        <v>1029</v>
      </c>
      <c r="C206" s="21" t="s">
        <v>61</v>
      </c>
      <c r="D206" s="21" t="s">
        <v>36</v>
      </c>
      <c r="E206" s="21">
        <v>2</v>
      </c>
      <c r="F206" s="21" t="s">
        <v>22</v>
      </c>
      <c r="G206" s="21">
        <v>195</v>
      </c>
      <c r="H206" s="21">
        <v>5</v>
      </c>
      <c r="I206" s="21">
        <f t="shared" si="9"/>
        <v>163.75</v>
      </c>
      <c r="J206" s="21">
        <v>170</v>
      </c>
      <c r="K206" s="21">
        <v>155</v>
      </c>
      <c r="L206" s="21">
        <v>75</v>
      </c>
      <c r="M206" s="21">
        <v>255</v>
      </c>
      <c r="N206" s="21">
        <v>10</v>
      </c>
      <c r="O206" s="21" t="s">
        <v>53</v>
      </c>
      <c r="P206" s="27" t="s">
        <v>23</v>
      </c>
      <c r="Q206" s="27" t="s">
        <v>23</v>
      </c>
      <c r="R206" s="27" t="s">
        <v>23</v>
      </c>
      <c r="S206" s="27"/>
      <c r="T206" s="27"/>
    </row>
    <row r="207" spans="1:20" ht="15" thickBot="1">
      <c r="A207" s="22" t="str">
        <f t="shared" si="8"/>
        <v>UC李傕</v>
      </c>
      <c r="B207" s="21">
        <v>4022</v>
      </c>
      <c r="C207" s="21" t="s">
        <v>203</v>
      </c>
      <c r="D207" s="21" t="s">
        <v>36</v>
      </c>
      <c r="E207" s="21">
        <v>2</v>
      </c>
      <c r="F207" s="21" t="s">
        <v>32</v>
      </c>
      <c r="G207" s="21">
        <v>200</v>
      </c>
      <c r="H207" s="21">
        <v>2</v>
      </c>
      <c r="I207" s="21">
        <f t="shared" si="9"/>
        <v>198.75</v>
      </c>
      <c r="J207" s="21">
        <v>205</v>
      </c>
      <c r="K207" s="21">
        <v>95</v>
      </c>
      <c r="L207" s="21">
        <v>315</v>
      </c>
      <c r="M207" s="21">
        <v>180</v>
      </c>
      <c r="N207" s="21">
        <v>14</v>
      </c>
      <c r="O207" s="21" t="s">
        <v>50</v>
      </c>
      <c r="P207" s="27" t="s">
        <v>23</v>
      </c>
      <c r="Q207" s="27" t="s">
        <v>23</v>
      </c>
      <c r="R207" s="27" t="s">
        <v>23</v>
      </c>
      <c r="S207" s="27"/>
      <c r="T207" s="27"/>
    </row>
    <row r="208" spans="1:20" ht="15" thickBot="1">
      <c r="A208" s="22" t="str">
        <f t="shared" si="8"/>
        <v>UC陸遜</v>
      </c>
      <c r="B208" s="21">
        <v>3052</v>
      </c>
      <c r="C208" s="21" t="s">
        <v>139</v>
      </c>
      <c r="D208" s="21" t="s">
        <v>36</v>
      </c>
      <c r="E208" s="21">
        <v>2.5</v>
      </c>
      <c r="F208" s="21" t="s">
        <v>37</v>
      </c>
      <c r="G208" s="21">
        <v>210</v>
      </c>
      <c r="H208" s="21">
        <v>13</v>
      </c>
      <c r="I208" s="21">
        <f t="shared" si="9"/>
        <v>315</v>
      </c>
      <c r="J208" s="21">
        <v>340</v>
      </c>
      <c r="K208" s="21">
        <v>480</v>
      </c>
      <c r="L208" s="21">
        <v>260</v>
      </c>
      <c r="M208" s="21">
        <v>180</v>
      </c>
      <c r="N208" s="21">
        <v>10</v>
      </c>
      <c r="O208" s="21" t="s">
        <v>69</v>
      </c>
      <c r="P208" s="27" t="s">
        <v>23</v>
      </c>
      <c r="Q208" s="27" t="s">
        <v>23</v>
      </c>
      <c r="R208" s="27" t="s">
        <v>23</v>
      </c>
      <c r="S208" s="27"/>
      <c r="T208" s="27"/>
    </row>
    <row r="209" spans="1:21" ht="15" thickBot="1">
      <c r="A209" s="22" t="str">
        <f t="shared" si="8"/>
        <v>UC劉備</v>
      </c>
      <c r="B209" s="21">
        <v>1007</v>
      </c>
      <c r="C209" s="21" t="s">
        <v>20</v>
      </c>
      <c r="D209" s="21" t="s">
        <v>36</v>
      </c>
      <c r="E209" s="21">
        <v>2.5</v>
      </c>
      <c r="F209" s="21" t="s">
        <v>22</v>
      </c>
      <c r="G209" s="21">
        <v>245</v>
      </c>
      <c r="H209" s="21">
        <v>10</v>
      </c>
      <c r="I209" s="21">
        <f t="shared" si="9"/>
        <v>293.75</v>
      </c>
      <c r="J209" s="21">
        <v>325</v>
      </c>
      <c r="K209" s="21">
        <v>260</v>
      </c>
      <c r="L209" s="21">
        <v>150</v>
      </c>
      <c r="M209" s="21">
        <v>440</v>
      </c>
      <c r="N209" s="21">
        <v>10</v>
      </c>
      <c r="O209" s="21" t="s">
        <v>235</v>
      </c>
      <c r="P209" s="27" t="s">
        <v>23</v>
      </c>
      <c r="Q209" s="27" t="s">
        <v>23</v>
      </c>
      <c r="R209" s="27" t="s">
        <v>23</v>
      </c>
      <c r="S209" s="27"/>
      <c r="T209" s="27"/>
      <c r="U209" s="31"/>
    </row>
    <row r="210" spans="1:21" ht="15" thickBot="1">
      <c r="A210" s="22" t="str">
        <f t="shared" si="8"/>
        <v>UC劉表</v>
      </c>
      <c r="B210" s="21">
        <v>4010</v>
      </c>
      <c r="C210" s="21" t="s">
        <v>193</v>
      </c>
      <c r="D210" s="21" t="s">
        <v>36</v>
      </c>
      <c r="E210" s="21">
        <v>2</v>
      </c>
      <c r="F210" s="21" t="s">
        <v>37</v>
      </c>
      <c r="G210" s="21">
        <v>95</v>
      </c>
      <c r="H210" s="21">
        <v>14</v>
      </c>
      <c r="I210" s="21">
        <f t="shared" si="9"/>
        <v>153.75</v>
      </c>
      <c r="J210" s="21">
        <v>175</v>
      </c>
      <c r="K210" s="21">
        <v>225</v>
      </c>
      <c r="L210" s="21">
        <v>135</v>
      </c>
      <c r="M210" s="21">
        <v>80</v>
      </c>
      <c r="N210" s="21">
        <v>9</v>
      </c>
      <c r="O210" s="21" t="s">
        <v>157</v>
      </c>
      <c r="P210" s="27" t="s">
        <v>23</v>
      </c>
      <c r="Q210" s="27" t="s">
        <v>23</v>
      </c>
      <c r="R210" s="27" t="s">
        <v>23</v>
      </c>
      <c r="S210" s="27"/>
      <c r="T210" s="27"/>
      <c r="U210" s="31"/>
    </row>
    <row r="211" spans="1:20" ht="15" thickBot="1">
      <c r="A211" s="22" t="str">
        <f t="shared" si="8"/>
        <v>UC劉焉</v>
      </c>
      <c r="B211" s="21">
        <v>4008</v>
      </c>
      <c r="C211" s="21" t="s">
        <v>191</v>
      </c>
      <c r="D211" s="21" t="s">
        <v>36</v>
      </c>
      <c r="E211" s="21">
        <v>2</v>
      </c>
      <c r="F211" s="21" t="s">
        <v>37</v>
      </c>
      <c r="G211" s="21">
        <v>110</v>
      </c>
      <c r="H211" s="21">
        <v>13</v>
      </c>
      <c r="I211" s="21">
        <f t="shared" si="9"/>
        <v>187.5</v>
      </c>
      <c r="J211" s="21">
        <v>215</v>
      </c>
      <c r="K211" s="21">
        <v>270</v>
      </c>
      <c r="L211" s="21">
        <v>165</v>
      </c>
      <c r="M211" s="21">
        <v>100</v>
      </c>
      <c r="N211" s="21">
        <v>9</v>
      </c>
      <c r="O211" s="21" t="s">
        <v>192</v>
      </c>
      <c r="P211" s="27" t="s">
        <v>23</v>
      </c>
      <c r="Q211" s="27" t="s">
        <v>23</v>
      </c>
      <c r="R211" s="27" t="s">
        <v>23</v>
      </c>
      <c r="S211" s="27"/>
      <c r="T211" s="27"/>
    </row>
    <row r="212" spans="1:20" ht="15" thickBot="1">
      <c r="A212" s="22" t="str">
        <f t="shared" si="8"/>
        <v>UC呂蒙</v>
      </c>
      <c r="B212" s="37">
        <v>3062</v>
      </c>
      <c r="C212" s="37" t="s">
        <v>146</v>
      </c>
      <c r="D212" s="37" t="s">
        <v>36</v>
      </c>
      <c r="E212" s="37">
        <v>2.5</v>
      </c>
      <c r="F212" s="37" t="s">
        <v>22</v>
      </c>
      <c r="G212" s="37">
        <v>280</v>
      </c>
      <c r="H212" s="37">
        <v>11</v>
      </c>
      <c r="I212" s="37">
        <f t="shared" si="9"/>
        <v>260</v>
      </c>
      <c r="J212" s="37">
        <v>260</v>
      </c>
      <c r="K212" s="37">
        <v>225</v>
      </c>
      <c r="L212" s="37">
        <v>140</v>
      </c>
      <c r="M212" s="37">
        <v>415</v>
      </c>
      <c r="N212" s="37">
        <v>10</v>
      </c>
      <c r="O212" s="37" t="s">
        <v>1601</v>
      </c>
      <c r="P212" s="38"/>
      <c r="Q212" s="38"/>
      <c r="R212" s="38"/>
      <c r="S212" s="38"/>
      <c r="T212" s="38"/>
    </row>
    <row r="213" spans="1:20" ht="15" thickBot="1">
      <c r="A213" s="22" t="str">
        <f t="shared" si="8"/>
        <v>UC魯粛</v>
      </c>
      <c r="B213" s="21">
        <v>3035</v>
      </c>
      <c r="C213" s="21" t="s">
        <v>166</v>
      </c>
      <c r="D213" s="21" t="s">
        <v>36</v>
      </c>
      <c r="E213" s="21">
        <v>2</v>
      </c>
      <c r="F213" s="21" t="s">
        <v>22</v>
      </c>
      <c r="G213" s="21">
        <v>230</v>
      </c>
      <c r="H213" s="21">
        <v>13</v>
      </c>
      <c r="I213" s="21">
        <f t="shared" si="9"/>
        <v>257.5</v>
      </c>
      <c r="J213" s="21">
        <v>280</v>
      </c>
      <c r="K213" s="21">
        <v>215</v>
      </c>
      <c r="L213" s="21">
        <v>150</v>
      </c>
      <c r="M213" s="21">
        <v>385</v>
      </c>
      <c r="N213" s="21">
        <v>10</v>
      </c>
      <c r="O213" s="21" t="s">
        <v>172</v>
      </c>
      <c r="P213" s="27" t="s">
        <v>23</v>
      </c>
      <c r="Q213" s="27" t="s">
        <v>23</v>
      </c>
      <c r="R213" s="27" t="s">
        <v>23</v>
      </c>
      <c r="S213" s="27"/>
      <c r="T213" s="27"/>
    </row>
    <row r="214" spans="1:20" ht="15" thickBot="1">
      <c r="A214" s="22" t="str">
        <f t="shared" si="8"/>
        <v>UC于禁</v>
      </c>
      <c r="B214" s="21">
        <v>2017</v>
      </c>
      <c r="C214" s="21" t="s">
        <v>105</v>
      </c>
      <c r="D214" s="21" t="s">
        <v>36</v>
      </c>
      <c r="E214" s="21">
        <v>2</v>
      </c>
      <c r="F214" s="21" t="s">
        <v>32</v>
      </c>
      <c r="G214" s="21">
        <v>185</v>
      </c>
      <c r="H214" s="21">
        <v>9</v>
      </c>
      <c r="I214" s="21">
        <f t="shared" si="9"/>
        <v>238.75</v>
      </c>
      <c r="J214" s="21">
        <v>245</v>
      </c>
      <c r="K214" s="21">
        <v>110</v>
      </c>
      <c r="L214" s="21">
        <v>375</v>
      </c>
      <c r="M214" s="21">
        <v>225</v>
      </c>
      <c r="N214" s="21">
        <v>13</v>
      </c>
      <c r="O214" s="21" t="s">
        <v>106</v>
      </c>
      <c r="P214" s="27" t="s">
        <v>23</v>
      </c>
      <c r="Q214" s="27" t="s">
        <v>23</v>
      </c>
      <c r="R214" s="27" t="s">
        <v>23</v>
      </c>
      <c r="S214" s="27"/>
      <c r="T214" s="27"/>
    </row>
    <row r="215" spans="1:21" ht="15" thickBot="1">
      <c r="A215" s="22" t="str">
        <f t="shared" si="8"/>
        <v>UC廖化</v>
      </c>
      <c r="B215" s="21">
        <v>1017</v>
      </c>
      <c r="C215" s="21" t="s">
        <v>47</v>
      </c>
      <c r="D215" s="21" t="s">
        <v>36</v>
      </c>
      <c r="E215" s="21">
        <v>2</v>
      </c>
      <c r="F215" s="21" t="s">
        <v>22</v>
      </c>
      <c r="G215" s="21">
        <v>205</v>
      </c>
      <c r="H215" s="21">
        <v>5</v>
      </c>
      <c r="I215" s="21">
        <f t="shared" si="9"/>
        <v>228.75</v>
      </c>
      <c r="J215" s="21">
        <v>235</v>
      </c>
      <c r="K215" s="21">
        <v>215</v>
      </c>
      <c r="L215" s="21">
        <v>105</v>
      </c>
      <c r="M215" s="21">
        <v>360</v>
      </c>
      <c r="N215" s="21">
        <v>10</v>
      </c>
      <c r="O215" s="21" t="s">
        <v>48</v>
      </c>
      <c r="P215" s="27" t="s">
        <v>23</v>
      </c>
      <c r="Q215" s="27" t="s">
        <v>23</v>
      </c>
      <c r="R215" s="27" t="s">
        <v>23</v>
      </c>
      <c r="S215" s="27"/>
      <c r="T215" s="27"/>
      <c r="U215" s="31"/>
    </row>
    <row r="216" spans="1:21" ht="15" thickBot="1">
      <c r="A216" s="22" t="str">
        <f t="shared" si="8"/>
        <v>UC荀彧</v>
      </c>
      <c r="B216" s="21">
        <v>2070</v>
      </c>
      <c r="C216" s="21" t="s">
        <v>92</v>
      </c>
      <c r="D216" s="21" t="s">
        <v>36</v>
      </c>
      <c r="E216" s="21">
        <v>2</v>
      </c>
      <c r="F216" s="21" t="s">
        <v>37</v>
      </c>
      <c r="G216" s="21">
        <v>25</v>
      </c>
      <c r="H216" s="21">
        <v>15</v>
      </c>
      <c r="I216" s="21">
        <f t="shared" si="9"/>
        <v>113.75</v>
      </c>
      <c r="J216" s="21">
        <v>130</v>
      </c>
      <c r="K216" s="21">
        <v>180</v>
      </c>
      <c r="L216" s="21">
        <v>95</v>
      </c>
      <c r="M216" s="21">
        <v>50</v>
      </c>
      <c r="N216" s="21">
        <v>9</v>
      </c>
      <c r="O216" s="21" t="s">
        <v>1597</v>
      </c>
      <c r="P216" s="27"/>
      <c r="Q216" s="27"/>
      <c r="R216" s="27"/>
      <c r="S216" s="27"/>
      <c r="T216" s="27"/>
      <c r="U216" s="31"/>
    </row>
    <row r="217" spans="1:20" ht="15" thickBot="1">
      <c r="A217" s="22" t="str">
        <f t="shared" si="8"/>
        <v>UC蔡瑁</v>
      </c>
      <c r="B217" s="21">
        <v>2020</v>
      </c>
      <c r="C217" s="21" t="s">
        <v>107</v>
      </c>
      <c r="D217" s="21" t="s">
        <v>36</v>
      </c>
      <c r="E217" s="21">
        <v>2</v>
      </c>
      <c r="F217" s="21" t="s">
        <v>37</v>
      </c>
      <c r="G217" s="21">
        <v>180</v>
      </c>
      <c r="H217" s="21">
        <v>9</v>
      </c>
      <c r="I217" s="21">
        <f t="shared" si="9"/>
        <v>226.25</v>
      </c>
      <c r="J217" s="21">
        <v>235</v>
      </c>
      <c r="K217" s="21">
        <v>360</v>
      </c>
      <c r="L217" s="21">
        <v>205</v>
      </c>
      <c r="M217" s="21">
        <v>105</v>
      </c>
      <c r="N217" s="21">
        <v>9</v>
      </c>
      <c r="O217" s="21" t="s">
        <v>100</v>
      </c>
      <c r="P217" s="27" t="s">
        <v>23</v>
      </c>
      <c r="Q217" s="27"/>
      <c r="R217" s="27" t="s">
        <v>23</v>
      </c>
      <c r="S217" s="27"/>
      <c r="T217" s="27"/>
    </row>
    <row r="218" spans="1:21" ht="15" thickBot="1">
      <c r="A218" s="22" t="str">
        <f t="shared" si="8"/>
        <v>UC袁術</v>
      </c>
      <c r="B218" s="21">
        <v>4038</v>
      </c>
      <c r="C218" s="21" t="s">
        <v>187</v>
      </c>
      <c r="D218" s="21" t="s">
        <v>36</v>
      </c>
      <c r="E218" s="21">
        <v>2</v>
      </c>
      <c r="F218" s="21" t="s">
        <v>22</v>
      </c>
      <c r="G218" s="21">
        <v>185</v>
      </c>
      <c r="H218" s="21">
        <v>6</v>
      </c>
      <c r="I218" s="21">
        <f t="shared" si="9"/>
        <v>170</v>
      </c>
      <c r="J218" s="21">
        <v>190</v>
      </c>
      <c r="K218" s="21">
        <v>155</v>
      </c>
      <c r="L218" s="21">
        <v>90</v>
      </c>
      <c r="M218" s="21">
        <v>245</v>
      </c>
      <c r="N218" s="21">
        <v>10</v>
      </c>
      <c r="O218" s="21" t="s">
        <v>1379</v>
      </c>
      <c r="P218" s="27" t="s">
        <v>23</v>
      </c>
      <c r="Q218" s="27" t="s">
        <v>23</v>
      </c>
      <c r="R218" s="27" t="s">
        <v>23</v>
      </c>
      <c r="S218" s="27"/>
      <c r="T218" s="27"/>
      <c r="U218" s="31"/>
    </row>
    <row r="219" spans="1:20" ht="15" thickBot="1">
      <c r="A219" s="22" t="str">
        <f t="shared" si="8"/>
        <v>UC袁紹</v>
      </c>
      <c r="B219" s="21">
        <v>4027</v>
      </c>
      <c r="C219" s="21" t="s">
        <v>184</v>
      </c>
      <c r="D219" s="21" t="s">
        <v>36</v>
      </c>
      <c r="E219" s="21">
        <v>2.5</v>
      </c>
      <c r="F219" s="21" t="s">
        <v>32</v>
      </c>
      <c r="G219" s="21">
        <v>205</v>
      </c>
      <c r="H219" s="21">
        <v>9</v>
      </c>
      <c r="I219" s="21">
        <f t="shared" si="9"/>
        <v>306.25</v>
      </c>
      <c r="J219" s="21">
        <v>350</v>
      </c>
      <c r="K219" s="21">
        <v>160</v>
      </c>
      <c r="L219" s="21">
        <v>445</v>
      </c>
      <c r="M219" s="21">
        <v>270</v>
      </c>
      <c r="N219" s="21">
        <v>13</v>
      </c>
      <c r="O219" s="21" t="s">
        <v>126</v>
      </c>
      <c r="P219" s="27" t="s">
        <v>23</v>
      </c>
      <c r="Q219" s="27" t="s">
        <v>23</v>
      </c>
      <c r="R219" s="27" t="s">
        <v>23</v>
      </c>
      <c r="S219" s="27"/>
      <c r="T219" s="3"/>
    </row>
    <row r="220" spans="1:20" ht="15" thickBot="1">
      <c r="A220" s="22" t="str">
        <f t="shared" si="8"/>
        <v>UC賈詡</v>
      </c>
      <c r="B220" s="21">
        <v>2041</v>
      </c>
      <c r="C220" s="21" t="s">
        <v>120</v>
      </c>
      <c r="D220" s="21" t="s">
        <v>36</v>
      </c>
      <c r="E220" s="21">
        <v>2</v>
      </c>
      <c r="F220" s="21" t="s">
        <v>55</v>
      </c>
      <c r="G220" s="21">
        <v>215</v>
      </c>
      <c r="H220" s="21">
        <v>15</v>
      </c>
      <c r="I220" s="21">
        <f t="shared" si="9"/>
        <v>158.75</v>
      </c>
      <c r="J220" s="21">
        <v>200</v>
      </c>
      <c r="K220" s="21">
        <v>145</v>
      </c>
      <c r="L220" s="21">
        <v>145</v>
      </c>
      <c r="M220" s="21">
        <v>145</v>
      </c>
      <c r="N220" s="21">
        <v>8</v>
      </c>
      <c r="O220" s="21" t="s">
        <v>258</v>
      </c>
      <c r="P220" s="27"/>
      <c r="Q220" s="27" t="s">
        <v>23</v>
      </c>
      <c r="R220" s="27" t="s">
        <v>23</v>
      </c>
      <c r="S220" s="27"/>
      <c r="T220" s="27"/>
    </row>
    <row r="221" spans="1:21" ht="15" thickBot="1">
      <c r="A221" s="22" t="str">
        <f t="shared" si="8"/>
        <v>UC趙雲</v>
      </c>
      <c r="B221" s="39">
        <v>1063</v>
      </c>
      <c r="C221" s="21" t="s">
        <v>1395</v>
      </c>
      <c r="D221" s="21" t="s">
        <v>36</v>
      </c>
      <c r="E221" s="39">
        <v>2.5</v>
      </c>
      <c r="F221" s="21" t="s">
        <v>1396</v>
      </c>
      <c r="G221" s="39">
        <v>280</v>
      </c>
      <c r="H221" s="39">
        <v>8</v>
      </c>
      <c r="I221" s="39">
        <f t="shared" si="9"/>
        <v>225</v>
      </c>
      <c r="J221" s="39">
        <v>230</v>
      </c>
      <c r="K221" s="39">
        <v>70</v>
      </c>
      <c r="L221" s="39">
        <v>390</v>
      </c>
      <c r="M221" s="39">
        <v>210</v>
      </c>
      <c r="N221" s="39">
        <v>13</v>
      </c>
      <c r="O221" s="21" t="s">
        <v>1589</v>
      </c>
      <c r="P221" s="40" t="s">
        <v>1415</v>
      </c>
      <c r="Q221" s="27" t="s">
        <v>23</v>
      </c>
      <c r="R221" s="27" t="s">
        <v>23</v>
      </c>
      <c r="S221" s="40"/>
      <c r="T221" s="27"/>
      <c r="U221" s="43"/>
    </row>
    <row r="222" spans="1:20" ht="15" thickBot="1">
      <c r="A222" s="22" t="str">
        <f t="shared" si="8"/>
        <v>UC魏延</v>
      </c>
      <c r="B222" s="37">
        <v>1031</v>
      </c>
      <c r="C222" s="37" t="s">
        <v>62</v>
      </c>
      <c r="D222" s="37" t="s">
        <v>36</v>
      </c>
      <c r="E222" s="37">
        <v>2.5</v>
      </c>
      <c r="F222" s="37" t="s">
        <v>22</v>
      </c>
      <c r="G222" s="37">
        <v>265</v>
      </c>
      <c r="H222" s="37">
        <v>7</v>
      </c>
      <c r="I222" s="37">
        <f t="shared" si="9"/>
        <v>230</v>
      </c>
      <c r="J222" s="37">
        <v>235</v>
      </c>
      <c r="K222" s="37">
        <v>215</v>
      </c>
      <c r="L222" s="37">
        <v>70</v>
      </c>
      <c r="M222" s="37">
        <v>400</v>
      </c>
      <c r="N222" s="37">
        <v>10</v>
      </c>
      <c r="O222" s="37" t="s">
        <v>63</v>
      </c>
      <c r="P222" s="38" t="s">
        <v>23</v>
      </c>
      <c r="Q222" s="38" t="s">
        <v>23</v>
      </c>
      <c r="R222" s="38" t="s">
        <v>23</v>
      </c>
      <c r="S222" s="38"/>
      <c r="T222" s="38"/>
    </row>
    <row r="223" spans="1:20" ht="15" thickBot="1">
      <c r="A223" s="22" t="str">
        <f t="shared" si="8"/>
        <v>UC闞沢</v>
      </c>
      <c r="B223" s="21">
        <v>3021</v>
      </c>
      <c r="C223" s="21" t="s">
        <v>156</v>
      </c>
      <c r="D223" s="21" t="s">
        <v>36</v>
      </c>
      <c r="E223" s="21">
        <v>2</v>
      </c>
      <c r="F223" s="21" t="s">
        <v>55</v>
      </c>
      <c r="G223" s="21">
        <v>125</v>
      </c>
      <c r="H223" s="21">
        <v>12</v>
      </c>
      <c r="I223" s="21">
        <f t="shared" si="9"/>
        <v>63.75</v>
      </c>
      <c r="J223" s="21">
        <v>105</v>
      </c>
      <c r="K223" s="21">
        <v>50</v>
      </c>
      <c r="L223" s="21">
        <v>50</v>
      </c>
      <c r="M223" s="21">
        <v>50</v>
      </c>
      <c r="N223" s="21">
        <v>8</v>
      </c>
      <c r="O223" s="21" t="s">
        <v>157</v>
      </c>
      <c r="P223" s="27"/>
      <c r="Q223" s="27" t="s">
        <v>23</v>
      </c>
      <c r="R223" s="27" t="s">
        <v>23</v>
      </c>
      <c r="S223" s="27"/>
      <c r="T223" s="27"/>
    </row>
    <row r="224" spans="1:21" ht="15" thickBot="1">
      <c r="A224" s="22" t="str">
        <f t="shared" si="8"/>
        <v>UC龐統</v>
      </c>
      <c r="B224" s="21">
        <v>1070</v>
      </c>
      <c r="C224" s="21" t="s">
        <v>1731</v>
      </c>
      <c r="D224" s="21" t="s">
        <v>1734</v>
      </c>
      <c r="E224" s="21">
        <v>2.5</v>
      </c>
      <c r="F224" s="21" t="s">
        <v>1713</v>
      </c>
      <c r="G224" s="21">
        <v>180</v>
      </c>
      <c r="H224" s="21">
        <v>17</v>
      </c>
      <c r="I224" s="21">
        <f t="shared" si="9"/>
        <v>223.75</v>
      </c>
      <c r="J224" s="21">
        <v>240</v>
      </c>
      <c r="K224" s="21">
        <v>130</v>
      </c>
      <c r="L224" s="21">
        <v>330</v>
      </c>
      <c r="M224" s="21">
        <v>195</v>
      </c>
      <c r="N224" s="21">
        <v>13</v>
      </c>
      <c r="O224" s="21" t="s">
        <v>1714</v>
      </c>
      <c r="P224" s="27" t="s">
        <v>23</v>
      </c>
      <c r="Q224" s="27" t="s">
        <v>23</v>
      </c>
      <c r="R224" s="27" t="s">
        <v>23</v>
      </c>
      <c r="S224" s="27"/>
      <c r="T224" s="27"/>
      <c r="U224" s="43"/>
    </row>
    <row r="225" spans="1:21" ht="15" thickBot="1">
      <c r="A225" s="22" t="str">
        <f t="shared" si="8"/>
        <v>UR甘寧</v>
      </c>
      <c r="B225" s="21">
        <v>3065</v>
      </c>
      <c r="C225" s="21" t="s">
        <v>1804</v>
      </c>
      <c r="D225" s="21" t="s">
        <v>1828</v>
      </c>
      <c r="E225" s="21">
        <v>3.5</v>
      </c>
      <c r="F225" s="21" t="s">
        <v>1396</v>
      </c>
      <c r="G225" s="21">
        <v>440</v>
      </c>
      <c r="H225" s="21">
        <v>7</v>
      </c>
      <c r="I225" s="21">
        <f t="shared" si="9"/>
        <v>505</v>
      </c>
      <c r="J225" s="21">
        <v>505</v>
      </c>
      <c r="K225" s="21">
        <v>155</v>
      </c>
      <c r="L225" s="21">
        <v>855</v>
      </c>
      <c r="M225" s="21">
        <v>505</v>
      </c>
      <c r="N225" s="21">
        <v>14</v>
      </c>
      <c r="O225" s="21" t="s">
        <v>1813</v>
      </c>
      <c r="P225" s="27"/>
      <c r="Q225" s="27" t="s">
        <v>23</v>
      </c>
      <c r="R225" s="27" t="s">
        <v>23</v>
      </c>
      <c r="S225" s="27"/>
      <c r="T225" s="27" t="s">
        <v>23</v>
      </c>
      <c r="U225" s="43"/>
    </row>
    <row r="226" spans="1:21" ht="15" thickBot="1">
      <c r="A226" s="22" t="str">
        <f aca="true" t="shared" si="10" ref="A226:A257">D226&amp;C226</f>
        <v>UR黄蓋</v>
      </c>
      <c r="B226" s="21">
        <v>3067</v>
      </c>
      <c r="C226" s="21" t="s">
        <v>1805</v>
      </c>
      <c r="D226" s="21" t="s">
        <v>1828</v>
      </c>
      <c r="E226" s="21">
        <v>3</v>
      </c>
      <c r="F226" s="21" t="s">
        <v>1806</v>
      </c>
      <c r="G226" s="21">
        <v>350</v>
      </c>
      <c r="H226" s="21">
        <v>11</v>
      </c>
      <c r="I226" s="21">
        <f t="shared" si="9"/>
        <v>341.25</v>
      </c>
      <c r="J226" s="21">
        <v>345</v>
      </c>
      <c r="K226" s="21">
        <v>340</v>
      </c>
      <c r="L226" s="21">
        <v>155</v>
      </c>
      <c r="M226" s="21">
        <v>525</v>
      </c>
      <c r="N226" s="21">
        <v>11</v>
      </c>
      <c r="O226" s="21" t="s">
        <v>1814</v>
      </c>
      <c r="P226" s="27"/>
      <c r="Q226" s="27" t="s">
        <v>23</v>
      </c>
      <c r="R226" s="27" t="s">
        <v>23</v>
      </c>
      <c r="S226" s="27"/>
      <c r="T226" s="27" t="s">
        <v>23</v>
      </c>
      <c r="U226" s="43"/>
    </row>
    <row r="227" spans="1:21" ht="15" thickBot="1">
      <c r="A227" s="22" t="str">
        <f t="shared" si="10"/>
        <v>UR姜維</v>
      </c>
      <c r="B227" s="42">
        <v>1061</v>
      </c>
      <c r="C227" s="42" t="s">
        <v>1392</v>
      </c>
      <c r="D227" s="42" t="s">
        <v>74</v>
      </c>
      <c r="E227" s="42">
        <v>3.5</v>
      </c>
      <c r="F227" s="42" t="s">
        <v>1393</v>
      </c>
      <c r="G227" s="42">
        <v>405</v>
      </c>
      <c r="H227" s="42">
        <v>23</v>
      </c>
      <c r="I227" s="42">
        <f t="shared" si="9"/>
        <v>426.25</v>
      </c>
      <c r="J227" s="42">
        <v>440</v>
      </c>
      <c r="K227" s="42">
        <v>395</v>
      </c>
      <c r="L227" s="42">
        <v>200</v>
      </c>
      <c r="M227" s="42">
        <v>670</v>
      </c>
      <c r="N227" s="42">
        <v>11</v>
      </c>
      <c r="O227" s="42" t="s">
        <v>1394</v>
      </c>
      <c r="P227" s="81"/>
      <c r="Q227" s="81" t="s">
        <v>1415</v>
      </c>
      <c r="R227" s="81" t="s">
        <v>1415</v>
      </c>
      <c r="S227" s="81"/>
      <c r="T227" s="81" t="s">
        <v>1415</v>
      </c>
      <c r="U227" s="41"/>
    </row>
    <row r="228" spans="1:21" ht="15" thickBot="1">
      <c r="A228" s="22" t="str">
        <f t="shared" si="10"/>
        <v>UR小喬</v>
      </c>
      <c r="B228" s="39">
        <v>3057</v>
      </c>
      <c r="C228" s="21" t="s">
        <v>1410</v>
      </c>
      <c r="D228" s="21" t="s">
        <v>74</v>
      </c>
      <c r="E228" s="39">
        <v>1</v>
      </c>
      <c r="F228" s="21" t="s">
        <v>1404</v>
      </c>
      <c r="G228" s="39">
        <v>35</v>
      </c>
      <c r="H228" s="39">
        <v>8</v>
      </c>
      <c r="I228" s="39">
        <f t="shared" si="9"/>
        <v>161.25</v>
      </c>
      <c r="J228" s="39">
        <v>180</v>
      </c>
      <c r="K228" s="39">
        <v>155</v>
      </c>
      <c r="L228" s="39">
        <v>155</v>
      </c>
      <c r="M228" s="39">
        <v>155</v>
      </c>
      <c r="N228" s="39">
        <v>9</v>
      </c>
      <c r="O228" s="21" t="s">
        <v>1411</v>
      </c>
      <c r="P228" s="27"/>
      <c r="Q228" s="27" t="s">
        <v>23</v>
      </c>
      <c r="R228" s="27" t="s">
        <v>23</v>
      </c>
      <c r="S228" s="27"/>
      <c r="T228" s="27" t="s">
        <v>23</v>
      </c>
      <c r="U228" s="41"/>
    </row>
    <row r="229" spans="1:21" ht="15" thickBot="1">
      <c r="A229" s="22" t="str">
        <f t="shared" si="10"/>
        <v>UR張角</v>
      </c>
      <c r="B229" s="55">
        <v>4039</v>
      </c>
      <c r="C229" s="21" t="s">
        <v>1555</v>
      </c>
      <c r="D229" s="21" t="s">
        <v>1550</v>
      </c>
      <c r="E229" s="55">
        <v>3.5</v>
      </c>
      <c r="F229" s="21" t="s">
        <v>1404</v>
      </c>
      <c r="G229" s="55">
        <v>380</v>
      </c>
      <c r="H229" s="55">
        <v>22</v>
      </c>
      <c r="I229" s="55">
        <f t="shared" si="9"/>
        <v>592.5</v>
      </c>
      <c r="J229" s="55">
        <v>120</v>
      </c>
      <c r="K229" s="55">
        <v>750</v>
      </c>
      <c r="L229" s="55">
        <v>750</v>
      </c>
      <c r="M229" s="55">
        <v>750</v>
      </c>
      <c r="N229" s="55">
        <v>9</v>
      </c>
      <c r="O229" s="21" t="s">
        <v>1556</v>
      </c>
      <c r="P229" s="56"/>
      <c r="Q229" s="27" t="s">
        <v>23</v>
      </c>
      <c r="R229" s="27" t="s">
        <v>23</v>
      </c>
      <c r="S229" s="56"/>
      <c r="T229" s="27" t="s">
        <v>23</v>
      </c>
      <c r="U229" s="43"/>
    </row>
    <row r="230" spans="1:20" ht="15" thickBot="1">
      <c r="A230" s="22" t="str">
        <f t="shared" si="10"/>
        <v>UR夏侯惇</v>
      </c>
      <c r="B230" s="21">
        <v>2058</v>
      </c>
      <c r="C230" s="21" t="s">
        <v>94</v>
      </c>
      <c r="D230" s="21" t="s">
        <v>74</v>
      </c>
      <c r="E230" s="21">
        <v>3.5</v>
      </c>
      <c r="F230" s="21" t="s">
        <v>32</v>
      </c>
      <c r="G230" s="21">
        <v>430</v>
      </c>
      <c r="H230" s="21">
        <v>13</v>
      </c>
      <c r="I230" s="21">
        <f t="shared" si="9"/>
        <v>498.75</v>
      </c>
      <c r="J230" s="21">
        <v>490</v>
      </c>
      <c r="K230" s="21">
        <v>330</v>
      </c>
      <c r="L230" s="21">
        <v>695</v>
      </c>
      <c r="M230" s="21">
        <v>480</v>
      </c>
      <c r="N230" s="21">
        <v>14</v>
      </c>
      <c r="O230" s="21" t="s">
        <v>1347</v>
      </c>
      <c r="P230" s="27"/>
      <c r="Q230" s="27" t="s">
        <v>23</v>
      </c>
      <c r="R230" s="27" t="s">
        <v>23</v>
      </c>
      <c r="S230" s="27"/>
      <c r="T230" s="27" t="s">
        <v>23</v>
      </c>
    </row>
    <row r="231" spans="1:20" ht="15" thickBot="1">
      <c r="A231" s="22" t="str">
        <f t="shared" si="10"/>
        <v>UR夏侯淵</v>
      </c>
      <c r="B231" s="21">
        <v>2063</v>
      </c>
      <c r="C231" s="21" t="s">
        <v>99</v>
      </c>
      <c r="D231" s="21" t="s">
        <v>74</v>
      </c>
      <c r="E231" s="21">
        <v>3.5</v>
      </c>
      <c r="F231" s="21" t="s">
        <v>37</v>
      </c>
      <c r="G231" s="21">
        <v>430</v>
      </c>
      <c r="H231" s="21">
        <v>11</v>
      </c>
      <c r="I231" s="21">
        <f t="shared" si="9"/>
        <v>506.25</v>
      </c>
      <c r="J231" s="21">
        <v>510</v>
      </c>
      <c r="K231" s="21">
        <v>715</v>
      </c>
      <c r="L231" s="21">
        <v>500</v>
      </c>
      <c r="M231" s="21">
        <v>300</v>
      </c>
      <c r="N231" s="21">
        <v>10</v>
      </c>
      <c r="O231" s="21" t="s">
        <v>77</v>
      </c>
      <c r="P231" s="27"/>
      <c r="Q231" s="27" t="s">
        <v>23</v>
      </c>
      <c r="R231" s="27" t="s">
        <v>23</v>
      </c>
      <c r="S231" s="27"/>
      <c r="T231" s="27" t="s">
        <v>23</v>
      </c>
    </row>
    <row r="232" spans="1:20" ht="15" thickBot="1">
      <c r="A232" s="22" t="str">
        <f t="shared" si="10"/>
        <v>UR関羽</v>
      </c>
      <c r="B232" s="21">
        <v>1048</v>
      </c>
      <c r="C232" s="21" t="s">
        <v>27</v>
      </c>
      <c r="D232" s="21" t="s">
        <v>74</v>
      </c>
      <c r="E232" s="21">
        <v>4</v>
      </c>
      <c r="F232" s="21" t="s">
        <v>22</v>
      </c>
      <c r="G232" s="21">
        <v>485</v>
      </c>
      <c r="H232" s="21">
        <v>14</v>
      </c>
      <c r="I232" s="21">
        <f t="shared" si="9"/>
        <v>561.25</v>
      </c>
      <c r="J232" s="21">
        <v>625</v>
      </c>
      <c r="K232" s="21">
        <v>490</v>
      </c>
      <c r="L232" s="21">
        <v>290</v>
      </c>
      <c r="M232" s="21">
        <v>840</v>
      </c>
      <c r="N232" s="21">
        <v>16</v>
      </c>
      <c r="O232" s="21" t="s">
        <v>77</v>
      </c>
      <c r="P232" s="27"/>
      <c r="Q232" s="27" t="s">
        <v>23</v>
      </c>
      <c r="R232" s="27" t="s">
        <v>23</v>
      </c>
      <c r="S232" s="27"/>
      <c r="T232" s="27" t="s">
        <v>23</v>
      </c>
    </row>
    <row r="233" spans="1:20" ht="15" thickBot="1">
      <c r="A233" s="22" t="str">
        <f t="shared" si="10"/>
        <v>UR許褚(王)</v>
      </c>
      <c r="B233" s="21">
        <v>2060</v>
      </c>
      <c r="C233" s="21" t="s">
        <v>1612</v>
      </c>
      <c r="D233" s="21" t="s">
        <v>74</v>
      </c>
      <c r="E233" s="21">
        <v>3.5</v>
      </c>
      <c r="F233" s="21" t="s">
        <v>22</v>
      </c>
      <c r="G233" s="21">
        <v>370</v>
      </c>
      <c r="H233" s="21">
        <v>8</v>
      </c>
      <c r="I233" s="21">
        <f t="shared" si="9"/>
        <v>562.5</v>
      </c>
      <c r="J233" s="21">
        <v>590</v>
      </c>
      <c r="K233" s="21">
        <v>535</v>
      </c>
      <c r="L233" s="21">
        <v>285</v>
      </c>
      <c r="M233" s="21">
        <v>840</v>
      </c>
      <c r="N233" s="21">
        <v>11</v>
      </c>
      <c r="O233" s="21" t="s">
        <v>1348</v>
      </c>
      <c r="P233" s="27"/>
      <c r="Q233" s="27" t="s">
        <v>23</v>
      </c>
      <c r="R233" s="27" t="s">
        <v>23</v>
      </c>
      <c r="S233" s="27"/>
      <c r="T233" s="27" t="s">
        <v>23</v>
      </c>
    </row>
    <row r="234" spans="1:21" ht="15" thickBot="1">
      <c r="A234" s="22" t="str">
        <f t="shared" si="10"/>
        <v>UR許褚(守)</v>
      </c>
      <c r="B234" s="21">
        <v>2071</v>
      </c>
      <c r="C234" s="21" t="s">
        <v>1613</v>
      </c>
      <c r="D234" s="21" t="s">
        <v>74</v>
      </c>
      <c r="E234" s="21">
        <v>3.5</v>
      </c>
      <c r="F234" s="21" t="s">
        <v>22</v>
      </c>
      <c r="G234" s="21">
        <v>340</v>
      </c>
      <c r="H234" s="21">
        <v>5</v>
      </c>
      <c r="I234" s="21">
        <f t="shared" si="9"/>
        <v>575</v>
      </c>
      <c r="J234" s="21">
        <v>640</v>
      </c>
      <c r="K234" s="21">
        <v>500</v>
      </c>
      <c r="L234" s="21">
        <v>295</v>
      </c>
      <c r="M234" s="21">
        <v>865</v>
      </c>
      <c r="N234" s="21">
        <v>11</v>
      </c>
      <c r="O234" s="21" t="s">
        <v>1598</v>
      </c>
      <c r="P234" s="27"/>
      <c r="Q234" s="27"/>
      <c r="R234" s="27"/>
      <c r="S234" s="27"/>
      <c r="T234" s="27"/>
      <c r="U234" s="31"/>
    </row>
    <row r="235" spans="1:20" ht="15" thickBot="1">
      <c r="A235" s="22" t="str">
        <f t="shared" si="10"/>
        <v>UR献帝</v>
      </c>
      <c r="B235" s="21">
        <v>4045</v>
      </c>
      <c r="C235" s="21" t="s">
        <v>1592</v>
      </c>
      <c r="D235" s="21" t="s">
        <v>74</v>
      </c>
      <c r="E235" s="21">
        <v>1</v>
      </c>
      <c r="F235" s="21" t="s">
        <v>55</v>
      </c>
      <c r="G235" s="21">
        <v>10</v>
      </c>
      <c r="H235" s="21">
        <v>10</v>
      </c>
      <c r="I235" s="21">
        <f t="shared" si="9"/>
        <v>107.5</v>
      </c>
      <c r="J235" s="21">
        <v>130</v>
      </c>
      <c r="K235" s="21">
        <v>100</v>
      </c>
      <c r="L235" s="21">
        <v>100</v>
      </c>
      <c r="M235" s="21">
        <v>100</v>
      </c>
      <c r="N235" s="21">
        <v>9</v>
      </c>
      <c r="O235" s="21" t="s">
        <v>1602</v>
      </c>
      <c r="P235" s="27"/>
      <c r="Q235" s="27"/>
      <c r="R235" s="27"/>
      <c r="S235" s="27"/>
      <c r="T235" s="27"/>
    </row>
    <row r="236" spans="1:21" ht="15" thickBot="1">
      <c r="A236" s="22" t="str">
        <f t="shared" si="10"/>
        <v>UR司馬懿</v>
      </c>
      <c r="B236" s="39">
        <v>2065</v>
      </c>
      <c r="C236" s="21" t="s">
        <v>1399</v>
      </c>
      <c r="D236" s="21" t="s">
        <v>74</v>
      </c>
      <c r="E236" s="39">
        <v>3.5</v>
      </c>
      <c r="F236" s="21" t="s">
        <v>1396</v>
      </c>
      <c r="G236" s="39">
        <v>385</v>
      </c>
      <c r="H236" s="39">
        <v>25</v>
      </c>
      <c r="I236" s="39">
        <f t="shared" si="9"/>
        <v>496.25</v>
      </c>
      <c r="J236" s="39">
        <v>535</v>
      </c>
      <c r="K236" s="39">
        <v>290</v>
      </c>
      <c r="L236" s="39">
        <v>740</v>
      </c>
      <c r="M236" s="39">
        <v>420</v>
      </c>
      <c r="N236" s="39">
        <v>14</v>
      </c>
      <c r="O236" s="21" t="s">
        <v>1400</v>
      </c>
      <c r="P236" s="27"/>
      <c r="Q236" s="27" t="s">
        <v>23</v>
      </c>
      <c r="R236" s="27" t="s">
        <v>23</v>
      </c>
      <c r="S236" s="40"/>
      <c r="T236" s="27" t="s">
        <v>23</v>
      </c>
      <c r="U236" s="43"/>
    </row>
    <row r="237" spans="1:20" ht="15" thickBot="1">
      <c r="A237" s="22" t="str">
        <f t="shared" si="10"/>
        <v>UR周瑜</v>
      </c>
      <c r="B237" s="37">
        <v>3045</v>
      </c>
      <c r="C237" s="37" t="s">
        <v>137</v>
      </c>
      <c r="D237" s="37" t="s">
        <v>74</v>
      </c>
      <c r="E237" s="37">
        <v>3.5</v>
      </c>
      <c r="F237" s="37" t="s">
        <v>37</v>
      </c>
      <c r="G237" s="37">
        <v>395</v>
      </c>
      <c r="H237" s="37">
        <v>24</v>
      </c>
      <c r="I237" s="37">
        <f t="shared" si="9"/>
        <v>458.75</v>
      </c>
      <c r="J237" s="37">
        <v>510</v>
      </c>
      <c r="K237" s="37">
        <v>690</v>
      </c>
      <c r="L237" s="37">
        <v>375</v>
      </c>
      <c r="M237" s="37">
        <v>260</v>
      </c>
      <c r="N237" s="37">
        <v>11</v>
      </c>
      <c r="O237" s="37" t="s">
        <v>177</v>
      </c>
      <c r="P237" s="38"/>
      <c r="Q237" s="38" t="s">
        <v>23</v>
      </c>
      <c r="R237" s="38" t="s">
        <v>23</v>
      </c>
      <c r="S237" s="38"/>
      <c r="T237" s="38" t="s">
        <v>23</v>
      </c>
    </row>
    <row r="238" spans="1:20" ht="15" thickBot="1">
      <c r="A238" s="22" t="str">
        <f t="shared" si="10"/>
        <v>UR諸葛亮</v>
      </c>
      <c r="B238" s="21">
        <v>1047</v>
      </c>
      <c r="C238" s="21" t="s">
        <v>24</v>
      </c>
      <c r="D238" s="21" t="s">
        <v>74</v>
      </c>
      <c r="E238" s="21">
        <v>3.5</v>
      </c>
      <c r="F238" s="21" t="s">
        <v>22</v>
      </c>
      <c r="G238" s="21">
        <v>400</v>
      </c>
      <c r="H238" s="21">
        <v>26</v>
      </c>
      <c r="I238" s="21">
        <f t="shared" si="9"/>
        <v>460</v>
      </c>
      <c r="J238" s="21">
        <v>495</v>
      </c>
      <c r="K238" s="21">
        <v>390</v>
      </c>
      <c r="L238" s="21">
        <v>270</v>
      </c>
      <c r="M238" s="21">
        <v>685</v>
      </c>
      <c r="N238" s="21">
        <v>11</v>
      </c>
      <c r="O238" s="21" t="s">
        <v>76</v>
      </c>
      <c r="P238" s="27"/>
      <c r="Q238" s="27" t="s">
        <v>23</v>
      </c>
      <c r="R238" s="27" t="s">
        <v>23</v>
      </c>
      <c r="S238" s="27"/>
      <c r="T238" s="27" t="s">
        <v>23</v>
      </c>
    </row>
    <row r="239" spans="1:21" ht="15" thickBot="1">
      <c r="A239" s="22" t="str">
        <f t="shared" si="10"/>
        <v>UR曹丕</v>
      </c>
      <c r="B239" s="21">
        <v>2073</v>
      </c>
      <c r="C239" s="21" t="s">
        <v>1715</v>
      </c>
      <c r="D239" s="21" t="s">
        <v>1735</v>
      </c>
      <c r="E239" s="21">
        <v>3.5</v>
      </c>
      <c r="F239" s="21" t="s">
        <v>1713</v>
      </c>
      <c r="G239" s="21">
        <v>420</v>
      </c>
      <c r="H239" s="21">
        <v>22</v>
      </c>
      <c r="I239" s="21">
        <f t="shared" si="9"/>
        <v>490</v>
      </c>
      <c r="J239" s="21">
        <v>540</v>
      </c>
      <c r="K239" s="21">
        <v>250</v>
      </c>
      <c r="L239" s="21">
        <v>730</v>
      </c>
      <c r="M239" s="21">
        <v>440</v>
      </c>
      <c r="N239" s="21">
        <v>14</v>
      </c>
      <c r="O239" s="21" t="s">
        <v>1716</v>
      </c>
      <c r="P239" s="27"/>
      <c r="Q239" s="27" t="s">
        <v>23</v>
      </c>
      <c r="R239" s="27" t="s">
        <v>23</v>
      </c>
      <c r="S239" s="27"/>
      <c r="T239" s="27" t="s">
        <v>23</v>
      </c>
      <c r="U239" s="43"/>
    </row>
    <row r="240" spans="1:21" ht="15" thickBot="1">
      <c r="A240" s="22" t="str">
        <f t="shared" si="10"/>
        <v>UR曹操</v>
      </c>
      <c r="B240" s="21">
        <v>2051</v>
      </c>
      <c r="C240" s="21" t="s">
        <v>88</v>
      </c>
      <c r="D240" s="21" t="s">
        <v>74</v>
      </c>
      <c r="E240" s="21">
        <v>3.5</v>
      </c>
      <c r="F240" s="21" t="s">
        <v>32</v>
      </c>
      <c r="G240" s="21">
        <v>420</v>
      </c>
      <c r="H240" s="21">
        <v>22</v>
      </c>
      <c r="I240" s="21">
        <f t="shared" si="9"/>
        <v>467.5</v>
      </c>
      <c r="J240" s="21">
        <v>520</v>
      </c>
      <c r="K240" s="21">
        <v>240</v>
      </c>
      <c r="L240" s="21">
        <v>700</v>
      </c>
      <c r="M240" s="21">
        <v>410</v>
      </c>
      <c r="N240" s="21">
        <v>14</v>
      </c>
      <c r="O240" s="21" t="s">
        <v>132</v>
      </c>
      <c r="P240" s="27"/>
      <c r="Q240" s="27" t="s">
        <v>23</v>
      </c>
      <c r="R240" s="27" t="s">
        <v>23</v>
      </c>
      <c r="S240" s="27"/>
      <c r="T240" s="27" t="s">
        <v>23</v>
      </c>
      <c r="U240" s="31"/>
    </row>
    <row r="241" spans="1:21" ht="15" thickBot="1">
      <c r="A241" s="22" t="str">
        <f t="shared" si="10"/>
        <v>UR曹操(魏)</v>
      </c>
      <c r="B241" s="55">
        <v>2066</v>
      </c>
      <c r="C241" s="25" t="s">
        <v>1562</v>
      </c>
      <c r="D241" s="21" t="s">
        <v>1550</v>
      </c>
      <c r="E241" s="55">
        <v>3.5</v>
      </c>
      <c r="F241" s="21" t="s">
        <v>1396</v>
      </c>
      <c r="G241" s="55">
        <v>420</v>
      </c>
      <c r="H241" s="55">
        <v>22</v>
      </c>
      <c r="I241" s="55">
        <f t="shared" si="9"/>
        <v>467.5</v>
      </c>
      <c r="J241" s="55">
        <v>520</v>
      </c>
      <c r="K241" s="55">
        <v>240</v>
      </c>
      <c r="L241" s="55">
        <v>700</v>
      </c>
      <c r="M241" s="55">
        <v>410</v>
      </c>
      <c r="N241" s="55">
        <v>14</v>
      </c>
      <c r="O241" s="21" t="s">
        <v>1553</v>
      </c>
      <c r="P241" s="56"/>
      <c r="Q241" s="27" t="s">
        <v>23</v>
      </c>
      <c r="R241" s="27" t="s">
        <v>23</v>
      </c>
      <c r="S241" s="56"/>
      <c r="T241" s="27" t="s">
        <v>23</v>
      </c>
      <c r="U241" s="41"/>
    </row>
    <row r="242" spans="1:21" ht="15" thickBot="1">
      <c r="A242" s="22" t="str">
        <f t="shared" si="10"/>
        <v>UR孫堅</v>
      </c>
      <c r="B242" s="21">
        <v>3044</v>
      </c>
      <c r="C242" s="21" t="s">
        <v>165</v>
      </c>
      <c r="D242" s="21" t="s">
        <v>74</v>
      </c>
      <c r="E242" s="21">
        <v>3.5</v>
      </c>
      <c r="F242" s="21" t="s">
        <v>37</v>
      </c>
      <c r="G242" s="21">
        <v>420</v>
      </c>
      <c r="H242" s="21">
        <v>18</v>
      </c>
      <c r="I242" s="21">
        <f t="shared" si="9"/>
        <v>467.5</v>
      </c>
      <c r="J242" s="21">
        <v>520</v>
      </c>
      <c r="K242" s="21">
        <v>700</v>
      </c>
      <c r="L242" s="21">
        <v>410</v>
      </c>
      <c r="M242" s="21">
        <v>240</v>
      </c>
      <c r="N242" s="21">
        <v>11</v>
      </c>
      <c r="O242" s="21" t="s">
        <v>176</v>
      </c>
      <c r="P242" s="27"/>
      <c r="Q242" s="27" t="s">
        <v>23</v>
      </c>
      <c r="R242" s="27" t="s">
        <v>23</v>
      </c>
      <c r="S242" s="27"/>
      <c r="T242" s="27" t="s">
        <v>23</v>
      </c>
      <c r="U242" s="31"/>
    </row>
    <row r="243" spans="1:21" ht="15" thickBot="1">
      <c r="A243" s="22" t="str">
        <f t="shared" si="10"/>
        <v>UR孫堅(呉)</v>
      </c>
      <c r="B243" s="21">
        <v>3060</v>
      </c>
      <c r="C243" s="21" t="s">
        <v>1614</v>
      </c>
      <c r="D243" s="21" t="s">
        <v>74</v>
      </c>
      <c r="E243" s="21">
        <v>3.5</v>
      </c>
      <c r="F243" s="21" t="s">
        <v>37</v>
      </c>
      <c r="G243" s="21">
        <v>420</v>
      </c>
      <c r="H243" s="21">
        <v>20</v>
      </c>
      <c r="I243" s="21">
        <f t="shared" si="9"/>
        <v>467.5</v>
      </c>
      <c r="J243" s="21">
        <v>520</v>
      </c>
      <c r="K243" s="21">
        <v>700</v>
      </c>
      <c r="L243" s="21">
        <v>410</v>
      </c>
      <c r="M243" s="21">
        <v>240</v>
      </c>
      <c r="N243" s="21">
        <v>11</v>
      </c>
      <c r="O243" s="21" t="s">
        <v>1599</v>
      </c>
      <c r="P243" s="27"/>
      <c r="Q243" s="27"/>
      <c r="R243" s="27"/>
      <c r="S243" s="27"/>
      <c r="T243" s="27"/>
      <c r="U243" s="31"/>
    </row>
    <row r="244" spans="1:21" ht="15" thickBot="1">
      <c r="A244" s="22" t="str">
        <f t="shared" si="10"/>
        <v>UR孫権</v>
      </c>
      <c r="B244" s="21">
        <v>3066</v>
      </c>
      <c r="C244" s="21" t="s">
        <v>1733</v>
      </c>
      <c r="D244" s="21" t="s">
        <v>1735</v>
      </c>
      <c r="E244" s="21">
        <v>3.5</v>
      </c>
      <c r="F244" s="21" t="s">
        <v>1723</v>
      </c>
      <c r="G244" s="21">
        <v>440</v>
      </c>
      <c r="H244" s="21">
        <v>20</v>
      </c>
      <c r="I244" s="21">
        <f t="shared" si="9"/>
        <v>456.25</v>
      </c>
      <c r="J244" s="21">
        <v>505</v>
      </c>
      <c r="K244" s="21">
        <v>645</v>
      </c>
      <c r="L244" s="21">
        <v>440</v>
      </c>
      <c r="M244" s="21">
        <v>235</v>
      </c>
      <c r="N244" s="21">
        <v>11</v>
      </c>
      <c r="O244" s="21" t="s">
        <v>1724</v>
      </c>
      <c r="P244" s="27"/>
      <c r="Q244" s="27" t="s">
        <v>23</v>
      </c>
      <c r="R244" s="27" t="s">
        <v>23</v>
      </c>
      <c r="S244" s="27"/>
      <c r="T244" s="27" t="s">
        <v>23</v>
      </c>
      <c r="U244" s="43"/>
    </row>
    <row r="245" spans="1:21" ht="15" thickBot="1">
      <c r="A245" s="22" t="str">
        <f t="shared" si="10"/>
        <v>UR孫策</v>
      </c>
      <c r="B245" s="21">
        <v>3047</v>
      </c>
      <c r="C245" s="21" t="s">
        <v>141</v>
      </c>
      <c r="D245" s="21" t="s">
        <v>74</v>
      </c>
      <c r="E245" s="21">
        <v>4</v>
      </c>
      <c r="F245" s="21" t="s">
        <v>32</v>
      </c>
      <c r="G245" s="21">
        <v>505</v>
      </c>
      <c r="H245" s="21">
        <v>10</v>
      </c>
      <c r="I245" s="21">
        <f t="shared" si="9"/>
        <v>535</v>
      </c>
      <c r="J245" s="21">
        <v>600</v>
      </c>
      <c r="K245" s="21">
        <v>260</v>
      </c>
      <c r="L245" s="21">
        <v>805</v>
      </c>
      <c r="M245" s="21">
        <v>475</v>
      </c>
      <c r="N245" s="21">
        <v>14</v>
      </c>
      <c r="O245" s="21" t="s">
        <v>179</v>
      </c>
      <c r="P245" s="27"/>
      <c r="Q245" s="27" t="s">
        <v>23</v>
      </c>
      <c r="R245" s="27" t="s">
        <v>23</v>
      </c>
      <c r="S245" s="27"/>
      <c r="T245" s="27" t="s">
        <v>23</v>
      </c>
      <c r="U245" s="31"/>
    </row>
    <row r="246" spans="1:21" ht="15" thickBot="1">
      <c r="A246" s="22" t="str">
        <f t="shared" si="10"/>
        <v>UR孫尚香</v>
      </c>
      <c r="B246" s="21">
        <v>3046</v>
      </c>
      <c r="C246" s="21" t="s">
        <v>144</v>
      </c>
      <c r="D246" s="21" t="s">
        <v>74</v>
      </c>
      <c r="E246" s="21">
        <v>2.5</v>
      </c>
      <c r="F246" s="21" t="s">
        <v>37</v>
      </c>
      <c r="G246" s="21">
        <v>240</v>
      </c>
      <c r="H246" s="21">
        <v>16</v>
      </c>
      <c r="I246" s="21">
        <f t="shared" si="9"/>
        <v>270</v>
      </c>
      <c r="J246" s="21">
        <v>320</v>
      </c>
      <c r="K246" s="21">
        <v>400</v>
      </c>
      <c r="L246" s="21">
        <v>200</v>
      </c>
      <c r="M246" s="21">
        <v>160</v>
      </c>
      <c r="N246" s="21">
        <v>11</v>
      </c>
      <c r="O246" s="21" t="s">
        <v>178</v>
      </c>
      <c r="P246" s="27"/>
      <c r="Q246" s="27" t="s">
        <v>23</v>
      </c>
      <c r="R246" s="27" t="s">
        <v>23</v>
      </c>
      <c r="S246" s="27"/>
      <c r="T246" s="27" t="s">
        <v>23</v>
      </c>
      <c r="U246" s="31"/>
    </row>
    <row r="247" spans="1:21" ht="15" thickBot="1">
      <c r="A247" s="22" t="str">
        <f t="shared" si="10"/>
        <v>UR大喬</v>
      </c>
      <c r="B247" s="42">
        <v>3056</v>
      </c>
      <c r="C247" s="37" t="s">
        <v>1408</v>
      </c>
      <c r="D247" s="37" t="s">
        <v>74</v>
      </c>
      <c r="E247" s="42">
        <v>1</v>
      </c>
      <c r="F247" s="37" t="s">
        <v>1404</v>
      </c>
      <c r="G247" s="42">
        <v>30</v>
      </c>
      <c r="H247" s="42">
        <v>9</v>
      </c>
      <c r="I247" s="42">
        <f t="shared" si="9"/>
        <v>135</v>
      </c>
      <c r="J247" s="42">
        <v>150</v>
      </c>
      <c r="K247" s="42">
        <v>130</v>
      </c>
      <c r="L247" s="42">
        <v>130</v>
      </c>
      <c r="M247" s="42">
        <v>130</v>
      </c>
      <c r="N247" s="42">
        <v>9</v>
      </c>
      <c r="O247" s="37" t="s">
        <v>1409</v>
      </c>
      <c r="P247" s="38"/>
      <c r="Q247" s="38" t="s">
        <v>23</v>
      </c>
      <c r="R247" s="38" t="s">
        <v>23</v>
      </c>
      <c r="S247" s="38"/>
      <c r="T247" s="38" t="s">
        <v>23</v>
      </c>
      <c r="U247" s="43"/>
    </row>
    <row r="248" spans="1:21" ht="15" thickBot="1">
      <c r="A248" s="22" t="str">
        <f t="shared" si="10"/>
        <v>UR張飛</v>
      </c>
      <c r="B248" s="21">
        <v>1050</v>
      </c>
      <c r="C248" s="21" t="s">
        <v>29</v>
      </c>
      <c r="D248" s="21" t="s">
        <v>74</v>
      </c>
      <c r="E248" s="21">
        <v>3.5</v>
      </c>
      <c r="F248" s="21" t="s">
        <v>22</v>
      </c>
      <c r="G248" s="21">
        <v>445</v>
      </c>
      <c r="H248" s="21">
        <v>7</v>
      </c>
      <c r="I248" s="21">
        <f t="shared" si="9"/>
        <v>445</v>
      </c>
      <c r="J248" s="21">
        <v>500</v>
      </c>
      <c r="K248" s="21">
        <v>380</v>
      </c>
      <c r="L248" s="21">
        <v>220</v>
      </c>
      <c r="M248" s="21">
        <v>680</v>
      </c>
      <c r="N248" s="21">
        <v>11</v>
      </c>
      <c r="O248" s="21" t="s">
        <v>79</v>
      </c>
      <c r="P248" s="27"/>
      <c r="Q248" s="27" t="s">
        <v>23</v>
      </c>
      <c r="R248" s="27" t="s">
        <v>23</v>
      </c>
      <c r="S248" s="27"/>
      <c r="T248" s="27" t="s">
        <v>23</v>
      </c>
      <c r="U248" s="31"/>
    </row>
    <row r="249" spans="1:21" ht="15" thickBot="1">
      <c r="A249" s="22" t="str">
        <f t="shared" si="10"/>
        <v>UR張遼</v>
      </c>
      <c r="B249" s="21">
        <v>2052</v>
      </c>
      <c r="C249" s="21" t="s">
        <v>95</v>
      </c>
      <c r="D249" s="21" t="s">
        <v>74</v>
      </c>
      <c r="E249" s="21">
        <v>3.5</v>
      </c>
      <c r="F249" s="21" t="s">
        <v>32</v>
      </c>
      <c r="G249" s="21">
        <v>490</v>
      </c>
      <c r="H249" s="21">
        <v>13</v>
      </c>
      <c r="I249" s="21">
        <f t="shared" si="9"/>
        <v>561.25</v>
      </c>
      <c r="J249" s="21">
        <v>625</v>
      </c>
      <c r="K249" s="21">
        <v>290</v>
      </c>
      <c r="L249" s="21">
        <v>840</v>
      </c>
      <c r="M249" s="21">
        <v>490</v>
      </c>
      <c r="N249" s="21">
        <v>14</v>
      </c>
      <c r="O249" s="21" t="s">
        <v>133</v>
      </c>
      <c r="P249" s="27"/>
      <c r="Q249" s="27" t="s">
        <v>23</v>
      </c>
      <c r="R249" s="27" t="s">
        <v>23</v>
      </c>
      <c r="S249" s="27"/>
      <c r="T249" s="27" t="s">
        <v>23</v>
      </c>
      <c r="U249" s="31"/>
    </row>
    <row r="250" spans="1:21" ht="15" thickBot="1">
      <c r="A250" s="22" t="str">
        <f t="shared" si="10"/>
        <v>UR馬超</v>
      </c>
      <c r="B250" s="21">
        <v>1051</v>
      </c>
      <c r="C250" s="21" t="s">
        <v>34</v>
      </c>
      <c r="D250" s="21" t="s">
        <v>74</v>
      </c>
      <c r="E250" s="21">
        <v>3.5</v>
      </c>
      <c r="F250" s="21" t="s">
        <v>32</v>
      </c>
      <c r="G250" s="21">
        <v>435</v>
      </c>
      <c r="H250" s="21">
        <v>7</v>
      </c>
      <c r="I250" s="21">
        <f t="shared" si="9"/>
        <v>445</v>
      </c>
      <c r="J250" s="21">
        <v>500</v>
      </c>
      <c r="K250" s="21">
        <v>220</v>
      </c>
      <c r="L250" s="21">
        <v>680</v>
      </c>
      <c r="M250" s="21">
        <v>380</v>
      </c>
      <c r="N250" s="21">
        <v>15</v>
      </c>
      <c r="O250" s="21" t="s">
        <v>80</v>
      </c>
      <c r="P250" s="27"/>
      <c r="Q250" s="27" t="s">
        <v>23</v>
      </c>
      <c r="R250" s="27" t="s">
        <v>23</v>
      </c>
      <c r="S250" s="27"/>
      <c r="T250" s="27" t="s">
        <v>23</v>
      </c>
      <c r="U250" s="31"/>
    </row>
    <row r="251" spans="1:21" ht="15" thickBot="1">
      <c r="A251" s="22" t="str">
        <f t="shared" si="10"/>
        <v>UR陸遜</v>
      </c>
      <c r="B251" s="55">
        <v>3058</v>
      </c>
      <c r="C251" s="21" t="s">
        <v>1558</v>
      </c>
      <c r="D251" s="21" t="s">
        <v>1550</v>
      </c>
      <c r="E251" s="55">
        <v>3.5</v>
      </c>
      <c r="F251" s="21" t="s">
        <v>1560</v>
      </c>
      <c r="G251" s="55">
        <v>395</v>
      </c>
      <c r="H251" s="55">
        <v>24</v>
      </c>
      <c r="I251" s="55">
        <f t="shared" si="9"/>
        <v>488.75</v>
      </c>
      <c r="J251" s="55">
        <v>540</v>
      </c>
      <c r="K251" s="55">
        <v>730</v>
      </c>
      <c r="L251" s="55">
        <v>435</v>
      </c>
      <c r="M251" s="55">
        <v>250</v>
      </c>
      <c r="N251" s="55">
        <v>11</v>
      </c>
      <c r="O251" s="21" t="s">
        <v>1554</v>
      </c>
      <c r="P251" s="56"/>
      <c r="Q251" s="27" t="s">
        <v>23</v>
      </c>
      <c r="R251" s="27" t="s">
        <v>23</v>
      </c>
      <c r="S251" s="56"/>
      <c r="T251" s="27" t="s">
        <v>23</v>
      </c>
      <c r="U251" s="41"/>
    </row>
    <row r="252" spans="1:21" ht="15" thickBot="1">
      <c r="A252" s="22" t="str">
        <f t="shared" si="10"/>
        <v>UR劉備</v>
      </c>
      <c r="B252" s="21">
        <v>1046</v>
      </c>
      <c r="C252" s="21" t="s">
        <v>20</v>
      </c>
      <c r="D252" s="21" t="s">
        <v>74</v>
      </c>
      <c r="E252" s="21">
        <v>3.5</v>
      </c>
      <c r="F252" s="21" t="s">
        <v>22</v>
      </c>
      <c r="G252" s="21">
        <v>420</v>
      </c>
      <c r="H252" s="21">
        <v>20</v>
      </c>
      <c r="I252" s="21">
        <f t="shared" si="9"/>
        <v>467.5</v>
      </c>
      <c r="J252" s="21">
        <v>520</v>
      </c>
      <c r="K252" s="21">
        <v>410</v>
      </c>
      <c r="L252" s="21">
        <v>240</v>
      </c>
      <c r="M252" s="21">
        <v>700</v>
      </c>
      <c r="N252" s="21">
        <v>11</v>
      </c>
      <c r="O252" s="21" t="s">
        <v>75</v>
      </c>
      <c r="P252" s="27"/>
      <c r="Q252" s="27" t="s">
        <v>23</v>
      </c>
      <c r="R252" s="27" t="s">
        <v>23</v>
      </c>
      <c r="S252" s="27"/>
      <c r="T252" s="27" t="s">
        <v>23</v>
      </c>
      <c r="U252" s="31"/>
    </row>
    <row r="253" spans="1:21" ht="15" thickBot="1">
      <c r="A253" s="22" t="str">
        <f t="shared" si="10"/>
        <v>UR劉備(蜀)</v>
      </c>
      <c r="B253" s="55">
        <v>1062</v>
      </c>
      <c r="C253" s="25" t="s">
        <v>1561</v>
      </c>
      <c r="D253" s="55" t="s">
        <v>1550</v>
      </c>
      <c r="E253" s="55">
        <v>3.5</v>
      </c>
      <c r="F253" s="55" t="s">
        <v>1551</v>
      </c>
      <c r="G253" s="55">
        <v>420</v>
      </c>
      <c r="H253" s="55">
        <v>20</v>
      </c>
      <c r="I253" s="55">
        <f t="shared" si="9"/>
        <v>467.5</v>
      </c>
      <c r="J253" s="55">
        <v>520</v>
      </c>
      <c r="K253" s="55">
        <v>410</v>
      </c>
      <c r="L253" s="55">
        <v>240</v>
      </c>
      <c r="M253" s="55">
        <v>700</v>
      </c>
      <c r="N253" s="55">
        <v>11</v>
      </c>
      <c r="O253" s="55" t="s">
        <v>1552</v>
      </c>
      <c r="P253" s="56"/>
      <c r="Q253" s="56" t="s">
        <v>1415</v>
      </c>
      <c r="R253" s="56" t="s">
        <v>1415</v>
      </c>
      <c r="S253" s="56"/>
      <c r="T253" s="56" t="s">
        <v>1415</v>
      </c>
      <c r="U253" s="41"/>
    </row>
    <row r="254" spans="1:21" ht="15" thickBot="1">
      <c r="A254" s="22" t="str">
        <f t="shared" si="10"/>
        <v>UR呂布</v>
      </c>
      <c r="B254" s="21">
        <v>4031</v>
      </c>
      <c r="C254" s="21" t="s">
        <v>180</v>
      </c>
      <c r="D254" s="21" t="s">
        <v>74</v>
      </c>
      <c r="E254" s="21">
        <v>4</v>
      </c>
      <c r="F254" s="21" t="s">
        <v>37</v>
      </c>
      <c r="G254" s="21">
        <v>510</v>
      </c>
      <c r="H254" s="21">
        <v>5</v>
      </c>
      <c r="I254" s="21">
        <f t="shared" si="9"/>
        <v>528.75</v>
      </c>
      <c r="J254" s="21">
        <v>545</v>
      </c>
      <c r="K254" s="21">
        <v>865</v>
      </c>
      <c r="L254" s="21">
        <v>455</v>
      </c>
      <c r="M254" s="21">
        <v>250</v>
      </c>
      <c r="N254" s="21">
        <v>16</v>
      </c>
      <c r="O254" s="21" t="s">
        <v>179</v>
      </c>
      <c r="P254" s="27"/>
      <c r="Q254" s="27" t="s">
        <v>23</v>
      </c>
      <c r="R254" s="27" t="s">
        <v>23</v>
      </c>
      <c r="S254" s="27"/>
      <c r="T254" s="27" t="s">
        <v>23</v>
      </c>
      <c r="U254" s="31"/>
    </row>
    <row r="255" spans="1:21" ht="15" thickBot="1">
      <c r="A255" s="22" t="str">
        <f t="shared" si="10"/>
        <v>UR呂蒙</v>
      </c>
      <c r="B255" s="21">
        <v>3053</v>
      </c>
      <c r="C255" s="21" t="s">
        <v>146</v>
      </c>
      <c r="D255" s="21" t="s">
        <v>74</v>
      </c>
      <c r="E255" s="21">
        <v>3</v>
      </c>
      <c r="F255" s="21" t="s">
        <v>22</v>
      </c>
      <c r="G255" s="21">
        <v>330</v>
      </c>
      <c r="H255" s="21">
        <v>4</v>
      </c>
      <c r="I255" s="21">
        <f t="shared" si="9"/>
        <v>332.5</v>
      </c>
      <c r="J255" s="21">
        <v>380</v>
      </c>
      <c r="K255" s="21">
        <v>300</v>
      </c>
      <c r="L255" s="21">
        <v>160</v>
      </c>
      <c r="M255" s="21">
        <v>490</v>
      </c>
      <c r="N255" s="21">
        <v>11</v>
      </c>
      <c r="O255" s="21" t="s">
        <v>133</v>
      </c>
      <c r="P255" s="27"/>
      <c r="Q255" s="27" t="s">
        <v>23</v>
      </c>
      <c r="R255" s="27" t="s">
        <v>23</v>
      </c>
      <c r="S255" s="27"/>
      <c r="T255" s="27" t="s">
        <v>23</v>
      </c>
      <c r="U255" s="31"/>
    </row>
    <row r="256" spans="1:21" ht="15" thickBot="1">
      <c r="A256" s="22" t="str">
        <f t="shared" si="10"/>
        <v>UR貂蝉</v>
      </c>
      <c r="B256" s="55">
        <v>4040</v>
      </c>
      <c r="C256" s="21" t="s">
        <v>1559</v>
      </c>
      <c r="D256" s="21" t="s">
        <v>1550</v>
      </c>
      <c r="E256" s="55">
        <v>1</v>
      </c>
      <c r="F256" s="21" t="s">
        <v>1404</v>
      </c>
      <c r="G256" s="55">
        <v>10</v>
      </c>
      <c r="H256" s="55">
        <v>10</v>
      </c>
      <c r="I256" s="55">
        <f t="shared" si="9"/>
        <v>95</v>
      </c>
      <c r="J256" s="55">
        <v>110</v>
      </c>
      <c r="K256" s="55">
        <v>90</v>
      </c>
      <c r="L256" s="55">
        <v>90</v>
      </c>
      <c r="M256" s="55">
        <v>90</v>
      </c>
      <c r="N256" s="55">
        <v>9</v>
      </c>
      <c r="O256" s="21" t="s">
        <v>1557</v>
      </c>
      <c r="P256" s="56"/>
      <c r="Q256" s="27" t="s">
        <v>23</v>
      </c>
      <c r="R256" s="27" t="s">
        <v>23</v>
      </c>
      <c r="S256" s="56"/>
      <c r="T256" s="27" t="s">
        <v>23</v>
      </c>
      <c r="U256" s="41"/>
    </row>
    <row r="257" spans="1:21" ht="14.25">
      <c r="A257" s="22" t="str">
        <f t="shared" si="10"/>
        <v>UR趙雲</v>
      </c>
      <c r="B257" s="37">
        <v>1049</v>
      </c>
      <c r="C257" s="37" t="s">
        <v>31</v>
      </c>
      <c r="D257" s="37" t="s">
        <v>74</v>
      </c>
      <c r="E257" s="37">
        <v>3.5</v>
      </c>
      <c r="F257" s="37" t="s">
        <v>32</v>
      </c>
      <c r="G257" s="37">
        <v>430</v>
      </c>
      <c r="H257" s="37">
        <v>16</v>
      </c>
      <c r="I257" s="37">
        <f t="shared" si="9"/>
        <v>475</v>
      </c>
      <c r="J257" s="37">
        <v>530</v>
      </c>
      <c r="K257" s="37">
        <v>250</v>
      </c>
      <c r="L257" s="37">
        <v>710</v>
      </c>
      <c r="M257" s="37">
        <v>410</v>
      </c>
      <c r="N257" s="37">
        <v>14</v>
      </c>
      <c r="O257" s="37" t="s">
        <v>78</v>
      </c>
      <c r="P257" s="38"/>
      <c r="Q257" s="38" t="s">
        <v>23</v>
      </c>
      <c r="R257" s="38" t="s">
        <v>23</v>
      </c>
      <c r="S257" s="38"/>
      <c r="T257" s="38" t="s">
        <v>23</v>
      </c>
      <c r="U257" s="31"/>
    </row>
  </sheetData>
  <sheetProtection/>
  <autoFilter ref="A1:A192">
    <sortState ref="A2:A257">
      <sortCondition sortBy="value" ref="A2:A257"/>
    </sortState>
  </autoFilter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87"/>
  <sheetViews>
    <sheetView zoomScalePageLayoutView="0" workbookViewId="0" topLeftCell="G3">
      <selection activeCell="I8" sqref="I8"/>
    </sheetView>
  </sheetViews>
  <sheetFormatPr defaultColWidth="9.140625" defaultRowHeight="15"/>
  <sheetData>
    <row r="1" spans="1:31" ht="13.5">
      <c r="A1" t="s">
        <v>229</v>
      </c>
      <c r="B1" s="6" t="s">
        <v>212</v>
      </c>
      <c r="C1" s="7" t="s">
        <v>213</v>
      </c>
      <c r="D1" s="7" t="s">
        <v>223</v>
      </c>
      <c r="E1" s="7" t="s">
        <v>215</v>
      </c>
      <c r="F1" s="8" t="s">
        <v>222</v>
      </c>
      <c r="X1" t="s">
        <v>1341</v>
      </c>
      <c r="Y1" t="s">
        <v>1342</v>
      </c>
      <c r="Z1" s="34" t="s">
        <v>1333</v>
      </c>
      <c r="AA1" s="34" t="s">
        <v>1334</v>
      </c>
      <c r="AB1" s="34" t="s">
        <v>1335</v>
      </c>
      <c r="AC1" s="34" t="s">
        <v>1336</v>
      </c>
      <c r="AD1" s="34" t="s">
        <v>1337</v>
      </c>
      <c r="AE1" s="34" t="s">
        <v>1338</v>
      </c>
    </row>
    <row r="2" spans="2:31" ht="13.5">
      <c r="B2" s="9" t="s">
        <v>212</v>
      </c>
      <c r="C2" s="10" t="s">
        <v>213</v>
      </c>
      <c r="D2" s="10" t="s">
        <v>214</v>
      </c>
      <c r="E2" s="10" t="s">
        <v>215</v>
      </c>
      <c r="F2" s="11" t="s">
        <v>216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285</v>
      </c>
      <c r="O2" t="s">
        <v>286</v>
      </c>
      <c r="Q2" t="s">
        <v>287</v>
      </c>
      <c r="R2" t="s">
        <v>288</v>
      </c>
      <c r="S2" t="s">
        <v>289</v>
      </c>
      <c r="T2" t="s">
        <v>290</v>
      </c>
      <c r="U2" t="s">
        <v>291</v>
      </c>
      <c r="X2" t="s">
        <v>274</v>
      </c>
      <c r="Y2">
        <v>15</v>
      </c>
      <c r="Z2">
        <v>50</v>
      </c>
      <c r="AA2">
        <v>52</v>
      </c>
      <c r="AB2">
        <v>54</v>
      </c>
      <c r="AC2">
        <v>200</v>
      </c>
      <c r="AD2">
        <v>208</v>
      </c>
      <c r="AE2">
        <v>216</v>
      </c>
    </row>
    <row r="3" spans="2:31" ht="13.5">
      <c r="B3" t="s">
        <v>212</v>
      </c>
      <c r="C3" t="s">
        <v>213</v>
      </c>
      <c r="D3" t="s">
        <v>223</v>
      </c>
      <c r="E3" t="s">
        <v>215</v>
      </c>
      <c r="F3" t="s">
        <v>222</v>
      </c>
      <c r="I3" s="4" t="s">
        <v>292</v>
      </c>
      <c r="J3" s="4" t="s">
        <v>292</v>
      </c>
      <c r="K3" s="4" t="s">
        <v>292</v>
      </c>
      <c r="L3" s="4" t="s">
        <v>292</v>
      </c>
      <c r="M3" s="4" t="s">
        <v>292</v>
      </c>
      <c r="N3" s="4" t="s">
        <v>292</v>
      </c>
      <c r="O3" s="4" t="s">
        <v>292</v>
      </c>
      <c r="P3" s="4"/>
      <c r="Q3" s="4" t="s">
        <v>292</v>
      </c>
      <c r="R3" s="4" t="s">
        <v>292</v>
      </c>
      <c r="S3" s="4" t="s">
        <v>292</v>
      </c>
      <c r="T3" s="4" t="s">
        <v>292</v>
      </c>
      <c r="U3" s="4" t="s">
        <v>292</v>
      </c>
      <c r="X3" s="35" t="s">
        <v>275</v>
      </c>
      <c r="Y3">
        <v>10</v>
      </c>
      <c r="Z3">
        <v>40</v>
      </c>
      <c r="AA3">
        <v>58</v>
      </c>
      <c r="AB3">
        <v>28</v>
      </c>
      <c r="AC3">
        <v>100</v>
      </c>
      <c r="AD3">
        <v>145</v>
      </c>
      <c r="AE3">
        <v>70</v>
      </c>
    </row>
    <row r="4" spans="2:31" ht="14.25" thickBot="1">
      <c r="B4" s="4" t="s">
        <v>217</v>
      </c>
      <c r="C4" s="4" t="s">
        <v>217</v>
      </c>
      <c r="D4" s="4" t="s">
        <v>217</v>
      </c>
      <c r="E4" s="4" t="s">
        <v>217</v>
      </c>
      <c r="F4" s="4" t="s">
        <v>217</v>
      </c>
      <c r="I4" t="s">
        <v>279</v>
      </c>
      <c r="J4" s="5" t="s">
        <v>293</v>
      </c>
      <c r="K4" s="5" t="s">
        <v>294</v>
      </c>
      <c r="L4" s="5" t="s">
        <v>295</v>
      </c>
      <c r="M4" s="5" t="s">
        <v>296</v>
      </c>
      <c r="N4" s="5" t="s">
        <v>297</v>
      </c>
      <c r="O4" s="5" t="s">
        <v>298</v>
      </c>
      <c r="Q4" t="s">
        <v>299</v>
      </c>
      <c r="R4" t="s">
        <v>300</v>
      </c>
      <c r="S4" t="s">
        <v>289</v>
      </c>
      <c r="T4" t="s">
        <v>290</v>
      </c>
      <c r="U4" s="5" t="s">
        <v>284</v>
      </c>
      <c r="X4" t="s">
        <v>276</v>
      </c>
      <c r="Y4">
        <v>10</v>
      </c>
      <c r="Z4">
        <v>25</v>
      </c>
      <c r="AA4">
        <v>42</v>
      </c>
      <c r="AB4">
        <v>60</v>
      </c>
      <c r="AC4">
        <v>63</v>
      </c>
      <c r="AD4">
        <v>105</v>
      </c>
      <c r="AE4">
        <v>150</v>
      </c>
    </row>
    <row r="5" spans="2:31" ht="14.25" thickBot="1">
      <c r="B5" s="45" t="s">
        <v>1422</v>
      </c>
      <c r="C5" s="45" t="s">
        <v>224</v>
      </c>
      <c r="D5" s="45" t="s">
        <v>1422</v>
      </c>
      <c r="E5" s="46" t="s">
        <v>1422</v>
      </c>
      <c r="F5" s="45" t="s">
        <v>1423</v>
      </c>
      <c r="I5" t="s">
        <v>302</v>
      </c>
      <c r="J5" s="5" t="s">
        <v>303</v>
      </c>
      <c r="K5" s="5" t="s">
        <v>304</v>
      </c>
      <c r="L5" s="5" t="s">
        <v>305</v>
      </c>
      <c r="M5" s="5" t="s">
        <v>306</v>
      </c>
      <c r="Q5" t="s">
        <v>308</v>
      </c>
      <c r="R5" t="s">
        <v>309</v>
      </c>
      <c r="S5" t="s">
        <v>310</v>
      </c>
      <c r="T5" t="s">
        <v>311</v>
      </c>
      <c r="U5" s="5" t="s">
        <v>307</v>
      </c>
      <c r="X5" t="s">
        <v>277</v>
      </c>
      <c r="Y5">
        <v>10</v>
      </c>
      <c r="Z5">
        <v>55</v>
      </c>
      <c r="AA5">
        <v>26</v>
      </c>
      <c r="AB5">
        <v>44</v>
      </c>
      <c r="AC5">
        <v>137</v>
      </c>
      <c r="AD5">
        <v>65</v>
      </c>
      <c r="AE5">
        <v>110</v>
      </c>
    </row>
    <row r="6" spans="2:19" ht="14.25" thickBot="1">
      <c r="B6" t="s">
        <v>1561</v>
      </c>
      <c r="C6" s="46" t="s">
        <v>1424</v>
      </c>
      <c r="D6" s="46" t="s">
        <v>225</v>
      </c>
      <c r="E6" s="45" t="s">
        <v>224</v>
      </c>
      <c r="F6" s="46" t="s">
        <v>232</v>
      </c>
      <c r="I6" t="s">
        <v>313</v>
      </c>
      <c r="J6" s="5" t="s">
        <v>314</v>
      </c>
      <c r="L6" s="5" t="s">
        <v>320</v>
      </c>
      <c r="M6" s="5" t="s">
        <v>316</v>
      </c>
      <c r="O6" s="5" t="s">
        <v>355</v>
      </c>
      <c r="R6" t="s">
        <v>1505</v>
      </c>
      <c r="S6" t="s">
        <v>318</v>
      </c>
    </row>
    <row r="7" spans="2:21" ht="14.25" thickBot="1">
      <c r="B7" s="46" t="s">
        <v>224</v>
      </c>
      <c r="C7" s="45" t="s">
        <v>1423</v>
      </c>
      <c r="D7" s="45" t="s">
        <v>224</v>
      </c>
      <c r="E7" s="46" t="s">
        <v>1424</v>
      </c>
      <c r="F7" s="45" t="s">
        <v>1425</v>
      </c>
      <c r="I7" s="79" t="s">
        <v>1842</v>
      </c>
      <c r="J7" s="5" t="s">
        <v>319</v>
      </c>
      <c r="K7" s="5" t="s">
        <v>347</v>
      </c>
      <c r="L7" s="5" t="s">
        <v>328</v>
      </c>
      <c r="M7" s="5" t="s">
        <v>321</v>
      </c>
      <c r="O7" s="5" t="s">
        <v>356</v>
      </c>
      <c r="Q7" t="s">
        <v>363</v>
      </c>
      <c r="R7" t="s">
        <v>317</v>
      </c>
      <c r="S7" t="s">
        <v>323</v>
      </c>
      <c r="T7" t="s">
        <v>375</v>
      </c>
      <c r="U7" t="s">
        <v>301</v>
      </c>
    </row>
    <row r="8" spans="2:24" ht="14.25" thickBot="1">
      <c r="B8" s="45" t="s">
        <v>1424</v>
      </c>
      <c r="C8" s="46" t="s">
        <v>226</v>
      </c>
      <c r="D8" s="46" t="s">
        <v>1424</v>
      </c>
      <c r="E8" s="45" t="s">
        <v>1423</v>
      </c>
      <c r="F8" s="46" t="s">
        <v>1426</v>
      </c>
      <c r="K8" s="5" t="s">
        <v>348</v>
      </c>
      <c r="Q8" t="s">
        <v>364</v>
      </c>
      <c r="R8" t="s">
        <v>1506</v>
      </c>
      <c r="T8" t="s">
        <v>376</v>
      </c>
      <c r="U8" t="s">
        <v>312</v>
      </c>
      <c r="X8" t="s">
        <v>1639</v>
      </c>
    </row>
    <row r="9" spans="2:32" ht="14.25" thickBot="1">
      <c r="B9" s="46" t="s">
        <v>225</v>
      </c>
      <c r="C9" s="45" t="s">
        <v>1422</v>
      </c>
      <c r="D9" s="45" t="s">
        <v>45</v>
      </c>
      <c r="E9" s="46" t="s">
        <v>1427</v>
      </c>
      <c r="F9" s="45" t="s">
        <v>231</v>
      </c>
      <c r="J9" s="5" t="s">
        <v>335</v>
      </c>
      <c r="L9" s="5" t="s">
        <v>330</v>
      </c>
      <c r="M9" t="s">
        <v>1615</v>
      </c>
      <c r="O9" s="5" t="s">
        <v>357</v>
      </c>
      <c r="Q9" t="s">
        <v>365</v>
      </c>
      <c r="S9" t="s">
        <v>377</v>
      </c>
      <c r="Y9">
        <v>0</v>
      </c>
      <c r="Z9">
        <v>40</v>
      </c>
      <c r="AA9">
        <v>80</v>
      </c>
      <c r="AB9">
        <v>120</v>
      </c>
      <c r="AC9">
        <v>160</v>
      </c>
      <c r="AD9">
        <v>200</v>
      </c>
      <c r="AE9">
        <v>240</v>
      </c>
      <c r="AF9">
        <v>280</v>
      </c>
    </row>
    <row r="10" spans="2:32" ht="15" thickBot="1">
      <c r="B10" s="45" t="s">
        <v>1423</v>
      </c>
      <c r="C10" s="46" t="s">
        <v>225</v>
      </c>
      <c r="D10" s="46" t="s">
        <v>1427</v>
      </c>
      <c r="E10" s="45" t="s">
        <v>230</v>
      </c>
      <c r="F10" s="46" t="s">
        <v>1428</v>
      </c>
      <c r="J10" s="5" t="s">
        <v>336</v>
      </c>
      <c r="K10" s="5" t="s">
        <v>349</v>
      </c>
      <c r="L10" s="5" t="s">
        <v>332</v>
      </c>
      <c r="O10" s="5" t="s">
        <v>358</v>
      </c>
      <c r="Q10" t="s">
        <v>366</v>
      </c>
      <c r="S10" t="s">
        <v>378</v>
      </c>
      <c r="U10" t="s">
        <v>324</v>
      </c>
      <c r="X10">
        <v>0</v>
      </c>
      <c r="Y10">
        <v>0</v>
      </c>
      <c r="Z10" s="65">
        <v>98605</v>
      </c>
      <c r="AA10" s="67">
        <v>531505</v>
      </c>
      <c r="AB10" s="69">
        <v>1372655</v>
      </c>
      <c r="AC10" s="72">
        <v>2659455</v>
      </c>
      <c r="AD10" s="74">
        <v>4394225</v>
      </c>
      <c r="AE10" s="76">
        <v>6593455</v>
      </c>
      <c r="AF10" s="78">
        <v>9272655</v>
      </c>
    </row>
    <row r="11" spans="2:32" ht="15" thickBot="1">
      <c r="B11" s="46" t="s">
        <v>226</v>
      </c>
      <c r="C11" s="45" t="s">
        <v>71</v>
      </c>
      <c r="D11" s="45" t="s">
        <v>1840</v>
      </c>
      <c r="E11" s="46" t="s">
        <v>232</v>
      </c>
      <c r="F11" s="45" t="s">
        <v>233</v>
      </c>
      <c r="J11" s="5" t="s">
        <v>337</v>
      </c>
      <c r="K11" s="5" t="s">
        <v>350</v>
      </c>
      <c r="U11" t="s">
        <v>326</v>
      </c>
      <c r="X11">
        <v>1</v>
      </c>
      <c r="Y11" s="63">
        <v>5</v>
      </c>
      <c r="Z11" s="66">
        <v>104955</v>
      </c>
      <c r="AA11" s="68">
        <v>547295</v>
      </c>
      <c r="AB11" s="70">
        <v>1399365</v>
      </c>
      <c r="AC11" s="73">
        <v>2697365</v>
      </c>
      <c r="AD11" s="75">
        <v>4443385</v>
      </c>
      <c r="AE11" s="77">
        <v>6654585</v>
      </c>
      <c r="AF11" s="80">
        <v>9345785</v>
      </c>
    </row>
    <row r="12" spans="2:32" ht="15" thickBot="1">
      <c r="B12" s="47" t="s">
        <v>1416</v>
      </c>
      <c r="C12" s="46" t="s">
        <v>230</v>
      </c>
      <c r="D12" s="45" t="s">
        <v>1839</v>
      </c>
      <c r="E12" s="45" t="s">
        <v>1425</v>
      </c>
      <c r="F12" s="46" t="s">
        <v>1429</v>
      </c>
      <c r="J12" s="5" t="s">
        <v>338</v>
      </c>
      <c r="L12" t="s">
        <v>333</v>
      </c>
      <c r="O12" s="5" t="s">
        <v>359</v>
      </c>
      <c r="Q12" t="s">
        <v>367</v>
      </c>
      <c r="S12" t="s">
        <v>1616</v>
      </c>
      <c r="X12">
        <v>2</v>
      </c>
      <c r="Y12" s="63">
        <v>35</v>
      </c>
      <c r="Z12" s="66">
        <v>111525</v>
      </c>
      <c r="AA12" s="68">
        <v>563345</v>
      </c>
      <c r="AB12" s="70">
        <v>1426355</v>
      </c>
      <c r="AC12" s="73">
        <v>2735555</v>
      </c>
      <c r="AD12" s="75">
        <v>4492815</v>
      </c>
      <c r="AE12" s="77">
        <v>6716015</v>
      </c>
      <c r="AF12" s="80">
        <v>9419215</v>
      </c>
    </row>
    <row r="13" spans="2:32" ht="15" thickBot="1">
      <c r="B13" s="44"/>
      <c r="C13" s="45" t="s">
        <v>218</v>
      </c>
      <c r="D13" s="46" t="s">
        <v>1429</v>
      </c>
      <c r="E13" s="46" t="s">
        <v>1430</v>
      </c>
      <c r="F13" s="45" t="s">
        <v>1431</v>
      </c>
      <c r="K13" t="s">
        <v>351</v>
      </c>
      <c r="L13" t="s">
        <v>353</v>
      </c>
      <c r="O13" s="5" t="s">
        <v>360</v>
      </c>
      <c r="Q13" t="s">
        <v>368</v>
      </c>
      <c r="U13" t="s">
        <v>329</v>
      </c>
      <c r="X13">
        <v>3</v>
      </c>
      <c r="Y13" s="63">
        <v>105</v>
      </c>
      <c r="Z13" s="66">
        <v>118315</v>
      </c>
      <c r="AA13" s="68">
        <v>579655</v>
      </c>
      <c r="AB13" s="70">
        <v>1453625</v>
      </c>
      <c r="AC13" s="73">
        <v>2774025</v>
      </c>
      <c r="AD13" s="75">
        <v>4542545</v>
      </c>
      <c r="AE13" s="77">
        <v>6777745</v>
      </c>
      <c r="AF13" s="80">
        <v>9492945</v>
      </c>
    </row>
    <row r="14" spans="2:32" ht="15" thickBot="1">
      <c r="B14" s="45" t="s">
        <v>227</v>
      </c>
      <c r="C14" s="46" t="s">
        <v>1432</v>
      </c>
      <c r="D14" s="45" t="s">
        <v>226</v>
      </c>
      <c r="E14" s="45" t="s">
        <v>219</v>
      </c>
      <c r="F14" s="46" t="s">
        <v>1433</v>
      </c>
      <c r="J14" s="5" t="s">
        <v>339</v>
      </c>
      <c r="K14" t="s">
        <v>352</v>
      </c>
      <c r="L14" t="s">
        <v>354</v>
      </c>
      <c r="Q14" t="s">
        <v>369</v>
      </c>
      <c r="U14" t="s">
        <v>331</v>
      </c>
      <c r="X14">
        <v>4</v>
      </c>
      <c r="Y14" s="63">
        <v>230</v>
      </c>
      <c r="Z14" s="66">
        <v>125325</v>
      </c>
      <c r="AA14" s="68">
        <v>596225</v>
      </c>
      <c r="AB14" s="70">
        <v>1481175</v>
      </c>
      <c r="AC14" s="73">
        <v>2812775</v>
      </c>
      <c r="AD14" s="75">
        <v>4592575</v>
      </c>
      <c r="AE14" s="77">
        <v>6839775</v>
      </c>
      <c r="AF14" s="80">
        <v>9566975</v>
      </c>
    </row>
    <row r="15" spans="2:32" ht="15" thickBot="1">
      <c r="B15" t="s">
        <v>1562</v>
      </c>
      <c r="C15" s="46" t="s">
        <v>45</v>
      </c>
      <c r="D15" s="46" t="s">
        <v>231</v>
      </c>
      <c r="E15" s="46" t="s">
        <v>1418</v>
      </c>
      <c r="F15" s="45" t="s">
        <v>52</v>
      </c>
      <c r="J15" s="5" t="s">
        <v>340</v>
      </c>
      <c r="L15" t="s">
        <v>1507</v>
      </c>
      <c r="O15" t="s">
        <v>361</v>
      </c>
      <c r="Q15" t="s">
        <v>370</v>
      </c>
      <c r="X15">
        <v>5</v>
      </c>
      <c r="Y15" s="63">
        <v>420</v>
      </c>
      <c r="Z15" s="66">
        <v>132555</v>
      </c>
      <c r="AA15" s="68">
        <v>613055</v>
      </c>
      <c r="AB15" s="70">
        <v>1509005</v>
      </c>
      <c r="AC15" s="73">
        <v>2851805</v>
      </c>
      <c r="AD15" s="75">
        <v>4642905</v>
      </c>
      <c r="AE15" s="77">
        <v>6902105</v>
      </c>
      <c r="AF15" s="80">
        <v>9641305</v>
      </c>
    </row>
    <row r="16" spans="2:32" ht="15" thickBot="1">
      <c r="B16" s="46" t="s">
        <v>228</v>
      </c>
      <c r="C16" s="48" t="s">
        <v>62</v>
      </c>
      <c r="D16" s="45" t="s">
        <v>1417</v>
      </c>
      <c r="E16" s="45" t="s">
        <v>1419</v>
      </c>
      <c r="F16" s="45" t="s">
        <v>1382</v>
      </c>
      <c r="J16" s="5" t="s">
        <v>341</v>
      </c>
      <c r="O16" t="s">
        <v>362</v>
      </c>
      <c r="X16">
        <v>6</v>
      </c>
      <c r="Y16" s="63">
        <v>680</v>
      </c>
      <c r="Z16" s="66">
        <v>140005</v>
      </c>
      <c r="AA16" s="68">
        <v>630145</v>
      </c>
      <c r="AB16" s="70">
        <v>1537115</v>
      </c>
      <c r="AC16" s="73">
        <v>2891115</v>
      </c>
      <c r="AD16" s="75">
        <v>4693535</v>
      </c>
      <c r="AE16" s="77">
        <v>6964735</v>
      </c>
      <c r="AF16" s="80">
        <v>9715935</v>
      </c>
    </row>
    <row r="17" spans="2:32" ht="15" thickBot="1">
      <c r="B17" s="46" t="s">
        <v>94</v>
      </c>
      <c r="C17" s="57" t="s">
        <v>1590</v>
      </c>
      <c r="D17" s="49" t="s">
        <v>1384</v>
      </c>
      <c r="E17" s="46" t="s">
        <v>1420</v>
      </c>
      <c r="F17" s="44"/>
      <c r="J17" s="5" t="s">
        <v>342</v>
      </c>
      <c r="L17" s="5" t="s">
        <v>325</v>
      </c>
      <c r="Q17" t="s">
        <v>371</v>
      </c>
      <c r="X17">
        <v>7</v>
      </c>
      <c r="Y17" s="64">
        <v>1015</v>
      </c>
      <c r="Z17" s="66">
        <v>147675</v>
      </c>
      <c r="AA17" s="68">
        <v>647495</v>
      </c>
      <c r="AB17" s="70">
        <v>1565505</v>
      </c>
      <c r="AC17" s="73">
        <v>2930705</v>
      </c>
      <c r="AD17" s="75">
        <v>4744465</v>
      </c>
      <c r="AE17" s="77">
        <v>7027665</v>
      </c>
      <c r="AF17" s="80">
        <v>9790865</v>
      </c>
    </row>
    <row r="18" spans="2:32" ht="15" thickBot="1">
      <c r="B18" s="46" t="s">
        <v>1606</v>
      </c>
      <c r="C18" s="79" t="s">
        <v>1831</v>
      </c>
      <c r="D18" s="59" t="s">
        <v>1609</v>
      </c>
      <c r="E18" s="45" t="s">
        <v>1435</v>
      </c>
      <c r="F18" s="45" t="s">
        <v>1436</v>
      </c>
      <c r="L18" s="5" t="s">
        <v>327</v>
      </c>
      <c r="O18" s="79" t="s">
        <v>1685</v>
      </c>
      <c r="Q18" t="s">
        <v>372</v>
      </c>
      <c r="X18">
        <v>8</v>
      </c>
      <c r="Y18" s="64">
        <v>1430</v>
      </c>
      <c r="Z18" s="66">
        <v>155565</v>
      </c>
      <c r="AA18" s="68">
        <v>665105</v>
      </c>
      <c r="AB18" s="70">
        <v>1594175</v>
      </c>
      <c r="AC18" s="73">
        <v>2970575</v>
      </c>
      <c r="AD18" s="75">
        <v>4795695</v>
      </c>
      <c r="AE18" s="77">
        <v>7090895</v>
      </c>
      <c r="AF18" s="80">
        <v>9866095</v>
      </c>
    </row>
    <row r="19" spans="2:32" ht="15" thickBot="1">
      <c r="B19" s="46" t="s">
        <v>1605</v>
      </c>
      <c r="D19" s="58" t="s">
        <v>1743</v>
      </c>
      <c r="E19" s="46" t="s">
        <v>1439</v>
      </c>
      <c r="F19" s="46" t="s">
        <v>1440</v>
      </c>
      <c r="J19" s="5" t="s">
        <v>343</v>
      </c>
      <c r="O19" s="79" t="s">
        <v>1686</v>
      </c>
      <c r="Q19" t="s">
        <v>373</v>
      </c>
      <c r="X19">
        <v>9</v>
      </c>
      <c r="Y19" s="64">
        <v>1925</v>
      </c>
      <c r="Z19" s="66">
        <v>163675</v>
      </c>
      <c r="AA19" s="68">
        <v>682975</v>
      </c>
      <c r="AB19" s="70">
        <v>1623125</v>
      </c>
      <c r="AC19" s="73">
        <v>3010725</v>
      </c>
      <c r="AD19" s="75">
        <v>4847225</v>
      </c>
      <c r="AE19" s="77">
        <v>7154425</v>
      </c>
      <c r="AF19" s="80">
        <v>9941625</v>
      </c>
    </row>
    <row r="20" spans="2:32" ht="15" thickBot="1">
      <c r="B20" s="46" t="s">
        <v>1390</v>
      </c>
      <c r="C20" s="45" t="s">
        <v>1434</v>
      </c>
      <c r="D20" s="59" t="s">
        <v>1835</v>
      </c>
      <c r="E20" s="45" t="s">
        <v>1444</v>
      </c>
      <c r="F20" s="45" t="s">
        <v>1445</v>
      </c>
      <c r="J20" s="5" t="s">
        <v>344</v>
      </c>
      <c r="L20" s="5" t="s">
        <v>315</v>
      </c>
      <c r="Q20" t="s">
        <v>374</v>
      </c>
      <c r="X20">
        <v>10</v>
      </c>
      <c r="Y20" s="64">
        <v>2505</v>
      </c>
      <c r="Z20" s="66">
        <v>172005</v>
      </c>
      <c r="AA20" s="68">
        <v>701105</v>
      </c>
      <c r="AB20" s="70">
        <v>1652355</v>
      </c>
      <c r="AC20" s="73">
        <v>3051155</v>
      </c>
      <c r="AD20" s="75">
        <v>4899055</v>
      </c>
      <c r="AE20" s="77">
        <v>7218255</v>
      </c>
      <c r="AF20" s="80">
        <v>10017455</v>
      </c>
    </row>
    <row r="21" spans="2:32" ht="15" thickBot="1">
      <c r="B21" s="50" t="s">
        <v>90</v>
      </c>
      <c r="C21" s="46" t="s">
        <v>1437</v>
      </c>
      <c r="E21" s="46" t="s">
        <v>1449</v>
      </c>
      <c r="F21" s="46" t="s">
        <v>1450</v>
      </c>
      <c r="J21" s="5" t="s">
        <v>345</v>
      </c>
      <c r="L21" t="s">
        <v>334</v>
      </c>
      <c r="O21" t="s">
        <v>322</v>
      </c>
      <c r="X21">
        <v>11</v>
      </c>
      <c r="Y21" s="64">
        <v>3185</v>
      </c>
      <c r="Z21" s="66">
        <v>180565</v>
      </c>
      <c r="AA21" s="68">
        <v>719505</v>
      </c>
      <c r="AB21" s="70">
        <v>1681865</v>
      </c>
      <c r="AC21" s="73">
        <v>3091865</v>
      </c>
      <c r="AD21" s="75">
        <v>4951185</v>
      </c>
      <c r="AE21" s="77">
        <v>7282385</v>
      </c>
      <c r="AF21" s="80">
        <v>10093585</v>
      </c>
    </row>
    <row r="22" spans="2:32" ht="15" thickBot="1">
      <c r="B22" s="58" t="s">
        <v>1738</v>
      </c>
      <c r="C22" s="45" t="s">
        <v>1442</v>
      </c>
      <c r="D22" s="46" t="s">
        <v>92</v>
      </c>
      <c r="E22" s="50" t="s">
        <v>31</v>
      </c>
      <c r="F22" s="45" t="s">
        <v>1453</v>
      </c>
      <c r="J22" s="5" t="s">
        <v>346</v>
      </c>
      <c r="O22" t="s">
        <v>1353</v>
      </c>
      <c r="Q22" s="79" t="s">
        <v>1750</v>
      </c>
      <c r="X22">
        <v>12</v>
      </c>
      <c r="Y22" s="64">
        <v>3975</v>
      </c>
      <c r="Z22" s="66">
        <v>189355</v>
      </c>
      <c r="AA22" s="68">
        <v>738175</v>
      </c>
      <c r="AB22" s="70">
        <v>1711655</v>
      </c>
      <c r="AC22" s="73">
        <v>3132855</v>
      </c>
      <c r="AD22" s="75">
        <v>5003615</v>
      </c>
      <c r="AE22" s="77">
        <v>7346815</v>
      </c>
      <c r="AF22" s="80">
        <v>10170015</v>
      </c>
    </row>
    <row r="23" spans="3:32" ht="15" thickBot="1">
      <c r="C23" s="46" t="s">
        <v>1447</v>
      </c>
      <c r="D23" s="45" t="s">
        <v>1438</v>
      </c>
      <c r="E23" s="44" t="s">
        <v>1747</v>
      </c>
      <c r="F23" s="46" t="s">
        <v>1455</v>
      </c>
      <c r="L23" t="s">
        <v>1588</v>
      </c>
      <c r="O23" t="s">
        <v>1364</v>
      </c>
      <c r="X23">
        <v>13</v>
      </c>
      <c r="Y23" s="64">
        <v>4885</v>
      </c>
      <c r="Z23" s="66">
        <v>198375</v>
      </c>
      <c r="AA23" s="68">
        <v>757115</v>
      </c>
      <c r="AB23" s="70">
        <v>1741725</v>
      </c>
      <c r="AC23" s="73">
        <v>3174125</v>
      </c>
      <c r="AD23" s="75">
        <v>5056345</v>
      </c>
      <c r="AE23" s="77">
        <v>7411545</v>
      </c>
      <c r="AF23" s="80">
        <v>10246745</v>
      </c>
    </row>
    <row r="24" spans="2:32" ht="15" thickBot="1">
      <c r="B24" s="45" t="s">
        <v>1441</v>
      </c>
      <c r="C24" s="45" t="s">
        <v>97</v>
      </c>
      <c r="D24" s="45" t="s">
        <v>1443</v>
      </c>
      <c r="F24" s="45" t="s">
        <v>1456</v>
      </c>
      <c r="J24" s="79" t="s">
        <v>1683</v>
      </c>
      <c r="Q24" s="79" t="s">
        <v>1749</v>
      </c>
      <c r="X24">
        <v>14</v>
      </c>
      <c r="Y24" s="64">
        <v>5925</v>
      </c>
      <c r="Z24" s="66">
        <v>207625</v>
      </c>
      <c r="AA24" s="68">
        <v>776325</v>
      </c>
      <c r="AB24" s="70">
        <v>1772075</v>
      </c>
      <c r="AC24" s="73">
        <v>3215675</v>
      </c>
      <c r="AD24" s="75">
        <v>5109375</v>
      </c>
      <c r="AE24" s="77">
        <v>7476575</v>
      </c>
      <c r="AF24" s="80">
        <v>10323775</v>
      </c>
    </row>
    <row r="25" spans="2:32" ht="15" thickBot="1">
      <c r="B25" s="45" t="s">
        <v>1604</v>
      </c>
      <c r="C25" s="45" t="s">
        <v>1387</v>
      </c>
      <c r="D25" s="45" t="s">
        <v>1448</v>
      </c>
      <c r="E25" s="45" t="s">
        <v>1434</v>
      </c>
      <c r="F25" s="46" t="s">
        <v>1459</v>
      </c>
      <c r="J25" s="79" t="s">
        <v>1684</v>
      </c>
      <c r="L25" s="79" t="s">
        <v>1748</v>
      </c>
      <c r="Q25" t="s">
        <v>1566</v>
      </c>
      <c r="X25">
        <v>15</v>
      </c>
      <c r="Y25" s="64">
        <v>7105</v>
      </c>
      <c r="Z25" s="66">
        <v>217105</v>
      </c>
      <c r="AA25" s="68">
        <v>795805</v>
      </c>
      <c r="AB25" s="70">
        <v>1802705</v>
      </c>
      <c r="AC25" s="73">
        <v>3257505</v>
      </c>
      <c r="AD25" s="75">
        <v>5162705</v>
      </c>
      <c r="AE25" s="77">
        <v>7541905</v>
      </c>
      <c r="AF25" s="80">
        <v>10401105</v>
      </c>
    </row>
    <row r="26" spans="2:32" ht="15" thickBot="1">
      <c r="B26" s="46" t="s">
        <v>1446</v>
      </c>
      <c r="C26" s="45" t="s">
        <v>1388</v>
      </c>
      <c r="D26" s="45" t="s">
        <v>1452</v>
      </c>
      <c r="E26" s="46" t="s">
        <v>1458</v>
      </c>
      <c r="F26" s="45" t="s">
        <v>1461</v>
      </c>
      <c r="J26" s="79" t="s">
        <v>1661</v>
      </c>
      <c r="L26" s="79"/>
      <c r="X26">
        <v>16</v>
      </c>
      <c r="Y26" s="64">
        <v>8435</v>
      </c>
      <c r="Z26" s="66">
        <v>226815</v>
      </c>
      <c r="AA26" s="68">
        <v>815555</v>
      </c>
      <c r="AB26" s="70">
        <v>1833615</v>
      </c>
      <c r="AC26" s="73">
        <v>3299615</v>
      </c>
      <c r="AD26" s="75">
        <v>5216335</v>
      </c>
      <c r="AE26" s="77">
        <v>7607535</v>
      </c>
      <c r="AF26" s="80">
        <v>10478735</v>
      </c>
    </row>
    <row r="27" spans="2:32" ht="15" thickBot="1">
      <c r="B27" s="45" t="s">
        <v>1451</v>
      </c>
      <c r="C27" s="48" t="s">
        <v>128</v>
      </c>
      <c r="D27" s="46" t="s">
        <v>1328</v>
      </c>
      <c r="E27" s="45" t="s">
        <v>1436</v>
      </c>
      <c r="F27" s="46" t="s">
        <v>1463</v>
      </c>
      <c r="J27" s="79" t="s">
        <v>1672</v>
      </c>
      <c r="X27">
        <v>17</v>
      </c>
      <c r="Y27" s="64">
        <v>9925</v>
      </c>
      <c r="Z27" s="66">
        <v>236755</v>
      </c>
      <c r="AA27" s="68">
        <v>835575</v>
      </c>
      <c r="AB27" s="70">
        <v>1864805</v>
      </c>
      <c r="AC27" s="73">
        <v>3342005</v>
      </c>
      <c r="AD27" s="75">
        <v>5270265</v>
      </c>
      <c r="AE27" s="77">
        <v>7673465</v>
      </c>
      <c r="AF27" s="80">
        <v>10556665</v>
      </c>
    </row>
    <row r="28" spans="2:32" ht="15" thickBot="1">
      <c r="B28" s="46" t="s">
        <v>1454</v>
      </c>
      <c r="C28" s="57" t="s">
        <v>1591</v>
      </c>
      <c r="D28" s="45" t="s">
        <v>1327</v>
      </c>
      <c r="E28" s="46" t="s">
        <v>1462</v>
      </c>
      <c r="F28" s="45" t="s">
        <v>1466</v>
      </c>
      <c r="X28">
        <v>18</v>
      </c>
      <c r="Y28" s="64">
        <v>11585</v>
      </c>
      <c r="Z28" s="66">
        <v>246925</v>
      </c>
      <c r="AA28" s="68">
        <v>855865</v>
      </c>
      <c r="AB28" s="70">
        <v>1896275</v>
      </c>
      <c r="AC28" s="73">
        <v>3384675</v>
      </c>
      <c r="AD28" s="75">
        <v>5324495</v>
      </c>
      <c r="AE28" s="77">
        <v>7739695</v>
      </c>
      <c r="AF28" s="80">
        <v>10634895</v>
      </c>
    </row>
    <row r="29" spans="2:32" ht="15" thickBot="1">
      <c r="B29" s="46" t="s">
        <v>1391</v>
      </c>
      <c r="C29" s="44"/>
      <c r="D29" s="46" t="s">
        <v>1457</v>
      </c>
      <c r="E29" s="45" t="s">
        <v>1440</v>
      </c>
      <c r="F29" s="46" t="s">
        <v>1468</v>
      </c>
      <c r="J29" t="s">
        <v>1508</v>
      </c>
      <c r="X29">
        <v>19</v>
      </c>
      <c r="Y29" s="64">
        <v>13425</v>
      </c>
      <c r="Z29" s="66">
        <v>257325</v>
      </c>
      <c r="AA29" s="68">
        <v>876425</v>
      </c>
      <c r="AB29" s="70">
        <v>1928025</v>
      </c>
      <c r="AC29" s="73">
        <v>3427625</v>
      </c>
      <c r="AD29" s="75">
        <v>5379025</v>
      </c>
      <c r="AE29" s="77">
        <v>7806225</v>
      </c>
      <c r="AF29" s="80">
        <v>10713425</v>
      </c>
    </row>
    <row r="30" spans="2:32" ht="15" thickBot="1">
      <c r="B30" s="51" t="s">
        <v>163</v>
      </c>
      <c r="C30" s="45" t="s">
        <v>1446</v>
      </c>
      <c r="D30" s="46" t="s">
        <v>1460</v>
      </c>
      <c r="E30" s="46" t="s">
        <v>1467</v>
      </c>
      <c r="F30" s="45" t="s">
        <v>1469</v>
      </c>
      <c r="J30" s="79" t="s">
        <v>1841</v>
      </c>
      <c r="X30">
        <v>20</v>
      </c>
      <c r="Y30" s="64">
        <v>15455</v>
      </c>
      <c r="Z30" s="66">
        <v>267955</v>
      </c>
      <c r="AA30" s="68">
        <v>897255</v>
      </c>
      <c r="AB30" s="70">
        <v>1960055</v>
      </c>
      <c r="AC30" s="73">
        <v>3470855</v>
      </c>
      <c r="AD30" s="75">
        <v>5433855</v>
      </c>
      <c r="AE30" s="77">
        <v>7873055</v>
      </c>
      <c r="AF30" s="80">
        <v>10792255</v>
      </c>
    </row>
    <row r="31" spans="2:31" ht="15" thickBot="1">
      <c r="B31" s="47" t="s">
        <v>1421</v>
      </c>
      <c r="C31" s="46" t="s">
        <v>1465</v>
      </c>
      <c r="D31" s="46" t="s">
        <v>1436</v>
      </c>
      <c r="E31" s="45" t="s">
        <v>1445</v>
      </c>
      <c r="F31" s="46" t="s">
        <v>1471</v>
      </c>
      <c r="X31">
        <v>21</v>
      </c>
      <c r="Y31" s="65">
        <v>17685</v>
      </c>
      <c r="Z31" s="67">
        <v>278825</v>
      </c>
      <c r="AA31" s="69">
        <v>918365</v>
      </c>
      <c r="AB31" s="71">
        <v>1992365</v>
      </c>
      <c r="AC31" s="74">
        <v>3514365</v>
      </c>
      <c r="AD31" s="76">
        <v>5488985</v>
      </c>
      <c r="AE31" s="78">
        <v>7940185</v>
      </c>
    </row>
    <row r="32" spans="2:31" ht="15" thickBot="1">
      <c r="B32" t="s">
        <v>1563</v>
      </c>
      <c r="C32" s="45" t="s">
        <v>1454</v>
      </c>
      <c r="D32" s="45" t="s">
        <v>1437</v>
      </c>
      <c r="E32" s="46" t="s">
        <v>1457</v>
      </c>
      <c r="F32" s="44"/>
      <c r="X32">
        <v>22</v>
      </c>
      <c r="Y32" s="65">
        <v>20115</v>
      </c>
      <c r="Z32" s="67">
        <v>289935</v>
      </c>
      <c r="AA32" s="69">
        <v>939755</v>
      </c>
      <c r="AB32" s="71">
        <v>2024955</v>
      </c>
      <c r="AC32" s="74">
        <v>3558155</v>
      </c>
      <c r="AD32" s="76">
        <v>5544415</v>
      </c>
      <c r="AE32" s="78">
        <v>8007615</v>
      </c>
    </row>
    <row r="33" spans="2:31" ht="15" thickBot="1">
      <c r="B33" s="44" t="s">
        <v>1739</v>
      </c>
      <c r="C33" s="46" t="s">
        <v>1451</v>
      </c>
      <c r="D33" s="46" t="s">
        <v>128</v>
      </c>
      <c r="E33" s="45" t="s">
        <v>1450</v>
      </c>
      <c r="F33" s="45" t="s">
        <v>1473</v>
      </c>
      <c r="X33">
        <v>23</v>
      </c>
      <c r="Y33" s="65">
        <v>22745</v>
      </c>
      <c r="Z33" s="67">
        <v>301285</v>
      </c>
      <c r="AA33" s="69">
        <v>961425</v>
      </c>
      <c r="AB33" s="71">
        <v>2057825</v>
      </c>
      <c r="AC33" s="74">
        <v>3602225</v>
      </c>
      <c r="AD33" s="76">
        <v>5600145</v>
      </c>
      <c r="AE33" s="78">
        <v>8075345</v>
      </c>
    </row>
    <row r="34" spans="2:31" ht="15" thickBot="1">
      <c r="B34" s="79" t="s">
        <v>1829</v>
      </c>
      <c r="C34" s="45" t="s">
        <v>1470</v>
      </c>
      <c r="D34" s="46" t="s">
        <v>1440</v>
      </c>
      <c r="E34" s="46" t="s">
        <v>1453</v>
      </c>
      <c r="F34" s="46" t="s">
        <v>1474</v>
      </c>
      <c r="X34">
        <v>24</v>
      </c>
      <c r="Y34" s="65">
        <v>25575</v>
      </c>
      <c r="Z34" s="67">
        <v>312875</v>
      </c>
      <c r="AA34" s="69">
        <v>983375</v>
      </c>
      <c r="AB34" s="71">
        <v>2090975</v>
      </c>
      <c r="AC34" s="74">
        <v>3646575</v>
      </c>
      <c r="AD34" s="76">
        <v>5656175</v>
      </c>
      <c r="AE34" s="78">
        <v>8143375</v>
      </c>
    </row>
    <row r="35" spans="2:31" ht="15" thickBot="1">
      <c r="B35" s="5" t="s">
        <v>1830</v>
      </c>
      <c r="C35" s="46" t="s">
        <v>1472</v>
      </c>
      <c r="D35" s="45" t="s">
        <v>104</v>
      </c>
      <c r="E35" s="45" t="s">
        <v>1455</v>
      </c>
      <c r="F35" s="45" t="s">
        <v>1475</v>
      </c>
      <c r="X35">
        <v>25</v>
      </c>
      <c r="Y35" s="65">
        <v>28605</v>
      </c>
      <c r="Z35" s="67">
        <v>324705</v>
      </c>
      <c r="AA35" s="69">
        <v>1005605</v>
      </c>
      <c r="AB35" s="71">
        <v>2124405</v>
      </c>
      <c r="AC35" s="74">
        <v>3691205</v>
      </c>
      <c r="AD35" s="76">
        <v>5712505</v>
      </c>
      <c r="AE35" s="78">
        <v>8211705</v>
      </c>
    </row>
    <row r="36" spans="3:31" ht="15" thickBot="1">
      <c r="C36" s="53" t="s">
        <v>1389</v>
      </c>
      <c r="D36" s="52" t="s">
        <v>95</v>
      </c>
      <c r="E36" s="46" t="s">
        <v>1471</v>
      </c>
      <c r="F36" s="46" t="s">
        <v>1477</v>
      </c>
      <c r="X36">
        <v>26</v>
      </c>
      <c r="Y36" s="65">
        <v>31835</v>
      </c>
      <c r="Z36" s="67">
        <v>336775</v>
      </c>
      <c r="AA36" s="69">
        <v>1028115</v>
      </c>
      <c r="AB36" s="71">
        <v>2158115</v>
      </c>
      <c r="AC36" s="74">
        <v>3736115</v>
      </c>
      <c r="AD36" s="76">
        <v>5769135</v>
      </c>
      <c r="AE36" s="78">
        <v>8280335</v>
      </c>
    </row>
    <row r="37" spans="2:31" ht="15" thickBot="1">
      <c r="B37" s="45" t="s">
        <v>1464</v>
      </c>
      <c r="C37" s="44"/>
      <c r="D37" s="50" t="s">
        <v>121</v>
      </c>
      <c r="E37" s="45" t="s">
        <v>1456</v>
      </c>
      <c r="F37" s="45" t="s">
        <v>1479</v>
      </c>
      <c r="X37">
        <v>27</v>
      </c>
      <c r="Y37" s="65">
        <v>35265</v>
      </c>
      <c r="Z37" s="67">
        <v>349085</v>
      </c>
      <c r="AA37" s="69">
        <v>1050905</v>
      </c>
      <c r="AB37" s="71">
        <v>2192105</v>
      </c>
      <c r="AC37" s="74">
        <v>3781305</v>
      </c>
      <c r="AD37" s="76">
        <v>5826065</v>
      </c>
      <c r="AE37" s="78">
        <v>8349265</v>
      </c>
    </row>
    <row r="38" spans="2:31" ht="15" thickBot="1">
      <c r="B38" s="36" t="s">
        <v>1565</v>
      </c>
      <c r="C38" s="45" t="s">
        <v>1464</v>
      </c>
      <c r="D38" s="44" t="s">
        <v>1744</v>
      </c>
      <c r="E38" s="46" t="s">
        <v>1459</v>
      </c>
      <c r="F38" s="46" t="s">
        <v>1482</v>
      </c>
      <c r="X38">
        <v>28</v>
      </c>
      <c r="Y38" s="65">
        <v>38895</v>
      </c>
      <c r="Z38" s="67">
        <v>361635</v>
      </c>
      <c r="AA38" s="69">
        <v>1073975</v>
      </c>
      <c r="AB38" s="71">
        <v>2226375</v>
      </c>
      <c r="AC38" s="74">
        <v>3826775</v>
      </c>
      <c r="AD38" s="76">
        <v>5883295</v>
      </c>
      <c r="AE38" s="78">
        <v>8418495</v>
      </c>
    </row>
    <row r="39" spans="2:31" ht="15" thickBot="1">
      <c r="B39" s="36" t="s">
        <v>1564</v>
      </c>
      <c r="C39" s="46" t="s">
        <v>1476</v>
      </c>
      <c r="E39" s="45" t="s">
        <v>1461</v>
      </c>
      <c r="F39" s="45" t="s">
        <v>1484</v>
      </c>
      <c r="X39">
        <v>29</v>
      </c>
      <c r="Y39" s="65">
        <v>42725</v>
      </c>
      <c r="Z39" s="67">
        <v>374425</v>
      </c>
      <c r="AA39" s="69">
        <v>1097325</v>
      </c>
      <c r="AB39" s="71">
        <v>2260925</v>
      </c>
      <c r="AC39" s="74">
        <v>3872525</v>
      </c>
      <c r="AD39" s="76">
        <v>5940825</v>
      </c>
      <c r="AE39" s="78">
        <v>8488025</v>
      </c>
    </row>
    <row r="40" spans="2:31" ht="15" thickBot="1">
      <c r="B40" s="36" t="s">
        <v>1607</v>
      </c>
      <c r="C40" s="45" t="s">
        <v>1478</v>
      </c>
      <c r="D40" s="45" t="s">
        <v>1470</v>
      </c>
      <c r="E40" s="46" t="s">
        <v>1463</v>
      </c>
      <c r="F40" s="46" t="s">
        <v>1486</v>
      </c>
      <c r="X40">
        <v>30</v>
      </c>
      <c r="Y40" s="65">
        <v>46755</v>
      </c>
      <c r="Z40" s="67">
        <v>387455</v>
      </c>
      <c r="AA40" s="69">
        <v>1120955</v>
      </c>
      <c r="AB40" s="71">
        <v>2295755</v>
      </c>
      <c r="AC40" s="74">
        <v>3918555</v>
      </c>
      <c r="AD40" s="76">
        <v>5998655</v>
      </c>
      <c r="AE40" s="78">
        <v>8557855</v>
      </c>
    </row>
    <row r="41" spans="2:31" ht="15" thickBot="1">
      <c r="B41" s="36"/>
      <c r="C41" s="46" t="s">
        <v>1480</v>
      </c>
      <c r="D41" s="46" t="s">
        <v>1325</v>
      </c>
      <c r="E41" s="45" t="s">
        <v>1466</v>
      </c>
      <c r="F41" s="45" t="s">
        <v>1488</v>
      </c>
      <c r="X41">
        <v>31</v>
      </c>
      <c r="Y41" s="65">
        <v>50995</v>
      </c>
      <c r="Z41" s="67">
        <v>400735</v>
      </c>
      <c r="AA41" s="69">
        <v>1144865</v>
      </c>
      <c r="AB41" s="71">
        <v>2330865</v>
      </c>
      <c r="AC41" s="74">
        <v>3964865</v>
      </c>
      <c r="AD41" s="76">
        <v>6056785</v>
      </c>
      <c r="AE41" s="78">
        <v>8627985</v>
      </c>
    </row>
    <row r="42" spans="2:31" ht="15" thickBot="1">
      <c r="B42" s="36"/>
      <c r="C42" s="45" t="s">
        <v>1483</v>
      </c>
      <c r="D42" s="46" t="s">
        <v>1326</v>
      </c>
      <c r="E42" s="46" t="s">
        <v>1468</v>
      </c>
      <c r="F42" s="46" t="s">
        <v>1489</v>
      </c>
      <c r="X42">
        <v>32</v>
      </c>
      <c r="Y42" s="65">
        <v>55445</v>
      </c>
      <c r="Z42" s="67">
        <v>414265</v>
      </c>
      <c r="AA42" s="69">
        <v>1169055</v>
      </c>
      <c r="AB42" s="71">
        <v>2366255</v>
      </c>
      <c r="AC42" s="74">
        <v>4011455</v>
      </c>
      <c r="AD42" s="76">
        <v>6115215</v>
      </c>
      <c r="AE42" s="78">
        <v>8698415</v>
      </c>
    </row>
    <row r="43" spans="2:31" ht="15" thickBot="1">
      <c r="B43" s="36"/>
      <c r="C43" s="46" t="s">
        <v>1485</v>
      </c>
      <c r="D43" s="45" t="s">
        <v>1481</v>
      </c>
      <c r="E43" s="45" t="s">
        <v>1460</v>
      </c>
      <c r="F43" s="44"/>
      <c r="X43">
        <v>33</v>
      </c>
      <c r="Y43" s="65">
        <v>60105</v>
      </c>
      <c r="Z43" s="67">
        <v>428045</v>
      </c>
      <c r="AA43" s="69">
        <v>1193525</v>
      </c>
      <c r="AB43" s="71">
        <v>2401925</v>
      </c>
      <c r="AC43" s="74">
        <v>4058325</v>
      </c>
      <c r="AD43" s="76">
        <v>6173945</v>
      </c>
      <c r="AE43" s="78">
        <v>8769145</v>
      </c>
    </row>
    <row r="44" spans="2:31" ht="15" thickBot="1">
      <c r="B44" s="36"/>
      <c r="C44" s="53" t="s">
        <v>201</v>
      </c>
      <c r="D44" s="46" t="s">
        <v>1446</v>
      </c>
      <c r="E44" s="46" t="s">
        <v>1469</v>
      </c>
      <c r="F44" s="45" t="s">
        <v>1483</v>
      </c>
      <c r="X44">
        <v>34</v>
      </c>
      <c r="Y44" s="65">
        <v>64975</v>
      </c>
      <c r="Z44" s="67">
        <v>442075</v>
      </c>
      <c r="AA44" s="69">
        <v>1218275</v>
      </c>
      <c r="AB44" s="71">
        <v>2437875</v>
      </c>
      <c r="AC44" s="74">
        <v>4105475</v>
      </c>
      <c r="AD44" s="76">
        <v>6232975</v>
      </c>
      <c r="AE44" s="78">
        <v>8840175</v>
      </c>
    </row>
    <row r="45" spans="2:31" ht="15" thickBot="1">
      <c r="B45" s="36"/>
      <c r="C45" s="58" t="s">
        <v>1740</v>
      </c>
      <c r="D45" s="45" t="s">
        <v>163</v>
      </c>
      <c r="E45" s="45" t="s">
        <v>1491</v>
      </c>
      <c r="F45" s="46" t="s">
        <v>1492</v>
      </c>
      <c r="X45">
        <v>35</v>
      </c>
      <c r="Y45" s="65">
        <v>70055</v>
      </c>
      <c r="Z45" s="67">
        <v>456355</v>
      </c>
      <c r="AA45" s="69">
        <v>1243305</v>
      </c>
      <c r="AB45" s="71">
        <v>2474105</v>
      </c>
      <c r="AC45" s="74">
        <v>4152905</v>
      </c>
      <c r="AD45" s="76">
        <v>6292305</v>
      </c>
      <c r="AE45" s="78">
        <v>8911505</v>
      </c>
    </row>
    <row r="46" spans="2:31" ht="15" thickBot="1">
      <c r="B46" s="36"/>
      <c r="C46" s="59" t="s">
        <v>1741</v>
      </c>
      <c r="D46" s="46" t="s">
        <v>1487</v>
      </c>
      <c r="E46" s="58" t="s">
        <v>1610</v>
      </c>
      <c r="F46" s="45" t="s">
        <v>1493</v>
      </c>
      <c r="X46">
        <v>36</v>
      </c>
      <c r="Y46" s="65">
        <v>75345</v>
      </c>
      <c r="Z46" s="67">
        <v>470885</v>
      </c>
      <c r="AA46" s="69">
        <v>1268615</v>
      </c>
      <c r="AB46" s="71">
        <v>2510615</v>
      </c>
      <c r="AC46" s="74">
        <v>4200615</v>
      </c>
      <c r="AD46" s="76">
        <v>6351935</v>
      </c>
      <c r="AE46" s="78">
        <v>8983135</v>
      </c>
    </row>
    <row r="47" spans="2:31" ht="15" thickBot="1">
      <c r="B47" s="36"/>
      <c r="C47" s="58" t="s">
        <v>1832</v>
      </c>
      <c r="D47" s="45" t="s">
        <v>1441</v>
      </c>
      <c r="E47" s="59" t="s">
        <v>1836</v>
      </c>
      <c r="F47" s="46" t="s">
        <v>1494</v>
      </c>
      <c r="X47">
        <v>37</v>
      </c>
      <c r="Y47" s="65">
        <v>80845</v>
      </c>
      <c r="Z47" s="67">
        <v>485665</v>
      </c>
      <c r="AA47" s="69">
        <v>1294205</v>
      </c>
      <c r="AB47" s="71">
        <v>2547405</v>
      </c>
      <c r="AC47" s="74">
        <v>4248605</v>
      </c>
      <c r="AD47" s="76">
        <v>6411865</v>
      </c>
      <c r="AE47" s="78">
        <v>9055065</v>
      </c>
    </row>
    <row r="48" spans="2:31" ht="15" thickBot="1">
      <c r="B48" s="36"/>
      <c r="C48" s="58" t="s">
        <v>1742</v>
      </c>
      <c r="D48" s="46" t="s">
        <v>1490</v>
      </c>
      <c r="E48" s="58" t="s">
        <v>1837</v>
      </c>
      <c r="F48" s="45" t="s">
        <v>1495</v>
      </c>
      <c r="X48">
        <v>38</v>
      </c>
      <c r="Y48" s="65">
        <v>86555</v>
      </c>
      <c r="Z48" s="67">
        <v>500695</v>
      </c>
      <c r="AA48" s="69">
        <v>1320075</v>
      </c>
      <c r="AB48" s="71">
        <v>2584475</v>
      </c>
      <c r="AC48" s="74">
        <v>4296875</v>
      </c>
      <c r="AD48" s="76">
        <v>6472095</v>
      </c>
      <c r="AE48" s="78">
        <v>9127295</v>
      </c>
    </row>
    <row r="49" spans="2:31" ht="15" thickBot="1">
      <c r="B49" s="36"/>
      <c r="C49" s="58" t="s">
        <v>1833</v>
      </c>
      <c r="D49" s="45" t="s">
        <v>1472</v>
      </c>
      <c r="F49" s="46" t="s">
        <v>1497</v>
      </c>
      <c r="X49">
        <v>39</v>
      </c>
      <c r="Y49" s="65">
        <v>92475</v>
      </c>
      <c r="Z49" s="67">
        <v>515975</v>
      </c>
      <c r="AA49" s="69">
        <v>1346225</v>
      </c>
      <c r="AB49" s="71">
        <v>2621825</v>
      </c>
      <c r="AC49" s="74">
        <v>4345425</v>
      </c>
      <c r="AD49" s="76">
        <v>6532625</v>
      </c>
      <c r="AE49" s="78">
        <v>9199825</v>
      </c>
    </row>
    <row r="50" spans="2:32" ht="15" thickBot="1">
      <c r="B50" s="36"/>
      <c r="C50" s="58" t="s">
        <v>1834</v>
      </c>
      <c r="D50" s="46" t="s">
        <v>1465</v>
      </c>
      <c r="E50" s="46" t="s">
        <v>1470</v>
      </c>
      <c r="F50" s="45" t="s">
        <v>1499</v>
      </c>
      <c r="X50" t="s">
        <v>1640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</row>
    <row r="51" spans="2:6" ht="14.25" thickBot="1">
      <c r="B51" s="36"/>
      <c r="C51" s="36"/>
      <c r="D51" s="45" t="s">
        <v>1454</v>
      </c>
      <c r="E51" s="45" t="s">
        <v>1446</v>
      </c>
      <c r="F51" s="46" t="s">
        <v>1500</v>
      </c>
    </row>
    <row r="52" spans="2:6" ht="14.25" thickBot="1">
      <c r="B52" s="36"/>
      <c r="C52" s="36"/>
      <c r="D52" s="46" t="s">
        <v>159</v>
      </c>
      <c r="E52" s="46" t="s">
        <v>1473</v>
      </c>
      <c r="F52" s="45" t="s">
        <v>1501</v>
      </c>
    </row>
    <row r="53" spans="2:6" ht="14.25" thickBot="1">
      <c r="B53" s="36"/>
      <c r="C53" s="36"/>
      <c r="D53" s="45" t="s">
        <v>149</v>
      </c>
      <c r="E53" s="45" t="s">
        <v>1496</v>
      </c>
      <c r="F53" s="36"/>
    </row>
    <row r="54" spans="2:6" ht="14.25" thickBot="1">
      <c r="B54" s="36"/>
      <c r="C54" s="36"/>
      <c r="D54" s="58" t="s">
        <v>1608</v>
      </c>
      <c r="E54" s="46" t="s">
        <v>1498</v>
      </c>
      <c r="F54" s="36"/>
    </row>
    <row r="55" spans="2:6" ht="14.25" thickBot="1">
      <c r="B55" s="36"/>
      <c r="C55" s="36"/>
      <c r="D55" s="59" t="s">
        <v>1745</v>
      </c>
      <c r="E55" s="45" t="s">
        <v>1474</v>
      </c>
      <c r="F55" s="36"/>
    </row>
    <row r="56" spans="2:6" ht="14.25" thickBot="1">
      <c r="B56" s="36"/>
      <c r="C56" s="36"/>
      <c r="D56" s="58" t="s">
        <v>1746</v>
      </c>
      <c r="E56" s="46" t="s">
        <v>1475</v>
      </c>
      <c r="F56" s="36"/>
    </row>
    <row r="57" spans="2:6" ht="14.25" thickBot="1">
      <c r="B57" s="36"/>
      <c r="C57" s="36"/>
      <c r="E57" s="45" t="s">
        <v>1477</v>
      </c>
      <c r="F57" s="36"/>
    </row>
    <row r="58" spans="2:6" ht="14.25" thickBot="1">
      <c r="B58" s="36"/>
      <c r="C58" s="36"/>
      <c r="D58" s="45" t="s">
        <v>1485</v>
      </c>
      <c r="E58" s="46" t="s">
        <v>1479</v>
      </c>
      <c r="F58" s="36"/>
    </row>
    <row r="59" spans="2:6" ht="14.25" thickBot="1">
      <c r="B59" s="36"/>
      <c r="C59" s="36"/>
      <c r="D59" s="46" t="s">
        <v>1323</v>
      </c>
      <c r="E59" s="45" t="s">
        <v>1482</v>
      </c>
      <c r="F59" s="36"/>
    </row>
    <row r="60" spans="2:6" ht="14.25" thickBot="1">
      <c r="B60" s="36"/>
      <c r="C60" s="36"/>
      <c r="D60" s="45" t="s">
        <v>1324</v>
      </c>
      <c r="E60" s="46" t="s">
        <v>1484</v>
      </c>
      <c r="F60" s="36"/>
    </row>
    <row r="61" spans="2:6" ht="14.25" thickBot="1">
      <c r="B61" s="36"/>
      <c r="C61" s="36"/>
      <c r="D61" s="45" t="s">
        <v>1480</v>
      </c>
      <c r="E61" s="45" t="s">
        <v>1486</v>
      </c>
      <c r="F61" s="36"/>
    </row>
    <row r="62" spans="2:6" ht="14.25" thickBot="1">
      <c r="B62" s="36"/>
      <c r="C62" s="36"/>
      <c r="D62" s="46" t="s">
        <v>187</v>
      </c>
      <c r="E62" s="46" t="s">
        <v>1488</v>
      </c>
      <c r="F62" s="36"/>
    </row>
    <row r="63" spans="2:6" ht="14.25" thickBot="1">
      <c r="B63" s="36"/>
      <c r="C63" s="36"/>
      <c r="D63" s="46" t="s">
        <v>1500</v>
      </c>
      <c r="E63" s="45" t="s">
        <v>1490</v>
      </c>
      <c r="F63" s="36"/>
    </row>
    <row r="64" spans="2:6" ht="14.25" thickBot="1">
      <c r="B64" s="36"/>
      <c r="C64" s="36"/>
      <c r="D64" s="45" t="s">
        <v>1483</v>
      </c>
      <c r="E64" s="46" t="s">
        <v>1489</v>
      </c>
      <c r="F64" s="36"/>
    </row>
    <row r="65" spans="2:6" ht="14.25" thickBot="1">
      <c r="B65" s="36"/>
      <c r="C65" s="36"/>
      <c r="D65" s="46" t="s">
        <v>208</v>
      </c>
      <c r="E65" s="45" t="s">
        <v>1502</v>
      </c>
      <c r="F65" s="36"/>
    </row>
    <row r="66" spans="2:6" ht="14.25" thickBot="1">
      <c r="B66" s="36"/>
      <c r="C66" s="36"/>
      <c r="D66" s="46" t="s">
        <v>1385</v>
      </c>
      <c r="E66" s="46" t="s">
        <v>1454</v>
      </c>
      <c r="F66" s="36"/>
    </row>
    <row r="67" spans="2:6" ht="14.25" thickBot="1">
      <c r="B67" s="36"/>
      <c r="C67" s="36"/>
      <c r="D67" s="46" t="s">
        <v>1386</v>
      </c>
      <c r="E67" s="46" t="s">
        <v>139</v>
      </c>
      <c r="F67" s="36"/>
    </row>
    <row r="68" spans="2:6" ht="14.25" thickBot="1">
      <c r="B68" s="36"/>
      <c r="C68" s="36"/>
      <c r="D68" s="36"/>
      <c r="E68" s="54" t="s">
        <v>1503</v>
      </c>
      <c r="F68" s="36"/>
    </row>
    <row r="69" spans="2:6" ht="13.5">
      <c r="B69" s="36"/>
      <c r="C69" s="36"/>
      <c r="D69" s="36"/>
      <c r="E69" s="60" t="s">
        <v>1611</v>
      </c>
      <c r="F69" s="36"/>
    </row>
    <row r="70" spans="2:6" ht="14.25" thickBot="1">
      <c r="B70" s="44"/>
      <c r="C70" s="44"/>
      <c r="D70" s="44"/>
      <c r="F70" s="44"/>
    </row>
    <row r="71" spans="2:6" ht="14.25" thickBot="1">
      <c r="B71" s="44"/>
      <c r="C71" s="44"/>
      <c r="D71" s="44"/>
      <c r="E71" s="45" t="s">
        <v>1483</v>
      </c>
      <c r="F71" s="44"/>
    </row>
    <row r="72" spans="2:6" ht="14.25" thickBot="1">
      <c r="B72" s="44"/>
      <c r="C72" s="44"/>
      <c r="D72" s="44"/>
      <c r="E72" s="46" t="s">
        <v>1492</v>
      </c>
      <c r="F72" s="44"/>
    </row>
    <row r="73" spans="2:6" ht="14.25" thickBot="1">
      <c r="B73" s="44"/>
      <c r="C73" s="44"/>
      <c r="D73" s="44"/>
      <c r="E73" s="45" t="s">
        <v>1493</v>
      </c>
      <c r="F73" s="44"/>
    </row>
    <row r="74" spans="2:6" ht="14.25" thickBot="1">
      <c r="B74" s="44"/>
      <c r="C74" s="44"/>
      <c r="D74" s="44"/>
      <c r="E74" s="46" t="s">
        <v>1494</v>
      </c>
      <c r="F74" s="44"/>
    </row>
    <row r="75" spans="2:6" ht="14.25" thickBot="1">
      <c r="B75" s="44"/>
      <c r="C75" s="44"/>
      <c r="D75" s="44"/>
      <c r="E75" s="45" t="s">
        <v>1495</v>
      </c>
      <c r="F75" s="44"/>
    </row>
    <row r="76" spans="2:6" ht="14.25" thickBot="1">
      <c r="B76" s="44"/>
      <c r="C76" s="44"/>
      <c r="D76" s="44"/>
      <c r="E76" s="46" t="s">
        <v>1497</v>
      </c>
      <c r="F76" s="44"/>
    </row>
    <row r="77" spans="1:5" ht="14.25" thickBot="1">
      <c r="A77" t="s">
        <v>379</v>
      </c>
      <c r="E77" s="45" t="s">
        <v>1499</v>
      </c>
    </row>
    <row r="78" spans="1:5" ht="14.25" thickBot="1">
      <c r="A78" t="s">
        <v>380</v>
      </c>
      <c r="B78">
        <v>1</v>
      </c>
      <c r="E78" s="46" t="s">
        <v>1500</v>
      </c>
    </row>
    <row r="79" spans="1:5" ht="14.25" thickBot="1">
      <c r="A79" t="s">
        <v>381</v>
      </c>
      <c r="B79">
        <v>2</v>
      </c>
      <c r="E79" s="45" t="s">
        <v>1501</v>
      </c>
    </row>
    <row r="80" spans="1:5" ht="14.25" thickBot="1">
      <c r="A80" t="s">
        <v>382</v>
      </c>
      <c r="B80">
        <v>3</v>
      </c>
      <c r="E80" s="46" t="s">
        <v>1504</v>
      </c>
    </row>
    <row r="81" spans="1:5" ht="14.25" thickBot="1">
      <c r="A81" t="s">
        <v>383</v>
      </c>
      <c r="B81">
        <v>4</v>
      </c>
      <c r="E81" s="53" t="s">
        <v>1383</v>
      </c>
    </row>
    <row r="82" ht="15" thickBot="1">
      <c r="E82" s="61" t="s">
        <v>186</v>
      </c>
    </row>
    <row r="83" spans="1:2" ht="13.5">
      <c r="A83" t="s">
        <v>1339</v>
      </c>
      <c r="B83">
        <v>0</v>
      </c>
    </row>
    <row r="84" spans="1:2" ht="13.5">
      <c r="A84" t="s">
        <v>1340</v>
      </c>
      <c r="B84">
        <v>3</v>
      </c>
    </row>
    <row r="86" spans="1:2" ht="13.5">
      <c r="A86" t="s">
        <v>1343</v>
      </c>
      <c r="B86">
        <v>1</v>
      </c>
    </row>
    <row r="87" spans="1:2" ht="13.5">
      <c r="A87" t="s">
        <v>1344</v>
      </c>
      <c r="B8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114"/>
  <sheetViews>
    <sheetView zoomScalePageLayoutView="0" workbookViewId="0" topLeftCell="A1">
      <pane xSplit="1" ySplit="3" topLeftCell="B4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453" sqref="O453"/>
    </sheetView>
  </sheetViews>
  <sheetFormatPr defaultColWidth="4.57421875" defaultRowHeight="15"/>
  <cols>
    <col min="1" max="1" width="13.140625" style="0" bestFit="1" customWidth="1"/>
    <col min="2" max="2" width="4.57421875" style="12" customWidth="1"/>
    <col min="3" max="4" width="4.57421875" style="0" customWidth="1"/>
    <col min="5" max="5" width="4.57421875" style="13" customWidth="1"/>
    <col min="6" max="6" width="9.140625" style="14" bestFit="1" customWidth="1"/>
    <col min="7" max="7" width="4.57421875" style="15" customWidth="1"/>
    <col min="8" max="9" width="4.57421875" style="0" customWidth="1"/>
    <col min="10" max="10" width="4.57421875" style="16" customWidth="1"/>
    <col min="11" max="13" width="4.57421875" style="2" customWidth="1"/>
    <col min="14" max="14" width="9.140625" style="14" bestFit="1" customWidth="1"/>
    <col min="15" max="17" width="4.57421875" style="0" customWidth="1"/>
    <col min="18" max="18" width="4.57421875" style="13" customWidth="1"/>
    <col min="19" max="19" width="4.57421875" style="15" customWidth="1"/>
    <col min="20" max="21" width="4.57421875" style="0" customWidth="1"/>
    <col min="22" max="22" width="4.57421875" style="16" customWidth="1"/>
    <col min="23" max="24" width="4.57421875" style="0" customWidth="1"/>
    <col min="25" max="25" width="4.57421875" style="13" customWidth="1"/>
    <col min="26" max="26" width="7.28125" style="14" bestFit="1" customWidth="1"/>
    <col min="27" max="27" width="4.57421875" style="14" customWidth="1"/>
    <col min="28" max="30" width="4.57421875" style="0" customWidth="1"/>
    <col min="31" max="31" width="4.57421875" style="13" customWidth="1"/>
    <col min="32" max="32" width="7.140625" style="14" bestFit="1" customWidth="1"/>
    <col min="33" max="33" width="7.140625" style="2" customWidth="1"/>
    <col min="34" max="36" width="4.57421875" style="0" customWidth="1"/>
    <col min="37" max="37" width="4.57421875" style="13" customWidth="1"/>
    <col min="38" max="38" width="7.140625" style="14" bestFit="1" customWidth="1"/>
    <col min="39" max="51" width="4.57421875" style="0" customWidth="1"/>
    <col min="52" max="52" width="4.57421875" style="79" customWidth="1"/>
  </cols>
  <sheetData>
    <row r="1" spans="2:52" ht="13.5">
      <c r="B1" s="12">
        <v>2</v>
      </c>
      <c r="C1">
        <v>3</v>
      </c>
      <c r="D1">
        <v>4</v>
      </c>
      <c r="E1" s="13">
        <v>5</v>
      </c>
      <c r="F1" s="14">
        <v>6</v>
      </c>
      <c r="G1" s="12">
        <v>7</v>
      </c>
      <c r="H1">
        <v>8</v>
      </c>
      <c r="I1">
        <v>9</v>
      </c>
      <c r="J1" s="13">
        <v>10</v>
      </c>
      <c r="K1" s="14">
        <v>11</v>
      </c>
      <c r="L1" s="12">
        <v>12</v>
      </c>
      <c r="M1">
        <v>13</v>
      </c>
      <c r="N1">
        <v>14</v>
      </c>
      <c r="O1" s="13">
        <v>15</v>
      </c>
      <c r="P1" s="14">
        <v>16</v>
      </c>
      <c r="Q1" s="12">
        <v>17</v>
      </c>
      <c r="R1">
        <v>18</v>
      </c>
      <c r="S1">
        <v>19</v>
      </c>
      <c r="T1" s="13">
        <v>20</v>
      </c>
      <c r="U1" s="12">
        <v>21</v>
      </c>
      <c r="V1">
        <v>22</v>
      </c>
      <c r="W1">
        <v>23</v>
      </c>
      <c r="X1" s="13">
        <v>24</v>
      </c>
      <c r="Y1" s="14">
        <v>25</v>
      </c>
      <c r="Z1" s="12">
        <v>26</v>
      </c>
      <c r="AA1">
        <v>27</v>
      </c>
      <c r="AB1">
        <v>28</v>
      </c>
      <c r="AC1" s="13">
        <v>29</v>
      </c>
      <c r="AD1" s="14">
        <v>30</v>
      </c>
      <c r="AE1" s="12">
        <v>31</v>
      </c>
      <c r="AF1">
        <v>32</v>
      </c>
      <c r="AG1">
        <v>33</v>
      </c>
      <c r="AH1" s="13">
        <v>34</v>
      </c>
      <c r="AI1" s="14">
        <v>35</v>
      </c>
      <c r="AJ1" s="12">
        <v>36</v>
      </c>
      <c r="AK1">
        <v>37</v>
      </c>
      <c r="AL1">
        <v>38</v>
      </c>
      <c r="AM1" s="13">
        <v>39</v>
      </c>
      <c r="AN1" s="12">
        <v>40</v>
      </c>
      <c r="AO1">
        <v>41</v>
      </c>
      <c r="AP1">
        <v>42</v>
      </c>
      <c r="AQ1" s="13">
        <v>43</v>
      </c>
      <c r="AR1" s="14">
        <v>44</v>
      </c>
      <c r="AS1" s="12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 s="79">
        <v>52</v>
      </c>
    </row>
    <row r="2" spans="2:52" ht="13.5">
      <c r="B2" s="12" t="s">
        <v>1284</v>
      </c>
      <c r="F2" s="14" t="s">
        <v>1285</v>
      </c>
      <c r="G2" s="15" t="s">
        <v>1286</v>
      </c>
      <c r="N2" s="14" t="s">
        <v>1305</v>
      </c>
      <c r="O2" t="s">
        <v>1291</v>
      </c>
      <c r="S2" s="15" t="s">
        <v>1292</v>
      </c>
      <c r="Z2" s="14" t="s">
        <v>1306</v>
      </c>
      <c r="AA2" s="14" t="s">
        <v>1299</v>
      </c>
      <c r="AB2" t="s">
        <v>1293</v>
      </c>
      <c r="AF2" s="14" t="s">
        <v>1295</v>
      </c>
      <c r="AG2" s="2" t="s">
        <v>1307</v>
      </c>
      <c r="AH2" t="s">
        <v>1294</v>
      </c>
      <c r="AL2" s="14" t="s">
        <v>1296</v>
      </c>
      <c r="AM2" t="s">
        <v>285</v>
      </c>
      <c r="AO2" t="s">
        <v>289</v>
      </c>
      <c r="AQ2" t="s">
        <v>290</v>
      </c>
      <c r="AS2" t="s">
        <v>1302</v>
      </c>
      <c r="AV2" t="s">
        <v>1549</v>
      </c>
      <c r="AX2" s="79" t="s">
        <v>1707</v>
      </c>
      <c r="AZ2" s="79" t="s">
        <v>1709</v>
      </c>
    </row>
    <row r="3" spans="2:51" ht="13.5">
      <c r="B3" s="12" t="s">
        <v>380</v>
      </c>
      <c r="C3" t="s">
        <v>381</v>
      </c>
      <c r="D3" t="s">
        <v>382</v>
      </c>
      <c r="E3" s="13" t="s">
        <v>383</v>
      </c>
      <c r="G3" s="15" t="s">
        <v>1290</v>
      </c>
      <c r="H3" t="s">
        <v>381</v>
      </c>
      <c r="I3" t="s">
        <v>382</v>
      </c>
      <c r="J3" s="16" t="s">
        <v>383</v>
      </c>
      <c r="K3" s="5" t="s">
        <v>1287</v>
      </c>
      <c r="L3" s="5" t="s">
        <v>1288</v>
      </c>
      <c r="M3" s="5" t="s">
        <v>1289</v>
      </c>
      <c r="O3" s="5" t="s">
        <v>380</v>
      </c>
      <c r="P3" s="5" t="s">
        <v>381</v>
      </c>
      <c r="Q3" s="5" t="s">
        <v>382</v>
      </c>
      <c r="R3" s="13" t="s">
        <v>383</v>
      </c>
      <c r="S3" s="15" t="s">
        <v>1290</v>
      </c>
      <c r="T3" t="s">
        <v>381</v>
      </c>
      <c r="U3" t="s">
        <v>382</v>
      </c>
      <c r="V3" s="16" t="s">
        <v>383</v>
      </c>
      <c r="W3" s="5" t="s">
        <v>1287</v>
      </c>
      <c r="X3" s="5" t="s">
        <v>1288</v>
      </c>
      <c r="Y3" s="17" t="s">
        <v>1289</v>
      </c>
      <c r="AB3" s="5" t="s">
        <v>380</v>
      </c>
      <c r="AC3" s="5" t="s">
        <v>381</v>
      </c>
      <c r="AD3" s="5" t="s">
        <v>382</v>
      </c>
      <c r="AE3" s="17" t="s">
        <v>383</v>
      </c>
      <c r="AF3" s="18"/>
      <c r="AG3" s="5"/>
      <c r="AH3" s="5" t="s">
        <v>380</v>
      </c>
      <c r="AI3" s="5" t="s">
        <v>381</v>
      </c>
      <c r="AJ3" s="5" t="s">
        <v>382</v>
      </c>
      <c r="AK3" s="17" t="s">
        <v>383</v>
      </c>
      <c r="AM3" t="s">
        <v>1297</v>
      </c>
      <c r="AN3" t="s">
        <v>1298</v>
      </c>
      <c r="AO3" t="s">
        <v>1300</v>
      </c>
      <c r="AQ3" t="s">
        <v>1300</v>
      </c>
      <c r="AS3" t="s">
        <v>1303</v>
      </c>
      <c r="AT3" t="s">
        <v>1304</v>
      </c>
      <c r="AU3" t="s">
        <v>1301</v>
      </c>
      <c r="AW3" t="s">
        <v>1577</v>
      </c>
      <c r="AY3" s="79" t="s">
        <v>1708</v>
      </c>
    </row>
    <row r="4" spans="1:5" ht="13.5">
      <c r="A4" t="s">
        <v>384</v>
      </c>
      <c r="B4" s="12">
        <v>15</v>
      </c>
      <c r="C4">
        <f aca="true" t="shared" si="0" ref="C4:E12">B4</f>
        <v>15</v>
      </c>
      <c r="D4">
        <f t="shared" si="0"/>
        <v>15</v>
      </c>
      <c r="E4">
        <f t="shared" si="0"/>
        <v>15</v>
      </c>
    </row>
    <row r="5" spans="1:5" ht="13.5">
      <c r="A5" t="s">
        <v>385</v>
      </c>
      <c r="B5" s="12">
        <v>17</v>
      </c>
      <c r="C5">
        <f t="shared" si="0"/>
        <v>17</v>
      </c>
      <c r="D5">
        <f t="shared" si="0"/>
        <v>17</v>
      </c>
      <c r="E5">
        <f t="shared" si="0"/>
        <v>17</v>
      </c>
    </row>
    <row r="6" spans="1:5" ht="13.5">
      <c r="A6" t="s">
        <v>386</v>
      </c>
      <c r="B6" s="12">
        <v>19</v>
      </c>
      <c r="C6">
        <f t="shared" si="0"/>
        <v>19</v>
      </c>
      <c r="D6">
        <f t="shared" si="0"/>
        <v>19</v>
      </c>
      <c r="E6">
        <f t="shared" si="0"/>
        <v>19</v>
      </c>
    </row>
    <row r="7" spans="1:5" ht="13.5">
      <c r="A7" t="s">
        <v>387</v>
      </c>
      <c r="B7" s="12">
        <v>21</v>
      </c>
      <c r="C7">
        <f t="shared" si="0"/>
        <v>21</v>
      </c>
      <c r="D7">
        <f t="shared" si="0"/>
        <v>21</v>
      </c>
      <c r="E7">
        <f t="shared" si="0"/>
        <v>21</v>
      </c>
    </row>
    <row r="8" spans="1:5" ht="13.5">
      <c r="A8" t="s">
        <v>388</v>
      </c>
      <c r="B8" s="12">
        <v>24</v>
      </c>
      <c r="C8">
        <f t="shared" si="0"/>
        <v>24</v>
      </c>
      <c r="D8">
        <f t="shared" si="0"/>
        <v>24</v>
      </c>
      <c r="E8">
        <f t="shared" si="0"/>
        <v>24</v>
      </c>
    </row>
    <row r="9" spans="1:5" ht="13.5">
      <c r="A9" t="s">
        <v>389</v>
      </c>
      <c r="B9" s="12">
        <v>28</v>
      </c>
      <c r="C9">
        <f t="shared" si="0"/>
        <v>28</v>
      </c>
      <c r="D9">
        <f t="shared" si="0"/>
        <v>28</v>
      </c>
      <c r="E9">
        <f t="shared" si="0"/>
        <v>28</v>
      </c>
    </row>
    <row r="10" spans="1:5" ht="13.5">
      <c r="A10" t="s">
        <v>390</v>
      </c>
      <c r="B10" s="12">
        <v>32</v>
      </c>
      <c r="C10">
        <f t="shared" si="0"/>
        <v>32</v>
      </c>
      <c r="D10">
        <f t="shared" si="0"/>
        <v>32</v>
      </c>
      <c r="E10">
        <f t="shared" si="0"/>
        <v>32</v>
      </c>
    </row>
    <row r="11" spans="1:5" ht="13.5">
      <c r="A11" t="s">
        <v>391</v>
      </c>
      <c r="B11" s="12">
        <v>37</v>
      </c>
      <c r="C11">
        <f t="shared" si="0"/>
        <v>37</v>
      </c>
      <c r="D11">
        <f t="shared" si="0"/>
        <v>37</v>
      </c>
      <c r="E11">
        <f t="shared" si="0"/>
        <v>37</v>
      </c>
    </row>
    <row r="12" spans="1:5" ht="13.5">
      <c r="A12" t="s">
        <v>392</v>
      </c>
      <c r="B12" s="12">
        <v>43</v>
      </c>
      <c r="C12">
        <f t="shared" si="0"/>
        <v>43</v>
      </c>
      <c r="D12">
        <f t="shared" si="0"/>
        <v>43</v>
      </c>
      <c r="E12">
        <f t="shared" si="0"/>
        <v>43</v>
      </c>
    </row>
    <row r="13" spans="1:5" ht="13.5">
      <c r="A13" t="s">
        <v>393</v>
      </c>
      <c r="B13" s="12">
        <v>50</v>
      </c>
      <c r="C13">
        <f aca="true" t="shared" si="1" ref="C13:E35">B13</f>
        <v>50</v>
      </c>
      <c r="D13">
        <f t="shared" si="1"/>
        <v>50</v>
      </c>
      <c r="E13">
        <f t="shared" si="1"/>
        <v>50</v>
      </c>
    </row>
    <row r="14" spans="1:5" ht="13.5">
      <c r="A14" t="s">
        <v>394</v>
      </c>
      <c r="B14" s="12">
        <v>18</v>
      </c>
      <c r="C14">
        <f t="shared" si="1"/>
        <v>18</v>
      </c>
      <c r="D14">
        <f t="shared" si="1"/>
        <v>18</v>
      </c>
      <c r="E14" s="13">
        <f t="shared" si="1"/>
        <v>18</v>
      </c>
    </row>
    <row r="15" spans="1:5" ht="13.5">
      <c r="A15" t="s">
        <v>395</v>
      </c>
      <c r="B15" s="12">
        <v>22</v>
      </c>
      <c r="C15">
        <f t="shared" si="1"/>
        <v>22</v>
      </c>
      <c r="D15">
        <f t="shared" si="1"/>
        <v>22</v>
      </c>
      <c r="E15" s="13">
        <f t="shared" si="1"/>
        <v>22</v>
      </c>
    </row>
    <row r="16" spans="1:5" ht="13.5">
      <c r="A16" t="s">
        <v>396</v>
      </c>
      <c r="B16" s="12">
        <v>26</v>
      </c>
      <c r="C16">
        <f t="shared" si="1"/>
        <v>26</v>
      </c>
      <c r="D16">
        <f t="shared" si="1"/>
        <v>26</v>
      </c>
      <c r="E16" s="13">
        <f t="shared" si="1"/>
        <v>26</v>
      </c>
    </row>
    <row r="17" spans="1:5" ht="13.5">
      <c r="A17" t="s">
        <v>397</v>
      </c>
      <c r="B17" s="12">
        <v>32</v>
      </c>
      <c r="C17">
        <f t="shared" si="1"/>
        <v>32</v>
      </c>
      <c r="D17">
        <f t="shared" si="1"/>
        <v>32</v>
      </c>
      <c r="E17" s="13">
        <f t="shared" si="1"/>
        <v>32</v>
      </c>
    </row>
    <row r="18" spans="1:5" ht="13.5">
      <c r="A18" t="s">
        <v>398</v>
      </c>
      <c r="B18" s="12">
        <v>38</v>
      </c>
      <c r="C18">
        <f t="shared" si="1"/>
        <v>38</v>
      </c>
      <c r="D18">
        <f t="shared" si="1"/>
        <v>38</v>
      </c>
      <c r="E18" s="13">
        <f t="shared" si="1"/>
        <v>38</v>
      </c>
    </row>
    <row r="19" spans="1:5" ht="13.5">
      <c r="A19" t="s">
        <v>399</v>
      </c>
      <c r="B19" s="12">
        <v>46</v>
      </c>
      <c r="C19">
        <f t="shared" si="1"/>
        <v>46</v>
      </c>
      <c r="D19">
        <f t="shared" si="1"/>
        <v>46</v>
      </c>
      <c r="E19" s="13">
        <f t="shared" si="1"/>
        <v>46</v>
      </c>
    </row>
    <row r="20" spans="1:5" ht="13.5">
      <c r="A20" t="s">
        <v>400</v>
      </c>
      <c r="B20" s="12">
        <v>51</v>
      </c>
      <c r="C20">
        <f t="shared" si="1"/>
        <v>51</v>
      </c>
      <c r="D20">
        <f t="shared" si="1"/>
        <v>51</v>
      </c>
      <c r="E20" s="13">
        <f t="shared" si="1"/>
        <v>51</v>
      </c>
    </row>
    <row r="21" spans="1:5" ht="13.5">
      <c r="A21" t="s">
        <v>401</v>
      </c>
      <c r="B21" s="12">
        <v>62</v>
      </c>
      <c r="C21">
        <f t="shared" si="1"/>
        <v>62</v>
      </c>
      <c r="D21">
        <f t="shared" si="1"/>
        <v>62</v>
      </c>
      <c r="E21" s="13">
        <f t="shared" si="1"/>
        <v>62</v>
      </c>
    </row>
    <row r="22" spans="1:18" ht="13.5">
      <c r="A22" t="s">
        <v>402</v>
      </c>
      <c r="B22" s="12">
        <v>72</v>
      </c>
      <c r="C22">
        <f t="shared" si="1"/>
        <v>72</v>
      </c>
      <c r="D22">
        <f t="shared" si="1"/>
        <v>72</v>
      </c>
      <c r="E22" s="13">
        <f t="shared" si="1"/>
        <v>72</v>
      </c>
      <c r="K22"/>
      <c r="L22"/>
      <c r="M22"/>
      <c r="N22"/>
      <c r="R22"/>
    </row>
    <row r="23" spans="1:5" ht="13.5">
      <c r="A23" t="s">
        <v>403</v>
      </c>
      <c r="B23" s="12">
        <v>82</v>
      </c>
      <c r="C23">
        <f t="shared" si="1"/>
        <v>82</v>
      </c>
      <c r="D23">
        <f t="shared" si="1"/>
        <v>82</v>
      </c>
      <c r="E23" s="13">
        <f t="shared" si="1"/>
        <v>82</v>
      </c>
    </row>
    <row r="24" spans="1:5" ht="13.5">
      <c r="A24" t="s">
        <v>404</v>
      </c>
      <c r="B24" s="12">
        <v>30</v>
      </c>
      <c r="C24">
        <f t="shared" si="1"/>
        <v>30</v>
      </c>
      <c r="D24">
        <f t="shared" si="1"/>
        <v>30</v>
      </c>
      <c r="E24" s="13">
        <f t="shared" si="1"/>
        <v>30</v>
      </c>
    </row>
    <row r="25" spans="1:5" ht="13.5">
      <c r="A25" t="s">
        <v>405</v>
      </c>
      <c r="B25" s="12">
        <v>40</v>
      </c>
      <c r="C25">
        <f t="shared" si="1"/>
        <v>40</v>
      </c>
      <c r="D25">
        <f t="shared" si="1"/>
        <v>40</v>
      </c>
      <c r="E25" s="13">
        <f t="shared" si="1"/>
        <v>40</v>
      </c>
    </row>
    <row r="26" spans="1:5" ht="13.5">
      <c r="A26" t="s">
        <v>406</v>
      </c>
      <c r="B26" s="12">
        <v>50</v>
      </c>
      <c r="C26">
        <f t="shared" si="1"/>
        <v>50</v>
      </c>
      <c r="D26">
        <f t="shared" si="1"/>
        <v>50</v>
      </c>
      <c r="E26" s="13">
        <f t="shared" si="1"/>
        <v>50</v>
      </c>
    </row>
    <row r="27" spans="1:5" ht="13.5">
      <c r="A27" t="s">
        <v>407</v>
      </c>
      <c r="B27" s="12">
        <v>60</v>
      </c>
      <c r="C27">
        <f t="shared" si="1"/>
        <v>60</v>
      </c>
      <c r="D27">
        <f t="shared" si="1"/>
        <v>60</v>
      </c>
      <c r="E27" s="13">
        <f t="shared" si="1"/>
        <v>60</v>
      </c>
    </row>
    <row r="28" spans="1:5" ht="13.5">
      <c r="A28" t="s">
        <v>408</v>
      </c>
      <c r="B28" s="12">
        <v>70</v>
      </c>
      <c r="C28">
        <f t="shared" si="1"/>
        <v>70</v>
      </c>
      <c r="D28">
        <f t="shared" si="1"/>
        <v>70</v>
      </c>
      <c r="E28" s="13">
        <f t="shared" si="1"/>
        <v>70</v>
      </c>
    </row>
    <row r="29" spans="1:5" ht="13.5">
      <c r="A29" t="s">
        <v>409</v>
      </c>
      <c r="B29" s="12">
        <v>80</v>
      </c>
      <c r="C29">
        <f t="shared" si="1"/>
        <v>80</v>
      </c>
      <c r="D29">
        <f t="shared" si="1"/>
        <v>80</v>
      </c>
      <c r="E29" s="13">
        <f t="shared" si="1"/>
        <v>80</v>
      </c>
    </row>
    <row r="30" spans="1:5" ht="13.5">
      <c r="A30" t="s">
        <v>410</v>
      </c>
      <c r="B30" s="12">
        <v>100</v>
      </c>
      <c r="C30">
        <f t="shared" si="1"/>
        <v>100</v>
      </c>
      <c r="D30">
        <f t="shared" si="1"/>
        <v>100</v>
      </c>
      <c r="E30" s="13">
        <f t="shared" si="1"/>
        <v>100</v>
      </c>
    </row>
    <row r="31" spans="1:5" ht="13.5">
      <c r="A31" t="s">
        <v>411</v>
      </c>
      <c r="B31" s="12">
        <v>125</v>
      </c>
      <c r="C31">
        <f t="shared" si="1"/>
        <v>125</v>
      </c>
      <c r="D31">
        <f t="shared" si="1"/>
        <v>125</v>
      </c>
      <c r="E31" s="13">
        <f t="shared" si="1"/>
        <v>125</v>
      </c>
    </row>
    <row r="32" spans="1:5" ht="13.5">
      <c r="A32" t="s">
        <v>412</v>
      </c>
      <c r="B32" s="12">
        <v>175</v>
      </c>
      <c r="C32">
        <f t="shared" si="1"/>
        <v>175</v>
      </c>
      <c r="D32">
        <f t="shared" si="1"/>
        <v>175</v>
      </c>
      <c r="E32" s="13">
        <f t="shared" si="1"/>
        <v>175</v>
      </c>
    </row>
    <row r="33" spans="1:5" ht="13.5">
      <c r="A33" t="s">
        <v>413</v>
      </c>
      <c r="B33" s="12">
        <v>225</v>
      </c>
      <c r="C33">
        <f t="shared" si="1"/>
        <v>225</v>
      </c>
      <c r="D33">
        <f t="shared" si="1"/>
        <v>225</v>
      </c>
      <c r="E33" s="13">
        <f t="shared" si="1"/>
        <v>225</v>
      </c>
    </row>
    <row r="34" spans="1:38" s="79" customFormat="1" ht="13.5">
      <c r="A34" s="79" t="s">
        <v>1782</v>
      </c>
      <c r="B34" s="12">
        <v>36</v>
      </c>
      <c r="C34" s="79">
        <f t="shared" si="1"/>
        <v>36</v>
      </c>
      <c r="D34" s="79">
        <f t="shared" si="1"/>
        <v>36</v>
      </c>
      <c r="E34" s="13">
        <f t="shared" si="1"/>
        <v>36</v>
      </c>
      <c r="F34" s="14"/>
      <c r="G34" s="15"/>
      <c r="J34" s="16"/>
      <c r="K34" s="2"/>
      <c r="L34" s="2"/>
      <c r="M34" s="2"/>
      <c r="N34" s="14"/>
      <c r="R34" s="13"/>
      <c r="S34" s="15"/>
      <c r="V34" s="16"/>
      <c r="Y34" s="13"/>
      <c r="Z34" s="14"/>
      <c r="AA34" s="14"/>
      <c r="AE34" s="13"/>
      <c r="AF34" s="14"/>
      <c r="AG34" s="2"/>
      <c r="AK34" s="13"/>
      <c r="AL34" s="14"/>
    </row>
    <row r="35" spans="1:38" s="79" customFormat="1" ht="13.5">
      <c r="A35" s="79" t="s">
        <v>1783</v>
      </c>
      <c r="B35" s="12">
        <v>-900000</v>
      </c>
      <c r="C35" s="79">
        <f t="shared" si="1"/>
        <v>-900000</v>
      </c>
      <c r="D35" s="79">
        <f t="shared" si="1"/>
        <v>-900000</v>
      </c>
      <c r="E35" s="13">
        <f t="shared" si="1"/>
        <v>-900000</v>
      </c>
      <c r="F35" s="14"/>
      <c r="G35" s="15"/>
      <c r="J35" s="16"/>
      <c r="K35" s="2"/>
      <c r="L35" s="2"/>
      <c r="M35" s="2"/>
      <c r="N35" s="14"/>
      <c r="R35" s="13"/>
      <c r="S35" s="15"/>
      <c r="V35" s="16"/>
      <c r="Y35" s="13"/>
      <c r="Z35" s="14"/>
      <c r="AA35" s="14"/>
      <c r="AE35" s="13"/>
      <c r="AF35" s="14"/>
      <c r="AG35" s="2"/>
      <c r="AK35" s="13"/>
      <c r="AL35" s="14"/>
    </row>
    <row r="36" spans="1:38" s="79" customFormat="1" ht="13.5">
      <c r="A36" s="79" t="s">
        <v>1784</v>
      </c>
      <c r="B36" s="12">
        <v>-899999</v>
      </c>
      <c r="C36" s="79">
        <f aca="true" t="shared" si="2" ref="C36:C43">B36</f>
        <v>-899999</v>
      </c>
      <c r="D36" s="79">
        <f aca="true" t="shared" si="3" ref="D36:D43">C36</f>
        <v>-899999</v>
      </c>
      <c r="E36" s="13">
        <f aca="true" t="shared" si="4" ref="E36:E43">D36</f>
        <v>-899999</v>
      </c>
      <c r="F36" s="14"/>
      <c r="G36" s="15"/>
      <c r="J36" s="16"/>
      <c r="K36" s="2"/>
      <c r="L36" s="2"/>
      <c r="M36" s="2"/>
      <c r="N36" s="14"/>
      <c r="R36" s="13"/>
      <c r="S36" s="15"/>
      <c r="V36" s="16"/>
      <c r="Y36" s="13"/>
      <c r="Z36" s="14"/>
      <c r="AA36" s="14"/>
      <c r="AE36" s="13"/>
      <c r="AF36" s="14"/>
      <c r="AG36" s="2"/>
      <c r="AK36" s="13"/>
      <c r="AL36" s="14"/>
    </row>
    <row r="37" spans="1:38" s="79" customFormat="1" ht="13.5">
      <c r="A37" s="79" t="s">
        <v>1785</v>
      </c>
      <c r="B37" s="12">
        <v>-899998</v>
      </c>
      <c r="C37" s="79">
        <f t="shared" si="2"/>
        <v>-899998</v>
      </c>
      <c r="D37" s="79">
        <f t="shared" si="3"/>
        <v>-899998</v>
      </c>
      <c r="E37" s="13">
        <f t="shared" si="4"/>
        <v>-899998</v>
      </c>
      <c r="F37" s="14"/>
      <c r="G37" s="15"/>
      <c r="J37" s="16"/>
      <c r="K37" s="2"/>
      <c r="L37" s="2"/>
      <c r="M37" s="2"/>
      <c r="N37" s="14"/>
      <c r="R37" s="13"/>
      <c r="S37" s="15"/>
      <c r="V37" s="16"/>
      <c r="Y37" s="13"/>
      <c r="Z37" s="14"/>
      <c r="AA37" s="14"/>
      <c r="AE37" s="13"/>
      <c r="AF37" s="14"/>
      <c r="AG37" s="2"/>
      <c r="AK37" s="13"/>
      <c r="AL37" s="14"/>
    </row>
    <row r="38" spans="1:38" s="79" customFormat="1" ht="13.5">
      <c r="A38" s="79" t="s">
        <v>1786</v>
      </c>
      <c r="B38" s="12">
        <v>-899997</v>
      </c>
      <c r="C38" s="79">
        <f t="shared" si="2"/>
        <v>-899997</v>
      </c>
      <c r="D38" s="79">
        <f t="shared" si="3"/>
        <v>-899997</v>
      </c>
      <c r="E38" s="13">
        <f t="shared" si="4"/>
        <v>-899997</v>
      </c>
      <c r="F38" s="14"/>
      <c r="G38" s="15"/>
      <c r="J38" s="16"/>
      <c r="K38" s="2"/>
      <c r="L38" s="2"/>
      <c r="M38" s="2"/>
      <c r="N38" s="14"/>
      <c r="R38" s="13"/>
      <c r="S38" s="15"/>
      <c r="V38" s="16"/>
      <c r="Y38" s="13"/>
      <c r="Z38" s="14"/>
      <c r="AA38" s="14"/>
      <c r="AE38" s="13"/>
      <c r="AF38" s="14"/>
      <c r="AG38" s="2"/>
      <c r="AK38" s="13"/>
      <c r="AL38" s="14"/>
    </row>
    <row r="39" spans="1:38" s="79" customFormat="1" ht="13.5">
      <c r="A39" s="79" t="s">
        <v>1787</v>
      </c>
      <c r="B39" s="12">
        <v>-899996</v>
      </c>
      <c r="C39" s="79">
        <f t="shared" si="2"/>
        <v>-899996</v>
      </c>
      <c r="D39" s="79">
        <f t="shared" si="3"/>
        <v>-899996</v>
      </c>
      <c r="E39" s="13">
        <f t="shared" si="4"/>
        <v>-899996</v>
      </c>
      <c r="F39" s="14"/>
      <c r="G39" s="15"/>
      <c r="J39" s="16"/>
      <c r="K39" s="2"/>
      <c r="L39" s="2"/>
      <c r="M39" s="2"/>
      <c r="N39" s="14"/>
      <c r="R39" s="13"/>
      <c r="S39" s="15"/>
      <c r="V39" s="16"/>
      <c r="Y39" s="13"/>
      <c r="Z39" s="14"/>
      <c r="AA39" s="14"/>
      <c r="AE39" s="13"/>
      <c r="AF39" s="14"/>
      <c r="AG39" s="2"/>
      <c r="AK39" s="13"/>
      <c r="AL39" s="14"/>
    </row>
    <row r="40" spans="1:38" s="79" customFormat="1" ht="13.5">
      <c r="A40" s="79" t="s">
        <v>1788</v>
      </c>
      <c r="B40" s="12">
        <v>-899995</v>
      </c>
      <c r="C40" s="79">
        <f t="shared" si="2"/>
        <v>-899995</v>
      </c>
      <c r="D40" s="79">
        <f t="shared" si="3"/>
        <v>-899995</v>
      </c>
      <c r="E40" s="13">
        <f t="shared" si="4"/>
        <v>-899995</v>
      </c>
      <c r="F40" s="14"/>
      <c r="G40" s="15"/>
      <c r="J40" s="16"/>
      <c r="K40" s="2"/>
      <c r="L40" s="2"/>
      <c r="M40" s="2"/>
      <c r="N40" s="14"/>
      <c r="R40" s="13"/>
      <c r="S40" s="15"/>
      <c r="V40" s="16"/>
      <c r="Y40" s="13"/>
      <c r="Z40" s="14"/>
      <c r="AA40" s="14"/>
      <c r="AE40" s="13"/>
      <c r="AF40" s="14"/>
      <c r="AG40" s="2"/>
      <c r="AK40" s="13"/>
      <c r="AL40" s="14"/>
    </row>
    <row r="41" spans="1:38" s="79" customFormat="1" ht="13.5">
      <c r="A41" s="79" t="s">
        <v>1789</v>
      </c>
      <c r="B41" s="12">
        <v>-899994</v>
      </c>
      <c r="C41" s="79">
        <f t="shared" si="2"/>
        <v>-899994</v>
      </c>
      <c r="D41" s="79">
        <f t="shared" si="3"/>
        <v>-899994</v>
      </c>
      <c r="E41" s="13">
        <f t="shared" si="4"/>
        <v>-899994</v>
      </c>
      <c r="F41" s="14"/>
      <c r="G41" s="15"/>
      <c r="J41" s="16"/>
      <c r="K41" s="2"/>
      <c r="L41" s="2"/>
      <c r="M41" s="2"/>
      <c r="N41" s="14"/>
      <c r="R41" s="13"/>
      <c r="S41" s="15"/>
      <c r="V41" s="16"/>
      <c r="Y41" s="13"/>
      <c r="Z41" s="14"/>
      <c r="AA41" s="14"/>
      <c r="AE41" s="13"/>
      <c r="AF41" s="14"/>
      <c r="AG41" s="2"/>
      <c r="AK41" s="13"/>
      <c r="AL41" s="14"/>
    </row>
    <row r="42" spans="1:38" s="79" customFormat="1" ht="13.5">
      <c r="A42" s="79" t="s">
        <v>1790</v>
      </c>
      <c r="B42" s="12">
        <v>-899993</v>
      </c>
      <c r="C42" s="79">
        <f t="shared" si="2"/>
        <v>-899993</v>
      </c>
      <c r="D42" s="79">
        <f t="shared" si="3"/>
        <v>-899993</v>
      </c>
      <c r="E42" s="13">
        <f t="shared" si="4"/>
        <v>-899993</v>
      </c>
      <c r="F42" s="14"/>
      <c r="G42" s="15"/>
      <c r="J42" s="16"/>
      <c r="K42" s="2"/>
      <c r="L42" s="2"/>
      <c r="M42" s="2"/>
      <c r="N42" s="14"/>
      <c r="R42" s="13"/>
      <c r="S42" s="15"/>
      <c r="V42" s="16"/>
      <c r="Y42" s="13"/>
      <c r="Z42" s="14"/>
      <c r="AA42" s="14"/>
      <c r="AE42" s="13"/>
      <c r="AF42" s="14"/>
      <c r="AG42" s="2"/>
      <c r="AK42" s="13"/>
      <c r="AL42" s="14"/>
    </row>
    <row r="43" spans="1:38" s="79" customFormat="1" ht="13.5">
      <c r="A43" s="79" t="s">
        <v>1791</v>
      </c>
      <c r="B43" s="12">
        <v>-899992</v>
      </c>
      <c r="C43" s="79">
        <f t="shared" si="2"/>
        <v>-899992</v>
      </c>
      <c r="D43" s="79">
        <f t="shared" si="3"/>
        <v>-899992</v>
      </c>
      <c r="E43" s="13">
        <f t="shared" si="4"/>
        <v>-899992</v>
      </c>
      <c r="F43" s="14"/>
      <c r="G43" s="15"/>
      <c r="J43" s="16"/>
      <c r="K43" s="2"/>
      <c r="L43" s="2"/>
      <c r="M43" s="2"/>
      <c r="N43" s="14"/>
      <c r="R43" s="13"/>
      <c r="S43" s="15"/>
      <c r="V43" s="16"/>
      <c r="Y43" s="13"/>
      <c r="Z43" s="14"/>
      <c r="AA43" s="14"/>
      <c r="AE43" s="13"/>
      <c r="AF43" s="14"/>
      <c r="AG43" s="2"/>
      <c r="AK43" s="13"/>
      <c r="AL43" s="14"/>
    </row>
    <row r="44" spans="1:7" ht="13.5">
      <c r="A44" s="5" t="s">
        <v>414</v>
      </c>
      <c r="B44" s="12">
        <v>8</v>
      </c>
      <c r="G44" s="15">
        <f>B44</f>
        <v>8</v>
      </c>
    </row>
    <row r="45" spans="1:7" ht="13.5">
      <c r="A45" s="5" t="s">
        <v>415</v>
      </c>
      <c r="B45" s="12">
        <v>11</v>
      </c>
      <c r="G45" s="15">
        <f aca="true" t="shared" si="5" ref="G45:G83">B45</f>
        <v>11</v>
      </c>
    </row>
    <row r="46" spans="1:7" ht="13.5">
      <c r="A46" s="5" t="s">
        <v>416</v>
      </c>
      <c r="B46" s="12">
        <v>13</v>
      </c>
      <c r="G46" s="15">
        <f t="shared" si="5"/>
        <v>13</v>
      </c>
    </row>
    <row r="47" spans="1:7" ht="13.5">
      <c r="A47" s="5" t="s">
        <v>417</v>
      </c>
      <c r="B47" s="12">
        <v>16</v>
      </c>
      <c r="G47" s="15">
        <f t="shared" si="5"/>
        <v>16</v>
      </c>
    </row>
    <row r="48" spans="1:7" ht="13.5">
      <c r="A48" s="5" t="s">
        <v>418</v>
      </c>
      <c r="B48" s="12">
        <v>19</v>
      </c>
      <c r="G48" s="15">
        <f t="shared" si="5"/>
        <v>19</v>
      </c>
    </row>
    <row r="49" spans="1:7" ht="13.5">
      <c r="A49" s="5" t="s">
        <v>419</v>
      </c>
      <c r="B49" s="12">
        <v>22</v>
      </c>
      <c r="G49" s="15">
        <f t="shared" si="5"/>
        <v>22</v>
      </c>
    </row>
    <row r="50" spans="1:7" ht="13.5">
      <c r="A50" s="5" t="s">
        <v>420</v>
      </c>
      <c r="B50" s="12">
        <v>26</v>
      </c>
      <c r="G50" s="15">
        <f t="shared" si="5"/>
        <v>26</v>
      </c>
    </row>
    <row r="51" spans="1:7" ht="13.5">
      <c r="A51" s="5" t="s">
        <v>421</v>
      </c>
      <c r="B51" s="12">
        <v>30</v>
      </c>
      <c r="G51" s="15">
        <f t="shared" si="5"/>
        <v>30</v>
      </c>
    </row>
    <row r="52" spans="1:7" ht="13.5">
      <c r="A52" s="5" t="s">
        <v>422</v>
      </c>
      <c r="B52" s="12">
        <v>35</v>
      </c>
      <c r="G52" s="15">
        <f t="shared" si="5"/>
        <v>35</v>
      </c>
    </row>
    <row r="53" spans="1:7" ht="13.5">
      <c r="A53" s="5" t="s">
        <v>423</v>
      </c>
      <c r="B53" s="12">
        <v>40</v>
      </c>
      <c r="G53" s="15">
        <f t="shared" si="5"/>
        <v>40</v>
      </c>
    </row>
    <row r="54" spans="1:7" ht="13.5">
      <c r="A54" s="5" t="s">
        <v>424</v>
      </c>
      <c r="B54" s="12">
        <v>9</v>
      </c>
      <c r="G54" s="15">
        <f t="shared" si="5"/>
        <v>9</v>
      </c>
    </row>
    <row r="55" spans="1:7" ht="13.5">
      <c r="A55" s="5" t="s">
        <v>425</v>
      </c>
      <c r="B55" s="12">
        <v>13</v>
      </c>
      <c r="G55" s="15">
        <f t="shared" si="5"/>
        <v>13</v>
      </c>
    </row>
    <row r="56" spans="1:7" ht="13.5">
      <c r="A56" s="5" t="s">
        <v>426</v>
      </c>
      <c r="B56" s="12">
        <v>16</v>
      </c>
      <c r="G56" s="15">
        <f t="shared" si="5"/>
        <v>16</v>
      </c>
    </row>
    <row r="57" spans="1:7" ht="13.5">
      <c r="A57" s="5" t="s">
        <v>427</v>
      </c>
      <c r="B57" s="12">
        <v>21</v>
      </c>
      <c r="G57" s="15">
        <f t="shared" si="5"/>
        <v>21</v>
      </c>
    </row>
    <row r="58" spans="1:7" ht="13.5">
      <c r="A58" s="5" t="s">
        <v>428</v>
      </c>
      <c r="B58" s="12">
        <v>24</v>
      </c>
      <c r="G58" s="15">
        <f t="shared" si="5"/>
        <v>24</v>
      </c>
    </row>
    <row r="59" spans="1:22" ht="13.5">
      <c r="A59" s="5" t="s">
        <v>429</v>
      </c>
      <c r="B59" s="12">
        <v>28</v>
      </c>
      <c r="G59" s="15">
        <f t="shared" si="5"/>
        <v>28</v>
      </c>
      <c r="L59"/>
      <c r="M59"/>
      <c r="N59"/>
      <c r="R59"/>
      <c r="S59"/>
      <c r="V59"/>
    </row>
    <row r="60" spans="1:7" ht="13.5">
      <c r="A60" s="5" t="s">
        <v>430</v>
      </c>
      <c r="B60" s="12">
        <v>32</v>
      </c>
      <c r="G60" s="15">
        <f t="shared" si="5"/>
        <v>32</v>
      </c>
    </row>
    <row r="61" spans="1:7" ht="13.5">
      <c r="A61" s="5" t="s">
        <v>431</v>
      </c>
      <c r="B61" s="12">
        <v>36</v>
      </c>
      <c r="G61" s="15">
        <f t="shared" si="5"/>
        <v>36</v>
      </c>
    </row>
    <row r="62" spans="1:7" ht="13.5">
      <c r="A62" s="5" t="s">
        <v>432</v>
      </c>
      <c r="B62" s="12">
        <v>43</v>
      </c>
      <c r="G62" s="15">
        <f t="shared" si="5"/>
        <v>43</v>
      </c>
    </row>
    <row r="63" spans="1:7" ht="13.5">
      <c r="A63" s="5" t="s">
        <v>433</v>
      </c>
      <c r="B63" s="12">
        <v>50</v>
      </c>
      <c r="G63" s="15">
        <f t="shared" si="5"/>
        <v>50</v>
      </c>
    </row>
    <row r="64" spans="1:7" ht="13.5">
      <c r="A64" s="5" t="s">
        <v>434</v>
      </c>
      <c r="B64" s="12">
        <v>15</v>
      </c>
      <c r="G64" s="15">
        <f t="shared" si="5"/>
        <v>15</v>
      </c>
    </row>
    <row r="65" spans="1:7" ht="13.5">
      <c r="A65" s="5" t="s">
        <v>435</v>
      </c>
      <c r="B65" s="12">
        <v>19</v>
      </c>
      <c r="G65" s="15">
        <f t="shared" si="5"/>
        <v>19</v>
      </c>
    </row>
    <row r="66" spans="1:7" ht="13.5">
      <c r="A66" s="5" t="s">
        <v>436</v>
      </c>
      <c r="B66" s="12">
        <v>22</v>
      </c>
      <c r="G66" s="15">
        <f t="shared" si="5"/>
        <v>22</v>
      </c>
    </row>
    <row r="67" spans="1:7" ht="13.5">
      <c r="A67" s="5" t="s">
        <v>437</v>
      </c>
      <c r="B67" s="12">
        <v>27</v>
      </c>
      <c r="G67" s="15">
        <f t="shared" si="5"/>
        <v>27</v>
      </c>
    </row>
    <row r="68" spans="1:7" ht="13.5">
      <c r="A68" s="5" t="s">
        <v>438</v>
      </c>
      <c r="B68" s="12">
        <v>32</v>
      </c>
      <c r="G68" s="15">
        <f t="shared" si="5"/>
        <v>32</v>
      </c>
    </row>
    <row r="69" spans="1:7" ht="13.5">
      <c r="A69" s="5" t="s">
        <v>439</v>
      </c>
      <c r="B69" s="12">
        <v>38</v>
      </c>
      <c r="G69" s="15">
        <f t="shared" si="5"/>
        <v>38</v>
      </c>
    </row>
    <row r="70" spans="1:7" ht="13.5">
      <c r="A70" s="5" t="s">
        <v>440</v>
      </c>
      <c r="B70" s="12">
        <v>44</v>
      </c>
      <c r="G70" s="15">
        <f t="shared" si="5"/>
        <v>44</v>
      </c>
    </row>
    <row r="71" spans="1:7" ht="13.5">
      <c r="A71" s="5" t="s">
        <v>441</v>
      </c>
      <c r="B71" s="12">
        <v>52</v>
      </c>
      <c r="G71" s="15">
        <f t="shared" si="5"/>
        <v>52</v>
      </c>
    </row>
    <row r="72" spans="1:7" ht="13.5">
      <c r="A72" s="5" t="s">
        <v>442</v>
      </c>
      <c r="B72" s="12">
        <v>61</v>
      </c>
      <c r="G72" s="15">
        <f t="shared" si="5"/>
        <v>61</v>
      </c>
    </row>
    <row r="73" spans="1:7" ht="13.5">
      <c r="A73" s="5" t="s">
        <v>443</v>
      </c>
      <c r="B73" s="12">
        <v>70</v>
      </c>
      <c r="G73" s="15">
        <f t="shared" si="5"/>
        <v>70</v>
      </c>
    </row>
    <row r="74" spans="1:7" ht="13.5">
      <c r="A74" s="5" t="s">
        <v>444</v>
      </c>
      <c r="B74" s="12">
        <v>17</v>
      </c>
      <c r="G74" s="15">
        <f t="shared" si="5"/>
        <v>17</v>
      </c>
    </row>
    <row r="75" spans="1:7" ht="13.5">
      <c r="A75" s="5" t="s">
        <v>445</v>
      </c>
      <c r="B75" s="12">
        <v>21</v>
      </c>
      <c r="G75" s="15">
        <f t="shared" si="5"/>
        <v>21</v>
      </c>
    </row>
    <row r="76" spans="1:7" ht="13.5">
      <c r="A76" s="5" t="s">
        <v>446</v>
      </c>
      <c r="B76" s="12">
        <v>24</v>
      </c>
      <c r="G76" s="15">
        <f t="shared" si="5"/>
        <v>24</v>
      </c>
    </row>
    <row r="77" spans="1:7" ht="13.5">
      <c r="A77" s="5" t="s">
        <v>447</v>
      </c>
      <c r="B77" s="12">
        <v>29</v>
      </c>
      <c r="G77" s="15">
        <f t="shared" si="5"/>
        <v>29</v>
      </c>
    </row>
    <row r="78" spans="1:7" ht="13.5">
      <c r="A78" s="5" t="s">
        <v>448</v>
      </c>
      <c r="B78" s="12">
        <v>34</v>
      </c>
      <c r="G78" s="15">
        <f t="shared" si="5"/>
        <v>34</v>
      </c>
    </row>
    <row r="79" spans="1:7" ht="13.5">
      <c r="A79" s="5" t="s">
        <v>449</v>
      </c>
      <c r="B79" s="12">
        <v>40</v>
      </c>
      <c r="G79" s="15">
        <f t="shared" si="5"/>
        <v>40</v>
      </c>
    </row>
    <row r="80" spans="1:7" ht="13.5">
      <c r="A80" s="5" t="s">
        <v>450</v>
      </c>
      <c r="B80" s="12">
        <v>48</v>
      </c>
      <c r="G80" s="15">
        <f t="shared" si="5"/>
        <v>48</v>
      </c>
    </row>
    <row r="81" spans="1:7" ht="13.5">
      <c r="A81" s="5" t="s">
        <v>451</v>
      </c>
      <c r="B81" s="12">
        <v>56</v>
      </c>
      <c r="G81" s="15">
        <f t="shared" si="5"/>
        <v>56</v>
      </c>
    </row>
    <row r="82" spans="1:7" ht="13.5">
      <c r="A82" s="5" t="s">
        <v>452</v>
      </c>
      <c r="B82" s="12">
        <v>67</v>
      </c>
      <c r="G82" s="15">
        <f t="shared" si="5"/>
        <v>67</v>
      </c>
    </row>
    <row r="83" spans="1:7" ht="13.5">
      <c r="A83" s="5" t="s">
        <v>453</v>
      </c>
      <c r="B83" s="12">
        <v>-900000</v>
      </c>
      <c r="G83" s="15">
        <f t="shared" si="5"/>
        <v>-900000</v>
      </c>
    </row>
    <row r="84" spans="1:11" ht="13.5">
      <c r="A84" s="5" t="s">
        <v>454</v>
      </c>
      <c r="C84">
        <v>7</v>
      </c>
      <c r="H84">
        <f aca="true" t="shared" si="6" ref="H84:H123">C84</f>
        <v>7</v>
      </c>
      <c r="K84" s="2">
        <f aca="true" t="shared" si="7" ref="K84:K123">C84</f>
        <v>7</v>
      </c>
    </row>
    <row r="85" spans="1:11" ht="13.5">
      <c r="A85" s="5" t="s">
        <v>455</v>
      </c>
      <c r="C85">
        <v>9</v>
      </c>
      <c r="H85">
        <f t="shared" si="6"/>
        <v>9</v>
      </c>
      <c r="K85" s="2">
        <f t="shared" si="7"/>
        <v>9</v>
      </c>
    </row>
    <row r="86" spans="1:11" ht="13.5">
      <c r="A86" s="5" t="s">
        <v>456</v>
      </c>
      <c r="C86">
        <v>11</v>
      </c>
      <c r="H86">
        <f t="shared" si="6"/>
        <v>11</v>
      </c>
      <c r="K86" s="2">
        <f t="shared" si="7"/>
        <v>11</v>
      </c>
    </row>
    <row r="87" spans="1:11" ht="13.5">
      <c r="A87" s="5" t="s">
        <v>457</v>
      </c>
      <c r="C87">
        <v>14</v>
      </c>
      <c r="H87">
        <f t="shared" si="6"/>
        <v>14</v>
      </c>
      <c r="K87" s="2">
        <f t="shared" si="7"/>
        <v>14</v>
      </c>
    </row>
    <row r="88" spans="1:11" ht="13.5">
      <c r="A88" s="5" t="s">
        <v>458</v>
      </c>
      <c r="C88">
        <v>18</v>
      </c>
      <c r="H88">
        <f t="shared" si="6"/>
        <v>18</v>
      </c>
      <c r="K88" s="2">
        <f t="shared" si="7"/>
        <v>18</v>
      </c>
    </row>
    <row r="89" spans="1:11" ht="13.5">
      <c r="A89" s="5" t="s">
        <v>459</v>
      </c>
      <c r="C89">
        <v>20</v>
      </c>
      <c r="H89">
        <f t="shared" si="6"/>
        <v>20</v>
      </c>
      <c r="K89" s="2">
        <f t="shared" si="7"/>
        <v>20</v>
      </c>
    </row>
    <row r="90" spans="1:11" ht="13.5">
      <c r="A90" s="5" t="s">
        <v>460</v>
      </c>
      <c r="C90">
        <v>24</v>
      </c>
      <c r="H90">
        <f t="shared" si="6"/>
        <v>24</v>
      </c>
      <c r="K90" s="2">
        <f t="shared" si="7"/>
        <v>24</v>
      </c>
    </row>
    <row r="91" spans="1:11" ht="13.5">
      <c r="A91" s="5" t="s">
        <v>461</v>
      </c>
      <c r="C91">
        <v>28</v>
      </c>
      <c r="H91">
        <f t="shared" si="6"/>
        <v>28</v>
      </c>
      <c r="K91" s="2">
        <f t="shared" si="7"/>
        <v>28</v>
      </c>
    </row>
    <row r="92" spans="1:18" ht="13.5">
      <c r="A92" s="5" t="s">
        <v>462</v>
      </c>
      <c r="C92">
        <v>32</v>
      </c>
      <c r="H92">
        <f t="shared" si="6"/>
        <v>32</v>
      </c>
      <c r="K92" s="2">
        <f t="shared" si="7"/>
        <v>32</v>
      </c>
      <c r="L92"/>
      <c r="M92"/>
      <c r="N92"/>
      <c r="R92"/>
    </row>
    <row r="93" spans="1:11" ht="13.5">
      <c r="A93" s="5" t="s">
        <v>463</v>
      </c>
      <c r="C93">
        <v>36</v>
      </c>
      <c r="H93">
        <f t="shared" si="6"/>
        <v>36</v>
      </c>
      <c r="K93" s="2">
        <f t="shared" si="7"/>
        <v>36</v>
      </c>
    </row>
    <row r="94" spans="1:11" ht="13.5">
      <c r="A94" s="5" t="s">
        <v>464</v>
      </c>
      <c r="C94">
        <v>8</v>
      </c>
      <c r="H94">
        <f t="shared" si="6"/>
        <v>8</v>
      </c>
      <c r="K94" s="5">
        <f t="shared" si="7"/>
        <v>8</v>
      </c>
    </row>
    <row r="95" spans="1:11" ht="13.5">
      <c r="A95" s="5" t="s">
        <v>465</v>
      </c>
      <c r="C95">
        <v>11</v>
      </c>
      <c r="H95">
        <f t="shared" si="6"/>
        <v>11</v>
      </c>
      <c r="K95" s="5">
        <f t="shared" si="7"/>
        <v>11</v>
      </c>
    </row>
    <row r="96" spans="1:11" ht="13.5">
      <c r="A96" s="5" t="s">
        <v>466</v>
      </c>
      <c r="C96">
        <v>14</v>
      </c>
      <c r="H96">
        <f t="shared" si="6"/>
        <v>14</v>
      </c>
      <c r="K96" s="5">
        <f t="shared" si="7"/>
        <v>14</v>
      </c>
    </row>
    <row r="97" spans="1:11" ht="13.5">
      <c r="A97" s="5" t="s">
        <v>467</v>
      </c>
      <c r="C97">
        <v>18</v>
      </c>
      <c r="H97">
        <f t="shared" si="6"/>
        <v>18</v>
      </c>
      <c r="K97" s="5">
        <f t="shared" si="7"/>
        <v>18</v>
      </c>
    </row>
    <row r="98" spans="1:11" ht="13.5">
      <c r="A98" s="5" t="s">
        <v>468</v>
      </c>
      <c r="C98">
        <v>22</v>
      </c>
      <c r="H98">
        <f t="shared" si="6"/>
        <v>22</v>
      </c>
      <c r="K98" s="5">
        <f t="shared" si="7"/>
        <v>22</v>
      </c>
    </row>
    <row r="99" spans="1:11" ht="13.5">
      <c r="A99" s="5" t="s">
        <v>469</v>
      </c>
      <c r="C99">
        <v>26</v>
      </c>
      <c r="H99">
        <f t="shared" si="6"/>
        <v>26</v>
      </c>
      <c r="K99" s="5">
        <f t="shared" si="7"/>
        <v>26</v>
      </c>
    </row>
    <row r="100" spans="1:11" ht="13.5">
      <c r="A100" s="5" t="s">
        <v>470</v>
      </c>
      <c r="C100">
        <v>30</v>
      </c>
      <c r="H100">
        <f t="shared" si="6"/>
        <v>30</v>
      </c>
      <c r="K100" s="5">
        <f t="shared" si="7"/>
        <v>30</v>
      </c>
    </row>
    <row r="101" spans="1:11" ht="13.5">
      <c r="A101" s="5" t="s">
        <v>471</v>
      </c>
      <c r="C101">
        <v>34</v>
      </c>
      <c r="H101">
        <f t="shared" si="6"/>
        <v>34</v>
      </c>
      <c r="K101" s="5">
        <f t="shared" si="7"/>
        <v>34</v>
      </c>
    </row>
    <row r="102" spans="1:11" ht="13.5">
      <c r="A102" s="5" t="s">
        <v>472</v>
      </c>
      <c r="C102">
        <v>40</v>
      </c>
      <c r="H102">
        <f t="shared" si="6"/>
        <v>40</v>
      </c>
      <c r="K102" s="5">
        <f t="shared" si="7"/>
        <v>40</v>
      </c>
    </row>
    <row r="103" spans="1:11" ht="13.5">
      <c r="A103" s="5" t="s">
        <v>473</v>
      </c>
      <c r="C103">
        <v>46</v>
      </c>
      <c r="H103">
        <f t="shared" si="6"/>
        <v>46</v>
      </c>
      <c r="K103" s="5">
        <f t="shared" si="7"/>
        <v>46</v>
      </c>
    </row>
    <row r="104" spans="1:11" ht="13.5">
      <c r="A104" s="5" t="s">
        <v>474</v>
      </c>
      <c r="C104">
        <v>14</v>
      </c>
      <c r="H104">
        <f t="shared" si="6"/>
        <v>14</v>
      </c>
      <c r="K104" s="5">
        <f t="shared" si="7"/>
        <v>14</v>
      </c>
    </row>
    <row r="105" spans="1:11" ht="13.5">
      <c r="A105" s="5" t="s">
        <v>475</v>
      </c>
      <c r="C105">
        <v>17</v>
      </c>
      <c r="H105">
        <f t="shared" si="6"/>
        <v>17</v>
      </c>
      <c r="K105" s="5">
        <f t="shared" si="7"/>
        <v>17</v>
      </c>
    </row>
    <row r="106" spans="1:11" ht="13.5">
      <c r="A106" s="5" t="s">
        <v>476</v>
      </c>
      <c r="C106">
        <v>20</v>
      </c>
      <c r="H106">
        <f t="shared" si="6"/>
        <v>20</v>
      </c>
      <c r="K106" s="5">
        <f t="shared" si="7"/>
        <v>20</v>
      </c>
    </row>
    <row r="107" spans="1:11" ht="13.5">
      <c r="A107" s="5" t="s">
        <v>477</v>
      </c>
      <c r="C107">
        <v>24</v>
      </c>
      <c r="H107">
        <f t="shared" si="6"/>
        <v>24</v>
      </c>
      <c r="K107" s="5">
        <f t="shared" si="7"/>
        <v>24</v>
      </c>
    </row>
    <row r="108" spans="1:11" ht="13.5">
      <c r="A108" s="5" t="s">
        <v>478</v>
      </c>
      <c r="C108">
        <v>30</v>
      </c>
      <c r="H108">
        <f t="shared" si="6"/>
        <v>30</v>
      </c>
      <c r="K108" s="5">
        <f t="shared" si="7"/>
        <v>30</v>
      </c>
    </row>
    <row r="109" spans="1:11" ht="13.5">
      <c r="A109" s="5" t="s">
        <v>479</v>
      </c>
      <c r="C109">
        <v>36</v>
      </c>
      <c r="H109">
        <f t="shared" si="6"/>
        <v>36</v>
      </c>
      <c r="K109" s="5">
        <f t="shared" si="7"/>
        <v>36</v>
      </c>
    </row>
    <row r="110" spans="1:11" ht="13.5">
      <c r="A110" s="5" t="s">
        <v>480</v>
      </c>
      <c r="C110">
        <v>42</v>
      </c>
      <c r="H110">
        <f t="shared" si="6"/>
        <v>42</v>
      </c>
      <c r="K110" s="5">
        <f t="shared" si="7"/>
        <v>42</v>
      </c>
    </row>
    <row r="111" spans="1:19" ht="13.5">
      <c r="A111" s="5" t="s">
        <v>481</v>
      </c>
      <c r="C111">
        <v>50</v>
      </c>
      <c r="H111">
        <f t="shared" si="6"/>
        <v>50</v>
      </c>
      <c r="K111" s="5">
        <f t="shared" si="7"/>
        <v>50</v>
      </c>
      <c r="L111"/>
      <c r="M111"/>
      <c r="N111"/>
      <c r="R111"/>
      <c r="S111"/>
    </row>
    <row r="112" spans="1:11" ht="13.5">
      <c r="A112" s="5" t="s">
        <v>482</v>
      </c>
      <c r="C112">
        <v>58</v>
      </c>
      <c r="H112">
        <f t="shared" si="6"/>
        <v>58</v>
      </c>
      <c r="K112" s="5">
        <f t="shared" si="7"/>
        <v>58</v>
      </c>
    </row>
    <row r="113" spans="1:11" ht="13.5">
      <c r="A113" s="5" t="s">
        <v>483</v>
      </c>
      <c r="C113">
        <v>66</v>
      </c>
      <c r="H113">
        <f t="shared" si="6"/>
        <v>66</v>
      </c>
      <c r="K113" s="5">
        <f t="shared" si="7"/>
        <v>66</v>
      </c>
    </row>
    <row r="114" spans="1:11" ht="13.5">
      <c r="A114" s="5" t="s">
        <v>484</v>
      </c>
      <c r="C114">
        <v>16</v>
      </c>
      <c r="H114">
        <f t="shared" si="6"/>
        <v>16</v>
      </c>
      <c r="K114" s="5">
        <f t="shared" si="7"/>
        <v>16</v>
      </c>
    </row>
    <row r="115" spans="1:11" ht="13.5">
      <c r="A115" s="5" t="s">
        <v>485</v>
      </c>
      <c r="C115">
        <v>19</v>
      </c>
      <c r="H115">
        <f t="shared" si="6"/>
        <v>19</v>
      </c>
      <c r="K115" s="5">
        <f t="shared" si="7"/>
        <v>19</v>
      </c>
    </row>
    <row r="116" spans="1:11" ht="13.5">
      <c r="A116" s="5" t="s">
        <v>486</v>
      </c>
      <c r="C116">
        <v>22</v>
      </c>
      <c r="H116">
        <f t="shared" si="6"/>
        <v>22</v>
      </c>
      <c r="K116" s="5">
        <f t="shared" si="7"/>
        <v>22</v>
      </c>
    </row>
    <row r="117" spans="1:11" ht="13.5">
      <c r="A117" s="5" t="s">
        <v>487</v>
      </c>
      <c r="C117">
        <v>26</v>
      </c>
      <c r="H117">
        <f t="shared" si="6"/>
        <v>26</v>
      </c>
      <c r="K117" s="5">
        <f t="shared" si="7"/>
        <v>26</v>
      </c>
    </row>
    <row r="118" spans="1:11" ht="13.5">
      <c r="A118" s="5" t="s">
        <v>488</v>
      </c>
      <c r="C118">
        <v>32</v>
      </c>
      <c r="H118">
        <f t="shared" si="6"/>
        <v>32</v>
      </c>
      <c r="K118" s="5">
        <f t="shared" si="7"/>
        <v>32</v>
      </c>
    </row>
    <row r="119" spans="1:11" ht="13.5">
      <c r="A119" s="5" t="s">
        <v>489</v>
      </c>
      <c r="C119">
        <v>38</v>
      </c>
      <c r="H119">
        <f t="shared" si="6"/>
        <v>38</v>
      </c>
      <c r="K119" s="5">
        <f t="shared" si="7"/>
        <v>38</v>
      </c>
    </row>
    <row r="120" spans="1:11" ht="13.5">
      <c r="A120" s="5" t="s">
        <v>490</v>
      </c>
      <c r="C120">
        <v>46</v>
      </c>
      <c r="H120">
        <f t="shared" si="6"/>
        <v>46</v>
      </c>
      <c r="K120" s="5">
        <f t="shared" si="7"/>
        <v>46</v>
      </c>
    </row>
    <row r="121" spans="1:11" ht="13.5">
      <c r="A121" s="5" t="s">
        <v>491</v>
      </c>
      <c r="C121">
        <v>54</v>
      </c>
      <c r="H121">
        <f t="shared" si="6"/>
        <v>54</v>
      </c>
      <c r="K121" s="5">
        <f t="shared" si="7"/>
        <v>54</v>
      </c>
    </row>
    <row r="122" spans="1:11" ht="13.5">
      <c r="A122" s="5" t="s">
        <v>492</v>
      </c>
      <c r="C122">
        <v>64</v>
      </c>
      <c r="H122">
        <f t="shared" si="6"/>
        <v>64</v>
      </c>
      <c r="K122" s="5">
        <f t="shared" si="7"/>
        <v>64</v>
      </c>
    </row>
    <row r="123" spans="1:11" ht="13.5">
      <c r="A123" s="5" t="s">
        <v>493</v>
      </c>
      <c r="C123">
        <v>76</v>
      </c>
      <c r="H123">
        <f t="shared" si="6"/>
        <v>76</v>
      </c>
      <c r="K123" s="5">
        <f t="shared" si="7"/>
        <v>76</v>
      </c>
    </row>
    <row r="124" spans="1:12" ht="13.5">
      <c r="A124" s="5" t="s">
        <v>494</v>
      </c>
      <c r="D124">
        <f aca="true" t="shared" si="8" ref="D124:D163">C84</f>
        <v>7</v>
      </c>
      <c r="I124">
        <f>D124</f>
        <v>7</v>
      </c>
      <c r="L124" s="2">
        <f>D124</f>
        <v>7</v>
      </c>
    </row>
    <row r="125" spans="1:12" ht="13.5">
      <c r="A125" s="5" t="s">
        <v>495</v>
      </c>
      <c r="D125">
        <f t="shared" si="8"/>
        <v>9</v>
      </c>
      <c r="I125">
        <f>D125</f>
        <v>9</v>
      </c>
      <c r="L125" s="2">
        <f>D125</f>
        <v>9</v>
      </c>
    </row>
    <row r="126" spans="1:12" ht="13.5">
      <c r="A126" s="5" t="s">
        <v>496</v>
      </c>
      <c r="D126">
        <f t="shared" si="8"/>
        <v>11</v>
      </c>
      <c r="I126">
        <f aca="true" t="shared" si="9" ref="I126:I163">D126</f>
        <v>11</v>
      </c>
      <c r="L126" s="2">
        <f aca="true" t="shared" si="10" ref="L126:L163">D126</f>
        <v>11</v>
      </c>
    </row>
    <row r="127" spans="1:19" ht="13.5">
      <c r="A127" s="5" t="s">
        <v>497</v>
      </c>
      <c r="D127">
        <f t="shared" si="8"/>
        <v>14</v>
      </c>
      <c r="I127">
        <f t="shared" si="9"/>
        <v>14</v>
      </c>
      <c r="L127" s="2">
        <f t="shared" si="10"/>
        <v>14</v>
      </c>
      <c r="M127"/>
      <c r="N127"/>
      <c r="R127"/>
      <c r="S127"/>
    </row>
    <row r="128" spans="1:12" ht="13.5">
      <c r="A128" s="5" t="s">
        <v>498</v>
      </c>
      <c r="D128">
        <f t="shared" si="8"/>
        <v>18</v>
      </c>
      <c r="I128">
        <f t="shared" si="9"/>
        <v>18</v>
      </c>
      <c r="L128" s="2">
        <f t="shared" si="10"/>
        <v>18</v>
      </c>
    </row>
    <row r="129" spans="1:12" ht="13.5">
      <c r="A129" s="5" t="s">
        <v>499</v>
      </c>
      <c r="D129">
        <f t="shared" si="8"/>
        <v>20</v>
      </c>
      <c r="I129">
        <f t="shared" si="9"/>
        <v>20</v>
      </c>
      <c r="L129" s="2">
        <f t="shared" si="10"/>
        <v>20</v>
      </c>
    </row>
    <row r="130" spans="1:12" ht="13.5">
      <c r="A130" s="5" t="s">
        <v>500</v>
      </c>
      <c r="D130">
        <f t="shared" si="8"/>
        <v>24</v>
      </c>
      <c r="I130">
        <f t="shared" si="9"/>
        <v>24</v>
      </c>
      <c r="L130" s="2">
        <f t="shared" si="10"/>
        <v>24</v>
      </c>
    </row>
    <row r="131" spans="1:12" ht="13.5">
      <c r="A131" s="5" t="s">
        <v>501</v>
      </c>
      <c r="D131">
        <f t="shared" si="8"/>
        <v>28</v>
      </c>
      <c r="I131">
        <f t="shared" si="9"/>
        <v>28</v>
      </c>
      <c r="L131" s="2">
        <f t="shared" si="10"/>
        <v>28</v>
      </c>
    </row>
    <row r="132" spans="1:12" ht="13.5">
      <c r="A132" s="5" t="s">
        <v>502</v>
      </c>
      <c r="D132">
        <f t="shared" si="8"/>
        <v>32</v>
      </c>
      <c r="I132">
        <f t="shared" si="9"/>
        <v>32</v>
      </c>
      <c r="L132" s="2">
        <f t="shared" si="10"/>
        <v>32</v>
      </c>
    </row>
    <row r="133" spans="1:12" ht="13.5">
      <c r="A133" s="5" t="s">
        <v>503</v>
      </c>
      <c r="D133">
        <f t="shared" si="8"/>
        <v>36</v>
      </c>
      <c r="I133">
        <f t="shared" si="9"/>
        <v>36</v>
      </c>
      <c r="L133" s="2">
        <f t="shared" si="10"/>
        <v>36</v>
      </c>
    </row>
    <row r="134" spans="1:12" ht="13.5">
      <c r="A134" s="5" t="s">
        <v>504</v>
      </c>
      <c r="D134">
        <f t="shared" si="8"/>
        <v>8</v>
      </c>
      <c r="I134">
        <f t="shared" si="9"/>
        <v>8</v>
      </c>
      <c r="L134" s="5">
        <f t="shared" si="10"/>
        <v>8</v>
      </c>
    </row>
    <row r="135" spans="1:12" ht="13.5">
      <c r="A135" s="5" t="s">
        <v>505</v>
      </c>
      <c r="D135">
        <f t="shared" si="8"/>
        <v>11</v>
      </c>
      <c r="I135">
        <f t="shared" si="9"/>
        <v>11</v>
      </c>
      <c r="L135" s="5">
        <f t="shared" si="10"/>
        <v>11</v>
      </c>
    </row>
    <row r="136" spans="1:12" ht="13.5">
      <c r="A136" s="5" t="s">
        <v>506</v>
      </c>
      <c r="D136">
        <f t="shared" si="8"/>
        <v>14</v>
      </c>
      <c r="I136">
        <f t="shared" si="9"/>
        <v>14</v>
      </c>
      <c r="L136" s="5">
        <f t="shared" si="10"/>
        <v>14</v>
      </c>
    </row>
    <row r="137" spans="1:12" ht="13.5">
      <c r="A137" s="5" t="s">
        <v>507</v>
      </c>
      <c r="D137">
        <f t="shared" si="8"/>
        <v>18</v>
      </c>
      <c r="I137">
        <f t="shared" si="9"/>
        <v>18</v>
      </c>
      <c r="L137" s="5">
        <f t="shared" si="10"/>
        <v>18</v>
      </c>
    </row>
    <row r="138" spans="1:12" ht="13.5">
      <c r="A138" s="5" t="s">
        <v>508</v>
      </c>
      <c r="D138">
        <f t="shared" si="8"/>
        <v>22</v>
      </c>
      <c r="I138">
        <f t="shared" si="9"/>
        <v>22</v>
      </c>
      <c r="L138" s="5">
        <f t="shared" si="10"/>
        <v>22</v>
      </c>
    </row>
    <row r="139" spans="1:12" ht="13.5">
      <c r="A139" s="5" t="s">
        <v>509</v>
      </c>
      <c r="D139">
        <f t="shared" si="8"/>
        <v>26</v>
      </c>
      <c r="I139">
        <f t="shared" si="9"/>
        <v>26</v>
      </c>
      <c r="L139" s="5">
        <f t="shared" si="10"/>
        <v>26</v>
      </c>
    </row>
    <row r="140" spans="1:12" ht="13.5">
      <c r="A140" s="5" t="s">
        <v>510</v>
      </c>
      <c r="D140">
        <f t="shared" si="8"/>
        <v>30</v>
      </c>
      <c r="I140">
        <f t="shared" si="9"/>
        <v>30</v>
      </c>
      <c r="L140" s="5">
        <f t="shared" si="10"/>
        <v>30</v>
      </c>
    </row>
    <row r="141" spans="1:12" ht="13.5">
      <c r="A141" s="5" t="s">
        <v>511</v>
      </c>
      <c r="D141">
        <f t="shared" si="8"/>
        <v>34</v>
      </c>
      <c r="I141">
        <f t="shared" si="9"/>
        <v>34</v>
      </c>
      <c r="L141" s="5">
        <f t="shared" si="10"/>
        <v>34</v>
      </c>
    </row>
    <row r="142" spans="1:12" ht="13.5">
      <c r="A142" s="5" t="s">
        <v>512</v>
      </c>
      <c r="D142">
        <f t="shared" si="8"/>
        <v>40</v>
      </c>
      <c r="I142">
        <f t="shared" si="9"/>
        <v>40</v>
      </c>
      <c r="L142" s="5">
        <f t="shared" si="10"/>
        <v>40</v>
      </c>
    </row>
    <row r="143" spans="1:12" ht="13.5">
      <c r="A143" s="5" t="s">
        <v>513</v>
      </c>
      <c r="D143">
        <f t="shared" si="8"/>
        <v>46</v>
      </c>
      <c r="I143">
        <f t="shared" si="9"/>
        <v>46</v>
      </c>
      <c r="L143" s="5">
        <f t="shared" si="10"/>
        <v>46</v>
      </c>
    </row>
    <row r="144" spans="1:12" ht="13.5">
      <c r="A144" s="5" t="s">
        <v>514</v>
      </c>
      <c r="D144">
        <f t="shared" si="8"/>
        <v>14</v>
      </c>
      <c r="I144">
        <f t="shared" si="9"/>
        <v>14</v>
      </c>
      <c r="L144" s="5">
        <f t="shared" si="10"/>
        <v>14</v>
      </c>
    </row>
    <row r="145" spans="1:12" ht="13.5">
      <c r="A145" s="5" t="s">
        <v>515</v>
      </c>
      <c r="D145">
        <f t="shared" si="8"/>
        <v>17</v>
      </c>
      <c r="I145">
        <f t="shared" si="9"/>
        <v>17</v>
      </c>
      <c r="L145" s="5">
        <f t="shared" si="10"/>
        <v>17</v>
      </c>
    </row>
    <row r="146" spans="1:12" ht="13.5">
      <c r="A146" s="5" t="s">
        <v>516</v>
      </c>
      <c r="D146">
        <f t="shared" si="8"/>
        <v>20</v>
      </c>
      <c r="I146">
        <f t="shared" si="9"/>
        <v>20</v>
      </c>
      <c r="L146" s="5">
        <f t="shared" si="10"/>
        <v>20</v>
      </c>
    </row>
    <row r="147" spans="1:12" ht="13.5">
      <c r="A147" s="5" t="s">
        <v>517</v>
      </c>
      <c r="D147">
        <f t="shared" si="8"/>
        <v>24</v>
      </c>
      <c r="I147">
        <f t="shared" si="9"/>
        <v>24</v>
      </c>
      <c r="L147" s="5">
        <f t="shared" si="10"/>
        <v>24</v>
      </c>
    </row>
    <row r="148" spans="1:12" ht="13.5">
      <c r="A148" s="5" t="s">
        <v>518</v>
      </c>
      <c r="D148">
        <f t="shared" si="8"/>
        <v>30</v>
      </c>
      <c r="I148">
        <f t="shared" si="9"/>
        <v>30</v>
      </c>
      <c r="L148" s="5">
        <f t="shared" si="10"/>
        <v>30</v>
      </c>
    </row>
    <row r="149" spans="1:12" ht="13.5">
      <c r="A149" s="5" t="s">
        <v>519</v>
      </c>
      <c r="D149">
        <f t="shared" si="8"/>
        <v>36</v>
      </c>
      <c r="I149">
        <f t="shared" si="9"/>
        <v>36</v>
      </c>
      <c r="L149" s="5">
        <f t="shared" si="10"/>
        <v>36</v>
      </c>
    </row>
    <row r="150" spans="1:12" ht="13.5">
      <c r="A150" s="5" t="s">
        <v>520</v>
      </c>
      <c r="D150">
        <f t="shared" si="8"/>
        <v>42</v>
      </c>
      <c r="I150">
        <f t="shared" si="9"/>
        <v>42</v>
      </c>
      <c r="L150" s="5">
        <f t="shared" si="10"/>
        <v>42</v>
      </c>
    </row>
    <row r="151" spans="1:12" ht="13.5">
      <c r="A151" s="5" t="s">
        <v>521</v>
      </c>
      <c r="D151">
        <f t="shared" si="8"/>
        <v>50</v>
      </c>
      <c r="I151">
        <f t="shared" si="9"/>
        <v>50</v>
      </c>
      <c r="L151" s="5">
        <f t="shared" si="10"/>
        <v>50</v>
      </c>
    </row>
    <row r="152" spans="1:12" ht="13.5">
      <c r="A152" s="5" t="s">
        <v>522</v>
      </c>
      <c r="D152">
        <f t="shared" si="8"/>
        <v>58</v>
      </c>
      <c r="I152">
        <f t="shared" si="9"/>
        <v>58</v>
      </c>
      <c r="L152" s="5">
        <f t="shared" si="10"/>
        <v>58</v>
      </c>
    </row>
    <row r="153" spans="1:12" ht="13.5">
      <c r="A153" s="5" t="s">
        <v>523</v>
      </c>
      <c r="D153">
        <f t="shared" si="8"/>
        <v>66</v>
      </c>
      <c r="I153">
        <f t="shared" si="9"/>
        <v>66</v>
      </c>
      <c r="L153" s="5">
        <f t="shared" si="10"/>
        <v>66</v>
      </c>
    </row>
    <row r="154" spans="1:12" ht="13.5">
      <c r="A154" s="5" t="s">
        <v>524</v>
      </c>
      <c r="D154">
        <f t="shared" si="8"/>
        <v>16</v>
      </c>
      <c r="I154">
        <f t="shared" si="9"/>
        <v>16</v>
      </c>
      <c r="L154" s="5">
        <f t="shared" si="10"/>
        <v>16</v>
      </c>
    </row>
    <row r="155" spans="1:12" ht="13.5">
      <c r="A155" s="5" t="s">
        <v>525</v>
      </c>
      <c r="D155">
        <f t="shared" si="8"/>
        <v>19</v>
      </c>
      <c r="I155">
        <f t="shared" si="9"/>
        <v>19</v>
      </c>
      <c r="L155" s="5">
        <f t="shared" si="10"/>
        <v>19</v>
      </c>
    </row>
    <row r="156" spans="1:12" ht="13.5">
      <c r="A156" s="5" t="s">
        <v>526</v>
      </c>
      <c r="D156">
        <f t="shared" si="8"/>
        <v>22</v>
      </c>
      <c r="I156">
        <f t="shared" si="9"/>
        <v>22</v>
      </c>
      <c r="L156" s="5">
        <f t="shared" si="10"/>
        <v>22</v>
      </c>
    </row>
    <row r="157" spans="1:12" ht="13.5">
      <c r="A157" s="5" t="s">
        <v>527</v>
      </c>
      <c r="D157">
        <f t="shared" si="8"/>
        <v>26</v>
      </c>
      <c r="I157">
        <f t="shared" si="9"/>
        <v>26</v>
      </c>
      <c r="L157" s="5">
        <f t="shared" si="10"/>
        <v>26</v>
      </c>
    </row>
    <row r="158" spans="1:12" ht="13.5">
      <c r="A158" s="5" t="s">
        <v>528</v>
      </c>
      <c r="D158">
        <f t="shared" si="8"/>
        <v>32</v>
      </c>
      <c r="I158">
        <f t="shared" si="9"/>
        <v>32</v>
      </c>
      <c r="L158" s="5">
        <f t="shared" si="10"/>
        <v>32</v>
      </c>
    </row>
    <row r="159" spans="1:12" ht="13.5">
      <c r="A159" s="5" t="s">
        <v>529</v>
      </c>
      <c r="D159">
        <f t="shared" si="8"/>
        <v>38</v>
      </c>
      <c r="I159">
        <f t="shared" si="9"/>
        <v>38</v>
      </c>
      <c r="L159" s="5">
        <f t="shared" si="10"/>
        <v>38</v>
      </c>
    </row>
    <row r="160" spans="1:12" ht="13.5">
      <c r="A160" s="5" t="s">
        <v>530</v>
      </c>
      <c r="D160">
        <f t="shared" si="8"/>
        <v>46</v>
      </c>
      <c r="I160">
        <f t="shared" si="9"/>
        <v>46</v>
      </c>
      <c r="L160" s="5">
        <f t="shared" si="10"/>
        <v>46</v>
      </c>
    </row>
    <row r="161" spans="1:12" ht="13.5">
      <c r="A161" s="5" t="s">
        <v>531</v>
      </c>
      <c r="D161">
        <f t="shared" si="8"/>
        <v>54</v>
      </c>
      <c r="I161">
        <f t="shared" si="9"/>
        <v>54</v>
      </c>
      <c r="L161" s="5">
        <f t="shared" si="10"/>
        <v>54</v>
      </c>
    </row>
    <row r="162" spans="1:12" ht="13.5">
      <c r="A162" s="5" t="s">
        <v>532</v>
      </c>
      <c r="D162">
        <f t="shared" si="8"/>
        <v>64</v>
      </c>
      <c r="I162">
        <f t="shared" si="9"/>
        <v>64</v>
      </c>
      <c r="L162" s="5">
        <f t="shared" si="10"/>
        <v>64</v>
      </c>
    </row>
    <row r="163" spans="1:12" ht="13.5">
      <c r="A163" s="5" t="s">
        <v>533</v>
      </c>
      <c r="D163">
        <f t="shared" si="8"/>
        <v>76</v>
      </c>
      <c r="I163">
        <f t="shared" si="9"/>
        <v>76</v>
      </c>
      <c r="L163" s="5">
        <f t="shared" si="10"/>
        <v>76</v>
      </c>
    </row>
    <row r="164" spans="1:13" ht="13.5">
      <c r="A164" s="5" t="s">
        <v>534</v>
      </c>
      <c r="E164">
        <f>D124</f>
        <v>7</v>
      </c>
      <c r="J164" s="16">
        <f>E164</f>
        <v>7</v>
      </c>
      <c r="M164" s="2">
        <f>E164</f>
        <v>7</v>
      </c>
    </row>
    <row r="165" spans="1:13" ht="13.5">
      <c r="A165" s="5" t="s">
        <v>535</v>
      </c>
      <c r="E165">
        <f>D125</f>
        <v>9</v>
      </c>
      <c r="J165" s="16">
        <f aca="true" t="shared" si="11" ref="J165:J203">E165</f>
        <v>9</v>
      </c>
      <c r="M165" s="2">
        <f aca="true" t="shared" si="12" ref="M165:M203">E165</f>
        <v>9</v>
      </c>
    </row>
    <row r="166" spans="1:13" ht="13.5">
      <c r="A166" s="5" t="s">
        <v>536</v>
      </c>
      <c r="E166">
        <f aca="true" t="shared" si="13" ref="E166:E203">D126</f>
        <v>11</v>
      </c>
      <c r="J166" s="16">
        <f t="shared" si="11"/>
        <v>11</v>
      </c>
      <c r="M166" s="2">
        <f t="shared" si="12"/>
        <v>11</v>
      </c>
    </row>
    <row r="167" spans="1:13" ht="13.5">
      <c r="A167" s="5" t="s">
        <v>537</v>
      </c>
      <c r="E167">
        <f t="shared" si="13"/>
        <v>14</v>
      </c>
      <c r="J167" s="16">
        <f t="shared" si="11"/>
        <v>14</v>
      </c>
      <c r="M167" s="2">
        <f t="shared" si="12"/>
        <v>14</v>
      </c>
    </row>
    <row r="168" spans="1:13" ht="13.5">
      <c r="A168" s="5" t="s">
        <v>538</v>
      </c>
      <c r="E168">
        <f t="shared" si="13"/>
        <v>18</v>
      </c>
      <c r="J168" s="16">
        <f t="shared" si="11"/>
        <v>18</v>
      </c>
      <c r="M168" s="2">
        <f t="shared" si="12"/>
        <v>18</v>
      </c>
    </row>
    <row r="169" spans="1:13" ht="13.5">
      <c r="A169" s="5" t="s">
        <v>539</v>
      </c>
      <c r="E169">
        <f t="shared" si="13"/>
        <v>20</v>
      </c>
      <c r="J169" s="16">
        <f t="shared" si="11"/>
        <v>20</v>
      </c>
      <c r="M169" s="2">
        <f t="shared" si="12"/>
        <v>20</v>
      </c>
    </row>
    <row r="170" spans="1:13" ht="13.5">
      <c r="A170" s="5" t="s">
        <v>540</v>
      </c>
      <c r="E170">
        <f t="shared" si="13"/>
        <v>24</v>
      </c>
      <c r="J170" s="16">
        <f t="shared" si="11"/>
        <v>24</v>
      </c>
      <c r="M170" s="2">
        <f t="shared" si="12"/>
        <v>24</v>
      </c>
    </row>
    <row r="171" spans="1:13" ht="13.5">
      <c r="A171" s="5" t="s">
        <v>541</v>
      </c>
      <c r="E171">
        <f t="shared" si="13"/>
        <v>28</v>
      </c>
      <c r="J171" s="16">
        <f t="shared" si="11"/>
        <v>28</v>
      </c>
      <c r="M171" s="2">
        <f t="shared" si="12"/>
        <v>28</v>
      </c>
    </row>
    <row r="172" spans="1:13" ht="13.5">
      <c r="A172" s="5" t="s">
        <v>542</v>
      </c>
      <c r="E172">
        <f t="shared" si="13"/>
        <v>32</v>
      </c>
      <c r="J172" s="16">
        <f t="shared" si="11"/>
        <v>32</v>
      </c>
      <c r="M172" s="2">
        <f t="shared" si="12"/>
        <v>32</v>
      </c>
    </row>
    <row r="173" spans="1:13" ht="13.5">
      <c r="A173" s="5" t="s">
        <v>543</v>
      </c>
      <c r="E173">
        <f t="shared" si="13"/>
        <v>36</v>
      </c>
      <c r="J173" s="16">
        <f t="shared" si="11"/>
        <v>36</v>
      </c>
      <c r="M173" s="2">
        <f t="shared" si="12"/>
        <v>36</v>
      </c>
    </row>
    <row r="174" spans="1:13" ht="13.5">
      <c r="A174" s="5" t="s">
        <v>544</v>
      </c>
      <c r="E174">
        <f>D134</f>
        <v>8</v>
      </c>
      <c r="J174" s="16">
        <f t="shared" si="11"/>
        <v>8</v>
      </c>
      <c r="M174" s="2">
        <f t="shared" si="12"/>
        <v>8</v>
      </c>
    </row>
    <row r="175" spans="1:13" ht="13.5">
      <c r="A175" s="5" t="s">
        <v>545</v>
      </c>
      <c r="E175">
        <f t="shared" si="13"/>
        <v>11</v>
      </c>
      <c r="J175" s="16">
        <f t="shared" si="11"/>
        <v>11</v>
      </c>
      <c r="M175" s="2">
        <f t="shared" si="12"/>
        <v>11</v>
      </c>
    </row>
    <row r="176" spans="1:13" ht="13.5">
      <c r="A176" s="5" t="s">
        <v>546</v>
      </c>
      <c r="E176">
        <f t="shared" si="13"/>
        <v>14</v>
      </c>
      <c r="J176" s="16">
        <f t="shared" si="11"/>
        <v>14</v>
      </c>
      <c r="M176" s="2">
        <f t="shared" si="12"/>
        <v>14</v>
      </c>
    </row>
    <row r="177" spans="1:13" ht="13.5">
      <c r="A177" s="5" t="s">
        <v>547</v>
      </c>
      <c r="E177">
        <f t="shared" si="13"/>
        <v>18</v>
      </c>
      <c r="J177" s="16">
        <f t="shared" si="11"/>
        <v>18</v>
      </c>
      <c r="M177" s="2">
        <f t="shared" si="12"/>
        <v>18</v>
      </c>
    </row>
    <row r="178" spans="1:13" ht="13.5">
      <c r="A178" s="5" t="s">
        <v>548</v>
      </c>
      <c r="E178">
        <f t="shared" si="13"/>
        <v>22</v>
      </c>
      <c r="J178" s="16">
        <f t="shared" si="11"/>
        <v>22</v>
      </c>
      <c r="M178" s="2">
        <f t="shared" si="12"/>
        <v>22</v>
      </c>
    </row>
    <row r="179" spans="1:13" ht="13.5">
      <c r="A179" s="5" t="s">
        <v>549</v>
      </c>
      <c r="E179">
        <f t="shared" si="13"/>
        <v>26</v>
      </c>
      <c r="J179" s="16">
        <f t="shared" si="11"/>
        <v>26</v>
      </c>
      <c r="M179" s="2">
        <f t="shared" si="12"/>
        <v>26</v>
      </c>
    </row>
    <row r="180" spans="1:13" ht="13.5">
      <c r="A180" s="5" t="s">
        <v>550</v>
      </c>
      <c r="E180">
        <f t="shared" si="13"/>
        <v>30</v>
      </c>
      <c r="J180" s="16">
        <f t="shared" si="11"/>
        <v>30</v>
      </c>
      <c r="M180" s="2">
        <f t="shared" si="12"/>
        <v>30</v>
      </c>
    </row>
    <row r="181" spans="1:13" ht="13.5">
      <c r="A181" s="5" t="s">
        <v>551</v>
      </c>
      <c r="E181">
        <f t="shared" si="13"/>
        <v>34</v>
      </c>
      <c r="J181" s="16">
        <f t="shared" si="11"/>
        <v>34</v>
      </c>
      <c r="M181" s="2">
        <f t="shared" si="12"/>
        <v>34</v>
      </c>
    </row>
    <row r="182" spans="1:13" ht="13.5">
      <c r="A182" s="5" t="s">
        <v>552</v>
      </c>
      <c r="E182">
        <f t="shared" si="13"/>
        <v>40</v>
      </c>
      <c r="J182" s="16">
        <f t="shared" si="11"/>
        <v>40</v>
      </c>
      <c r="M182" s="2">
        <f t="shared" si="12"/>
        <v>40</v>
      </c>
    </row>
    <row r="183" spans="1:13" ht="13.5">
      <c r="A183" s="5" t="s">
        <v>553</v>
      </c>
      <c r="E183">
        <f t="shared" si="13"/>
        <v>46</v>
      </c>
      <c r="J183" s="16">
        <f t="shared" si="11"/>
        <v>46</v>
      </c>
      <c r="M183" s="2">
        <f t="shared" si="12"/>
        <v>46</v>
      </c>
    </row>
    <row r="184" spans="1:13" ht="13.5">
      <c r="A184" s="5" t="s">
        <v>554</v>
      </c>
      <c r="E184">
        <f t="shared" si="13"/>
        <v>14</v>
      </c>
      <c r="J184" s="16">
        <f t="shared" si="11"/>
        <v>14</v>
      </c>
      <c r="M184" s="2">
        <f t="shared" si="12"/>
        <v>14</v>
      </c>
    </row>
    <row r="185" spans="1:13" ht="13.5">
      <c r="A185" s="5" t="s">
        <v>555</v>
      </c>
      <c r="E185">
        <f t="shared" si="13"/>
        <v>17</v>
      </c>
      <c r="J185" s="16">
        <f t="shared" si="11"/>
        <v>17</v>
      </c>
      <c r="M185" s="2">
        <f t="shared" si="12"/>
        <v>17</v>
      </c>
    </row>
    <row r="186" spans="1:13" ht="13.5">
      <c r="A186" s="5" t="s">
        <v>556</v>
      </c>
      <c r="E186">
        <f t="shared" si="13"/>
        <v>20</v>
      </c>
      <c r="J186" s="16">
        <f t="shared" si="11"/>
        <v>20</v>
      </c>
      <c r="M186" s="2">
        <f t="shared" si="12"/>
        <v>20</v>
      </c>
    </row>
    <row r="187" spans="1:13" ht="13.5">
      <c r="A187" s="5" t="s">
        <v>557</v>
      </c>
      <c r="E187">
        <f t="shared" si="13"/>
        <v>24</v>
      </c>
      <c r="J187" s="16">
        <f t="shared" si="11"/>
        <v>24</v>
      </c>
      <c r="M187" s="2">
        <f t="shared" si="12"/>
        <v>24</v>
      </c>
    </row>
    <row r="188" spans="1:13" ht="13.5">
      <c r="A188" s="5" t="s">
        <v>558</v>
      </c>
      <c r="E188">
        <f t="shared" si="13"/>
        <v>30</v>
      </c>
      <c r="J188" s="16">
        <f t="shared" si="11"/>
        <v>30</v>
      </c>
      <c r="M188" s="2">
        <f t="shared" si="12"/>
        <v>30</v>
      </c>
    </row>
    <row r="189" spans="1:13" ht="13.5">
      <c r="A189" s="5" t="s">
        <v>559</v>
      </c>
      <c r="E189">
        <f t="shared" si="13"/>
        <v>36</v>
      </c>
      <c r="J189" s="16">
        <f t="shared" si="11"/>
        <v>36</v>
      </c>
      <c r="M189" s="2">
        <f t="shared" si="12"/>
        <v>36</v>
      </c>
    </row>
    <row r="190" spans="1:13" ht="13.5">
      <c r="A190" s="5" t="s">
        <v>560</v>
      </c>
      <c r="E190">
        <f t="shared" si="13"/>
        <v>42</v>
      </c>
      <c r="J190" s="16">
        <f t="shared" si="11"/>
        <v>42</v>
      </c>
      <c r="M190" s="2">
        <f t="shared" si="12"/>
        <v>42</v>
      </c>
    </row>
    <row r="191" spans="1:13" ht="13.5">
      <c r="A191" s="5" t="s">
        <v>561</v>
      </c>
      <c r="E191">
        <f t="shared" si="13"/>
        <v>50</v>
      </c>
      <c r="J191" s="16">
        <f t="shared" si="11"/>
        <v>50</v>
      </c>
      <c r="M191" s="2">
        <f t="shared" si="12"/>
        <v>50</v>
      </c>
    </row>
    <row r="192" spans="1:13" ht="13.5">
      <c r="A192" s="5" t="s">
        <v>562</v>
      </c>
      <c r="E192">
        <f t="shared" si="13"/>
        <v>58</v>
      </c>
      <c r="J192" s="16">
        <f t="shared" si="11"/>
        <v>58</v>
      </c>
      <c r="M192" s="2">
        <f t="shared" si="12"/>
        <v>58</v>
      </c>
    </row>
    <row r="193" spans="1:13" ht="13.5">
      <c r="A193" s="5" t="s">
        <v>563</v>
      </c>
      <c r="E193">
        <f t="shared" si="13"/>
        <v>66</v>
      </c>
      <c r="J193" s="16">
        <f t="shared" si="11"/>
        <v>66</v>
      </c>
      <c r="M193" s="2">
        <f t="shared" si="12"/>
        <v>66</v>
      </c>
    </row>
    <row r="194" spans="1:13" ht="13.5">
      <c r="A194" s="5" t="s">
        <v>564</v>
      </c>
      <c r="E194">
        <f t="shared" si="13"/>
        <v>16</v>
      </c>
      <c r="J194" s="16">
        <f t="shared" si="11"/>
        <v>16</v>
      </c>
      <c r="M194" s="2">
        <f t="shared" si="12"/>
        <v>16</v>
      </c>
    </row>
    <row r="195" spans="1:13" ht="13.5">
      <c r="A195" s="5" t="s">
        <v>565</v>
      </c>
      <c r="E195">
        <f t="shared" si="13"/>
        <v>19</v>
      </c>
      <c r="J195" s="16">
        <f t="shared" si="11"/>
        <v>19</v>
      </c>
      <c r="M195" s="2">
        <f t="shared" si="12"/>
        <v>19</v>
      </c>
    </row>
    <row r="196" spans="1:13" ht="13.5">
      <c r="A196" s="5" t="s">
        <v>566</v>
      </c>
      <c r="E196">
        <f t="shared" si="13"/>
        <v>22</v>
      </c>
      <c r="J196" s="16">
        <f t="shared" si="11"/>
        <v>22</v>
      </c>
      <c r="M196" s="2">
        <f t="shared" si="12"/>
        <v>22</v>
      </c>
    </row>
    <row r="197" spans="1:13" ht="13.5">
      <c r="A197" s="5" t="s">
        <v>567</v>
      </c>
      <c r="E197">
        <f t="shared" si="13"/>
        <v>26</v>
      </c>
      <c r="J197" s="16">
        <f t="shared" si="11"/>
        <v>26</v>
      </c>
      <c r="M197" s="2">
        <f t="shared" si="12"/>
        <v>26</v>
      </c>
    </row>
    <row r="198" spans="1:13" ht="13.5">
      <c r="A198" s="5" t="s">
        <v>568</v>
      </c>
      <c r="E198">
        <f t="shared" si="13"/>
        <v>32</v>
      </c>
      <c r="J198" s="16">
        <f t="shared" si="11"/>
        <v>32</v>
      </c>
      <c r="M198" s="2">
        <f t="shared" si="12"/>
        <v>32</v>
      </c>
    </row>
    <row r="199" spans="1:13" ht="13.5">
      <c r="A199" s="5" t="s">
        <v>569</v>
      </c>
      <c r="E199">
        <f t="shared" si="13"/>
        <v>38</v>
      </c>
      <c r="J199" s="16">
        <f t="shared" si="11"/>
        <v>38</v>
      </c>
      <c r="M199" s="2">
        <f t="shared" si="12"/>
        <v>38</v>
      </c>
    </row>
    <row r="200" spans="1:13" ht="13.5">
      <c r="A200" s="5" t="s">
        <v>570</v>
      </c>
      <c r="E200">
        <f t="shared" si="13"/>
        <v>46</v>
      </c>
      <c r="J200" s="16">
        <f t="shared" si="11"/>
        <v>46</v>
      </c>
      <c r="M200" s="2">
        <f t="shared" si="12"/>
        <v>46</v>
      </c>
    </row>
    <row r="201" spans="1:13" ht="13.5">
      <c r="A201" s="5" t="s">
        <v>571</v>
      </c>
      <c r="E201">
        <f t="shared" si="13"/>
        <v>54</v>
      </c>
      <c r="J201" s="16">
        <f t="shared" si="11"/>
        <v>54</v>
      </c>
      <c r="M201" s="2">
        <f t="shared" si="12"/>
        <v>54</v>
      </c>
    </row>
    <row r="202" spans="1:13" ht="13.5">
      <c r="A202" s="5" t="s">
        <v>572</v>
      </c>
      <c r="E202">
        <f t="shared" si="13"/>
        <v>64</v>
      </c>
      <c r="J202" s="16">
        <f t="shared" si="11"/>
        <v>64</v>
      </c>
      <c r="M202" s="2">
        <f t="shared" si="12"/>
        <v>64</v>
      </c>
    </row>
    <row r="203" spans="1:13" ht="13.5">
      <c r="A203" s="5" t="s">
        <v>573</v>
      </c>
      <c r="E203">
        <f t="shared" si="13"/>
        <v>76</v>
      </c>
      <c r="J203" s="16">
        <f t="shared" si="11"/>
        <v>76</v>
      </c>
      <c r="M203" s="2">
        <f t="shared" si="12"/>
        <v>76</v>
      </c>
    </row>
    <row r="204" spans="1:38" s="79" customFormat="1" ht="13.5">
      <c r="A204" s="5" t="s">
        <v>1641</v>
      </c>
      <c r="B204" s="12">
        <v>7</v>
      </c>
      <c r="F204" s="14"/>
      <c r="G204" s="15"/>
      <c r="J204" s="16"/>
      <c r="K204" s="2"/>
      <c r="L204" s="2"/>
      <c r="M204" s="2"/>
      <c r="N204" s="14"/>
      <c r="R204" s="13"/>
      <c r="S204" s="15"/>
      <c r="V204" s="16"/>
      <c r="Y204" s="13"/>
      <c r="Z204" s="14"/>
      <c r="AA204" s="14"/>
      <c r="AE204" s="13"/>
      <c r="AF204" s="14"/>
      <c r="AG204" s="2"/>
      <c r="AK204" s="13"/>
      <c r="AL204" s="14"/>
    </row>
    <row r="205" spans="1:38" s="79" customFormat="1" ht="13.5">
      <c r="A205" s="5" t="s">
        <v>1642</v>
      </c>
      <c r="B205" s="12">
        <v>9</v>
      </c>
      <c r="F205" s="14"/>
      <c r="G205" s="15"/>
      <c r="J205" s="16"/>
      <c r="K205" s="2"/>
      <c r="L205" s="2"/>
      <c r="M205" s="2"/>
      <c r="N205" s="14"/>
      <c r="R205" s="13"/>
      <c r="S205" s="15"/>
      <c r="V205" s="16"/>
      <c r="Y205" s="13"/>
      <c r="Z205" s="14"/>
      <c r="AA205" s="14"/>
      <c r="AE205" s="13"/>
      <c r="AF205" s="14"/>
      <c r="AG205" s="2"/>
      <c r="AK205" s="13"/>
      <c r="AL205" s="14"/>
    </row>
    <row r="206" spans="1:38" s="79" customFormat="1" ht="13.5">
      <c r="A206" s="5" t="s">
        <v>1643</v>
      </c>
      <c r="B206" s="12">
        <v>11</v>
      </c>
      <c r="F206" s="14"/>
      <c r="G206" s="15"/>
      <c r="J206" s="16"/>
      <c r="K206" s="2"/>
      <c r="L206" s="2"/>
      <c r="M206" s="2"/>
      <c r="N206" s="14"/>
      <c r="R206" s="13"/>
      <c r="S206" s="15"/>
      <c r="V206" s="16"/>
      <c r="Y206" s="13"/>
      <c r="Z206" s="14"/>
      <c r="AA206" s="14"/>
      <c r="AE206" s="13"/>
      <c r="AF206" s="14"/>
      <c r="AG206" s="2"/>
      <c r="AK206" s="13"/>
      <c r="AL206" s="14"/>
    </row>
    <row r="207" spans="1:38" s="79" customFormat="1" ht="13.5">
      <c r="A207" s="5" t="s">
        <v>1644</v>
      </c>
      <c r="B207" s="12">
        <v>14</v>
      </c>
      <c r="F207" s="14"/>
      <c r="G207" s="15"/>
      <c r="J207" s="16"/>
      <c r="K207" s="2"/>
      <c r="L207" s="2"/>
      <c r="M207" s="2"/>
      <c r="N207" s="14"/>
      <c r="R207" s="13"/>
      <c r="S207" s="15"/>
      <c r="V207" s="16"/>
      <c r="Y207" s="13"/>
      <c r="Z207" s="14"/>
      <c r="AA207" s="14"/>
      <c r="AE207" s="13"/>
      <c r="AF207" s="14"/>
      <c r="AG207" s="2"/>
      <c r="AK207" s="13"/>
      <c r="AL207" s="14"/>
    </row>
    <row r="208" spans="1:38" s="79" customFormat="1" ht="13.5">
      <c r="A208" s="5" t="s">
        <v>1645</v>
      </c>
      <c r="B208" s="12">
        <v>17</v>
      </c>
      <c r="F208" s="14"/>
      <c r="G208" s="15"/>
      <c r="J208" s="16"/>
      <c r="K208" s="2"/>
      <c r="L208" s="2"/>
      <c r="M208" s="2"/>
      <c r="N208" s="14"/>
      <c r="R208" s="13"/>
      <c r="S208" s="15"/>
      <c r="V208" s="16"/>
      <c r="Y208" s="13"/>
      <c r="Z208" s="14"/>
      <c r="AA208" s="14"/>
      <c r="AE208" s="13"/>
      <c r="AF208" s="14"/>
      <c r="AG208" s="2"/>
      <c r="AK208" s="13"/>
      <c r="AL208" s="14"/>
    </row>
    <row r="209" spans="1:38" s="79" customFormat="1" ht="13.5">
      <c r="A209" s="5" t="s">
        <v>1646</v>
      </c>
      <c r="B209" s="12">
        <v>20</v>
      </c>
      <c r="F209" s="14"/>
      <c r="G209" s="15"/>
      <c r="J209" s="16"/>
      <c r="K209" s="2"/>
      <c r="L209" s="2"/>
      <c r="M209" s="2"/>
      <c r="N209" s="14"/>
      <c r="R209" s="13"/>
      <c r="S209" s="15"/>
      <c r="V209" s="16"/>
      <c r="Y209" s="13"/>
      <c r="Z209" s="14"/>
      <c r="AA209" s="14"/>
      <c r="AE209" s="13"/>
      <c r="AF209" s="14"/>
      <c r="AG209" s="2"/>
      <c r="AK209" s="13"/>
      <c r="AL209" s="14"/>
    </row>
    <row r="210" spans="1:38" s="79" customFormat="1" ht="13.5">
      <c r="A210" s="5" t="s">
        <v>1647</v>
      </c>
      <c r="B210" s="12">
        <v>24</v>
      </c>
      <c r="F210" s="14"/>
      <c r="G210" s="15"/>
      <c r="J210" s="16"/>
      <c r="K210" s="2"/>
      <c r="L210" s="2"/>
      <c r="M210" s="2"/>
      <c r="N210" s="14"/>
      <c r="R210" s="13"/>
      <c r="S210" s="15"/>
      <c r="V210" s="16"/>
      <c r="Y210" s="13"/>
      <c r="Z210" s="14"/>
      <c r="AA210" s="14"/>
      <c r="AE210" s="13"/>
      <c r="AF210" s="14"/>
      <c r="AG210" s="2"/>
      <c r="AK210" s="13"/>
      <c r="AL210" s="14"/>
    </row>
    <row r="211" spans="1:38" s="79" customFormat="1" ht="13.5">
      <c r="A211" s="5" t="s">
        <v>1648</v>
      </c>
      <c r="B211" s="12">
        <v>28</v>
      </c>
      <c r="F211" s="14"/>
      <c r="G211" s="15"/>
      <c r="J211" s="16"/>
      <c r="K211" s="2"/>
      <c r="L211" s="2"/>
      <c r="M211" s="2"/>
      <c r="N211" s="14"/>
      <c r="R211" s="13"/>
      <c r="S211" s="15"/>
      <c r="V211" s="16"/>
      <c r="Y211" s="13"/>
      <c r="Z211" s="14"/>
      <c r="AA211" s="14"/>
      <c r="AE211" s="13"/>
      <c r="AF211" s="14"/>
      <c r="AG211" s="2"/>
      <c r="AK211" s="13"/>
      <c r="AL211" s="14"/>
    </row>
    <row r="212" spans="1:38" s="79" customFormat="1" ht="13.5">
      <c r="A212" s="5" t="s">
        <v>1649</v>
      </c>
      <c r="B212" s="12">
        <v>32</v>
      </c>
      <c r="F212" s="14"/>
      <c r="G212" s="15"/>
      <c r="J212" s="16"/>
      <c r="K212" s="2"/>
      <c r="L212" s="2"/>
      <c r="M212" s="2"/>
      <c r="N212" s="14"/>
      <c r="R212" s="13"/>
      <c r="S212" s="15"/>
      <c r="V212" s="16"/>
      <c r="Y212" s="13"/>
      <c r="Z212" s="14"/>
      <c r="AA212" s="14"/>
      <c r="AE212" s="13"/>
      <c r="AF212" s="14"/>
      <c r="AG212" s="2"/>
      <c r="AK212" s="13"/>
      <c r="AL212" s="14"/>
    </row>
    <row r="213" spans="1:38" s="79" customFormat="1" ht="13.5">
      <c r="A213" s="5" t="s">
        <v>1650</v>
      </c>
      <c r="B213" s="12">
        <v>36</v>
      </c>
      <c r="F213" s="14"/>
      <c r="G213" s="15"/>
      <c r="J213" s="16"/>
      <c r="K213" s="2"/>
      <c r="L213" s="2"/>
      <c r="M213" s="2"/>
      <c r="N213" s="14"/>
      <c r="R213" s="13"/>
      <c r="S213" s="15"/>
      <c r="V213" s="16"/>
      <c r="Y213" s="13"/>
      <c r="Z213" s="14"/>
      <c r="AA213" s="14"/>
      <c r="AE213" s="13"/>
      <c r="AF213" s="14"/>
      <c r="AG213" s="2"/>
      <c r="AK213" s="13"/>
      <c r="AL213" s="14"/>
    </row>
    <row r="214" spans="1:38" s="79" customFormat="1" ht="13.5">
      <c r="A214" s="5" t="s">
        <v>1651</v>
      </c>
      <c r="B214" s="12">
        <v>8</v>
      </c>
      <c r="F214" s="14"/>
      <c r="G214" s="15"/>
      <c r="J214" s="16"/>
      <c r="K214" s="2"/>
      <c r="L214" s="2"/>
      <c r="M214" s="2"/>
      <c r="N214" s="14"/>
      <c r="R214" s="13"/>
      <c r="S214" s="15"/>
      <c r="V214" s="16"/>
      <c r="Y214" s="13"/>
      <c r="Z214" s="14"/>
      <c r="AA214" s="14"/>
      <c r="AE214" s="13"/>
      <c r="AF214" s="14"/>
      <c r="AG214" s="2"/>
      <c r="AK214" s="13"/>
      <c r="AL214" s="14"/>
    </row>
    <row r="215" spans="1:38" s="79" customFormat="1" ht="13.5">
      <c r="A215" s="5" t="s">
        <v>1652</v>
      </c>
      <c r="B215" s="12">
        <v>11</v>
      </c>
      <c r="F215" s="14"/>
      <c r="G215" s="15"/>
      <c r="J215" s="16"/>
      <c r="K215" s="2"/>
      <c r="L215" s="2"/>
      <c r="M215" s="2"/>
      <c r="N215" s="14"/>
      <c r="R215" s="13"/>
      <c r="S215" s="15"/>
      <c r="V215" s="16"/>
      <c r="Y215" s="13"/>
      <c r="Z215" s="14"/>
      <c r="AA215" s="14"/>
      <c r="AE215" s="13"/>
      <c r="AF215" s="14"/>
      <c r="AG215" s="2"/>
      <c r="AK215" s="13"/>
      <c r="AL215" s="14"/>
    </row>
    <row r="216" spans="1:38" s="79" customFormat="1" ht="13.5">
      <c r="A216" s="5" t="s">
        <v>1653</v>
      </c>
      <c r="B216" s="12">
        <v>14</v>
      </c>
      <c r="F216" s="14"/>
      <c r="G216" s="15"/>
      <c r="J216" s="16"/>
      <c r="K216" s="2"/>
      <c r="L216" s="2"/>
      <c r="M216" s="2"/>
      <c r="N216" s="14"/>
      <c r="R216" s="13"/>
      <c r="S216" s="15"/>
      <c r="V216" s="16"/>
      <c r="Y216" s="13"/>
      <c r="Z216" s="14"/>
      <c r="AA216" s="14"/>
      <c r="AE216" s="13"/>
      <c r="AF216" s="14"/>
      <c r="AG216" s="2"/>
      <c r="AK216" s="13"/>
      <c r="AL216" s="14"/>
    </row>
    <row r="217" spans="1:38" s="79" customFormat="1" ht="13.5">
      <c r="A217" s="5" t="s">
        <v>1654</v>
      </c>
      <c r="B217" s="12">
        <v>18</v>
      </c>
      <c r="F217" s="14"/>
      <c r="G217" s="15"/>
      <c r="J217" s="16"/>
      <c r="K217" s="2"/>
      <c r="L217" s="2"/>
      <c r="M217" s="2"/>
      <c r="N217" s="14"/>
      <c r="R217" s="13"/>
      <c r="S217" s="15"/>
      <c r="V217" s="16"/>
      <c r="Y217" s="13"/>
      <c r="Z217" s="14"/>
      <c r="AA217" s="14"/>
      <c r="AE217" s="13"/>
      <c r="AF217" s="14"/>
      <c r="AG217" s="2"/>
      <c r="AK217" s="13"/>
      <c r="AL217" s="14"/>
    </row>
    <row r="218" spans="1:38" s="79" customFormat="1" ht="13.5">
      <c r="A218" s="5" t="s">
        <v>1655</v>
      </c>
      <c r="B218" s="12">
        <v>22</v>
      </c>
      <c r="F218" s="14"/>
      <c r="G218" s="15"/>
      <c r="J218" s="16"/>
      <c r="K218" s="2"/>
      <c r="L218" s="2"/>
      <c r="M218" s="2"/>
      <c r="N218" s="14"/>
      <c r="R218" s="13"/>
      <c r="S218" s="15"/>
      <c r="V218" s="16"/>
      <c r="Y218" s="13"/>
      <c r="Z218" s="14"/>
      <c r="AA218" s="14"/>
      <c r="AE218" s="13"/>
      <c r="AF218" s="14"/>
      <c r="AG218" s="2"/>
      <c r="AK218" s="13"/>
      <c r="AL218" s="14"/>
    </row>
    <row r="219" spans="1:38" s="79" customFormat="1" ht="13.5">
      <c r="A219" s="5" t="s">
        <v>1656</v>
      </c>
      <c r="B219" s="12">
        <v>26</v>
      </c>
      <c r="F219" s="14"/>
      <c r="G219" s="15"/>
      <c r="J219" s="16"/>
      <c r="K219" s="2"/>
      <c r="L219" s="2"/>
      <c r="M219" s="2"/>
      <c r="N219" s="14"/>
      <c r="R219" s="13"/>
      <c r="S219" s="15"/>
      <c r="V219" s="16"/>
      <c r="Y219" s="13"/>
      <c r="Z219" s="14"/>
      <c r="AA219" s="14"/>
      <c r="AE219" s="13"/>
      <c r="AF219" s="14"/>
      <c r="AG219" s="2"/>
      <c r="AK219" s="13"/>
      <c r="AL219" s="14"/>
    </row>
    <row r="220" spans="1:38" s="79" customFormat="1" ht="13.5">
      <c r="A220" s="5" t="s">
        <v>1657</v>
      </c>
      <c r="B220" s="12">
        <v>30</v>
      </c>
      <c r="F220" s="14"/>
      <c r="G220" s="15"/>
      <c r="J220" s="16"/>
      <c r="K220" s="2"/>
      <c r="L220" s="2"/>
      <c r="M220" s="2"/>
      <c r="N220" s="14"/>
      <c r="R220" s="13"/>
      <c r="S220" s="15"/>
      <c r="V220" s="16"/>
      <c r="Y220" s="13"/>
      <c r="Z220" s="14"/>
      <c r="AA220" s="14"/>
      <c r="AE220" s="13"/>
      <c r="AF220" s="14"/>
      <c r="AG220" s="2"/>
      <c r="AK220" s="13"/>
      <c r="AL220" s="14"/>
    </row>
    <row r="221" spans="1:38" s="79" customFormat="1" ht="13.5">
      <c r="A221" s="5" t="s">
        <v>1658</v>
      </c>
      <c r="B221" s="12">
        <v>34</v>
      </c>
      <c r="F221" s="14"/>
      <c r="G221" s="15"/>
      <c r="J221" s="16"/>
      <c r="K221" s="2"/>
      <c r="L221" s="2"/>
      <c r="M221" s="2"/>
      <c r="N221" s="14"/>
      <c r="R221" s="13"/>
      <c r="S221" s="15"/>
      <c r="V221" s="16"/>
      <c r="Y221" s="13"/>
      <c r="Z221" s="14"/>
      <c r="AA221" s="14"/>
      <c r="AE221" s="13"/>
      <c r="AF221" s="14"/>
      <c r="AG221" s="2"/>
      <c r="AK221" s="13"/>
      <c r="AL221" s="14"/>
    </row>
    <row r="222" spans="1:38" s="79" customFormat="1" ht="13.5">
      <c r="A222" s="5" t="s">
        <v>1659</v>
      </c>
      <c r="B222" s="12">
        <v>40</v>
      </c>
      <c r="F222" s="14"/>
      <c r="G222" s="15"/>
      <c r="J222" s="16"/>
      <c r="K222" s="2"/>
      <c r="L222" s="2"/>
      <c r="M222" s="2"/>
      <c r="N222" s="14"/>
      <c r="R222" s="13"/>
      <c r="S222" s="15"/>
      <c r="V222" s="16"/>
      <c r="Y222" s="13"/>
      <c r="Z222" s="14"/>
      <c r="AA222" s="14"/>
      <c r="AE222" s="13"/>
      <c r="AF222" s="14"/>
      <c r="AG222" s="2"/>
      <c r="AK222" s="13"/>
      <c r="AL222" s="14"/>
    </row>
    <row r="223" spans="1:38" s="79" customFormat="1" ht="13.5">
      <c r="A223" s="5" t="s">
        <v>1660</v>
      </c>
      <c r="B223" s="12">
        <v>46</v>
      </c>
      <c r="F223" s="14"/>
      <c r="G223" s="15"/>
      <c r="J223" s="16"/>
      <c r="K223" s="2"/>
      <c r="L223" s="2"/>
      <c r="M223" s="2"/>
      <c r="N223" s="14"/>
      <c r="R223" s="13"/>
      <c r="S223" s="15"/>
      <c r="V223" s="16"/>
      <c r="Y223" s="13"/>
      <c r="Z223" s="14"/>
      <c r="AA223" s="14"/>
      <c r="AE223" s="13"/>
      <c r="AF223" s="14"/>
      <c r="AG223" s="2"/>
      <c r="AK223" s="13"/>
      <c r="AL223" s="14"/>
    </row>
    <row r="224" spans="1:38" s="79" customFormat="1" ht="13.5">
      <c r="A224" s="5" t="s">
        <v>1662</v>
      </c>
      <c r="B224" s="12">
        <v>14</v>
      </c>
      <c r="F224" s="14"/>
      <c r="G224" s="15"/>
      <c r="J224" s="16"/>
      <c r="K224" s="2"/>
      <c r="L224" s="2"/>
      <c r="M224" s="2"/>
      <c r="N224" s="14"/>
      <c r="R224" s="13"/>
      <c r="S224" s="15"/>
      <c r="V224" s="16"/>
      <c r="Y224" s="13"/>
      <c r="Z224" s="14"/>
      <c r="AA224" s="14"/>
      <c r="AE224" s="13"/>
      <c r="AF224" s="14"/>
      <c r="AG224" s="2"/>
      <c r="AK224" s="13"/>
      <c r="AL224" s="14"/>
    </row>
    <row r="225" spans="1:38" s="79" customFormat="1" ht="13.5">
      <c r="A225" s="5" t="s">
        <v>1663</v>
      </c>
      <c r="B225" s="12">
        <v>17</v>
      </c>
      <c r="F225" s="14"/>
      <c r="G225" s="15"/>
      <c r="J225" s="16"/>
      <c r="K225" s="2"/>
      <c r="L225" s="2"/>
      <c r="M225" s="2"/>
      <c r="N225" s="14"/>
      <c r="R225" s="13"/>
      <c r="S225" s="15"/>
      <c r="V225" s="16"/>
      <c r="Y225" s="13"/>
      <c r="Z225" s="14"/>
      <c r="AA225" s="14"/>
      <c r="AE225" s="13"/>
      <c r="AF225" s="14"/>
      <c r="AG225" s="2"/>
      <c r="AK225" s="13"/>
      <c r="AL225" s="14"/>
    </row>
    <row r="226" spans="1:38" s="79" customFormat="1" ht="13.5">
      <c r="A226" s="5" t="s">
        <v>1664</v>
      </c>
      <c r="B226" s="12">
        <v>20</v>
      </c>
      <c r="F226" s="14"/>
      <c r="G226" s="15"/>
      <c r="J226" s="16"/>
      <c r="K226" s="2"/>
      <c r="L226" s="2"/>
      <c r="M226" s="2"/>
      <c r="N226" s="14"/>
      <c r="R226" s="13"/>
      <c r="S226" s="15"/>
      <c r="V226" s="16"/>
      <c r="Y226" s="13"/>
      <c r="Z226" s="14"/>
      <c r="AA226" s="14"/>
      <c r="AE226" s="13"/>
      <c r="AF226" s="14"/>
      <c r="AG226" s="2"/>
      <c r="AK226" s="13"/>
      <c r="AL226" s="14"/>
    </row>
    <row r="227" spans="1:38" s="79" customFormat="1" ht="13.5">
      <c r="A227" s="5" t="s">
        <v>1665</v>
      </c>
      <c r="B227" s="12">
        <v>24</v>
      </c>
      <c r="F227" s="14"/>
      <c r="G227" s="15"/>
      <c r="J227" s="16"/>
      <c r="K227" s="2"/>
      <c r="L227" s="2"/>
      <c r="M227" s="2"/>
      <c r="N227" s="14"/>
      <c r="R227" s="13"/>
      <c r="S227" s="15"/>
      <c r="V227" s="16"/>
      <c r="Y227" s="13"/>
      <c r="Z227" s="14"/>
      <c r="AA227" s="14"/>
      <c r="AE227" s="13"/>
      <c r="AF227" s="14"/>
      <c r="AG227" s="2"/>
      <c r="AK227" s="13"/>
      <c r="AL227" s="14"/>
    </row>
    <row r="228" spans="1:38" s="79" customFormat="1" ht="13.5">
      <c r="A228" s="5" t="s">
        <v>1666</v>
      </c>
      <c r="B228" s="12">
        <v>30</v>
      </c>
      <c r="F228" s="14"/>
      <c r="G228" s="15"/>
      <c r="J228" s="16"/>
      <c r="K228" s="2"/>
      <c r="L228" s="2"/>
      <c r="M228" s="2"/>
      <c r="N228" s="14"/>
      <c r="R228" s="13"/>
      <c r="S228" s="15"/>
      <c r="V228" s="16"/>
      <c r="Y228" s="13"/>
      <c r="Z228" s="14"/>
      <c r="AA228" s="14"/>
      <c r="AE228" s="13"/>
      <c r="AF228" s="14"/>
      <c r="AG228" s="2"/>
      <c r="AK228" s="13"/>
      <c r="AL228" s="14"/>
    </row>
    <row r="229" spans="1:38" s="79" customFormat="1" ht="13.5">
      <c r="A229" s="5" t="s">
        <v>1667</v>
      </c>
      <c r="B229" s="12">
        <v>36</v>
      </c>
      <c r="F229" s="14"/>
      <c r="G229" s="15"/>
      <c r="J229" s="16"/>
      <c r="K229" s="2"/>
      <c r="L229" s="2"/>
      <c r="M229" s="2"/>
      <c r="N229" s="14"/>
      <c r="R229" s="13"/>
      <c r="S229" s="15"/>
      <c r="V229" s="16"/>
      <c r="Y229" s="13"/>
      <c r="Z229" s="14"/>
      <c r="AA229" s="14"/>
      <c r="AE229" s="13"/>
      <c r="AF229" s="14"/>
      <c r="AG229" s="2"/>
      <c r="AK229" s="13"/>
      <c r="AL229" s="14"/>
    </row>
    <row r="230" spans="1:38" s="79" customFormat="1" ht="13.5">
      <c r="A230" s="5" t="s">
        <v>1668</v>
      </c>
      <c r="B230" s="12">
        <v>42</v>
      </c>
      <c r="F230" s="14"/>
      <c r="G230" s="15"/>
      <c r="J230" s="16"/>
      <c r="K230" s="2"/>
      <c r="L230" s="2"/>
      <c r="M230" s="2"/>
      <c r="N230" s="14"/>
      <c r="R230" s="13"/>
      <c r="S230" s="15"/>
      <c r="V230" s="16"/>
      <c r="Y230" s="13"/>
      <c r="Z230" s="14"/>
      <c r="AA230" s="14"/>
      <c r="AE230" s="13"/>
      <c r="AF230" s="14"/>
      <c r="AG230" s="2"/>
      <c r="AK230" s="13"/>
      <c r="AL230" s="14"/>
    </row>
    <row r="231" spans="1:38" s="79" customFormat="1" ht="13.5">
      <c r="A231" s="5" t="s">
        <v>1669</v>
      </c>
      <c r="B231" s="12">
        <v>50</v>
      </c>
      <c r="F231" s="14"/>
      <c r="G231" s="15"/>
      <c r="J231" s="16"/>
      <c r="K231" s="2"/>
      <c r="L231" s="2"/>
      <c r="M231" s="2"/>
      <c r="N231" s="14"/>
      <c r="R231" s="13"/>
      <c r="S231" s="15"/>
      <c r="V231" s="16"/>
      <c r="Y231" s="13"/>
      <c r="Z231" s="14"/>
      <c r="AA231" s="14"/>
      <c r="AE231" s="13"/>
      <c r="AF231" s="14"/>
      <c r="AG231" s="2"/>
      <c r="AK231" s="13"/>
      <c r="AL231" s="14"/>
    </row>
    <row r="232" spans="1:38" s="79" customFormat="1" ht="13.5">
      <c r="A232" s="5" t="s">
        <v>1670</v>
      </c>
      <c r="B232" s="12">
        <v>58</v>
      </c>
      <c r="F232" s="14"/>
      <c r="G232" s="15"/>
      <c r="J232" s="16"/>
      <c r="K232" s="2"/>
      <c r="L232" s="2"/>
      <c r="M232" s="2"/>
      <c r="N232" s="14"/>
      <c r="R232" s="13"/>
      <c r="S232" s="15"/>
      <c r="V232" s="16"/>
      <c r="Y232" s="13"/>
      <c r="Z232" s="14"/>
      <c r="AA232" s="14"/>
      <c r="AE232" s="13"/>
      <c r="AF232" s="14"/>
      <c r="AG232" s="2"/>
      <c r="AK232" s="13"/>
      <c r="AL232" s="14"/>
    </row>
    <row r="233" spans="1:38" s="79" customFormat="1" ht="13.5">
      <c r="A233" s="5" t="s">
        <v>1671</v>
      </c>
      <c r="B233" s="12">
        <v>66</v>
      </c>
      <c r="F233" s="14"/>
      <c r="G233" s="15"/>
      <c r="J233" s="16"/>
      <c r="K233" s="2"/>
      <c r="L233" s="2"/>
      <c r="M233" s="2"/>
      <c r="N233" s="14"/>
      <c r="R233" s="13"/>
      <c r="S233" s="15"/>
      <c r="V233" s="16"/>
      <c r="Y233" s="13"/>
      <c r="Z233" s="14"/>
      <c r="AA233" s="14"/>
      <c r="AE233" s="13"/>
      <c r="AF233" s="14"/>
      <c r="AG233" s="2"/>
      <c r="AK233" s="13"/>
      <c r="AL233" s="14"/>
    </row>
    <row r="234" spans="1:38" s="79" customFormat="1" ht="13.5">
      <c r="A234" s="5" t="s">
        <v>1673</v>
      </c>
      <c r="B234" s="12">
        <v>16</v>
      </c>
      <c r="F234" s="14"/>
      <c r="G234" s="15"/>
      <c r="J234" s="16"/>
      <c r="K234" s="2"/>
      <c r="L234" s="2"/>
      <c r="M234" s="2"/>
      <c r="N234" s="14"/>
      <c r="R234" s="13"/>
      <c r="S234" s="15"/>
      <c r="V234" s="16"/>
      <c r="Y234" s="13"/>
      <c r="Z234" s="14"/>
      <c r="AA234" s="14"/>
      <c r="AE234" s="13"/>
      <c r="AF234" s="14"/>
      <c r="AG234" s="2"/>
      <c r="AK234" s="13"/>
      <c r="AL234" s="14"/>
    </row>
    <row r="235" spans="1:38" s="79" customFormat="1" ht="13.5">
      <c r="A235" s="5" t="s">
        <v>1674</v>
      </c>
      <c r="B235" s="12">
        <v>19</v>
      </c>
      <c r="F235" s="14"/>
      <c r="G235" s="15"/>
      <c r="J235" s="16"/>
      <c r="K235" s="2"/>
      <c r="L235" s="2"/>
      <c r="M235" s="2"/>
      <c r="N235" s="14"/>
      <c r="R235" s="13"/>
      <c r="S235" s="15"/>
      <c r="V235" s="16"/>
      <c r="Y235" s="13"/>
      <c r="Z235" s="14"/>
      <c r="AA235" s="14"/>
      <c r="AE235" s="13"/>
      <c r="AF235" s="14"/>
      <c r="AG235" s="2"/>
      <c r="AK235" s="13"/>
      <c r="AL235" s="14"/>
    </row>
    <row r="236" spans="1:38" s="79" customFormat="1" ht="13.5">
      <c r="A236" s="5" t="s">
        <v>1675</v>
      </c>
      <c r="B236" s="12">
        <v>22</v>
      </c>
      <c r="F236" s="14"/>
      <c r="G236" s="15"/>
      <c r="J236" s="16"/>
      <c r="K236" s="2"/>
      <c r="L236" s="2"/>
      <c r="M236" s="2"/>
      <c r="N236" s="14"/>
      <c r="R236" s="13"/>
      <c r="S236" s="15"/>
      <c r="V236" s="16"/>
      <c r="Y236" s="13"/>
      <c r="Z236" s="14"/>
      <c r="AA236" s="14"/>
      <c r="AE236" s="13"/>
      <c r="AF236" s="14"/>
      <c r="AG236" s="2"/>
      <c r="AK236" s="13"/>
      <c r="AL236" s="14"/>
    </row>
    <row r="237" spans="1:38" s="79" customFormat="1" ht="13.5">
      <c r="A237" s="5" t="s">
        <v>1676</v>
      </c>
      <c r="B237" s="12">
        <v>26</v>
      </c>
      <c r="F237" s="14"/>
      <c r="G237" s="15"/>
      <c r="J237" s="16"/>
      <c r="K237" s="2"/>
      <c r="L237" s="2"/>
      <c r="M237" s="2"/>
      <c r="N237" s="14"/>
      <c r="R237" s="13"/>
      <c r="S237" s="15"/>
      <c r="V237" s="16"/>
      <c r="Y237" s="13"/>
      <c r="Z237" s="14"/>
      <c r="AA237" s="14"/>
      <c r="AE237" s="13"/>
      <c r="AF237" s="14"/>
      <c r="AG237" s="2"/>
      <c r="AK237" s="13"/>
      <c r="AL237" s="14"/>
    </row>
    <row r="238" spans="1:38" s="79" customFormat="1" ht="13.5">
      <c r="A238" s="5" t="s">
        <v>1677</v>
      </c>
      <c r="B238" s="12">
        <v>32</v>
      </c>
      <c r="F238" s="14"/>
      <c r="G238" s="15"/>
      <c r="J238" s="16"/>
      <c r="K238" s="2"/>
      <c r="L238" s="2"/>
      <c r="M238" s="2"/>
      <c r="N238" s="14"/>
      <c r="R238" s="13"/>
      <c r="S238" s="15"/>
      <c r="V238" s="16"/>
      <c r="Y238" s="13"/>
      <c r="Z238" s="14"/>
      <c r="AA238" s="14"/>
      <c r="AE238" s="13"/>
      <c r="AF238" s="14"/>
      <c r="AG238" s="2"/>
      <c r="AK238" s="13"/>
      <c r="AL238" s="14"/>
    </row>
    <row r="239" spans="1:38" s="79" customFormat="1" ht="13.5">
      <c r="A239" s="5" t="s">
        <v>1678</v>
      </c>
      <c r="B239" s="12">
        <v>38</v>
      </c>
      <c r="F239" s="14"/>
      <c r="G239" s="15"/>
      <c r="J239" s="16"/>
      <c r="K239" s="2"/>
      <c r="L239" s="2"/>
      <c r="M239" s="2"/>
      <c r="N239" s="14"/>
      <c r="R239" s="13"/>
      <c r="S239" s="15"/>
      <c r="V239" s="16"/>
      <c r="Y239" s="13"/>
      <c r="Z239" s="14"/>
      <c r="AA239" s="14"/>
      <c r="AE239" s="13"/>
      <c r="AF239" s="14"/>
      <c r="AG239" s="2"/>
      <c r="AK239" s="13"/>
      <c r="AL239" s="14"/>
    </row>
    <row r="240" spans="1:38" s="79" customFormat="1" ht="13.5">
      <c r="A240" s="5" t="s">
        <v>1679</v>
      </c>
      <c r="B240" s="12">
        <v>46</v>
      </c>
      <c r="F240" s="14"/>
      <c r="G240" s="15"/>
      <c r="J240" s="16"/>
      <c r="K240" s="2"/>
      <c r="L240" s="2"/>
      <c r="M240" s="2"/>
      <c r="N240" s="14"/>
      <c r="R240" s="13"/>
      <c r="S240" s="15"/>
      <c r="V240" s="16"/>
      <c r="Y240" s="13"/>
      <c r="Z240" s="14"/>
      <c r="AA240" s="14"/>
      <c r="AE240" s="13"/>
      <c r="AF240" s="14"/>
      <c r="AG240" s="2"/>
      <c r="AK240" s="13"/>
      <c r="AL240" s="14"/>
    </row>
    <row r="241" spans="1:38" s="79" customFormat="1" ht="13.5">
      <c r="A241" s="5" t="s">
        <v>1680</v>
      </c>
      <c r="B241" s="12">
        <v>54</v>
      </c>
      <c r="F241" s="14"/>
      <c r="G241" s="15"/>
      <c r="J241" s="16"/>
      <c r="K241" s="2"/>
      <c r="L241" s="2"/>
      <c r="M241" s="2"/>
      <c r="N241" s="14"/>
      <c r="R241" s="13"/>
      <c r="S241" s="15"/>
      <c r="V241" s="16"/>
      <c r="Y241" s="13"/>
      <c r="Z241" s="14"/>
      <c r="AA241" s="14"/>
      <c r="AE241" s="13"/>
      <c r="AF241" s="14"/>
      <c r="AG241" s="2"/>
      <c r="AK241" s="13"/>
      <c r="AL241" s="14"/>
    </row>
    <row r="242" spans="1:38" s="79" customFormat="1" ht="13.5">
      <c r="A242" s="5" t="s">
        <v>1681</v>
      </c>
      <c r="B242" s="12">
        <v>64</v>
      </c>
      <c r="F242" s="14"/>
      <c r="G242" s="15"/>
      <c r="J242" s="16"/>
      <c r="K242" s="2"/>
      <c r="L242" s="2"/>
      <c r="M242" s="2"/>
      <c r="N242" s="14"/>
      <c r="R242" s="13"/>
      <c r="S242" s="15"/>
      <c r="V242" s="16"/>
      <c r="Y242" s="13"/>
      <c r="Z242" s="14"/>
      <c r="AA242" s="14"/>
      <c r="AE242" s="13"/>
      <c r="AF242" s="14"/>
      <c r="AG242" s="2"/>
      <c r="AK242" s="13"/>
      <c r="AL242" s="14"/>
    </row>
    <row r="243" spans="1:38" s="79" customFormat="1" ht="13.5">
      <c r="A243" s="5" t="s">
        <v>1682</v>
      </c>
      <c r="B243" s="12">
        <v>76</v>
      </c>
      <c r="F243" s="14"/>
      <c r="G243" s="15"/>
      <c r="J243" s="16"/>
      <c r="K243" s="2"/>
      <c r="L243" s="2"/>
      <c r="M243" s="2"/>
      <c r="N243" s="14"/>
      <c r="R243" s="13"/>
      <c r="S243" s="15"/>
      <c r="V243" s="16"/>
      <c r="Y243" s="13"/>
      <c r="Z243" s="14"/>
      <c r="AA243" s="14"/>
      <c r="AE243" s="13"/>
      <c r="AF243" s="14"/>
      <c r="AG243" s="2"/>
      <c r="AK243" s="13"/>
      <c r="AL243" s="14"/>
    </row>
    <row r="244" spans="1:50" s="79" customFormat="1" ht="13.5">
      <c r="A244" s="5" t="s">
        <v>1792</v>
      </c>
      <c r="B244" s="12"/>
      <c r="F244" s="14"/>
      <c r="G244" s="15"/>
      <c r="J244" s="16"/>
      <c r="K244" s="2"/>
      <c r="L244" s="2"/>
      <c r="M244" s="2"/>
      <c r="N244" s="14"/>
      <c r="R244" s="13"/>
      <c r="S244" s="15"/>
      <c r="V244" s="16"/>
      <c r="Y244" s="13"/>
      <c r="Z244" s="14"/>
      <c r="AA244" s="14"/>
      <c r="AE244" s="13"/>
      <c r="AF244" s="14"/>
      <c r="AG244" s="2"/>
      <c r="AK244" s="13"/>
      <c r="AL244" s="14"/>
      <c r="AS244" s="79">
        <f>28/3</f>
        <v>9.333333333333334</v>
      </c>
      <c r="AU244" s="79" t="s">
        <v>1843</v>
      </c>
      <c r="AX244" s="82">
        <f>25/3</f>
        <v>8.333333333333334</v>
      </c>
    </row>
    <row r="245" spans="1:38" s="79" customFormat="1" ht="13.5">
      <c r="A245" s="5" t="s">
        <v>1793</v>
      </c>
      <c r="B245" s="12"/>
      <c r="F245" s="14"/>
      <c r="G245" s="15"/>
      <c r="J245" s="16"/>
      <c r="K245" s="2"/>
      <c r="L245" s="2"/>
      <c r="M245" s="2"/>
      <c r="N245" s="14"/>
      <c r="R245" s="13"/>
      <c r="S245" s="15"/>
      <c r="V245" s="16"/>
      <c r="Y245" s="13"/>
      <c r="Z245" s="14"/>
      <c r="AA245" s="14"/>
      <c r="AE245" s="13"/>
      <c r="AF245" s="14"/>
      <c r="AG245" s="2"/>
      <c r="AK245" s="13"/>
      <c r="AL245" s="14"/>
    </row>
    <row r="246" spans="1:38" s="79" customFormat="1" ht="13.5">
      <c r="A246" s="5" t="s">
        <v>1794</v>
      </c>
      <c r="B246" s="12"/>
      <c r="F246" s="14"/>
      <c r="G246" s="15"/>
      <c r="J246" s="16"/>
      <c r="K246" s="2"/>
      <c r="L246" s="2"/>
      <c r="M246" s="2"/>
      <c r="N246" s="14"/>
      <c r="R246" s="13"/>
      <c r="S246" s="15"/>
      <c r="V246" s="16"/>
      <c r="Y246" s="13"/>
      <c r="Z246" s="14"/>
      <c r="AA246" s="14"/>
      <c r="AE246" s="13"/>
      <c r="AF246" s="14"/>
      <c r="AG246" s="2"/>
      <c r="AK246" s="13"/>
      <c r="AL246" s="14"/>
    </row>
    <row r="247" spans="1:38" s="79" customFormat="1" ht="13.5">
      <c r="A247" s="5" t="s">
        <v>1795</v>
      </c>
      <c r="B247" s="12"/>
      <c r="F247" s="14"/>
      <c r="G247" s="15"/>
      <c r="J247" s="16"/>
      <c r="K247" s="2"/>
      <c r="L247" s="2"/>
      <c r="M247" s="2"/>
      <c r="N247" s="14"/>
      <c r="R247" s="13"/>
      <c r="S247" s="15"/>
      <c r="V247" s="16"/>
      <c r="Y247" s="13"/>
      <c r="Z247" s="14"/>
      <c r="AA247" s="14"/>
      <c r="AE247" s="13"/>
      <c r="AF247" s="14"/>
      <c r="AG247" s="2"/>
      <c r="AK247" s="13"/>
      <c r="AL247" s="14"/>
    </row>
    <row r="248" spans="1:38" s="79" customFormat="1" ht="13.5">
      <c r="A248" s="5" t="s">
        <v>1796</v>
      </c>
      <c r="B248" s="12"/>
      <c r="F248" s="14"/>
      <c r="G248" s="15"/>
      <c r="J248" s="16"/>
      <c r="K248" s="2"/>
      <c r="L248" s="2"/>
      <c r="M248" s="2"/>
      <c r="N248" s="14"/>
      <c r="R248" s="13"/>
      <c r="S248" s="15"/>
      <c r="V248" s="16"/>
      <c r="Y248" s="13"/>
      <c r="Z248" s="14"/>
      <c r="AA248" s="14"/>
      <c r="AE248" s="13"/>
      <c r="AF248" s="14"/>
      <c r="AG248" s="2"/>
      <c r="AK248" s="13"/>
      <c r="AL248" s="14"/>
    </row>
    <row r="249" spans="1:38" s="79" customFormat="1" ht="13.5">
      <c r="A249" s="5" t="s">
        <v>1797</v>
      </c>
      <c r="B249" s="12"/>
      <c r="F249" s="14"/>
      <c r="G249" s="15"/>
      <c r="J249" s="16"/>
      <c r="K249" s="2"/>
      <c r="L249" s="2"/>
      <c r="M249" s="2"/>
      <c r="N249" s="14"/>
      <c r="R249" s="13"/>
      <c r="S249" s="15"/>
      <c r="V249" s="16"/>
      <c r="Y249" s="13"/>
      <c r="Z249" s="14"/>
      <c r="AA249" s="14"/>
      <c r="AE249" s="13"/>
      <c r="AF249" s="14"/>
      <c r="AG249" s="2"/>
      <c r="AK249" s="13"/>
      <c r="AL249" s="14"/>
    </row>
    <row r="250" spans="1:38" s="79" customFormat="1" ht="13.5">
      <c r="A250" s="5" t="s">
        <v>1798</v>
      </c>
      <c r="B250" s="12"/>
      <c r="F250" s="14"/>
      <c r="G250" s="15"/>
      <c r="J250" s="16"/>
      <c r="K250" s="2"/>
      <c r="L250" s="2"/>
      <c r="M250" s="2"/>
      <c r="N250" s="14"/>
      <c r="R250" s="13"/>
      <c r="S250" s="15"/>
      <c r="V250" s="16"/>
      <c r="Y250" s="13"/>
      <c r="Z250" s="14"/>
      <c r="AA250" s="14"/>
      <c r="AE250" s="13"/>
      <c r="AF250" s="14"/>
      <c r="AG250" s="2"/>
      <c r="AK250" s="13"/>
      <c r="AL250" s="14"/>
    </row>
    <row r="251" spans="1:38" s="79" customFormat="1" ht="13.5">
      <c r="A251" s="5" t="s">
        <v>1799</v>
      </c>
      <c r="B251" s="12"/>
      <c r="F251" s="14"/>
      <c r="G251" s="15"/>
      <c r="J251" s="16"/>
      <c r="K251" s="2"/>
      <c r="L251" s="2"/>
      <c r="M251" s="2"/>
      <c r="N251" s="14"/>
      <c r="R251" s="13"/>
      <c r="S251" s="15"/>
      <c r="V251" s="16"/>
      <c r="Y251" s="13"/>
      <c r="Z251" s="14"/>
      <c r="AA251" s="14"/>
      <c r="AE251" s="13"/>
      <c r="AF251" s="14"/>
      <c r="AG251" s="2"/>
      <c r="AK251" s="13"/>
      <c r="AL251" s="14"/>
    </row>
    <row r="252" spans="1:38" s="79" customFormat="1" ht="13.5">
      <c r="A252" s="5" t="s">
        <v>1800</v>
      </c>
      <c r="B252" s="12"/>
      <c r="F252" s="14"/>
      <c r="G252" s="15"/>
      <c r="J252" s="16"/>
      <c r="K252" s="2"/>
      <c r="L252" s="2"/>
      <c r="M252" s="2"/>
      <c r="N252" s="14"/>
      <c r="R252" s="13"/>
      <c r="S252" s="15"/>
      <c r="V252" s="16"/>
      <c r="Y252" s="13"/>
      <c r="Z252" s="14"/>
      <c r="AA252" s="14"/>
      <c r="AE252" s="13"/>
      <c r="AF252" s="14"/>
      <c r="AG252" s="2"/>
      <c r="AK252" s="13"/>
      <c r="AL252" s="14"/>
    </row>
    <row r="253" spans="1:38" s="79" customFormat="1" ht="13.5">
      <c r="A253" s="5" t="s">
        <v>1801</v>
      </c>
      <c r="B253" s="12"/>
      <c r="F253" s="14"/>
      <c r="G253" s="15"/>
      <c r="J253" s="16"/>
      <c r="K253" s="2"/>
      <c r="L253" s="2"/>
      <c r="M253" s="2"/>
      <c r="N253" s="14"/>
      <c r="R253" s="13"/>
      <c r="S253" s="15"/>
      <c r="V253" s="16"/>
      <c r="Y253" s="13"/>
      <c r="Z253" s="14"/>
      <c r="AA253" s="14"/>
      <c r="AE253" s="13"/>
      <c r="AF253" s="14"/>
      <c r="AG253" s="2"/>
      <c r="AK253" s="13"/>
      <c r="AL253" s="14"/>
    </row>
    <row r="254" spans="1:48" ht="13.5">
      <c r="A254" s="5" t="s">
        <v>1509</v>
      </c>
      <c r="D254">
        <v>42</v>
      </c>
      <c r="E254"/>
      <c r="I254">
        <f>D254</f>
        <v>42</v>
      </c>
      <c r="L254" s="2">
        <f>D254</f>
        <v>42</v>
      </c>
      <c r="AV254">
        <v>1</v>
      </c>
    </row>
    <row r="255" spans="1:48" ht="13.5">
      <c r="A255" s="5" t="s">
        <v>1510</v>
      </c>
      <c r="D255" s="2">
        <v>-900000</v>
      </c>
      <c r="E255"/>
      <c r="I255">
        <f aca="true" t="shared" si="14" ref="I255:I263">D255</f>
        <v>-900000</v>
      </c>
      <c r="L255" s="2">
        <f aca="true" t="shared" si="15" ref="L255:L263">D255</f>
        <v>-900000</v>
      </c>
      <c r="AV255">
        <v>1</v>
      </c>
    </row>
    <row r="256" spans="1:48" ht="13.5">
      <c r="A256" s="5" t="s">
        <v>1511</v>
      </c>
      <c r="D256" s="2">
        <v>-900000</v>
      </c>
      <c r="E256"/>
      <c r="I256">
        <f t="shared" si="14"/>
        <v>-900000</v>
      </c>
      <c r="L256" s="2">
        <f t="shared" si="15"/>
        <v>-900000</v>
      </c>
      <c r="AV256">
        <v>1</v>
      </c>
    </row>
    <row r="257" spans="1:48" ht="13.5">
      <c r="A257" s="5" t="s">
        <v>1512</v>
      </c>
      <c r="D257" s="2">
        <v>-900000</v>
      </c>
      <c r="E257"/>
      <c r="I257">
        <f t="shared" si="14"/>
        <v>-900000</v>
      </c>
      <c r="L257" s="2">
        <f t="shared" si="15"/>
        <v>-900000</v>
      </c>
      <c r="AV257">
        <v>1</v>
      </c>
    </row>
    <row r="258" spans="1:48" ht="13.5">
      <c r="A258" s="5" t="s">
        <v>1513</v>
      </c>
      <c r="D258" s="2">
        <v>-900000</v>
      </c>
      <c r="E258"/>
      <c r="I258">
        <f t="shared" si="14"/>
        <v>-900000</v>
      </c>
      <c r="L258" s="2">
        <f t="shared" si="15"/>
        <v>-900000</v>
      </c>
      <c r="AV258">
        <v>1</v>
      </c>
    </row>
    <row r="259" spans="1:48" ht="13.5">
      <c r="A259" s="5" t="s">
        <v>1514</v>
      </c>
      <c r="D259" s="2">
        <v>-900000</v>
      </c>
      <c r="E259"/>
      <c r="I259">
        <f t="shared" si="14"/>
        <v>-900000</v>
      </c>
      <c r="L259" s="2">
        <f t="shared" si="15"/>
        <v>-900000</v>
      </c>
      <c r="AV259">
        <v>1</v>
      </c>
    </row>
    <row r="260" spans="1:48" ht="13.5">
      <c r="A260" s="5" t="s">
        <v>1515</v>
      </c>
      <c r="D260" s="2">
        <v>-900000</v>
      </c>
      <c r="E260"/>
      <c r="I260">
        <f t="shared" si="14"/>
        <v>-900000</v>
      </c>
      <c r="L260" s="2">
        <f t="shared" si="15"/>
        <v>-900000</v>
      </c>
      <c r="AV260">
        <v>1</v>
      </c>
    </row>
    <row r="261" spans="1:48" ht="13.5">
      <c r="A261" s="5" t="s">
        <v>1516</v>
      </c>
      <c r="D261" s="2">
        <v>-900000</v>
      </c>
      <c r="E261"/>
      <c r="I261">
        <f t="shared" si="14"/>
        <v>-900000</v>
      </c>
      <c r="L261" s="2">
        <f t="shared" si="15"/>
        <v>-900000</v>
      </c>
      <c r="AV261">
        <v>1</v>
      </c>
    </row>
    <row r="262" spans="1:48" ht="13.5">
      <c r="A262" s="5" t="s">
        <v>1517</v>
      </c>
      <c r="D262" s="2">
        <v>-900000</v>
      </c>
      <c r="E262"/>
      <c r="I262">
        <f t="shared" si="14"/>
        <v>-900000</v>
      </c>
      <c r="L262" s="2">
        <f t="shared" si="15"/>
        <v>-900000</v>
      </c>
      <c r="AV262">
        <v>1</v>
      </c>
    </row>
    <row r="263" spans="1:48" ht="13.5">
      <c r="A263" s="5" t="s">
        <v>1518</v>
      </c>
      <c r="D263" s="2">
        <v>-900000</v>
      </c>
      <c r="E263"/>
      <c r="I263">
        <f t="shared" si="14"/>
        <v>-900000</v>
      </c>
      <c r="L263" s="2">
        <f t="shared" si="15"/>
        <v>-900000</v>
      </c>
      <c r="AV263">
        <v>1</v>
      </c>
    </row>
    <row r="264" spans="1:19" ht="13.5">
      <c r="A264" s="5" t="s">
        <v>574</v>
      </c>
      <c r="B264" s="12">
        <v>7</v>
      </c>
      <c r="G264" s="15">
        <f>B264</f>
        <v>7</v>
      </c>
      <c r="O264">
        <v>7</v>
      </c>
      <c r="S264" s="15">
        <f>O264</f>
        <v>7</v>
      </c>
    </row>
    <row r="265" spans="1:19" ht="13.5">
      <c r="A265" s="5" t="s">
        <v>575</v>
      </c>
      <c r="B265" s="12">
        <v>9</v>
      </c>
      <c r="G265" s="15">
        <f aca="true" t="shared" si="16" ref="G265:G283">B265</f>
        <v>9</v>
      </c>
      <c r="O265">
        <v>9</v>
      </c>
      <c r="S265" s="15">
        <f aca="true" t="shared" si="17" ref="S265:S283">O265</f>
        <v>9</v>
      </c>
    </row>
    <row r="266" spans="1:19" ht="13.5">
      <c r="A266" s="5" t="s">
        <v>576</v>
      </c>
      <c r="B266" s="12">
        <v>-900000</v>
      </c>
      <c r="G266" s="15">
        <f t="shared" si="16"/>
        <v>-900000</v>
      </c>
      <c r="O266">
        <v>-900000</v>
      </c>
      <c r="S266" s="15">
        <f t="shared" si="17"/>
        <v>-900000</v>
      </c>
    </row>
    <row r="267" spans="1:19" ht="13.5">
      <c r="A267" s="5" t="s">
        <v>577</v>
      </c>
      <c r="B267" s="12">
        <v>-900000</v>
      </c>
      <c r="G267" s="15">
        <f t="shared" si="16"/>
        <v>-900000</v>
      </c>
      <c r="O267">
        <v>-900000</v>
      </c>
      <c r="S267" s="15">
        <f t="shared" si="17"/>
        <v>-900000</v>
      </c>
    </row>
    <row r="268" spans="1:19" ht="13.5">
      <c r="A268" s="5" t="s">
        <v>578</v>
      </c>
      <c r="B268" s="12">
        <v>-900000</v>
      </c>
      <c r="G268" s="15">
        <f t="shared" si="16"/>
        <v>-900000</v>
      </c>
      <c r="O268">
        <v>-900000</v>
      </c>
      <c r="S268" s="15">
        <f t="shared" si="17"/>
        <v>-900000</v>
      </c>
    </row>
    <row r="269" spans="1:19" ht="13.5">
      <c r="A269" s="5" t="s">
        <v>579</v>
      </c>
      <c r="B269" s="12">
        <v>-900000</v>
      </c>
      <c r="G269" s="15">
        <f t="shared" si="16"/>
        <v>-900000</v>
      </c>
      <c r="O269">
        <v>-900000</v>
      </c>
      <c r="S269" s="15">
        <f t="shared" si="17"/>
        <v>-900000</v>
      </c>
    </row>
    <row r="270" spans="1:19" ht="13.5">
      <c r="A270" s="5" t="s">
        <v>580</v>
      </c>
      <c r="B270" s="12">
        <v>-900000</v>
      </c>
      <c r="G270" s="15">
        <f t="shared" si="16"/>
        <v>-900000</v>
      </c>
      <c r="O270">
        <v>-900000</v>
      </c>
      <c r="S270" s="15">
        <f t="shared" si="17"/>
        <v>-900000</v>
      </c>
    </row>
    <row r="271" spans="1:19" ht="13.5">
      <c r="A271" s="5" t="s">
        <v>581</v>
      </c>
      <c r="B271" s="12">
        <v>-900000</v>
      </c>
      <c r="G271" s="15">
        <f t="shared" si="16"/>
        <v>-900000</v>
      </c>
      <c r="O271">
        <v>-900000</v>
      </c>
      <c r="S271" s="15">
        <f t="shared" si="17"/>
        <v>-900000</v>
      </c>
    </row>
    <row r="272" spans="1:19" ht="13.5">
      <c r="A272" s="5" t="s">
        <v>582</v>
      </c>
      <c r="B272" s="12">
        <v>-900000</v>
      </c>
      <c r="G272" s="15">
        <f t="shared" si="16"/>
        <v>-900000</v>
      </c>
      <c r="O272">
        <v>-900000</v>
      </c>
      <c r="S272" s="15">
        <f t="shared" si="17"/>
        <v>-900000</v>
      </c>
    </row>
    <row r="273" spans="1:19" ht="13.5">
      <c r="A273" s="5" t="s">
        <v>583</v>
      </c>
      <c r="B273" s="12">
        <v>-900000</v>
      </c>
      <c r="G273" s="15">
        <f t="shared" si="16"/>
        <v>-900000</v>
      </c>
      <c r="O273">
        <v>-900000</v>
      </c>
      <c r="S273" s="15">
        <f t="shared" si="17"/>
        <v>-900000</v>
      </c>
    </row>
    <row r="274" spans="1:19" ht="13.5">
      <c r="A274" s="5" t="s">
        <v>584</v>
      </c>
      <c r="B274" s="12">
        <v>9</v>
      </c>
      <c r="G274" s="15">
        <f t="shared" si="16"/>
        <v>9</v>
      </c>
      <c r="O274">
        <v>10</v>
      </c>
      <c r="S274" s="15">
        <f t="shared" si="17"/>
        <v>10</v>
      </c>
    </row>
    <row r="275" spans="1:19" ht="13.5">
      <c r="A275" s="5" t="s">
        <v>585</v>
      </c>
      <c r="B275" s="12">
        <v>13</v>
      </c>
      <c r="G275" s="15">
        <f t="shared" si="16"/>
        <v>13</v>
      </c>
      <c r="O275">
        <v>13</v>
      </c>
      <c r="S275" s="15">
        <f t="shared" si="17"/>
        <v>13</v>
      </c>
    </row>
    <row r="276" spans="1:19" ht="13.5">
      <c r="A276" s="5" t="s">
        <v>586</v>
      </c>
      <c r="B276" s="12">
        <v>16</v>
      </c>
      <c r="G276" s="15">
        <f t="shared" si="16"/>
        <v>16</v>
      </c>
      <c r="O276">
        <v>16</v>
      </c>
      <c r="S276" s="15">
        <f t="shared" si="17"/>
        <v>16</v>
      </c>
    </row>
    <row r="277" spans="1:19" ht="13.5">
      <c r="A277" s="5" t="s">
        <v>587</v>
      </c>
      <c r="B277" s="12">
        <v>21</v>
      </c>
      <c r="G277" s="15">
        <f t="shared" si="16"/>
        <v>21</v>
      </c>
      <c r="O277">
        <v>20</v>
      </c>
      <c r="S277" s="15">
        <f t="shared" si="17"/>
        <v>20</v>
      </c>
    </row>
    <row r="278" spans="1:19" ht="13.5">
      <c r="A278" s="5" t="s">
        <v>588</v>
      </c>
      <c r="B278" s="12">
        <v>24</v>
      </c>
      <c r="G278" s="15">
        <f t="shared" si="16"/>
        <v>24</v>
      </c>
      <c r="O278">
        <v>24</v>
      </c>
      <c r="S278" s="15">
        <f t="shared" si="17"/>
        <v>24</v>
      </c>
    </row>
    <row r="279" spans="1:19" ht="13.5">
      <c r="A279" s="5" t="s">
        <v>589</v>
      </c>
      <c r="B279" s="12">
        <v>28</v>
      </c>
      <c r="G279" s="15">
        <f t="shared" si="16"/>
        <v>28</v>
      </c>
      <c r="O279">
        <v>28</v>
      </c>
      <c r="S279" s="15">
        <f t="shared" si="17"/>
        <v>28</v>
      </c>
    </row>
    <row r="280" spans="1:19" ht="13.5">
      <c r="A280" s="5" t="s">
        <v>590</v>
      </c>
      <c r="B280" s="12">
        <v>32</v>
      </c>
      <c r="G280" s="15">
        <f t="shared" si="16"/>
        <v>32</v>
      </c>
      <c r="O280">
        <v>32</v>
      </c>
      <c r="S280" s="15">
        <f t="shared" si="17"/>
        <v>32</v>
      </c>
    </row>
    <row r="281" spans="1:19" ht="13.5">
      <c r="A281" s="5" t="s">
        <v>591</v>
      </c>
      <c r="B281" s="12">
        <v>36</v>
      </c>
      <c r="G281" s="15">
        <f t="shared" si="16"/>
        <v>36</v>
      </c>
      <c r="O281">
        <v>36</v>
      </c>
      <c r="S281" s="15">
        <f t="shared" si="17"/>
        <v>36</v>
      </c>
    </row>
    <row r="282" spans="1:19" ht="13.5">
      <c r="A282" s="5" t="s">
        <v>592</v>
      </c>
      <c r="B282" s="12">
        <v>43</v>
      </c>
      <c r="G282" s="15">
        <f t="shared" si="16"/>
        <v>43</v>
      </c>
      <c r="O282">
        <v>42</v>
      </c>
      <c r="S282" s="15">
        <f t="shared" si="17"/>
        <v>42</v>
      </c>
    </row>
    <row r="283" spans="1:19" ht="13.5">
      <c r="A283" s="5" t="s">
        <v>593</v>
      </c>
      <c r="B283" s="12">
        <v>-900000</v>
      </c>
      <c r="G283" s="15">
        <f t="shared" si="16"/>
        <v>-900000</v>
      </c>
      <c r="O283">
        <v>-900000</v>
      </c>
      <c r="S283" s="15">
        <f t="shared" si="17"/>
        <v>-900000</v>
      </c>
    </row>
    <row r="284" spans="1:23" ht="13.5">
      <c r="A284" s="5" t="s">
        <v>594</v>
      </c>
      <c r="C284">
        <v>6</v>
      </c>
      <c r="H284">
        <f>C284</f>
        <v>6</v>
      </c>
      <c r="K284" s="2">
        <f>C284</f>
        <v>6</v>
      </c>
      <c r="P284">
        <v>7</v>
      </c>
      <c r="T284">
        <f>P284</f>
        <v>7</v>
      </c>
      <c r="W284" s="2">
        <f>P284</f>
        <v>7</v>
      </c>
    </row>
    <row r="285" spans="1:23" ht="13.5">
      <c r="A285" s="5" t="s">
        <v>595</v>
      </c>
      <c r="C285">
        <v>8</v>
      </c>
      <c r="H285">
        <f aca="true" t="shared" si="18" ref="H285:H293">C285</f>
        <v>8</v>
      </c>
      <c r="K285" s="2">
        <f aca="true" t="shared" si="19" ref="K285:K293">C285</f>
        <v>8</v>
      </c>
      <c r="L285"/>
      <c r="P285">
        <v>9</v>
      </c>
      <c r="R285"/>
      <c r="T285">
        <f aca="true" t="shared" si="20" ref="T285:T303">P285</f>
        <v>9</v>
      </c>
      <c r="W285" s="2">
        <f aca="true" t="shared" si="21" ref="W285:W303">P285</f>
        <v>9</v>
      </c>
    </row>
    <row r="286" spans="1:23" ht="13.5">
      <c r="A286" s="5" t="s">
        <v>596</v>
      </c>
      <c r="C286">
        <v>10</v>
      </c>
      <c r="H286">
        <f t="shared" si="18"/>
        <v>10</v>
      </c>
      <c r="K286" s="2">
        <f t="shared" si="19"/>
        <v>10</v>
      </c>
      <c r="L286"/>
      <c r="P286">
        <v>11</v>
      </c>
      <c r="R286"/>
      <c r="T286">
        <f t="shared" si="20"/>
        <v>11</v>
      </c>
      <c r="W286" s="2">
        <f t="shared" si="21"/>
        <v>11</v>
      </c>
    </row>
    <row r="287" spans="1:23" ht="13.5">
      <c r="A287" s="5" t="s">
        <v>597</v>
      </c>
      <c r="C287">
        <v>13</v>
      </c>
      <c r="H287">
        <f t="shared" si="18"/>
        <v>13</v>
      </c>
      <c r="K287" s="2">
        <f t="shared" si="19"/>
        <v>13</v>
      </c>
      <c r="L287"/>
      <c r="P287">
        <v>14</v>
      </c>
      <c r="R287"/>
      <c r="T287">
        <f t="shared" si="20"/>
        <v>14</v>
      </c>
      <c r="W287" s="2">
        <f t="shared" si="21"/>
        <v>14</v>
      </c>
    </row>
    <row r="288" spans="1:23" ht="13.5">
      <c r="A288" s="5" t="s">
        <v>598</v>
      </c>
      <c r="C288">
        <v>16</v>
      </c>
      <c r="H288">
        <f t="shared" si="18"/>
        <v>16</v>
      </c>
      <c r="K288" s="2">
        <f t="shared" si="19"/>
        <v>16</v>
      </c>
      <c r="P288">
        <v>17</v>
      </c>
      <c r="T288">
        <f t="shared" si="20"/>
        <v>17</v>
      </c>
      <c r="W288" s="2">
        <f t="shared" si="21"/>
        <v>17</v>
      </c>
    </row>
    <row r="289" spans="1:23" ht="13.5">
      <c r="A289" s="5" t="s">
        <v>599</v>
      </c>
      <c r="C289">
        <v>19</v>
      </c>
      <c r="H289">
        <f t="shared" si="18"/>
        <v>19</v>
      </c>
      <c r="K289" s="2">
        <f t="shared" si="19"/>
        <v>19</v>
      </c>
      <c r="P289">
        <v>20</v>
      </c>
      <c r="T289">
        <f t="shared" si="20"/>
        <v>20</v>
      </c>
      <c r="W289" s="2">
        <f t="shared" si="21"/>
        <v>20</v>
      </c>
    </row>
    <row r="290" spans="1:23" ht="13.5">
      <c r="A290" s="5" t="s">
        <v>600</v>
      </c>
      <c r="C290">
        <v>23</v>
      </c>
      <c r="H290">
        <f t="shared" si="18"/>
        <v>23</v>
      </c>
      <c r="K290" s="2">
        <f t="shared" si="19"/>
        <v>23</v>
      </c>
      <c r="P290">
        <v>24</v>
      </c>
      <c r="T290">
        <f t="shared" si="20"/>
        <v>24</v>
      </c>
      <c r="W290" s="2">
        <f t="shared" si="21"/>
        <v>24</v>
      </c>
    </row>
    <row r="291" spans="1:23" ht="13.5">
      <c r="A291" s="5" t="s">
        <v>601</v>
      </c>
      <c r="C291">
        <v>26</v>
      </c>
      <c r="H291">
        <f t="shared" si="18"/>
        <v>26</v>
      </c>
      <c r="K291" s="2">
        <f t="shared" si="19"/>
        <v>26</v>
      </c>
      <c r="P291">
        <v>27</v>
      </c>
      <c r="T291">
        <f t="shared" si="20"/>
        <v>27</v>
      </c>
      <c r="W291" s="2">
        <f t="shared" si="21"/>
        <v>27</v>
      </c>
    </row>
    <row r="292" spans="1:23" ht="13.5">
      <c r="A292" s="5" t="s">
        <v>602</v>
      </c>
      <c r="C292">
        <v>30</v>
      </c>
      <c r="H292">
        <f t="shared" si="18"/>
        <v>30</v>
      </c>
      <c r="K292" s="2">
        <f t="shared" si="19"/>
        <v>30</v>
      </c>
      <c r="P292">
        <v>31</v>
      </c>
      <c r="T292">
        <f t="shared" si="20"/>
        <v>31</v>
      </c>
      <c r="W292" s="2">
        <f t="shared" si="21"/>
        <v>31</v>
      </c>
    </row>
    <row r="293" spans="1:23" ht="13.5">
      <c r="A293" s="5" t="s">
        <v>603</v>
      </c>
      <c r="C293">
        <v>-900000</v>
      </c>
      <c r="H293">
        <f t="shared" si="18"/>
        <v>-900000</v>
      </c>
      <c r="K293" s="2">
        <f t="shared" si="19"/>
        <v>-900000</v>
      </c>
      <c r="P293">
        <v>-900000</v>
      </c>
      <c r="T293">
        <f t="shared" si="20"/>
        <v>-900000</v>
      </c>
      <c r="W293" s="2">
        <f t="shared" si="21"/>
        <v>-900000</v>
      </c>
    </row>
    <row r="294" spans="1:23" ht="13.5">
      <c r="A294" s="5" t="s">
        <v>604</v>
      </c>
      <c r="C294">
        <v>8</v>
      </c>
      <c r="H294">
        <f aca="true" t="shared" si="22" ref="H294:H303">C294</f>
        <v>8</v>
      </c>
      <c r="K294" s="2">
        <f aca="true" t="shared" si="23" ref="K294:K303">C294</f>
        <v>8</v>
      </c>
      <c r="P294">
        <v>10</v>
      </c>
      <c r="T294">
        <f t="shared" si="20"/>
        <v>10</v>
      </c>
      <c r="W294" s="5">
        <f t="shared" si="21"/>
        <v>10</v>
      </c>
    </row>
    <row r="295" spans="1:23" ht="13.5">
      <c r="A295" s="5" t="s">
        <v>605</v>
      </c>
      <c r="C295">
        <v>11</v>
      </c>
      <c r="H295">
        <f t="shared" si="22"/>
        <v>11</v>
      </c>
      <c r="K295" s="2">
        <f t="shared" si="23"/>
        <v>11</v>
      </c>
      <c r="P295">
        <v>13</v>
      </c>
      <c r="T295">
        <f t="shared" si="20"/>
        <v>13</v>
      </c>
      <c r="W295" s="5">
        <f t="shared" si="21"/>
        <v>13</v>
      </c>
    </row>
    <row r="296" spans="1:23" ht="13.5">
      <c r="A296" s="5" t="s">
        <v>606</v>
      </c>
      <c r="C296">
        <v>14</v>
      </c>
      <c r="H296">
        <f t="shared" si="22"/>
        <v>14</v>
      </c>
      <c r="K296" s="2">
        <f t="shared" si="23"/>
        <v>14</v>
      </c>
      <c r="L296"/>
      <c r="M296"/>
      <c r="N296"/>
      <c r="P296">
        <v>16</v>
      </c>
      <c r="R296"/>
      <c r="T296">
        <f t="shared" si="20"/>
        <v>16</v>
      </c>
      <c r="W296" s="5">
        <f t="shared" si="21"/>
        <v>16</v>
      </c>
    </row>
    <row r="297" spans="1:23" ht="13.5">
      <c r="A297" s="5" t="s">
        <v>607</v>
      </c>
      <c r="C297">
        <v>18</v>
      </c>
      <c r="H297">
        <f t="shared" si="22"/>
        <v>18</v>
      </c>
      <c r="K297" s="2">
        <f t="shared" si="23"/>
        <v>18</v>
      </c>
      <c r="P297">
        <v>20</v>
      </c>
      <c r="T297">
        <f t="shared" si="20"/>
        <v>20</v>
      </c>
      <c r="W297" s="5">
        <f t="shared" si="21"/>
        <v>20</v>
      </c>
    </row>
    <row r="298" spans="1:23" ht="13.5">
      <c r="A298" s="5" t="s">
        <v>608</v>
      </c>
      <c r="C298">
        <v>22</v>
      </c>
      <c r="H298">
        <f t="shared" si="22"/>
        <v>22</v>
      </c>
      <c r="K298" s="2">
        <f t="shared" si="23"/>
        <v>22</v>
      </c>
      <c r="P298">
        <v>24</v>
      </c>
      <c r="T298">
        <f t="shared" si="20"/>
        <v>24</v>
      </c>
      <c r="W298" s="5">
        <f t="shared" si="21"/>
        <v>24</v>
      </c>
    </row>
    <row r="299" spans="1:23" ht="13.5">
      <c r="A299" s="5" t="s">
        <v>609</v>
      </c>
      <c r="C299">
        <v>26</v>
      </c>
      <c r="H299">
        <f t="shared" si="22"/>
        <v>26</v>
      </c>
      <c r="K299" s="2">
        <f t="shared" si="23"/>
        <v>26</v>
      </c>
      <c r="P299">
        <v>28</v>
      </c>
      <c r="T299">
        <f t="shared" si="20"/>
        <v>28</v>
      </c>
      <c r="W299" s="5">
        <f t="shared" si="21"/>
        <v>28</v>
      </c>
    </row>
    <row r="300" spans="1:23" ht="13.5">
      <c r="A300" s="5" t="s">
        <v>610</v>
      </c>
      <c r="C300">
        <v>30</v>
      </c>
      <c r="H300">
        <f t="shared" si="22"/>
        <v>30</v>
      </c>
      <c r="K300" s="2">
        <f t="shared" si="23"/>
        <v>30</v>
      </c>
      <c r="P300">
        <v>32</v>
      </c>
      <c r="T300">
        <f t="shared" si="20"/>
        <v>32</v>
      </c>
      <c r="W300" s="5">
        <f t="shared" si="21"/>
        <v>32</v>
      </c>
    </row>
    <row r="301" spans="1:23" ht="13.5">
      <c r="A301" s="5" t="s">
        <v>611</v>
      </c>
      <c r="C301">
        <v>34</v>
      </c>
      <c r="H301">
        <f t="shared" si="22"/>
        <v>34</v>
      </c>
      <c r="K301" s="2">
        <f t="shared" si="23"/>
        <v>34</v>
      </c>
      <c r="P301">
        <v>36</v>
      </c>
      <c r="T301">
        <f t="shared" si="20"/>
        <v>36</v>
      </c>
      <c r="W301" s="5">
        <f t="shared" si="21"/>
        <v>36</v>
      </c>
    </row>
    <row r="302" spans="1:23" ht="13.5">
      <c r="A302" s="5" t="s">
        <v>612</v>
      </c>
      <c r="C302">
        <v>40</v>
      </c>
      <c r="H302">
        <f t="shared" si="22"/>
        <v>40</v>
      </c>
      <c r="K302" s="2">
        <f t="shared" si="23"/>
        <v>40</v>
      </c>
      <c r="P302">
        <v>42</v>
      </c>
      <c r="T302">
        <f t="shared" si="20"/>
        <v>42</v>
      </c>
      <c r="W302" s="5">
        <f t="shared" si="21"/>
        <v>42</v>
      </c>
    </row>
    <row r="303" spans="1:23" ht="13.5">
      <c r="A303" s="5" t="s">
        <v>613</v>
      </c>
      <c r="C303">
        <v>46</v>
      </c>
      <c r="H303">
        <f t="shared" si="22"/>
        <v>46</v>
      </c>
      <c r="K303" s="2">
        <f t="shared" si="23"/>
        <v>46</v>
      </c>
      <c r="P303">
        <v>48</v>
      </c>
      <c r="T303">
        <f t="shared" si="20"/>
        <v>48</v>
      </c>
      <c r="W303" s="5">
        <f t="shared" si="21"/>
        <v>48</v>
      </c>
    </row>
    <row r="304" spans="1:24" ht="13.5">
      <c r="A304" s="5" t="s">
        <v>614</v>
      </c>
      <c r="D304">
        <f>C284</f>
        <v>6</v>
      </c>
      <c r="I304">
        <f>D304</f>
        <v>6</v>
      </c>
      <c r="L304" s="2">
        <f>D304</f>
        <v>6</v>
      </c>
      <c r="Q304">
        <f>P284</f>
        <v>7</v>
      </c>
      <c r="U304">
        <f>Q304</f>
        <v>7</v>
      </c>
      <c r="X304">
        <f>Q304</f>
        <v>7</v>
      </c>
    </row>
    <row r="305" spans="1:24" ht="13.5">
      <c r="A305" s="5" t="s">
        <v>615</v>
      </c>
      <c r="D305">
        <f aca="true" t="shared" si="24" ref="D305:D323">C285</f>
        <v>8</v>
      </c>
      <c r="I305">
        <f aca="true" t="shared" si="25" ref="I305:I323">D305</f>
        <v>8</v>
      </c>
      <c r="L305" s="2">
        <f aca="true" t="shared" si="26" ref="L305:L323">D305</f>
        <v>8</v>
      </c>
      <c r="Q305">
        <f aca="true" t="shared" si="27" ref="Q305:Q323">P285</f>
        <v>9</v>
      </c>
      <c r="U305">
        <f aca="true" t="shared" si="28" ref="U305:U323">Q305</f>
        <v>9</v>
      </c>
      <c r="X305">
        <f aca="true" t="shared" si="29" ref="X305:X323">Q305</f>
        <v>9</v>
      </c>
    </row>
    <row r="306" spans="1:24" ht="13.5">
      <c r="A306" s="5" t="s">
        <v>616</v>
      </c>
      <c r="D306">
        <f t="shared" si="24"/>
        <v>10</v>
      </c>
      <c r="I306">
        <f t="shared" si="25"/>
        <v>10</v>
      </c>
      <c r="L306" s="2">
        <f t="shared" si="26"/>
        <v>10</v>
      </c>
      <c r="Q306">
        <f t="shared" si="27"/>
        <v>11</v>
      </c>
      <c r="U306">
        <f t="shared" si="28"/>
        <v>11</v>
      </c>
      <c r="X306">
        <f t="shared" si="29"/>
        <v>11</v>
      </c>
    </row>
    <row r="307" spans="1:24" ht="13.5">
      <c r="A307" s="5" t="s">
        <v>617</v>
      </c>
      <c r="D307">
        <f t="shared" si="24"/>
        <v>13</v>
      </c>
      <c r="I307">
        <f t="shared" si="25"/>
        <v>13</v>
      </c>
      <c r="L307" s="2">
        <f t="shared" si="26"/>
        <v>13</v>
      </c>
      <c r="Q307">
        <f t="shared" si="27"/>
        <v>14</v>
      </c>
      <c r="U307">
        <f t="shared" si="28"/>
        <v>14</v>
      </c>
      <c r="X307">
        <f t="shared" si="29"/>
        <v>14</v>
      </c>
    </row>
    <row r="308" spans="1:24" ht="13.5">
      <c r="A308" s="5" t="s">
        <v>618</v>
      </c>
      <c r="D308">
        <f t="shared" si="24"/>
        <v>16</v>
      </c>
      <c r="I308">
        <f t="shared" si="25"/>
        <v>16</v>
      </c>
      <c r="L308" s="2">
        <f t="shared" si="26"/>
        <v>16</v>
      </c>
      <c r="Q308">
        <f t="shared" si="27"/>
        <v>17</v>
      </c>
      <c r="U308">
        <f t="shared" si="28"/>
        <v>17</v>
      </c>
      <c r="X308">
        <f t="shared" si="29"/>
        <v>17</v>
      </c>
    </row>
    <row r="309" spans="1:24" ht="13.5">
      <c r="A309" s="5" t="s">
        <v>619</v>
      </c>
      <c r="D309">
        <f t="shared" si="24"/>
        <v>19</v>
      </c>
      <c r="I309">
        <f t="shared" si="25"/>
        <v>19</v>
      </c>
      <c r="L309" s="2">
        <f t="shared" si="26"/>
        <v>19</v>
      </c>
      <c r="Q309">
        <f t="shared" si="27"/>
        <v>20</v>
      </c>
      <c r="U309">
        <f t="shared" si="28"/>
        <v>20</v>
      </c>
      <c r="X309">
        <f t="shared" si="29"/>
        <v>20</v>
      </c>
    </row>
    <row r="310" spans="1:24" ht="13.5">
      <c r="A310" s="5" t="s">
        <v>620</v>
      </c>
      <c r="D310">
        <f t="shared" si="24"/>
        <v>23</v>
      </c>
      <c r="I310">
        <f t="shared" si="25"/>
        <v>23</v>
      </c>
      <c r="L310" s="2">
        <f t="shared" si="26"/>
        <v>23</v>
      </c>
      <c r="Q310">
        <f t="shared" si="27"/>
        <v>24</v>
      </c>
      <c r="U310">
        <f t="shared" si="28"/>
        <v>24</v>
      </c>
      <c r="X310">
        <f t="shared" si="29"/>
        <v>24</v>
      </c>
    </row>
    <row r="311" spans="1:24" ht="13.5">
      <c r="A311" s="5" t="s">
        <v>621</v>
      </c>
      <c r="D311">
        <f t="shared" si="24"/>
        <v>26</v>
      </c>
      <c r="I311">
        <f t="shared" si="25"/>
        <v>26</v>
      </c>
      <c r="L311" s="2">
        <f t="shared" si="26"/>
        <v>26</v>
      </c>
      <c r="Q311">
        <f t="shared" si="27"/>
        <v>27</v>
      </c>
      <c r="U311">
        <f t="shared" si="28"/>
        <v>27</v>
      </c>
      <c r="X311">
        <f t="shared" si="29"/>
        <v>27</v>
      </c>
    </row>
    <row r="312" spans="1:24" ht="13.5">
      <c r="A312" s="5" t="s">
        <v>622</v>
      </c>
      <c r="D312">
        <f t="shared" si="24"/>
        <v>30</v>
      </c>
      <c r="I312">
        <f t="shared" si="25"/>
        <v>30</v>
      </c>
      <c r="L312" s="2">
        <f t="shared" si="26"/>
        <v>30</v>
      </c>
      <c r="Q312">
        <f t="shared" si="27"/>
        <v>31</v>
      </c>
      <c r="U312">
        <f t="shared" si="28"/>
        <v>31</v>
      </c>
      <c r="X312">
        <f t="shared" si="29"/>
        <v>31</v>
      </c>
    </row>
    <row r="313" spans="1:24" ht="13.5">
      <c r="A313" s="5" t="s">
        <v>623</v>
      </c>
      <c r="D313">
        <f t="shared" si="24"/>
        <v>-900000</v>
      </c>
      <c r="I313">
        <f t="shared" si="25"/>
        <v>-900000</v>
      </c>
      <c r="L313" s="2">
        <f t="shared" si="26"/>
        <v>-900000</v>
      </c>
      <c r="Q313">
        <f t="shared" si="27"/>
        <v>-900000</v>
      </c>
      <c r="U313">
        <f t="shared" si="28"/>
        <v>-900000</v>
      </c>
      <c r="X313">
        <f t="shared" si="29"/>
        <v>-900000</v>
      </c>
    </row>
    <row r="314" spans="1:24" ht="13.5">
      <c r="A314" s="5" t="s">
        <v>624</v>
      </c>
      <c r="D314">
        <f t="shared" si="24"/>
        <v>8</v>
      </c>
      <c r="I314">
        <f t="shared" si="25"/>
        <v>8</v>
      </c>
      <c r="L314" s="2">
        <f t="shared" si="26"/>
        <v>8</v>
      </c>
      <c r="Q314">
        <f t="shared" si="27"/>
        <v>10</v>
      </c>
      <c r="U314">
        <f t="shared" si="28"/>
        <v>10</v>
      </c>
      <c r="X314">
        <f t="shared" si="29"/>
        <v>10</v>
      </c>
    </row>
    <row r="315" spans="1:24" ht="13.5">
      <c r="A315" s="5" t="s">
        <v>625</v>
      </c>
      <c r="D315">
        <f t="shared" si="24"/>
        <v>11</v>
      </c>
      <c r="I315">
        <f t="shared" si="25"/>
        <v>11</v>
      </c>
      <c r="L315" s="2">
        <f t="shared" si="26"/>
        <v>11</v>
      </c>
      <c r="Q315">
        <f t="shared" si="27"/>
        <v>13</v>
      </c>
      <c r="U315">
        <f t="shared" si="28"/>
        <v>13</v>
      </c>
      <c r="X315">
        <f t="shared" si="29"/>
        <v>13</v>
      </c>
    </row>
    <row r="316" spans="1:24" ht="13.5">
      <c r="A316" s="5" t="s">
        <v>626</v>
      </c>
      <c r="D316">
        <f t="shared" si="24"/>
        <v>14</v>
      </c>
      <c r="I316">
        <f t="shared" si="25"/>
        <v>14</v>
      </c>
      <c r="L316" s="2">
        <f t="shared" si="26"/>
        <v>14</v>
      </c>
      <c r="Q316">
        <f t="shared" si="27"/>
        <v>16</v>
      </c>
      <c r="U316">
        <f t="shared" si="28"/>
        <v>16</v>
      </c>
      <c r="X316">
        <f t="shared" si="29"/>
        <v>16</v>
      </c>
    </row>
    <row r="317" spans="1:24" ht="13.5">
      <c r="A317" s="5" t="s">
        <v>627</v>
      </c>
      <c r="D317">
        <f t="shared" si="24"/>
        <v>18</v>
      </c>
      <c r="I317">
        <f t="shared" si="25"/>
        <v>18</v>
      </c>
      <c r="L317" s="2">
        <f t="shared" si="26"/>
        <v>18</v>
      </c>
      <c r="Q317">
        <f t="shared" si="27"/>
        <v>20</v>
      </c>
      <c r="U317">
        <f t="shared" si="28"/>
        <v>20</v>
      </c>
      <c r="X317">
        <f t="shared" si="29"/>
        <v>20</v>
      </c>
    </row>
    <row r="318" spans="1:24" ht="13.5">
      <c r="A318" s="5" t="s">
        <v>628</v>
      </c>
      <c r="D318">
        <f t="shared" si="24"/>
        <v>22</v>
      </c>
      <c r="I318">
        <f t="shared" si="25"/>
        <v>22</v>
      </c>
      <c r="L318" s="2">
        <f t="shared" si="26"/>
        <v>22</v>
      </c>
      <c r="Q318">
        <f t="shared" si="27"/>
        <v>24</v>
      </c>
      <c r="U318">
        <f t="shared" si="28"/>
        <v>24</v>
      </c>
      <c r="X318">
        <f t="shared" si="29"/>
        <v>24</v>
      </c>
    </row>
    <row r="319" spans="1:24" ht="13.5">
      <c r="A319" s="5" t="s">
        <v>629</v>
      </c>
      <c r="D319">
        <f t="shared" si="24"/>
        <v>26</v>
      </c>
      <c r="I319">
        <f t="shared" si="25"/>
        <v>26</v>
      </c>
      <c r="L319" s="2">
        <f t="shared" si="26"/>
        <v>26</v>
      </c>
      <c r="Q319">
        <f t="shared" si="27"/>
        <v>28</v>
      </c>
      <c r="U319">
        <f t="shared" si="28"/>
        <v>28</v>
      </c>
      <c r="X319">
        <f t="shared" si="29"/>
        <v>28</v>
      </c>
    </row>
    <row r="320" spans="1:24" ht="13.5">
      <c r="A320" s="5" t="s">
        <v>630</v>
      </c>
      <c r="D320">
        <f t="shared" si="24"/>
        <v>30</v>
      </c>
      <c r="I320">
        <f t="shared" si="25"/>
        <v>30</v>
      </c>
      <c r="L320" s="2">
        <f t="shared" si="26"/>
        <v>30</v>
      </c>
      <c r="Q320">
        <f t="shared" si="27"/>
        <v>32</v>
      </c>
      <c r="U320">
        <f t="shared" si="28"/>
        <v>32</v>
      </c>
      <c r="X320">
        <f t="shared" si="29"/>
        <v>32</v>
      </c>
    </row>
    <row r="321" spans="1:24" ht="13.5">
      <c r="A321" s="5" t="s">
        <v>631</v>
      </c>
      <c r="D321">
        <f t="shared" si="24"/>
        <v>34</v>
      </c>
      <c r="I321">
        <f t="shared" si="25"/>
        <v>34</v>
      </c>
      <c r="L321" s="2">
        <f t="shared" si="26"/>
        <v>34</v>
      </c>
      <c r="Q321">
        <f t="shared" si="27"/>
        <v>36</v>
      </c>
      <c r="U321">
        <f t="shared" si="28"/>
        <v>36</v>
      </c>
      <c r="X321">
        <f t="shared" si="29"/>
        <v>36</v>
      </c>
    </row>
    <row r="322" spans="1:24" ht="13.5">
      <c r="A322" s="5" t="s">
        <v>632</v>
      </c>
      <c r="D322">
        <f t="shared" si="24"/>
        <v>40</v>
      </c>
      <c r="I322">
        <f t="shared" si="25"/>
        <v>40</v>
      </c>
      <c r="L322" s="2">
        <f t="shared" si="26"/>
        <v>40</v>
      </c>
      <c r="Q322">
        <f t="shared" si="27"/>
        <v>42</v>
      </c>
      <c r="U322">
        <f t="shared" si="28"/>
        <v>42</v>
      </c>
      <c r="X322">
        <f t="shared" si="29"/>
        <v>42</v>
      </c>
    </row>
    <row r="323" spans="1:24" ht="13.5">
      <c r="A323" s="5" t="s">
        <v>633</v>
      </c>
      <c r="D323">
        <f t="shared" si="24"/>
        <v>46</v>
      </c>
      <c r="I323">
        <f t="shared" si="25"/>
        <v>46</v>
      </c>
      <c r="L323" s="2">
        <f t="shared" si="26"/>
        <v>46</v>
      </c>
      <c r="Q323">
        <f t="shared" si="27"/>
        <v>48</v>
      </c>
      <c r="U323">
        <f t="shared" si="28"/>
        <v>48</v>
      </c>
      <c r="X323">
        <f t="shared" si="29"/>
        <v>48</v>
      </c>
    </row>
    <row r="324" spans="1:25" ht="13.5">
      <c r="A324" t="s">
        <v>634</v>
      </c>
      <c r="E324" s="13">
        <f>C284</f>
        <v>6</v>
      </c>
      <c r="J324" s="16">
        <f>E324</f>
        <v>6</v>
      </c>
      <c r="M324" s="2">
        <f>E324</f>
        <v>6</v>
      </c>
      <c r="R324" s="13">
        <f>P284</f>
        <v>7</v>
      </c>
      <c r="V324" s="16">
        <f>R324</f>
        <v>7</v>
      </c>
      <c r="Y324" s="13">
        <f>R324</f>
        <v>7</v>
      </c>
    </row>
    <row r="325" spans="1:25" ht="13.5">
      <c r="A325" t="s">
        <v>635</v>
      </c>
      <c r="E325" s="13">
        <f aca="true" t="shared" si="30" ref="E325:E343">C285</f>
        <v>8</v>
      </c>
      <c r="J325" s="16">
        <f aca="true" t="shared" si="31" ref="J325:J343">E325</f>
        <v>8</v>
      </c>
      <c r="M325" s="2">
        <f aca="true" t="shared" si="32" ref="M325:M343">E325</f>
        <v>8</v>
      </c>
      <c r="R325" s="13">
        <f aca="true" t="shared" si="33" ref="R325:R343">P285</f>
        <v>9</v>
      </c>
      <c r="V325" s="16">
        <f aca="true" t="shared" si="34" ref="V325:V343">R325</f>
        <v>9</v>
      </c>
      <c r="Y325" s="13">
        <f aca="true" t="shared" si="35" ref="Y325:Y343">R325</f>
        <v>9</v>
      </c>
    </row>
    <row r="326" spans="1:25" ht="13.5">
      <c r="A326" t="s">
        <v>636</v>
      </c>
      <c r="E326" s="13">
        <f t="shared" si="30"/>
        <v>10</v>
      </c>
      <c r="J326" s="16">
        <f t="shared" si="31"/>
        <v>10</v>
      </c>
      <c r="M326" s="2">
        <f t="shared" si="32"/>
        <v>10</v>
      </c>
      <c r="R326" s="13">
        <f t="shared" si="33"/>
        <v>11</v>
      </c>
      <c r="V326" s="16">
        <f t="shared" si="34"/>
        <v>11</v>
      </c>
      <c r="Y326" s="13">
        <f t="shared" si="35"/>
        <v>11</v>
      </c>
    </row>
    <row r="327" spans="1:25" ht="13.5">
      <c r="A327" t="s">
        <v>637</v>
      </c>
      <c r="E327" s="13">
        <f t="shared" si="30"/>
        <v>13</v>
      </c>
      <c r="J327" s="16">
        <f t="shared" si="31"/>
        <v>13</v>
      </c>
      <c r="M327" s="2">
        <f t="shared" si="32"/>
        <v>13</v>
      </c>
      <c r="R327" s="13">
        <f t="shared" si="33"/>
        <v>14</v>
      </c>
      <c r="V327" s="16">
        <f t="shared" si="34"/>
        <v>14</v>
      </c>
      <c r="Y327" s="13">
        <f t="shared" si="35"/>
        <v>14</v>
      </c>
    </row>
    <row r="328" spans="1:25" ht="13.5">
      <c r="A328" t="s">
        <v>638</v>
      </c>
      <c r="E328" s="13">
        <f t="shared" si="30"/>
        <v>16</v>
      </c>
      <c r="J328" s="16">
        <f t="shared" si="31"/>
        <v>16</v>
      </c>
      <c r="M328" s="2">
        <f t="shared" si="32"/>
        <v>16</v>
      </c>
      <c r="R328" s="13">
        <f t="shared" si="33"/>
        <v>17</v>
      </c>
      <c r="V328" s="16">
        <f t="shared" si="34"/>
        <v>17</v>
      </c>
      <c r="Y328" s="13">
        <f t="shared" si="35"/>
        <v>17</v>
      </c>
    </row>
    <row r="329" spans="1:25" ht="13.5">
      <c r="A329" t="s">
        <v>639</v>
      </c>
      <c r="E329" s="13">
        <f t="shared" si="30"/>
        <v>19</v>
      </c>
      <c r="J329" s="16">
        <f t="shared" si="31"/>
        <v>19</v>
      </c>
      <c r="M329" s="2">
        <f t="shared" si="32"/>
        <v>19</v>
      </c>
      <c r="R329" s="13">
        <f t="shared" si="33"/>
        <v>20</v>
      </c>
      <c r="V329" s="16">
        <f t="shared" si="34"/>
        <v>20</v>
      </c>
      <c r="Y329" s="13">
        <f t="shared" si="35"/>
        <v>20</v>
      </c>
    </row>
    <row r="330" spans="1:25" ht="13.5">
      <c r="A330" t="s">
        <v>640</v>
      </c>
      <c r="E330" s="13">
        <f t="shared" si="30"/>
        <v>23</v>
      </c>
      <c r="J330" s="16">
        <f t="shared" si="31"/>
        <v>23</v>
      </c>
      <c r="M330" s="2">
        <f t="shared" si="32"/>
        <v>23</v>
      </c>
      <c r="R330" s="13">
        <f t="shared" si="33"/>
        <v>24</v>
      </c>
      <c r="V330" s="16">
        <f t="shared" si="34"/>
        <v>24</v>
      </c>
      <c r="Y330" s="13">
        <f t="shared" si="35"/>
        <v>24</v>
      </c>
    </row>
    <row r="331" spans="1:25" ht="13.5">
      <c r="A331" t="s">
        <v>641</v>
      </c>
      <c r="E331" s="13">
        <f t="shared" si="30"/>
        <v>26</v>
      </c>
      <c r="J331" s="16">
        <f t="shared" si="31"/>
        <v>26</v>
      </c>
      <c r="M331" s="2">
        <f t="shared" si="32"/>
        <v>26</v>
      </c>
      <c r="R331" s="13">
        <f t="shared" si="33"/>
        <v>27</v>
      </c>
      <c r="V331" s="16">
        <f t="shared" si="34"/>
        <v>27</v>
      </c>
      <c r="Y331" s="13">
        <f t="shared" si="35"/>
        <v>27</v>
      </c>
    </row>
    <row r="332" spans="1:25" ht="13.5">
      <c r="A332" t="s">
        <v>642</v>
      </c>
      <c r="E332" s="13">
        <f t="shared" si="30"/>
        <v>30</v>
      </c>
      <c r="J332" s="16">
        <f t="shared" si="31"/>
        <v>30</v>
      </c>
      <c r="M332" s="2">
        <f t="shared" si="32"/>
        <v>30</v>
      </c>
      <c r="R332" s="13">
        <f t="shared" si="33"/>
        <v>31</v>
      </c>
      <c r="V332" s="16">
        <f t="shared" si="34"/>
        <v>31</v>
      </c>
      <c r="Y332" s="13">
        <f t="shared" si="35"/>
        <v>31</v>
      </c>
    </row>
    <row r="333" spans="1:25" ht="13.5">
      <c r="A333" t="s">
        <v>643</v>
      </c>
      <c r="E333" s="13">
        <f t="shared" si="30"/>
        <v>-900000</v>
      </c>
      <c r="J333" s="16">
        <f t="shared" si="31"/>
        <v>-900000</v>
      </c>
      <c r="M333" s="2">
        <f t="shared" si="32"/>
        <v>-900000</v>
      </c>
      <c r="R333" s="13">
        <f t="shared" si="33"/>
        <v>-900000</v>
      </c>
      <c r="V333" s="16">
        <f t="shared" si="34"/>
        <v>-900000</v>
      </c>
      <c r="Y333" s="13">
        <f t="shared" si="35"/>
        <v>-900000</v>
      </c>
    </row>
    <row r="334" spans="1:25" ht="13.5">
      <c r="A334" t="s">
        <v>644</v>
      </c>
      <c r="E334" s="13">
        <f t="shared" si="30"/>
        <v>8</v>
      </c>
      <c r="J334" s="16">
        <f t="shared" si="31"/>
        <v>8</v>
      </c>
      <c r="M334" s="2">
        <f t="shared" si="32"/>
        <v>8</v>
      </c>
      <c r="R334" s="13">
        <f t="shared" si="33"/>
        <v>10</v>
      </c>
      <c r="V334" s="16">
        <f t="shared" si="34"/>
        <v>10</v>
      </c>
      <c r="Y334" s="13">
        <f t="shared" si="35"/>
        <v>10</v>
      </c>
    </row>
    <row r="335" spans="1:25" ht="13.5">
      <c r="A335" t="s">
        <v>645</v>
      </c>
      <c r="E335" s="13">
        <f t="shared" si="30"/>
        <v>11</v>
      </c>
      <c r="J335" s="16">
        <f t="shared" si="31"/>
        <v>11</v>
      </c>
      <c r="M335" s="2">
        <f t="shared" si="32"/>
        <v>11</v>
      </c>
      <c r="R335" s="13">
        <f t="shared" si="33"/>
        <v>13</v>
      </c>
      <c r="V335" s="16">
        <f t="shared" si="34"/>
        <v>13</v>
      </c>
      <c r="Y335" s="13">
        <f t="shared" si="35"/>
        <v>13</v>
      </c>
    </row>
    <row r="336" spans="1:25" ht="13.5">
      <c r="A336" t="s">
        <v>646</v>
      </c>
      <c r="E336" s="13">
        <f t="shared" si="30"/>
        <v>14</v>
      </c>
      <c r="J336" s="16">
        <f t="shared" si="31"/>
        <v>14</v>
      </c>
      <c r="M336" s="2">
        <f t="shared" si="32"/>
        <v>14</v>
      </c>
      <c r="R336" s="13">
        <f t="shared" si="33"/>
        <v>16</v>
      </c>
      <c r="V336" s="16">
        <f t="shared" si="34"/>
        <v>16</v>
      </c>
      <c r="Y336" s="13">
        <f t="shared" si="35"/>
        <v>16</v>
      </c>
    </row>
    <row r="337" spans="1:25" ht="13.5">
      <c r="A337" t="s">
        <v>647</v>
      </c>
      <c r="E337" s="13">
        <f t="shared" si="30"/>
        <v>18</v>
      </c>
      <c r="J337" s="16">
        <f t="shared" si="31"/>
        <v>18</v>
      </c>
      <c r="M337" s="2">
        <f t="shared" si="32"/>
        <v>18</v>
      </c>
      <c r="R337" s="13">
        <f t="shared" si="33"/>
        <v>20</v>
      </c>
      <c r="V337" s="16">
        <f t="shared" si="34"/>
        <v>20</v>
      </c>
      <c r="Y337" s="13">
        <f t="shared" si="35"/>
        <v>20</v>
      </c>
    </row>
    <row r="338" spans="1:25" ht="13.5">
      <c r="A338" t="s">
        <v>648</v>
      </c>
      <c r="E338" s="13">
        <f t="shared" si="30"/>
        <v>22</v>
      </c>
      <c r="J338" s="16">
        <f t="shared" si="31"/>
        <v>22</v>
      </c>
      <c r="M338" s="2">
        <f t="shared" si="32"/>
        <v>22</v>
      </c>
      <c r="R338" s="13">
        <f t="shared" si="33"/>
        <v>24</v>
      </c>
      <c r="V338" s="16">
        <f t="shared" si="34"/>
        <v>24</v>
      </c>
      <c r="Y338" s="13">
        <f t="shared" si="35"/>
        <v>24</v>
      </c>
    </row>
    <row r="339" spans="1:25" ht="13.5">
      <c r="A339" t="s">
        <v>649</v>
      </c>
      <c r="E339" s="13">
        <f t="shared" si="30"/>
        <v>26</v>
      </c>
      <c r="J339" s="16">
        <f t="shared" si="31"/>
        <v>26</v>
      </c>
      <c r="M339" s="2">
        <f t="shared" si="32"/>
        <v>26</v>
      </c>
      <c r="R339" s="13">
        <f t="shared" si="33"/>
        <v>28</v>
      </c>
      <c r="V339" s="16">
        <f t="shared" si="34"/>
        <v>28</v>
      </c>
      <c r="Y339" s="13">
        <f t="shared" si="35"/>
        <v>28</v>
      </c>
    </row>
    <row r="340" spans="1:25" ht="13.5">
      <c r="A340" t="s">
        <v>650</v>
      </c>
      <c r="E340" s="13">
        <f t="shared" si="30"/>
        <v>30</v>
      </c>
      <c r="J340" s="16">
        <f t="shared" si="31"/>
        <v>30</v>
      </c>
      <c r="M340" s="2">
        <f t="shared" si="32"/>
        <v>30</v>
      </c>
      <c r="R340" s="13">
        <f t="shared" si="33"/>
        <v>32</v>
      </c>
      <c r="V340" s="16">
        <f t="shared" si="34"/>
        <v>32</v>
      </c>
      <c r="Y340" s="13">
        <f t="shared" si="35"/>
        <v>32</v>
      </c>
    </row>
    <row r="341" spans="1:25" ht="13.5">
      <c r="A341" t="s">
        <v>651</v>
      </c>
      <c r="E341" s="13">
        <f t="shared" si="30"/>
        <v>34</v>
      </c>
      <c r="J341" s="16">
        <f t="shared" si="31"/>
        <v>34</v>
      </c>
      <c r="M341" s="2">
        <f t="shared" si="32"/>
        <v>34</v>
      </c>
      <c r="R341" s="13">
        <f t="shared" si="33"/>
        <v>36</v>
      </c>
      <c r="V341" s="16">
        <f t="shared" si="34"/>
        <v>36</v>
      </c>
      <c r="Y341" s="13">
        <f t="shared" si="35"/>
        <v>36</v>
      </c>
    </row>
    <row r="342" spans="1:25" ht="13.5">
      <c r="A342" t="s">
        <v>652</v>
      </c>
      <c r="E342" s="13">
        <f t="shared" si="30"/>
        <v>40</v>
      </c>
      <c r="J342" s="16">
        <f t="shared" si="31"/>
        <v>40</v>
      </c>
      <c r="M342" s="2">
        <f t="shared" si="32"/>
        <v>40</v>
      </c>
      <c r="R342" s="13">
        <f t="shared" si="33"/>
        <v>42</v>
      </c>
      <c r="V342" s="16">
        <f t="shared" si="34"/>
        <v>42</v>
      </c>
      <c r="Y342" s="13">
        <f t="shared" si="35"/>
        <v>42</v>
      </c>
    </row>
    <row r="343" spans="1:25" ht="13.5">
      <c r="A343" t="s">
        <v>653</v>
      </c>
      <c r="E343" s="13">
        <f t="shared" si="30"/>
        <v>46</v>
      </c>
      <c r="J343" s="16">
        <f t="shared" si="31"/>
        <v>46</v>
      </c>
      <c r="M343" s="2">
        <f t="shared" si="32"/>
        <v>46</v>
      </c>
      <c r="R343" s="13">
        <f t="shared" si="33"/>
        <v>48</v>
      </c>
      <c r="V343" s="16">
        <f t="shared" si="34"/>
        <v>48</v>
      </c>
      <c r="Y343" s="13">
        <f t="shared" si="35"/>
        <v>48</v>
      </c>
    </row>
    <row r="344" spans="1:27" ht="13.5">
      <c r="A344" s="5" t="s">
        <v>654</v>
      </c>
      <c r="B344" s="12">
        <v>5</v>
      </c>
      <c r="C344">
        <f>B344</f>
        <v>5</v>
      </c>
      <c r="D344">
        <f>B344</f>
        <v>5</v>
      </c>
      <c r="E344" s="13">
        <f>B344</f>
        <v>5</v>
      </c>
      <c r="G344" s="15">
        <f>B344</f>
        <v>5</v>
      </c>
      <c r="H344">
        <f>B344</f>
        <v>5</v>
      </c>
      <c r="I344">
        <f>B344</f>
        <v>5</v>
      </c>
      <c r="J344" s="16">
        <f>B344</f>
        <v>5</v>
      </c>
      <c r="K344" s="2">
        <f>B344</f>
        <v>5</v>
      </c>
      <c r="L344" s="2">
        <f>B344</f>
        <v>5</v>
      </c>
      <c r="M344" s="5">
        <f>B344</f>
        <v>5</v>
      </c>
      <c r="AA344" s="14">
        <v>-50</v>
      </c>
    </row>
    <row r="345" spans="1:27" ht="13.5">
      <c r="A345" s="5" t="s">
        <v>655</v>
      </c>
      <c r="B345" s="12">
        <v>7</v>
      </c>
      <c r="C345">
        <f aca="true" t="shared" si="36" ref="C345:C403">B345</f>
        <v>7</v>
      </c>
      <c r="D345">
        <f aca="true" t="shared" si="37" ref="D345:D384">B345</f>
        <v>7</v>
      </c>
      <c r="E345" s="13">
        <f aca="true" t="shared" si="38" ref="E345:E384">B345</f>
        <v>7</v>
      </c>
      <c r="G345" s="15">
        <f aca="true" t="shared" si="39" ref="G345:G373">B345</f>
        <v>7</v>
      </c>
      <c r="H345">
        <f aca="true" t="shared" si="40" ref="H345:H373">B345</f>
        <v>7</v>
      </c>
      <c r="I345">
        <f aca="true" t="shared" si="41" ref="I345:I373">B345</f>
        <v>7</v>
      </c>
      <c r="J345" s="16">
        <f aca="true" t="shared" si="42" ref="J345:J373">B345</f>
        <v>7</v>
      </c>
      <c r="K345" s="2">
        <f aca="true" t="shared" si="43" ref="K345:K373">B345</f>
        <v>7</v>
      </c>
      <c r="L345" s="2">
        <f aca="true" t="shared" si="44" ref="L345:L373">B345</f>
        <v>7</v>
      </c>
      <c r="M345" s="5">
        <f aca="true" t="shared" si="45" ref="M345:M373">B345</f>
        <v>7</v>
      </c>
      <c r="AA345" s="14">
        <v>-50</v>
      </c>
    </row>
    <row r="346" spans="1:27" ht="13.5">
      <c r="A346" s="5" t="s">
        <v>656</v>
      </c>
      <c r="B346" s="12">
        <v>9</v>
      </c>
      <c r="C346">
        <f t="shared" si="36"/>
        <v>9</v>
      </c>
      <c r="D346">
        <f t="shared" si="37"/>
        <v>9</v>
      </c>
      <c r="E346" s="13">
        <f t="shared" si="38"/>
        <v>9</v>
      </c>
      <c r="G346" s="15">
        <f t="shared" si="39"/>
        <v>9</v>
      </c>
      <c r="H346">
        <f t="shared" si="40"/>
        <v>9</v>
      </c>
      <c r="I346">
        <f t="shared" si="41"/>
        <v>9</v>
      </c>
      <c r="J346" s="16">
        <f t="shared" si="42"/>
        <v>9</v>
      </c>
      <c r="K346" s="2">
        <f t="shared" si="43"/>
        <v>9</v>
      </c>
      <c r="L346" s="2">
        <f t="shared" si="44"/>
        <v>9</v>
      </c>
      <c r="M346" s="5">
        <f t="shared" si="45"/>
        <v>9</v>
      </c>
      <c r="AA346" s="14">
        <v>-50</v>
      </c>
    </row>
    <row r="347" spans="1:27" ht="13.5">
      <c r="A347" s="5" t="s">
        <v>657</v>
      </c>
      <c r="B347" s="12">
        <v>12</v>
      </c>
      <c r="C347">
        <f t="shared" si="36"/>
        <v>12</v>
      </c>
      <c r="D347">
        <f t="shared" si="37"/>
        <v>12</v>
      </c>
      <c r="E347" s="13">
        <f t="shared" si="38"/>
        <v>12</v>
      </c>
      <c r="G347" s="15">
        <f t="shared" si="39"/>
        <v>12</v>
      </c>
      <c r="H347">
        <f t="shared" si="40"/>
        <v>12</v>
      </c>
      <c r="I347">
        <f t="shared" si="41"/>
        <v>12</v>
      </c>
      <c r="J347" s="16">
        <f t="shared" si="42"/>
        <v>12</v>
      </c>
      <c r="K347" s="2">
        <f t="shared" si="43"/>
        <v>12</v>
      </c>
      <c r="L347" s="2">
        <f t="shared" si="44"/>
        <v>12</v>
      </c>
      <c r="M347" s="5">
        <f t="shared" si="45"/>
        <v>12</v>
      </c>
      <c r="AA347" s="14">
        <v>-50</v>
      </c>
    </row>
    <row r="348" spans="1:27" ht="13.5">
      <c r="A348" s="5" t="s">
        <v>658</v>
      </c>
      <c r="B348" s="12">
        <v>15</v>
      </c>
      <c r="C348">
        <f t="shared" si="36"/>
        <v>15</v>
      </c>
      <c r="D348">
        <f t="shared" si="37"/>
        <v>15</v>
      </c>
      <c r="E348" s="13">
        <f t="shared" si="38"/>
        <v>15</v>
      </c>
      <c r="G348" s="15">
        <f t="shared" si="39"/>
        <v>15</v>
      </c>
      <c r="H348">
        <f t="shared" si="40"/>
        <v>15</v>
      </c>
      <c r="I348">
        <f t="shared" si="41"/>
        <v>15</v>
      </c>
      <c r="J348" s="16">
        <f t="shared" si="42"/>
        <v>15</v>
      </c>
      <c r="K348" s="2">
        <f t="shared" si="43"/>
        <v>15</v>
      </c>
      <c r="L348" s="2">
        <f t="shared" si="44"/>
        <v>15</v>
      </c>
      <c r="M348" s="5">
        <f t="shared" si="45"/>
        <v>15</v>
      </c>
      <c r="AA348" s="14">
        <v>-50</v>
      </c>
    </row>
    <row r="349" spans="1:27" ht="13.5">
      <c r="A349" s="5" t="s">
        <v>659</v>
      </c>
      <c r="B349" s="12">
        <v>18</v>
      </c>
      <c r="C349">
        <f t="shared" si="36"/>
        <v>18</v>
      </c>
      <c r="D349">
        <f t="shared" si="37"/>
        <v>18</v>
      </c>
      <c r="E349" s="13">
        <f t="shared" si="38"/>
        <v>18</v>
      </c>
      <c r="G349" s="15">
        <f t="shared" si="39"/>
        <v>18</v>
      </c>
      <c r="H349">
        <f t="shared" si="40"/>
        <v>18</v>
      </c>
      <c r="I349">
        <f t="shared" si="41"/>
        <v>18</v>
      </c>
      <c r="J349" s="16">
        <f t="shared" si="42"/>
        <v>18</v>
      </c>
      <c r="K349" s="2">
        <f t="shared" si="43"/>
        <v>18</v>
      </c>
      <c r="L349" s="2">
        <f t="shared" si="44"/>
        <v>18</v>
      </c>
      <c r="M349" s="5">
        <f t="shared" si="45"/>
        <v>18</v>
      </c>
      <c r="AA349" s="14">
        <v>-50</v>
      </c>
    </row>
    <row r="350" spans="1:27" ht="13.5">
      <c r="A350" s="5" t="s">
        <v>660</v>
      </c>
      <c r="B350" s="12">
        <v>21</v>
      </c>
      <c r="C350">
        <f t="shared" si="36"/>
        <v>21</v>
      </c>
      <c r="D350">
        <f t="shared" si="37"/>
        <v>21</v>
      </c>
      <c r="E350" s="13">
        <f t="shared" si="38"/>
        <v>21</v>
      </c>
      <c r="G350" s="15">
        <f t="shared" si="39"/>
        <v>21</v>
      </c>
      <c r="H350">
        <f t="shared" si="40"/>
        <v>21</v>
      </c>
      <c r="I350">
        <f t="shared" si="41"/>
        <v>21</v>
      </c>
      <c r="J350" s="16">
        <f t="shared" si="42"/>
        <v>21</v>
      </c>
      <c r="K350" s="2">
        <f t="shared" si="43"/>
        <v>21</v>
      </c>
      <c r="L350" s="2">
        <f t="shared" si="44"/>
        <v>21</v>
      </c>
      <c r="M350" s="5">
        <f t="shared" si="45"/>
        <v>21</v>
      </c>
      <c r="AA350" s="14">
        <v>-50</v>
      </c>
    </row>
    <row r="351" spans="1:27" ht="13.5">
      <c r="A351" s="5" t="s">
        <v>661</v>
      </c>
      <c r="B351" s="12">
        <v>24</v>
      </c>
      <c r="C351">
        <f t="shared" si="36"/>
        <v>24</v>
      </c>
      <c r="D351">
        <f t="shared" si="37"/>
        <v>24</v>
      </c>
      <c r="E351" s="13">
        <f t="shared" si="38"/>
        <v>24</v>
      </c>
      <c r="G351" s="15">
        <f t="shared" si="39"/>
        <v>24</v>
      </c>
      <c r="H351">
        <f t="shared" si="40"/>
        <v>24</v>
      </c>
      <c r="I351">
        <f t="shared" si="41"/>
        <v>24</v>
      </c>
      <c r="J351" s="16">
        <f t="shared" si="42"/>
        <v>24</v>
      </c>
      <c r="K351" s="2">
        <f t="shared" si="43"/>
        <v>24</v>
      </c>
      <c r="L351" s="2">
        <f t="shared" si="44"/>
        <v>24</v>
      </c>
      <c r="M351" s="5">
        <f t="shared" si="45"/>
        <v>24</v>
      </c>
      <c r="AA351" s="14">
        <v>-50</v>
      </c>
    </row>
    <row r="352" spans="1:27" ht="13.5">
      <c r="A352" s="5" t="s">
        <v>662</v>
      </c>
      <c r="B352" s="12">
        <v>28</v>
      </c>
      <c r="C352">
        <f t="shared" si="36"/>
        <v>28</v>
      </c>
      <c r="D352">
        <f t="shared" si="37"/>
        <v>28</v>
      </c>
      <c r="E352" s="13">
        <f t="shared" si="38"/>
        <v>28</v>
      </c>
      <c r="G352" s="15">
        <f t="shared" si="39"/>
        <v>28</v>
      </c>
      <c r="H352">
        <f t="shared" si="40"/>
        <v>28</v>
      </c>
      <c r="I352">
        <f t="shared" si="41"/>
        <v>28</v>
      </c>
      <c r="J352" s="16">
        <f t="shared" si="42"/>
        <v>28</v>
      </c>
      <c r="K352" s="2">
        <f t="shared" si="43"/>
        <v>28</v>
      </c>
      <c r="L352" s="2">
        <f t="shared" si="44"/>
        <v>28</v>
      </c>
      <c r="M352" s="5">
        <f t="shared" si="45"/>
        <v>28</v>
      </c>
      <c r="N352"/>
      <c r="R352"/>
      <c r="AA352" s="14">
        <v>-50</v>
      </c>
    </row>
    <row r="353" spans="1:27" ht="13.5">
      <c r="A353" s="5" t="s">
        <v>663</v>
      </c>
      <c r="B353" s="12">
        <v>32</v>
      </c>
      <c r="C353">
        <f t="shared" si="36"/>
        <v>32</v>
      </c>
      <c r="D353">
        <f t="shared" si="37"/>
        <v>32</v>
      </c>
      <c r="E353" s="13">
        <f t="shared" si="38"/>
        <v>32</v>
      </c>
      <c r="G353" s="15">
        <f t="shared" si="39"/>
        <v>32</v>
      </c>
      <c r="H353">
        <f t="shared" si="40"/>
        <v>32</v>
      </c>
      <c r="I353">
        <f t="shared" si="41"/>
        <v>32</v>
      </c>
      <c r="J353" s="16">
        <f t="shared" si="42"/>
        <v>32</v>
      </c>
      <c r="K353" s="2">
        <f t="shared" si="43"/>
        <v>32</v>
      </c>
      <c r="L353" s="2">
        <f t="shared" si="44"/>
        <v>32</v>
      </c>
      <c r="M353" s="5">
        <f t="shared" si="45"/>
        <v>32</v>
      </c>
      <c r="AA353" s="14">
        <v>-50</v>
      </c>
    </row>
    <row r="354" spans="1:27" ht="13.5">
      <c r="A354" s="5" t="s">
        <v>664</v>
      </c>
      <c r="B354" s="12">
        <v>8</v>
      </c>
      <c r="C354">
        <f t="shared" si="36"/>
        <v>8</v>
      </c>
      <c r="D354">
        <f t="shared" si="37"/>
        <v>8</v>
      </c>
      <c r="E354" s="13">
        <f t="shared" si="38"/>
        <v>8</v>
      </c>
      <c r="G354" s="15">
        <f t="shared" si="39"/>
        <v>8</v>
      </c>
      <c r="H354">
        <f t="shared" si="40"/>
        <v>8</v>
      </c>
      <c r="I354">
        <f t="shared" si="41"/>
        <v>8</v>
      </c>
      <c r="J354" s="16">
        <f t="shared" si="42"/>
        <v>8</v>
      </c>
      <c r="K354" s="5">
        <f t="shared" si="43"/>
        <v>8</v>
      </c>
      <c r="L354" s="5">
        <f t="shared" si="44"/>
        <v>8</v>
      </c>
      <c r="M354" s="5">
        <f t="shared" si="45"/>
        <v>8</v>
      </c>
      <c r="AA354" s="14">
        <v>-50</v>
      </c>
    </row>
    <row r="355" spans="1:27" ht="13.5">
      <c r="A355" s="5" t="s">
        <v>665</v>
      </c>
      <c r="B355" s="12">
        <v>12</v>
      </c>
      <c r="C355">
        <f t="shared" si="36"/>
        <v>12</v>
      </c>
      <c r="D355">
        <f t="shared" si="37"/>
        <v>12</v>
      </c>
      <c r="E355" s="13">
        <f t="shared" si="38"/>
        <v>12</v>
      </c>
      <c r="G355" s="15">
        <f t="shared" si="39"/>
        <v>12</v>
      </c>
      <c r="H355">
        <f t="shared" si="40"/>
        <v>12</v>
      </c>
      <c r="I355">
        <f t="shared" si="41"/>
        <v>12</v>
      </c>
      <c r="J355" s="16">
        <f t="shared" si="42"/>
        <v>12</v>
      </c>
      <c r="K355" s="5">
        <f t="shared" si="43"/>
        <v>12</v>
      </c>
      <c r="L355" s="5">
        <f t="shared" si="44"/>
        <v>12</v>
      </c>
      <c r="M355" s="5">
        <f t="shared" si="45"/>
        <v>12</v>
      </c>
      <c r="AA355" s="14">
        <v>-50</v>
      </c>
    </row>
    <row r="356" spans="1:27" ht="13.5">
      <c r="A356" s="5" t="s">
        <v>666</v>
      </c>
      <c r="B356" s="12">
        <v>16</v>
      </c>
      <c r="C356">
        <f t="shared" si="36"/>
        <v>16</v>
      </c>
      <c r="D356">
        <f t="shared" si="37"/>
        <v>16</v>
      </c>
      <c r="E356" s="13">
        <f t="shared" si="38"/>
        <v>16</v>
      </c>
      <c r="G356" s="15">
        <f t="shared" si="39"/>
        <v>16</v>
      </c>
      <c r="H356">
        <f t="shared" si="40"/>
        <v>16</v>
      </c>
      <c r="I356">
        <f t="shared" si="41"/>
        <v>16</v>
      </c>
      <c r="J356" s="16">
        <f t="shared" si="42"/>
        <v>16</v>
      </c>
      <c r="K356" s="5">
        <f t="shared" si="43"/>
        <v>16</v>
      </c>
      <c r="L356" s="5">
        <f t="shared" si="44"/>
        <v>16</v>
      </c>
      <c r="M356" s="5">
        <f t="shared" si="45"/>
        <v>16</v>
      </c>
      <c r="AA356" s="14">
        <v>-50</v>
      </c>
    </row>
    <row r="357" spans="1:27" ht="13.5">
      <c r="A357" s="5" t="s">
        <v>667</v>
      </c>
      <c r="B357" s="12">
        <v>20</v>
      </c>
      <c r="C357">
        <f t="shared" si="36"/>
        <v>20</v>
      </c>
      <c r="D357">
        <f t="shared" si="37"/>
        <v>20</v>
      </c>
      <c r="E357" s="13">
        <f t="shared" si="38"/>
        <v>20</v>
      </c>
      <c r="G357" s="15">
        <f t="shared" si="39"/>
        <v>20</v>
      </c>
      <c r="H357">
        <f t="shared" si="40"/>
        <v>20</v>
      </c>
      <c r="I357">
        <f t="shared" si="41"/>
        <v>20</v>
      </c>
      <c r="J357" s="16">
        <f t="shared" si="42"/>
        <v>20</v>
      </c>
      <c r="K357" s="5">
        <f t="shared" si="43"/>
        <v>20</v>
      </c>
      <c r="L357" s="5">
        <f t="shared" si="44"/>
        <v>20</v>
      </c>
      <c r="M357" s="5">
        <f t="shared" si="45"/>
        <v>20</v>
      </c>
      <c r="AA357" s="14">
        <v>-50</v>
      </c>
    </row>
    <row r="358" spans="1:27" ht="13.5">
      <c r="A358" s="5" t="s">
        <v>668</v>
      </c>
      <c r="B358" s="12">
        <v>24</v>
      </c>
      <c r="C358">
        <f t="shared" si="36"/>
        <v>24</v>
      </c>
      <c r="D358">
        <f t="shared" si="37"/>
        <v>24</v>
      </c>
      <c r="E358" s="13">
        <f t="shared" si="38"/>
        <v>24</v>
      </c>
      <c r="G358" s="15">
        <f t="shared" si="39"/>
        <v>24</v>
      </c>
      <c r="H358">
        <f t="shared" si="40"/>
        <v>24</v>
      </c>
      <c r="I358">
        <f t="shared" si="41"/>
        <v>24</v>
      </c>
      <c r="J358" s="16">
        <f t="shared" si="42"/>
        <v>24</v>
      </c>
      <c r="K358" s="5">
        <f t="shared" si="43"/>
        <v>24</v>
      </c>
      <c r="L358" s="5">
        <f t="shared" si="44"/>
        <v>24</v>
      </c>
      <c r="M358" s="5">
        <f t="shared" si="45"/>
        <v>24</v>
      </c>
      <c r="AA358" s="14">
        <v>-50</v>
      </c>
    </row>
    <row r="359" spans="1:27" ht="13.5">
      <c r="A359" s="5" t="s">
        <v>669</v>
      </c>
      <c r="B359" s="12">
        <v>30</v>
      </c>
      <c r="C359">
        <f t="shared" si="36"/>
        <v>30</v>
      </c>
      <c r="D359">
        <f t="shared" si="37"/>
        <v>30</v>
      </c>
      <c r="E359" s="13">
        <f t="shared" si="38"/>
        <v>30</v>
      </c>
      <c r="G359" s="15">
        <f t="shared" si="39"/>
        <v>30</v>
      </c>
      <c r="H359">
        <f t="shared" si="40"/>
        <v>30</v>
      </c>
      <c r="I359">
        <f t="shared" si="41"/>
        <v>30</v>
      </c>
      <c r="J359" s="16">
        <f t="shared" si="42"/>
        <v>30</v>
      </c>
      <c r="K359" s="5">
        <f t="shared" si="43"/>
        <v>30</v>
      </c>
      <c r="L359" s="5">
        <f t="shared" si="44"/>
        <v>30</v>
      </c>
      <c r="M359" s="5">
        <f t="shared" si="45"/>
        <v>30</v>
      </c>
      <c r="AA359" s="14">
        <v>-50</v>
      </c>
    </row>
    <row r="360" spans="1:27" ht="13.5">
      <c r="A360" s="5" t="s">
        <v>670</v>
      </c>
      <c r="B360" s="12">
        <v>36</v>
      </c>
      <c r="C360">
        <f t="shared" si="36"/>
        <v>36</v>
      </c>
      <c r="D360">
        <f t="shared" si="37"/>
        <v>36</v>
      </c>
      <c r="E360" s="13">
        <f t="shared" si="38"/>
        <v>36</v>
      </c>
      <c r="G360" s="15">
        <f t="shared" si="39"/>
        <v>36</v>
      </c>
      <c r="H360">
        <f t="shared" si="40"/>
        <v>36</v>
      </c>
      <c r="I360">
        <f t="shared" si="41"/>
        <v>36</v>
      </c>
      <c r="J360" s="16">
        <f t="shared" si="42"/>
        <v>36</v>
      </c>
      <c r="K360" s="5">
        <f t="shared" si="43"/>
        <v>36</v>
      </c>
      <c r="L360" s="5">
        <f t="shared" si="44"/>
        <v>36</v>
      </c>
      <c r="M360" s="5">
        <f t="shared" si="45"/>
        <v>36</v>
      </c>
      <c r="AA360" s="14">
        <v>-50</v>
      </c>
    </row>
    <row r="361" spans="1:27" ht="13.5">
      <c r="A361" s="5" t="s">
        <v>671</v>
      </c>
      <c r="B361" s="12">
        <v>44</v>
      </c>
      <c r="C361">
        <f t="shared" si="36"/>
        <v>44</v>
      </c>
      <c r="D361">
        <f t="shared" si="37"/>
        <v>44</v>
      </c>
      <c r="E361" s="13">
        <f t="shared" si="38"/>
        <v>44</v>
      </c>
      <c r="G361" s="15">
        <f t="shared" si="39"/>
        <v>44</v>
      </c>
      <c r="H361">
        <f t="shared" si="40"/>
        <v>44</v>
      </c>
      <c r="I361">
        <f t="shared" si="41"/>
        <v>44</v>
      </c>
      <c r="J361" s="16">
        <f t="shared" si="42"/>
        <v>44</v>
      </c>
      <c r="K361" s="5">
        <f t="shared" si="43"/>
        <v>44</v>
      </c>
      <c r="L361" s="5">
        <f t="shared" si="44"/>
        <v>44</v>
      </c>
      <c r="M361" s="5">
        <f t="shared" si="45"/>
        <v>44</v>
      </c>
      <c r="AA361" s="14">
        <v>-50</v>
      </c>
    </row>
    <row r="362" spans="1:27" ht="13.5">
      <c r="A362" s="5" t="s">
        <v>672</v>
      </c>
      <c r="B362" s="12">
        <v>52</v>
      </c>
      <c r="C362">
        <f t="shared" si="36"/>
        <v>52</v>
      </c>
      <c r="D362">
        <f t="shared" si="37"/>
        <v>52</v>
      </c>
      <c r="E362" s="13">
        <f t="shared" si="38"/>
        <v>52</v>
      </c>
      <c r="G362" s="15">
        <f t="shared" si="39"/>
        <v>52</v>
      </c>
      <c r="H362">
        <f t="shared" si="40"/>
        <v>52</v>
      </c>
      <c r="I362">
        <f t="shared" si="41"/>
        <v>52</v>
      </c>
      <c r="J362" s="16">
        <f t="shared" si="42"/>
        <v>52</v>
      </c>
      <c r="K362" s="5">
        <f t="shared" si="43"/>
        <v>52</v>
      </c>
      <c r="L362" s="5">
        <f t="shared" si="44"/>
        <v>52</v>
      </c>
      <c r="M362" s="5">
        <f t="shared" si="45"/>
        <v>52</v>
      </c>
      <c r="AA362" s="14">
        <v>-50</v>
      </c>
    </row>
    <row r="363" spans="1:27" ht="13.5">
      <c r="A363" s="5" t="s">
        <v>673</v>
      </c>
      <c r="B363" s="12">
        <v>60</v>
      </c>
      <c r="C363">
        <f t="shared" si="36"/>
        <v>60</v>
      </c>
      <c r="D363">
        <f t="shared" si="37"/>
        <v>60</v>
      </c>
      <c r="E363" s="13">
        <f t="shared" si="38"/>
        <v>60</v>
      </c>
      <c r="G363" s="15">
        <f t="shared" si="39"/>
        <v>60</v>
      </c>
      <c r="H363">
        <f t="shared" si="40"/>
        <v>60</v>
      </c>
      <c r="I363">
        <f t="shared" si="41"/>
        <v>60</v>
      </c>
      <c r="J363" s="16">
        <f t="shared" si="42"/>
        <v>60</v>
      </c>
      <c r="K363" s="5">
        <f t="shared" si="43"/>
        <v>60</v>
      </c>
      <c r="L363" s="5">
        <f t="shared" si="44"/>
        <v>60</v>
      </c>
      <c r="M363" s="5">
        <f t="shared" si="45"/>
        <v>60</v>
      </c>
      <c r="AA363" s="14">
        <v>-50</v>
      </c>
    </row>
    <row r="364" spans="1:13" ht="13.5">
      <c r="A364" s="5" t="s">
        <v>674</v>
      </c>
      <c r="B364" s="12">
        <v>11</v>
      </c>
      <c r="C364">
        <f t="shared" si="36"/>
        <v>11</v>
      </c>
      <c r="D364">
        <f t="shared" si="37"/>
        <v>11</v>
      </c>
      <c r="E364" s="13">
        <f t="shared" si="38"/>
        <v>11</v>
      </c>
      <c r="G364" s="15">
        <f t="shared" si="39"/>
        <v>11</v>
      </c>
      <c r="H364">
        <f t="shared" si="40"/>
        <v>11</v>
      </c>
      <c r="I364">
        <f t="shared" si="41"/>
        <v>11</v>
      </c>
      <c r="J364" s="16">
        <f t="shared" si="42"/>
        <v>11</v>
      </c>
      <c r="K364" s="5">
        <f t="shared" si="43"/>
        <v>11</v>
      </c>
      <c r="L364" s="5">
        <f t="shared" si="44"/>
        <v>11</v>
      </c>
      <c r="M364" s="5">
        <f t="shared" si="45"/>
        <v>11</v>
      </c>
    </row>
    <row r="365" spans="1:13" ht="13.5">
      <c r="A365" s="5" t="s">
        <v>675</v>
      </c>
      <c r="B365" s="12">
        <v>14</v>
      </c>
      <c r="C365">
        <f t="shared" si="36"/>
        <v>14</v>
      </c>
      <c r="D365">
        <f t="shared" si="37"/>
        <v>14</v>
      </c>
      <c r="E365" s="13">
        <f t="shared" si="38"/>
        <v>14</v>
      </c>
      <c r="G365" s="15">
        <f t="shared" si="39"/>
        <v>14</v>
      </c>
      <c r="H365">
        <f t="shared" si="40"/>
        <v>14</v>
      </c>
      <c r="I365">
        <f t="shared" si="41"/>
        <v>14</v>
      </c>
      <c r="J365" s="16">
        <f t="shared" si="42"/>
        <v>14</v>
      </c>
      <c r="K365" s="5">
        <f t="shared" si="43"/>
        <v>14</v>
      </c>
      <c r="L365" s="5">
        <f t="shared" si="44"/>
        <v>14</v>
      </c>
      <c r="M365" s="5">
        <f t="shared" si="45"/>
        <v>14</v>
      </c>
    </row>
    <row r="366" spans="1:13" ht="13.5">
      <c r="A366" s="5" t="s">
        <v>676</v>
      </c>
      <c r="B366" s="12">
        <v>17</v>
      </c>
      <c r="C366">
        <f t="shared" si="36"/>
        <v>17</v>
      </c>
      <c r="D366">
        <f t="shared" si="37"/>
        <v>17</v>
      </c>
      <c r="E366" s="13">
        <f t="shared" si="38"/>
        <v>17</v>
      </c>
      <c r="G366" s="15">
        <f t="shared" si="39"/>
        <v>17</v>
      </c>
      <c r="H366">
        <f t="shared" si="40"/>
        <v>17</v>
      </c>
      <c r="I366">
        <f t="shared" si="41"/>
        <v>17</v>
      </c>
      <c r="J366" s="16">
        <f t="shared" si="42"/>
        <v>17</v>
      </c>
      <c r="K366" s="5">
        <f t="shared" si="43"/>
        <v>17</v>
      </c>
      <c r="L366" s="5">
        <f t="shared" si="44"/>
        <v>17</v>
      </c>
      <c r="M366" s="5">
        <f t="shared" si="45"/>
        <v>17</v>
      </c>
    </row>
    <row r="367" spans="1:13" ht="13.5">
      <c r="A367" s="5" t="s">
        <v>677</v>
      </c>
      <c r="B367" s="12">
        <v>21</v>
      </c>
      <c r="C367">
        <f t="shared" si="36"/>
        <v>21</v>
      </c>
      <c r="D367">
        <f t="shared" si="37"/>
        <v>21</v>
      </c>
      <c r="E367" s="13">
        <f t="shared" si="38"/>
        <v>21</v>
      </c>
      <c r="G367" s="15">
        <f t="shared" si="39"/>
        <v>21</v>
      </c>
      <c r="H367">
        <f t="shared" si="40"/>
        <v>21</v>
      </c>
      <c r="I367">
        <f t="shared" si="41"/>
        <v>21</v>
      </c>
      <c r="J367" s="16">
        <f t="shared" si="42"/>
        <v>21</v>
      </c>
      <c r="K367" s="5">
        <f t="shared" si="43"/>
        <v>21</v>
      </c>
      <c r="L367" s="5">
        <f t="shared" si="44"/>
        <v>21</v>
      </c>
      <c r="M367" s="5">
        <f t="shared" si="45"/>
        <v>21</v>
      </c>
    </row>
    <row r="368" spans="1:19" ht="13.5">
      <c r="A368" s="5" t="s">
        <v>678</v>
      </c>
      <c r="B368" s="12">
        <v>26</v>
      </c>
      <c r="C368">
        <f t="shared" si="36"/>
        <v>26</v>
      </c>
      <c r="D368">
        <f t="shared" si="37"/>
        <v>26</v>
      </c>
      <c r="E368" s="13">
        <f t="shared" si="38"/>
        <v>26</v>
      </c>
      <c r="G368" s="15">
        <f t="shared" si="39"/>
        <v>26</v>
      </c>
      <c r="H368">
        <f t="shared" si="40"/>
        <v>26</v>
      </c>
      <c r="I368">
        <f t="shared" si="41"/>
        <v>26</v>
      </c>
      <c r="J368" s="16">
        <f t="shared" si="42"/>
        <v>26</v>
      </c>
      <c r="K368" s="5">
        <f t="shared" si="43"/>
        <v>26</v>
      </c>
      <c r="L368" s="5">
        <f t="shared" si="44"/>
        <v>26</v>
      </c>
      <c r="M368" s="5">
        <f t="shared" si="45"/>
        <v>26</v>
      </c>
      <c r="N368"/>
      <c r="R368"/>
      <c r="S368"/>
    </row>
    <row r="369" spans="1:13" ht="13.5">
      <c r="A369" s="5" t="s">
        <v>679</v>
      </c>
      <c r="B369" s="12">
        <v>31</v>
      </c>
      <c r="C369">
        <f t="shared" si="36"/>
        <v>31</v>
      </c>
      <c r="D369">
        <f t="shared" si="37"/>
        <v>31</v>
      </c>
      <c r="E369" s="13">
        <f t="shared" si="38"/>
        <v>31</v>
      </c>
      <c r="G369" s="15">
        <f t="shared" si="39"/>
        <v>31</v>
      </c>
      <c r="H369">
        <f t="shared" si="40"/>
        <v>31</v>
      </c>
      <c r="I369">
        <f t="shared" si="41"/>
        <v>31</v>
      </c>
      <c r="J369" s="16">
        <f t="shared" si="42"/>
        <v>31</v>
      </c>
      <c r="K369" s="5">
        <f t="shared" si="43"/>
        <v>31</v>
      </c>
      <c r="L369" s="5">
        <f t="shared" si="44"/>
        <v>31</v>
      </c>
      <c r="M369" s="5">
        <f t="shared" si="45"/>
        <v>31</v>
      </c>
    </row>
    <row r="370" spans="1:13" ht="13.5">
      <c r="A370" s="5" t="s">
        <v>680</v>
      </c>
      <c r="B370" s="12">
        <v>37</v>
      </c>
      <c r="C370">
        <f t="shared" si="36"/>
        <v>37</v>
      </c>
      <c r="D370">
        <f t="shared" si="37"/>
        <v>37</v>
      </c>
      <c r="E370" s="13">
        <f t="shared" si="38"/>
        <v>37</v>
      </c>
      <c r="G370" s="15">
        <f t="shared" si="39"/>
        <v>37</v>
      </c>
      <c r="H370">
        <f t="shared" si="40"/>
        <v>37</v>
      </c>
      <c r="I370">
        <f t="shared" si="41"/>
        <v>37</v>
      </c>
      <c r="J370" s="16">
        <f t="shared" si="42"/>
        <v>37</v>
      </c>
      <c r="K370" s="5">
        <f t="shared" si="43"/>
        <v>37</v>
      </c>
      <c r="L370" s="5">
        <f t="shared" si="44"/>
        <v>37</v>
      </c>
      <c r="M370" s="5">
        <f t="shared" si="45"/>
        <v>37</v>
      </c>
    </row>
    <row r="371" spans="1:13" ht="13.5">
      <c r="A371" s="5" t="s">
        <v>681</v>
      </c>
      <c r="B371" s="12">
        <v>43</v>
      </c>
      <c r="C371">
        <f t="shared" si="36"/>
        <v>43</v>
      </c>
      <c r="D371">
        <f t="shared" si="37"/>
        <v>43</v>
      </c>
      <c r="E371" s="13">
        <f t="shared" si="38"/>
        <v>43</v>
      </c>
      <c r="G371" s="15">
        <f t="shared" si="39"/>
        <v>43</v>
      </c>
      <c r="H371">
        <f t="shared" si="40"/>
        <v>43</v>
      </c>
      <c r="I371">
        <f t="shared" si="41"/>
        <v>43</v>
      </c>
      <c r="J371" s="16">
        <f t="shared" si="42"/>
        <v>43</v>
      </c>
      <c r="K371" s="5">
        <f t="shared" si="43"/>
        <v>43</v>
      </c>
      <c r="L371" s="5">
        <f t="shared" si="44"/>
        <v>43</v>
      </c>
      <c r="M371" s="5">
        <f t="shared" si="45"/>
        <v>43</v>
      </c>
    </row>
    <row r="372" spans="1:13" ht="13.5">
      <c r="A372" s="5" t="s">
        <v>682</v>
      </c>
      <c r="B372" s="12">
        <v>50</v>
      </c>
      <c r="C372">
        <f t="shared" si="36"/>
        <v>50</v>
      </c>
      <c r="D372">
        <f t="shared" si="37"/>
        <v>50</v>
      </c>
      <c r="E372" s="13">
        <f t="shared" si="38"/>
        <v>50</v>
      </c>
      <c r="G372" s="15">
        <f t="shared" si="39"/>
        <v>50</v>
      </c>
      <c r="H372">
        <f t="shared" si="40"/>
        <v>50</v>
      </c>
      <c r="I372">
        <f t="shared" si="41"/>
        <v>50</v>
      </c>
      <c r="J372" s="16">
        <f t="shared" si="42"/>
        <v>50</v>
      </c>
      <c r="K372" s="5">
        <f t="shared" si="43"/>
        <v>50</v>
      </c>
      <c r="L372" s="5">
        <f t="shared" si="44"/>
        <v>50</v>
      </c>
      <c r="M372" s="5">
        <f t="shared" si="45"/>
        <v>50</v>
      </c>
    </row>
    <row r="373" spans="1:13" ht="13.5">
      <c r="A373" s="5" t="s">
        <v>683</v>
      </c>
      <c r="B373" s="12">
        <v>57</v>
      </c>
      <c r="C373">
        <f t="shared" si="36"/>
        <v>57</v>
      </c>
      <c r="D373">
        <f t="shared" si="37"/>
        <v>57</v>
      </c>
      <c r="E373" s="13">
        <f t="shared" si="38"/>
        <v>57</v>
      </c>
      <c r="G373" s="15">
        <f t="shared" si="39"/>
        <v>57</v>
      </c>
      <c r="H373">
        <f t="shared" si="40"/>
        <v>57</v>
      </c>
      <c r="I373">
        <f t="shared" si="41"/>
        <v>57</v>
      </c>
      <c r="J373" s="16">
        <f t="shared" si="42"/>
        <v>57</v>
      </c>
      <c r="K373" s="5">
        <f t="shared" si="43"/>
        <v>57</v>
      </c>
      <c r="L373" s="5">
        <f t="shared" si="44"/>
        <v>57</v>
      </c>
      <c r="M373" s="5">
        <f t="shared" si="45"/>
        <v>57</v>
      </c>
    </row>
    <row r="374" spans="1:50" ht="13.5">
      <c r="A374" s="5" t="s">
        <v>684</v>
      </c>
      <c r="B374" s="12">
        <v>20</v>
      </c>
      <c r="C374">
        <f t="shared" si="36"/>
        <v>20</v>
      </c>
      <c r="D374">
        <f t="shared" si="37"/>
        <v>20</v>
      </c>
      <c r="E374" s="13">
        <f t="shared" si="38"/>
        <v>20</v>
      </c>
      <c r="G374" s="15">
        <v>8</v>
      </c>
      <c r="H374">
        <f aca="true" t="shared" si="46" ref="H374:M374">G374</f>
        <v>8</v>
      </c>
      <c r="I374">
        <f t="shared" si="46"/>
        <v>8</v>
      </c>
      <c r="J374" s="16">
        <f t="shared" si="46"/>
        <v>8</v>
      </c>
      <c r="K374">
        <f t="shared" si="46"/>
        <v>8</v>
      </c>
      <c r="L374">
        <f t="shared" si="46"/>
        <v>8</v>
      </c>
      <c r="M374">
        <f t="shared" si="46"/>
        <v>8</v>
      </c>
      <c r="O374">
        <v>13</v>
      </c>
      <c r="P374">
        <f aca="true" t="shared" si="47" ref="P374:R383">O374</f>
        <v>13</v>
      </c>
      <c r="Q374">
        <f t="shared" si="47"/>
        <v>13</v>
      </c>
      <c r="R374">
        <f t="shared" si="47"/>
        <v>13</v>
      </c>
      <c r="S374" s="15">
        <f>O374</f>
        <v>13</v>
      </c>
      <c r="T374">
        <f aca="true" t="shared" si="48" ref="T374:Y374">S374</f>
        <v>13</v>
      </c>
      <c r="U374">
        <f t="shared" si="48"/>
        <v>13</v>
      </c>
      <c r="V374">
        <f t="shared" si="48"/>
        <v>13</v>
      </c>
      <c r="W374">
        <f t="shared" si="48"/>
        <v>13</v>
      </c>
      <c r="X374">
        <f t="shared" si="48"/>
        <v>13</v>
      </c>
      <c r="Y374">
        <f t="shared" si="48"/>
        <v>13</v>
      </c>
      <c r="AX374" s="79">
        <f aca="true" t="shared" si="49" ref="AX374:AX382">O374</f>
        <v>13</v>
      </c>
    </row>
    <row r="375" spans="1:50" ht="13.5">
      <c r="A375" s="5" t="s">
        <v>685</v>
      </c>
      <c r="B375" s="12">
        <v>23</v>
      </c>
      <c r="C375">
        <f t="shared" si="36"/>
        <v>23</v>
      </c>
      <c r="D375">
        <f t="shared" si="37"/>
        <v>23</v>
      </c>
      <c r="E375" s="13">
        <f t="shared" si="38"/>
        <v>23</v>
      </c>
      <c r="G375" s="15">
        <v>11</v>
      </c>
      <c r="H375">
        <f aca="true" t="shared" si="50" ref="H375:M375">G375</f>
        <v>11</v>
      </c>
      <c r="I375">
        <f t="shared" si="50"/>
        <v>11</v>
      </c>
      <c r="J375" s="16">
        <f t="shared" si="50"/>
        <v>11</v>
      </c>
      <c r="K375">
        <f t="shared" si="50"/>
        <v>11</v>
      </c>
      <c r="L375">
        <f t="shared" si="50"/>
        <v>11</v>
      </c>
      <c r="M375">
        <f t="shared" si="50"/>
        <v>11</v>
      </c>
      <c r="O375">
        <v>16</v>
      </c>
      <c r="P375">
        <f t="shared" si="47"/>
        <v>16</v>
      </c>
      <c r="Q375">
        <f t="shared" si="47"/>
        <v>16</v>
      </c>
      <c r="R375">
        <f t="shared" si="47"/>
        <v>16</v>
      </c>
      <c r="S375" s="15">
        <f aca="true" t="shared" si="51" ref="S375:S383">O375</f>
        <v>16</v>
      </c>
      <c r="T375">
        <f aca="true" t="shared" si="52" ref="T375:Y375">S375</f>
        <v>16</v>
      </c>
      <c r="U375">
        <f t="shared" si="52"/>
        <v>16</v>
      </c>
      <c r="V375">
        <f t="shared" si="52"/>
        <v>16</v>
      </c>
      <c r="W375">
        <f t="shared" si="52"/>
        <v>16</v>
      </c>
      <c r="X375">
        <f t="shared" si="52"/>
        <v>16</v>
      </c>
      <c r="Y375">
        <f t="shared" si="52"/>
        <v>16</v>
      </c>
      <c r="AX375" s="79">
        <f t="shared" si="49"/>
        <v>16</v>
      </c>
    </row>
    <row r="376" spans="1:50" ht="13.5">
      <c r="A376" s="5" t="s">
        <v>686</v>
      </c>
      <c r="B376" s="12">
        <v>26</v>
      </c>
      <c r="C376">
        <f t="shared" si="36"/>
        <v>26</v>
      </c>
      <c r="D376">
        <f t="shared" si="37"/>
        <v>26</v>
      </c>
      <c r="E376" s="13">
        <f t="shared" si="38"/>
        <v>26</v>
      </c>
      <c r="G376" s="15">
        <v>14</v>
      </c>
      <c r="H376">
        <f aca="true" t="shared" si="53" ref="H376:M376">G376</f>
        <v>14</v>
      </c>
      <c r="I376">
        <f t="shared" si="53"/>
        <v>14</v>
      </c>
      <c r="J376" s="16">
        <f t="shared" si="53"/>
        <v>14</v>
      </c>
      <c r="K376">
        <f t="shared" si="53"/>
        <v>14</v>
      </c>
      <c r="L376">
        <f t="shared" si="53"/>
        <v>14</v>
      </c>
      <c r="M376">
        <f t="shared" si="53"/>
        <v>14</v>
      </c>
      <c r="O376">
        <v>19</v>
      </c>
      <c r="P376">
        <f t="shared" si="47"/>
        <v>19</v>
      </c>
      <c r="Q376">
        <f t="shared" si="47"/>
        <v>19</v>
      </c>
      <c r="R376">
        <f t="shared" si="47"/>
        <v>19</v>
      </c>
      <c r="S376" s="15">
        <f t="shared" si="51"/>
        <v>19</v>
      </c>
      <c r="T376">
        <f aca="true" t="shared" si="54" ref="T376:Y376">S376</f>
        <v>19</v>
      </c>
      <c r="U376">
        <f t="shared" si="54"/>
        <v>19</v>
      </c>
      <c r="V376">
        <f t="shared" si="54"/>
        <v>19</v>
      </c>
      <c r="W376">
        <f t="shared" si="54"/>
        <v>19</v>
      </c>
      <c r="X376">
        <f t="shared" si="54"/>
        <v>19</v>
      </c>
      <c r="Y376">
        <f t="shared" si="54"/>
        <v>19</v>
      </c>
      <c r="AX376" s="79">
        <f t="shared" si="49"/>
        <v>19</v>
      </c>
    </row>
    <row r="377" spans="1:50" ht="13.5">
      <c r="A377" s="5" t="s">
        <v>687</v>
      </c>
      <c r="B377" s="12">
        <v>29</v>
      </c>
      <c r="C377">
        <f t="shared" si="36"/>
        <v>29</v>
      </c>
      <c r="D377">
        <f t="shared" si="37"/>
        <v>29</v>
      </c>
      <c r="E377" s="13">
        <f t="shared" si="38"/>
        <v>29</v>
      </c>
      <c r="G377" s="15">
        <v>18</v>
      </c>
      <c r="H377">
        <f aca="true" t="shared" si="55" ref="H377:M377">G377</f>
        <v>18</v>
      </c>
      <c r="I377">
        <f t="shared" si="55"/>
        <v>18</v>
      </c>
      <c r="J377" s="16">
        <f t="shared" si="55"/>
        <v>18</v>
      </c>
      <c r="K377">
        <f t="shared" si="55"/>
        <v>18</v>
      </c>
      <c r="L377">
        <f t="shared" si="55"/>
        <v>18</v>
      </c>
      <c r="M377">
        <f t="shared" si="55"/>
        <v>18</v>
      </c>
      <c r="O377">
        <v>23</v>
      </c>
      <c r="P377">
        <f t="shared" si="47"/>
        <v>23</v>
      </c>
      <c r="Q377">
        <f t="shared" si="47"/>
        <v>23</v>
      </c>
      <c r="R377">
        <f t="shared" si="47"/>
        <v>23</v>
      </c>
      <c r="S377" s="15">
        <f t="shared" si="51"/>
        <v>23</v>
      </c>
      <c r="T377">
        <f aca="true" t="shared" si="56" ref="T377:Y377">S377</f>
        <v>23</v>
      </c>
      <c r="U377">
        <f t="shared" si="56"/>
        <v>23</v>
      </c>
      <c r="V377">
        <f t="shared" si="56"/>
        <v>23</v>
      </c>
      <c r="W377">
        <f t="shared" si="56"/>
        <v>23</v>
      </c>
      <c r="X377">
        <f t="shared" si="56"/>
        <v>23</v>
      </c>
      <c r="Y377">
        <f t="shared" si="56"/>
        <v>23</v>
      </c>
      <c r="AX377" s="79">
        <f t="shared" si="49"/>
        <v>23</v>
      </c>
    </row>
    <row r="378" spans="1:50" ht="13.5">
      <c r="A378" s="5" t="s">
        <v>688</v>
      </c>
      <c r="B378" s="12">
        <v>32</v>
      </c>
      <c r="C378">
        <f t="shared" si="36"/>
        <v>32</v>
      </c>
      <c r="D378">
        <f t="shared" si="37"/>
        <v>32</v>
      </c>
      <c r="E378" s="13">
        <f t="shared" si="38"/>
        <v>32</v>
      </c>
      <c r="G378" s="15">
        <v>22</v>
      </c>
      <c r="H378">
        <f aca="true" t="shared" si="57" ref="H378:M378">G378</f>
        <v>22</v>
      </c>
      <c r="I378">
        <f t="shared" si="57"/>
        <v>22</v>
      </c>
      <c r="J378" s="16">
        <f t="shared" si="57"/>
        <v>22</v>
      </c>
      <c r="K378">
        <f t="shared" si="57"/>
        <v>22</v>
      </c>
      <c r="L378">
        <f t="shared" si="57"/>
        <v>22</v>
      </c>
      <c r="M378">
        <f t="shared" si="57"/>
        <v>22</v>
      </c>
      <c r="N378"/>
      <c r="O378">
        <v>27</v>
      </c>
      <c r="P378">
        <f t="shared" si="47"/>
        <v>27</v>
      </c>
      <c r="Q378">
        <f t="shared" si="47"/>
        <v>27</v>
      </c>
      <c r="R378">
        <f t="shared" si="47"/>
        <v>27</v>
      </c>
      <c r="S378" s="15">
        <f t="shared" si="51"/>
        <v>27</v>
      </c>
      <c r="T378">
        <f aca="true" t="shared" si="58" ref="T378:Y378">S378</f>
        <v>27</v>
      </c>
      <c r="U378">
        <f t="shared" si="58"/>
        <v>27</v>
      </c>
      <c r="V378">
        <f t="shared" si="58"/>
        <v>27</v>
      </c>
      <c r="W378">
        <f t="shared" si="58"/>
        <v>27</v>
      </c>
      <c r="X378">
        <f t="shared" si="58"/>
        <v>27</v>
      </c>
      <c r="Y378">
        <f t="shared" si="58"/>
        <v>27</v>
      </c>
      <c r="AX378" s="79">
        <f t="shared" si="49"/>
        <v>27</v>
      </c>
    </row>
    <row r="379" spans="1:50" ht="13.5">
      <c r="A379" s="5" t="s">
        <v>689</v>
      </c>
      <c r="B379" s="12">
        <v>37</v>
      </c>
      <c r="C379">
        <f t="shared" si="36"/>
        <v>37</v>
      </c>
      <c r="D379">
        <f t="shared" si="37"/>
        <v>37</v>
      </c>
      <c r="E379" s="13">
        <f t="shared" si="38"/>
        <v>37</v>
      </c>
      <c r="G379" s="15">
        <v>27</v>
      </c>
      <c r="H379">
        <f aca="true" t="shared" si="59" ref="H379:M379">G379</f>
        <v>27</v>
      </c>
      <c r="I379">
        <f t="shared" si="59"/>
        <v>27</v>
      </c>
      <c r="J379" s="16">
        <f t="shared" si="59"/>
        <v>27</v>
      </c>
      <c r="K379">
        <f t="shared" si="59"/>
        <v>27</v>
      </c>
      <c r="L379">
        <f t="shared" si="59"/>
        <v>27</v>
      </c>
      <c r="M379">
        <f t="shared" si="59"/>
        <v>27</v>
      </c>
      <c r="O379">
        <v>31</v>
      </c>
      <c r="P379">
        <f t="shared" si="47"/>
        <v>31</v>
      </c>
      <c r="Q379">
        <f t="shared" si="47"/>
        <v>31</v>
      </c>
      <c r="R379">
        <f t="shared" si="47"/>
        <v>31</v>
      </c>
      <c r="S379" s="15">
        <f t="shared" si="51"/>
        <v>31</v>
      </c>
      <c r="T379">
        <f aca="true" t="shared" si="60" ref="T379:Y379">S379</f>
        <v>31</v>
      </c>
      <c r="U379">
        <f t="shared" si="60"/>
        <v>31</v>
      </c>
      <c r="V379">
        <f t="shared" si="60"/>
        <v>31</v>
      </c>
      <c r="W379">
        <f t="shared" si="60"/>
        <v>31</v>
      </c>
      <c r="X379">
        <f t="shared" si="60"/>
        <v>31</v>
      </c>
      <c r="Y379">
        <f t="shared" si="60"/>
        <v>31</v>
      </c>
      <c r="AX379" s="79">
        <f t="shared" si="49"/>
        <v>31</v>
      </c>
    </row>
    <row r="380" spans="1:50" ht="13.5">
      <c r="A380" s="5" t="s">
        <v>690</v>
      </c>
      <c r="B380" s="12">
        <v>42</v>
      </c>
      <c r="C380">
        <f t="shared" si="36"/>
        <v>42</v>
      </c>
      <c r="D380">
        <f t="shared" si="37"/>
        <v>42</v>
      </c>
      <c r="E380" s="13">
        <f t="shared" si="38"/>
        <v>42</v>
      </c>
      <c r="G380" s="15">
        <v>33</v>
      </c>
      <c r="H380">
        <f aca="true" t="shared" si="61" ref="H380:M380">G380</f>
        <v>33</v>
      </c>
      <c r="I380">
        <f t="shared" si="61"/>
        <v>33</v>
      </c>
      <c r="J380" s="16">
        <f t="shared" si="61"/>
        <v>33</v>
      </c>
      <c r="K380">
        <f t="shared" si="61"/>
        <v>33</v>
      </c>
      <c r="L380">
        <f t="shared" si="61"/>
        <v>33</v>
      </c>
      <c r="M380">
        <f t="shared" si="61"/>
        <v>33</v>
      </c>
      <c r="O380">
        <v>35</v>
      </c>
      <c r="P380">
        <f t="shared" si="47"/>
        <v>35</v>
      </c>
      <c r="Q380">
        <f t="shared" si="47"/>
        <v>35</v>
      </c>
      <c r="R380">
        <f t="shared" si="47"/>
        <v>35</v>
      </c>
      <c r="S380" s="15">
        <f t="shared" si="51"/>
        <v>35</v>
      </c>
      <c r="T380">
        <f aca="true" t="shared" si="62" ref="T380:Y380">S380</f>
        <v>35</v>
      </c>
      <c r="U380">
        <f t="shared" si="62"/>
        <v>35</v>
      </c>
      <c r="V380">
        <f t="shared" si="62"/>
        <v>35</v>
      </c>
      <c r="W380">
        <f t="shared" si="62"/>
        <v>35</v>
      </c>
      <c r="X380">
        <f t="shared" si="62"/>
        <v>35</v>
      </c>
      <c r="Y380">
        <f t="shared" si="62"/>
        <v>35</v>
      </c>
      <c r="AX380" s="79">
        <f t="shared" si="49"/>
        <v>35</v>
      </c>
    </row>
    <row r="381" spans="1:50" ht="13.5">
      <c r="A381" s="5" t="s">
        <v>691</v>
      </c>
      <c r="B381" s="12">
        <v>47</v>
      </c>
      <c r="C381">
        <f t="shared" si="36"/>
        <v>47</v>
      </c>
      <c r="D381">
        <f t="shared" si="37"/>
        <v>47</v>
      </c>
      <c r="E381" s="13">
        <f t="shared" si="38"/>
        <v>47</v>
      </c>
      <c r="G381" s="15">
        <v>39</v>
      </c>
      <c r="H381">
        <f aca="true" t="shared" si="63" ref="H381:M381">G381</f>
        <v>39</v>
      </c>
      <c r="I381">
        <f t="shared" si="63"/>
        <v>39</v>
      </c>
      <c r="J381" s="16">
        <f t="shared" si="63"/>
        <v>39</v>
      </c>
      <c r="K381">
        <f t="shared" si="63"/>
        <v>39</v>
      </c>
      <c r="L381">
        <f t="shared" si="63"/>
        <v>39</v>
      </c>
      <c r="M381">
        <f t="shared" si="63"/>
        <v>39</v>
      </c>
      <c r="O381">
        <v>40</v>
      </c>
      <c r="P381">
        <f t="shared" si="47"/>
        <v>40</v>
      </c>
      <c r="Q381">
        <f t="shared" si="47"/>
        <v>40</v>
      </c>
      <c r="R381">
        <f t="shared" si="47"/>
        <v>40</v>
      </c>
      <c r="S381" s="15">
        <f t="shared" si="51"/>
        <v>40</v>
      </c>
      <c r="T381">
        <f aca="true" t="shared" si="64" ref="T381:Y381">S381</f>
        <v>40</v>
      </c>
      <c r="U381">
        <f t="shared" si="64"/>
        <v>40</v>
      </c>
      <c r="V381">
        <f t="shared" si="64"/>
        <v>40</v>
      </c>
      <c r="W381">
        <f t="shared" si="64"/>
        <v>40</v>
      </c>
      <c r="X381">
        <f t="shared" si="64"/>
        <v>40</v>
      </c>
      <c r="Y381">
        <f t="shared" si="64"/>
        <v>40</v>
      </c>
      <c r="AX381" s="79">
        <f t="shared" si="49"/>
        <v>40</v>
      </c>
    </row>
    <row r="382" spans="1:50" ht="13.5">
      <c r="A382" s="5" t="s">
        <v>692</v>
      </c>
      <c r="B382" s="12">
        <v>55</v>
      </c>
      <c r="C382">
        <f t="shared" si="36"/>
        <v>55</v>
      </c>
      <c r="D382">
        <f t="shared" si="37"/>
        <v>55</v>
      </c>
      <c r="E382" s="13">
        <f t="shared" si="38"/>
        <v>55</v>
      </c>
      <c r="G382" s="15">
        <v>46</v>
      </c>
      <c r="H382">
        <f aca="true" t="shared" si="65" ref="H382:M382">G382</f>
        <v>46</v>
      </c>
      <c r="I382">
        <f t="shared" si="65"/>
        <v>46</v>
      </c>
      <c r="J382" s="16">
        <f t="shared" si="65"/>
        <v>46</v>
      </c>
      <c r="K382">
        <f t="shared" si="65"/>
        <v>46</v>
      </c>
      <c r="L382">
        <f t="shared" si="65"/>
        <v>46</v>
      </c>
      <c r="M382">
        <f t="shared" si="65"/>
        <v>46</v>
      </c>
      <c r="O382">
        <v>45</v>
      </c>
      <c r="P382">
        <f t="shared" si="47"/>
        <v>45</v>
      </c>
      <c r="Q382">
        <f t="shared" si="47"/>
        <v>45</v>
      </c>
      <c r="R382">
        <f t="shared" si="47"/>
        <v>45</v>
      </c>
      <c r="S382" s="15">
        <f t="shared" si="51"/>
        <v>45</v>
      </c>
      <c r="T382">
        <f aca="true" t="shared" si="66" ref="T382:Y382">S382</f>
        <v>45</v>
      </c>
      <c r="U382">
        <f t="shared" si="66"/>
        <v>45</v>
      </c>
      <c r="V382">
        <f t="shared" si="66"/>
        <v>45</v>
      </c>
      <c r="W382">
        <f t="shared" si="66"/>
        <v>45</v>
      </c>
      <c r="X382">
        <f t="shared" si="66"/>
        <v>45</v>
      </c>
      <c r="Y382">
        <f t="shared" si="66"/>
        <v>45</v>
      </c>
      <c r="AX382" s="79">
        <f t="shared" si="49"/>
        <v>45</v>
      </c>
    </row>
    <row r="383" spans="1:50" ht="13.5">
      <c r="A383" s="5" t="s">
        <v>693</v>
      </c>
      <c r="B383" s="12">
        <v>63</v>
      </c>
      <c r="C383">
        <f t="shared" si="36"/>
        <v>63</v>
      </c>
      <c r="D383">
        <f t="shared" si="37"/>
        <v>63</v>
      </c>
      <c r="E383" s="13">
        <f t="shared" si="38"/>
        <v>63</v>
      </c>
      <c r="G383" s="15">
        <v>53</v>
      </c>
      <c r="H383">
        <f aca="true" t="shared" si="67" ref="H383:M383">G383</f>
        <v>53</v>
      </c>
      <c r="I383">
        <f t="shared" si="67"/>
        <v>53</v>
      </c>
      <c r="J383" s="16">
        <f t="shared" si="67"/>
        <v>53</v>
      </c>
      <c r="K383">
        <f t="shared" si="67"/>
        <v>53</v>
      </c>
      <c r="L383">
        <f t="shared" si="67"/>
        <v>53</v>
      </c>
      <c r="M383">
        <f t="shared" si="67"/>
        <v>53</v>
      </c>
      <c r="O383">
        <v>50</v>
      </c>
      <c r="P383">
        <f t="shared" si="47"/>
        <v>50</v>
      </c>
      <c r="Q383">
        <f t="shared" si="47"/>
        <v>50</v>
      </c>
      <c r="R383">
        <f t="shared" si="47"/>
        <v>50</v>
      </c>
      <c r="S383" s="15">
        <f t="shared" si="51"/>
        <v>50</v>
      </c>
      <c r="T383">
        <f aca="true" t="shared" si="68" ref="T383:Y383">S383</f>
        <v>50</v>
      </c>
      <c r="U383">
        <f t="shared" si="68"/>
        <v>50</v>
      </c>
      <c r="V383">
        <f t="shared" si="68"/>
        <v>50</v>
      </c>
      <c r="W383">
        <f t="shared" si="68"/>
        <v>50</v>
      </c>
      <c r="X383">
        <f t="shared" si="68"/>
        <v>50</v>
      </c>
      <c r="Y383">
        <f t="shared" si="68"/>
        <v>50</v>
      </c>
      <c r="AX383">
        <f>O383</f>
        <v>50</v>
      </c>
    </row>
    <row r="384" spans="1:47" ht="13.5">
      <c r="A384" s="5" t="s">
        <v>694</v>
      </c>
      <c r="B384" s="12">
        <v>7</v>
      </c>
      <c r="C384">
        <f t="shared" si="36"/>
        <v>7</v>
      </c>
      <c r="D384">
        <f t="shared" si="37"/>
        <v>7</v>
      </c>
      <c r="E384" s="13">
        <f t="shared" si="38"/>
        <v>7</v>
      </c>
      <c r="G384" s="15">
        <v>7</v>
      </c>
      <c r="H384">
        <f aca="true" t="shared" si="69" ref="H384:M384">G384</f>
        <v>7</v>
      </c>
      <c r="I384">
        <f t="shared" si="69"/>
        <v>7</v>
      </c>
      <c r="J384" s="16">
        <f t="shared" si="69"/>
        <v>7</v>
      </c>
      <c r="K384">
        <f t="shared" si="69"/>
        <v>7</v>
      </c>
      <c r="L384">
        <f t="shared" si="69"/>
        <v>7</v>
      </c>
      <c r="M384">
        <f t="shared" si="69"/>
        <v>7</v>
      </c>
      <c r="AS384">
        <v>6</v>
      </c>
      <c r="AU384" t="s">
        <v>1319</v>
      </c>
    </row>
    <row r="385" spans="1:47" ht="13.5">
      <c r="A385" s="5" t="s">
        <v>695</v>
      </c>
      <c r="B385" s="12">
        <v>9</v>
      </c>
      <c r="C385">
        <f t="shared" si="36"/>
        <v>9</v>
      </c>
      <c r="D385">
        <f aca="true" t="shared" si="70" ref="D385:D394">B385</f>
        <v>9</v>
      </c>
      <c r="E385" s="13">
        <f aca="true" t="shared" si="71" ref="E385:E394">B385</f>
        <v>9</v>
      </c>
      <c r="G385" s="15">
        <v>9</v>
      </c>
      <c r="H385">
        <f aca="true" t="shared" si="72" ref="H385:M385">G385</f>
        <v>9</v>
      </c>
      <c r="I385">
        <f t="shared" si="72"/>
        <v>9</v>
      </c>
      <c r="J385" s="16">
        <f t="shared" si="72"/>
        <v>9</v>
      </c>
      <c r="K385">
        <f t="shared" si="72"/>
        <v>9</v>
      </c>
      <c r="L385">
        <f t="shared" si="72"/>
        <v>9</v>
      </c>
      <c r="M385">
        <f t="shared" si="72"/>
        <v>9</v>
      </c>
      <c r="AS385">
        <v>8.8</v>
      </c>
      <c r="AU385" t="s">
        <v>1319</v>
      </c>
    </row>
    <row r="386" spans="1:47" ht="13.5">
      <c r="A386" s="5" t="s">
        <v>696</v>
      </c>
      <c r="B386" s="12">
        <v>11</v>
      </c>
      <c r="C386">
        <f t="shared" si="36"/>
        <v>11</v>
      </c>
      <c r="D386">
        <f t="shared" si="70"/>
        <v>11</v>
      </c>
      <c r="E386" s="13">
        <f t="shared" si="71"/>
        <v>11</v>
      </c>
      <c r="G386" s="15">
        <v>11</v>
      </c>
      <c r="H386">
        <f aca="true" t="shared" si="73" ref="H386:M386">G386</f>
        <v>11</v>
      </c>
      <c r="I386">
        <f t="shared" si="73"/>
        <v>11</v>
      </c>
      <c r="J386" s="16">
        <f t="shared" si="73"/>
        <v>11</v>
      </c>
      <c r="K386">
        <f t="shared" si="73"/>
        <v>11</v>
      </c>
      <c r="L386">
        <f t="shared" si="73"/>
        <v>11</v>
      </c>
      <c r="M386">
        <f t="shared" si="73"/>
        <v>11</v>
      </c>
      <c r="AS386">
        <v>12</v>
      </c>
      <c r="AU386" t="s">
        <v>1319</v>
      </c>
    </row>
    <row r="387" spans="1:47" ht="13.5">
      <c r="A387" s="5" t="s">
        <v>697</v>
      </c>
      <c r="B387" s="12">
        <v>13</v>
      </c>
      <c r="C387">
        <f t="shared" si="36"/>
        <v>13</v>
      </c>
      <c r="D387">
        <f t="shared" si="70"/>
        <v>13</v>
      </c>
      <c r="E387" s="13">
        <f t="shared" si="71"/>
        <v>13</v>
      </c>
      <c r="G387" s="15">
        <v>13</v>
      </c>
      <c r="H387">
        <f aca="true" t="shared" si="74" ref="H387:M387">G387</f>
        <v>13</v>
      </c>
      <c r="I387">
        <f t="shared" si="74"/>
        <v>13</v>
      </c>
      <c r="J387" s="16">
        <f t="shared" si="74"/>
        <v>13</v>
      </c>
      <c r="K387">
        <f t="shared" si="74"/>
        <v>13</v>
      </c>
      <c r="L387">
        <f t="shared" si="74"/>
        <v>13</v>
      </c>
      <c r="M387">
        <f t="shared" si="74"/>
        <v>13</v>
      </c>
      <c r="AS387">
        <v>16</v>
      </c>
      <c r="AU387" t="s">
        <v>1319</v>
      </c>
    </row>
    <row r="388" spans="1:47" ht="13.5">
      <c r="A388" s="5" t="s">
        <v>698</v>
      </c>
      <c r="B388" s="12">
        <v>17</v>
      </c>
      <c r="C388">
        <f t="shared" si="36"/>
        <v>17</v>
      </c>
      <c r="D388">
        <f t="shared" si="70"/>
        <v>17</v>
      </c>
      <c r="E388" s="13">
        <f t="shared" si="71"/>
        <v>17</v>
      </c>
      <c r="G388" s="15">
        <v>17</v>
      </c>
      <c r="H388">
        <f aca="true" t="shared" si="75" ref="H388:M388">G388</f>
        <v>17</v>
      </c>
      <c r="I388">
        <f t="shared" si="75"/>
        <v>17</v>
      </c>
      <c r="J388" s="16">
        <f t="shared" si="75"/>
        <v>17</v>
      </c>
      <c r="K388">
        <f t="shared" si="75"/>
        <v>17</v>
      </c>
      <c r="L388">
        <f t="shared" si="75"/>
        <v>17</v>
      </c>
      <c r="M388">
        <f t="shared" si="75"/>
        <v>17</v>
      </c>
      <c r="AS388">
        <v>20</v>
      </c>
      <c r="AU388" t="s">
        <v>1319</v>
      </c>
    </row>
    <row r="389" spans="1:47" ht="13.5">
      <c r="A389" s="5" t="s">
        <v>699</v>
      </c>
      <c r="B389" s="12">
        <v>20</v>
      </c>
      <c r="C389">
        <f t="shared" si="36"/>
        <v>20</v>
      </c>
      <c r="D389">
        <f t="shared" si="70"/>
        <v>20</v>
      </c>
      <c r="E389" s="13">
        <f t="shared" si="71"/>
        <v>20</v>
      </c>
      <c r="G389" s="15">
        <v>20</v>
      </c>
      <c r="H389">
        <f aca="true" t="shared" si="76" ref="H389:M389">G389</f>
        <v>20</v>
      </c>
      <c r="I389">
        <f t="shared" si="76"/>
        <v>20</v>
      </c>
      <c r="J389" s="16">
        <f t="shared" si="76"/>
        <v>20</v>
      </c>
      <c r="K389">
        <f t="shared" si="76"/>
        <v>20</v>
      </c>
      <c r="L389">
        <f t="shared" si="76"/>
        <v>20</v>
      </c>
      <c r="M389">
        <f t="shared" si="76"/>
        <v>20</v>
      </c>
      <c r="AS389">
        <v>24</v>
      </c>
      <c r="AU389" t="s">
        <v>1319</v>
      </c>
    </row>
    <row r="390" spans="1:47" ht="13.5">
      <c r="A390" s="5" t="s">
        <v>700</v>
      </c>
      <c r="B390" s="12">
        <v>24</v>
      </c>
      <c r="C390">
        <f t="shared" si="36"/>
        <v>24</v>
      </c>
      <c r="D390">
        <f t="shared" si="70"/>
        <v>24</v>
      </c>
      <c r="E390" s="13">
        <f t="shared" si="71"/>
        <v>24</v>
      </c>
      <c r="G390" s="15">
        <v>24</v>
      </c>
      <c r="H390">
        <f aca="true" t="shared" si="77" ref="H390:M390">G390</f>
        <v>24</v>
      </c>
      <c r="I390">
        <f t="shared" si="77"/>
        <v>24</v>
      </c>
      <c r="J390" s="16">
        <f t="shared" si="77"/>
        <v>24</v>
      </c>
      <c r="K390">
        <f t="shared" si="77"/>
        <v>24</v>
      </c>
      <c r="L390">
        <f t="shared" si="77"/>
        <v>24</v>
      </c>
      <c r="M390">
        <f t="shared" si="77"/>
        <v>24</v>
      </c>
      <c r="AS390">
        <v>30</v>
      </c>
      <c r="AU390" t="s">
        <v>1319</v>
      </c>
    </row>
    <row r="391" spans="1:47" ht="13.5">
      <c r="A391" s="5" t="s">
        <v>701</v>
      </c>
      <c r="B391" s="12">
        <v>28</v>
      </c>
      <c r="C391">
        <f t="shared" si="36"/>
        <v>28</v>
      </c>
      <c r="D391">
        <f t="shared" si="70"/>
        <v>28</v>
      </c>
      <c r="E391" s="13">
        <f t="shared" si="71"/>
        <v>28</v>
      </c>
      <c r="G391" s="15">
        <v>28</v>
      </c>
      <c r="H391">
        <f aca="true" t="shared" si="78" ref="H391:M391">G391</f>
        <v>28</v>
      </c>
      <c r="I391">
        <f t="shared" si="78"/>
        <v>28</v>
      </c>
      <c r="J391" s="16">
        <f t="shared" si="78"/>
        <v>28</v>
      </c>
      <c r="K391">
        <f t="shared" si="78"/>
        <v>28</v>
      </c>
      <c r="L391">
        <f t="shared" si="78"/>
        <v>28</v>
      </c>
      <c r="M391">
        <f t="shared" si="78"/>
        <v>28</v>
      </c>
      <c r="N391"/>
      <c r="R391"/>
      <c r="S391"/>
      <c r="AS391">
        <v>36</v>
      </c>
      <c r="AU391" t="s">
        <v>1319</v>
      </c>
    </row>
    <row r="392" spans="1:47" ht="13.5">
      <c r="A392" s="5" t="s">
        <v>702</v>
      </c>
      <c r="B392" s="12">
        <v>32</v>
      </c>
      <c r="C392">
        <f t="shared" si="36"/>
        <v>32</v>
      </c>
      <c r="D392">
        <f t="shared" si="70"/>
        <v>32</v>
      </c>
      <c r="E392" s="13">
        <f t="shared" si="71"/>
        <v>32</v>
      </c>
      <c r="G392" s="15">
        <v>32</v>
      </c>
      <c r="H392">
        <f aca="true" t="shared" si="79" ref="H392:M392">G392</f>
        <v>32</v>
      </c>
      <c r="I392">
        <f t="shared" si="79"/>
        <v>32</v>
      </c>
      <c r="J392" s="16">
        <f t="shared" si="79"/>
        <v>32</v>
      </c>
      <c r="K392">
        <f t="shared" si="79"/>
        <v>32</v>
      </c>
      <c r="L392">
        <f t="shared" si="79"/>
        <v>32</v>
      </c>
      <c r="M392">
        <f t="shared" si="79"/>
        <v>32</v>
      </c>
      <c r="AS392">
        <v>42</v>
      </c>
      <c r="AU392" t="s">
        <v>1319</v>
      </c>
    </row>
    <row r="393" spans="1:47" ht="13.5">
      <c r="A393" s="5" t="s">
        <v>703</v>
      </c>
      <c r="B393" s="12">
        <v>-900000</v>
      </c>
      <c r="C393">
        <f t="shared" si="36"/>
        <v>-900000</v>
      </c>
      <c r="D393">
        <f t="shared" si="70"/>
        <v>-900000</v>
      </c>
      <c r="E393" s="13">
        <f t="shared" si="71"/>
        <v>-900000</v>
      </c>
      <c r="G393" s="15">
        <v>36</v>
      </c>
      <c r="H393">
        <f aca="true" t="shared" si="80" ref="H393:M393">G393</f>
        <v>36</v>
      </c>
      <c r="I393">
        <f t="shared" si="80"/>
        <v>36</v>
      </c>
      <c r="J393" s="16">
        <f t="shared" si="80"/>
        <v>36</v>
      </c>
      <c r="K393">
        <f t="shared" si="80"/>
        <v>36</v>
      </c>
      <c r="L393">
        <f t="shared" si="80"/>
        <v>36</v>
      </c>
      <c r="M393">
        <f t="shared" si="80"/>
        <v>36</v>
      </c>
      <c r="AS393">
        <v>48</v>
      </c>
      <c r="AU393" t="s">
        <v>1319</v>
      </c>
    </row>
    <row r="394" spans="1:47" ht="13.5">
      <c r="A394" s="5" t="s">
        <v>704</v>
      </c>
      <c r="B394" s="12">
        <v>8</v>
      </c>
      <c r="C394">
        <f t="shared" si="36"/>
        <v>8</v>
      </c>
      <c r="D394">
        <f t="shared" si="70"/>
        <v>8</v>
      </c>
      <c r="E394" s="13">
        <f t="shared" si="71"/>
        <v>8</v>
      </c>
      <c r="G394" s="15">
        <v>8</v>
      </c>
      <c r="H394">
        <f aca="true" t="shared" si="81" ref="H394:M394">G394</f>
        <v>8</v>
      </c>
      <c r="I394">
        <f t="shared" si="81"/>
        <v>8</v>
      </c>
      <c r="J394" s="16">
        <f t="shared" si="81"/>
        <v>8</v>
      </c>
      <c r="K394">
        <f t="shared" si="81"/>
        <v>8</v>
      </c>
      <c r="L394">
        <f t="shared" si="81"/>
        <v>8</v>
      </c>
      <c r="M394">
        <f t="shared" si="81"/>
        <v>8</v>
      </c>
      <c r="AS394">
        <v>5</v>
      </c>
      <c r="AU394" t="s">
        <v>1319</v>
      </c>
    </row>
    <row r="395" spans="1:47" ht="13.5">
      <c r="A395" s="5" t="s">
        <v>705</v>
      </c>
      <c r="B395" s="12">
        <v>10</v>
      </c>
      <c r="C395">
        <f t="shared" si="36"/>
        <v>10</v>
      </c>
      <c r="D395">
        <f aca="true" t="shared" si="82" ref="D395:D403">B395</f>
        <v>10</v>
      </c>
      <c r="E395" s="13">
        <f aca="true" t="shared" si="83" ref="E395:E403">B395</f>
        <v>10</v>
      </c>
      <c r="G395" s="15">
        <v>10</v>
      </c>
      <c r="H395">
        <f aca="true" t="shared" si="84" ref="H395:M395">G395</f>
        <v>10</v>
      </c>
      <c r="I395">
        <f t="shared" si="84"/>
        <v>10</v>
      </c>
      <c r="J395" s="16">
        <f t="shared" si="84"/>
        <v>10</v>
      </c>
      <c r="K395">
        <f t="shared" si="84"/>
        <v>10</v>
      </c>
      <c r="L395">
        <f t="shared" si="84"/>
        <v>10</v>
      </c>
      <c r="M395">
        <f t="shared" si="84"/>
        <v>10</v>
      </c>
      <c r="AS395">
        <v>5.5</v>
      </c>
      <c r="AU395" t="s">
        <v>1319</v>
      </c>
    </row>
    <row r="396" spans="1:47" ht="13.5">
      <c r="A396" s="5" t="s">
        <v>706</v>
      </c>
      <c r="B396" s="12">
        <v>12</v>
      </c>
      <c r="C396">
        <f t="shared" si="36"/>
        <v>12</v>
      </c>
      <c r="D396">
        <f t="shared" si="82"/>
        <v>12</v>
      </c>
      <c r="E396" s="13">
        <f t="shared" si="83"/>
        <v>12</v>
      </c>
      <c r="G396" s="15">
        <v>12</v>
      </c>
      <c r="H396">
        <f aca="true" t="shared" si="85" ref="H396:M396">G396</f>
        <v>12</v>
      </c>
      <c r="I396">
        <f t="shared" si="85"/>
        <v>12</v>
      </c>
      <c r="J396" s="16">
        <f t="shared" si="85"/>
        <v>12</v>
      </c>
      <c r="K396">
        <f t="shared" si="85"/>
        <v>12</v>
      </c>
      <c r="L396">
        <f t="shared" si="85"/>
        <v>12</v>
      </c>
      <c r="M396">
        <f t="shared" si="85"/>
        <v>12</v>
      </c>
      <c r="AS396">
        <v>6</v>
      </c>
      <c r="AU396" t="s">
        <v>1319</v>
      </c>
    </row>
    <row r="397" spans="1:47" ht="13.5">
      <c r="A397" s="5" t="s">
        <v>707</v>
      </c>
      <c r="B397" s="12">
        <v>15</v>
      </c>
      <c r="C397">
        <f t="shared" si="36"/>
        <v>15</v>
      </c>
      <c r="D397">
        <f t="shared" si="82"/>
        <v>15</v>
      </c>
      <c r="E397" s="13">
        <f t="shared" si="83"/>
        <v>15</v>
      </c>
      <c r="G397" s="15">
        <v>15</v>
      </c>
      <c r="H397">
        <f aca="true" t="shared" si="86" ref="H397:M397">G397</f>
        <v>15</v>
      </c>
      <c r="I397">
        <f t="shared" si="86"/>
        <v>15</v>
      </c>
      <c r="J397" s="16">
        <f t="shared" si="86"/>
        <v>15</v>
      </c>
      <c r="K397">
        <f t="shared" si="86"/>
        <v>15</v>
      </c>
      <c r="L397">
        <f t="shared" si="86"/>
        <v>15</v>
      </c>
      <c r="M397">
        <f t="shared" si="86"/>
        <v>15</v>
      </c>
      <c r="AS397">
        <v>6.5</v>
      </c>
      <c r="AU397" t="s">
        <v>1319</v>
      </c>
    </row>
    <row r="398" spans="1:47" ht="13.5">
      <c r="A398" s="5" t="s">
        <v>708</v>
      </c>
      <c r="B398" s="12">
        <v>18</v>
      </c>
      <c r="C398">
        <f t="shared" si="36"/>
        <v>18</v>
      </c>
      <c r="D398">
        <f t="shared" si="82"/>
        <v>18</v>
      </c>
      <c r="E398" s="13">
        <f t="shared" si="83"/>
        <v>18</v>
      </c>
      <c r="G398" s="15">
        <v>18</v>
      </c>
      <c r="H398">
        <f aca="true" t="shared" si="87" ref="H398:M398">G398</f>
        <v>18</v>
      </c>
      <c r="I398">
        <f t="shared" si="87"/>
        <v>18</v>
      </c>
      <c r="J398" s="16">
        <f t="shared" si="87"/>
        <v>18</v>
      </c>
      <c r="K398">
        <f t="shared" si="87"/>
        <v>18</v>
      </c>
      <c r="L398">
        <f t="shared" si="87"/>
        <v>18</v>
      </c>
      <c r="M398">
        <f t="shared" si="87"/>
        <v>18</v>
      </c>
      <c r="AS398">
        <v>7</v>
      </c>
      <c r="AU398" t="s">
        <v>1319</v>
      </c>
    </row>
    <row r="399" spans="1:47" ht="13.5">
      <c r="A399" s="5" t="s">
        <v>709</v>
      </c>
      <c r="B399" s="12">
        <v>22</v>
      </c>
      <c r="C399">
        <f t="shared" si="36"/>
        <v>22</v>
      </c>
      <c r="D399">
        <f t="shared" si="82"/>
        <v>22</v>
      </c>
      <c r="E399" s="13">
        <f t="shared" si="83"/>
        <v>22</v>
      </c>
      <c r="G399" s="15">
        <v>22</v>
      </c>
      <c r="H399">
        <f aca="true" t="shared" si="88" ref="H399:M399">G399</f>
        <v>22</v>
      </c>
      <c r="I399">
        <f t="shared" si="88"/>
        <v>22</v>
      </c>
      <c r="J399" s="16">
        <f t="shared" si="88"/>
        <v>22</v>
      </c>
      <c r="K399">
        <f t="shared" si="88"/>
        <v>22</v>
      </c>
      <c r="L399">
        <f t="shared" si="88"/>
        <v>22</v>
      </c>
      <c r="M399">
        <f t="shared" si="88"/>
        <v>22</v>
      </c>
      <c r="AS399">
        <v>8</v>
      </c>
      <c r="AU399" t="s">
        <v>1319</v>
      </c>
    </row>
    <row r="400" spans="1:47" ht="13.5">
      <c r="A400" s="5" t="s">
        <v>710</v>
      </c>
      <c r="B400" s="12">
        <v>26</v>
      </c>
      <c r="C400">
        <f t="shared" si="36"/>
        <v>26</v>
      </c>
      <c r="D400">
        <f t="shared" si="82"/>
        <v>26</v>
      </c>
      <c r="E400" s="13">
        <f t="shared" si="83"/>
        <v>26</v>
      </c>
      <c r="G400" s="15">
        <v>26</v>
      </c>
      <c r="H400">
        <f aca="true" t="shared" si="89" ref="H400:M400">G400</f>
        <v>26</v>
      </c>
      <c r="I400">
        <f t="shared" si="89"/>
        <v>26</v>
      </c>
      <c r="J400" s="16">
        <f t="shared" si="89"/>
        <v>26</v>
      </c>
      <c r="K400">
        <f t="shared" si="89"/>
        <v>26</v>
      </c>
      <c r="L400">
        <f t="shared" si="89"/>
        <v>26</v>
      </c>
      <c r="M400">
        <f t="shared" si="89"/>
        <v>26</v>
      </c>
      <c r="AS400">
        <v>9</v>
      </c>
      <c r="AU400" t="s">
        <v>1319</v>
      </c>
    </row>
    <row r="401" spans="1:47" ht="13.5">
      <c r="A401" s="5" t="s">
        <v>711</v>
      </c>
      <c r="B401" s="12">
        <v>31</v>
      </c>
      <c r="C401">
        <f t="shared" si="36"/>
        <v>31</v>
      </c>
      <c r="D401">
        <f t="shared" si="82"/>
        <v>31</v>
      </c>
      <c r="E401" s="13">
        <f t="shared" si="83"/>
        <v>31</v>
      </c>
      <c r="G401" s="15">
        <v>31</v>
      </c>
      <c r="H401">
        <f aca="true" t="shared" si="90" ref="H401:M401">G401</f>
        <v>31</v>
      </c>
      <c r="I401">
        <f t="shared" si="90"/>
        <v>31</v>
      </c>
      <c r="J401" s="16">
        <f t="shared" si="90"/>
        <v>31</v>
      </c>
      <c r="K401">
        <f t="shared" si="90"/>
        <v>31</v>
      </c>
      <c r="L401">
        <f t="shared" si="90"/>
        <v>31</v>
      </c>
      <c r="M401">
        <f t="shared" si="90"/>
        <v>31</v>
      </c>
      <c r="AS401">
        <v>10</v>
      </c>
      <c r="AU401" t="s">
        <v>1319</v>
      </c>
    </row>
    <row r="402" spans="1:47" ht="13.5">
      <c r="A402" s="5" t="s">
        <v>712</v>
      </c>
      <c r="B402" s="12">
        <v>-900000</v>
      </c>
      <c r="C402">
        <f t="shared" si="36"/>
        <v>-900000</v>
      </c>
      <c r="D402">
        <f t="shared" si="82"/>
        <v>-900000</v>
      </c>
      <c r="E402" s="13">
        <f t="shared" si="83"/>
        <v>-900000</v>
      </c>
      <c r="G402" s="15">
        <v>-900000</v>
      </c>
      <c r="H402">
        <f aca="true" t="shared" si="91" ref="H402:M402">G402</f>
        <v>-900000</v>
      </c>
      <c r="I402">
        <f t="shared" si="91"/>
        <v>-900000</v>
      </c>
      <c r="J402" s="16">
        <f t="shared" si="91"/>
        <v>-900000</v>
      </c>
      <c r="K402">
        <f t="shared" si="91"/>
        <v>-900000</v>
      </c>
      <c r="L402">
        <f t="shared" si="91"/>
        <v>-900000</v>
      </c>
      <c r="M402">
        <f t="shared" si="91"/>
        <v>-900000</v>
      </c>
      <c r="AS402">
        <v>-900000</v>
      </c>
      <c r="AU402" t="s">
        <v>1319</v>
      </c>
    </row>
    <row r="403" spans="1:47" ht="13.5">
      <c r="A403" s="5" t="s">
        <v>713</v>
      </c>
      <c r="B403" s="12">
        <v>-900000</v>
      </c>
      <c r="C403">
        <f t="shared" si="36"/>
        <v>-900000</v>
      </c>
      <c r="D403">
        <f t="shared" si="82"/>
        <v>-900000</v>
      </c>
      <c r="E403" s="13">
        <f t="shared" si="83"/>
        <v>-900000</v>
      </c>
      <c r="G403" s="15">
        <v>-900000</v>
      </c>
      <c r="H403">
        <f aca="true" t="shared" si="92" ref="H403:M403">G403</f>
        <v>-900000</v>
      </c>
      <c r="I403">
        <f t="shared" si="92"/>
        <v>-900000</v>
      </c>
      <c r="J403" s="16">
        <f t="shared" si="92"/>
        <v>-900000</v>
      </c>
      <c r="K403">
        <f t="shared" si="92"/>
        <v>-900000</v>
      </c>
      <c r="L403">
        <f t="shared" si="92"/>
        <v>-900000</v>
      </c>
      <c r="M403">
        <f t="shared" si="92"/>
        <v>-900000</v>
      </c>
      <c r="AS403">
        <v>-900000</v>
      </c>
      <c r="AU403" t="s">
        <v>1319</v>
      </c>
    </row>
    <row r="404" spans="1:50" ht="13.5">
      <c r="A404" t="s">
        <v>714</v>
      </c>
      <c r="B404" s="12">
        <v>-900000</v>
      </c>
      <c r="C404">
        <v>-900000</v>
      </c>
      <c r="D404">
        <f>B404</f>
        <v>-900000</v>
      </c>
      <c r="E404" s="13">
        <f>B404</f>
        <v>-900000</v>
      </c>
      <c r="G404" s="15">
        <f>B404</f>
        <v>-900000</v>
      </c>
      <c r="H404">
        <f>C404</f>
        <v>-900000</v>
      </c>
      <c r="I404">
        <f>B404</f>
        <v>-900000</v>
      </c>
      <c r="J404" s="16">
        <f>B404</f>
        <v>-900000</v>
      </c>
      <c r="K404" s="2">
        <f>C404</f>
        <v>-900000</v>
      </c>
      <c r="L404" s="2">
        <f>B404</f>
        <v>-900000</v>
      </c>
      <c r="M404" s="2">
        <f>B404</f>
        <v>-900000</v>
      </c>
      <c r="O404">
        <v>-900000</v>
      </c>
      <c r="P404">
        <f aca="true" t="shared" si="93" ref="P404:Y404">O404</f>
        <v>-900000</v>
      </c>
      <c r="Q404">
        <f t="shared" si="93"/>
        <v>-900000</v>
      </c>
      <c r="R404">
        <f t="shared" si="93"/>
        <v>-900000</v>
      </c>
      <c r="S404" s="15">
        <f t="shared" si="93"/>
        <v>-900000</v>
      </c>
      <c r="T404">
        <f t="shared" si="93"/>
        <v>-900000</v>
      </c>
      <c r="U404">
        <f t="shared" si="93"/>
        <v>-900000</v>
      </c>
      <c r="V404" s="16">
        <f t="shared" si="93"/>
        <v>-900000</v>
      </c>
      <c r="W404">
        <f t="shared" si="93"/>
        <v>-900000</v>
      </c>
      <c r="X404">
        <f t="shared" si="93"/>
        <v>-900000</v>
      </c>
      <c r="Y404" s="13">
        <f t="shared" si="93"/>
        <v>-900000</v>
      </c>
      <c r="AX404" s="79">
        <f aca="true" t="shared" si="94" ref="AX404:AX432">O404</f>
        <v>-900000</v>
      </c>
    </row>
    <row r="405" spans="1:50" ht="13.5">
      <c r="A405" t="s">
        <v>715</v>
      </c>
      <c r="B405" s="12">
        <v>-900000</v>
      </c>
      <c r="C405">
        <v>-900000</v>
      </c>
      <c r="D405">
        <f aca="true" t="shared" si="95" ref="D405:D413">B405</f>
        <v>-900000</v>
      </c>
      <c r="E405" s="13">
        <f aca="true" t="shared" si="96" ref="E405:E413">B405</f>
        <v>-900000</v>
      </c>
      <c r="G405" s="15">
        <f aca="true" t="shared" si="97" ref="G405:G413">B405</f>
        <v>-900000</v>
      </c>
      <c r="H405">
        <f aca="true" t="shared" si="98" ref="H405:H413">C405</f>
        <v>-900000</v>
      </c>
      <c r="I405">
        <f aca="true" t="shared" si="99" ref="I405:I413">B405</f>
        <v>-900000</v>
      </c>
      <c r="J405" s="16">
        <f aca="true" t="shared" si="100" ref="J405:J413">B405</f>
        <v>-900000</v>
      </c>
      <c r="K405" s="2">
        <f aca="true" t="shared" si="101" ref="K405:K413">C405</f>
        <v>-900000</v>
      </c>
      <c r="L405" s="2">
        <f aca="true" t="shared" si="102" ref="L405:L413">B405</f>
        <v>-900000</v>
      </c>
      <c r="M405" s="2">
        <f aca="true" t="shared" si="103" ref="M405:M413">B405</f>
        <v>-900000</v>
      </c>
      <c r="O405">
        <v>-900000</v>
      </c>
      <c r="P405">
        <f aca="true" t="shared" si="104" ref="P405:Y405">O405</f>
        <v>-900000</v>
      </c>
      <c r="Q405">
        <f t="shared" si="104"/>
        <v>-900000</v>
      </c>
      <c r="R405">
        <f t="shared" si="104"/>
        <v>-900000</v>
      </c>
      <c r="S405" s="15">
        <f t="shared" si="104"/>
        <v>-900000</v>
      </c>
      <c r="T405">
        <f t="shared" si="104"/>
        <v>-900000</v>
      </c>
      <c r="U405">
        <f t="shared" si="104"/>
        <v>-900000</v>
      </c>
      <c r="V405" s="16">
        <f t="shared" si="104"/>
        <v>-900000</v>
      </c>
      <c r="W405">
        <f t="shared" si="104"/>
        <v>-900000</v>
      </c>
      <c r="X405">
        <f t="shared" si="104"/>
        <v>-900000</v>
      </c>
      <c r="Y405" s="13">
        <f t="shared" si="104"/>
        <v>-900000</v>
      </c>
      <c r="AX405" s="79">
        <f t="shared" si="94"/>
        <v>-900000</v>
      </c>
    </row>
    <row r="406" spans="1:50" ht="13.5">
      <c r="A406" t="s">
        <v>716</v>
      </c>
      <c r="B406" s="12">
        <v>14</v>
      </c>
      <c r="C406">
        <v>22</v>
      </c>
      <c r="D406">
        <f t="shared" si="95"/>
        <v>14</v>
      </c>
      <c r="E406" s="13">
        <f t="shared" si="96"/>
        <v>14</v>
      </c>
      <c r="G406" s="15">
        <f t="shared" si="97"/>
        <v>14</v>
      </c>
      <c r="H406">
        <f t="shared" si="98"/>
        <v>22</v>
      </c>
      <c r="I406">
        <f t="shared" si="99"/>
        <v>14</v>
      </c>
      <c r="J406" s="16">
        <f t="shared" si="100"/>
        <v>14</v>
      </c>
      <c r="K406" s="2">
        <f t="shared" si="101"/>
        <v>22</v>
      </c>
      <c r="L406" s="2">
        <f t="shared" si="102"/>
        <v>14</v>
      </c>
      <c r="M406" s="2">
        <f t="shared" si="103"/>
        <v>14</v>
      </c>
      <c r="O406">
        <v>18</v>
      </c>
      <c r="P406">
        <f>O406</f>
        <v>18</v>
      </c>
      <c r="Q406">
        <f aca="true" t="shared" si="105" ref="Q406:Y406">P406</f>
        <v>18</v>
      </c>
      <c r="R406">
        <f t="shared" si="105"/>
        <v>18</v>
      </c>
      <c r="S406" s="15">
        <f t="shared" si="105"/>
        <v>18</v>
      </c>
      <c r="T406">
        <f t="shared" si="105"/>
        <v>18</v>
      </c>
      <c r="U406">
        <f t="shared" si="105"/>
        <v>18</v>
      </c>
      <c r="V406" s="16">
        <f t="shared" si="105"/>
        <v>18</v>
      </c>
      <c r="W406">
        <f t="shared" si="105"/>
        <v>18</v>
      </c>
      <c r="X406">
        <f t="shared" si="105"/>
        <v>18</v>
      </c>
      <c r="Y406" s="13">
        <f t="shared" si="105"/>
        <v>18</v>
      </c>
      <c r="AX406" s="79">
        <f t="shared" si="94"/>
        <v>18</v>
      </c>
    </row>
    <row r="407" spans="1:50" ht="13.5">
      <c r="A407" t="s">
        <v>717</v>
      </c>
      <c r="B407" s="12">
        <v>18</v>
      </c>
      <c r="C407">
        <v>26</v>
      </c>
      <c r="D407">
        <f t="shared" si="95"/>
        <v>18</v>
      </c>
      <c r="E407" s="13">
        <f t="shared" si="96"/>
        <v>18</v>
      </c>
      <c r="G407" s="15">
        <f t="shared" si="97"/>
        <v>18</v>
      </c>
      <c r="H407">
        <f t="shared" si="98"/>
        <v>26</v>
      </c>
      <c r="I407">
        <f t="shared" si="99"/>
        <v>18</v>
      </c>
      <c r="J407" s="16">
        <f t="shared" si="100"/>
        <v>18</v>
      </c>
      <c r="K407" s="2">
        <f t="shared" si="101"/>
        <v>26</v>
      </c>
      <c r="L407" s="2">
        <f t="shared" si="102"/>
        <v>18</v>
      </c>
      <c r="M407" s="2">
        <f t="shared" si="103"/>
        <v>18</v>
      </c>
      <c r="O407">
        <v>22</v>
      </c>
      <c r="P407">
        <f aca="true" t="shared" si="106" ref="P407:Y407">O407</f>
        <v>22</v>
      </c>
      <c r="Q407">
        <f t="shared" si="106"/>
        <v>22</v>
      </c>
      <c r="R407">
        <f t="shared" si="106"/>
        <v>22</v>
      </c>
      <c r="S407" s="15">
        <f t="shared" si="106"/>
        <v>22</v>
      </c>
      <c r="T407">
        <f t="shared" si="106"/>
        <v>22</v>
      </c>
      <c r="U407">
        <f t="shared" si="106"/>
        <v>22</v>
      </c>
      <c r="V407" s="16">
        <f t="shared" si="106"/>
        <v>22</v>
      </c>
      <c r="W407">
        <f t="shared" si="106"/>
        <v>22</v>
      </c>
      <c r="X407">
        <f t="shared" si="106"/>
        <v>22</v>
      </c>
      <c r="Y407" s="13">
        <f t="shared" si="106"/>
        <v>22</v>
      </c>
      <c r="AX407" s="79">
        <f t="shared" si="94"/>
        <v>22</v>
      </c>
    </row>
    <row r="408" spans="1:50" ht="13.5">
      <c r="A408" t="s">
        <v>718</v>
      </c>
      <c r="B408" s="12">
        <v>22</v>
      </c>
      <c r="C408">
        <v>32</v>
      </c>
      <c r="D408">
        <f t="shared" si="95"/>
        <v>22</v>
      </c>
      <c r="E408" s="13">
        <f t="shared" si="96"/>
        <v>22</v>
      </c>
      <c r="G408" s="15">
        <f t="shared" si="97"/>
        <v>22</v>
      </c>
      <c r="H408">
        <f t="shared" si="98"/>
        <v>32</v>
      </c>
      <c r="I408">
        <f t="shared" si="99"/>
        <v>22</v>
      </c>
      <c r="J408" s="16">
        <f t="shared" si="100"/>
        <v>22</v>
      </c>
      <c r="K408" s="2">
        <f t="shared" si="101"/>
        <v>32</v>
      </c>
      <c r="L408" s="2">
        <f t="shared" si="102"/>
        <v>22</v>
      </c>
      <c r="M408" s="2">
        <f t="shared" si="103"/>
        <v>22</v>
      </c>
      <c r="O408">
        <v>26</v>
      </c>
      <c r="P408">
        <f aca="true" t="shared" si="107" ref="P408:Y408">O408</f>
        <v>26</v>
      </c>
      <c r="Q408">
        <f t="shared" si="107"/>
        <v>26</v>
      </c>
      <c r="R408">
        <f t="shared" si="107"/>
        <v>26</v>
      </c>
      <c r="S408" s="15">
        <f t="shared" si="107"/>
        <v>26</v>
      </c>
      <c r="T408">
        <f t="shared" si="107"/>
        <v>26</v>
      </c>
      <c r="U408">
        <f t="shared" si="107"/>
        <v>26</v>
      </c>
      <c r="V408" s="16">
        <f t="shared" si="107"/>
        <v>26</v>
      </c>
      <c r="W408">
        <f t="shared" si="107"/>
        <v>26</v>
      </c>
      <c r="X408">
        <f t="shared" si="107"/>
        <v>26</v>
      </c>
      <c r="Y408" s="13">
        <f t="shared" si="107"/>
        <v>26</v>
      </c>
      <c r="AX408" s="79">
        <f t="shared" si="94"/>
        <v>26</v>
      </c>
    </row>
    <row r="409" spans="1:50" ht="13.5">
      <c r="A409" t="s">
        <v>719</v>
      </c>
      <c r="B409" s="12">
        <v>26</v>
      </c>
      <c r="C409">
        <v>38</v>
      </c>
      <c r="D409">
        <f t="shared" si="95"/>
        <v>26</v>
      </c>
      <c r="E409" s="13">
        <f t="shared" si="96"/>
        <v>26</v>
      </c>
      <c r="G409" s="15">
        <f t="shared" si="97"/>
        <v>26</v>
      </c>
      <c r="H409">
        <f t="shared" si="98"/>
        <v>38</v>
      </c>
      <c r="I409">
        <f t="shared" si="99"/>
        <v>26</v>
      </c>
      <c r="J409" s="16">
        <f t="shared" si="100"/>
        <v>26</v>
      </c>
      <c r="K409" s="2">
        <f t="shared" si="101"/>
        <v>38</v>
      </c>
      <c r="L409" s="2">
        <f t="shared" si="102"/>
        <v>26</v>
      </c>
      <c r="M409" s="2">
        <f t="shared" si="103"/>
        <v>26</v>
      </c>
      <c r="O409">
        <v>30</v>
      </c>
      <c r="P409">
        <f aca="true" t="shared" si="108" ref="P409:Y409">O409</f>
        <v>30</v>
      </c>
      <c r="Q409">
        <f t="shared" si="108"/>
        <v>30</v>
      </c>
      <c r="R409">
        <f t="shared" si="108"/>
        <v>30</v>
      </c>
      <c r="S409" s="15">
        <f t="shared" si="108"/>
        <v>30</v>
      </c>
      <c r="T409">
        <f t="shared" si="108"/>
        <v>30</v>
      </c>
      <c r="U409">
        <f t="shared" si="108"/>
        <v>30</v>
      </c>
      <c r="V409" s="16">
        <f t="shared" si="108"/>
        <v>30</v>
      </c>
      <c r="W409">
        <f t="shared" si="108"/>
        <v>30</v>
      </c>
      <c r="X409">
        <f t="shared" si="108"/>
        <v>30</v>
      </c>
      <c r="Y409" s="13">
        <f t="shared" si="108"/>
        <v>30</v>
      </c>
      <c r="AX409" s="79">
        <f t="shared" si="94"/>
        <v>30</v>
      </c>
    </row>
    <row r="410" spans="1:50" ht="13.5">
      <c r="A410" t="s">
        <v>720</v>
      </c>
      <c r="B410" s="12">
        <v>30</v>
      </c>
      <c r="C410">
        <v>46</v>
      </c>
      <c r="D410">
        <f t="shared" si="95"/>
        <v>30</v>
      </c>
      <c r="E410" s="13">
        <f t="shared" si="96"/>
        <v>30</v>
      </c>
      <c r="G410" s="15">
        <f t="shared" si="97"/>
        <v>30</v>
      </c>
      <c r="H410">
        <f t="shared" si="98"/>
        <v>46</v>
      </c>
      <c r="I410">
        <f t="shared" si="99"/>
        <v>30</v>
      </c>
      <c r="J410" s="16">
        <f t="shared" si="100"/>
        <v>30</v>
      </c>
      <c r="K410" s="2">
        <f t="shared" si="101"/>
        <v>46</v>
      </c>
      <c r="L410" s="2">
        <f t="shared" si="102"/>
        <v>30</v>
      </c>
      <c r="M410" s="2">
        <f t="shared" si="103"/>
        <v>30</v>
      </c>
      <c r="O410">
        <v>34</v>
      </c>
      <c r="P410">
        <f aca="true" t="shared" si="109" ref="P410:Y410">O410</f>
        <v>34</v>
      </c>
      <c r="Q410">
        <f t="shared" si="109"/>
        <v>34</v>
      </c>
      <c r="R410">
        <f t="shared" si="109"/>
        <v>34</v>
      </c>
      <c r="S410" s="15">
        <f t="shared" si="109"/>
        <v>34</v>
      </c>
      <c r="T410">
        <f t="shared" si="109"/>
        <v>34</v>
      </c>
      <c r="U410">
        <f t="shared" si="109"/>
        <v>34</v>
      </c>
      <c r="V410" s="16">
        <f t="shared" si="109"/>
        <v>34</v>
      </c>
      <c r="W410">
        <f t="shared" si="109"/>
        <v>34</v>
      </c>
      <c r="X410">
        <f t="shared" si="109"/>
        <v>34</v>
      </c>
      <c r="Y410" s="13">
        <f t="shared" si="109"/>
        <v>34</v>
      </c>
      <c r="AX410" s="79">
        <f t="shared" si="94"/>
        <v>34</v>
      </c>
    </row>
    <row r="411" spans="1:50" ht="13.5">
      <c r="A411" t="s">
        <v>721</v>
      </c>
      <c r="B411" s="12">
        <v>34</v>
      </c>
      <c r="C411">
        <v>54</v>
      </c>
      <c r="D411">
        <f t="shared" si="95"/>
        <v>34</v>
      </c>
      <c r="E411" s="13">
        <f t="shared" si="96"/>
        <v>34</v>
      </c>
      <c r="G411" s="15">
        <f t="shared" si="97"/>
        <v>34</v>
      </c>
      <c r="H411">
        <f t="shared" si="98"/>
        <v>54</v>
      </c>
      <c r="I411">
        <f t="shared" si="99"/>
        <v>34</v>
      </c>
      <c r="J411" s="16">
        <f t="shared" si="100"/>
        <v>34</v>
      </c>
      <c r="K411" s="2">
        <f t="shared" si="101"/>
        <v>54</v>
      </c>
      <c r="L411" s="2">
        <f t="shared" si="102"/>
        <v>34</v>
      </c>
      <c r="M411" s="2">
        <f t="shared" si="103"/>
        <v>34</v>
      </c>
      <c r="O411">
        <v>39</v>
      </c>
      <c r="P411">
        <f aca="true" t="shared" si="110" ref="P411:Y411">O411</f>
        <v>39</v>
      </c>
      <c r="Q411">
        <f t="shared" si="110"/>
        <v>39</v>
      </c>
      <c r="R411">
        <f t="shared" si="110"/>
        <v>39</v>
      </c>
      <c r="S411" s="15">
        <f t="shared" si="110"/>
        <v>39</v>
      </c>
      <c r="T411">
        <f t="shared" si="110"/>
        <v>39</v>
      </c>
      <c r="U411">
        <f t="shared" si="110"/>
        <v>39</v>
      </c>
      <c r="V411" s="16">
        <f t="shared" si="110"/>
        <v>39</v>
      </c>
      <c r="W411">
        <f t="shared" si="110"/>
        <v>39</v>
      </c>
      <c r="X411">
        <f t="shared" si="110"/>
        <v>39</v>
      </c>
      <c r="Y411" s="13">
        <f t="shared" si="110"/>
        <v>39</v>
      </c>
      <c r="AX411" s="79">
        <f t="shared" si="94"/>
        <v>39</v>
      </c>
    </row>
    <row r="412" spans="1:50" ht="13.5">
      <c r="A412" t="s">
        <v>722</v>
      </c>
      <c r="B412" s="12">
        <v>-900000</v>
      </c>
      <c r="C412">
        <v>-900000</v>
      </c>
      <c r="D412">
        <f t="shared" si="95"/>
        <v>-900000</v>
      </c>
      <c r="E412" s="13">
        <f t="shared" si="96"/>
        <v>-900000</v>
      </c>
      <c r="G412" s="15">
        <f t="shared" si="97"/>
        <v>-900000</v>
      </c>
      <c r="H412">
        <f t="shared" si="98"/>
        <v>-900000</v>
      </c>
      <c r="I412">
        <f t="shared" si="99"/>
        <v>-900000</v>
      </c>
      <c r="J412" s="16">
        <f t="shared" si="100"/>
        <v>-900000</v>
      </c>
      <c r="K412" s="2">
        <f t="shared" si="101"/>
        <v>-900000</v>
      </c>
      <c r="L412" s="2">
        <f t="shared" si="102"/>
        <v>-900000</v>
      </c>
      <c r="M412" s="2">
        <f t="shared" si="103"/>
        <v>-900000</v>
      </c>
      <c r="O412">
        <v>-900000</v>
      </c>
      <c r="P412">
        <f aca="true" t="shared" si="111" ref="P412:Y412">O412</f>
        <v>-900000</v>
      </c>
      <c r="Q412">
        <f t="shared" si="111"/>
        <v>-900000</v>
      </c>
      <c r="R412">
        <f t="shared" si="111"/>
        <v>-900000</v>
      </c>
      <c r="S412" s="15">
        <f t="shared" si="111"/>
        <v>-900000</v>
      </c>
      <c r="T412">
        <f t="shared" si="111"/>
        <v>-900000</v>
      </c>
      <c r="U412">
        <f t="shared" si="111"/>
        <v>-900000</v>
      </c>
      <c r="V412" s="16">
        <f t="shared" si="111"/>
        <v>-900000</v>
      </c>
      <c r="W412">
        <f t="shared" si="111"/>
        <v>-900000</v>
      </c>
      <c r="X412">
        <f t="shared" si="111"/>
        <v>-900000</v>
      </c>
      <c r="Y412" s="13">
        <f t="shared" si="111"/>
        <v>-900000</v>
      </c>
      <c r="AX412" s="79">
        <f t="shared" si="94"/>
        <v>-900000</v>
      </c>
    </row>
    <row r="413" spans="1:50" ht="13.5">
      <c r="A413" t="s">
        <v>723</v>
      </c>
      <c r="B413" s="12">
        <v>-900000</v>
      </c>
      <c r="C413">
        <v>-900000</v>
      </c>
      <c r="D413">
        <f t="shared" si="95"/>
        <v>-900000</v>
      </c>
      <c r="E413" s="13">
        <f t="shared" si="96"/>
        <v>-900000</v>
      </c>
      <c r="G413" s="15">
        <f t="shared" si="97"/>
        <v>-900000</v>
      </c>
      <c r="H413">
        <f t="shared" si="98"/>
        <v>-900000</v>
      </c>
      <c r="I413">
        <f t="shared" si="99"/>
        <v>-900000</v>
      </c>
      <c r="J413" s="16">
        <f t="shared" si="100"/>
        <v>-900000</v>
      </c>
      <c r="K413" s="2">
        <f t="shared" si="101"/>
        <v>-900000</v>
      </c>
      <c r="L413" s="2">
        <f t="shared" si="102"/>
        <v>-900000</v>
      </c>
      <c r="M413" s="2">
        <f t="shared" si="103"/>
        <v>-900000</v>
      </c>
      <c r="O413">
        <v>-900000</v>
      </c>
      <c r="P413">
        <f aca="true" t="shared" si="112" ref="P413:Y413">O413</f>
        <v>-900000</v>
      </c>
      <c r="Q413">
        <f t="shared" si="112"/>
        <v>-900000</v>
      </c>
      <c r="R413">
        <f t="shared" si="112"/>
        <v>-900000</v>
      </c>
      <c r="S413" s="15">
        <f t="shared" si="112"/>
        <v>-900000</v>
      </c>
      <c r="T413">
        <f t="shared" si="112"/>
        <v>-900000</v>
      </c>
      <c r="U413">
        <f t="shared" si="112"/>
        <v>-900000</v>
      </c>
      <c r="V413" s="16">
        <f t="shared" si="112"/>
        <v>-900000</v>
      </c>
      <c r="W413">
        <f t="shared" si="112"/>
        <v>-900000</v>
      </c>
      <c r="X413">
        <f t="shared" si="112"/>
        <v>-900000</v>
      </c>
      <c r="Y413" s="13">
        <f t="shared" si="112"/>
        <v>-900000</v>
      </c>
      <c r="AX413" s="79">
        <f t="shared" si="94"/>
        <v>-900000</v>
      </c>
    </row>
    <row r="414" spans="1:50" ht="13.5">
      <c r="A414" t="s">
        <v>724</v>
      </c>
      <c r="B414" s="12">
        <f>B404</f>
        <v>-900000</v>
      </c>
      <c r="C414">
        <f>B404</f>
        <v>-900000</v>
      </c>
      <c r="D414">
        <f aca="true" t="shared" si="113" ref="D414:D423">B404</f>
        <v>-900000</v>
      </c>
      <c r="E414" s="13">
        <f aca="true" t="shared" si="114" ref="E414:E423">C404</f>
        <v>-900000</v>
      </c>
      <c r="G414" s="15">
        <f>B404</f>
        <v>-900000</v>
      </c>
      <c r="H414">
        <f>B404</f>
        <v>-900000</v>
      </c>
      <c r="I414">
        <f aca="true" t="shared" si="115" ref="I414:I423">B404</f>
        <v>-900000</v>
      </c>
      <c r="J414" s="16">
        <f aca="true" t="shared" si="116" ref="J414:J423">C404</f>
        <v>-900000</v>
      </c>
      <c r="K414" s="2">
        <f>B404</f>
        <v>-900000</v>
      </c>
      <c r="L414">
        <f aca="true" t="shared" si="117" ref="L414:L423">B404</f>
        <v>-900000</v>
      </c>
      <c r="M414">
        <f aca="true" t="shared" si="118" ref="M414:M423">C404</f>
        <v>-900000</v>
      </c>
      <c r="O414">
        <f>O404</f>
        <v>-900000</v>
      </c>
      <c r="P414">
        <f aca="true" t="shared" si="119" ref="P414:Y414">O414</f>
        <v>-900000</v>
      </c>
      <c r="Q414">
        <f t="shared" si="119"/>
        <v>-900000</v>
      </c>
      <c r="R414">
        <f t="shared" si="119"/>
        <v>-900000</v>
      </c>
      <c r="S414" s="15">
        <f t="shared" si="119"/>
        <v>-900000</v>
      </c>
      <c r="T414">
        <f t="shared" si="119"/>
        <v>-900000</v>
      </c>
      <c r="U414">
        <f t="shared" si="119"/>
        <v>-900000</v>
      </c>
      <c r="V414" s="16">
        <f t="shared" si="119"/>
        <v>-900000</v>
      </c>
      <c r="W414">
        <f t="shared" si="119"/>
        <v>-900000</v>
      </c>
      <c r="X414">
        <f t="shared" si="119"/>
        <v>-900000</v>
      </c>
      <c r="Y414" s="13">
        <f t="shared" si="119"/>
        <v>-900000</v>
      </c>
      <c r="AX414" s="79">
        <f t="shared" si="94"/>
        <v>-900000</v>
      </c>
    </row>
    <row r="415" spans="1:50" ht="13.5">
      <c r="A415" t="s">
        <v>725</v>
      </c>
      <c r="B415" s="12">
        <f>B405</f>
        <v>-900000</v>
      </c>
      <c r="C415">
        <f>B405</f>
        <v>-900000</v>
      </c>
      <c r="D415">
        <f t="shared" si="113"/>
        <v>-900000</v>
      </c>
      <c r="E415" s="13">
        <f t="shared" si="114"/>
        <v>-900000</v>
      </c>
      <c r="G415" s="15">
        <f>B405</f>
        <v>-900000</v>
      </c>
      <c r="H415">
        <f>B405</f>
        <v>-900000</v>
      </c>
      <c r="I415">
        <f t="shared" si="115"/>
        <v>-900000</v>
      </c>
      <c r="J415" s="16">
        <f t="shared" si="116"/>
        <v>-900000</v>
      </c>
      <c r="K415" s="2">
        <f>B405</f>
        <v>-900000</v>
      </c>
      <c r="L415">
        <f t="shared" si="117"/>
        <v>-900000</v>
      </c>
      <c r="M415">
        <f t="shared" si="118"/>
        <v>-900000</v>
      </c>
      <c r="O415">
        <f>O405</f>
        <v>-900000</v>
      </c>
      <c r="P415">
        <f aca="true" t="shared" si="120" ref="P415:Y415">O415</f>
        <v>-900000</v>
      </c>
      <c r="Q415">
        <f t="shared" si="120"/>
        <v>-900000</v>
      </c>
      <c r="R415">
        <f t="shared" si="120"/>
        <v>-900000</v>
      </c>
      <c r="S415" s="15">
        <f t="shared" si="120"/>
        <v>-900000</v>
      </c>
      <c r="T415">
        <f t="shared" si="120"/>
        <v>-900000</v>
      </c>
      <c r="U415">
        <f t="shared" si="120"/>
        <v>-900000</v>
      </c>
      <c r="V415" s="16">
        <f t="shared" si="120"/>
        <v>-900000</v>
      </c>
      <c r="W415">
        <f t="shared" si="120"/>
        <v>-900000</v>
      </c>
      <c r="X415">
        <f t="shared" si="120"/>
        <v>-900000</v>
      </c>
      <c r="Y415" s="13">
        <f t="shared" si="120"/>
        <v>-900000</v>
      </c>
      <c r="AX415" s="79">
        <f t="shared" si="94"/>
        <v>-900000</v>
      </c>
    </row>
    <row r="416" spans="1:50" ht="13.5">
      <c r="A416" t="s">
        <v>726</v>
      </c>
      <c r="B416" s="12">
        <f>B406</f>
        <v>14</v>
      </c>
      <c r="C416">
        <f>B406</f>
        <v>14</v>
      </c>
      <c r="D416">
        <f t="shared" si="113"/>
        <v>14</v>
      </c>
      <c r="E416" s="13">
        <f t="shared" si="114"/>
        <v>22</v>
      </c>
      <c r="G416" s="15">
        <f>B406</f>
        <v>14</v>
      </c>
      <c r="H416">
        <f>B406</f>
        <v>14</v>
      </c>
      <c r="I416">
        <f t="shared" si="115"/>
        <v>14</v>
      </c>
      <c r="J416" s="16">
        <f t="shared" si="116"/>
        <v>22</v>
      </c>
      <c r="K416" s="2">
        <f>B406</f>
        <v>14</v>
      </c>
      <c r="L416">
        <f t="shared" si="117"/>
        <v>14</v>
      </c>
      <c r="M416">
        <f t="shared" si="118"/>
        <v>22</v>
      </c>
      <c r="N416"/>
      <c r="O416">
        <f>O406</f>
        <v>18</v>
      </c>
      <c r="P416">
        <f>O416</f>
        <v>18</v>
      </c>
      <c r="Q416">
        <f aca="true" t="shared" si="121" ref="Q416:Y416">P416</f>
        <v>18</v>
      </c>
      <c r="R416">
        <f t="shared" si="121"/>
        <v>18</v>
      </c>
      <c r="S416" s="15">
        <f t="shared" si="121"/>
        <v>18</v>
      </c>
      <c r="T416">
        <f t="shared" si="121"/>
        <v>18</v>
      </c>
      <c r="U416">
        <f t="shared" si="121"/>
        <v>18</v>
      </c>
      <c r="V416" s="16">
        <f t="shared" si="121"/>
        <v>18</v>
      </c>
      <c r="W416">
        <f t="shared" si="121"/>
        <v>18</v>
      </c>
      <c r="X416">
        <f t="shared" si="121"/>
        <v>18</v>
      </c>
      <c r="Y416" s="13">
        <f t="shared" si="121"/>
        <v>18</v>
      </c>
      <c r="AX416" s="79">
        <f t="shared" si="94"/>
        <v>18</v>
      </c>
    </row>
    <row r="417" spans="1:50" ht="13.5">
      <c r="A417" t="s">
        <v>727</v>
      </c>
      <c r="B417" s="12">
        <f aca="true" t="shared" si="122" ref="B417:B423">B407</f>
        <v>18</v>
      </c>
      <c r="C417">
        <f aca="true" t="shared" si="123" ref="C417:C423">B407</f>
        <v>18</v>
      </c>
      <c r="D417">
        <f t="shared" si="113"/>
        <v>18</v>
      </c>
      <c r="E417" s="13">
        <f t="shared" si="114"/>
        <v>26</v>
      </c>
      <c r="G417" s="15">
        <f aca="true" t="shared" si="124" ref="G417:G423">B407</f>
        <v>18</v>
      </c>
      <c r="H417">
        <f aca="true" t="shared" si="125" ref="H417:H423">B407</f>
        <v>18</v>
      </c>
      <c r="I417">
        <f t="shared" si="115"/>
        <v>18</v>
      </c>
      <c r="J417" s="16">
        <f t="shared" si="116"/>
        <v>26</v>
      </c>
      <c r="K417" s="2">
        <f aca="true" t="shared" si="126" ref="K417:K423">B407</f>
        <v>18</v>
      </c>
      <c r="L417">
        <f t="shared" si="117"/>
        <v>18</v>
      </c>
      <c r="M417">
        <f t="shared" si="118"/>
        <v>26</v>
      </c>
      <c r="O417">
        <f aca="true" t="shared" si="127" ref="O417:O433">O407</f>
        <v>22</v>
      </c>
      <c r="P417">
        <f aca="true" t="shared" si="128" ref="P417:Y417">O417</f>
        <v>22</v>
      </c>
      <c r="Q417">
        <f t="shared" si="128"/>
        <v>22</v>
      </c>
      <c r="R417">
        <f t="shared" si="128"/>
        <v>22</v>
      </c>
      <c r="S417" s="15">
        <f t="shared" si="128"/>
        <v>22</v>
      </c>
      <c r="T417">
        <f t="shared" si="128"/>
        <v>22</v>
      </c>
      <c r="U417">
        <f t="shared" si="128"/>
        <v>22</v>
      </c>
      <c r="V417" s="16">
        <f t="shared" si="128"/>
        <v>22</v>
      </c>
      <c r="W417">
        <f t="shared" si="128"/>
        <v>22</v>
      </c>
      <c r="X417">
        <f t="shared" si="128"/>
        <v>22</v>
      </c>
      <c r="Y417" s="13">
        <f t="shared" si="128"/>
        <v>22</v>
      </c>
      <c r="AX417" s="79">
        <f t="shared" si="94"/>
        <v>22</v>
      </c>
    </row>
    <row r="418" spans="1:50" ht="13.5">
      <c r="A418" t="s">
        <v>728</v>
      </c>
      <c r="B418" s="12">
        <f t="shared" si="122"/>
        <v>22</v>
      </c>
      <c r="C418">
        <f t="shared" si="123"/>
        <v>22</v>
      </c>
      <c r="D418">
        <f t="shared" si="113"/>
        <v>22</v>
      </c>
      <c r="E418" s="13">
        <f t="shared" si="114"/>
        <v>32</v>
      </c>
      <c r="G418" s="15">
        <f t="shared" si="124"/>
        <v>22</v>
      </c>
      <c r="H418">
        <f t="shared" si="125"/>
        <v>22</v>
      </c>
      <c r="I418">
        <f t="shared" si="115"/>
        <v>22</v>
      </c>
      <c r="J418" s="16">
        <f t="shared" si="116"/>
        <v>32</v>
      </c>
      <c r="K418" s="2">
        <f t="shared" si="126"/>
        <v>22</v>
      </c>
      <c r="L418">
        <f t="shared" si="117"/>
        <v>22</v>
      </c>
      <c r="M418">
        <f t="shared" si="118"/>
        <v>32</v>
      </c>
      <c r="O418">
        <f t="shared" si="127"/>
        <v>26</v>
      </c>
      <c r="P418">
        <f aca="true" t="shared" si="129" ref="P418:Y418">O418</f>
        <v>26</v>
      </c>
      <c r="Q418">
        <f t="shared" si="129"/>
        <v>26</v>
      </c>
      <c r="R418">
        <f t="shared" si="129"/>
        <v>26</v>
      </c>
      <c r="S418" s="15">
        <f t="shared" si="129"/>
        <v>26</v>
      </c>
      <c r="T418">
        <f t="shared" si="129"/>
        <v>26</v>
      </c>
      <c r="U418">
        <f t="shared" si="129"/>
        <v>26</v>
      </c>
      <c r="V418" s="16">
        <f t="shared" si="129"/>
        <v>26</v>
      </c>
      <c r="W418">
        <f t="shared" si="129"/>
        <v>26</v>
      </c>
      <c r="X418">
        <f t="shared" si="129"/>
        <v>26</v>
      </c>
      <c r="Y418" s="13">
        <f t="shared" si="129"/>
        <v>26</v>
      </c>
      <c r="AX418" s="79">
        <f t="shared" si="94"/>
        <v>26</v>
      </c>
    </row>
    <row r="419" spans="1:50" ht="13.5">
      <c r="A419" t="s">
        <v>729</v>
      </c>
      <c r="B419" s="12">
        <f t="shared" si="122"/>
        <v>26</v>
      </c>
      <c r="C419">
        <f t="shared" si="123"/>
        <v>26</v>
      </c>
      <c r="D419">
        <f t="shared" si="113"/>
        <v>26</v>
      </c>
      <c r="E419" s="13">
        <f t="shared" si="114"/>
        <v>38</v>
      </c>
      <c r="G419" s="15">
        <f t="shared" si="124"/>
        <v>26</v>
      </c>
      <c r="H419">
        <f t="shared" si="125"/>
        <v>26</v>
      </c>
      <c r="I419">
        <f t="shared" si="115"/>
        <v>26</v>
      </c>
      <c r="J419" s="16">
        <f t="shared" si="116"/>
        <v>38</v>
      </c>
      <c r="K419" s="2">
        <f t="shared" si="126"/>
        <v>26</v>
      </c>
      <c r="L419">
        <f t="shared" si="117"/>
        <v>26</v>
      </c>
      <c r="M419">
        <f t="shared" si="118"/>
        <v>38</v>
      </c>
      <c r="O419">
        <f t="shared" si="127"/>
        <v>30</v>
      </c>
      <c r="P419">
        <f aca="true" t="shared" si="130" ref="P419:Y419">O419</f>
        <v>30</v>
      </c>
      <c r="Q419">
        <f t="shared" si="130"/>
        <v>30</v>
      </c>
      <c r="R419">
        <f t="shared" si="130"/>
        <v>30</v>
      </c>
      <c r="S419" s="15">
        <f t="shared" si="130"/>
        <v>30</v>
      </c>
      <c r="T419">
        <f t="shared" si="130"/>
        <v>30</v>
      </c>
      <c r="U419">
        <f t="shared" si="130"/>
        <v>30</v>
      </c>
      <c r="V419" s="16">
        <f t="shared" si="130"/>
        <v>30</v>
      </c>
      <c r="W419">
        <f t="shared" si="130"/>
        <v>30</v>
      </c>
      <c r="X419">
        <f t="shared" si="130"/>
        <v>30</v>
      </c>
      <c r="Y419" s="13">
        <f t="shared" si="130"/>
        <v>30</v>
      </c>
      <c r="AX419" s="79">
        <f t="shared" si="94"/>
        <v>30</v>
      </c>
    </row>
    <row r="420" spans="1:50" ht="13.5">
      <c r="A420" t="s">
        <v>730</v>
      </c>
      <c r="B420" s="12">
        <f t="shared" si="122"/>
        <v>30</v>
      </c>
      <c r="C420">
        <f t="shared" si="123"/>
        <v>30</v>
      </c>
      <c r="D420">
        <f t="shared" si="113"/>
        <v>30</v>
      </c>
      <c r="E420" s="13">
        <f t="shared" si="114"/>
        <v>46</v>
      </c>
      <c r="G420" s="15">
        <f t="shared" si="124"/>
        <v>30</v>
      </c>
      <c r="H420">
        <f t="shared" si="125"/>
        <v>30</v>
      </c>
      <c r="I420">
        <f t="shared" si="115"/>
        <v>30</v>
      </c>
      <c r="J420" s="16">
        <f t="shared" si="116"/>
        <v>46</v>
      </c>
      <c r="K420" s="2">
        <f t="shared" si="126"/>
        <v>30</v>
      </c>
      <c r="L420">
        <f t="shared" si="117"/>
        <v>30</v>
      </c>
      <c r="M420">
        <f t="shared" si="118"/>
        <v>46</v>
      </c>
      <c r="O420">
        <f t="shared" si="127"/>
        <v>34</v>
      </c>
      <c r="P420">
        <f aca="true" t="shared" si="131" ref="P420:Y420">O420</f>
        <v>34</v>
      </c>
      <c r="Q420">
        <f t="shared" si="131"/>
        <v>34</v>
      </c>
      <c r="R420">
        <f t="shared" si="131"/>
        <v>34</v>
      </c>
      <c r="S420" s="15">
        <f t="shared" si="131"/>
        <v>34</v>
      </c>
      <c r="T420">
        <f t="shared" si="131"/>
        <v>34</v>
      </c>
      <c r="U420">
        <f t="shared" si="131"/>
        <v>34</v>
      </c>
      <c r="V420" s="16">
        <f t="shared" si="131"/>
        <v>34</v>
      </c>
      <c r="W420">
        <f t="shared" si="131"/>
        <v>34</v>
      </c>
      <c r="X420">
        <f t="shared" si="131"/>
        <v>34</v>
      </c>
      <c r="Y420" s="13">
        <f t="shared" si="131"/>
        <v>34</v>
      </c>
      <c r="AX420" s="79">
        <f t="shared" si="94"/>
        <v>34</v>
      </c>
    </row>
    <row r="421" spans="1:50" ht="13.5">
      <c r="A421" t="s">
        <v>731</v>
      </c>
      <c r="B421" s="12">
        <f t="shared" si="122"/>
        <v>34</v>
      </c>
      <c r="C421">
        <f t="shared" si="123"/>
        <v>34</v>
      </c>
      <c r="D421">
        <f t="shared" si="113"/>
        <v>34</v>
      </c>
      <c r="E421" s="13">
        <f t="shared" si="114"/>
        <v>54</v>
      </c>
      <c r="G421" s="15">
        <f t="shared" si="124"/>
        <v>34</v>
      </c>
      <c r="H421">
        <f t="shared" si="125"/>
        <v>34</v>
      </c>
      <c r="I421">
        <f t="shared" si="115"/>
        <v>34</v>
      </c>
      <c r="J421" s="16">
        <f t="shared" si="116"/>
        <v>54</v>
      </c>
      <c r="K421" s="2">
        <f t="shared" si="126"/>
        <v>34</v>
      </c>
      <c r="L421">
        <f t="shared" si="117"/>
        <v>34</v>
      </c>
      <c r="M421">
        <f t="shared" si="118"/>
        <v>54</v>
      </c>
      <c r="O421">
        <f t="shared" si="127"/>
        <v>39</v>
      </c>
      <c r="P421">
        <f aca="true" t="shared" si="132" ref="P421:Y421">O421</f>
        <v>39</v>
      </c>
      <c r="Q421">
        <f t="shared" si="132"/>
        <v>39</v>
      </c>
      <c r="R421">
        <f t="shared" si="132"/>
        <v>39</v>
      </c>
      <c r="S421" s="15">
        <f t="shared" si="132"/>
        <v>39</v>
      </c>
      <c r="T421">
        <f t="shared" si="132"/>
        <v>39</v>
      </c>
      <c r="U421">
        <f t="shared" si="132"/>
        <v>39</v>
      </c>
      <c r="V421" s="16">
        <f t="shared" si="132"/>
        <v>39</v>
      </c>
      <c r="W421">
        <f t="shared" si="132"/>
        <v>39</v>
      </c>
      <c r="X421">
        <f t="shared" si="132"/>
        <v>39</v>
      </c>
      <c r="Y421" s="13">
        <f t="shared" si="132"/>
        <v>39</v>
      </c>
      <c r="AX421" s="79">
        <f t="shared" si="94"/>
        <v>39</v>
      </c>
    </row>
    <row r="422" spans="1:50" ht="13.5">
      <c r="A422" t="s">
        <v>732</v>
      </c>
      <c r="B422" s="12">
        <f t="shared" si="122"/>
        <v>-900000</v>
      </c>
      <c r="C422">
        <f t="shared" si="123"/>
        <v>-900000</v>
      </c>
      <c r="D422">
        <f t="shared" si="113"/>
        <v>-900000</v>
      </c>
      <c r="E422" s="13">
        <f t="shared" si="114"/>
        <v>-900000</v>
      </c>
      <c r="G422" s="15">
        <f t="shared" si="124"/>
        <v>-900000</v>
      </c>
      <c r="H422">
        <f t="shared" si="125"/>
        <v>-900000</v>
      </c>
      <c r="I422">
        <f t="shared" si="115"/>
        <v>-900000</v>
      </c>
      <c r="J422" s="16">
        <f t="shared" si="116"/>
        <v>-900000</v>
      </c>
      <c r="K422" s="2">
        <f t="shared" si="126"/>
        <v>-900000</v>
      </c>
      <c r="L422">
        <f t="shared" si="117"/>
        <v>-900000</v>
      </c>
      <c r="M422">
        <f t="shared" si="118"/>
        <v>-900000</v>
      </c>
      <c r="O422">
        <f t="shared" si="127"/>
        <v>-900000</v>
      </c>
      <c r="P422">
        <f aca="true" t="shared" si="133" ref="P422:Y422">O422</f>
        <v>-900000</v>
      </c>
      <c r="Q422">
        <f t="shared" si="133"/>
        <v>-900000</v>
      </c>
      <c r="R422">
        <f t="shared" si="133"/>
        <v>-900000</v>
      </c>
      <c r="S422" s="15">
        <f t="shared" si="133"/>
        <v>-900000</v>
      </c>
      <c r="T422">
        <f t="shared" si="133"/>
        <v>-900000</v>
      </c>
      <c r="U422">
        <f t="shared" si="133"/>
        <v>-900000</v>
      </c>
      <c r="V422" s="16">
        <f t="shared" si="133"/>
        <v>-900000</v>
      </c>
      <c r="W422">
        <f t="shared" si="133"/>
        <v>-900000</v>
      </c>
      <c r="X422">
        <f t="shared" si="133"/>
        <v>-900000</v>
      </c>
      <c r="Y422" s="13">
        <f t="shared" si="133"/>
        <v>-900000</v>
      </c>
      <c r="AX422" s="79">
        <f t="shared" si="94"/>
        <v>-900000</v>
      </c>
    </row>
    <row r="423" spans="1:50" ht="13.5">
      <c r="A423" t="s">
        <v>733</v>
      </c>
      <c r="B423" s="12">
        <f t="shared" si="122"/>
        <v>-900000</v>
      </c>
      <c r="C423">
        <f t="shared" si="123"/>
        <v>-900000</v>
      </c>
      <c r="D423">
        <f t="shared" si="113"/>
        <v>-900000</v>
      </c>
      <c r="E423" s="13">
        <f t="shared" si="114"/>
        <v>-900000</v>
      </c>
      <c r="G423" s="15">
        <f t="shared" si="124"/>
        <v>-900000</v>
      </c>
      <c r="H423">
        <f t="shared" si="125"/>
        <v>-900000</v>
      </c>
      <c r="I423">
        <f t="shared" si="115"/>
        <v>-900000</v>
      </c>
      <c r="J423" s="16">
        <f t="shared" si="116"/>
        <v>-900000</v>
      </c>
      <c r="K423" s="2">
        <f t="shared" si="126"/>
        <v>-900000</v>
      </c>
      <c r="L423">
        <f t="shared" si="117"/>
        <v>-900000</v>
      </c>
      <c r="M423">
        <f t="shared" si="118"/>
        <v>-900000</v>
      </c>
      <c r="O423">
        <f t="shared" si="127"/>
        <v>-900000</v>
      </c>
      <c r="P423">
        <f aca="true" t="shared" si="134" ref="P423:Y423">O423</f>
        <v>-900000</v>
      </c>
      <c r="Q423">
        <f t="shared" si="134"/>
        <v>-900000</v>
      </c>
      <c r="R423">
        <f t="shared" si="134"/>
        <v>-900000</v>
      </c>
      <c r="S423" s="15">
        <f t="shared" si="134"/>
        <v>-900000</v>
      </c>
      <c r="T423">
        <f t="shared" si="134"/>
        <v>-900000</v>
      </c>
      <c r="U423">
        <f t="shared" si="134"/>
        <v>-900000</v>
      </c>
      <c r="V423" s="16">
        <f t="shared" si="134"/>
        <v>-900000</v>
      </c>
      <c r="W423">
        <f t="shared" si="134"/>
        <v>-900000</v>
      </c>
      <c r="X423">
        <f t="shared" si="134"/>
        <v>-900000</v>
      </c>
      <c r="Y423" s="13">
        <f t="shared" si="134"/>
        <v>-900000</v>
      </c>
      <c r="AX423" s="79">
        <f t="shared" si="94"/>
        <v>-900000</v>
      </c>
    </row>
    <row r="424" spans="1:50" ht="13.5">
      <c r="A424" t="s">
        <v>734</v>
      </c>
      <c r="B424" s="12">
        <f>B404</f>
        <v>-900000</v>
      </c>
      <c r="C424">
        <f aca="true" t="shared" si="135" ref="C424:D433">B404</f>
        <v>-900000</v>
      </c>
      <c r="D424">
        <f t="shared" si="135"/>
        <v>-900000</v>
      </c>
      <c r="E424" s="13">
        <f>B404</f>
        <v>-900000</v>
      </c>
      <c r="G424" s="15">
        <f>B404</f>
        <v>-900000</v>
      </c>
      <c r="H424">
        <f aca="true" t="shared" si="136" ref="H424:H433">B404</f>
        <v>-900000</v>
      </c>
      <c r="I424">
        <f aca="true" t="shared" si="137" ref="I424:I433">C404</f>
        <v>-900000</v>
      </c>
      <c r="J424" s="16">
        <f>B404</f>
        <v>-900000</v>
      </c>
      <c r="K424" s="2">
        <f aca="true" t="shared" si="138" ref="K424:K433">B404</f>
        <v>-900000</v>
      </c>
      <c r="L424" s="2">
        <f aca="true" t="shared" si="139" ref="L424:L433">C404</f>
        <v>-900000</v>
      </c>
      <c r="M424" s="2">
        <f>B404</f>
        <v>-900000</v>
      </c>
      <c r="O424">
        <f t="shared" si="127"/>
        <v>-900000</v>
      </c>
      <c r="P424">
        <f aca="true" t="shared" si="140" ref="P424:Y424">O424</f>
        <v>-900000</v>
      </c>
      <c r="Q424">
        <f t="shared" si="140"/>
        <v>-900000</v>
      </c>
      <c r="R424">
        <f t="shared" si="140"/>
        <v>-900000</v>
      </c>
      <c r="S424" s="15">
        <f t="shared" si="140"/>
        <v>-900000</v>
      </c>
      <c r="T424">
        <f t="shared" si="140"/>
        <v>-900000</v>
      </c>
      <c r="U424">
        <f t="shared" si="140"/>
        <v>-900000</v>
      </c>
      <c r="V424" s="16">
        <f t="shared" si="140"/>
        <v>-900000</v>
      </c>
      <c r="W424">
        <f t="shared" si="140"/>
        <v>-900000</v>
      </c>
      <c r="X424">
        <f t="shared" si="140"/>
        <v>-900000</v>
      </c>
      <c r="Y424" s="13">
        <f t="shared" si="140"/>
        <v>-900000</v>
      </c>
      <c r="AX424" s="79">
        <f t="shared" si="94"/>
        <v>-900000</v>
      </c>
    </row>
    <row r="425" spans="1:50" ht="13.5">
      <c r="A425" t="s">
        <v>735</v>
      </c>
      <c r="B425" s="12">
        <f>B405</f>
        <v>-900000</v>
      </c>
      <c r="C425">
        <f t="shared" si="135"/>
        <v>-900000</v>
      </c>
      <c r="D425">
        <f t="shared" si="135"/>
        <v>-900000</v>
      </c>
      <c r="E425" s="13">
        <f>B405</f>
        <v>-900000</v>
      </c>
      <c r="G425" s="15">
        <f>B405</f>
        <v>-900000</v>
      </c>
      <c r="H425">
        <f t="shared" si="136"/>
        <v>-900000</v>
      </c>
      <c r="I425">
        <f t="shared" si="137"/>
        <v>-900000</v>
      </c>
      <c r="J425" s="16">
        <f>B405</f>
        <v>-900000</v>
      </c>
      <c r="K425" s="2">
        <f t="shared" si="138"/>
        <v>-900000</v>
      </c>
      <c r="L425" s="2">
        <f t="shared" si="139"/>
        <v>-900000</v>
      </c>
      <c r="M425" s="2">
        <f>B405</f>
        <v>-900000</v>
      </c>
      <c r="O425">
        <f t="shared" si="127"/>
        <v>-900000</v>
      </c>
      <c r="P425">
        <f aca="true" t="shared" si="141" ref="P425:Y425">O425</f>
        <v>-900000</v>
      </c>
      <c r="Q425">
        <f t="shared" si="141"/>
        <v>-900000</v>
      </c>
      <c r="R425">
        <f t="shared" si="141"/>
        <v>-900000</v>
      </c>
      <c r="S425" s="15">
        <f t="shared" si="141"/>
        <v>-900000</v>
      </c>
      <c r="T425">
        <f t="shared" si="141"/>
        <v>-900000</v>
      </c>
      <c r="U425">
        <f t="shared" si="141"/>
        <v>-900000</v>
      </c>
      <c r="V425" s="16">
        <f t="shared" si="141"/>
        <v>-900000</v>
      </c>
      <c r="W425">
        <f t="shared" si="141"/>
        <v>-900000</v>
      </c>
      <c r="X425">
        <f t="shared" si="141"/>
        <v>-900000</v>
      </c>
      <c r="Y425" s="13">
        <f t="shared" si="141"/>
        <v>-900000</v>
      </c>
      <c r="AX425" s="79">
        <f t="shared" si="94"/>
        <v>-900000</v>
      </c>
    </row>
    <row r="426" spans="1:50" ht="13.5">
      <c r="A426" t="s">
        <v>736</v>
      </c>
      <c r="B426" s="12">
        <f>B406</f>
        <v>14</v>
      </c>
      <c r="C426">
        <f t="shared" si="135"/>
        <v>14</v>
      </c>
      <c r="D426">
        <f t="shared" si="135"/>
        <v>22</v>
      </c>
      <c r="E426" s="13">
        <f>B406</f>
        <v>14</v>
      </c>
      <c r="G426" s="15">
        <f>B406</f>
        <v>14</v>
      </c>
      <c r="H426">
        <f t="shared" si="136"/>
        <v>14</v>
      </c>
      <c r="I426">
        <f t="shared" si="137"/>
        <v>22</v>
      </c>
      <c r="J426" s="16">
        <f>B406</f>
        <v>14</v>
      </c>
      <c r="K426" s="2">
        <f t="shared" si="138"/>
        <v>14</v>
      </c>
      <c r="L426" s="2">
        <f t="shared" si="139"/>
        <v>22</v>
      </c>
      <c r="M426" s="2">
        <f>B406</f>
        <v>14</v>
      </c>
      <c r="O426">
        <f>O416</f>
        <v>18</v>
      </c>
      <c r="P426">
        <f>O426</f>
        <v>18</v>
      </c>
      <c r="Q426">
        <f aca="true" t="shared" si="142" ref="Q426:Y426">P426</f>
        <v>18</v>
      </c>
      <c r="R426">
        <f t="shared" si="142"/>
        <v>18</v>
      </c>
      <c r="S426" s="15">
        <f t="shared" si="142"/>
        <v>18</v>
      </c>
      <c r="T426">
        <f t="shared" si="142"/>
        <v>18</v>
      </c>
      <c r="U426">
        <f t="shared" si="142"/>
        <v>18</v>
      </c>
      <c r="V426" s="16">
        <f t="shared" si="142"/>
        <v>18</v>
      </c>
      <c r="W426">
        <f t="shared" si="142"/>
        <v>18</v>
      </c>
      <c r="X426">
        <f t="shared" si="142"/>
        <v>18</v>
      </c>
      <c r="Y426" s="13">
        <f t="shared" si="142"/>
        <v>18</v>
      </c>
      <c r="AX426" s="79">
        <f t="shared" si="94"/>
        <v>18</v>
      </c>
    </row>
    <row r="427" spans="1:50" ht="13.5">
      <c r="A427" t="s">
        <v>737</v>
      </c>
      <c r="B427" s="12">
        <f aca="true" t="shared" si="143" ref="B427:B433">B407</f>
        <v>18</v>
      </c>
      <c r="C427">
        <f t="shared" si="135"/>
        <v>18</v>
      </c>
      <c r="D427">
        <f t="shared" si="135"/>
        <v>26</v>
      </c>
      <c r="E427" s="13">
        <f aca="true" t="shared" si="144" ref="E427:E433">B407</f>
        <v>18</v>
      </c>
      <c r="G427" s="15">
        <f aca="true" t="shared" si="145" ref="G427:G433">B407</f>
        <v>18</v>
      </c>
      <c r="H427">
        <f t="shared" si="136"/>
        <v>18</v>
      </c>
      <c r="I427">
        <f t="shared" si="137"/>
        <v>26</v>
      </c>
      <c r="J427" s="16">
        <f aca="true" t="shared" si="146" ref="J427:J433">B407</f>
        <v>18</v>
      </c>
      <c r="K427" s="2">
        <f t="shared" si="138"/>
        <v>18</v>
      </c>
      <c r="L427" s="2">
        <f t="shared" si="139"/>
        <v>26</v>
      </c>
      <c r="M427" s="2">
        <f aca="true" t="shared" si="147" ref="M427:M433">B407</f>
        <v>18</v>
      </c>
      <c r="O427">
        <f t="shared" si="127"/>
        <v>22</v>
      </c>
      <c r="P427">
        <f aca="true" t="shared" si="148" ref="P427:Y427">O427</f>
        <v>22</v>
      </c>
      <c r="Q427">
        <f t="shared" si="148"/>
        <v>22</v>
      </c>
      <c r="R427">
        <f t="shared" si="148"/>
        <v>22</v>
      </c>
      <c r="S427" s="15">
        <f t="shared" si="148"/>
        <v>22</v>
      </c>
      <c r="T427">
        <f t="shared" si="148"/>
        <v>22</v>
      </c>
      <c r="U427">
        <f t="shared" si="148"/>
        <v>22</v>
      </c>
      <c r="V427" s="16">
        <f t="shared" si="148"/>
        <v>22</v>
      </c>
      <c r="W427">
        <f t="shared" si="148"/>
        <v>22</v>
      </c>
      <c r="X427">
        <f t="shared" si="148"/>
        <v>22</v>
      </c>
      <c r="Y427" s="13">
        <f t="shared" si="148"/>
        <v>22</v>
      </c>
      <c r="AX427" s="79">
        <f t="shared" si="94"/>
        <v>22</v>
      </c>
    </row>
    <row r="428" spans="1:50" ht="13.5">
      <c r="A428" t="s">
        <v>738</v>
      </c>
      <c r="B428" s="12">
        <f t="shared" si="143"/>
        <v>22</v>
      </c>
      <c r="C428">
        <f t="shared" si="135"/>
        <v>22</v>
      </c>
      <c r="D428">
        <f t="shared" si="135"/>
        <v>32</v>
      </c>
      <c r="E428" s="13">
        <f t="shared" si="144"/>
        <v>22</v>
      </c>
      <c r="G428" s="15">
        <f t="shared" si="145"/>
        <v>22</v>
      </c>
      <c r="H428">
        <f t="shared" si="136"/>
        <v>22</v>
      </c>
      <c r="I428">
        <f t="shared" si="137"/>
        <v>32</v>
      </c>
      <c r="J428" s="16">
        <f t="shared" si="146"/>
        <v>22</v>
      </c>
      <c r="K428" s="2">
        <f t="shared" si="138"/>
        <v>22</v>
      </c>
      <c r="L428" s="2">
        <f t="shared" si="139"/>
        <v>32</v>
      </c>
      <c r="M428" s="2">
        <f t="shared" si="147"/>
        <v>22</v>
      </c>
      <c r="O428">
        <f t="shared" si="127"/>
        <v>26</v>
      </c>
      <c r="P428">
        <f aca="true" t="shared" si="149" ref="P428:Y428">O428</f>
        <v>26</v>
      </c>
      <c r="Q428">
        <f t="shared" si="149"/>
        <v>26</v>
      </c>
      <c r="R428">
        <f t="shared" si="149"/>
        <v>26</v>
      </c>
      <c r="S428" s="15">
        <f t="shared" si="149"/>
        <v>26</v>
      </c>
      <c r="T428">
        <f t="shared" si="149"/>
        <v>26</v>
      </c>
      <c r="U428">
        <f t="shared" si="149"/>
        <v>26</v>
      </c>
      <c r="V428" s="16">
        <f t="shared" si="149"/>
        <v>26</v>
      </c>
      <c r="W428">
        <f t="shared" si="149"/>
        <v>26</v>
      </c>
      <c r="X428">
        <f t="shared" si="149"/>
        <v>26</v>
      </c>
      <c r="Y428" s="13">
        <f t="shared" si="149"/>
        <v>26</v>
      </c>
      <c r="AX428" s="79">
        <f t="shared" si="94"/>
        <v>26</v>
      </c>
    </row>
    <row r="429" spans="1:50" ht="13.5">
      <c r="A429" t="s">
        <v>739</v>
      </c>
      <c r="B429" s="12">
        <f t="shared" si="143"/>
        <v>26</v>
      </c>
      <c r="C429">
        <f t="shared" si="135"/>
        <v>26</v>
      </c>
      <c r="D429">
        <f t="shared" si="135"/>
        <v>38</v>
      </c>
      <c r="E429" s="13">
        <f t="shared" si="144"/>
        <v>26</v>
      </c>
      <c r="G429" s="15">
        <f t="shared" si="145"/>
        <v>26</v>
      </c>
      <c r="H429">
        <f t="shared" si="136"/>
        <v>26</v>
      </c>
      <c r="I429">
        <f t="shared" si="137"/>
        <v>38</v>
      </c>
      <c r="J429" s="16">
        <f t="shared" si="146"/>
        <v>26</v>
      </c>
      <c r="K429" s="2">
        <f t="shared" si="138"/>
        <v>26</v>
      </c>
      <c r="L429" s="2">
        <f t="shared" si="139"/>
        <v>38</v>
      </c>
      <c r="M429" s="2">
        <f t="shared" si="147"/>
        <v>26</v>
      </c>
      <c r="O429">
        <f t="shared" si="127"/>
        <v>30</v>
      </c>
      <c r="P429">
        <f aca="true" t="shared" si="150" ref="P429:Y429">O429</f>
        <v>30</v>
      </c>
      <c r="Q429">
        <f t="shared" si="150"/>
        <v>30</v>
      </c>
      <c r="R429">
        <f t="shared" si="150"/>
        <v>30</v>
      </c>
      <c r="S429" s="15">
        <f t="shared" si="150"/>
        <v>30</v>
      </c>
      <c r="T429">
        <f t="shared" si="150"/>
        <v>30</v>
      </c>
      <c r="U429">
        <f t="shared" si="150"/>
        <v>30</v>
      </c>
      <c r="V429" s="16">
        <f t="shared" si="150"/>
        <v>30</v>
      </c>
      <c r="W429">
        <f t="shared" si="150"/>
        <v>30</v>
      </c>
      <c r="X429">
        <f t="shared" si="150"/>
        <v>30</v>
      </c>
      <c r="Y429" s="13">
        <f t="shared" si="150"/>
        <v>30</v>
      </c>
      <c r="AX429" s="79">
        <f t="shared" si="94"/>
        <v>30</v>
      </c>
    </row>
    <row r="430" spans="1:50" ht="13.5">
      <c r="A430" t="s">
        <v>740</v>
      </c>
      <c r="B430" s="12">
        <f t="shared" si="143"/>
        <v>30</v>
      </c>
      <c r="C430">
        <f t="shared" si="135"/>
        <v>30</v>
      </c>
      <c r="D430">
        <f t="shared" si="135"/>
        <v>46</v>
      </c>
      <c r="E430" s="13">
        <f t="shared" si="144"/>
        <v>30</v>
      </c>
      <c r="G430" s="15">
        <f t="shared" si="145"/>
        <v>30</v>
      </c>
      <c r="H430">
        <f t="shared" si="136"/>
        <v>30</v>
      </c>
      <c r="I430">
        <f t="shared" si="137"/>
        <v>46</v>
      </c>
      <c r="J430" s="16">
        <f t="shared" si="146"/>
        <v>30</v>
      </c>
      <c r="K430" s="2">
        <f t="shared" si="138"/>
        <v>30</v>
      </c>
      <c r="L430" s="2">
        <f t="shared" si="139"/>
        <v>46</v>
      </c>
      <c r="M430" s="2">
        <f t="shared" si="147"/>
        <v>30</v>
      </c>
      <c r="O430">
        <f t="shared" si="127"/>
        <v>34</v>
      </c>
      <c r="P430">
        <f aca="true" t="shared" si="151" ref="P430:Y430">O430</f>
        <v>34</v>
      </c>
      <c r="Q430">
        <f t="shared" si="151"/>
        <v>34</v>
      </c>
      <c r="R430">
        <f t="shared" si="151"/>
        <v>34</v>
      </c>
      <c r="S430" s="15">
        <f t="shared" si="151"/>
        <v>34</v>
      </c>
      <c r="T430">
        <f t="shared" si="151"/>
        <v>34</v>
      </c>
      <c r="U430">
        <f t="shared" si="151"/>
        <v>34</v>
      </c>
      <c r="V430" s="16">
        <f t="shared" si="151"/>
        <v>34</v>
      </c>
      <c r="W430">
        <f t="shared" si="151"/>
        <v>34</v>
      </c>
      <c r="X430">
        <f t="shared" si="151"/>
        <v>34</v>
      </c>
      <c r="Y430" s="13">
        <f t="shared" si="151"/>
        <v>34</v>
      </c>
      <c r="AX430" s="79">
        <f t="shared" si="94"/>
        <v>34</v>
      </c>
    </row>
    <row r="431" spans="1:50" ht="13.5">
      <c r="A431" t="s">
        <v>741</v>
      </c>
      <c r="B431" s="12">
        <f t="shared" si="143"/>
        <v>34</v>
      </c>
      <c r="C431">
        <f t="shared" si="135"/>
        <v>34</v>
      </c>
      <c r="D431">
        <f t="shared" si="135"/>
        <v>54</v>
      </c>
      <c r="E431" s="13">
        <f t="shared" si="144"/>
        <v>34</v>
      </c>
      <c r="G431" s="15">
        <f t="shared" si="145"/>
        <v>34</v>
      </c>
      <c r="H431">
        <f t="shared" si="136"/>
        <v>34</v>
      </c>
      <c r="I431">
        <f t="shared" si="137"/>
        <v>54</v>
      </c>
      <c r="J431" s="16">
        <f t="shared" si="146"/>
        <v>34</v>
      </c>
      <c r="K431" s="2">
        <f t="shared" si="138"/>
        <v>34</v>
      </c>
      <c r="L431" s="2">
        <f t="shared" si="139"/>
        <v>54</v>
      </c>
      <c r="M431" s="2">
        <f t="shared" si="147"/>
        <v>34</v>
      </c>
      <c r="O431">
        <f t="shared" si="127"/>
        <v>39</v>
      </c>
      <c r="P431">
        <f aca="true" t="shared" si="152" ref="P431:Y431">O431</f>
        <v>39</v>
      </c>
      <c r="Q431">
        <f t="shared" si="152"/>
        <v>39</v>
      </c>
      <c r="R431">
        <f t="shared" si="152"/>
        <v>39</v>
      </c>
      <c r="S431" s="15">
        <f t="shared" si="152"/>
        <v>39</v>
      </c>
      <c r="T431">
        <f t="shared" si="152"/>
        <v>39</v>
      </c>
      <c r="U431">
        <f t="shared" si="152"/>
        <v>39</v>
      </c>
      <c r="V431" s="16">
        <f t="shared" si="152"/>
        <v>39</v>
      </c>
      <c r="W431">
        <f t="shared" si="152"/>
        <v>39</v>
      </c>
      <c r="X431">
        <f t="shared" si="152"/>
        <v>39</v>
      </c>
      <c r="Y431" s="13">
        <f t="shared" si="152"/>
        <v>39</v>
      </c>
      <c r="AX431" s="79">
        <f t="shared" si="94"/>
        <v>39</v>
      </c>
    </row>
    <row r="432" spans="1:50" ht="13.5">
      <c r="A432" t="s">
        <v>742</v>
      </c>
      <c r="B432" s="12">
        <f t="shared" si="143"/>
        <v>-900000</v>
      </c>
      <c r="C432">
        <f t="shared" si="135"/>
        <v>-900000</v>
      </c>
      <c r="D432">
        <f t="shared" si="135"/>
        <v>-900000</v>
      </c>
      <c r="E432" s="13">
        <f t="shared" si="144"/>
        <v>-900000</v>
      </c>
      <c r="G432" s="15">
        <f t="shared" si="145"/>
        <v>-900000</v>
      </c>
      <c r="H432">
        <f t="shared" si="136"/>
        <v>-900000</v>
      </c>
      <c r="I432">
        <f t="shared" si="137"/>
        <v>-900000</v>
      </c>
      <c r="J432" s="16">
        <f t="shared" si="146"/>
        <v>-900000</v>
      </c>
      <c r="K432" s="2">
        <f t="shared" si="138"/>
        <v>-900000</v>
      </c>
      <c r="L432" s="2">
        <f t="shared" si="139"/>
        <v>-900000</v>
      </c>
      <c r="M432" s="2">
        <f t="shared" si="147"/>
        <v>-900000</v>
      </c>
      <c r="O432">
        <f t="shared" si="127"/>
        <v>-900000</v>
      </c>
      <c r="P432">
        <f aca="true" t="shared" si="153" ref="P432:Y432">O432</f>
        <v>-900000</v>
      </c>
      <c r="Q432">
        <f t="shared" si="153"/>
        <v>-900000</v>
      </c>
      <c r="R432">
        <f t="shared" si="153"/>
        <v>-900000</v>
      </c>
      <c r="S432" s="15">
        <f t="shared" si="153"/>
        <v>-900000</v>
      </c>
      <c r="T432">
        <f t="shared" si="153"/>
        <v>-900000</v>
      </c>
      <c r="U432">
        <f t="shared" si="153"/>
        <v>-900000</v>
      </c>
      <c r="V432" s="16">
        <f t="shared" si="153"/>
        <v>-900000</v>
      </c>
      <c r="W432">
        <f t="shared" si="153"/>
        <v>-900000</v>
      </c>
      <c r="X432">
        <f t="shared" si="153"/>
        <v>-900000</v>
      </c>
      <c r="Y432" s="13">
        <f t="shared" si="153"/>
        <v>-900000</v>
      </c>
      <c r="AX432" s="79">
        <f t="shared" si="94"/>
        <v>-900000</v>
      </c>
    </row>
    <row r="433" spans="1:50" ht="13.5">
      <c r="A433" t="s">
        <v>743</v>
      </c>
      <c r="B433" s="12">
        <f t="shared" si="143"/>
        <v>-900000</v>
      </c>
      <c r="C433">
        <f t="shared" si="135"/>
        <v>-900000</v>
      </c>
      <c r="D433">
        <f t="shared" si="135"/>
        <v>-900000</v>
      </c>
      <c r="E433" s="13">
        <f t="shared" si="144"/>
        <v>-900000</v>
      </c>
      <c r="G433" s="15">
        <f t="shared" si="145"/>
        <v>-900000</v>
      </c>
      <c r="H433">
        <f t="shared" si="136"/>
        <v>-900000</v>
      </c>
      <c r="I433">
        <f t="shared" si="137"/>
        <v>-900000</v>
      </c>
      <c r="J433" s="16">
        <f t="shared" si="146"/>
        <v>-900000</v>
      </c>
      <c r="K433" s="2">
        <f t="shared" si="138"/>
        <v>-900000</v>
      </c>
      <c r="L433" s="2">
        <f t="shared" si="139"/>
        <v>-900000</v>
      </c>
      <c r="M433" s="2">
        <f t="shared" si="147"/>
        <v>-900000</v>
      </c>
      <c r="O433">
        <f t="shared" si="127"/>
        <v>-900000</v>
      </c>
      <c r="P433">
        <f aca="true" t="shared" si="154" ref="P433:Y433">O433</f>
        <v>-900000</v>
      </c>
      <c r="Q433">
        <f t="shared" si="154"/>
        <v>-900000</v>
      </c>
      <c r="R433">
        <f t="shared" si="154"/>
        <v>-900000</v>
      </c>
      <c r="S433" s="15">
        <f t="shared" si="154"/>
        <v>-900000</v>
      </c>
      <c r="T433">
        <f t="shared" si="154"/>
        <v>-900000</v>
      </c>
      <c r="U433">
        <f t="shared" si="154"/>
        <v>-900000</v>
      </c>
      <c r="V433" s="16">
        <f t="shared" si="154"/>
        <v>-900000</v>
      </c>
      <c r="W433">
        <f t="shared" si="154"/>
        <v>-900000</v>
      </c>
      <c r="X433">
        <f t="shared" si="154"/>
        <v>-900000</v>
      </c>
      <c r="Y433" s="13">
        <f t="shared" si="154"/>
        <v>-900000</v>
      </c>
      <c r="AX433">
        <f>O433</f>
        <v>-900000</v>
      </c>
    </row>
    <row r="434" spans="1:48" ht="13.5">
      <c r="A434" t="s">
        <v>1519</v>
      </c>
      <c r="B434" s="12">
        <v>27.5</v>
      </c>
      <c r="C434">
        <f>B434</f>
        <v>27.5</v>
      </c>
      <c r="D434">
        <f>B434</f>
        <v>27.5</v>
      </c>
      <c r="E434" s="17">
        <f>B434</f>
        <v>27.5</v>
      </c>
      <c r="G434" s="15">
        <f>B434</f>
        <v>27.5</v>
      </c>
      <c r="H434">
        <f>B434</f>
        <v>27.5</v>
      </c>
      <c r="I434">
        <f>B434</f>
        <v>27.5</v>
      </c>
      <c r="J434" s="16">
        <f>B434</f>
        <v>27.5</v>
      </c>
      <c r="K434" s="5">
        <f>B434</f>
        <v>27.5</v>
      </c>
      <c r="L434" s="5">
        <f>B434</f>
        <v>27.5</v>
      </c>
      <c r="M434" s="5">
        <f>B434</f>
        <v>27.5</v>
      </c>
      <c r="R434"/>
      <c r="AV434">
        <v>1</v>
      </c>
    </row>
    <row r="435" spans="1:48" ht="13.5">
      <c r="A435" t="s">
        <v>1520</v>
      </c>
      <c r="B435" s="12">
        <v>-900000</v>
      </c>
      <c r="C435">
        <f>B435</f>
        <v>-900000</v>
      </c>
      <c r="D435">
        <f>B435</f>
        <v>-900000</v>
      </c>
      <c r="E435" s="17">
        <f>B435</f>
        <v>-900000</v>
      </c>
      <c r="G435" s="15">
        <f>B435</f>
        <v>-900000</v>
      </c>
      <c r="H435">
        <f>B435</f>
        <v>-900000</v>
      </c>
      <c r="I435">
        <f>B435</f>
        <v>-900000</v>
      </c>
      <c r="J435" s="16">
        <f>B435</f>
        <v>-900000</v>
      </c>
      <c r="K435" s="5">
        <f>B435</f>
        <v>-900000</v>
      </c>
      <c r="L435" s="5">
        <f>B435</f>
        <v>-900000</v>
      </c>
      <c r="M435" s="5">
        <f>B435</f>
        <v>-900000</v>
      </c>
      <c r="R435"/>
      <c r="AV435">
        <v>1</v>
      </c>
    </row>
    <row r="436" spans="1:48" ht="13.5">
      <c r="A436" t="s">
        <v>1521</v>
      </c>
      <c r="B436" s="12">
        <v>-900000</v>
      </c>
      <c r="C436">
        <f aca="true" t="shared" si="155" ref="C436:C443">B436</f>
        <v>-900000</v>
      </c>
      <c r="D436">
        <f aca="true" t="shared" si="156" ref="D436:D443">B436</f>
        <v>-900000</v>
      </c>
      <c r="E436" s="17">
        <f aca="true" t="shared" si="157" ref="E436:E443">B436</f>
        <v>-900000</v>
      </c>
      <c r="G436" s="15">
        <f aca="true" t="shared" si="158" ref="G436:G443">B436</f>
        <v>-900000</v>
      </c>
      <c r="H436">
        <f aca="true" t="shared" si="159" ref="H436:H443">B436</f>
        <v>-900000</v>
      </c>
      <c r="I436">
        <f aca="true" t="shared" si="160" ref="I436:I443">B436</f>
        <v>-900000</v>
      </c>
      <c r="J436" s="16">
        <f aca="true" t="shared" si="161" ref="J436:J443">B436</f>
        <v>-900000</v>
      </c>
      <c r="K436" s="5">
        <f aca="true" t="shared" si="162" ref="K436:K443">B436</f>
        <v>-900000</v>
      </c>
      <c r="L436" s="5">
        <f aca="true" t="shared" si="163" ref="L436:L443">B436</f>
        <v>-900000</v>
      </c>
      <c r="M436" s="5">
        <f aca="true" t="shared" si="164" ref="M436:M443">B436</f>
        <v>-900000</v>
      </c>
      <c r="R436"/>
      <c r="AV436">
        <v>1</v>
      </c>
    </row>
    <row r="437" spans="1:48" ht="13.5">
      <c r="A437" t="s">
        <v>1522</v>
      </c>
      <c r="B437" s="12">
        <v>-900000</v>
      </c>
      <c r="C437">
        <f t="shared" si="155"/>
        <v>-900000</v>
      </c>
      <c r="D437">
        <f t="shared" si="156"/>
        <v>-900000</v>
      </c>
      <c r="E437" s="17">
        <f t="shared" si="157"/>
        <v>-900000</v>
      </c>
      <c r="G437" s="15">
        <f t="shared" si="158"/>
        <v>-900000</v>
      </c>
      <c r="H437">
        <f t="shared" si="159"/>
        <v>-900000</v>
      </c>
      <c r="I437">
        <f t="shared" si="160"/>
        <v>-900000</v>
      </c>
      <c r="J437" s="16">
        <f t="shared" si="161"/>
        <v>-900000</v>
      </c>
      <c r="K437" s="5">
        <f t="shared" si="162"/>
        <v>-900000</v>
      </c>
      <c r="L437" s="5">
        <f t="shared" si="163"/>
        <v>-900000</v>
      </c>
      <c r="M437" s="5">
        <f t="shared" si="164"/>
        <v>-900000</v>
      </c>
      <c r="R437"/>
      <c r="AV437">
        <v>1</v>
      </c>
    </row>
    <row r="438" spans="1:48" ht="13.5">
      <c r="A438" t="s">
        <v>1523</v>
      </c>
      <c r="B438" s="12">
        <v>-900000</v>
      </c>
      <c r="C438">
        <f t="shared" si="155"/>
        <v>-900000</v>
      </c>
      <c r="D438">
        <f t="shared" si="156"/>
        <v>-900000</v>
      </c>
      <c r="E438" s="17">
        <f t="shared" si="157"/>
        <v>-900000</v>
      </c>
      <c r="G438" s="15">
        <f t="shared" si="158"/>
        <v>-900000</v>
      </c>
      <c r="H438">
        <f t="shared" si="159"/>
        <v>-900000</v>
      </c>
      <c r="I438">
        <f t="shared" si="160"/>
        <v>-900000</v>
      </c>
      <c r="J438" s="16">
        <f t="shared" si="161"/>
        <v>-900000</v>
      </c>
      <c r="K438" s="5">
        <f t="shared" si="162"/>
        <v>-900000</v>
      </c>
      <c r="L438" s="5">
        <f t="shared" si="163"/>
        <v>-900000</v>
      </c>
      <c r="M438" s="5">
        <f t="shared" si="164"/>
        <v>-900000</v>
      </c>
      <c r="R438"/>
      <c r="AV438">
        <v>1</v>
      </c>
    </row>
    <row r="439" spans="1:48" ht="13.5">
      <c r="A439" t="s">
        <v>1524</v>
      </c>
      <c r="B439" s="12">
        <v>-900000</v>
      </c>
      <c r="C439">
        <f t="shared" si="155"/>
        <v>-900000</v>
      </c>
      <c r="D439">
        <f t="shared" si="156"/>
        <v>-900000</v>
      </c>
      <c r="E439" s="17">
        <f t="shared" si="157"/>
        <v>-900000</v>
      </c>
      <c r="G439" s="15">
        <f t="shared" si="158"/>
        <v>-900000</v>
      </c>
      <c r="H439">
        <f t="shared" si="159"/>
        <v>-900000</v>
      </c>
      <c r="I439">
        <f t="shared" si="160"/>
        <v>-900000</v>
      </c>
      <c r="J439" s="16">
        <f t="shared" si="161"/>
        <v>-900000</v>
      </c>
      <c r="K439" s="5">
        <f t="shared" si="162"/>
        <v>-900000</v>
      </c>
      <c r="L439" s="5">
        <f t="shared" si="163"/>
        <v>-900000</v>
      </c>
      <c r="M439" s="5">
        <f t="shared" si="164"/>
        <v>-900000</v>
      </c>
      <c r="R439"/>
      <c r="AV439">
        <v>1</v>
      </c>
    </row>
    <row r="440" spans="1:48" ht="13.5">
      <c r="A440" t="s">
        <v>1525</v>
      </c>
      <c r="B440" s="12">
        <v>-900000</v>
      </c>
      <c r="C440">
        <f t="shared" si="155"/>
        <v>-900000</v>
      </c>
      <c r="D440">
        <f t="shared" si="156"/>
        <v>-900000</v>
      </c>
      <c r="E440" s="17">
        <f t="shared" si="157"/>
        <v>-900000</v>
      </c>
      <c r="G440" s="15">
        <f t="shared" si="158"/>
        <v>-900000</v>
      </c>
      <c r="H440">
        <f t="shared" si="159"/>
        <v>-900000</v>
      </c>
      <c r="I440">
        <f t="shared" si="160"/>
        <v>-900000</v>
      </c>
      <c r="J440" s="16">
        <f t="shared" si="161"/>
        <v>-900000</v>
      </c>
      <c r="K440" s="5">
        <f t="shared" si="162"/>
        <v>-900000</v>
      </c>
      <c r="L440" s="5">
        <f t="shared" si="163"/>
        <v>-900000</v>
      </c>
      <c r="M440" s="5">
        <f t="shared" si="164"/>
        <v>-900000</v>
      </c>
      <c r="R440"/>
      <c r="AV440">
        <v>1</v>
      </c>
    </row>
    <row r="441" spans="1:48" ht="13.5">
      <c r="A441" t="s">
        <v>1526</v>
      </c>
      <c r="B441" s="12">
        <v>-900000</v>
      </c>
      <c r="C441">
        <f t="shared" si="155"/>
        <v>-900000</v>
      </c>
      <c r="D441">
        <f t="shared" si="156"/>
        <v>-900000</v>
      </c>
      <c r="E441" s="17">
        <f t="shared" si="157"/>
        <v>-900000</v>
      </c>
      <c r="G441" s="15">
        <f t="shared" si="158"/>
        <v>-900000</v>
      </c>
      <c r="H441">
        <f t="shared" si="159"/>
        <v>-900000</v>
      </c>
      <c r="I441">
        <f t="shared" si="160"/>
        <v>-900000</v>
      </c>
      <c r="J441" s="16">
        <f t="shared" si="161"/>
        <v>-900000</v>
      </c>
      <c r="K441" s="5">
        <f t="shared" si="162"/>
        <v>-900000</v>
      </c>
      <c r="L441" s="5">
        <f t="shared" si="163"/>
        <v>-900000</v>
      </c>
      <c r="M441" s="5">
        <f t="shared" si="164"/>
        <v>-900000</v>
      </c>
      <c r="R441"/>
      <c r="AV441">
        <v>1</v>
      </c>
    </row>
    <row r="442" spans="1:48" ht="13.5">
      <c r="A442" t="s">
        <v>1527</v>
      </c>
      <c r="B442" s="12">
        <v>-900000</v>
      </c>
      <c r="C442">
        <f t="shared" si="155"/>
        <v>-900000</v>
      </c>
      <c r="D442">
        <f t="shared" si="156"/>
        <v>-900000</v>
      </c>
      <c r="E442" s="17">
        <f t="shared" si="157"/>
        <v>-900000</v>
      </c>
      <c r="G442" s="15">
        <f t="shared" si="158"/>
        <v>-900000</v>
      </c>
      <c r="H442">
        <f t="shared" si="159"/>
        <v>-900000</v>
      </c>
      <c r="I442">
        <f t="shared" si="160"/>
        <v>-900000</v>
      </c>
      <c r="J442" s="16">
        <f t="shared" si="161"/>
        <v>-900000</v>
      </c>
      <c r="K442" s="5">
        <f t="shared" si="162"/>
        <v>-900000</v>
      </c>
      <c r="L442" s="5">
        <f t="shared" si="163"/>
        <v>-900000</v>
      </c>
      <c r="M442" s="5">
        <f t="shared" si="164"/>
        <v>-900000</v>
      </c>
      <c r="R442"/>
      <c r="AV442">
        <v>1</v>
      </c>
    </row>
    <row r="443" spans="1:48" ht="13.5">
      <c r="A443" t="s">
        <v>1528</v>
      </c>
      <c r="B443" s="12">
        <v>-900000</v>
      </c>
      <c r="C443">
        <f t="shared" si="155"/>
        <v>-900000</v>
      </c>
      <c r="D443">
        <f t="shared" si="156"/>
        <v>-900000</v>
      </c>
      <c r="E443" s="17">
        <f t="shared" si="157"/>
        <v>-900000</v>
      </c>
      <c r="G443" s="15">
        <f t="shared" si="158"/>
        <v>-900000</v>
      </c>
      <c r="H443">
        <f t="shared" si="159"/>
        <v>-900000</v>
      </c>
      <c r="I443">
        <f t="shared" si="160"/>
        <v>-900000</v>
      </c>
      <c r="J443" s="16">
        <f t="shared" si="161"/>
        <v>-900000</v>
      </c>
      <c r="K443" s="5">
        <f t="shared" si="162"/>
        <v>-900000</v>
      </c>
      <c r="L443" s="5">
        <f t="shared" si="163"/>
        <v>-900000</v>
      </c>
      <c r="M443" s="5">
        <f t="shared" si="164"/>
        <v>-900000</v>
      </c>
      <c r="R443"/>
      <c r="AV443">
        <v>1</v>
      </c>
    </row>
    <row r="444" spans="1:50" ht="13.5">
      <c r="A444" s="5" t="s">
        <v>744</v>
      </c>
      <c r="B444" s="12">
        <v>10</v>
      </c>
      <c r="C444">
        <f aca="true" t="shared" si="165" ref="C444:E463">B444</f>
        <v>10</v>
      </c>
      <c r="D444">
        <f t="shared" si="165"/>
        <v>10</v>
      </c>
      <c r="E444">
        <f t="shared" si="165"/>
        <v>10</v>
      </c>
      <c r="G444" s="15">
        <f>B444</f>
        <v>10</v>
      </c>
      <c r="H444">
        <f>B444</f>
        <v>10</v>
      </c>
      <c r="I444">
        <f>B444</f>
        <v>10</v>
      </c>
      <c r="J444" s="16">
        <f>B444</f>
        <v>10</v>
      </c>
      <c r="K444" s="2">
        <f>B444</f>
        <v>10</v>
      </c>
      <c r="L444" s="2">
        <f>B444</f>
        <v>10</v>
      </c>
      <c r="M444" s="2">
        <f>B444</f>
        <v>10</v>
      </c>
      <c r="O444">
        <v>30</v>
      </c>
      <c r="P444">
        <f aca="true" t="shared" si="166" ref="P444:Y444">O444</f>
        <v>30</v>
      </c>
      <c r="Q444">
        <f t="shared" si="166"/>
        <v>30</v>
      </c>
      <c r="R444" s="13">
        <f t="shared" si="166"/>
        <v>30</v>
      </c>
      <c r="S444" s="15">
        <f t="shared" si="166"/>
        <v>30</v>
      </c>
      <c r="T444">
        <f t="shared" si="166"/>
        <v>30</v>
      </c>
      <c r="U444">
        <f t="shared" si="166"/>
        <v>30</v>
      </c>
      <c r="V444" s="16">
        <f t="shared" si="166"/>
        <v>30</v>
      </c>
      <c r="W444">
        <f t="shared" si="166"/>
        <v>30</v>
      </c>
      <c r="X444">
        <f t="shared" si="166"/>
        <v>30</v>
      </c>
      <c r="Y444" s="13">
        <f t="shared" si="166"/>
        <v>30</v>
      </c>
      <c r="AX444" s="79">
        <f aca="true" t="shared" si="167" ref="AX444:AX462">O444</f>
        <v>30</v>
      </c>
    </row>
    <row r="445" spans="1:50" ht="13.5">
      <c r="A445" s="5" t="s">
        <v>745</v>
      </c>
      <c r="B445" s="12">
        <v>13</v>
      </c>
      <c r="C445">
        <f t="shared" si="165"/>
        <v>13</v>
      </c>
      <c r="D445">
        <f t="shared" si="165"/>
        <v>13</v>
      </c>
      <c r="E445">
        <f t="shared" si="165"/>
        <v>13</v>
      </c>
      <c r="G445" s="15">
        <f aca="true" t="shared" si="168" ref="G445:G463">B445</f>
        <v>13</v>
      </c>
      <c r="H445">
        <f aca="true" t="shared" si="169" ref="H445:H451">B445</f>
        <v>13</v>
      </c>
      <c r="I445">
        <f aca="true" t="shared" si="170" ref="I445:I451">B445</f>
        <v>13</v>
      </c>
      <c r="J445" s="16">
        <f aca="true" t="shared" si="171" ref="J445:J451">B445</f>
        <v>13</v>
      </c>
      <c r="K445" s="2">
        <f aca="true" t="shared" si="172" ref="K445:K451">B445</f>
        <v>13</v>
      </c>
      <c r="L445" s="2">
        <f aca="true" t="shared" si="173" ref="L445:L451">B445</f>
        <v>13</v>
      </c>
      <c r="M445" s="2">
        <f aca="true" t="shared" si="174" ref="M445:M451">B445</f>
        <v>13</v>
      </c>
      <c r="O445">
        <v>35</v>
      </c>
      <c r="P445">
        <f aca="true" t="shared" si="175" ref="P445:Y445">O445</f>
        <v>35</v>
      </c>
      <c r="Q445">
        <f t="shared" si="175"/>
        <v>35</v>
      </c>
      <c r="R445" s="13">
        <f t="shared" si="175"/>
        <v>35</v>
      </c>
      <c r="S445" s="15">
        <f t="shared" si="175"/>
        <v>35</v>
      </c>
      <c r="T445">
        <f t="shared" si="175"/>
        <v>35</v>
      </c>
      <c r="U445">
        <f t="shared" si="175"/>
        <v>35</v>
      </c>
      <c r="V445" s="16">
        <f t="shared" si="175"/>
        <v>35</v>
      </c>
      <c r="W445">
        <f t="shared" si="175"/>
        <v>35</v>
      </c>
      <c r="X445">
        <f t="shared" si="175"/>
        <v>35</v>
      </c>
      <c r="Y445" s="13">
        <f t="shared" si="175"/>
        <v>35</v>
      </c>
      <c r="AX445" s="79">
        <f t="shared" si="167"/>
        <v>35</v>
      </c>
    </row>
    <row r="446" spans="1:50" ht="13.5">
      <c r="A446" s="5" t="s">
        <v>746</v>
      </c>
      <c r="B446" s="12">
        <v>16</v>
      </c>
      <c r="C446">
        <f t="shared" si="165"/>
        <v>16</v>
      </c>
      <c r="D446">
        <f t="shared" si="165"/>
        <v>16</v>
      </c>
      <c r="E446">
        <f t="shared" si="165"/>
        <v>16</v>
      </c>
      <c r="G446" s="15">
        <f t="shared" si="168"/>
        <v>16</v>
      </c>
      <c r="H446">
        <f t="shared" si="169"/>
        <v>16</v>
      </c>
      <c r="I446">
        <f t="shared" si="170"/>
        <v>16</v>
      </c>
      <c r="J446" s="16">
        <f t="shared" si="171"/>
        <v>16</v>
      </c>
      <c r="K446" s="2">
        <f t="shared" si="172"/>
        <v>16</v>
      </c>
      <c r="L446" s="2">
        <f t="shared" si="173"/>
        <v>16</v>
      </c>
      <c r="M446" s="2">
        <f t="shared" si="174"/>
        <v>16</v>
      </c>
      <c r="O446">
        <v>40</v>
      </c>
      <c r="P446">
        <f aca="true" t="shared" si="176" ref="P446:Y446">O446</f>
        <v>40</v>
      </c>
      <c r="Q446">
        <f t="shared" si="176"/>
        <v>40</v>
      </c>
      <c r="R446" s="13">
        <f t="shared" si="176"/>
        <v>40</v>
      </c>
      <c r="S446" s="15">
        <f t="shared" si="176"/>
        <v>40</v>
      </c>
      <c r="T446">
        <f t="shared" si="176"/>
        <v>40</v>
      </c>
      <c r="U446">
        <f t="shared" si="176"/>
        <v>40</v>
      </c>
      <c r="V446" s="16">
        <f t="shared" si="176"/>
        <v>40</v>
      </c>
      <c r="W446">
        <f t="shared" si="176"/>
        <v>40</v>
      </c>
      <c r="X446">
        <f t="shared" si="176"/>
        <v>40</v>
      </c>
      <c r="Y446" s="13">
        <f t="shared" si="176"/>
        <v>40</v>
      </c>
      <c r="AX446" s="79">
        <f t="shared" si="167"/>
        <v>40</v>
      </c>
    </row>
    <row r="447" spans="1:50" ht="13.5">
      <c r="A447" s="5" t="s">
        <v>747</v>
      </c>
      <c r="B447" s="12">
        <v>19</v>
      </c>
      <c r="C447">
        <f t="shared" si="165"/>
        <v>19</v>
      </c>
      <c r="D447">
        <f t="shared" si="165"/>
        <v>19</v>
      </c>
      <c r="E447">
        <f t="shared" si="165"/>
        <v>19</v>
      </c>
      <c r="G447" s="15">
        <f t="shared" si="168"/>
        <v>19</v>
      </c>
      <c r="H447">
        <f t="shared" si="169"/>
        <v>19</v>
      </c>
      <c r="I447">
        <f t="shared" si="170"/>
        <v>19</v>
      </c>
      <c r="J447" s="16">
        <f t="shared" si="171"/>
        <v>19</v>
      </c>
      <c r="K447" s="2">
        <f t="shared" si="172"/>
        <v>19</v>
      </c>
      <c r="L447" s="2">
        <f t="shared" si="173"/>
        <v>19</v>
      </c>
      <c r="M447" s="2">
        <f t="shared" si="174"/>
        <v>19</v>
      </c>
      <c r="O447">
        <v>45</v>
      </c>
      <c r="P447">
        <f aca="true" t="shared" si="177" ref="P447:Y447">O447</f>
        <v>45</v>
      </c>
      <c r="Q447">
        <f t="shared" si="177"/>
        <v>45</v>
      </c>
      <c r="R447" s="13">
        <f t="shared" si="177"/>
        <v>45</v>
      </c>
      <c r="S447" s="15">
        <f t="shared" si="177"/>
        <v>45</v>
      </c>
      <c r="T447">
        <f t="shared" si="177"/>
        <v>45</v>
      </c>
      <c r="U447">
        <f t="shared" si="177"/>
        <v>45</v>
      </c>
      <c r="V447" s="16">
        <f t="shared" si="177"/>
        <v>45</v>
      </c>
      <c r="W447">
        <f t="shared" si="177"/>
        <v>45</v>
      </c>
      <c r="X447">
        <f t="shared" si="177"/>
        <v>45</v>
      </c>
      <c r="Y447" s="13">
        <f t="shared" si="177"/>
        <v>45</v>
      </c>
      <c r="AX447" s="79">
        <f t="shared" si="167"/>
        <v>45</v>
      </c>
    </row>
    <row r="448" spans="1:50" ht="13.5">
      <c r="A448" s="5" t="s">
        <v>748</v>
      </c>
      <c r="B448" s="12">
        <v>22</v>
      </c>
      <c r="C448">
        <f t="shared" si="165"/>
        <v>22</v>
      </c>
      <c r="D448">
        <f t="shared" si="165"/>
        <v>22</v>
      </c>
      <c r="E448">
        <f t="shared" si="165"/>
        <v>22</v>
      </c>
      <c r="G448" s="15">
        <f t="shared" si="168"/>
        <v>22</v>
      </c>
      <c r="H448">
        <f t="shared" si="169"/>
        <v>22</v>
      </c>
      <c r="I448">
        <f t="shared" si="170"/>
        <v>22</v>
      </c>
      <c r="J448" s="16">
        <f t="shared" si="171"/>
        <v>22</v>
      </c>
      <c r="K448" s="2">
        <f t="shared" si="172"/>
        <v>22</v>
      </c>
      <c r="L448" s="2">
        <f t="shared" si="173"/>
        <v>22</v>
      </c>
      <c r="M448" s="2">
        <f t="shared" si="174"/>
        <v>22</v>
      </c>
      <c r="O448">
        <v>51</v>
      </c>
      <c r="P448">
        <f aca="true" t="shared" si="178" ref="P448:Y448">O448</f>
        <v>51</v>
      </c>
      <c r="Q448">
        <f t="shared" si="178"/>
        <v>51</v>
      </c>
      <c r="R448" s="13">
        <f t="shared" si="178"/>
        <v>51</v>
      </c>
      <c r="S448" s="15">
        <f t="shared" si="178"/>
        <v>51</v>
      </c>
      <c r="T448">
        <f t="shared" si="178"/>
        <v>51</v>
      </c>
      <c r="U448">
        <f t="shared" si="178"/>
        <v>51</v>
      </c>
      <c r="V448" s="16">
        <f t="shared" si="178"/>
        <v>51</v>
      </c>
      <c r="W448">
        <f t="shared" si="178"/>
        <v>51</v>
      </c>
      <c r="X448">
        <f t="shared" si="178"/>
        <v>51</v>
      </c>
      <c r="Y448" s="13">
        <f t="shared" si="178"/>
        <v>51</v>
      </c>
      <c r="AX448" s="79">
        <f t="shared" si="167"/>
        <v>51</v>
      </c>
    </row>
    <row r="449" spans="1:50" ht="13.5">
      <c r="A449" s="5" t="s">
        <v>749</v>
      </c>
      <c r="B449" s="12">
        <v>25</v>
      </c>
      <c r="C449">
        <f t="shared" si="165"/>
        <v>25</v>
      </c>
      <c r="D449">
        <f t="shared" si="165"/>
        <v>25</v>
      </c>
      <c r="E449">
        <f t="shared" si="165"/>
        <v>25</v>
      </c>
      <c r="G449" s="15">
        <f t="shared" si="168"/>
        <v>25</v>
      </c>
      <c r="H449">
        <f t="shared" si="169"/>
        <v>25</v>
      </c>
      <c r="I449">
        <f t="shared" si="170"/>
        <v>25</v>
      </c>
      <c r="J449" s="16">
        <f t="shared" si="171"/>
        <v>25</v>
      </c>
      <c r="K449" s="2">
        <f t="shared" si="172"/>
        <v>25</v>
      </c>
      <c r="L449" s="2">
        <f t="shared" si="173"/>
        <v>25</v>
      </c>
      <c r="M449" s="2">
        <f t="shared" si="174"/>
        <v>25</v>
      </c>
      <c r="O449">
        <v>57</v>
      </c>
      <c r="P449">
        <f aca="true" t="shared" si="179" ref="P449:Y449">O449</f>
        <v>57</v>
      </c>
      <c r="Q449">
        <f t="shared" si="179"/>
        <v>57</v>
      </c>
      <c r="R449" s="13">
        <f t="shared" si="179"/>
        <v>57</v>
      </c>
      <c r="S449" s="15">
        <f t="shared" si="179"/>
        <v>57</v>
      </c>
      <c r="T449">
        <f t="shared" si="179"/>
        <v>57</v>
      </c>
      <c r="U449">
        <f t="shared" si="179"/>
        <v>57</v>
      </c>
      <c r="V449" s="16">
        <f t="shared" si="179"/>
        <v>57</v>
      </c>
      <c r="W449">
        <f t="shared" si="179"/>
        <v>57</v>
      </c>
      <c r="X449">
        <f t="shared" si="179"/>
        <v>57</v>
      </c>
      <c r="Y449" s="13">
        <f t="shared" si="179"/>
        <v>57</v>
      </c>
      <c r="AX449" s="79">
        <f t="shared" si="167"/>
        <v>57</v>
      </c>
    </row>
    <row r="450" spans="1:50" ht="13.5">
      <c r="A450" s="5" t="s">
        <v>750</v>
      </c>
      <c r="B450" s="12">
        <v>28</v>
      </c>
      <c r="C450">
        <f t="shared" si="165"/>
        <v>28</v>
      </c>
      <c r="D450">
        <f t="shared" si="165"/>
        <v>28</v>
      </c>
      <c r="E450">
        <f t="shared" si="165"/>
        <v>28</v>
      </c>
      <c r="G450" s="15">
        <f t="shared" si="168"/>
        <v>28</v>
      </c>
      <c r="H450">
        <f t="shared" si="169"/>
        <v>28</v>
      </c>
      <c r="I450">
        <f t="shared" si="170"/>
        <v>28</v>
      </c>
      <c r="J450" s="16">
        <f t="shared" si="171"/>
        <v>28</v>
      </c>
      <c r="K450" s="2">
        <f t="shared" si="172"/>
        <v>28</v>
      </c>
      <c r="L450" s="2">
        <f t="shared" si="173"/>
        <v>28</v>
      </c>
      <c r="M450" s="2">
        <f t="shared" si="174"/>
        <v>28</v>
      </c>
      <c r="O450">
        <v>63</v>
      </c>
      <c r="P450">
        <f aca="true" t="shared" si="180" ref="P450:Y450">O450</f>
        <v>63</v>
      </c>
      <c r="Q450">
        <f t="shared" si="180"/>
        <v>63</v>
      </c>
      <c r="R450" s="13">
        <f t="shared" si="180"/>
        <v>63</v>
      </c>
      <c r="S450" s="15">
        <f t="shared" si="180"/>
        <v>63</v>
      </c>
      <c r="T450">
        <f t="shared" si="180"/>
        <v>63</v>
      </c>
      <c r="U450">
        <f t="shared" si="180"/>
        <v>63</v>
      </c>
      <c r="V450" s="16">
        <f t="shared" si="180"/>
        <v>63</v>
      </c>
      <c r="W450">
        <f t="shared" si="180"/>
        <v>63</v>
      </c>
      <c r="X450">
        <f t="shared" si="180"/>
        <v>63</v>
      </c>
      <c r="Y450" s="13">
        <f t="shared" si="180"/>
        <v>63</v>
      </c>
      <c r="AX450" s="79">
        <f t="shared" si="167"/>
        <v>63</v>
      </c>
    </row>
    <row r="451" spans="1:50" ht="13.5">
      <c r="A451" s="5" t="s">
        <v>751</v>
      </c>
      <c r="B451" s="12">
        <v>31</v>
      </c>
      <c r="C451">
        <f t="shared" si="165"/>
        <v>31</v>
      </c>
      <c r="D451">
        <f t="shared" si="165"/>
        <v>31</v>
      </c>
      <c r="E451">
        <f t="shared" si="165"/>
        <v>31</v>
      </c>
      <c r="G451" s="15">
        <f t="shared" si="168"/>
        <v>31</v>
      </c>
      <c r="H451">
        <f t="shared" si="169"/>
        <v>31</v>
      </c>
      <c r="I451">
        <f t="shared" si="170"/>
        <v>31</v>
      </c>
      <c r="J451" s="16">
        <f t="shared" si="171"/>
        <v>31</v>
      </c>
      <c r="K451" s="2">
        <f t="shared" si="172"/>
        <v>31</v>
      </c>
      <c r="L451" s="2">
        <f t="shared" si="173"/>
        <v>31</v>
      </c>
      <c r="M451" s="2">
        <f t="shared" si="174"/>
        <v>31</v>
      </c>
      <c r="O451">
        <v>70</v>
      </c>
      <c r="P451">
        <f aca="true" t="shared" si="181" ref="P451:Y451">O451</f>
        <v>70</v>
      </c>
      <c r="Q451">
        <f t="shared" si="181"/>
        <v>70</v>
      </c>
      <c r="R451" s="13">
        <f t="shared" si="181"/>
        <v>70</v>
      </c>
      <c r="S451" s="15">
        <f t="shared" si="181"/>
        <v>70</v>
      </c>
      <c r="T451">
        <f t="shared" si="181"/>
        <v>70</v>
      </c>
      <c r="U451">
        <f t="shared" si="181"/>
        <v>70</v>
      </c>
      <c r="V451" s="16">
        <f t="shared" si="181"/>
        <v>70</v>
      </c>
      <c r="W451">
        <f t="shared" si="181"/>
        <v>70</v>
      </c>
      <c r="X451">
        <f t="shared" si="181"/>
        <v>70</v>
      </c>
      <c r="Y451" s="13">
        <f t="shared" si="181"/>
        <v>70</v>
      </c>
      <c r="AX451" s="79">
        <f t="shared" si="167"/>
        <v>70</v>
      </c>
    </row>
    <row r="452" spans="1:50" ht="13.5">
      <c r="A452" s="5" t="s">
        <v>752</v>
      </c>
      <c r="B452" s="12">
        <v>34</v>
      </c>
      <c r="C452">
        <f t="shared" si="165"/>
        <v>34</v>
      </c>
      <c r="D452">
        <f t="shared" si="165"/>
        <v>34</v>
      </c>
      <c r="E452">
        <f t="shared" si="165"/>
        <v>34</v>
      </c>
      <c r="G452" s="15">
        <f t="shared" si="168"/>
        <v>34</v>
      </c>
      <c r="H452">
        <f>B452</f>
        <v>34</v>
      </c>
      <c r="I452">
        <f>B452</f>
        <v>34</v>
      </c>
      <c r="J452" s="16">
        <f>B452</f>
        <v>34</v>
      </c>
      <c r="K452" s="2">
        <f>B452</f>
        <v>34</v>
      </c>
      <c r="L452" s="2">
        <f>B452</f>
        <v>34</v>
      </c>
      <c r="M452" s="2">
        <f>B452</f>
        <v>34</v>
      </c>
      <c r="O452">
        <v>77</v>
      </c>
      <c r="P452">
        <f aca="true" t="shared" si="182" ref="P452:Y452">O452</f>
        <v>77</v>
      </c>
      <c r="Q452">
        <f t="shared" si="182"/>
        <v>77</v>
      </c>
      <c r="R452" s="13">
        <f t="shared" si="182"/>
        <v>77</v>
      </c>
      <c r="S452" s="15">
        <f t="shared" si="182"/>
        <v>77</v>
      </c>
      <c r="T452">
        <f t="shared" si="182"/>
        <v>77</v>
      </c>
      <c r="U452">
        <f t="shared" si="182"/>
        <v>77</v>
      </c>
      <c r="V452" s="16">
        <f t="shared" si="182"/>
        <v>77</v>
      </c>
      <c r="W452">
        <f t="shared" si="182"/>
        <v>77</v>
      </c>
      <c r="X452">
        <f t="shared" si="182"/>
        <v>77</v>
      </c>
      <c r="Y452" s="13">
        <f t="shared" si="182"/>
        <v>77</v>
      </c>
      <c r="AX452" s="79">
        <f t="shared" si="167"/>
        <v>77</v>
      </c>
    </row>
    <row r="453" spans="1:50" ht="13.5">
      <c r="A453" s="5" t="s">
        <v>753</v>
      </c>
      <c r="B453" s="12">
        <v>-900000</v>
      </c>
      <c r="C453">
        <f t="shared" si="165"/>
        <v>-900000</v>
      </c>
      <c r="D453">
        <f t="shared" si="165"/>
        <v>-900000</v>
      </c>
      <c r="E453">
        <f t="shared" si="165"/>
        <v>-900000</v>
      </c>
      <c r="G453" s="15">
        <f t="shared" si="168"/>
        <v>-900000</v>
      </c>
      <c r="H453">
        <f>B453</f>
        <v>-900000</v>
      </c>
      <c r="I453">
        <f>B453</f>
        <v>-900000</v>
      </c>
      <c r="J453" s="16">
        <f>B453</f>
        <v>-900000</v>
      </c>
      <c r="K453" s="2">
        <f>B453</f>
        <v>-900000</v>
      </c>
      <c r="L453" s="2">
        <f>B453</f>
        <v>-900000</v>
      </c>
      <c r="M453" s="2">
        <f>B453</f>
        <v>-900000</v>
      </c>
      <c r="O453">
        <v>-900000</v>
      </c>
      <c r="P453">
        <f aca="true" t="shared" si="183" ref="P453:Y453">O453</f>
        <v>-900000</v>
      </c>
      <c r="Q453">
        <f t="shared" si="183"/>
        <v>-900000</v>
      </c>
      <c r="R453" s="13">
        <f t="shared" si="183"/>
        <v>-900000</v>
      </c>
      <c r="S453" s="15">
        <f t="shared" si="183"/>
        <v>-900000</v>
      </c>
      <c r="T453">
        <f t="shared" si="183"/>
        <v>-900000</v>
      </c>
      <c r="U453">
        <f t="shared" si="183"/>
        <v>-900000</v>
      </c>
      <c r="V453" s="16">
        <f t="shared" si="183"/>
        <v>-900000</v>
      </c>
      <c r="W453">
        <f t="shared" si="183"/>
        <v>-900000</v>
      </c>
      <c r="X453">
        <f t="shared" si="183"/>
        <v>-900000</v>
      </c>
      <c r="Y453" s="13">
        <f t="shared" si="183"/>
        <v>-900000</v>
      </c>
      <c r="AX453" s="79">
        <f t="shared" si="167"/>
        <v>-900000</v>
      </c>
    </row>
    <row r="454" spans="1:50" ht="13.5">
      <c r="A454" s="5" t="s">
        <v>754</v>
      </c>
      <c r="B454" s="12">
        <v>-900000</v>
      </c>
      <c r="C454">
        <f t="shared" si="165"/>
        <v>-900000</v>
      </c>
      <c r="D454">
        <f t="shared" si="165"/>
        <v>-900000</v>
      </c>
      <c r="E454">
        <f t="shared" si="165"/>
        <v>-900000</v>
      </c>
      <c r="G454" s="15">
        <f t="shared" si="168"/>
        <v>-900000</v>
      </c>
      <c r="H454">
        <f aca="true" t="shared" si="184" ref="H454:H463">B454</f>
        <v>-900000</v>
      </c>
      <c r="I454">
        <f aca="true" t="shared" si="185" ref="I454:I463">B454</f>
        <v>-900000</v>
      </c>
      <c r="J454" s="16">
        <f aca="true" t="shared" si="186" ref="J454:J463">B454</f>
        <v>-900000</v>
      </c>
      <c r="K454" s="2">
        <f aca="true" t="shared" si="187" ref="K454:K463">B454</f>
        <v>-900000</v>
      </c>
      <c r="L454" s="2">
        <f aca="true" t="shared" si="188" ref="L454:L463">B454</f>
        <v>-900000</v>
      </c>
      <c r="M454" s="2">
        <f aca="true" t="shared" si="189" ref="M454:M463">B454</f>
        <v>-900000</v>
      </c>
      <c r="O454">
        <v>-900000</v>
      </c>
      <c r="P454">
        <f aca="true" t="shared" si="190" ref="P454:Y454">O454</f>
        <v>-900000</v>
      </c>
      <c r="Q454">
        <f t="shared" si="190"/>
        <v>-900000</v>
      </c>
      <c r="R454" s="13">
        <f t="shared" si="190"/>
        <v>-900000</v>
      </c>
      <c r="S454" s="15">
        <f t="shared" si="190"/>
        <v>-900000</v>
      </c>
      <c r="T454">
        <f t="shared" si="190"/>
        <v>-900000</v>
      </c>
      <c r="U454">
        <f t="shared" si="190"/>
        <v>-900000</v>
      </c>
      <c r="V454" s="16">
        <f t="shared" si="190"/>
        <v>-900000</v>
      </c>
      <c r="W454">
        <f t="shared" si="190"/>
        <v>-900000</v>
      </c>
      <c r="X454">
        <f t="shared" si="190"/>
        <v>-900000</v>
      </c>
      <c r="Y454" s="13">
        <f t="shared" si="190"/>
        <v>-900000</v>
      </c>
      <c r="AX454" s="79">
        <f t="shared" si="167"/>
        <v>-900000</v>
      </c>
    </row>
    <row r="455" spans="1:50" ht="13.5">
      <c r="A455" s="5" t="s">
        <v>755</v>
      </c>
      <c r="B455" s="12">
        <v>19</v>
      </c>
      <c r="C455">
        <f t="shared" si="165"/>
        <v>19</v>
      </c>
      <c r="D455">
        <f t="shared" si="165"/>
        <v>19</v>
      </c>
      <c r="E455">
        <f t="shared" si="165"/>
        <v>19</v>
      </c>
      <c r="G455" s="15">
        <f t="shared" si="168"/>
        <v>19</v>
      </c>
      <c r="H455">
        <f t="shared" si="184"/>
        <v>19</v>
      </c>
      <c r="I455">
        <f t="shared" si="185"/>
        <v>19</v>
      </c>
      <c r="J455" s="16">
        <f t="shared" si="186"/>
        <v>19</v>
      </c>
      <c r="K455" s="2">
        <f t="shared" si="187"/>
        <v>19</v>
      </c>
      <c r="L455" s="2">
        <f t="shared" si="188"/>
        <v>19</v>
      </c>
      <c r="M455" s="2">
        <f t="shared" si="189"/>
        <v>19</v>
      </c>
      <c r="O455">
        <v>46</v>
      </c>
      <c r="P455">
        <f aca="true" t="shared" si="191" ref="P455:Y455">O455</f>
        <v>46</v>
      </c>
      <c r="Q455">
        <f t="shared" si="191"/>
        <v>46</v>
      </c>
      <c r="R455" s="13">
        <f t="shared" si="191"/>
        <v>46</v>
      </c>
      <c r="S455" s="15">
        <f t="shared" si="191"/>
        <v>46</v>
      </c>
      <c r="T455">
        <f t="shared" si="191"/>
        <v>46</v>
      </c>
      <c r="U455">
        <f t="shared" si="191"/>
        <v>46</v>
      </c>
      <c r="V455" s="16">
        <f t="shared" si="191"/>
        <v>46</v>
      </c>
      <c r="W455">
        <f t="shared" si="191"/>
        <v>46</v>
      </c>
      <c r="X455">
        <f t="shared" si="191"/>
        <v>46</v>
      </c>
      <c r="Y455" s="13">
        <f t="shared" si="191"/>
        <v>46</v>
      </c>
      <c r="AX455" s="79">
        <f t="shared" si="167"/>
        <v>46</v>
      </c>
    </row>
    <row r="456" spans="1:50" ht="13.5">
      <c r="A456" s="5" t="s">
        <v>756</v>
      </c>
      <c r="B456" s="12">
        <v>23</v>
      </c>
      <c r="C456">
        <f t="shared" si="165"/>
        <v>23</v>
      </c>
      <c r="D456">
        <f t="shared" si="165"/>
        <v>23</v>
      </c>
      <c r="E456">
        <f t="shared" si="165"/>
        <v>23</v>
      </c>
      <c r="G456" s="15">
        <f t="shared" si="168"/>
        <v>23</v>
      </c>
      <c r="H456">
        <f t="shared" si="184"/>
        <v>23</v>
      </c>
      <c r="I456">
        <f t="shared" si="185"/>
        <v>23</v>
      </c>
      <c r="J456" s="16">
        <f t="shared" si="186"/>
        <v>23</v>
      </c>
      <c r="K456" s="2">
        <f t="shared" si="187"/>
        <v>23</v>
      </c>
      <c r="L456" s="2">
        <f t="shared" si="188"/>
        <v>23</v>
      </c>
      <c r="M456" s="2">
        <f t="shared" si="189"/>
        <v>23</v>
      </c>
      <c r="O456">
        <v>52</v>
      </c>
      <c r="P456">
        <f aca="true" t="shared" si="192" ref="P456:Y456">O456</f>
        <v>52</v>
      </c>
      <c r="Q456">
        <f t="shared" si="192"/>
        <v>52</v>
      </c>
      <c r="R456" s="13">
        <f t="shared" si="192"/>
        <v>52</v>
      </c>
      <c r="S456" s="15">
        <f t="shared" si="192"/>
        <v>52</v>
      </c>
      <c r="T456">
        <f t="shared" si="192"/>
        <v>52</v>
      </c>
      <c r="U456">
        <f t="shared" si="192"/>
        <v>52</v>
      </c>
      <c r="V456" s="16">
        <f t="shared" si="192"/>
        <v>52</v>
      </c>
      <c r="W456">
        <f t="shared" si="192"/>
        <v>52</v>
      </c>
      <c r="X456">
        <f t="shared" si="192"/>
        <v>52</v>
      </c>
      <c r="Y456" s="13">
        <f t="shared" si="192"/>
        <v>52</v>
      </c>
      <c r="AX456" s="79">
        <f t="shared" si="167"/>
        <v>52</v>
      </c>
    </row>
    <row r="457" spans="1:50" ht="13.5">
      <c r="A457" s="5" t="s">
        <v>757</v>
      </c>
      <c r="B457" s="12">
        <v>27</v>
      </c>
      <c r="C457">
        <f t="shared" si="165"/>
        <v>27</v>
      </c>
      <c r="D457">
        <f t="shared" si="165"/>
        <v>27</v>
      </c>
      <c r="E457">
        <f t="shared" si="165"/>
        <v>27</v>
      </c>
      <c r="G457" s="15">
        <f t="shared" si="168"/>
        <v>27</v>
      </c>
      <c r="H457">
        <f t="shared" si="184"/>
        <v>27</v>
      </c>
      <c r="I457">
        <f t="shared" si="185"/>
        <v>27</v>
      </c>
      <c r="J457" s="16">
        <f t="shared" si="186"/>
        <v>27</v>
      </c>
      <c r="K457" s="2">
        <f t="shared" si="187"/>
        <v>27</v>
      </c>
      <c r="L457" s="2">
        <f t="shared" si="188"/>
        <v>27</v>
      </c>
      <c r="M457" s="2">
        <f t="shared" si="189"/>
        <v>27</v>
      </c>
      <c r="O457">
        <v>58</v>
      </c>
      <c r="P457">
        <f aca="true" t="shared" si="193" ref="P457:Y457">O457</f>
        <v>58</v>
      </c>
      <c r="Q457">
        <f t="shared" si="193"/>
        <v>58</v>
      </c>
      <c r="R457" s="13">
        <f t="shared" si="193"/>
        <v>58</v>
      </c>
      <c r="S457" s="15">
        <f t="shared" si="193"/>
        <v>58</v>
      </c>
      <c r="T457">
        <f t="shared" si="193"/>
        <v>58</v>
      </c>
      <c r="U457">
        <f t="shared" si="193"/>
        <v>58</v>
      </c>
      <c r="V457" s="16">
        <f t="shared" si="193"/>
        <v>58</v>
      </c>
      <c r="W457">
        <f t="shared" si="193"/>
        <v>58</v>
      </c>
      <c r="X457">
        <f t="shared" si="193"/>
        <v>58</v>
      </c>
      <c r="Y457" s="13">
        <f t="shared" si="193"/>
        <v>58</v>
      </c>
      <c r="AX457" s="79">
        <f t="shared" si="167"/>
        <v>58</v>
      </c>
    </row>
    <row r="458" spans="1:50" ht="13.5">
      <c r="A458" s="5" t="s">
        <v>758</v>
      </c>
      <c r="B458" s="12">
        <v>31</v>
      </c>
      <c r="C458">
        <f t="shared" si="165"/>
        <v>31</v>
      </c>
      <c r="D458">
        <f t="shared" si="165"/>
        <v>31</v>
      </c>
      <c r="E458">
        <f t="shared" si="165"/>
        <v>31</v>
      </c>
      <c r="G458" s="15">
        <f t="shared" si="168"/>
        <v>31</v>
      </c>
      <c r="H458">
        <f t="shared" si="184"/>
        <v>31</v>
      </c>
      <c r="I458">
        <f t="shared" si="185"/>
        <v>31</v>
      </c>
      <c r="J458" s="16">
        <f t="shared" si="186"/>
        <v>31</v>
      </c>
      <c r="K458" s="2">
        <f t="shared" si="187"/>
        <v>31</v>
      </c>
      <c r="L458" s="2">
        <f t="shared" si="188"/>
        <v>31</v>
      </c>
      <c r="M458" s="2">
        <f t="shared" si="189"/>
        <v>31</v>
      </c>
      <c r="O458">
        <v>65</v>
      </c>
      <c r="P458">
        <f aca="true" t="shared" si="194" ref="P458:Y458">O458</f>
        <v>65</v>
      </c>
      <c r="Q458">
        <f t="shared" si="194"/>
        <v>65</v>
      </c>
      <c r="R458" s="13">
        <f t="shared" si="194"/>
        <v>65</v>
      </c>
      <c r="S458" s="15">
        <f t="shared" si="194"/>
        <v>65</v>
      </c>
      <c r="T458">
        <f t="shared" si="194"/>
        <v>65</v>
      </c>
      <c r="U458">
        <f t="shared" si="194"/>
        <v>65</v>
      </c>
      <c r="V458" s="16">
        <f t="shared" si="194"/>
        <v>65</v>
      </c>
      <c r="W458">
        <f t="shared" si="194"/>
        <v>65</v>
      </c>
      <c r="X458">
        <f t="shared" si="194"/>
        <v>65</v>
      </c>
      <c r="Y458" s="13">
        <f t="shared" si="194"/>
        <v>65</v>
      </c>
      <c r="AX458" s="79">
        <f t="shared" si="167"/>
        <v>65</v>
      </c>
    </row>
    <row r="459" spans="1:50" ht="13.5">
      <c r="A459" s="5" t="s">
        <v>759</v>
      </c>
      <c r="B459" s="12">
        <v>35</v>
      </c>
      <c r="C459">
        <f t="shared" si="165"/>
        <v>35</v>
      </c>
      <c r="D459">
        <f t="shared" si="165"/>
        <v>35</v>
      </c>
      <c r="E459">
        <f t="shared" si="165"/>
        <v>35</v>
      </c>
      <c r="G459" s="15">
        <f t="shared" si="168"/>
        <v>35</v>
      </c>
      <c r="H459">
        <f t="shared" si="184"/>
        <v>35</v>
      </c>
      <c r="I459">
        <f t="shared" si="185"/>
        <v>35</v>
      </c>
      <c r="J459" s="16">
        <f t="shared" si="186"/>
        <v>35</v>
      </c>
      <c r="K459" s="2">
        <f t="shared" si="187"/>
        <v>35</v>
      </c>
      <c r="L459" s="2">
        <f t="shared" si="188"/>
        <v>35</v>
      </c>
      <c r="M459" s="2">
        <f t="shared" si="189"/>
        <v>35</v>
      </c>
      <c r="O459">
        <v>72</v>
      </c>
      <c r="P459">
        <f aca="true" t="shared" si="195" ref="P459:Y459">O459</f>
        <v>72</v>
      </c>
      <c r="Q459">
        <f t="shared" si="195"/>
        <v>72</v>
      </c>
      <c r="R459" s="13">
        <f t="shared" si="195"/>
        <v>72</v>
      </c>
      <c r="S459" s="15">
        <f t="shared" si="195"/>
        <v>72</v>
      </c>
      <c r="T459">
        <f t="shared" si="195"/>
        <v>72</v>
      </c>
      <c r="U459">
        <f t="shared" si="195"/>
        <v>72</v>
      </c>
      <c r="V459" s="16">
        <f t="shared" si="195"/>
        <v>72</v>
      </c>
      <c r="W459">
        <f t="shared" si="195"/>
        <v>72</v>
      </c>
      <c r="X459">
        <f t="shared" si="195"/>
        <v>72</v>
      </c>
      <c r="Y459" s="13">
        <f t="shared" si="195"/>
        <v>72</v>
      </c>
      <c r="AX459" s="79">
        <f t="shared" si="167"/>
        <v>72</v>
      </c>
    </row>
    <row r="460" spans="1:50" ht="13.5">
      <c r="A460" s="5" t="s">
        <v>760</v>
      </c>
      <c r="B460" s="12">
        <v>-900000</v>
      </c>
      <c r="C460">
        <f t="shared" si="165"/>
        <v>-900000</v>
      </c>
      <c r="D460">
        <f t="shared" si="165"/>
        <v>-900000</v>
      </c>
      <c r="E460">
        <f t="shared" si="165"/>
        <v>-900000</v>
      </c>
      <c r="G460" s="15">
        <f t="shared" si="168"/>
        <v>-900000</v>
      </c>
      <c r="H460">
        <f t="shared" si="184"/>
        <v>-900000</v>
      </c>
      <c r="I460">
        <f t="shared" si="185"/>
        <v>-900000</v>
      </c>
      <c r="J460" s="16">
        <f t="shared" si="186"/>
        <v>-900000</v>
      </c>
      <c r="K460" s="2">
        <f t="shared" si="187"/>
        <v>-900000</v>
      </c>
      <c r="L460" s="2">
        <f t="shared" si="188"/>
        <v>-900000</v>
      </c>
      <c r="M460" s="2">
        <f t="shared" si="189"/>
        <v>-900000</v>
      </c>
      <c r="O460">
        <v>-900000</v>
      </c>
      <c r="P460">
        <f aca="true" t="shared" si="196" ref="P460:Y460">O460</f>
        <v>-900000</v>
      </c>
      <c r="Q460">
        <f t="shared" si="196"/>
        <v>-900000</v>
      </c>
      <c r="R460" s="13">
        <f t="shared" si="196"/>
        <v>-900000</v>
      </c>
      <c r="S460" s="15">
        <f t="shared" si="196"/>
        <v>-900000</v>
      </c>
      <c r="T460">
        <f t="shared" si="196"/>
        <v>-900000</v>
      </c>
      <c r="U460">
        <f t="shared" si="196"/>
        <v>-900000</v>
      </c>
      <c r="V460" s="16">
        <f t="shared" si="196"/>
        <v>-900000</v>
      </c>
      <c r="W460">
        <f t="shared" si="196"/>
        <v>-900000</v>
      </c>
      <c r="X460">
        <f t="shared" si="196"/>
        <v>-900000</v>
      </c>
      <c r="Y460" s="13">
        <f t="shared" si="196"/>
        <v>-900000</v>
      </c>
      <c r="AX460" s="79">
        <f t="shared" si="167"/>
        <v>-900000</v>
      </c>
    </row>
    <row r="461" spans="1:50" ht="13.5">
      <c r="A461" s="5" t="s">
        <v>761</v>
      </c>
      <c r="B461" s="12">
        <v>43</v>
      </c>
      <c r="C461">
        <f t="shared" si="165"/>
        <v>43</v>
      </c>
      <c r="D461">
        <f t="shared" si="165"/>
        <v>43</v>
      </c>
      <c r="E461">
        <f t="shared" si="165"/>
        <v>43</v>
      </c>
      <c r="G461" s="15">
        <f t="shared" si="168"/>
        <v>43</v>
      </c>
      <c r="H461">
        <f t="shared" si="184"/>
        <v>43</v>
      </c>
      <c r="I461">
        <f t="shared" si="185"/>
        <v>43</v>
      </c>
      <c r="J461" s="16">
        <f t="shared" si="186"/>
        <v>43</v>
      </c>
      <c r="K461" s="2">
        <f t="shared" si="187"/>
        <v>43</v>
      </c>
      <c r="L461" s="2">
        <f t="shared" si="188"/>
        <v>43</v>
      </c>
      <c r="M461" s="2">
        <f t="shared" si="189"/>
        <v>43</v>
      </c>
      <c r="O461">
        <v>87</v>
      </c>
      <c r="P461">
        <f aca="true" t="shared" si="197" ref="P461:Y461">O461</f>
        <v>87</v>
      </c>
      <c r="Q461">
        <f t="shared" si="197"/>
        <v>87</v>
      </c>
      <c r="R461" s="13">
        <f t="shared" si="197"/>
        <v>87</v>
      </c>
      <c r="S461" s="15">
        <f t="shared" si="197"/>
        <v>87</v>
      </c>
      <c r="T461">
        <f t="shared" si="197"/>
        <v>87</v>
      </c>
      <c r="U461">
        <f t="shared" si="197"/>
        <v>87</v>
      </c>
      <c r="V461" s="16">
        <f t="shared" si="197"/>
        <v>87</v>
      </c>
      <c r="W461">
        <f t="shared" si="197"/>
        <v>87</v>
      </c>
      <c r="X461">
        <f t="shared" si="197"/>
        <v>87</v>
      </c>
      <c r="Y461" s="13">
        <f t="shared" si="197"/>
        <v>87</v>
      </c>
      <c r="AX461" s="79">
        <f t="shared" si="167"/>
        <v>87</v>
      </c>
    </row>
    <row r="462" spans="1:50" ht="13.5">
      <c r="A462" s="5" t="s">
        <v>762</v>
      </c>
      <c r="B462" s="12">
        <v>-900000</v>
      </c>
      <c r="C462">
        <f t="shared" si="165"/>
        <v>-900000</v>
      </c>
      <c r="D462">
        <f t="shared" si="165"/>
        <v>-900000</v>
      </c>
      <c r="E462">
        <f t="shared" si="165"/>
        <v>-900000</v>
      </c>
      <c r="G462" s="15">
        <f t="shared" si="168"/>
        <v>-900000</v>
      </c>
      <c r="H462">
        <f t="shared" si="184"/>
        <v>-900000</v>
      </c>
      <c r="I462">
        <f t="shared" si="185"/>
        <v>-900000</v>
      </c>
      <c r="J462" s="16">
        <f t="shared" si="186"/>
        <v>-900000</v>
      </c>
      <c r="K462" s="2">
        <f t="shared" si="187"/>
        <v>-900000</v>
      </c>
      <c r="L462" s="2">
        <f t="shared" si="188"/>
        <v>-900000</v>
      </c>
      <c r="M462" s="2">
        <f t="shared" si="189"/>
        <v>-900000</v>
      </c>
      <c r="O462">
        <v>-900000</v>
      </c>
      <c r="P462">
        <f aca="true" t="shared" si="198" ref="P462:Y462">O462</f>
        <v>-900000</v>
      </c>
      <c r="Q462">
        <f t="shared" si="198"/>
        <v>-900000</v>
      </c>
      <c r="R462" s="13">
        <f t="shared" si="198"/>
        <v>-900000</v>
      </c>
      <c r="S462" s="15">
        <f t="shared" si="198"/>
        <v>-900000</v>
      </c>
      <c r="T462">
        <f t="shared" si="198"/>
        <v>-900000</v>
      </c>
      <c r="U462">
        <f t="shared" si="198"/>
        <v>-900000</v>
      </c>
      <c r="V462" s="16">
        <f t="shared" si="198"/>
        <v>-900000</v>
      </c>
      <c r="W462">
        <f t="shared" si="198"/>
        <v>-900000</v>
      </c>
      <c r="X462">
        <f t="shared" si="198"/>
        <v>-900000</v>
      </c>
      <c r="Y462" s="13">
        <f t="shared" si="198"/>
        <v>-900000</v>
      </c>
      <c r="AX462" s="79">
        <f t="shared" si="167"/>
        <v>-900000</v>
      </c>
    </row>
    <row r="463" spans="1:50" ht="13.5">
      <c r="A463" s="5" t="s">
        <v>763</v>
      </c>
      <c r="B463" s="12">
        <v>51</v>
      </c>
      <c r="C463">
        <f t="shared" si="165"/>
        <v>51</v>
      </c>
      <c r="D463">
        <f t="shared" si="165"/>
        <v>51</v>
      </c>
      <c r="E463">
        <f t="shared" si="165"/>
        <v>51</v>
      </c>
      <c r="G463" s="15">
        <f t="shared" si="168"/>
        <v>51</v>
      </c>
      <c r="H463">
        <f t="shared" si="184"/>
        <v>51</v>
      </c>
      <c r="I463">
        <f t="shared" si="185"/>
        <v>51</v>
      </c>
      <c r="J463" s="16">
        <f t="shared" si="186"/>
        <v>51</v>
      </c>
      <c r="K463" s="2">
        <f t="shared" si="187"/>
        <v>51</v>
      </c>
      <c r="L463" s="2">
        <f t="shared" si="188"/>
        <v>51</v>
      </c>
      <c r="M463" s="2">
        <f t="shared" si="189"/>
        <v>51</v>
      </c>
      <c r="O463">
        <v>104</v>
      </c>
      <c r="P463">
        <f aca="true" t="shared" si="199" ref="P463:Y463">O463</f>
        <v>104</v>
      </c>
      <c r="Q463">
        <f t="shared" si="199"/>
        <v>104</v>
      </c>
      <c r="R463" s="13">
        <f t="shared" si="199"/>
        <v>104</v>
      </c>
      <c r="S463" s="15">
        <f t="shared" si="199"/>
        <v>104</v>
      </c>
      <c r="T463">
        <f t="shared" si="199"/>
        <v>104</v>
      </c>
      <c r="U463">
        <f t="shared" si="199"/>
        <v>104</v>
      </c>
      <c r="V463" s="16">
        <f t="shared" si="199"/>
        <v>104</v>
      </c>
      <c r="W463">
        <f t="shared" si="199"/>
        <v>104</v>
      </c>
      <c r="X463">
        <f t="shared" si="199"/>
        <v>104</v>
      </c>
      <c r="Y463" s="13">
        <f t="shared" si="199"/>
        <v>104</v>
      </c>
      <c r="AX463">
        <f>O463</f>
        <v>104</v>
      </c>
    </row>
    <row r="464" spans="1:13" ht="13.5">
      <c r="A464" s="5" t="s">
        <v>764</v>
      </c>
      <c r="K464" s="2">
        <v>7</v>
      </c>
      <c r="L464" s="5">
        <f aca="true" t="shared" si="200" ref="L464:M472">K464</f>
        <v>7</v>
      </c>
      <c r="M464" s="5">
        <f t="shared" si="200"/>
        <v>7</v>
      </c>
    </row>
    <row r="465" spans="1:13" ht="13.5">
      <c r="A465" s="5" t="s">
        <v>765</v>
      </c>
      <c r="K465" s="2">
        <v>9</v>
      </c>
      <c r="L465" s="5">
        <f t="shared" si="200"/>
        <v>9</v>
      </c>
      <c r="M465" s="5">
        <f t="shared" si="200"/>
        <v>9</v>
      </c>
    </row>
    <row r="466" spans="1:14" ht="13.5">
      <c r="A466" s="5" t="s">
        <v>766</v>
      </c>
      <c r="J466"/>
      <c r="K466">
        <v>11</v>
      </c>
      <c r="L466" s="5">
        <f t="shared" si="200"/>
        <v>11</v>
      </c>
      <c r="M466" s="5">
        <f t="shared" si="200"/>
        <v>11</v>
      </c>
      <c r="N466"/>
    </row>
    <row r="467" spans="1:13" ht="13.5">
      <c r="A467" s="5" t="s">
        <v>767</v>
      </c>
      <c r="K467" s="2">
        <v>14</v>
      </c>
      <c r="L467" s="5">
        <f t="shared" si="200"/>
        <v>14</v>
      </c>
      <c r="M467" s="5">
        <f t="shared" si="200"/>
        <v>14</v>
      </c>
    </row>
    <row r="468" spans="1:13" ht="13.5">
      <c r="A468" s="5" t="s">
        <v>768</v>
      </c>
      <c r="K468" s="5">
        <v>17</v>
      </c>
      <c r="L468" s="5">
        <f t="shared" si="200"/>
        <v>17</v>
      </c>
      <c r="M468" s="5">
        <f t="shared" si="200"/>
        <v>17</v>
      </c>
    </row>
    <row r="469" spans="1:13" ht="13.5">
      <c r="A469" s="5" t="s">
        <v>769</v>
      </c>
      <c r="K469" s="2">
        <v>20</v>
      </c>
      <c r="L469" s="5">
        <f t="shared" si="200"/>
        <v>20</v>
      </c>
      <c r="M469" s="5">
        <f t="shared" si="200"/>
        <v>20</v>
      </c>
    </row>
    <row r="470" spans="1:13" ht="13.5">
      <c r="A470" s="5" t="s">
        <v>770</v>
      </c>
      <c r="K470" s="5">
        <v>24</v>
      </c>
      <c r="L470" s="5">
        <f t="shared" si="200"/>
        <v>24</v>
      </c>
      <c r="M470" s="5">
        <f t="shared" si="200"/>
        <v>24</v>
      </c>
    </row>
    <row r="471" spans="1:13" ht="13.5">
      <c r="A471" s="5" t="s">
        <v>771</v>
      </c>
      <c r="K471" s="5">
        <v>28</v>
      </c>
      <c r="L471" s="5">
        <f t="shared" si="200"/>
        <v>28</v>
      </c>
      <c r="M471" s="5">
        <f t="shared" si="200"/>
        <v>28</v>
      </c>
    </row>
    <row r="472" spans="1:13" ht="13.5">
      <c r="A472" s="5" t="s">
        <v>772</v>
      </c>
      <c r="K472" s="5">
        <v>32</v>
      </c>
      <c r="L472" s="5">
        <f t="shared" si="200"/>
        <v>32</v>
      </c>
      <c r="M472" s="5">
        <f t="shared" si="200"/>
        <v>32</v>
      </c>
    </row>
    <row r="473" spans="1:13" ht="13.5">
      <c r="A473" s="5" t="s">
        <v>773</v>
      </c>
      <c r="K473" s="5">
        <v>36</v>
      </c>
      <c r="L473" s="5">
        <f aca="true" t="shared" si="201" ref="L473:M476">K473</f>
        <v>36</v>
      </c>
      <c r="M473" s="5">
        <f t="shared" si="201"/>
        <v>36</v>
      </c>
    </row>
    <row r="474" spans="1:50" ht="13.5">
      <c r="A474" t="s">
        <v>774</v>
      </c>
      <c r="K474" s="5">
        <v>-900000</v>
      </c>
      <c r="L474" s="5">
        <f t="shared" si="201"/>
        <v>-900000</v>
      </c>
      <c r="M474" s="5">
        <f t="shared" si="201"/>
        <v>-900000</v>
      </c>
      <c r="W474">
        <v>-900000</v>
      </c>
      <c r="X474">
        <f aca="true" t="shared" si="202" ref="X474:Y483">W474</f>
        <v>-900000</v>
      </c>
      <c r="Y474">
        <f t="shared" si="202"/>
        <v>-900000</v>
      </c>
      <c r="AX474" s="79"/>
    </row>
    <row r="475" spans="1:50" ht="13.5">
      <c r="A475" t="s">
        <v>775</v>
      </c>
      <c r="K475" s="5">
        <v>-900000</v>
      </c>
      <c r="L475" s="5">
        <f t="shared" si="201"/>
        <v>-900000</v>
      </c>
      <c r="M475" s="5">
        <f t="shared" si="201"/>
        <v>-900000</v>
      </c>
      <c r="W475">
        <v>-900000</v>
      </c>
      <c r="X475">
        <f t="shared" si="202"/>
        <v>-900000</v>
      </c>
      <c r="Y475">
        <f t="shared" si="202"/>
        <v>-900000</v>
      </c>
      <c r="AX475" s="79"/>
    </row>
    <row r="476" spans="1:50" ht="13.5">
      <c r="A476" t="s">
        <v>776</v>
      </c>
      <c r="K476" s="5">
        <v>-900000</v>
      </c>
      <c r="L476" s="5">
        <f t="shared" si="201"/>
        <v>-900000</v>
      </c>
      <c r="M476" s="5">
        <f t="shared" si="201"/>
        <v>-900000</v>
      </c>
      <c r="W476">
        <v>-900000</v>
      </c>
      <c r="X476">
        <f t="shared" si="202"/>
        <v>-900000</v>
      </c>
      <c r="Y476">
        <f t="shared" si="202"/>
        <v>-900000</v>
      </c>
      <c r="AX476" s="79"/>
    </row>
    <row r="477" spans="1:50" ht="13.5">
      <c r="A477" t="s">
        <v>777</v>
      </c>
      <c r="K477" s="2">
        <v>30</v>
      </c>
      <c r="L477" s="5">
        <f aca="true" t="shared" si="203" ref="L477:M483">K477</f>
        <v>30</v>
      </c>
      <c r="M477" s="5">
        <f t="shared" si="203"/>
        <v>30</v>
      </c>
      <c r="W477">
        <v>22</v>
      </c>
      <c r="X477">
        <f t="shared" si="202"/>
        <v>22</v>
      </c>
      <c r="Y477">
        <f t="shared" si="202"/>
        <v>22</v>
      </c>
      <c r="AX477" s="79"/>
    </row>
    <row r="478" spans="1:50" ht="13.5">
      <c r="A478" t="s">
        <v>778</v>
      </c>
      <c r="K478" s="2">
        <v>36</v>
      </c>
      <c r="L478" s="5">
        <f t="shared" si="203"/>
        <v>36</v>
      </c>
      <c r="M478" s="5">
        <f t="shared" si="203"/>
        <v>36</v>
      </c>
      <c r="W478">
        <v>26</v>
      </c>
      <c r="X478">
        <f t="shared" si="202"/>
        <v>26</v>
      </c>
      <c r="Y478">
        <f t="shared" si="202"/>
        <v>26</v>
      </c>
      <c r="AX478" s="79"/>
    </row>
    <row r="479" spans="1:50" ht="13.5">
      <c r="A479" t="s">
        <v>779</v>
      </c>
      <c r="K479" s="2">
        <v>42</v>
      </c>
      <c r="L479" s="5">
        <f t="shared" si="203"/>
        <v>42</v>
      </c>
      <c r="M479" s="5">
        <f t="shared" si="203"/>
        <v>42</v>
      </c>
      <c r="W479">
        <v>30</v>
      </c>
      <c r="X479">
        <f t="shared" si="202"/>
        <v>30</v>
      </c>
      <c r="Y479">
        <f t="shared" si="202"/>
        <v>30</v>
      </c>
      <c r="AX479" s="79"/>
    </row>
    <row r="480" spans="1:50" ht="13.5">
      <c r="A480" t="s">
        <v>780</v>
      </c>
      <c r="K480" s="5">
        <v>49</v>
      </c>
      <c r="L480" s="5">
        <f t="shared" si="203"/>
        <v>49</v>
      </c>
      <c r="M480" s="5">
        <f t="shared" si="203"/>
        <v>49</v>
      </c>
      <c r="W480">
        <v>35</v>
      </c>
      <c r="X480">
        <f t="shared" si="202"/>
        <v>35</v>
      </c>
      <c r="Y480">
        <f t="shared" si="202"/>
        <v>35</v>
      </c>
      <c r="AX480" s="79"/>
    </row>
    <row r="481" spans="1:50" ht="13.5">
      <c r="A481" t="s">
        <v>781</v>
      </c>
      <c r="K481" s="5">
        <v>57</v>
      </c>
      <c r="L481" s="5">
        <f t="shared" si="203"/>
        <v>57</v>
      </c>
      <c r="M481" s="5">
        <f t="shared" si="203"/>
        <v>57</v>
      </c>
      <c r="W481">
        <v>40</v>
      </c>
      <c r="X481">
        <f t="shared" si="202"/>
        <v>40</v>
      </c>
      <c r="Y481">
        <f t="shared" si="202"/>
        <v>40</v>
      </c>
      <c r="AX481" s="79"/>
    </row>
    <row r="482" spans="1:50" ht="13.5">
      <c r="A482" t="s">
        <v>782</v>
      </c>
      <c r="K482" s="5">
        <v>66</v>
      </c>
      <c r="L482" s="5">
        <f t="shared" si="203"/>
        <v>66</v>
      </c>
      <c r="M482" s="5">
        <f t="shared" si="203"/>
        <v>66</v>
      </c>
      <c r="W482">
        <v>45</v>
      </c>
      <c r="X482">
        <f t="shared" si="202"/>
        <v>45</v>
      </c>
      <c r="Y482">
        <f t="shared" si="202"/>
        <v>45</v>
      </c>
      <c r="AX482" s="79"/>
    </row>
    <row r="483" spans="1:50" ht="13.5">
      <c r="A483" t="s">
        <v>783</v>
      </c>
      <c r="K483" s="5">
        <v>-900000</v>
      </c>
      <c r="L483" s="5">
        <f t="shared" si="203"/>
        <v>-900000</v>
      </c>
      <c r="M483" s="5">
        <f t="shared" si="203"/>
        <v>-900000</v>
      </c>
      <c r="W483">
        <v>-900000</v>
      </c>
      <c r="X483">
        <f t="shared" si="202"/>
        <v>-900000</v>
      </c>
      <c r="Y483">
        <f t="shared" si="202"/>
        <v>-900000</v>
      </c>
      <c r="AX483" s="79"/>
    </row>
    <row r="484" spans="1:49" ht="13.5">
      <c r="A484" t="s">
        <v>1567</v>
      </c>
      <c r="B484" s="12">
        <v>14</v>
      </c>
      <c r="C484">
        <f>B484</f>
        <v>14</v>
      </c>
      <c r="D484">
        <f>B484</f>
        <v>14</v>
      </c>
      <c r="E484" s="2">
        <f>B484</f>
        <v>14</v>
      </c>
      <c r="G484" s="15">
        <f>B484</f>
        <v>14</v>
      </c>
      <c r="H484">
        <f>B484</f>
        <v>14</v>
      </c>
      <c r="I484">
        <f>B484</f>
        <v>14</v>
      </c>
      <c r="J484" s="2">
        <f>B484</f>
        <v>14</v>
      </c>
      <c r="K484" s="5">
        <f>B484</f>
        <v>14</v>
      </c>
      <c r="L484" s="5">
        <f>B484</f>
        <v>14</v>
      </c>
      <c r="M484" s="5">
        <f>B484</f>
        <v>14</v>
      </c>
      <c r="Y484"/>
      <c r="AV484">
        <v>1</v>
      </c>
      <c r="AW484">
        <v>1</v>
      </c>
    </row>
    <row r="485" spans="1:49" ht="13.5">
      <c r="A485" t="s">
        <v>1568</v>
      </c>
      <c r="B485" s="12">
        <v>17</v>
      </c>
      <c r="C485">
        <f aca="true" t="shared" si="204" ref="C485:C494">B485</f>
        <v>17</v>
      </c>
      <c r="D485">
        <f aca="true" t="shared" si="205" ref="D485:D494">B485</f>
        <v>17</v>
      </c>
      <c r="E485" s="2">
        <f aca="true" t="shared" si="206" ref="E485:E494">B485</f>
        <v>17</v>
      </c>
      <c r="G485" s="15">
        <f aca="true" t="shared" si="207" ref="G485:G494">B485</f>
        <v>17</v>
      </c>
      <c r="H485">
        <f aca="true" t="shared" si="208" ref="H485:H494">B485</f>
        <v>17</v>
      </c>
      <c r="I485">
        <f aca="true" t="shared" si="209" ref="I485:I494">B485</f>
        <v>17</v>
      </c>
      <c r="J485" s="2">
        <f aca="true" t="shared" si="210" ref="J485:J494">B485</f>
        <v>17</v>
      </c>
      <c r="K485" s="5">
        <f aca="true" t="shared" si="211" ref="K485:K494">B485</f>
        <v>17</v>
      </c>
      <c r="L485" s="5">
        <f aca="true" t="shared" si="212" ref="L485:L494">B485</f>
        <v>17</v>
      </c>
      <c r="M485" s="5">
        <f aca="true" t="shared" si="213" ref="M485:M494">B485</f>
        <v>17</v>
      </c>
      <c r="Y485"/>
      <c r="AV485">
        <v>1</v>
      </c>
      <c r="AW485">
        <v>1</v>
      </c>
    </row>
    <row r="486" spans="1:49" ht="13.5">
      <c r="A486" t="s">
        <v>1569</v>
      </c>
      <c r="B486" s="12">
        <v>20</v>
      </c>
      <c r="C486">
        <f t="shared" si="204"/>
        <v>20</v>
      </c>
      <c r="D486">
        <f t="shared" si="205"/>
        <v>20</v>
      </c>
      <c r="E486" s="2">
        <f t="shared" si="206"/>
        <v>20</v>
      </c>
      <c r="G486" s="15">
        <f t="shared" si="207"/>
        <v>20</v>
      </c>
      <c r="H486">
        <f t="shared" si="208"/>
        <v>20</v>
      </c>
      <c r="I486">
        <f t="shared" si="209"/>
        <v>20</v>
      </c>
      <c r="J486" s="2">
        <f t="shared" si="210"/>
        <v>20</v>
      </c>
      <c r="K486" s="5">
        <f t="shared" si="211"/>
        <v>20</v>
      </c>
      <c r="L486" s="5">
        <f t="shared" si="212"/>
        <v>20</v>
      </c>
      <c r="M486" s="5">
        <f t="shared" si="213"/>
        <v>20</v>
      </c>
      <c r="Y486"/>
      <c r="AV486">
        <v>1</v>
      </c>
      <c r="AW486">
        <v>1</v>
      </c>
    </row>
    <row r="487" spans="1:49" ht="13.5">
      <c r="A487" t="s">
        <v>1570</v>
      </c>
      <c r="B487" s="12">
        <v>23</v>
      </c>
      <c r="C487">
        <f t="shared" si="204"/>
        <v>23</v>
      </c>
      <c r="D487">
        <f t="shared" si="205"/>
        <v>23</v>
      </c>
      <c r="E487" s="2">
        <f t="shared" si="206"/>
        <v>23</v>
      </c>
      <c r="G487" s="15">
        <f t="shared" si="207"/>
        <v>23</v>
      </c>
      <c r="H487">
        <f t="shared" si="208"/>
        <v>23</v>
      </c>
      <c r="I487">
        <f t="shared" si="209"/>
        <v>23</v>
      </c>
      <c r="J487" s="2">
        <f t="shared" si="210"/>
        <v>23</v>
      </c>
      <c r="K487" s="5">
        <f t="shared" si="211"/>
        <v>23</v>
      </c>
      <c r="L487" s="5">
        <f t="shared" si="212"/>
        <v>23</v>
      </c>
      <c r="M487" s="5">
        <f t="shared" si="213"/>
        <v>23</v>
      </c>
      <c r="Y487"/>
      <c r="AV487">
        <v>1</v>
      </c>
      <c r="AW487">
        <v>1</v>
      </c>
    </row>
    <row r="488" spans="1:49" ht="13.5">
      <c r="A488" t="s">
        <v>1571</v>
      </c>
      <c r="B488" s="12">
        <v>26</v>
      </c>
      <c r="C488">
        <f t="shared" si="204"/>
        <v>26</v>
      </c>
      <c r="D488">
        <f t="shared" si="205"/>
        <v>26</v>
      </c>
      <c r="E488" s="2">
        <f t="shared" si="206"/>
        <v>26</v>
      </c>
      <c r="G488" s="15">
        <f t="shared" si="207"/>
        <v>26</v>
      </c>
      <c r="H488">
        <f t="shared" si="208"/>
        <v>26</v>
      </c>
      <c r="I488">
        <f t="shared" si="209"/>
        <v>26</v>
      </c>
      <c r="J488" s="2">
        <f t="shared" si="210"/>
        <v>26</v>
      </c>
      <c r="K488" s="5">
        <f t="shared" si="211"/>
        <v>26</v>
      </c>
      <c r="L488" s="5">
        <f t="shared" si="212"/>
        <v>26</v>
      </c>
      <c r="M488" s="5">
        <f t="shared" si="213"/>
        <v>26</v>
      </c>
      <c r="Y488"/>
      <c r="AV488">
        <v>1</v>
      </c>
      <c r="AW488">
        <v>1</v>
      </c>
    </row>
    <row r="489" spans="1:49" ht="13.5">
      <c r="A489" t="s">
        <v>1572</v>
      </c>
      <c r="B489" s="12">
        <v>29</v>
      </c>
      <c r="C489">
        <f t="shared" si="204"/>
        <v>29</v>
      </c>
      <c r="D489">
        <f t="shared" si="205"/>
        <v>29</v>
      </c>
      <c r="E489" s="2">
        <f t="shared" si="206"/>
        <v>29</v>
      </c>
      <c r="G489" s="15">
        <f t="shared" si="207"/>
        <v>29</v>
      </c>
      <c r="H489">
        <f t="shared" si="208"/>
        <v>29</v>
      </c>
      <c r="I489">
        <f t="shared" si="209"/>
        <v>29</v>
      </c>
      <c r="J489" s="2">
        <f t="shared" si="210"/>
        <v>29</v>
      </c>
      <c r="K489" s="5">
        <f t="shared" si="211"/>
        <v>29</v>
      </c>
      <c r="L489" s="5">
        <f t="shared" si="212"/>
        <v>29</v>
      </c>
      <c r="M489" s="5">
        <f t="shared" si="213"/>
        <v>29</v>
      </c>
      <c r="Y489"/>
      <c r="AV489">
        <v>1</v>
      </c>
      <c r="AW489">
        <v>1</v>
      </c>
    </row>
    <row r="490" spans="1:49" ht="13.5">
      <c r="A490" t="s">
        <v>1573</v>
      </c>
      <c r="B490" s="12">
        <v>32</v>
      </c>
      <c r="C490">
        <f t="shared" si="204"/>
        <v>32</v>
      </c>
      <c r="D490">
        <f t="shared" si="205"/>
        <v>32</v>
      </c>
      <c r="E490" s="2">
        <f t="shared" si="206"/>
        <v>32</v>
      </c>
      <c r="G490" s="15">
        <f t="shared" si="207"/>
        <v>32</v>
      </c>
      <c r="H490">
        <f t="shared" si="208"/>
        <v>32</v>
      </c>
      <c r="I490">
        <f t="shared" si="209"/>
        <v>32</v>
      </c>
      <c r="J490" s="2">
        <f t="shared" si="210"/>
        <v>32</v>
      </c>
      <c r="K490" s="5">
        <f t="shared" si="211"/>
        <v>32</v>
      </c>
      <c r="L490" s="5">
        <f t="shared" si="212"/>
        <v>32</v>
      </c>
      <c r="M490" s="5">
        <f t="shared" si="213"/>
        <v>32</v>
      </c>
      <c r="Y490"/>
      <c r="AV490">
        <v>1</v>
      </c>
      <c r="AW490">
        <v>1</v>
      </c>
    </row>
    <row r="491" spans="1:49" ht="13.5">
      <c r="A491" t="s">
        <v>1574</v>
      </c>
      <c r="B491" s="12">
        <v>-90000</v>
      </c>
      <c r="C491">
        <f t="shared" si="204"/>
        <v>-90000</v>
      </c>
      <c r="D491">
        <f t="shared" si="205"/>
        <v>-90000</v>
      </c>
      <c r="E491" s="2">
        <f t="shared" si="206"/>
        <v>-90000</v>
      </c>
      <c r="G491" s="15">
        <f t="shared" si="207"/>
        <v>-90000</v>
      </c>
      <c r="H491">
        <f t="shared" si="208"/>
        <v>-90000</v>
      </c>
      <c r="I491">
        <f t="shared" si="209"/>
        <v>-90000</v>
      </c>
      <c r="J491" s="2">
        <f t="shared" si="210"/>
        <v>-90000</v>
      </c>
      <c r="K491" s="5">
        <f t="shared" si="211"/>
        <v>-90000</v>
      </c>
      <c r="L491" s="5">
        <f t="shared" si="212"/>
        <v>-90000</v>
      </c>
      <c r="M491" s="5">
        <f t="shared" si="213"/>
        <v>-90000</v>
      </c>
      <c r="Y491"/>
      <c r="AV491">
        <v>1</v>
      </c>
      <c r="AW491">
        <v>1</v>
      </c>
    </row>
    <row r="492" spans="1:49" ht="13.5">
      <c r="A492" t="s">
        <v>1575</v>
      </c>
      <c r="B492" s="12">
        <v>-90000</v>
      </c>
      <c r="C492">
        <f t="shared" si="204"/>
        <v>-90000</v>
      </c>
      <c r="D492">
        <f t="shared" si="205"/>
        <v>-90000</v>
      </c>
      <c r="E492" s="2">
        <f t="shared" si="206"/>
        <v>-90000</v>
      </c>
      <c r="G492" s="15">
        <f t="shared" si="207"/>
        <v>-90000</v>
      </c>
      <c r="H492">
        <f t="shared" si="208"/>
        <v>-90000</v>
      </c>
      <c r="I492">
        <f t="shared" si="209"/>
        <v>-90000</v>
      </c>
      <c r="J492" s="2">
        <f t="shared" si="210"/>
        <v>-90000</v>
      </c>
      <c r="K492" s="5">
        <f t="shared" si="211"/>
        <v>-90000</v>
      </c>
      <c r="L492" s="5">
        <f t="shared" si="212"/>
        <v>-90000</v>
      </c>
      <c r="M492" s="5">
        <f t="shared" si="213"/>
        <v>-90000</v>
      </c>
      <c r="Y492"/>
      <c r="AV492">
        <v>1</v>
      </c>
      <c r="AW492">
        <v>1</v>
      </c>
    </row>
    <row r="493" spans="1:49" ht="13.5">
      <c r="A493" t="s">
        <v>1576</v>
      </c>
      <c r="B493" s="12">
        <v>-90000</v>
      </c>
      <c r="C493">
        <f t="shared" si="204"/>
        <v>-90000</v>
      </c>
      <c r="D493">
        <f t="shared" si="205"/>
        <v>-90000</v>
      </c>
      <c r="E493" s="2">
        <f t="shared" si="206"/>
        <v>-90000</v>
      </c>
      <c r="G493" s="15">
        <f t="shared" si="207"/>
        <v>-90000</v>
      </c>
      <c r="H493">
        <f t="shared" si="208"/>
        <v>-90000</v>
      </c>
      <c r="I493">
        <f t="shared" si="209"/>
        <v>-90000</v>
      </c>
      <c r="J493" s="2">
        <f t="shared" si="210"/>
        <v>-90000</v>
      </c>
      <c r="K493" s="5">
        <f t="shared" si="211"/>
        <v>-90000</v>
      </c>
      <c r="L493" s="5">
        <f t="shared" si="212"/>
        <v>-90000</v>
      </c>
      <c r="M493" s="5">
        <f t="shared" si="213"/>
        <v>-90000</v>
      </c>
      <c r="Y493"/>
      <c r="AV493">
        <v>1</v>
      </c>
      <c r="AW493">
        <v>1</v>
      </c>
    </row>
    <row r="494" spans="1:47" s="79" customFormat="1" ht="13.5">
      <c r="A494" s="79" t="s">
        <v>1751</v>
      </c>
      <c r="B494" s="12">
        <v>7</v>
      </c>
      <c r="C494" s="79">
        <f t="shared" si="204"/>
        <v>7</v>
      </c>
      <c r="D494" s="79">
        <f t="shared" si="205"/>
        <v>7</v>
      </c>
      <c r="E494" s="5">
        <f t="shared" si="206"/>
        <v>7</v>
      </c>
      <c r="F494" s="14"/>
      <c r="G494" s="15">
        <f t="shared" si="207"/>
        <v>7</v>
      </c>
      <c r="H494" s="79">
        <f t="shared" si="208"/>
        <v>7</v>
      </c>
      <c r="I494" s="79">
        <f t="shared" si="209"/>
        <v>7</v>
      </c>
      <c r="J494" s="5">
        <f t="shared" si="210"/>
        <v>7</v>
      </c>
      <c r="K494" s="5">
        <f t="shared" si="211"/>
        <v>7</v>
      </c>
      <c r="L494" s="5">
        <f t="shared" si="212"/>
        <v>7</v>
      </c>
      <c r="M494" s="5">
        <f t="shared" si="213"/>
        <v>7</v>
      </c>
      <c r="N494" s="14"/>
      <c r="O494" s="79">
        <v>10</v>
      </c>
      <c r="P494" s="79">
        <f aca="true" t="shared" si="214" ref="P494:Y494">O494</f>
        <v>10</v>
      </c>
      <c r="Q494" s="79">
        <f t="shared" si="214"/>
        <v>10</v>
      </c>
      <c r="R494" s="13">
        <f t="shared" si="214"/>
        <v>10</v>
      </c>
      <c r="S494" s="15">
        <f t="shared" si="214"/>
        <v>10</v>
      </c>
      <c r="T494" s="79">
        <f t="shared" si="214"/>
        <v>10</v>
      </c>
      <c r="U494" s="79">
        <f t="shared" si="214"/>
        <v>10</v>
      </c>
      <c r="V494" s="16">
        <f t="shared" si="214"/>
        <v>10</v>
      </c>
      <c r="W494" s="79">
        <f t="shared" si="214"/>
        <v>10</v>
      </c>
      <c r="X494" s="79">
        <f t="shared" si="214"/>
        <v>10</v>
      </c>
      <c r="Y494" s="13">
        <f t="shared" si="214"/>
        <v>10</v>
      </c>
      <c r="Z494" s="14"/>
      <c r="AA494" s="14"/>
      <c r="AE494" s="13"/>
      <c r="AF494" s="14"/>
      <c r="AG494" s="2"/>
      <c r="AK494" s="13"/>
      <c r="AL494" s="14"/>
      <c r="AS494" s="79">
        <v>10</v>
      </c>
      <c r="AU494" s="79" t="s">
        <v>1781</v>
      </c>
    </row>
    <row r="495" spans="1:47" s="79" customFormat="1" ht="13.5">
      <c r="A495" s="79" t="s">
        <v>1752</v>
      </c>
      <c r="B495" s="15">
        <v>-900000</v>
      </c>
      <c r="C495" s="79">
        <f aca="true" t="shared" si="215" ref="C495:C503">B495</f>
        <v>-900000</v>
      </c>
      <c r="D495" s="79">
        <f aca="true" t="shared" si="216" ref="D495:D503">B495</f>
        <v>-900000</v>
      </c>
      <c r="E495" s="5">
        <f aca="true" t="shared" si="217" ref="E495:E503">B495</f>
        <v>-900000</v>
      </c>
      <c r="F495" s="14"/>
      <c r="G495" s="15">
        <f aca="true" t="shared" si="218" ref="G495:G503">B495</f>
        <v>-900000</v>
      </c>
      <c r="H495" s="79">
        <f aca="true" t="shared" si="219" ref="H495:H503">B495</f>
        <v>-900000</v>
      </c>
      <c r="I495" s="79">
        <f aca="true" t="shared" si="220" ref="I495:I503">B495</f>
        <v>-900000</v>
      </c>
      <c r="J495" s="5">
        <f aca="true" t="shared" si="221" ref="J495:J503">B495</f>
        <v>-900000</v>
      </c>
      <c r="K495" s="5">
        <f aca="true" t="shared" si="222" ref="K495:K503">B495</f>
        <v>-900000</v>
      </c>
      <c r="L495" s="5">
        <f aca="true" t="shared" si="223" ref="L495:L503">B495</f>
        <v>-900000</v>
      </c>
      <c r="M495" s="5">
        <f aca="true" t="shared" si="224" ref="M495:M503">B495</f>
        <v>-900000</v>
      </c>
      <c r="N495" s="14"/>
      <c r="O495" s="79">
        <v>-900000</v>
      </c>
      <c r="P495" s="79">
        <f aca="true" t="shared" si="225" ref="P495:P503">O495</f>
        <v>-900000</v>
      </c>
      <c r="Q495" s="79">
        <f aca="true" t="shared" si="226" ref="Q495:Q503">P495</f>
        <v>-900000</v>
      </c>
      <c r="R495" s="13">
        <f aca="true" t="shared" si="227" ref="R495:R503">Q495</f>
        <v>-900000</v>
      </c>
      <c r="S495" s="15">
        <f aca="true" t="shared" si="228" ref="S495:S503">R495</f>
        <v>-900000</v>
      </c>
      <c r="T495" s="79">
        <f aca="true" t="shared" si="229" ref="T495:T503">S495</f>
        <v>-900000</v>
      </c>
      <c r="U495" s="79">
        <f aca="true" t="shared" si="230" ref="U495:U503">T495</f>
        <v>-900000</v>
      </c>
      <c r="V495" s="16">
        <f aca="true" t="shared" si="231" ref="V495:V503">U495</f>
        <v>-900000</v>
      </c>
      <c r="W495" s="79">
        <f aca="true" t="shared" si="232" ref="W495:W503">V495</f>
        <v>-900000</v>
      </c>
      <c r="X495" s="79">
        <f aca="true" t="shared" si="233" ref="X495:X503">W495</f>
        <v>-900000</v>
      </c>
      <c r="Y495" s="13">
        <f aca="true" t="shared" si="234" ref="Y495:Y503">X495</f>
        <v>-900000</v>
      </c>
      <c r="Z495" s="14"/>
      <c r="AA495" s="14"/>
      <c r="AE495" s="13"/>
      <c r="AF495" s="14"/>
      <c r="AG495" s="2"/>
      <c r="AK495" s="13"/>
      <c r="AL495" s="14"/>
      <c r="AS495" s="79">
        <v>-900000</v>
      </c>
      <c r="AU495" s="79" t="s">
        <v>1781</v>
      </c>
    </row>
    <row r="496" spans="1:47" s="79" customFormat="1" ht="13.5">
      <c r="A496" s="79" t="s">
        <v>1753</v>
      </c>
      <c r="B496" s="15">
        <v>-900000</v>
      </c>
      <c r="C496" s="79">
        <f t="shared" si="215"/>
        <v>-900000</v>
      </c>
      <c r="D496" s="79">
        <f t="shared" si="216"/>
        <v>-900000</v>
      </c>
      <c r="E496" s="5">
        <f t="shared" si="217"/>
        <v>-900000</v>
      </c>
      <c r="F496" s="14"/>
      <c r="G496" s="15">
        <f t="shared" si="218"/>
        <v>-900000</v>
      </c>
      <c r="H496" s="79">
        <f t="shared" si="219"/>
        <v>-900000</v>
      </c>
      <c r="I496" s="79">
        <f t="shared" si="220"/>
        <v>-900000</v>
      </c>
      <c r="J496" s="5">
        <f t="shared" si="221"/>
        <v>-900000</v>
      </c>
      <c r="K496" s="5">
        <f t="shared" si="222"/>
        <v>-900000</v>
      </c>
      <c r="L496" s="5">
        <f t="shared" si="223"/>
        <v>-900000</v>
      </c>
      <c r="M496" s="5">
        <f t="shared" si="224"/>
        <v>-900000</v>
      </c>
      <c r="N496" s="14"/>
      <c r="O496" s="79">
        <v>-900000</v>
      </c>
      <c r="P496" s="79">
        <f t="shared" si="225"/>
        <v>-900000</v>
      </c>
      <c r="Q496" s="79">
        <f t="shared" si="226"/>
        <v>-900000</v>
      </c>
      <c r="R496" s="13">
        <f t="shared" si="227"/>
        <v>-900000</v>
      </c>
      <c r="S496" s="15">
        <f t="shared" si="228"/>
        <v>-900000</v>
      </c>
      <c r="T496" s="79">
        <f t="shared" si="229"/>
        <v>-900000</v>
      </c>
      <c r="U496" s="79">
        <f t="shared" si="230"/>
        <v>-900000</v>
      </c>
      <c r="V496" s="16">
        <f t="shared" si="231"/>
        <v>-900000</v>
      </c>
      <c r="W496" s="79">
        <f t="shared" si="232"/>
        <v>-900000</v>
      </c>
      <c r="X496" s="79">
        <f t="shared" si="233"/>
        <v>-900000</v>
      </c>
      <c r="Y496" s="13">
        <f t="shared" si="234"/>
        <v>-900000</v>
      </c>
      <c r="Z496" s="14"/>
      <c r="AA496" s="14"/>
      <c r="AE496" s="13"/>
      <c r="AF496" s="14"/>
      <c r="AG496" s="2"/>
      <c r="AK496" s="13"/>
      <c r="AL496" s="14"/>
      <c r="AS496" s="79">
        <v>-900000</v>
      </c>
      <c r="AU496" s="79" t="s">
        <v>1781</v>
      </c>
    </row>
    <row r="497" spans="1:47" s="79" customFormat="1" ht="13.5">
      <c r="A497" s="79" t="s">
        <v>1754</v>
      </c>
      <c r="B497" s="15">
        <v>-900000</v>
      </c>
      <c r="C497" s="79">
        <f t="shared" si="215"/>
        <v>-900000</v>
      </c>
      <c r="D497" s="79">
        <f t="shared" si="216"/>
        <v>-900000</v>
      </c>
      <c r="E497" s="5">
        <f t="shared" si="217"/>
        <v>-900000</v>
      </c>
      <c r="F497" s="14"/>
      <c r="G497" s="15">
        <f t="shared" si="218"/>
        <v>-900000</v>
      </c>
      <c r="H497" s="79">
        <f t="shared" si="219"/>
        <v>-900000</v>
      </c>
      <c r="I497" s="79">
        <f t="shared" si="220"/>
        <v>-900000</v>
      </c>
      <c r="J497" s="5">
        <f t="shared" si="221"/>
        <v>-900000</v>
      </c>
      <c r="K497" s="5">
        <f t="shared" si="222"/>
        <v>-900000</v>
      </c>
      <c r="L497" s="5">
        <f t="shared" si="223"/>
        <v>-900000</v>
      </c>
      <c r="M497" s="5">
        <f t="shared" si="224"/>
        <v>-900000</v>
      </c>
      <c r="N497" s="14"/>
      <c r="O497" s="79">
        <v>-900000</v>
      </c>
      <c r="P497" s="79">
        <f t="shared" si="225"/>
        <v>-900000</v>
      </c>
      <c r="Q497" s="79">
        <f t="shared" si="226"/>
        <v>-900000</v>
      </c>
      <c r="R497" s="13">
        <f t="shared" si="227"/>
        <v>-900000</v>
      </c>
      <c r="S497" s="15">
        <f t="shared" si="228"/>
        <v>-900000</v>
      </c>
      <c r="T497" s="79">
        <f t="shared" si="229"/>
        <v>-900000</v>
      </c>
      <c r="U497" s="79">
        <f t="shared" si="230"/>
        <v>-900000</v>
      </c>
      <c r="V497" s="16">
        <f t="shared" si="231"/>
        <v>-900000</v>
      </c>
      <c r="W497" s="79">
        <f t="shared" si="232"/>
        <v>-900000</v>
      </c>
      <c r="X497" s="79">
        <f t="shared" si="233"/>
        <v>-900000</v>
      </c>
      <c r="Y497" s="13">
        <f t="shared" si="234"/>
        <v>-900000</v>
      </c>
      <c r="Z497" s="14"/>
      <c r="AA497" s="14"/>
      <c r="AE497" s="13"/>
      <c r="AF497" s="14"/>
      <c r="AG497" s="2"/>
      <c r="AK497" s="13"/>
      <c r="AL497" s="14"/>
      <c r="AS497" s="79">
        <v>-900000</v>
      </c>
      <c r="AU497" s="79" t="s">
        <v>1781</v>
      </c>
    </row>
    <row r="498" spans="1:47" s="79" customFormat="1" ht="13.5">
      <c r="A498" s="79" t="s">
        <v>1755</v>
      </c>
      <c r="B498" s="15">
        <v>-900000</v>
      </c>
      <c r="C498" s="79">
        <f t="shared" si="215"/>
        <v>-900000</v>
      </c>
      <c r="D498" s="79">
        <f t="shared" si="216"/>
        <v>-900000</v>
      </c>
      <c r="E498" s="5">
        <f t="shared" si="217"/>
        <v>-900000</v>
      </c>
      <c r="F498" s="14"/>
      <c r="G498" s="15">
        <f t="shared" si="218"/>
        <v>-900000</v>
      </c>
      <c r="H498" s="79">
        <f t="shared" si="219"/>
        <v>-900000</v>
      </c>
      <c r="I498" s="79">
        <f t="shared" si="220"/>
        <v>-900000</v>
      </c>
      <c r="J498" s="5">
        <f t="shared" si="221"/>
        <v>-900000</v>
      </c>
      <c r="K498" s="5">
        <f t="shared" si="222"/>
        <v>-900000</v>
      </c>
      <c r="L498" s="5">
        <f t="shared" si="223"/>
        <v>-900000</v>
      </c>
      <c r="M498" s="5">
        <f t="shared" si="224"/>
        <v>-900000</v>
      </c>
      <c r="N498" s="14"/>
      <c r="O498" s="79">
        <v>-900000</v>
      </c>
      <c r="P498" s="79">
        <f t="shared" si="225"/>
        <v>-900000</v>
      </c>
      <c r="Q498" s="79">
        <f t="shared" si="226"/>
        <v>-900000</v>
      </c>
      <c r="R498" s="13">
        <f t="shared" si="227"/>
        <v>-900000</v>
      </c>
      <c r="S498" s="15">
        <f t="shared" si="228"/>
        <v>-900000</v>
      </c>
      <c r="T498" s="79">
        <f t="shared" si="229"/>
        <v>-900000</v>
      </c>
      <c r="U498" s="79">
        <f t="shared" si="230"/>
        <v>-900000</v>
      </c>
      <c r="V498" s="16">
        <f t="shared" si="231"/>
        <v>-900000</v>
      </c>
      <c r="W498" s="79">
        <f t="shared" si="232"/>
        <v>-900000</v>
      </c>
      <c r="X498" s="79">
        <f t="shared" si="233"/>
        <v>-900000</v>
      </c>
      <c r="Y498" s="13">
        <f t="shared" si="234"/>
        <v>-900000</v>
      </c>
      <c r="Z498" s="14"/>
      <c r="AA498" s="14"/>
      <c r="AE498" s="13"/>
      <c r="AF498" s="14"/>
      <c r="AG498" s="2"/>
      <c r="AK498" s="13"/>
      <c r="AL498" s="14"/>
      <c r="AS498" s="79">
        <v>-900000</v>
      </c>
      <c r="AU498" s="79" t="s">
        <v>1781</v>
      </c>
    </row>
    <row r="499" spans="1:47" s="79" customFormat="1" ht="13.5">
      <c r="A499" s="79" t="s">
        <v>1756</v>
      </c>
      <c r="B499" s="15">
        <v>-900000</v>
      </c>
      <c r="C499" s="79">
        <f t="shared" si="215"/>
        <v>-900000</v>
      </c>
      <c r="D499" s="79">
        <f t="shared" si="216"/>
        <v>-900000</v>
      </c>
      <c r="E499" s="5">
        <f t="shared" si="217"/>
        <v>-900000</v>
      </c>
      <c r="F499" s="14"/>
      <c r="G499" s="15">
        <f t="shared" si="218"/>
        <v>-900000</v>
      </c>
      <c r="H499" s="79">
        <f t="shared" si="219"/>
        <v>-900000</v>
      </c>
      <c r="I499" s="79">
        <f t="shared" si="220"/>
        <v>-900000</v>
      </c>
      <c r="J499" s="5">
        <f t="shared" si="221"/>
        <v>-900000</v>
      </c>
      <c r="K499" s="5">
        <f t="shared" si="222"/>
        <v>-900000</v>
      </c>
      <c r="L499" s="5">
        <f t="shared" si="223"/>
        <v>-900000</v>
      </c>
      <c r="M499" s="5">
        <f t="shared" si="224"/>
        <v>-900000</v>
      </c>
      <c r="N499" s="14"/>
      <c r="O499" s="79">
        <v>-900000</v>
      </c>
      <c r="P499" s="79">
        <f t="shared" si="225"/>
        <v>-900000</v>
      </c>
      <c r="Q499" s="79">
        <f t="shared" si="226"/>
        <v>-900000</v>
      </c>
      <c r="R499" s="13">
        <f t="shared" si="227"/>
        <v>-900000</v>
      </c>
      <c r="S499" s="15">
        <f t="shared" si="228"/>
        <v>-900000</v>
      </c>
      <c r="T499" s="79">
        <f t="shared" si="229"/>
        <v>-900000</v>
      </c>
      <c r="U499" s="79">
        <f t="shared" si="230"/>
        <v>-900000</v>
      </c>
      <c r="V499" s="16">
        <f t="shared" si="231"/>
        <v>-900000</v>
      </c>
      <c r="W499" s="79">
        <f t="shared" si="232"/>
        <v>-900000</v>
      </c>
      <c r="X499" s="79">
        <f t="shared" si="233"/>
        <v>-900000</v>
      </c>
      <c r="Y499" s="13">
        <f t="shared" si="234"/>
        <v>-900000</v>
      </c>
      <c r="Z499" s="14"/>
      <c r="AA499" s="14"/>
      <c r="AE499" s="13"/>
      <c r="AF499" s="14"/>
      <c r="AG499" s="2"/>
      <c r="AK499" s="13"/>
      <c r="AL499" s="14"/>
      <c r="AS499" s="79">
        <v>-900000</v>
      </c>
      <c r="AU499" s="79" t="s">
        <v>1781</v>
      </c>
    </row>
    <row r="500" spans="1:47" s="79" customFormat="1" ht="13.5">
      <c r="A500" s="79" t="s">
        <v>1757</v>
      </c>
      <c r="B500" s="15">
        <v>-900000</v>
      </c>
      <c r="C500" s="79">
        <f t="shared" si="215"/>
        <v>-900000</v>
      </c>
      <c r="D500" s="79">
        <f t="shared" si="216"/>
        <v>-900000</v>
      </c>
      <c r="E500" s="5">
        <f t="shared" si="217"/>
        <v>-900000</v>
      </c>
      <c r="F500" s="14"/>
      <c r="G500" s="15">
        <f t="shared" si="218"/>
        <v>-900000</v>
      </c>
      <c r="H500" s="79">
        <f t="shared" si="219"/>
        <v>-900000</v>
      </c>
      <c r="I500" s="79">
        <f t="shared" si="220"/>
        <v>-900000</v>
      </c>
      <c r="J500" s="5">
        <f t="shared" si="221"/>
        <v>-900000</v>
      </c>
      <c r="K500" s="5">
        <f t="shared" si="222"/>
        <v>-900000</v>
      </c>
      <c r="L500" s="5">
        <f t="shared" si="223"/>
        <v>-900000</v>
      </c>
      <c r="M500" s="5">
        <f t="shared" si="224"/>
        <v>-900000</v>
      </c>
      <c r="N500" s="14"/>
      <c r="O500" s="79">
        <v>-900000</v>
      </c>
      <c r="P500" s="79">
        <f t="shared" si="225"/>
        <v>-900000</v>
      </c>
      <c r="Q500" s="79">
        <f t="shared" si="226"/>
        <v>-900000</v>
      </c>
      <c r="R500" s="13">
        <f t="shared" si="227"/>
        <v>-900000</v>
      </c>
      <c r="S500" s="15">
        <f t="shared" si="228"/>
        <v>-900000</v>
      </c>
      <c r="T500" s="79">
        <f t="shared" si="229"/>
        <v>-900000</v>
      </c>
      <c r="U500" s="79">
        <f t="shared" si="230"/>
        <v>-900000</v>
      </c>
      <c r="V500" s="16">
        <f t="shared" si="231"/>
        <v>-900000</v>
      </c>
      <c r="W500" s="79">
        <f t="shared" si="232"/>
        <v>-900000</v>
      </c>
      <c r="X500" s="79">
        <f t="shared" si="233"/>
        <v>-900000</v>
      </c>
      <c r="Y500" s="13">
        <f t="shared" si="234"/>
        <v>-900000</v>
      </c>
      <c r="Z500" s="14"/>
      <c r="AA500" s="14"/>
      <c r="AE500" s="13"/>
      <c r="AF500" s="14"/>
      <c r="AG500" s="2"/>
      <c r="AK500" s="13"/>
      <c r="AL500" s="14"/>
      <c r="AS500" s="79">
        <v>-900000</v>
      </c>
      <c r="AU500" s="79" t="s">
        <v>1781</v>
      </c>
    </row>
    <row r="501" spans="1:47" s="79" customFormat="1" ht="13.5">
      <c r="A501" s="79" t="s">
        <v>1758</v>
      </c>
      <c r="B501" s="15">
        <v>-900000</v>
      </c>
      <c r="C501" s="79">
        <f t="shared" si="215"/>
        <v>-900000</v>
      </c>
      <c r="D501" s="79">
        <f t="shared" si="216"/>
        <v>-900000</v>
      </c>
      <c r="E501" s="5">
        <f t="shared" si="217"/>
        <v>-900000</v>
      </c>
      <c r="F501" s="14"/>
      <c r="G501" s="15">
        <f t="shared" si="218"/>
        <v>-900000</v>
      </c>
      <c r="H501" s="79">
        <f t="shared" si="219"/>
        <v>-900000</v>
      </c>
      <c r="I501" s="79">
        <f t="shared" si="220"/>
        <v>-900000</v>
      </c>
      <c r="J501" s="5">
        <f t="shared" si="221"/>
        <v>-900000</v>
      </c>
      <c r="K501" s="5">
        <f t="shared" si="222"/>
        <v>-900000</v>
      </c>
      <c r="L501" s="5">
        <f t="shared" si="223"/>
        <v>-900000</v>
      </c>
      <c r="M501" s="5">
        <f t="shared" si="224"/>
        <v>-900000</v>
      </c>
      <c r="N501" s="14"/>
      <c r="O501" s="79">
        <v>-900000</v>
      </c>
      <c r="P501" s="79">
        <f t="shared" si="225"/>
        <v>-900000</v>
      </c>
      <c r="Q501" s="79">
        <f t="shared" si="226"/>
        <v>-900000</v>
      </c>
      <c r="R501" s="13">
        <f t="shared" si="227"/>
        <v>-900000</v>
      </c>
      <c r="S501" s="15">
        <f t="shared" si="228"/>
        <v>-900000</v>
      </c>
      <c r="T501" s="79">
        <f t="shared" si="229"/>
        <v>-900000</v>
      </c>
      <c r="U501" s="79">
        <f t="shared" si="230"/>
        <v>-900000</v>
      </c>
      <c r="V501" s="16">
        <f t="shared" si="231"/>
        <v>-900000</v>
      </c>
      <c r="W501" s="79">
        <f t="shared" si="232"/>
        <v>-900000</v>
      </c>
      <c r="X501" s="79">
        <f t="shared" si="233"/>
        <v>-900000</v>
      </c>
      <c r="Y501" s="13">
        <f t="shared" si="234"/>
        <v>-900000</v>
      </c>
      <c r="Z501" s="14"/>
      <c r="AA501" s="14"/>
      <c r="AE501" s="13"/>
      <c r="AF501" s="14"/>
      <c r="AG501" s="2"/>
      <c r="AK501" s="13"/>
      <c r="AL501" s="14"/>
      <c r="AS501" s="79">
        <v>-900000</v>
      </c>
      <c r="AU501" s="79" t="s">
        <v>1781</v>
      </c>
    </row>
    <row r="502" spans="1:47" s="79" customFormat="1" ht="13.5">
      <c r="A502" s="79" t="s">
        <v>1759</v>
      </c>
      <c r="B502" s="15">
        <v>-900000</v>
      </c>
      <c r="C502" s="79">
        <f t="shared" si="215"/>
        <v>-900000</v>
      </c>
      <c r="D502" s="79">
        <f t="shared" si="216"/>
        <v>-900000</v>
      </c>
      <c r="E502" s="5">
        <f t="shared" si="217"/>
        <v>-900000</v>
      </c>
      <c r="F502" s="14"/>
      <c r="G502" s="15">
        <f t="shared" si="218"/>
        <v>-900000</v>
      </c>
      <c r="H502" s="79">
        <f t="shared" si="219"/>
        <v>-900000</v>
      </c>
      <c r="I502" s="79">
        <f t="shared" si="220"/>
        <v>-900000</v>
      </c>
      <c r="J502" s="5">
        <f t="shared" si="221"/>
        <v>-900000</v>
      </c>
      <c r="K502" s="5">
        <f t="shared" si="222"/>
        <v>-900000</v>
      </c>
      <c r="L502" s="5">
        <f t="shared" si="223"/>
        <v>-900000</v>
      </c>
      <c r="M502" s="5">
        <f t="shared" si="224"/>
        <v>-900000</v>
      </c>
      <c r="N502" s="14"/>
      <c r="O502" s="79">
        <v>-900000</v>
      </c>
      <c r="P502" s="79">
        <f t="shared" si="225"/>
        <v>-900000</v>
      </c>
      <c r="Q502" s="79">
        <f t="shared" si="226"/>
        <v>-900000</v>
      </c>
      <c r="R502" s="13">
        <f t="shared" si="227"/>
        <v>-900000</v>
      </c>
      <c r="S502" s="15">
        <f t="shared" si="228"/>
        <v>-900000</v>
      </c>
      <c r="T502" s="79">
        <f t="shared" si="229"/>
        <v>-900000</v>
      </c>
      <c r="U502" s="79">
        <f t="shared" si="230"/>
        <v>-900000</v>
      </c>
      <c r="V502" s="16">
        <f t="shared" si="231"/>
        <v>-900000</v>
      </c>
      <c r="W502" s="79">
        <f t="shared" si="232"/>
        <v>-900000</v>
      </c>
      <c r="X502" s="79">
        <f t="shared" si="233"/>
        <v>-900000</v>
      </c>
      <c r="Y502" s="13">
        <f t="shared" si="234"/>
        <v>-900000</v>
      </c>
      <c r="Z502" s="14"/>
      <c r="AA502" s="14"/>
      <c r="AE502" s="13"/>
      <c r="AF502" s="14"/>
      <c r="AG502" s="2"/>
      <c r="AK502" s="13"/>
      <c r="AL502" s="14"/>
      <c r="AS502" s="79">
        <v>-900000</v>
      </c>
      <c r="AU502" s="79" t="s">
        <v>1781</v>
      </c>
    </row>
    <row r="503" spans="1:47" s="79" customFormat="1" ht="13.5">
      <c r="A503" s="79" t="s">
        <v>1760</v>
      </c>
      <c r="B503" s="15">
        <v>-900000</v>
      </c>
      <c r="C503" s="79">
        <f t="shared" si="215"/>
        <v>-900000</v>
      </c>
      <c r="D503" s="79">
        <f t="shared" si="216"/>
        <v>-900000</v>
      </c>
      <c r="E503" s="5">
        <f t="shared" si="217"/>
        <v>-900000</v>
      </c>
      <c r="F503" s="14"/>
      <c r="G503" s="15">
        <f t="shared" si="218"/>
        <v>-900000</v>
      </c>
      <c r="H503" s="79">
        <f t="shared" si="219"/>
        <v>-900000</v>
      </c>
      <c r="I503" s="79">
        <f t="shared" si="220"/>
        <v>-900000</v>
      </c>
      <c r="J503" s="5">
        <f t="shared" si="221"/>
        <v>-900000</v>
      </c>
      <c r="K503" s="5">
        <f t="shared" si="222"/>
        <v>-900000</v>
      </c>
      <c r="L503" s="5">
        <f t="shared" si="223"/>
        <v>-900000</v>
      </c>
      <c r="M503" s="5">
        <f t="shared" si="224"/>
        <v>-900000</v>
      </c>
      <c r="N503" s="14"/>
      <c r="O503" s="79">
        <v>-900000</v>
      </c>
      <c r="P503" s="79">
        <f t="shared" si="225"/>
        <v>-900000</v>
      </c>
      <c r="Q503" s="79">
        <f t="shared" si="226"/>
        <v>-900000</v>
      </c>
      <c r="R503" s="13">
        <f t="shared" si="227"/>
        <v>-900000</v>
      </c>
      <c r="S503" s="15">
        <f t="shared" si="228"/>
        <v>-900000</v>
      </c>
      <c r="T503" s="79">
        <f t="shared" si="229"/>
        <v>-900000</v>
      </c>
      <c r="U503" s="79">
        <f t="shared" si="230"/>
        <v>-900000</v>
      </c>
      <c r="V503" s="16">
        <f t="shared" si="231"/>
        <v>-900000</v>
      </c>
      <c r="W503" s="79">
        <f t="shared" si="232"/>
        <v>-900000</v>
      </c>
      <c r="X503" s="79">
        <f t="shared" si="233"/>
        <v>-900000</v>
      </c>
      <c r="Y503" s="13">
        <f t="shared" si="234"/>
        <v>-900000</v>
      </c>
      <c r="Z503" s="14"/>
      <c r="AA503" s="14"/>
      <c r="AE503" s="13"/>
      <c r="AF503" s="14"/>
      <c r="AG503" s="2"/>
      <c r="AK503" s="13"/>
      <c r="AL503" s="14"/>
      <c r="AS503" s="79">
        <v>-900000</v>
      </c>
      <c r="AU503" s="79" t="s">
        <v>1781</v>
      </c>
    </row>
    <row r="504" spans="1:14" ht="13.5">
      <c r="A504" s="5" t="s">
        <v>784</v>
      </c>
      <c r="B504" s="12">
        <v>2</v>
      </c>
      <c r="C504">
        <f aca="true" t="shared" si="235" ref="C504:E512">B504</f>
        <v>2</v>
      </c>
      <c r="D504">
        <f t="shared" si="235"/>
        <v>2</v>
      </c>
      <c r="E504">
        <f t="shared" si="235"/>
        <v>2</v>
      </c>
      <c r="F504" s="14">
        <v>0.35</v>
      </c>
      <c r="G504" s="15">
        <f>B504</f>
        <v>2</v>
      </c>
      <c r="H504">
        <f aca="true" t="shared" si="236" ref="H504:M504">G504</f>
        <v>2</v>
      </c>
      <c r="I504">
        <f t="shared" si="236"/>
        <v>2</v>
      </c>
      <c r="J504">
        <f t="shared" si="236"/>
        <v>2</v>
      </c>
      <c r="K504">
        <f t="shared" si="236"/>
        <v>2</v>
      </c>
      <c r="L504">
        <f t="shared" si="236"/>
        <v>2</v>
      </c>
      <c r="M504">
        <f t="shared" si="236"/>
        <v>2</v>
      </c>
      <c r="N504" s="14">
        <f>F504</f>
        <v>0.35</v>
      </c>
    </row>
    <row r="505" spans="1:14" ht="13.5">
      <c r="A505" s="5" t="s">
        <v>785</v>
      </c>
      <c r="B505" s="12">
        <v>5</v>
      </c>
      <c r="C505">
        <f t="shared" si="235"/>
        <v>5</v>
      </c>
      <c r="D505">
        <f t="shared" si="235"/>
        <v>5</v>
      </c>
      <c r="E505">
        <f t="shared" si="235"/>
        <v>5</v>
      </c>
      <c r="F505" s="14">
        <v>0.35</v>
      </c>
      <c r="G505" s="15">
        <f aca="true" t="shared" si="237" ref="G505:G513">B505</f>
        <v>5</v>
      </c>
      <c r="H505">
        <f aca="true" t="shared" si="238" ref="H505:M505">G505</f>
        <v>5</v>
      </c>
      <c r="I505">
        <f t="shared" si="238"/>
        <v>5</v>
      </c>
      <c r="J505">
        <f t="shared" si="238"/>
        <v>5</v>
      </c>
      <c r="K505">
        <f t="shared" si="238"/>
        <v>5</v>
      </c>
      <c r="L505">
        <f t="shared" si="238"/>
        <v>5</v>
      </c>
      <c r="M505">
        <f t="shared" si="238"/>
        <v>5</v>
      </c>
      <c r="N505" s="14">
        <f aca="true" t="shared" si="239" ref="N505:N543">F505</f>
        <v>0.35</v>
      </c>
    </row>
    <row r="506" spans="1:18" ht="13.5">
      <c r="A506" s="5" t="s">
        <v>786</v>
      </c>
      <c r="B506" s="12">
        <v>8</v>
      </c>
      <c r="C506">
        <f t="shared" si="235"/>
        <v>8</v>
      </c>
      <c r="D506">
        <f t="shared" si="235"/>
        <v>8</v>
      </c>
      <c r="E506">
        <f t="shared" si="235"/>
        <v>8</v>
      </c>
      <c r="F506" s="14">
        <v>0.4</v>
      </c>
      <c r="G506" s="15">
        <f t="shared" si="237"/>
        <v>8</v>
      </c>
      <c r="H506">
        <f aca="true" t="shared" si="240" ref="H506:M506">G506</f>
        <v>8</v>
      </c>
      <c r="I506">
        <f t="shared" si="240"/>
        <v>8</v>
      </c>
      <c r="J506">
        <f t="shared" si="240"/>
        <v>8</v>
      </c>
      <c r="K506">
        <f t="shared" si="240"/>
        <v>8</v>
      </c>
      <c r="L506">
        <f t="shared" si="240"/>
        <v>8</v>
      </c>
      <c r="M506">
        <f t="shared" si="240"/>
        <v>8</v>
      </c>
      <c r="N506" s="14">
        <f t="shared" si="239"/>
        <v>0.4</v>
      </c>
      <c r="R506"/>
    </row>
    <row r="507" spans="1:14" ht="13.5">
      <c r="A507" s="5" t="s">
        <v>787</v>
      </c>
      <c r="B507" s="12">
        <v>11</v>
      </c>
      <c r="C507">
        <f t="shared" si="235"/>
        <v>11</v>
      </c>
      <c r="D507">
        <f t="shared" si="235"/>
        <v>11</v>
      </c>
      <c r="E507">
        <f t="shared" si="235"/>
        <v>11</v>
      </c>
      <c r="F507" s="14">
        <v>0.4</v>
      </c>
      <c r="G507" s="15">
        <f t="shared" si="237"/>
        <v>11</v>
      </c>
      <c r="H507">
        <f aca="true" t="shared" si="241" ref="H507:M507">G507</f>
        <v>11</v>
      </c>
      <c r="I507">
        <f t="shared" si="241"/>
        <v>11</v>
      </c>
      <c r="J507">
        <f t="shared" si="241"/>
        <v>11</v>
      </c>
      <c r="K507">
        <f t="shared" si="241"/>
        <v>11</v>
      </c>
      <c r="L507">
        <f t="shared" si="241"/>
        <v>11</v>
      </c>
      <c r="M507">
        <f t="shared" si="241"/>
        <v>11</v>
      </c>
      <c r="N507" s="14">
        <f t="shared" si="239"/>
        <v>0.4</v>
      </c>
    </row>
    <row r="508" spans="1:14" ht="13.5">
      <c r="A508" s="5" t="s">
        <v>788</v>
      </c>
      <c r="B508" s="12">
        <v>13</v>
      </c>
      <c r="C508">
        <f t="shared" si="235"/>
        <v>13</v>
      </c>
      <c r="D508">
        <f t="shared" si="235"/>
        <v>13</v>
      </c>
      <c r="E508">
        <f t="shared" si="235"/>
        <v>13</v>
      </c>
      <c r="F508" s="14">
        <v>0.5</v>
      </c>
      <c r="G508" s="15">
        <f t="shared" si="237"/>
        <v>13</v>
      </c>
      <c r="H508">
        <f aca="true" t="shared" si="242" ref="H508:M508">G508</f>
        <v>13</v>
      </c>
      <c r="I508">
        <f t="shared" si="242"/>
        <v>13</v>
      </c>
      <c r="J508">
        <f t="shared" si="242"/>
        <v>13</v>
      </c>
      <c r="K508">
        <f t="shared" si="242"/>
        <v>13</v>
      </c>
      <c r="L508">
        <f t="shared" si="242"/>
        <v>13</v>
      </c>
      <c r="M508">
        <f t="shared" si="242"/>
        <v>13</v>
      </c>
      <c r="N508" s="14">
        <f t="shared" si="239"/>
        <v>0.5</v>
      </c>
    </row>
    <row r="509" spans="1:14" ht="13.5">
      <c r="A509" s="5" t="s">
        <v>789</v>
      </c>
      <c r="B509" s="12">
        <v>15</v>
      </c>
      <c r="C509">
        <f t="shared" si="235"/>
        <v>15</v>
      </c>
      <c r="D509">
        <f t="shared" si="235"/>
        <v>15</v>
      </c>
      <c r="E509">
        <f t="shared" si="235"/>
        <v>15</v>
      </c>
      <c r="F509" s="14">
        <v>0.6</v>
      </c>
      <c r="G509" s="15">
        <f t="shared" si="237"/>
        <v>15</v>
      </c>
      <c r="H509">
        <f aca="true" t="shared" si="243" ref="H509:M509">G509</f>
        <v>15</v>
      </c>
      <c r="I509">
        <f t="shared" si="243"/>
        <v>15</v>
      </c>
      <c r="J509">
        <f t="shared" si="243"/>
        <v>15</v>
      </c>
      <c r="K509">
        <f t="shared" si="243"/>
        <v>15</v>
      </c>
      <c r="L509">
        <f t="shared" si="243"/>
        <v>15</v>
      </c>
      <c r="M509">
        <f t="shared" si="243"/>
        <v>15</v>
      </c>
      <c r="N509" s="14">
        <f t="shared" si="239"/>
        <v>0.6</v>
      </c>
    </row>
    <row r="510" spans="1:14" ht="13.5">
      <c r="A510" s="5" t="s">
        <v>790</v>
      </c>
      <c r="B510" s="12">
        <v>17</v>
      </c>
      <c r="C510">
        <f t="shared" si="235"/>
        <v>17</v>
      </c>
      <c r="D510">
        <f t="shared" si="235"/>
        <v>17</v>
      </c>
      <c r="E510">
        <f t="shared" si="235"/>
        <v>17</v>
      </c>
      <c r="F510" s="14">
        <v>0.7</v>
      </c>
      <c r="G510" s="15">
        <f t="shared" si="237"/>
        <v>17</v>
      </c>
      <c r="H510">
        <f aca="true" t="shared" si="244" ref="H510:M510">G510</f>
        <v>17</v>
      </c>
      <c r="I510">
        <f t="shared" si="244"/>
        <v>17</v>
      </c>
      <c r="J510">
        <f t="shared" si="244"/>
        <v>17</v>
      </c>
      <c r="K510">
        <f t="shared" si="244"/>
        <v>17</v>
      </c>
      <c r="L510">
        <f t="shared" si="244"/>
        <v>17</v>
      </c>
      <c r="M510">
        <f t="shared" si="244"/>
        <v>17</v>
      </c>
      <c r="N510" s="14">
        <f t="shared" si="239"/>
        <v>0.7</v>
      </c>
    </row>
    <row r="511" spans="1:14" ht="13.5">
      <c r="A511" s="5" t="s">
        <v>791</v>
      </c>
      <c r="B511" s="12">
        <v>20</v>
      </c>
      <c r="C511">
        <f t="shared" si="235"/>
        <v>20</v>
      </c>
      <c r="D511">
        <f t="shared" si="235"/>
        <v>20</v>
      </c>
      <c r="E511">
        <f t="shared" si="235"/>
        <v>20</v>
      </c>
      <c r="F511" s="14">
        <v>0.8</v>
      </c>
      <c r="G511" s="15">
        <f t="shared" si="237"/>
        <v>20</v>
      </c>
      <c r="H511">
        <f aca="true" t="shared" si="245" ref="H511:M511">G511</f>
        <v>20</v>
      </c>
      <c r="I511">
        <f t="shared" si="245"/>
        <v>20</v>
      </c>
      <c r="J511">
        <f t="shared" si="245"/>
        <v>20</v>
      </c>
      <c r="K511">
        <f t="shared" si="245"/>
        <v>20</v>
      </c>
      <c r="L511">
        <f t="shared" si="245"/>
        <v>20</v>
      </c>
      <c r="M511">
        <f t="shared" si="245"/>
        <v>20</v>
      </c>
      <c r="N511" s="14">
        <f t="shared" si="239"/>
        <v>0.8</v>
      </c>
    </row>
    <row r="512" spans="1:14" ht="13.5">
      <c r="A512" s="5" t="s">
        <v>792</v>
      </c>
      <c r="B512" s="12">
        <v>23</v>
      </c>
      <c r="C512">
        <f t="shared" si="235"/>
        <v>23</v>
      </c>
      <c r="D512">
        <f t="shared" si="235"/>
        <v>23</v>
      </c>
      <c r="E512">
        <f t="shared" si="235"/>
        <v>23</v>
      </c>
      <c r="F512" s="14">
        <v>0.9</v>
      </c>
      <c r="G512" s="15">
        <f t="shared" si="237"/>
        <v>23</v>
      </c>
      <c r="H512">
        <f aca="true" t="shared" si="246" ref="H512:M512">G512</f>
        <v>23</v>
      </c>
      <c r="I512">
        <f t="shared" si="246"/>
        <v>23</v>
      </c>
      <c r="J512">
        <f t="shared" si="246"/>
        <v>23</v>
      </c>
      <c r="K512">
        <f t="shared" si="246"/>
        <v>23</v>
      </c>
      <c r="L512">
        <f t="shared" si="246"/>
        <v>23</v>
      </c>
      <c r="M512">
        <f t="shared" si="246"/>
        <v>23</v>
      </c>
      <c r="N512" s="14">
        <f t="shared" si="239"/>
        <v>0.9</v>
      </c>
    </row>
    <row r="513" spans="1:14" ht="13.5">
      <c r="A513" s="5" t="s">
        <v>793</v>
      </c>
      <c r="B513" s="12">
        <v>26</v>
      </c>
      <c r="C513">
        <f aca="true" t="shared" si="247" ref="C513:E535">B513</f>
        <v>26</v>
      </c>
      <c r="D513">
        <f t="shared" si="247"/>
        <v>26</v>
      </c>
      <c r="E513">
        <f t="shared" si="247"/>
        <v>26</v>
      </c>
      <c r="F513" s="14">
        <v>1</v>
      </c>
      <c r="G513" s="15">
        <f t="shared" si="237"/>
        <v>26</v>
      </c>
      <c r="H513">
        <f aca="true" t="shared" si="248" ref="H513:M515">G513</f>
        <v>26</v>
      </c>
      <c r="I513">
        <f t="shared" si="248"/>
        <v>26</v>
      </c>
      <c r="J513">
        <f t="shared" si="248"/>
        <v>26</v>
      </c>
      <c r="K513">
        <f t="shared" si="248"/>
        <v>26</v>
      </c>
      <c r="L513">
        <f t="shared" si="248"/>
        <v>26</v>
      </c>
      <c r="M513">
        <f t="shared" si="248"/>
        <v>26</v>
      </c>
      <c r="N513" s="14">
        <f t="shared" si="239"/>
        <v>1</v>
      </c>
    </row>
    <row r="514" spans="1:50" ht="13.5">
      <c r="A514" s="5" t="s">
        <v>794</v>
      </c>
      <c r="B514" s="12">
        <v>-900000</v>
      </c>
      <c r="C514">
        <f t="shared" si="247"/>
        <v>-900000</v>
      </c>
      <c r="D514">
        <f t="shared" si="247"/>
        <v>-900000</v>
      </c>
      <c r="E514" s="13">
        <f t="shared" si="247"/>
        <v>-900000</v>
      </c>
      <c r="F514" s="14">
        <v>-900000</v>
      </c>
      <c r="G514" s="15">
        <v>-900000</v>
      </c>
      <c r="H514">
        <f t="shared" si="248"/>
        <v>-900000</v>
      </c>
      <c r="I514">
        <f t="shared" si="248"/>
        <v>-900000</v>
      </c>
      <c r="J514" s="16">
        <f t="shared" si="248"/>
        <v>-900000</v>
      </c>
      <c r="K514" s="2">
        <f t="shared" si="248"/>
        <v>-900000</v>
      </c>
      <c r="L514" s="2">
        <f t="shared" si="248"/>
        <v>-900000</v>
      </c>
      <c r="M514" s="2">
        <f t="shared" si="248"/>
        <v>-900000</v>
      </c>
      <c r="N514" s="14">
        <f t="shared" si="239"/>
        <v>-900000</v>
      </c>
      <c r="O514">
        <v>-900000</v>
      </c>
      <c r="P514">
        <f>O514</f>
        <v>-900000</v>
      </c>
      <c r="Q514">
        <f aca="true" t="shared" si="249" ref="Q514:Y514">P514</f>
        <v>-900000</v>
      </c>
      <c r="R514" s="13">
        <f t="shared" si="249"/>
        <v>-900000</v>
      </c>
      <c r="S514" s="15">
        <f t="shared" si="249"/>
        <v>-900000</v>
      </c>
      <c r="T514">
        <f t="shared" si="249"/>
        <v>-900000</v>
      </c>
      <c r="U514">
        <f t="shared" si="249"/>
        <v>-900000</v>
      </c>
      <c r="V514" s="16">
        <f t="shared" si="249"/>
        <v>-900000</v>
      </c>
      <c r="W514">
        <f t="shared" si="249"/>
        <v>-900000</v>
      </c>
      <c r="X514">
        <f t="shared" si="249"/>
        <v>-900000</v>
      </c>
      <c r="Y514" s="13">
        <f t="shared" si="249"/>
        <v>-900000</v>
      </c>
      <c r="Z514" s="14">
        <v>1</v>
      </c>
      <c r="AX514" s="79">
        <f aca="true" t="shared" si="250" ref="AX514:AX552">O514</f>
        <v>-900000</v>
      </c>
    </row>
    <row r="515" spans="1:50" ht="13.5">
      <c r="A515" s="5" t="s">
        <v>795</v>
      </c>
      <c r="B515" s="12">
        <v>6</v>
      </c>
      <c r="C515">
        <f t="shared" si="247"/>
        <v>6</v>
      </c>
      <c r="D515">
        <f t="shared" si="247"/>
        <v>6</v>
      </c>
      <c r="E515" s="13">
        <f t="shared" si="247"/>
        <v>6</v>
      </c>
      <c r="F515" s="14">
        <v>0.7</v>
      </c>
      <c r="G515" s="15">
        <v>4</v>
      </c>
      <c r="H515">
        <f t="shared" si="248"/>
        <v>4</v>
      </c>
      <c r="I515">
        <f t="shared" si="248"/>
        <v>4</v>
      </c>
      <c r="J515" s="16">
        <f t="shared" si="248"/>
        <v>4</v>
      </c>
      <c r="K515" s="5">
        <f t="shared" si="248"/>
        <v>4</v>
      </c>
      <c r="L515" s="5">
        <f t="shared" si="248"/>
        <v>4</v>
      </c>
      <c r="M515" s="5">
        <f t="shared" si="248"/>
        <v>4</v>
      </c>
      <c r="N515" s="14">
        <f t="shared" si="239"/>
        <v>0.7</v>
      </c>
      <c r="O515">
        <v>7</v>
      </c>
      <c r="P515">
        <f aca="true" t="shared" si="251" ref="P515:Y515">O515</f>
        <v>7</v>
      </c>
      <c r="Q515">
        <f t="shared" si="251"/>
        <v>7</v>
      </c>
      <c r="R515" s="13">
        <f t="shared" si="251"/>
        <v>7</v>
      </c>
      <c r="S515" s="15">
        <f t="shared" si="251"/>
        <v>7</v>
      </c>
      <c r="T515">
        <f t="shared" si="251"/>
        <v>7</v>
      </c>
      <c r="U515">
        <f t="shared" si="251"/>
        <v>7</v>
      </c>
      <c r="V515" s="16">
        <f t="shared" si="251"/>
        <v>7</v>
      </c>
      <c r="W515">
        <f t="shared" si="251"/>
        <v>7</v>
      </c>
      <c r="X515">
        <f t="shared" si="251"/>
        <v>7</v>
      </c>
      <c r="Y515" s="13">
        <f t="shared" si="251"/>
        <v>7</v>
      </c>
      <c r="Z515" s="14">
        <v>1</v>
      </c>
      <c r="AX515" s="79">
        <f t="shared" si="250"/>
        <v>7</v>
      </c>
    </row>
    <row r="516" spans="1:50" ht="13.5">
      <c r="A516" s="5" t="s">
        <v>796</v>
      </c>
      <c r="B516" s="12">
        <v>9</v>
      </c>
      <c r="C516">
        <f t="shared" si="247"/>
        <v>9</v>
      </c>
      <c r="D516">
        <f t="shared" si="247"/>
        <v>9</v>
      </c>
      <c r="E516" s="13">
        <f t="shared" si="247"/>
        <v>9</v>
      </c>
      <c r="F516" s="14">
        <v>0.7</v>
      </c>
      <c r="G516" s="15">
        <v>7</v>
      </c>
      <c r="H516">
        <f aca="true" t="shared" si="252" ref="H516:M516">G516</f>
        <v>7</v>
      </c>
      <c r="I516">
        <f t="shared" si="252"/>
        <v>7</v>
      </c>
      <c r="J516" s="16">
        <f t="shared" si="252"/>
        <v>7</v>
      </c>
      <c r="K516" s="5">
        <f t="shared" si="252"/>
        <v>7</v>
      </c>
      <c r="L516" s="5">
        <f t="shared" si="252"/>
        <v>7</v>
      </c>
      <c r="M516" s="5">
        <f t="shared" si="252"/>
        <v>7</v>
      </c>
      <c r="N516" s="14">
        <f t="shared" si="239"/>
        <v>0.7</v>
      </c>
      <c r="O516">
        <v>8</v>
      </c>
      <c r="P516">
        <f aca="true" t="shared" si="253" ref="P516:Y516">O516</f>
        <v>8</v>
      </c>
      <c r="Q516">
        <f t="shared" si="253"/>
        <v>8</v>
      </c>
      <c r="R516" s="13">
        <f t="shared" si="253"/>
        <v>8</v>
      </c>
      <c r="S516" s="15">
        <f t="shared" si="253"/>
        <v>8</v>
      </c>
      <c r="T516">
        <f t="shared" si="253"/>
        <v>8</v>
      </c>
      <c r="U516">
        <f t="shared" si="253"/>
        <v>8</v>
      </c>
      <c r="V516" s="16">
        <f t="shared" si="253"/>
        <v>8</v>
      </c>
      <c r="W516">
        <f t="shared" si="253"/>
        <v>8</v>
      </c>
      <c r="X516">
        <f t="shared" si="253"/>
        <v>8</v>
      </c>
      <c r="Y516" s="13">
        <f t="shared" si="253"/>
        <v>8</v>
      </c>
      <c r="Z516" s="14">
        <v>1</v>
      </c>
      <c r="AX516" s="79">
        <f t="shared" si="250"/>
        <v>8</v>
      </c>
    </row>
    <row r="517" spans="1:50" ht="13.5">
      <c r="A517" s="5" t="s">
        <v>797</v>
      </c>
      <c r="B517" s="12">
        <v>14</v>
      </c>
      <c r="C517">
        <f t="shared" si="247"/>
        <v>14</v>
      </c>
      <c r="D517">
        <f t="shared" si="247"/>
        <v>14</v>
      </c>
      <c r="E517" s="13">
        <f t="shared" si="247"/>
        <v>14</v>
      </c>
      <c r="F517" s="14">
        <v>0.8</v>
      </c>
      <c r="G517" s="15">
        <v>13</v>
      </c>
      <c r="H517">
        <f aca="true" t="shared" si="254" ref="H517:M517">G517</f>
        <v>13</v>
      </c>
      <c r="I517">
        <f t="shared" si="254"/>
        <v>13</v>
      </c>
      <c r="J517" s="16">
        <f t="shared" si="254"/>
        <v>13</v>
      </c>
      <c r="K517" s="5">
        <f t="shared" si="254"/>
        <v>13</v>
      </c>
      <c r="L517" s="5">
        <f t="shared" si="254"/>
        <v>13</v>
      </c>
      <c r="M517" s="5">
        <f t="shared" si="254"/>
        <v>13</v>
      </c>
      <c r="N517" s="14">
        <f t="shared" si="239"/>
        <v>0.8</v>
      </c>
      <c r="O517">
        <v>11</v>
      </c>
      <c r="P517">
        <f aca="true" t="shared" si="255" ref="P517:Y517">O517</f>
        <v>11</v>
      </c>
      <c r="Q517">
        <f t="shared" si="255"/>
        <v>11</v>
      </c>
      <c r="R517" s="13">
        <f t="shared" si="255"/>
        <v>11</v>
      </c>
      <c r="S517" s="15">
        <f t="shared" si="255"/>
        <v>11</v>
      </c>
      <c r="T517">
        <f t="shared" si="255"/>
        <v>11</v>
      </c>
      <c r="U517">
        <f t="shared" si="255"/>
        <v>11</v>
      </c>
      <c r="V517" s="16">
        <f t="shared" si="255"/>
        <v>11</v>
      </c>
      <c r="W517">
        <f t="shared" si="255"/>
        <v>11</v>
      </c>
      <c r="X517">
        <f t="shared" si="255"/>
        <v>11</v>
      </c>
      <c r="Y517" s="13">
        <f t="shared" si="255"/>
        <v>11</v>
      </c>
      <c r="Z517" s="14">
        <v>1</v>
      </c>
      <c r="AX517" s="79">
        <f t="shared" si="250"/>
        <v>11</v>
      </c>
    </row>
    <row r="518" spans="1:50" ht="13.5">
      <c r="A518" s="5" t="s">
        <v>798</v>
      </c>
      <c r="B518" s="12">
        <v>18</v>
      </c>
      <c r="C518">
        <f t="shared" si="247"/>
        <v>18</v>
      </c>
      <c r="D518">
        <f t="shared" si="247"/>
        <v>18</v>
      </c>
      <c r="E518" s="13">
        <f t="shared" si="247"/>
        <v>18</v>
      </c>
      <c r="F518" s="14">
        <v>0.8</v>
      </c>
      <c r="G518" s="15">
        <v>17</v>
      </c>
      <c r="H518">
        <f aca="true" t="shared" si="256" ref="H518:M518">G518</f>
        <v>17</v>
      </c>
      <c r="I518">
        <f t="shared" si="256"/>
        <v>17</v>
      </c>
      <c r="J518" s="16">
        <f t="shared" si="256"/>
        <v>17</v>
      </c>
      <c r="K518" s="5">
        <f t="shared" si="256"/>
        <v>17</v>
      </c>
      <c r="L518" s="5">
        <f t="shared" si="256"/>
        <v>17</v>
      </c>
      <c r="M518" s="5">
        <f t="shared" si="256"/>
        <v>17</v>
      </c>
      <c r="N518" s="18">
        <f t="shared" si="239"/>
        <v>0.8</v>
      </c>
      <c r="O518">
        <v>13</v>
      </c>
      <c r="P518">
        <f aca="true" t="shared" si="257" ref="P518:Y518">O518</f>
        <v>13</v>
      </c>
      <c r="Q518">
        <f t="shared" si="257"/>
        <v>13</v>
      </c>
      <c r="R518" s="13">
        <f t="shared" si="257"/>
        <v>13</v>
      </c>
      <c r="S518" s="15">
        <f t="shared" si="257"/>
        <v>13</v>
      </c>
      <c r="T518">
        <f t="shared" si="257"/>
        <v>13</v>
      </c>
      <c r="U518">
        <f t="shared" si="257"/>
        <v>13</v>
      </c>
      <c r="V518" s="16">
        <f t="shared" si="257"/>
        <v>13</v>
      </c>
      <c r="W518">
        <f t="shared" si="257"/>
        <v>13</v>
      </c>
      <c r="X518">
        <f t="shared" si="257"/>
        <v>13</v>
      </c>
      <c r="Y518" s="13">
        <f t="shared" si="257"/>
        <v>13</v>
      </c>
      <c r="Z518" s="14">
        <v>1</v>
      </c>
      <c r="AX518" s="79">
        <f t="shared" si="250"/>
        <v>13</v>
      </c>
    </row>
    <row r="519" spans="1:50" ht="13.5">
      <c r="A519" s="5" t="s">
        <v>799</v>
      </c>
      <c r="B519" s="12">
        <v>23</v>
      </c>
      <c r="C519">
        <f t="shared" si="247"/>
        <v>23</v>
      </c>
      <c r="D519">
        <f t="shared" si="247"/>
        <v>23</v>
      </c>
      <c r="E519" s="13">
        <f t="shared" si="247"/>
        <v>23</v>
      </c>
      <c r="F519" s="14">
        <v>0.8</v>
      </c>
      <c r="G519" s="15">
        <v>22</v>
      </c>
      <c r="H519">
        <f aca="true" t="shared" si="258" ref="H519:M519">G519</f>
        <v>22</v>
      </c>
      <c r="I519">
        <f t="shared" si="258"/>
        <v>22</v>
      </c>
      <c r="J519" s="16">
        <f t="shared" si="258"/>
        <v>22</v>
      </c>
      <c r="K519" s="5">
        <f t="shared" si="258"/>
        <v>22</v>
      </c>
      <c r="L519" s="5">
        <f t="shared" si="258"/>
        <v>22</v>
      </c>
      <c r="M519" s="5">
        <f t="shared" si="258"/>
        <v>22</v>
      </c>
      <c r="N519" s="14">
        <f t="shared" si="239"/>
        <v>0.8</v>
      </c>
      <c r="O519">
        <v>15</v>
      </c>
      <c r="P519">
        <f aca="true" t="shared" si="259" ref="P519:Y519">O519</f>
        <v>15</v>
      </c>
      <c r="Q519">
        <f t="shared" si="259"/>
        <v>15</v>
      </c>
      <c r="R519" s="13">
        <f t="shared" si="259"/>
        <v>15</v>
      </c>
      <c r="S519" s="15">
        <f t="shared" si="259"/>
        <v>15</v>
      </c>
      <c r="T519">
        <f t="shared" si="259"/>
        <v>15</v>
      </c>
      <c r="U519">
        <f t="shared" si="259"/>
        <v>15</v>
      </c>
      <c r="V519" s="16">
        <f t="shared" si="259"/>
        <v>15</v>
      </c>
      <c r="W519">
        <f t="shared" si="259"/>
        <v>15</v>
      </c>
      <c r="X519">
        <f t="shared" si="259"/>
        <v>15</v>
      </c>
      <c r="Y519" s="13">
        <f t="shared" si="259"/>
        <v>15</v>
      </c>
      <c r="Z519" s="14">
        <v>1</v>
      </c>
      <c r="AX519" s="79">
        <f t="shared" si="250"/>
        <v>15</v>
      </c>
    </row>
    <row r="520" spans="1:50" ht="13.5">
      <c r="A520" s="5" t="s">
        <v>800</v>
      </c>
      <c r="B520" s="12">
        <v>28</v>
      </c>
      <c r="C520">
        <f t="shared" si="247"/>
        <v>28</v>
      </c>
      <c r="D520">
        <f t="shared" si="247"/>
        <v>28</v>
      </c>
      <c r="E520" s="13">
        <f t="shared" si="247"/>
        <v>28</v>
      </c>
      <c r="F520" s="14">
        <v>0.8</v>
      </c>
      <c r="G520" s="15">
        <v>27</v>
      </c>
      <c r="H520">
        <f aca="true" t="shared" si="260" ref="H520:M520">G520</f>
        <v>27</v>
      </c>
      <c r="I520">
        <f t="shared" si="260"/>
        <v>27</v>
      </c>
      <c r="J520" s="16">
        <f t="shared" si="260"/>
        <v>27</v>
      </c>
      <c r="K520" s="5">
        <f t="shared" si="260"/>
        <v>27</v>
      </c>
      <c r="L520" s="5">
        <f t="shared" si="260"/>
        <v>27</v>
      </c>
      <c r="M520" s="5">
        <f t="shared" si="260"/>
        <v>27</v>
      </c>
      <c r="N520" s="14">
        <f t="shared" si="239"/>
        <v>0.8</v>
      </c>
      <c r="O520">
        <v>17</v>
      </c>
      <c r="P520">
        <f aca="true" t="shared" si="261" ref="P520:Y520">O520</f>
        <v>17</v>
      </c>
      <c r="Q520">
        <f t="shared" si="261"/>
        <v>17</v>
      </c>
      <c r="R520" s="13">
        <f t="shared" si="261"/>
        <v>17</v>
      </c>
      <c r="S520" s="15">
        <f t="shared" si="261"/>
        <v>17</v>
      </c>
      <c r="T520">
        <f t="shared" si="261"/>
        <v>17</v>
      </c>
      <c r="U520">
        <f t="shared" si="261"/>
        <v>17</v>
      </c>
      <c r="V520" s="16">
        <f t="shared" si="261"/>
        <v>17</v>
      </c>
      <c r="W520">
        <f t="shared" si="261"/>
        <v>17</v>
      </c>
      <c r="X520">
        <f t="shared" si="261"/>
        <v>17</v>
      </c>
      <c r="Y520" s="13">
        <f t="shared" si="261"/>
        <v>17</v>
      </c>
      <c r="Z520" s="14">
        <v>1</v>
      </c>
      <c r="AX520" s="79">
        <f t="shared" si="250"/>
        <v>17</v>
      </c>
    </row>
    <row r="521" spans="1:50" ht="13.5">
      <c r="A521" s="5" t="s">
        <v>801</v>
      </c>
      <c r="B521" s="12">
        <v>34</v>
      </c>
      <c r="C521">
        <f t="shared" si="247"/>
        <v>34</v>
      </c>
      <c r="D521">
        <f t="shared" si="247"/>
        <v>34</v>
      </c>
      <c r="E521" s="13">
        <f t="shared" si="247"/>
        <v>34</v>
      </c>
      <c r="F521" s="14">
        <v>1</v>
      </c>
      <c r="G521" s="15">
        <v>32</v>
      </c>
      <c r="H521">
        <f aca="true" t="shared" si="262" ref="H521:M521">G521</f>
        <v>32</v>
      </c>
      <c r="I521">
        <f t="shared" si="262"/>
        <v>32</v>
      </c>
      <c r="J521" s="16">
        <f t="shared" si="262"/>
        <v>32</v>
      </c>
      <c r="K521" s="5">
        <f t="shared" si="262"/>
        <v>32</v>
      </c>
      <c r="L521" s="5">
        <f t="shared" si="262"/>
        <v>32</v>
      </c>
      <c r="M521" s="5">
        <f t="shared" si="262"/>
        <v>32</v>
      </c>
      <c r="N521" s="14">
        <f t="shared" si="239"/>
        <v>1</v>
      </c>
      <c r="O521">
        <v>19</v>
      </c>
      <c r="P521">
        <f aca="true" t="shared" si="263" ref="P521:Y521">O521</f>
        <v>19</v>
      </c>
      <c r="Q521">
        <f t="shared" si="263"/>
        <v>19</v>
      </c>
      <c r="R521" s="13">
        <f t="shared" si="263"/>
        <v>19</v>
      </c>
      <c r="S521" s="15">
        <f t="shared" si="263"/>
        <v>19</v>
      </c>
      <c r="T521">
        <f t="shared" si="263"/>
        <v>19</v>
      </c>
      <c r="U521">
        <f t="shared" si="263"/>
        <v>19</v>
      </c>
      <c r="V521" s="16">
        <f t="shared" si="263"/>
        <v>19</v>
      </c>
      <c r="W521">
        <f t="shared" si="263"/>
        <v>19</v>
      </c>
      <c r="X521">
        <f t="shared" si="263"/>
        <v>19</v>
      </c>
      <c r="Y521" s="13">
        <f t="shared" si="263"/>
        <v>19</v>
      </c>
      <c r="Z521" s="14">
        <v>1</v>
      </c>
      <c r="AX521" s="79">
        <f t="shared" si="250"/>
        <v>19</v>
      </c>
    </row>
    <row r="522" spans="1:50" ht="13.5">
      <c r="A522" s="5" t="s">
        <v>802</v>
      </c>
      <c r="B522" s="12">
        <v>40</v>
      </c>
      <c r="C522">
        <f t="shared" si="247"/>
        <v>40</v>
      </c>
      <c r="D522">
        <f t="shared" si="247"/>
        <v>40</v>
      </c>
      <c r="E522" s="13">
        <f t="shared" si="247"/>
        <v>40</v>
      </c>
      <c r="F522" s="14">
        <v>1</v>
      </c>
      <c r="G522" s="15">
        <v>39</v>
      </c>
      <c r="H522">
        <f aca="true" t="shared" si="264" ref="H522:M522">G522</f>
        <v>39</v>
      </c>
      <c r="I522">
        <f t="shared" si="264"/>
        <v>39</v>
      </c>
      <c r="J522" s="16">
        <f t="shared" si="264"/>
        <v>39</v>
      </c>
      <c r="K522" s="5">
        <f t="shared" si="264"/>
        <v>39</v>
      </c>
      <c r="L522" s="5">
        <f t="shared" si="264"/>
        <v>39</v>
      </c>
      <c r="M522" s="5">
        <f t="shared" si="264"/>
        <v>39</v>
      </c>
      <c r="N522" s="14">
        <f t="shared" si="239"/>
        <v>1</v>
      </c>
      <c r="O522">
        <v>36</v>
      </c>
      <c r="P522">
        <f aca="true" t="shared" si="265" ref="P522:Y522">O522</f>
        <v>36</v>
      </c>
      <c r="Q522">
        <f t="shared" si="265"/>
        <v>36</v>
      </c>
      <c r="R522" s="13">
        <f t="shared" si="265"/>
        <v>36</v>
      </c>
      <c r="S522" s="15">
        <f t="shared" si="265"/>
        <v>36</v>
      </c>
      <c r="T522">
        <f t="shared" si="265"/>
        <v>36</v>
      </c>
      <c r="U522">
        <f t="shared" si="265"/>
        <v>36</v>
      </c>
      <c r="V522" s="16">
        <f t="shared" si="265"/>
        <v>36</v>
      </c>
      <c r="W522">
        <f t="shared" si="265"/>
        <v>36</v>
      </c>
      <c r="X522">
        <f t="shared" si="265"/>
        <v>36</v>
      </c>
      <c r="Y522" s="13">
        <f t="shared" si="265"/>
        <v>36</v>
      </c>
      <c r="Z522" s="14">
        <v>1</v>
      </c>
      <c r="AX522" s="79">
        <f t="shared" si="250"/>
        <v>36</v>
      </c>
    </row>
    <row r="523" spans="1:50" ht="13.5">
      <c r="A523" s="5" t="s">
        <v>803</v>
      </c>
      <c r="B523" s="12">
        <v>45</v>
      </c>
      <c r="C523">
        <f t="shared" si="247"/>
        <v>45</v>
      </c>
      <c r="D523">
        <f t="shared" si="247"/>
        <v>45</v>
      </c>
      <c r="E523" s="13">
        <f t="shared" si="247"/>
        <v>45</v>
      </c>
      <c r="F523" s="14">
        <v>1</v>
      </c>
      <c r="G523" s="15">
        <v>42</v>
      </c>
      <c r="H523">
        <f aca="true" t="shared" si="266" ref="H523:M545">G523</f>
        <v>42</v>
      </c>
      <c r="I523">
        <f t="shared" si="266"/>
        <v>42</v>
      </c>
      <c r="J523" s="16">
        <f t="shared" si="266"/>
        <v>42</v>
      </c>
      <c r="K523" s="5">
        <f t="shared" si="266"/>
        <v>42</v>
      </c>
      <c r="L523" s="5">
        <f t="shared" si="266"/>
        <v>42</v>
      </c>
      <c r="M523" s="5">
        <f t="shared" si="266"/>
        <v>42</v>
      </c>
      <c r="N523" s="14">
        <f t="shared" si="239"/>
        <v>1</v>
      </c>
      <c r="O523">
        <v>40</v>
      </c>
      <c r="P523">
        <f aca="true" t="shared" si="267" ref="P523:Y545">O523</f>
        <v>40</v>
      </c>
      <c r="Q523">
        <f t="shared" si="267"/>
        <v>40</v>
      </c>
      <c r="R523" s="13">
        <f t="shared" si="267"/>
        <v>40</v>
      </c>
      <c r="S523" s="15">
        <f t="shared" si="267"/>
        <v>40</v>
      </c>
      <c r="T523">
        <f t="shared" si="267"/>
        <v>40</v>
      </c>
      <c r="U523">
        <f t="shared" si="267"/>
        <v>40</v>
      </c>
      <c r="V523" s="16">
        <f t="shared" si="267"/>
        <v>40</v>
      </c>
      <c r="W523">
        <f t="shared" si="267"/>
        <v>40</v>
      </c>
      <c r="X523">
        <f t="shared" si="267"/>
        <v>40</v>
      </c>
      <c r="Y523" s="13">
        <f t="shared" si="267"/>
        <v>40</v>
      </c>
      <c r="Z523" s="14">
        <v>1</v>
      </c>
      <c r="AX523" s="79">
        <f t="shared" si="250"/>
        <v>40</v>
      </c>
    </row>
    <row r="524" spans="1:50" ht="13.5">
      <c r="A524" s="5" t="s">
        <v>804</v>
      </c>
      <c r="B524" s="12">
        <v>-900000</v>
      </c>
      <c r="C524">
        <f t="shared" si="247"/>
        <v>-900000</v>
      </c>
      <c r="D524">
        <f t="shared" si="247"/>
        <v>-900000</v>
      </c>
      <c r="E524" s="13">
        <f t="shared" si="247"/>
        <v>-900000</v>
      </c>
      <c r="F524" s="14">
        <v>-900000</v>
      </c>
      <c r="G524" s="15">
        <v>-900000</v>
      </c>
      <c r="H524">
        <f t="shared" si="266"/>
        <v>-900000</v>
      </c>
      <c r="I524">
        <f t="shared" si="266"/>
        <v>-900000</v>
      </c>
      <c r="J524" s="16">
        <f t="shared" si="266"/>
        <v>-900000</v>
      </c>
      <c r="K524" s="5">
        <f t="shared" si="266"/>
        <v>-900000</v>
      </c>
      <c r="L524" s="5">
        <f t="shared" si="266"/>
        <v>-900000</v>
      </c>
      <c r="M524" s="5">
        <f t="shared" si="266"/>
        <v>-900000</v>
      </c>
      <c r="N524" s="14">
        <f t="shared" si="239"/>
        <v>-900000</v>
      </c>
      <c r="O524">
        <v>-900000</v>
      </c>
      <c r="P524">
        <f t="shared" si="267"/>
        <v>-900000</v>
      </c>
      <c r="Q524">
        <f t="shared" si="267"/>
        <v>-900000</v>
      </c>
      <c r="R524" s="13">
        <f t="shared" si="267"/>
        <v>-900000</v>
      </c>
      <c r="S524" s="15">
        <f t="shared" si="267"/>
        <v>-900000</v>
      </c>
      <c r="T524">
        <f t="shared" si="267"/>
        <v>-900000</v>
      </c>
      <c r="U524">
        <f t="shared" si="267"/>
        <v>-900000</v>
      </c>
      <c r="V524" s="16">
        <f t="shared" si="267"/>
        <v>-900000</v>
      </c>
      <c r="W524">
        <f t="shared" si="267"/>
        <v>-900000</v>
      </c>
      <c r="X524">
        <f t="shared" si="267"/>
        <v>-900000</v>
      </c>
      <c r="Y524" s="13">
        <f t="shared" si="267"/>
        <v>-900000</v>
      </c>
      <c r="Z524" s="14">
        <v>-900000</v>
      </c>
      <c r="AX524" s="79">
        <f t="shared" si="250"/>
        <v>-900000</v>
      </c>
    </row>
    <row r="525" spans="1:50" ht="13.5">
      <c r="A525" s="5" t="s">
        <v>805</v>
      </c>
      <c r="B525" s="12">
        <v>7</v>
      </c>
      <c r="C525">
        <f t="shared" si="247"/>
        <v>7</v>
      </c>
      <c r="D525">
        <f t="shared" si="247"/>
        <v>7</v>
      </c>
      <c r="E525" s="13">
        <f t="shared" si="247"/>
        <v>7</v>
      </c>
      <c r="F525" s="14">
        <v>0.3</v>
      </c>
      <c r="G525" s="15">
        <v>6</v>
      </c>
      <c r="H525">
        <f t="shared" si="266"/>
        <v>6</v>
      </c>
      <c r="I525">
        <f t="shared" si="266"/>
        <v>6</v>
      </c>
      <c r="J525" s="16">
        <f t="shared" si="266"/>
        <v>6</v>
      </c>
      <c r="K525" s="5">
        <f t="shared" si="266"/>
        <v>6</v>
      </c>
      <c r="L525" s="5">
        <f t="shared" si="266"/>
        <v>6</v>
      </c>
      <c r="M525" s="5">
        <f t="shared" si="266"/>
        <v>6</v>
      </c>
      <c r="N525" s="14">
        <f t="shared" si="239"/>
        <v>0.3</v>
      </c>
      <c r="O525">
        <v>9</v>
      </c>
      <c r="P525">
        <f t="shared" si="267"/>
        <v>9</v>
      </c>
      <c r="Q525">
        <f t="shared" si="267"/>
        <v>9</v>
      </c>
      <c r="R525" s="13">
        <f t="shared" si="267"/>
        <v>9</v>
      </c>
      <c r="S525" s="15">
        <f t="shared" si="267"/>
        <v>9</v>
      </c>
      <c r="T525">
        <f t="shared" si="267"/>
        <v>9</v>
      </c>
      <c r="U525">
        <f t="shared" si="267"/>
        <v>9</v>
      </c>
      <c r="V525" s="16">
        <f t="shared" si="267"/>
        <v>9</v>
      </c>
      <c r="W525">
        <f t="shared" si="267"/>
        <v>9</v>
      </c>
      <c r="X525">
        <f t="shared" si="267"/>
        <v>9</v>
      </c>
      <c r="Y525" s="13">
        <f t="shared" si="267"/>
        <v>9</v>
      </c>
      <c r="Z525" s="14">
        <v>1.2</v>
      </c>
      <c r="AX525" s="79">
        <f t="shared" si="250"/>
        <v>9</v>
      </c>
    </row>
    <row r="526" spans="1:50" ht="13.5">
      <c r="A526" s="5" t="s">
        <v>806</v>
      </c>
      <c r="B526" s="12">
        <v>11</v>
      </c>
      <c r="C526">
        <f t="shared" si="247"/>
        <v>11</v>
      </c>
      <c r="D526">
        <f t="shared" si="247"/>
        <v>11</v>
      </c>
      <c r="E526" s="13">
        <f t="shared" si="247"/>
        <v>11</v>
      </c>
      <c r="F526" s="14">
        <v>0.3</v>
      </c>
      <c r="G526" s="15">
        <v>9</v>
      </c>
      <c r="H526">
        <f t="shared" si="266"/>
        <v>9</v>
      </c>
      <c r="I526">
        <f t="shared" si="266"/>
        <v>9</v>
      </c>
      <c r="J526" s="16">
        <f t="shared" si="266"/>
        <v>9</v>
      </c>
      <c r="K526" s="5">
        <f t="shared" si="266"/>
        <v>9</v>
      </c>
      <c r="L526" s="5">
        <f t="shared" si="266"/>
        <v>9</v>
      </c>
      <c r="M526" s="5">
        <f t="shared" si="266"/>
        <v>9</v>
      </c>
      <c r="N526" s="14">
        <f t="shared" si="239"/>
        <v>0.3</v>
      </c>
      <c r="O526">
        <v>11</v>
      </c>
      <c r="P526">
        <f t="shared" si="267"/>
        <v>11</v>
      </c>
      <c r="Q526">
        <f t="shared" si="267"/>
        <v>11</v>
      </c>
      <c r="R526" s="13">
        <f t="shared" si="267"/>
        <v>11</v>
      </c>
      <c r="S526" s="15">
        <f t="shared" si="267"/>
        <v>11</v>
      </c>
      <c r="T526">
        <f t="shared" si="267"/>
        <v>11</v>
      </c>
      <c r="U526">
        <f t="shared" si="267"/>
        <v>11</v>
      </c>
      <c r="V526" s="16">
        <f t="shared" si="267"/>
        <v>11</v>
      </c>
      <c r="W526">
        <f t="shared" si="267"/>
        <v>11</v>
      </c>
      <c r="X526">
        <f t="shared" si="267"/>
        <v>11</v>
      </c>
      <c r="Y526" s="13">
        <f t="shared" si="267"/>
        <v>11</v>
      </c>
      <c r="Z526" s="14">
        <v>1.2</v>
      </c>
      <c r="AX526" s="79">
        <f t="shared" si="250"/>
        <v>11</v>
      </c>
    </row>
    <row r="527" spans="1:50" ht="13.5">
      <c r="A527" s="5" t="s">
        <v>807</v>
      </c>
      <c r="B527" s="12">
        <v>14</v>
      </c>
      <c r="C527">
        <f t="shared" si="247"/>
        <v>14</v>
      </c>
      <c r="D527">
        <f t="shared" si="247"/>
        <v>14</v>
      </c>
      <c r="E527" s="13">
        <f t="shared" si="247"/>
        <v>14</v>
      </c>
      <c r="F527" s="14">
        <v>0.3</v>
      </c>
      <c r="G527" s="15">
        <v>12</v>
      </c>
      <c r="H527">
        <f t="shared" si="266"/>
        <v>12</v>
      </c>
      <c r="I527">
        <f t="shared" si="266"/>
        <v>12</v>
      </c>
      <c r="J527" s="16">
        <f t="shared" si="266"/>
        <v>12</v>
      </c>
      <c r="K527" s="5">
        <f t="shared" si="266"/>
        <v>12</v>
      </c>
      <c r="L527" s="5">
        <f t="shared" si="266"/>
        <v>12</v>
      </c>
      <c r="M527" s="5">
        <f t="shared" si="266"/>
        <v>12</v>
      </c>
      <c r="N527" s="14">
        <f t="shared" si="239"/>
        <v>0.3</v>
      </c>
      <c r="O527">
        <v>13</v>
      </c>
      <c r="P527">
        <f t="shared" si="267"/>
        <v>13</v>
      </c>
      <c r="Q527">
        <f t="shared" si="267"/>
        <v>13</v>
      </c>
      <c r="R527" s="13">
        <f t="shared" si="267"/>
        <v>13</v>
      </c>
      <c r="S527" s="15">
        <f t="shared" si="267"/>
        <v>13</v>
      </c>
      <c r="T527">
        <f t="shared" si="267"/>
        <v>13</v>
      </c>
      <c r="U527">
        <f t="shared" si="267"/>
        <v>13</v>
      </c>
      <c r="V527" s="16">
        <f t="shared" si="267"/>
        <v>13</v>
      </c>
      <c r="W527">
        <f t="shared" si="267"/>
        <v>13</v>
      </c>
      <c r="X527">
        <f t="shared" si="267"/>
        <v>13</v>
      </c>
      <c r="Y527" s="13">
        <f t="shared" si="267"/>
        <v>13</v>
      </c>
      <c r="Z527" s="14">
        <v>1.2</v>
      </c>
      <c r="AX527" s="79">
        <f t="shared" si="250"/>
        <v>13</v>
      </c>
    </row>
    <row r="528" spans="1:50" ht="13.5">
      <c r="A528" s="5" t="s">
        <v>808</v>
      </c>
      <c r="B528" s="12">
        <v>18</v>
      </c>
      <c r="C528">
        <f t="shared" si="247"/>
        <v>18</v>
      </c>
      <c r="D528">
        <f t="shared" si="247"/>
        <v>18</v>
      </c>
      <c r="E528" s="13">
        <f t="shared" si="247"/>
        <v>18</v>
      </c>
      <c r="F528" s="14">
        <v>0.3</v>
      </c>
      <c r="G528" s="15">
        <v>16</v>
      </c>
      <c r="H528">
        <f t="shared" si="266"/>
        <v>16</v>
      </c>
      <c r="I528">
        <f t="shared" si="266"/>
        <v>16</v>
      </c>
      <c r="J528" s="16">
        <f t="shared" si="266"/>
        <v>16</v>
      </c>
      <c r="K528" s="5">
        <f t="shared" si="266"/>
        <v>16</v>
      </c>
      <c r="L528" s="5">
        <f t="shared" si="266"/>
        <v>16</v>
      </c>
      <c r="M528" s="5">
        <f t="shared" si="266"/>
        <v>16</v>
      </c>
      <c r="N528" s="14">
        <f t="shared" si="239"/>
        <v>0.3</v>
      </c>
      <c r="O528">
        <v>17</v>
      </c>
      <c r="P528">
        <f t="shared" si="267"/>
        <v>17</v>
      </c>
      <c r="Q528">
        <f t="shared" si="267"/>
        <v>17</v>
      </c>
      <c r="R528" s="13">
        <f t="shared" si="267"/>
        <v>17</v>
      </c>
      <c r="S528" s="15">
        <f t="shared" si="267"/>
        <v>17</v>
      </c>
      <c r="T528">
        <f t="shared" si="267"/>
        <v>17</v>
      </c>
      <c r="U528">
        <f t="shared" si="267"/>
        <v>17</v>
      </c>
      <c r="V528" s="16">
        <f t="shared" si="267"/>
        <v>17</v>
      </c>
      <c r="W528">
        <f t="shared" si="267"/>
        <v>17</v>
      </c>
      <c r="X528">
        <f t="shared" si="267"/>
        <v>17</v>
      </c>
      <c r="Y528" s="13">
        <f t="shared" si="267"/>
        <v>17</v>
      </c>
      <c r="Z528" s="14">
        <v>1.2</v>
      </c>
      <c r="AX528" s="79">
        <f t="shared" si="250"/>
        <v>17</v>
      </c>
    </row>
    <row r="529" spans="1:50" ht="13.5">
      <c r="A529" s="5" t="s">
        <v>809</v>
      </c>
      <c r="B529" s="12">
        <v>22</v>
      </c>
      <c r="C529">
        <f t="shared" si="247"/>
        <v>22</v>
      </c>
      <c r="D529">
        <f t="shared" si="247"/>
        <v>22</v>
      </c>
      <c r="E529" s="13">
        <f t="shared" si="247"/>
        <v>22</v>
      </c>
      <c r="F529" s="14">
        <v>0.3</v>
      </c>
      <c r="G529" s="15">
        <v>21</v>
      </c>
      <c r="H529">
        <f t="shared" si="266"/>
        <v>21</v>
      </c>
      <c r="I529">
        <f t="shared" si="266"/>
        <v>21</v>
      </c>
      <c r="J529" s="16">
        <f t="shared" si="266"/>
        <v>21</v>
      </c>
      <c r="K529" s="5">
        <f t="shared" si="266"/>
        <v>21</v>
      </c>
      <c r="L529" s="5">
        <f t="shared" si="266"/>
        <v>21</v>
      </c>
      <c r="M529" s="5">
        <f t="shared" si="266"/>
        <v>21</v>
      </c>
      <c r="N529" s="14">
        <f t="shared" si="239"/>
        <v>0.3</v>
      </c>
      <c r="O529">
        <v>22</v>
      </c>
      <c r="P529">
        <f t="shared" si="267"/>
        <v>22</v>
      </c>
      <c r="Q529">
        <f t="shared" si="267"/>
        <v>22</v>
      </c>
      <c r="R529" s="13">
        <f t="shared" si="267"/>
        <v>22</v>
      </c>
      <c r="S529" s="15">
        <f t="shared" si="267"/>
        <v>22</v>
      </c>
      <c r="T529">
        <f t="shared" si="267"/>
        <v>22</v>
      </c>
      <c r="U529">
        <f t="shared" si="267"/>
        <v>22</v>
      </c>
      <c r="V529" s="16">
        <f t="shared" si="267"/>
        <v>22</v>
      </c>
      <c r="W529">
        <f t="shared" si="267"/>
        <v>22</v>
      </c>
      <c r="X529">
        <f t="shared" si="267"/>
        <v>22</v>
      </c>
      <c r="Y529" s="13">
        <f t="shared" si="267"/>
        <v>22</v>
      </c>
      <c r="Z529" s="14">
        <v>1.2</v>
      </c>
      <c r="AX529" s="79">
        <f t="shared" si="250"/>
        <v>22</v>
      </c>
    </row>
    <row r="530" spans="1:50" ht="13.5">
      <c r="A530" s="5" t="s">
        <v>810</v>
      </c>
      <c r="B530" s="12">
        <v>27</v>
      </c>
      <c r="C530">
        <f t="shared" si="247"/>
        <v>27</v>
      </c>
      <c r="D530">
        <f t="shared" si="247"/>
        <v>27</v>
      </c>
      <c r="E530" s="13">
        <f t="shared" si="247"/>
        <v>27</v>
      </c>
      <c r="F530" s="14">
        <v>0.3</v>
      </c>
      <c r="G530" s="15">
        <v>26</v>
      </c>
      <c r="H530">
        <f t="shared" si="266"/>
        <v>26</v>
      </c>
      <c r="I530">
        <f t="shared" si="266"/>
        <v>26</v>
      </c>
      <c r="J530" s="19">
        <f t="shared" si="266"/>
        <v>26</v>
      </c>
      <c r="K530" s="5">
        <f t="shared" si="266"/>
        <v>26</v>
      </c>
      <c r="L530" s="5">
        <f t="shared" si="266"/>
        <v>26</v>
      </c>
      <c r="M530" s="5">
        <f t="shared" si="266"/>
        <v>26</v>
      </c>
      <c r="N530" s="14">
        <f t="shared" si="239"/>
        <v>0.3</v>
      </c>
      <c r="O530">
        <v>27</v>
      </c>
      <c r="P530">
        <f t="shared" si="267"/>
        <v>27</v>
      </c>
      <c r="Q530">
        <f t="shared" si="267"/>
        <v>27</v>
      </c>
      <c r="R530" s="17">
        <f t="shared" si="267"/>
        <v>27</v>
      </c>
      <c r="S530" s="15">
        <f t="shared" si="267"/>
        <v>27</v>
      </c>
      <c r="T530">
        <f t="shared" si="267"/>
        <v>27</v>
      </c>
      <c r="U530">
        <f t="shared" si="267"/>
        <v>27</v>
      </c>
      <c r="V530" s="16">
        <f t="shared" si="267"/>
        <v>27</v>
      </c>
      <c r="W530">
        <f t="shared" si="267"/>
        <v>27</v>
      </c>
      <c r="X530">
        <f t="shared" si="267"/>
        <v>27</v>
      </c>
      <c r="Y530" s="13">
        <f t="shared" si="267"/>
        <v>27</v>
      </c>
      <c r="Z530" s="14">
        <v>1.2</v>
      </c>
      <c r="AX530" s="79">
        <f t="shared" si="250"/>
        <v>27</v>
      </c>
    </row>
    <row r="531" spans="1:50" ht="13.5">
      <c r="A531" s="5" t="s">
        <v>811</v>
      </c>
      <c r="B531" s="12">
        <v>31</v>
      </c>
      <c r="C531">
        <f t="shared" si="247"/>
        <v>31</v>
      </c>
      <c r="D531">
        <f t="shared" si="247"/>
        <v>31</v>
      </c>
      <c r="E531" s="13">
        <f t="shared" si="247"/>
        <v>31</v>
      </c>
      <c r="F531" s="14">
        <v>0.4</v>
      </c>
      <c r="G531" s="15">
        <v>31</v>
      </c>
      <c r="H531">
        <f t="shared" si="266"/>
        <v>31</v>
      </c>
      <c r="I531">
        <f t="shared" si="266"/>
        <v>31</v>
      </c>
      <c r="J531" s="16">
        <f t="shared" si="266"/>
        <v>31</v>
      </c>
      <c r="K531" s="5">
        <f t="shared" si="266"/>
        <v>31</v>
      </c>
      <c r="L531" s="5">
        <f t="shared" si="266"/>
        <v>31</v>
      </c>
      <c r="M531" s="5">
        <f t="shared" si="266"/>
        <v>31</v>
      </c>
      <c r="N531" s="14">
        <f t="shared" si="239"/>
        <v>0.4</v>
      </c>
      <c r="O531">
        <v>32</v>
      </c>
      <c r="P531">
        <f t="shared" si="267"/>
        <v>32</v>
      </c>
      <c r="Q531">
        <f t="shared" si="267"/>
        <v>32</v>
      </c>
      <c r="R531" s="13">
        <f t="shared" si="267"/>
        <v>32</v>
      </c>
      <c r="S531" s="15">
        <f t="shared" si="267"/>
        <v>32</v>
      </c>
      <c r="T531">
        <f t="shared" si="267"/>
        <v>32</v>
      </c>
      <c r="U531">
        <f t="shared" si="267"/>
        <v>32</v>
      </c>
      <c r="V531" s="16">
        <f t="shared" si="267"/>
        <v>32</v>
      </c>
      <c r="W531">
        <f t="shared" si="267"/>
        <v>32</v>
      </c>
      <c r="X531">
        <f t="shared" si="267"/>
        <v>32</v>
      </c>
      <c r="Y531" s="13">
        <f t="shared" si="267"/>
        <v>32</v>
      </c>
      <c r="Z531" s="14">
        <v>1.2</v>
      </c>
      <c r="AX531" s="79">
        <f t="shared" si="250"/>
        <v>32</v>
      </c>
    </row>
    <row r="532" spans="1:50" ht="13.5">
      <c r="A532" s="5" t="s">
        <v>812</v>
      </c>
      <c r="B532" s="12">
        <v>40</v>
      </c>
      <c r="C532">
        <f t="shared" si="247"/>
        <v>40</v>
      </c>
      <c r="D532">
        <f t="shared" si="247"/>
        <v>40</v>
      </c>
      <c r="E532" s="13">
        <f t="shared" si="247"/>
        <v>40</v>
      </c>
      <c r="F532" s="14">
        <v>0.4</v>
      </c>
      <c r="G532" s="15">
        <v>36</v>
      </c>
      <c r="H532">
        <f t="shared" si="266"/>
        <v>36</v>
      </c>
      <c r="I532">
        <f t="shared" si="266"/>
        <v>36</v>
      </c>
      <c r="J532" s="16">
        <f t="shared" si="266"/>
        <v>36</v>
      </c>
      <c r="K532" s="5">
        <f t="shared" si="266"/>
        <v>36</v>
      </c>
      <c r="L532" s="5">
        <f t="shared" si="266"/>
        <v>36</v>
      </c>
      <c r="M532" s="5">
        <f t="shared" si="266"/>
        <v>36</v>
      </c>
      <c r="N532" s="14">
        <f t="shared" si="239"/>
        <v>0.4</v>
      </c>
      <c r="O532">
        <v>38</v>
      </c>
      <c r="P532">
        <f t="shared" si="267"/>
        <v>38</v>
      </c>
      <c r="Q532">
        <f t="shared" si="267"/>
        <v>38</v>
      </c>
      <c r="R532" s="13">
        <f t="shared" si="267"/>
        <v>38</v>
      </c>
      <c r="S532" s="15">
        <f t="shared" si="267"/>
        <v>38</v>
      </c>
      <c r="T532">
        <f t="shared" si="267"/>
        <v>38</v>
      </c>
      <c r="U532">
        <f t="shared" si="267"/>
        <v>38</v>
      </c>
      <c r="V532" s="16">
        <f t="shared" si="267"/>
        <v>38</v>
      </c>
      <c r="W532">
        <f t="shared" si="267"/>
        <v>38</v>
      </c>
      <c r="X532">
        <f t="shared" si="267"/>
        <v>38</v>
      </c>
      <c r="Y532" s="13">
        <f t="shared" si="267"/>
        <v>38</v>
      </c>
      <c r="Z532" s="14">
        <v>1.2</v>
      </c>
      <c r="AX532" s="79">
        <f t="shared" si="250"/>
        <v>38</v>
      </c>
    </row>
    <row r="533" spans="1:50" ht="13.5">
      <c r="A533" s="5" t="s">
        <v>813</v>
      </c>
      <c r="B533" s="12">
        <v>45</v>
      </c>
      <c r="C533">
        <f t="shared" si="247"/>
        <v>45</v>
      </c>
      <c r="D533">
        <f t="shared" si="247"/>
        <v>45</v>
      </c>
      <c r="E533" s="13">
        <f t="shared" si="247"/>
        <v>45</v>
      </c>
      <c r="F533" s="14">
        <v>0.4</v>
      </c>
      <c r="G533" s="15">
        <v>41</v>
      </c>
      <c r="H533">
        <f t="shared" si="266"/>
        <v>41</v>
      </c>
      <c r="I533">
        <f t="shared" si="266"/>
        <v>41</v>
      </c>
      <c r="J533" s="16">
        <f t="shared" si="266"/>
        <v>41</v>
      </c>
      <c r="K533" s="5">
        <f t="shared" si="266"/>
        <v>41</v>
      </c>
      <c r="L533" s="5">
        <f t="shared" si="266"/>
        <v>41</v>
      </c>
      <c r="M533" s="5">
        <f t="shared" si="266"/>
        <v>41</v>
      </c>
      <c r="N533" s="14">
        <f t="shared" si="239"/>
        <v>0.4</v>
      </c>
      <c r="O533">
        <v>42</v>
      </c>
      <c r="P533">
        <f t="shared" si="267"/>
        <v>42</v>
      </c>
      <c r="Q533">
        <f t="shared" si="267"/>
        <v>42</v>
      </c>
      <c r="R533" s="13">
        <f t="shared" si="267"/>
        <v>42</v>
      </c>
      <c r="S533" s="15">
        <f t="shared" si="267"/>
        <v>42</v>
      </c>
      <c r="T533">
        <f t="shared" si="267"/>
        <v>42</v>
      </c>
      <c r="U533">
        <f t="shared" si="267"/>
        <v>42</v>
      </c>
      <c r="V533" s="16">
        <f t="shared" si="267"/>
        <v>42</v>
      </c>
      <c r="W533">
        <f t="shared" si="267"/>
        <v>42</v>
      </c>
      <c r="X533">
        <f t="shared" si="267"/>
        <v>42</v>
      </c>
      <c r="Y533" s="13">
        <f t="shared" si="267"/>
        <v>42</v>
      </c>
      <c r="Z533" s="14">
        <v>1.2</v>
      </c>
      <c r="AX533" s="79">
        <f t="shared" si="250"/>
        <v>42</v>
      </c>
    </row>
    <row r="534" spans="1:50" ht="13.5">
      <c r="A534" s="5" t="s">
        <v>814</v>
      </c>
      <c r="B534" s="12">
        <v>-900000</v>
      </c>
      <c r="C534">
        <f t="shared" si="247"/>
        <v>-900000</v>
      </c>
      <c r="D534">
        <f t="shared" si="247"/>
        <v>-900000</v>
      </c>
      <c r="E534" s="13">
        <f t="shared" si="247"/>
        <v>-900000</v>
      </c>
      <c r="F534" s="14">
        <v>-900000</v>
      </c>
      <c r="G534" s="15">
        <v>-900000</v>
      </c>
      <c r="H534">
        <f t="shared" si="266"/>
        <v>-900000</v>
      </c>
      <c r="I534">
        <f t="shared" si="266"/>
        <v>-900000</v>
      </c>
      <c r="J534" s="16">
        <f t="shared" si="266"/>
        <v>-900000</v>
      </c>
      <c r="K534" s="5">
        <f t="shared" si="266"/>
        <v>-900000</v>
      </c>
      <c r="L534" s="5">
        <f t="shared" si="266"/>
        <v>-900000</v>
      </c>
      <c r="M534" s="5">
        <f t="shared" si="266"/>
        <v>-900000</v>
      </c>
      <c r="N534" s="14">
        <f t="shared" si="239"/>
        <v>-900000</v>
      </c>
      <c r="O534">
        <v>-900000</v>
      </c>
      <c r="P534">
        <f t="shared" si="267"/>
        <v>-900000</v>
      </c>
      <c r="Q534">
        <f t="shared" si="267"/>
        <v>-900000</v>
      </c>
      <c r="R534" s="13">
        <f t="shared" si="267"/>
        <v>-900000</v>
      </c>
      <c r="S534" s="15">
        <f t="shared" si="267"/>
        <v>-900000</v>
      </c>
      <c r="T534">
        <f t="shared" si="267"/>
        <v>-900000</v>
      </c>
      <c r="U534">
        <f t="shared" si="267"/>
        <v>-900000</v>
      </c>
      <c r="V534" s="16">
        <f t="shared" si="267"/>
        <v>-900000</v>
      </c>
      <c r="W534">
        <f t="shared" si="267"/>
        <v>-900000</v>
      </c>
      <c r="X534">
        <f t="shared" si="267"/>
        <v>-900000</v>
      </c>
      <c r="Y534" s="13">
        <f t="shared" si="267"/>
        <v>-900000</v>
      </c>
      <c r="Z534" s="14">
        <v>-900000</v>
      </c>
      <c r="AX534" s="79">
        <f t="shared" si="250"/>
        <v>-900000</v>
      </c>
    </row>
    <row r="535" spans="1:50" ht="13.5">
      <c r="A535" s="5" t="s">
        <v>815</v>
      </c>
      <c r="B535" s="12">
        <v>-900000</v>
      </c>
      <c r="C535">
        <f t="shared" si="247"/>
        <v>-900000</v>
      </c>
      <c r="D535">
        <f t="shared" si="247"/>
        <v>-900000</v>
      </c>
      <c r="E535" s="13">
        <f t="shared" si="247"/>
        <v>-900000</v>
      </c>
      <c r="F535" s="14">
        <v>-900000</v>
      </c>
      <c r="G535" s="15">
        <v>-900000</v>
      </c>
      <c r="H535">
        <f t="shared" si="266"/>
        <v>-900000</v>
      </c>
      <c r="I535">
        <f t="shared" si="266"/>
        <v>-900000</v>
      </c>
      <c r="J535" s="16">
        <f t="shared" si="266"/>
        <v>-900000</v>
      </c>
      <c r="K535" s="5">
        <f t="shared" si="266"/>
        <v>-900000</v>
      </c>
      <c r="L535" s="5">
        <f t="shared" si="266"/>
        <v>-900000</v>
      </c>
      <c r="M535" s="5">
        <f t="shared" si="266"/>
        <v>-900000</v>
      </c>
      <c r="N535" s="14">
        <f t="shared" si="239"/>
        <v>-900000</v>
      </c>
      <c r="O535">
        <v>-900000</v>
      </c>
      <c r="P535">
        <f t="shared" si="267"/>
        <v>-900000</v>
      </c>
      <c r="Q535">
        <f t="shared" si="267"/>
        <v>-900000</v>
      </c>
      <c r="R535" s="13">
        <f t="shared" si="267"/>
        <v>-900000</v>
      </c>
      <c r="S535" s="15">
        <f t="shared" si="267"/>
        <v>-900000</v>
      </c>
      <c r="T535">
        <f t="shared" si="267"/>
        <v>-900000</v>
      </c>
      <c r="U535">
        <f t="shared" si="267"/>
        <v>-900000</v>
      </c>
      <c r="V535" s="16">
        <f t="shared" si="267"/>
        <v>-900000</v>
      </c>
      <c r="W535">
        <f t="shared" si="267"/>
        <v>-900000</v>
      </c>
      <c r="X535">
        <f t="shared" si="267"/>
        <v>-900000</v>
      </c>
      <c r="Y535" s="13">
        <f t="shared" si="267"/>
        <v>-900000</v>
      </c>
      <c r="Z535" s="14">
        <v>-900000</v>
      </c>
      <c r="AX535" s="79">
        <f t="shared" si="250"/>
        <v>-900000</v>
      </c>
    </row>
    <row r="536" spans="1:50" ht="13.5">
      <c r="A536" s="5" t="s">
        <v>816</v>
      </c>
      <c r="B536" s="12">
        <v>30</v>
      </c>
      <c r="C536">
        <f aca="true" t="shared" si="268" ref="C536:E542">B536</f>
        <v>30</v>
      </c>
      <c r="D536">
        <f t="shared" si="268"/>
        <v>30</v>
      </c>
      <c r="E536" s="13">
        <f t="shared" si="268"/>
        <v>30</v>
      </c>
      <c r="F536" s="14">
        <v>0.7</v>
      </c>
      <c r="G536" s="15">
        <v>5</v>
      </c>
      <c r="H536">
        <f t="shared" si="266"/>
        <v>5</v>
      </c>
      <c r="I536">
        <f t="shared" si="266"/>
        <v>5</v>
      </c>
      <c r="J536" s="16">
        <f t="shared" si="266"/>
        <v>5</v>
      </c>
      <c r="K536" s="5">
        <f t="shared" si="266"/>
        <v>5</v>
      </c>
      <c r="L536" s="5">
        <f t="shared" si="266"/>
        <v>5</v>
      </c>
      <c r="M536" s="5">
        <f t="shared" si="266"/>
        <v>5</v>
      </c>
      <c r="N536" s="14">
        <f t="shared" si="239"/>
        <v>0.7</v>
      </c>
      <c r="O536">
        <v>7.5</v>
      </c>
      <c r="P536">
        <f t="shared" si="267"/>
        <v>7.5</v>
      </c>
      <c r="Q536">
        <f t="shared" si="267"/>
        <v>7.5</v>
      </c>
      <c r="R536" s="13">
        <f t="shared" si="267"/>
        <v>7.5</v>
      </c>
      <c r="S536" s="15">
        <f t="shared" si="267"/>
        <v>7.5</v>
      </c>
      <c r="T536">
        <f t="shared" si="267"/>
        <v>7.5</v>
      </c>
      <c r="U536">
        <f t="shared" si="267"/>
        <v>7.5</v>
      </c>
      <c r="V536" s="16">
        <f t="shared" si="267"/>
        <v>7.5</v>
      </c>
      <c r="W536">
        <f t="shared" si="267"/>
        <v>7.5</v>
      </c>
      <c r="X536">
        <f t="shared" si="267"/>
        <v>7.5</v>
      </c>
      <c r="Y536" s="13">
        <f t="shared" si="267"/>
        <v>7.5</v>
      </c>
      <c r="Z536" s="14">
        <v>1</v>
      </c>
      <c r="AX536" s="79">
        <f t="shared" si="250"/>
        <v>7.5</v>
      </c>
    </row>
    <row r="537" spans="1:50" ht="13.5">
      <c r="A537" s="5" t="s">
        <v>817</v>
      </c>
      <c r="B537" s="12">
        <v>36</v>
      </c>
      <c r="C537">
        <f t="shared" si="268"/>
        <v>36</v>
      </c>
      <c r="D537">
        <f t="shared" si="268"/>
        <v>36</v>
      </c>
      <c r="E537" s="13">
        <f t="shared" si="268"/>
        <v>36</v>
      </c>
      <c r="F537" s="14">
        <v>0.8</v>
      </c>
      <c r="G537" s="15">
        <v>7</v>
      </c>
      <c r="H537">
        <f t="shared" si="266"/>
        <v>7</v>
      </c>
      <c r="I537">
        <f t="shared" si="266"/>
        <v>7</v>
      </c>
      <c r="J537" s="16">
        <f t="shared" si="266"/>
        <v>7</v>
      </c>
      <c r="K537" s="5">
        <f t="shared" si="266"/>
        <v>7</v>
      </c>
      <c r="L537" s="5">
        <f t="shared" si="266"/>
        <v>7</v>
      </c>
      <c r="M537" s="5">
        <f t="shared" si="266"/>
        <v>7</v>
      </c>
      <c r="N537" s="14">
        <f t="shared" si="239"/>
        <v>0.8</v>
      </c>
      <c r="O537">
        <v>10</v>
      </c>
      <c r="P537">
        <f t="shared" si="267"/>
        <v>10</v>
      </c>
      <c r="Q537">
        <f t="shared" si="267"/>
        <v>10</v>
      </c>
      <c r="R537" s="13">
        <f t="shared" si="267"/>
        <v>10</v>
      </c>
      <c r="S537" s="15">
        <f t="shared" si="267"/>
        <v>10</v>
      </c>
      <c r="T537">
        <f t="shared" si="267"/>
        <v>10</v>
      </c>
      <c r="U537">
        <f t="shared" si="267"/>
        <v>10</v>
      </c>
      <c r="V537" s="16">
        <f t="shared" si="267"/>
        <v>10</v>
      </c>
      <c r="W537">
        <f t="shared" si="267"/>
        <v>10</v>
      </c>
      <c r="X537">
        <f t="shared" si="267"/>
        <v>10</v>
      </c>
      <c r="Y537" s="13">
        <f t="shared" si="267"/>
        <v>10</v>
      </c>
      <c r="Z537" s="14">
        <v>1</v>
      </c>
      <c r="AX537" s="79">
        <f t="shared" si="250"/>
        <v>10</v>
      </c>
    </row>
    <row r="538" spans="1:50" ht="13.5">
      <c r="A538" s="5" t="s">
        <v>818</v>
      </c>
      <c r="B538" s="12">
        <v>44</v>
      </c>
      <c r="C538">
        <f t="shared" si="268"/>
        <v>44</v>
      </c>
      <c r="D538">
        <f t="shared" si="268"/>
        <v>44</v>
      </c>
      <c r="E538" s="13">
        <f t="shared" si="268"/>
        <v>44</v>
      </c>
      <c r="F538" s="14">
        <v>0.8</v>
      </c>
      <c r="G538" s="15">
        <v>10</v>
      </c>
      <c r="H538">
        <f t="shared" si="266"/>
        <v>10</v>
      </c>
      <c r="I538">
        <f t="shared" si="266"/>
        <v>10</v>
      </c>
      <c r="J538" s="16">
        <f t="shared" si="266"/>
        <v>10</v>
      </c>
      <c r="K538" s="5">
        <f t="shared" si="266"/>
        <v>10</v>
      </c>
      <c r="L538" s="5">
        <f t="shared" si="266"/>
        <v>10</v>
      </c>
      <c r="M538" s="5">
        <f t="shared" si="266"/>
        <v>10</v>
      </c>
      <c r="N538" s="14">
        <f t="shared" si="239"/>
        <v>0.8</v>
      </c>
      <c r="O538">
        <v>12</v>
      </c>
      <c r="P538">
        <f t="shared" si="267"/>
        <v>12</v>
      </c>
      <c r="Q538">
        <f t="shared" si="267"/>
        <v>12</v>
      </c>
      <c r="R538" s="13">
        <f t="shared" si="267"/>
        <v>12</v>
      </c>
      <c r="S538" s="15">
        <f t="shared" si="267"/>
        <v>12</v>
      </c>
      <c r="T538">
        <f t="shared" si="267"/>
        <v>12</v>
      </c>
      <c r="U538">
        <f t="shared" si="267"/>
        <v>12</v>
      </c>
      <c r="V538" s="16">
        <f t="shared" si="267"/>
        <v>12</v>
      </c>
      <c r="W538">
        <f t="shared" si="267"/>
        <v>12</v>
      </c>
      <c r="X538">
        <f t="shared" si="267"/>
        <v>12</v>
      </c>
      <c r="Y538" s="13">
        <f t="shared" si="267"/>
        <v>12</v>
      </c>
      <c r="Z538" s="14">
        <v>1</v>
      </c>
      <c r="AX538" s="79">
        <f t="shared" si="250"/>
        <v>12</v>
      </c>
    </row>
    <row r="539" spans="1:50" ht="13.5">
      <c r="A539" s="5" t="s">
        <v>819</v>
      </c>
      <c r="B539" s="12">
        <v>52</v>
      </c>
      <c r="C539">
        <f t="shared" si="268"/>
        <v>52</v>
      </c>
      <c r="D539">
        <f t="shared" si="268"/>
        <v>52</v>
      </c>
      <c r="E539" s="13">
        <f t="shared" si="268"/>
        <v>52</v>
      </c>
      <c r="F539" s="14">
        <v>0.8</v>
      </c>
      <c r="G539" s="15">
        <v>13</v>
      </c>
      <c r="H539">
        <f t="shared" si="266"/>
        <v>13</v>
      </c>
      <c r="I539">
        <f t="shared" si="266"/>
        <v>13</v>
      </c>
      <c r="J539" s="19">
        <f t="shared" si="266"/>
        <v>13</v>
      </c>
      <c r="K539" s="5">
        <f t="shared" si="266"/>
        <v>13</v>
      </c>
      <c r="L539" s="5">
        <f t="shared" si="266"/>
        <v>13</v>
      </c>
      <c r="M539" s="5">
        <f t="shared" si="266"/>
        <v>13</v>
      </c>
      <c r="N539" s="18">
        <f t="shared" si="239"/>
        <v>0.8</v>
      </c>
      <c r="O539">
        <v>14</v>
      </c>
      <c r="P539">
        <f t="shared" si="267"/>
        <v>14</v>
      </c>
      <c r="Q539">
        <f t="shared" si="267"/>
        <v>14</v>
      </c>
      <c r="R539" s="13">
        <f t="shared" si="267"/>
        <v>14</v>
      </c>
      <c r="S539" s="15">
        <f t="shared" si="267"/>
        <v>14</v>
      </c>
      <c r="T539">
        <f t="shared" si="267"/>
        <v>14</v>
      </c>
      <c r="U539">
        <f t="shared" si="267"/>
        <v>14</v>
      </c>
      <c r="V539" s="16">
        <f t="shared" si="267"/>
        <v>14</v>
      </c>
      <c r="W539">
        <f t="shared" si="267"/>
        <v>14</v>
      </c>
      <c r="X539">
        <f t="shared" si="267"/>
        <v>14</v>
      </c>
      <c r="Y539" s="13">
        <f t="shared" si="267"/>
        <v>14</v>
      </c>
      <c r="Z539" s="14">
        <v>1</v>
      </c>
      <c r="AX539" s="79">
        <f t="shared" si="250"/>
        <v>14</v>
      </c>
    </row>
    <row r="540" spans="1:50" ht="13.5">
      <c r="A540" s="5" t="s">
        <v>820</v>
      </c>
      <c r="B540" s="12">
        <v>60</v>
      </c>
      <c r="C540">
        <f t="shared" si="268"/>
        <v>60</v>
      </c>
      <c r="D540">
        <f t="shared" si="268"/>
        <v>60</v>
      </c>
      <c r="E540" s="13">
        <f t="shared" si="268"/>
        <v>60</v>
      </c>
      <c r="F540" s="14">
        <v>0.8</v>
      </c>
      <c r="G540" s="15">
        <v>17</v>
      </c>
      <c r="H540">
        <f t="shared" si="266"/>
        <v>17</v>
      </c>
      <c r="I540">
        <f t="shared" si="266"/>
        <v>17</v>
      </c>
      <c r="J540" s="16">
        <f t="shared" si="266"/>
        <v>17</v>
      </c>
      <c r="K540" s="5">
        <f t="shared" si="266"/>
        <v>17</v>
      </c>
      <c r="L540" s="5">
        <f t="shared" si="266"/>
        <v>17</v>
      </c>
      <c r="M540" s="5">
        <f t="shared" si="266"/>
        <v>17</v>
      </c>
      <c r="N540" s="14">
        <f t="shared" si="239"/>
        <v>0.8</v>
      </c>
      <c r="O540">
        <v>16</v>
      </c>
      <c r="P540">
        <f t="shared" si="267"/>
        <v>16</v>
      </c>
      <c r="Q540">
        <f t="shared" si="267"/>
        <v>16</v>
      </c>
      <c r="R540" s="13">
        <f t="shared" si="267"/>
        <v>16</v>
      </c>
      <c r="S540" s="15">
        <f t="shared" si="267"/>
        <v>16</v>
      </c>
      <c r="T540">
        <f t="shared" si="267"/>
        <v>16</v>
      </c>
      <c r="U540">
        <f t="shared" si="267"/>
        <v>16</v>
      </c>
      <c r="V540" s="16">
        <f t="shared" si="267"/>
        <v>16</v>
      </c>
      <c r="W540">
        <f t="shared" si="267"/>
        <v>16</v>
      </c>
      <c r="X540">
        <f t="shared" si="267"/>
        <v>16</v>
      </c>
      <c r="Y540" s="13">
        <f t="shared" si="267"/>
        <v>16</v>
      </c>
      <c r="Z540" s="14">
        <v>1</v>
      </c>
      <c r="AX540" s="79">
        <f t="shared" si="250"/>
        <v>16</v>
      </c>
    </row>
    <row r="541" spans="1:50" ht="13.5">
      <c r="A541" s="5" t="s">
        <v>821</v>
      </c>
      <c r="B541" s="12">
        <v>70</v>
      </c>
      <c r="C541">
        <f t="shared" si="268"/>
        <v>70</v>
      </c>
      <c r="D541">
        <f t="shared" si="268"/>
        <v>70</v>
      </c>
      <c r="E541" s="13">
        <f t="shared" si="268"/>
        <v>70</v>
      </c>
      <c r="F541" s="14">
        <v>1</v>
      </c>
      <c r="G541" s="15">
        <v>21</v>
      </c>
      <c r="H541">
        <f t="shared" si="266"/>
        <v>21</v>
      </c>
      <c r="I541">
        <f t="shared" si="266"/>
        <v>21</v>
      </c>
      <c r="J541" s="16">
        <f t="shared" si="266"/>
        <v>21</v>
      </c>
      <c r="K541" s="5">
        <f t="shared" si="266"/>
        <v>21</v>
      </c>
      <c r="L541" s="5">
        <f t="shared" si="266"/>
        <v>21</v>
      </c>
      <c r="M541" s="5">
        <f t="shared" si="266"/>
        <v>21</v>
      </c>
      <c r="N541" s="14">
        <f t="shared" si="239"/>
        <v>1</v>
      </c>
      <c r="O541">
        <v>18</v>
      </c>
      <c r="P541">
        <f t="shared" si="267"/>
        <v>18</v>
      </c>
      <c r="Q541">
        <f t="shared" si="267"/>
        <v>18</v>
      </c>
      <c r="R541" s="13">
        <f t="shared" si="267"/>
        <v>18</v>
      </c>
      <c r="S541" s="15">
        <f t="shared" si="267"/>
        <v>18</v>
      </c>
      <c r="T541">
        <f t="shared" si="267"/>
        <v>18</v>
      </c>
      <c r="U541">
        <f t="shared" si="267"/>
        <v>18</v>
      </c>
      <c r="V541" s="16">
        <f t="shared" si="267"/>
        <v>18</v>
      </c>
      <c r="W541">
        <f t="shared" si="267"/>
        <v>18</v>
      </c>
      <c r="X541">
        <f t="shared" si="267"/>
        <v>18</v>
      </c>
      <c r="Y541" s="13">
        <f t="shared" si="267"/>
        <v>18</v>
      </c>
      <c r="Z541" s="14">
        <v>1</v>
      </c>
      <c r="AX541" s="79">
        <f t="shared" si="250"/>
        <v>18</v>
      </c>
    </row>
    <row r="542" spans="1:50" ht="13.5">
      <c r="A542" s="5" t="s">
        <v>822</v>
      </c>
      <c r="B542" s="12">
        <v>80</v>
      </c>
      <c r="C542">
        <f t="shared" si="268"/>
        <v>80</v>
      </c>
      <c r="D542">
        <f t="shared" si="268"/>
        <v>80</v>
      </c>
      <c r="E542" s="13">
        <f t="shared" si="268"/>
        <v>80</v>
      </c>
      <c r="F542" s="14">
        <v>1</v>
      </c>
      <c r="G542" s="15">
        <v>25</v>
      </c>
      <c r="H542">
        <f t="shared" si="266"/>
        <v>25</v>
      </c>
      <c r="I542">
        <f t="shared" si="266"/>
        <v>25</v>
      </c>
      <c r="J542" s="16">
        <f t="shared" si="266"/>
        <v>25</v>
      </c>
      <c r="K542" s="5">
        <f t="shared" si="266"/>
        <v>25</v>
      </c>
      <c r="L542" s="5">
        <f t="shared" si="266"/>
        <v>25</v>
      </c>
      <c r="M542" s="5">
        <f t="shared" si="266"/>
        <v>25</v>
      </c>
      <c r="N542" s="14">
        <f t="shared" si="239"/>
        <v>1</v>
      </c>
      <c r="O542">
        <v>21</v>
      </c>
      <c r="P542">
        <f t="shared" si="267"/>
        <v>21</v>
      </c>
      <c r="Q542">
        <f t="shared" si="267"/>
        <v>21</v>
      </c>
      <c r="R542" s="13">
        <f t="shared" si="267"/>
        <v>21</v>
      </c>
      <c r="S542" s="15">
        <f t="shared" si="267"/>
        <v>21</v>
      </c>
      <c r="T542">
        <f t="shared" si="267"/>
        <v>21</v>
      </c>
      <c r="U542">
        <f t="shared" si="267"/>
        <v>21</v>
      </c>
      <c r="V542" s="16">
        <f t="shared" si="267"/>
        <v>21</v>
      </c>
      <c r="W542">
        <f t="shared" si="267"/>
        <v>21</v>
      </c>
      <c r="X542">
        <f t="shared" si="267"/>
        <v>21</v>
      </c>
      <c r="Y542" s="13">
        <f t="shared" si="267"/>
        <v>21</v>
      </c>
      <c r="Z542" s="14">
        <v>1</v>
      </c>
      <c r="AX542" s="79">
        <f t="shared" si="250"/>
        <v>21</v>
      </c>
    </row>
    <row r="543" spans="1:50" ht="13.5">
      <c r="A543" s="5" t="s">
        <v>823</v>
      </c>
      <c r="B543" s="12">
        <v>-900000</v>
      </c>
      <c r="C543">
        <f aca="true" t="shared" si="269" ref="C543:E545">B543</f>
        <v>-900000</v>
      </c>
      <c r="D543">
        <f t="shared" si="269"/>
        <v>-900000</v>
      </c>
      <c r="E543" s="13">
        <f t="shared" si="269"/>
        <v>-900000</v>
      </c>
      <c r="F543" s="14">
        <v>-900000</v>
      </c>
      <c r="G543" s="15">
        <v>-900000</v>
      </c>
      <c r="H543">
        <f t="shared" si="266"/>
        <v>-900000</v>
      </c>
      <c r="I543">
        <f t="shared" si="266"/>
        <v>-900000</v>
      </c>
      <c r="J543" s="16">
        <f t="shared" si="266"/>
        <v>-900000</v>
      </c>
      <c r="K543" s="5">
        <f t="shared" si="266"/>
        <v>-900000</v>
      </c>
      <c r="L543" s="5">
        <f t="shared" si="266"/>
        <v>-900000</v>
      </c>
      <c r="M543" s="5">
        <f t="shared" si="266"/>
        <v>-900000</v>
      </c>
      <c r="N543" s="14">
        <f t="shared" si="239"/>
        <v>-900000</v>
      </c>
      <c r="O543">
        <v>-900000</v>
      </c>
      <c r="P543">
        <f t="shared" si="267"/>
        <v>-900000</v>
      </c>
      <c r="Q543">
        <f t="shared" si="267"/>
        <v>-900000</v>
      </c>
      <c r="R543" s="13">
        <f t="shared" si="267"/>
        <v>-900000</v>
      </c>
      <c r="S543" s="15">
        <f t="shared" si="267"/>
        <v>-900000</v>
      </c>
      <c r="T543">
        <f t="shared" si="267"/>
        <v>-900000</v>
      </c>
      <c r="U543">
        <f t="shared" si="267"/>
        <v>-900000</v>
      </c>
      <c r="V543" s="16">
        <f t="shared" si="267"/>
        <v>-900000</v>
      </c>
      <c r="W543">
        <f t="shared" si="267"/>
        <v>-900000</v>
      </c>
      <c r="X543">
        <f t="shared" si="267"/>
        <v>-900000</v>
      </c>
      <c r="Y543" s="13">
        <f t="shared" si="267"/>
        <v>-900000</v>
      </c>
      <c r="Z543" s="14">
        <v>-900000</v>
      </c>
      <c r="AX543" s="79">
        <f t="shared" si="250"/>
        <v>-900000</v>
      </c>
    </row>
    <row r="544" spans="1:52" ht="13.5">
      <c r="A544" s="5" t="s">
        <v>1617</v>
      </c>
      <c r="B544" s="12">
        <f>20/3.5</f>
        <v>5.714285714285714</v>
      </c>
      <c r="C544">
        <f t="shared" si="269"/>
        <v>5.714285714285714</v>
      </c>
      <c r="D544">
        <f t="shared" si="269"/>
        <v>5.714285714285714</v>
      </c>
      <c r="E544" s="13">
        <f t="shared" si="269"/>
        <v>5.714285714285714</v>
      </c>
      <c r="G544" s="15">
        <f>20/3.5</f>
        <v>5.714285714285714</v>
      </c>
      <c r="H544">
        <f t="shared" si="266"/>
        <v>5.714285714285714</v>
      </c>
      <c r="I544">
        <f t="shared" si="266"/>
        <v>5.714285714285714</v>
      </c>
      <c r="J544" s="16">
        <f t="shared" si="266"/>
        <v>5.714285714285714</v>
      </c>
      <c r="K544" s="5">
        <f t="shared" si="266"/>
        <v>5.714285714285714</v>
      </c>
      <c r="L544" s="5">
        <f t="shared" si="266"/>
        <v>5.714285714285714</v>
      </c>
      <c r="M544" s="5">
        <f t="shared" si="266"/>
        <v>5.714285714285714</v>
      </c>
      <c r="O544">
        <f>10/3.5</f>
        <v>2.857142857142857</v>
      </c>
      <c r="P544">
        <f t="shared" si="267"/>
        <v>2.857142857142857</v>
      </c>
      <c r="Q544">
        <f t="shared" si="267"/>
        <v>2.857142857142857</v>
      </c>
      <c r="R544" s="13">
        <f t="shared" si="267"/>
        <v>2.857142857142857</v>
      </c>
      <c r="S544" s="15">
        <f t="shared" si="267"/>
        <v>2.857142857142857</v>
      </c>
      <c r="T544">
        <f t="shared" si="267"/>
        <v>2.857142857142857</v>
      </c>
      <c r="U544">
        <f t="shared" si="267"/>
        <v>2.857142857142857</v>
      </c>
      <c r="V544" s="16">
        <f t="shared" si="267"/>
        <v>2.857142857142857</v>
      </c>
      <c r="W544">
        <f t="shared" si="267"/>
        <v>2.857142857142857</v>
      </c>
      <c r="X544">
        <f t="shared" si="267"/>
        <v>2.857142857142857</v>
      </c>
      <c r="Y544" s="13">
        <f t="shared" si="267"/>
        <v>2.857142857142857</v>
      </c>
      <c r="AX544" s="79">
        <f t="shared" si="250"/>
        <v>2.857142857142857</v>
      </c>
      <c r="AY544">
        <v>0.042</v>
      </c>
      <c r="AZ544" s="79">
        <v>0.01</v>
      </c>
    </row>
    <row r="545" spans="1:52" ht="13.5">
      <c r="A545" s="5" t="s">
        <v>1618</v>
      </c>
      <c r="B545" s="12">
        <v>-900000</v>
      </c>
      <c r="C545">
        <f t="shared" si="269"/>
        <v>-900000</v>
      </c>
      <c r="D545">
        <f t="shared" si="269"/>
        <v>-900000</v>
      </c>
      <c r="E545" s="13">
        <f t="shared" si="269"/>
        <v>-900000</v>
      </c>
      <c r="G545" s="15">
        <v>-900000</v>
      </c>
      <c r="H545">
        <f t="shared" si="266"/>
        <v>-900000</v>
      </c>
      <c r="I545">
        <f t="shared" si="266"/>
        <v>-900000</v>
      </c>
      <c r="J545" s="16">
        <f t="shared" si="266"/>
        <v>-900000</v>
      </c>
      <c r="K545" s="5">
        <f t="shared" si="266"/>
        <v>-900000</v>
      </c>
      <c r="L545" s="5">
        <f t="shared" si="266"/>
        <v>-900000</v>
      </c>
      <c r="M545" s="5">
        <f t="shared" si="266"/>
        <v>-900000</v>
      </c>
      <c r="O545">
        <v>-900000</v>
      </c>
      <c r="P545">
        <f t="shared" si="267"/>
        <v>-900000</v>
      </c>
      <c r="Q545">
        <f t="shared" si="267"/>
        <v>-900000</v>
      </c>
      <c r="R545" s="13">
        <f t="shared" si="267"/>
        <v>-900000</v>
      </c>
      <c r="S545" s="15">
        <f t="shared" si="267"/>
        <v>-900000</v>
      </c>
      <c r="T545">
        <f t="shared" si="267"/>
        <v>-900000</v>
      </c>
      <c r="U545">
        <f t="shared" si="267"/>
        <v>-900000</v>
      </c>
      <c r="V545" s="16">
        <f t="shared" si="267"/>
        <v>-900000</v>
      </c>
      <c r="W545">
        <f t="shared" si="267"/>
        <v>-900000</v>
      </c>
      <c r="X545">
        <f t="shared" si="267"/>
        <v>-900000</v>
      </c>
      <c r="Y545" s="13">
        <f t="shared" si="267"/>
        <v>-900000</v>
      </c>
      <c r="AX545" s="79">
        <f t="shared" si="250"/>
        <v>-900000</v>
      </c>
      <c r="AY545">
        <v>-900000</v>
      </c>
      <c r="AZ545" s="79">
        <v>-900000</v>
      </c>
    </row>
    <row r="546" spans="1:52" ht="13.5">
      <c r="A546" s="5" t="s">
        <v>1619</v>
      </c>
      <c r="B546" s="12">
        <v>-900000</v>
      </c>
      <c r="C546">
        <f aca="true" t="shared" si="270" ref="C546:C554">B546</f>
        <v>-900000</v>
      </c>
      <c r="D546">
        <f aca="true" t="shared" si="271" ref="D546:D554">C546</f>
        <v>-900000</v>
      </c>
      <c r="E546" s="13">
        <f aca="true" t="shared" si="272" ref="E546:E554">D546</f>
        <v>-900000</v>
      </c>
      <c r="G546" s="15">
        <v>-900000</v>
      </c>
      <c r="H546">
        <f aca="true" t="shared" si="273" ref="H546:H554">G546</f>
        <v>-900000</v>
      </c>
      <c r="I546">
        <f aca="true" t="shared" si="274" ref="I546:I554">H546</f>
        <v>-900000</v>
      </c>
      <c r="J546" s="16">
        <f aca="true" t="shared" si="275" ref="J546:J554">I546</f>
        <v>-900000</v>
      </c>
      <c r="K546" s="5">
        <f aca="true" t="shared" si="276" ref="K546:K554">J546</f>
        <v>-900000</v>
      </c>
      <c r="L546" s="5">
        <f aca="true" t="shared" si="277" ref="L546:L554">K546</f>
        <v>-900000</v>
      </c>
      <c r="M546" s="5">
        <f aca="true" t="shared" si="278" ref="M546:M554">L546</f>
        <v>-900000</v>
      </c>
      <c r="O546">
        <v>-899999</v>
      </c>
      <c r="P546">
        <f aca="true" t="shared" si="279" ref="P546:P553">O546</f>
        <v>-899999</v>
      </c>
      <c r="Q546">
        <f aca="true" t="shared" si="280" ref="Q546:Q553">P546</f>
        <v>-899999</v>
      </c>
      <c r="R546" s="13">
        <f aca="true" t="shared" si="281" ref="R546:R553">Q546</f>
        <v>-899999</v>
      </c>
      <c r="S546" s="15">
        <f aca="true" t="shared" si="282" ref="S546:S553">R546</f>
        <v>-899999</v>
      </c>
      <c r="T546">
        <f aca="true" t="shared" si="283" ref="T546:T553">S546</f>
        <v>-899999</v>
      </c>
      <c r="U546">
        <f aca="true" t="shared" si="284" ref="U546:U553">T546</f>
        <v>-899999</v>
      </c>
      <c r="V546" s="16">
        <f aca="true" t="shared" si="285" ref="V546:V553">U546</f>
        <v>-899999</v>
      </c>
      <c r="W546">
        <f aca="true" t="shared" si="286" ref="W546:W553">V546</f>
        <v>-899999</v>
      </c>
      <c r="X546">
        <f aca="true" t="shared" si="287" ref="X546:X553">W546</f>
        <v>-899999</v>
      </c>
      <c r="Y546" s="13">
        <f aca="true" t="shared" si="288" ref="Y546:Y553">X546</f>
        <v>-899999</v>
      </c>
      <c r="AX546" s="79">
        <f t="shared" si="250"/>
        <v>-899999</v>
      </c>
      <c r="AY546" s="79">
        <v>-900000</v>
      </c>
      <c r="AZ546" s="79">
        <v>-900000</v>
      </c>
    </row>
    <row r="547" spans="1:52" ht="13.5">
      <c r="A547" s="5" t="s">
        <v>1620</v>
      </c>
      <c r="B547" s="12">
        <v>-900000</v>
      </c>
      <c r="C547">
        <f t="shared" si="270"/>
        <v>-900000</v>
      </c>
      <c r="D547">
        <f t="shared" si="271"/>
        <v>-900000</v>
      </c>
      <c r="E547" s="13">
        <f t="shared" si="272"/>
        <v>-900000</v>
      </c>
      <c r="G547" s="15">
        <v>-900000</v>
      </c>
      <c r="H547">
        <f t="shared" si="273"/>
        <v>-900000</v>
      </c>
      <c r="I547">
        <f t="shared" si="274"/>
        <v>-900000</v>
      </c>
      <c r="J547" s="16">
        <f t="shared" si="275"/>
        <v>-900000</v>
      </c>
      <c r="K547" s="5">
        <f t="shared" si="276"/>
        <v>-900000</v>
      </c>
      <c r="L547" s="5">
        <f t="shared" si="277"/>
        <v>-900000</v>
      </c>
      <c r="M547" s="5">
        <f t="shared" si="278"/>
        <v>-900000</v>
      </c>
      <c r="O547">
        <v>-899998</v>
      </c>
      <c r="P547">
        <f t="shared" si="279"/>
        <v>-899998</v>
      </c>
      <c r="Q547">
        <f t="shared" si="280"/>
        <v>-899998</v>
      </c>
      <c r="R547" s="13">
        <f t="shared" si="281"/>
        <v>-899998</v>
      </c>
      <c r="S547" s="15">
        <f t="shared" si="282"/>
        <v>-899998</v>
      </c>
      <c r="T547">
        <f t="shared" si="283"/>
        <v>-899998</v>
      </c>
      <c r="U547">
        <f t="shared" si="284"/>
        <v>-899998</v>
      </c>
      <c r="V547" s="16">
        <f t="shared" si="285"/>
        <v>-899998</v>
      </c>
      <c r="W547">
        <f t="shared" si="286"/>
        <v>-899998</v>
      </c>
      <c r="X547">
        <f t="shared" si="287"/>
        <v>-899998</v>
      </c>
      <c r="Y547" s="13">
        <f t="shared" si="288"/>
        <v>-899998</v>
      </c>
      <c r="AX547" s="79">
        <f t="shared" si="250"/>
        <v>-899998</v>
      </c>
      <c r="AY547" s="79">
        <v>-900000</v>
      </c>
      <c r="AZ547" s="79">
        <v>-900000</v>
      </c>
    </row>
    <row r="548" spans="1:52" ht="13.5">
      <c r="A548" s="5" t="s">
        <v>1621</v>
      </c>
      <c r="B548" s="12">
        <v>-900000</v>
      </c>
      <c r="C548">
        <f t="shared" si="270"/>
        <v>-900000</v>
      </c>
      <c r="D548">
        <f t="shared" si="271"/>
        <v>-900000</v>
      </c>
      <c r="E548" s="13">
        <f t="shared" si="272"/>
        <v>-900000</v>
      </c>
      <c r="G548" s="15">
        <v>-900000</v>
      </c>
      <c r="H548">
        <f t="shared" si="273"/>
        <v>-900000</v>
      </c>
      <c r="I548">
        <f t="shared" si="274"/>
        <v>-900000</v>
      </c>
      <c r="J548" s="16">
        <f t="shared" si="275"/>
        <v>-900000</v>
      </c>
      <c r="K548" s="5">
        <f t="shared" si="276"/>
        <v>-900000</v>
      </c>
      <c r="L548" s="5">
        <f t="shared" si="277"/>
        <v>-900000</v>
      </c>
      <c r="M548" s="5">
        <f t="shared" si="278"/>
        <v>-900000</v>
      </c>
      <c r="O548">
        <v>-899997</v>
      </c>
      <c r="P548">
        <f t="shared" si="279"/>
        <v>-899997</v>
      </c>
      <c r="Q548">
        <f t="shared" si="280"/>
        <v>-899997</v>
      </c>
      <c r="R548" s="13">
        <f t="shared" si="281"/>
        <v>-899997</v>
      </c>
      <c r="S548" s="15">
        <f t="shared" si="282"/>
        <v>-899997</v>
      </c>
      <c r="T548">
        <f t="shared" si="283"/>
        <v>-899997</v>
      </c>
      <c r="U548">
        <f t="shared" si="284"/>
        <v>-899997</v>
      </c>
      <c r="V548" s="16">
        <f t="shared" si="285"/>
        <v>-899997</v>
      </c>
      <c r="W548">
        <f t="shared" si="286"/>
        <v>-899997</v>
      </c>
      <c r="X548">
        <f t="shared" si="287"/>
        <v>-899997</v>
      </c>
      <c r="Y548" s="13">
        <f t="shared" si="288"/>
        <v>-899997</v>
      </c>
      <c r="AX548" s="79">
        <f t="shared" si="250"/>
        <v>-899997</v>
      </c>
      <c r="AY548" s="79">
        <v>-900000</v>
      </c>
      <c r="AZ548" s="79">
        <v>-900000</v>
      </c>
    </row>
    <row r="549" spans="1:52" ht="13.5">
      <c r="A549" s="5" t="s">
        <v>1622</v>
      </c>
      <c r="B549" s="12">
        <v>-900000</v>
      </c>
      <c r="C549">
        <f t="shared" si="270"/>
        <v>-900000</v>
      </c>
      <c r="D549">
        <f t="shared" si="271"/>
        <v>-900000</v>
      </c>
      <c r="E549" s="13">
        <f t="shared" si="272"/>
        <v>-900000</v>
      </c>
      <c r="G549" s="15">
        <v>-900000</v>
      </c>
      <c r="H549">
        <f t="shared" si="273"/>
        <v>-900000</v>
      </c>
      <c r="I549">
        <f t="shared" si="274"/>
        <v>-900000</v>
      </c>
      <c r="J549" s="16">
        <f t="shared" si="275"/>
        <v>-900000</v>
      </c>
      <c r="K549" s="5">
        <f t="shared" si="276"/>
        <v>-900000</v>
      </c>
      <c r="L549" s="5">
        <f t="shared" si="277"/>
        <v>-900000</v>
      </c>
      <c r="M549" s="5">
        <f t="shared" si="278"/>
        <v>-900000</v>
      </c>
      <c r="O549">
        <v>-899996</v>
      </c>
      <c r="P549">
        <f t="shared" si="279"/>
        <v>-899996</v>
      </c>
      <c r="Q549">
        <f t="shared" si="280"/>
        <v>-899996</v>
      </c>
      <c r="R549" s="13">
        <f t="shared" si="281"/>
        <v>-899996</v>
      </c>
      <c r="S549" s="15">
        <f t="shared" si="282"/>
        <v>-899996</v>
      </c>
      <c r="T549">
        <f t="shared" si="283"/>
        <v>-899996</v>
      </c>
      <c r="U549">
        <f t="shared" si="284"/>
        <v>-899996</v>
      </c>
      <c r="V549" s="16">
        <f t="shared" si="285"/>
        <v>-899996</v>
      </c>
      <c r="W549">
        <f t="shared" si="286"/>
        <v>-899996</v>
      </c>
      <c r="X549">
        <f t="shared" si="287"/>
        <v>-899996</v>
      </c>
      <c r="Y549" s="13">
        <f t="shared" si="288"/>
        <v>-899996</v>
      </c>
      <c r="AX549" s="79">
        <f t="shared" si="250"/>
        <v>-899996</v>
      </c>
      <c r="AY549" s="79">
        <v>-900000</v>
      </c>
      <c r="AZ549" s="79">
        <v>-900000</v>
      </c>
    </row>
    <row r="550" spans="1:52" ht="13.5">
      <c r="A550" s="5" t="s">
        <v>1623</v>
      </c>
      <c r="B550" s="12">
        <v>-900000</v>
      </c>
      <c r="C550">
        <f t="shared" si="270"/>
        <v>-900000</v>
      </c>
      <c r="D550">
        <f t="shared" si="271"/>
        <v>-900000</v>
      </c>
      <c r="E550" s="13">
        <f t="shared" si="272"/>
        <v>-900000</v>
      </c>
      <c r="G550" s="15">
        <v>-900000</v>
      </c>
      <c r="H550">
        <f t="shared" si="273"/>
        <v>-900000</v>
      </c>
      <c r="I550">
        <f t="shared" si="274"/>
        <v>-900000</v>
      </c>
      <c r="J550" s="16">
        <f t="shared" si="275"/>
        <v>-900000</v>
      </c>
      <c r="K550" s="5">
        <f t="shared" si="276"/>
        <v>-900000</v>
      </c>
      <c r="L550" s="5">
        <f t="shared" si="277"/>
        <v>-900000</v>
      </c>
      <c r="M550" s="5">
        <f t="shared" si="278"/>
        <v>-900000</v>
      </c>
      <c r="O550">
        <v>-899995</v>
      </c>
      <c r="P550">
        <f t="shared" si="279"/>
        <v>-899995</v>
      </c>
      <c r="Q550">
        <f t="shared" si="280"/>
        <v>-899995</v>
      </c>
      <c r="R550" s="13">
        <f t="shared" si="281"/>
        <v>-899995</v>
      </c>
      <c r="S550" s="15">
        <f t="shared" si="282"/>
        <v>-899995</v>
      </c>
      <c r="T550">
        <f t="shared" si="283"/>
        <v>-899995</v>
      </c>
      <c r="U550">
        <f t="shared" si="284"/>
        <v>-899995</v>
      </c>
      <c r="V550" s="16">
        <f t="shared" si="285"/>
        <v>-899995</v>
      </c>
      <c r="W550">
        <f t="shared" si="286"/>
        <v>-899995</v>
      </c>
      <c r="X550">
        <f t="shared" si="287"/>
        <v>-899995</v>
      </c>
      <c r="Y550" s="13">
        <f t="shared" si="288"/>
        <v>-899995</v>
      </c>
      <c r="AX550" s="79">
        <f t="shared" si="250"/>
        <v>-899995</v>
      </c>
      <c r="AY550" s="79">
        <v>-900000</v>
      </c>
      <c r="AZ550" s="79">
        <v>-900000</v>
      </c>
    </row>
    <row r="551" spans="1:52" ht="13.5">
      <c r="A551" s="5" t="s">
        <v>1624</v>
      </c>
      <c r="B551" s="12">
        <v>-900000</v>
      </c>
      <c r="C551">
        <f t="shared" si="270"/>
        <v>-900000</v>
      </c>
      <c r="D551">
        <f t="shared" si="271"/>
        <v>-900000</v>
      </c>
      <c r="E551" s="13">
        <f t="shared" si="272"/>
        <v>-900000</v>
      </c>
      <c r="G551" s="15">
        <v>-900000</v>
      </c>
      <c r="H551">
        <f t="shared" si="273"/>
        <v>-900000</v>
      </c>
      <c r="I551">
        <f t="shared" si="274"/>
        <v>-900000</v>
      </c>
      <c r="J551" s="16">
        <f t="shared" si="275"/>
        <v>-900000</v>
      </c>
      <c r="K551" s="5">
        <f t="shared" si="276"/>
        <v>-900000</v>
      </c>
      <c r="L551" s="5">
        <f t="shared" si="277"/>
        <v>-900000</v>
      </c>
      <c r="M551" s="5">
        <f t="shared" si="278"/>
        <v>-900000</v>
      </c>
      <c r="O551">
        <v>-899994</v>
      </c>
      <c r="P551">
        <f t="shared" si="279"/>
        <v>-899994</v>
      </c>
      <c r="Q551">
        <f t="shared" si="280"/>
        <v>-899994</v>
      </c>
      <c r="R551" s="13">
        <f t="shared" si="281"/>
        <v>-899994</v>
      </c>
      <c r="S551" s="15">
        <f t="shared" si="282"/>
        <v>-899994</v>
      </c>
      <c r="T551">
        <f t="shared" si="283"/>
        <v>-899994</v>
      </c>
      <c r="U551">
        <f t="shared" si="284"/>
        <v>-899994</v>
      </c>
      <c r="V551" s="16">
        <f t="shared" si="285"/>
        <v>-899994</v>
      </c>
      <c r="W551">
        <f t="shared" si="286"/>
        <v>-899994</v>
      </c>
      <c r="X551">
        <f t="shared" si="287"/>
        <v>-899994</v>
      </c>
      <c r="Y551" s="13">
        <f t="shared" si="288"/>
        <v>-899994</v>
      </c>
      <c r="AX551" s="79">
        <f t="shared" si="250"/>
        <v>-899994</v>
      </c>
      <c r="AY551" s="79">
        <v>-900000</v>
      </c>
      <c r="AZ551" s="79">
        <v>-900000</v>
      </c>
    </row>
    <row r="552" spans="1:52" ht="13.5">
      <c r="A552" s="5" t="s">
        <v>1625</v>
      </c>
      <c r="B552" s="12">
        <v>-900000</v>
      </c>
      <c r="C552">
        <f t="shared" si="270"/>
        <v>-900000</v>
      </c>
      <c r="D552">
        <f t="shared" si="271"/>
        <v>-900000</v>
      </c>
      <c r="E552" s="13">
        <f t="shared" si="272"/>
        <v>-900000</v>
      </c>
      <c r="G552" s="15">
        <v>-900000</v>
      </c>
      <c r="H552">
        <f t="shared" si="273"/>
        <v>-900000</v>
      </c>
      <c r="I552">
        <f t="shared" si="274"/>
        <v>-900000</v>
      </c>
      <c r="J552" s="16">
        <f t="shared" si="275"/>
        <v>-900000</v>
      </c>
      <c r="K552" s="5">
        <f t="shared" si="276"/>
        <v>-900000</v>
      </c>
      <c r="L552" s="5">
        <f t="shared" si="277"/>
        <v>-900000</v>
      </c>
      <c r="M552" s="5">
        <f t="shared" si="278"/>
        <v>-900000</v>
      </c>
      <c r="O552">
        <v>-899993</v>
      </c>
      <c r="P552">
        <f t="shared" si="279"/>
        <v>-899993</v>
      </c>
      <c r="Q552">
        <f t="shared" si="280"/>
        <v>-899993</v>
      </c>
      <c r="R552" s="13">
        <f t="shared" si="281"/>
        <v>-899993</v>
      </c>
      <c r="S552" s="15">
        <f t="shared" si="282"/>
        <v>-899993</v>
      </c>
      <c r="T552">
        <f t="shared" si="283"/>
        <v>-899993</v>
      </c>
      <c r="U552">
        <f t="shared" si="284"/>
        <v>-899993</v>
      </c>
      <c r="V552" s="16">
        <f t="shared" si="285"/>
        <v>-899993</v>
      </c>
      <c r="W552">
        <f t="shared" si="286"/>
        <v>-899993</v>
      </c>
      <c r="X552">
        <f t="shared" si="287"/>
        <v>-899993</v>
      </c>
      <c r="Y552" s="13">
        <f t="shared" si="288"/>
        <v>-899993</v>
      </c>
      <c r="AX552" s="79">
        <f t="shared" si="250"/>
        <v>-899993</v>
      </c>
      <c r="AY552" s="79">
        <v>-900000</v>
      </c>
      <c r="AZ552" s="79">
        <v>-900000</v>
      </c>
    </row>
    <row r="553" spans="1:52" ht="13.5">
      <c r="A553" s="5" t="s">
        <v>1626</v>
      </c>
      <c r="B553" s="12">
        <v>-900000</v>
      </c>
      <c r="C553">
        <f t="shared" si="270"/>
        <v>-900000</v>
      </c>
      <c r="D553">
        <f t="shared" si="271"/>
        <v>-900000</v>
      </c>
      <c r="E553" s="13">
        <f t="shared" si="272"/>
        <v>-900000</v>
      </c>
      <c r="G553" s="15">
        <v>-900000</v>
      </c>
      <c r="H553">
        <f t="shared" si="273"/>
        <v>-900000</v>
      </c>
      <c r="I553">
        <f t="shared" si="274"/>
        <v>-900000</v>
      </c>
      <c r="J553" s="16">
        <f t="shared" si="275"/>
        <v>-900000</v>
      </c>
      <c r="K553" s="5">
        <f t="shared" si="276"/>
        <v>-900000</v>
      </c>
      <c r="L553" s="5">
        <f t="shared" si="277"/>
        <v>-900000</v>
      </c>
      <c r="M553" s="5">
        <f t="shared" si="278"/>
        <v>-900000</v>
      </c>
      <c r="O553">
        <v>-899992</v>
      </c>
      <c r="P553">
        <f t="shared" si="279"/>
        <v>-899992</v>
      </c>
      <c r="Q553">
        <f t="shared" si="280"/>
        <v>-899992</v>
      </c>
      <c r="R553" s="13">
        <f t="shared" si="281"/>
        <v>-899992</v>
      </c>
      <c r="S553" s="15">
        <f t="shared" si="282"/>
        <v>-899992</v>
      </c>
      <c r="T553">
        <f t="shared" si="283"/>
        <v>-899992</v>
      </c>
      <c r="U553">
        <f t="shared" si="284"/>
        <v>-899992</v>
      </c>
      <c r="V553" s="16">
        <f t="shared" si="285"/>
        <v>-899992</v>
      </c>
      <c r="W553">
        <f t="shared" si="286"/>
        <v>-899992</v>
      </c>
      <c r="X553">
        <f t="shared" si="287"/>
        <v>-899992</v>
      </c>
      <c r="Y553" s="13">
        <f t="shared" si="288"/>
        <v>-899992</v>
      </c>
      <c r="AX553">
        <f>O553</f>
        <v>-899992</v>
      </c>
      <c r="AY553" s="79">
        <v>-900000</v>
      </c>
      <c r="AZ553" s="79">
        <v>-900000</v>
      </c>
    </row>
    <row r="554" spans="1:38" s="79" customFormat="1" ht="13.5">
      <c r="A554" s="5" t="s">
        <v>1761</v>
      </c>
      <c r="B554" s="12">
        <v>7</v>
      </c>
      <c r="C554" s="79">
        <f t="shared" si="270"/>
        <v>7</v>
      </c>
      <c r="D554" s="79">
        <f t="shared" si="271"/>
        <v>7</v>
      </c>
      <c r="E554" s="13">
        <f t="shared" si="272"/>
        <v>7</v>
      </c>
      <c r="F554" s="14"/>
      <c r="G554" s="15">
        <v>7</v>
      </c>
      <c r="H554" s="79">
        <f t="shared" si="273"/>
        <v>7</v>
      </c>
      <c r="I554" s="79">
        <f t="shared" si="274"/>
        <v>7</v>
      </c>
      <c r="J554" s="16">
        <f t="shared" si="275"/>
        <v>7</v>
      </c>
      <c r="K554" s="5">
        <f t="shared" si="276"/>
        <v>7</v>
      </c>
      <c r="L554" s="5">
        <f t="shared" si="277"/>
        <v>7</v>
      </c>
      <c r="M554" s="5">
        <f t="shared" si="278"/>
        <v>7</v>
      </c>
      <c r="N554" s="14"/>
      <c r="R554" s="13"/>
      <c r="S554" s="15"/>
      <c r="V554" s="16"/>
      <c r="Y554" s="13"/>
      <c r="Z554" s="14"/>
      <c r="AA554" s="14"/>
      <c r="AE554" s="13"/>
      <c r="AF554" s="14"/>
      <c r="AG554" s="2"/>
      <c r="AK554" s="13"/>
      <c r="AL554" s="14"/>
    </row>
    <row r="555" spans="1:38" s="79" customFormat="1" ht="13.5">
      <c r="A555" s="5" t="s">
        <v>1762</v>
      </c>
      <c r="B555" s="12">
        <v>-900000</v>
      </c>
      <c r="C555" s="79">
        <f>B555</f>
        <v>-900000</v>
      </c>
      <c r="D555" s="79">
        <f>C555</f>
        <v>-900000</v>
      </c>
      <c r="E555" s="13">
        <f>D555</f>
        <v>-900000</v>
      </c>
      <c r="F555" s="14"/>
      <c r="G555" s="15">
        <v>-900000</v>
      </c>
      <c r="H555" s="79">
        <f aca="true" t="shared" si="289" ref="H555:M555">G555</f>
        <v>-900000</v>
      </c>
      <c r="I555" s="79">
        <f t="shared" si="289"/>
        <v>-900000</v>
      </c>
      <c r="J555" s="16">
        <f t="shared" si="289"/>
        <v>-900000</v>
      </c>
      <c r="K555" s="5">
        <f t="shared" si="289"/>
        <v>-900000</v>
      </c>
      <c r="L555" s="5">
        <f t="shared" si="289"/>
        <v>-900000</v>
      </c>
      <c r="M555" s="5">
        <f t="shared" si="289"/>
        <v>-900000</v>
      </c>
      <c r="N555" s="14"/>
      <c r="R555" s="13"/>
      <c r="S555" s="15"/>
      <c r="V555" s="16"/>
      <c r="Y555" s="13"/>
      <c r="Z555" s="14"/>
      <c r="AA555" s="14"/>
      <c r="AE555" s="13"/>
      <c r="AF555" s="14"/>
      <c r="AG555" s="2"/>
      <c r="AK555" s="13"/>
      <c r="AL555" s="14"/>
    </row>
    <row r="556" spans="1:38" s="79" customFormat="1" ht="13.5">
      <c r="A556" s="5" t="s">
        <v>1763</v>
      </c>
      <c r="B556" s="12">
        <v>-900000</v>
      </c>
      <c r="C556" s="79">
        <f aca="true" t="shared" si="290" ref="C556:C563">B556</f>
        <v>-900000</v>
      </c>
      <c r="D556" s="79">
        <f aca="true" t="shared" si="291" ref="D556:D563">C556</f>
        <v>-900000</v>
      </c>
      <c r="E556" s="13">
        <f aca="true" t="shared" si="292" ref="E556:E563">D556</f>
        <v>-900000</v>
      </c>
      <c r="F556" s="14"/>
      <c r="G556" s="15">
        <v>-900000</v>
      </c>
      <c r="H556" s="79">
        <f aca="true" t="shared" si="293" ref="H556:H563">G556</f>
        <v>-900000</v>
      </c>
      <c r="I556" s="79">
        <f aca="true" t="shared" si="294" ref="I556:I563">H556</f>
        <v>-900000</v>
      </c>
      <c r="J556" s="16">
        <f aca="true" t="shared" si="295" ref="J556:J563">I556</f>
        <v>-900000</v>
      </c>
      <c r="K556" s="5">
        <f aca="true" t="shared" si="296" ref="K556:K563">J556</f>
        <v>-900000</v>
      </c>
      <c r="L556" s="5">
        <f aca="true" t="shared" si="297" ref="L556:L563">K556</f>
        <v>-900000</v>
      </c>
      <c r="M556" s="5">
        <f aca="true" t="shared" si="298" ref="M556:M563">L556</f>
        <v>-900000</v>
      </c>
      <c r="N556" s="14"/>
      <c r="R556" s="13"/>
      <c r="S556" s="15"/>
      <c r="V556" s="16"/>
      <c r="Y556" s="13"/>
      <c r="Z556" s="14"/>
      <c r="AA556" s="14"/>
      <c r="AE556" s="13"/>
      <c r="AF556" s="14"/>
      <c r="AG556" s="2"/>
      <c r="AK556" s="13"/>
      <c r="AL556" s="14"/>
    </row>
    <row r="557" spans="1:38" s="79" customFormat="1" ht="13.5">
      <c r="A557" s="5" t="s">
        <v>1764</v>
      </c>
      <c r="B557" s="12">
        <v>-900000</v>
      </c>
      <c r="C557" s="79">
        <f t="shared" si="290"/>
        <v>-900000</v>
      </c>
      <c r="D557" s="79">
        <f t="shared" si="291"/>
        <v>-900000</v>
      </c>
      <c r="E557" s="13">
        <f t="shared" si="292"/>
        <v>-900000</v>
      </c>
      <c r="F557" s="14"/>
      <c r="G557" s="15">
        <v>-900000</v>
      </c>
      <c r="H557" s="79">
        <f t="shared" si="293"/>
        <v>-900000</v>
      </c>
      <c r="I557" s="79">
        <f t="shared" si="294"/>
        <v>-900000</v>
      </c>
      <c r="J557" s="16">
        <f t="shared" si="295"/>
        <v>-900000</v>
      </c>
      <c r="K557" s="5">
        <f t="shared" si="296"/>
        <v>-900000</v>
      </c>
      <c r="L557" s="5">
        <f t="shared" si="297"/>
        <v>-900000</v>
      </c>
      <c r="M557" s="5">
        <f t="shared" si="298"/>
        <v>-900000</v>
      </c>
      <c r="N557" s="14"/>
      <c r="R557" s="13"/>
      <c r="S557" s="15"/>
      <c r="V557" s="16"/>
      <c r="Y557" s="13"/>
      <c r="Z557" s="14"/>
      <c r="AA557" s="14"/>
      <c r="AE557" s="13"/>
      <c r="AF557" s="14"/>
      <c r="AG557" s="2"/>
      <c r="AK557" s="13"/>
      <c r="AL557" s="14"/>
    </row>
    <row r="558" spans="1:38" s="79" customFormat="1" ht="13.5">
      <c r="A558" s="5" t="s">
        <v>1765</v>
      </c>
      <c r="B558" s="12">
        <v>-900000</v>
      </c>
      <c r="C558" s="79">
        <f t="shared" si="290"/>
        <v>-900000</v>
      </c>
      <c r="D558" s="79">
        <f t="shared" si="291"/>
        <v>-900000</v>
      </c>
      <c r="E558" s="13">
        <f t="shared" si="292"/>
        <v>-900000</v>
      </c>
      <c r="F558" s="14"/>
      <c r="G558" s="15">
        <v>-900000</v>
      </c>
      <c r="H558" s="79">
        <f t="shared" si="293"/>
        <v>-900000</v>
      </c>
      <c r="I558" s="79">
        <f t="shared" si="294"/>
        <v>-900000</v>
      </c>
      <c r="J558" s="16">
        <f t="shared" si="295"/>
        <v>-900000</v>
      </c>
      <c r="K558" s="5">
        <f t="shared" si="296"/>
        <v>-900000</v>
      </c>
      <c r="L558" s="5">
        <f t="shared" si="297"/>
        <v>-900000</v>
      </c>
      <c r="M558" s="5">
        <f t="shared" si="298"/>
        <v>-900000</v>
      </c>
      <c r="N558" s="14"/>
      <c r="R558" s="13"/>
      <c r="S558" s="15"/>
      <c r="V558" s="16"/>
      <c r="Y558" s="13"/>
      <c r="Z558" s="14"/>
      <c r="AA558" s="14"/>
      <c r="AE558" s="13"/>
      <c r="AF558" s="14"/>
      <c r="AG558" s="2"/>
      <c r="AK558" s="13"/>
      <c r="AL558" s="14"/>
    </row>
    <row r="559" spans="1:38" s="79" customFormat="1" ht="13.5">
      <c r="A559" s="5" t="s">
        <v>1766</v>
      </c>
      <c r="B559" s="12">
        <v>-900000</v>
      </c>
      <c r="C559" s="79">
        <f t="shared" si="290"/>
        <v>-900000</v>
      </c>
      <c r="D559" s="79">
        <f t="shared" si="291"/>
        <v>-900000</v>
      </c>
      <c r="E559" s="13">
        <f t="shared" si="292"/>
        <v>-900000</v>
      </c>
      <c r="F559" s="14"/>
      <c r="G559" s="15">
        <v>-900000</v>
      </c>
      <c r="H559" s="79">
        <f t="shared" si="293"/>
        <v>-900000</v>
      </c>
      <c r="I559" s="79">
        <f t="shared" si="294"/>
        <v>-900000</v>
      </c>
      <c r="J559" s="16">
        <f t="shared" si="295"/>
        <v>-900000</v>
      </c>
      <c r="K559" s="5">
        <f t="shared" si="296"/>
        <v>-900000</v>
      </c>
      <c r="L559" s="5">
        <f t="shared" si="297"/>
        <v>-900000</v>
      </c>
      <c r="M559" s="5">
        <f t="shared" si="298"/>
        <v>-900000</v>
      </c>
      <c r="N559" s="14"/>
      <c r="R559" s="13"/>
      <c r="S559" s="15"/>
      <c r="V559" s="16"/>
      <c r="Y559" s="13"/>
      <c r="Z559" s="14"/>
      <c r="AA559" s="14"/>
      <c r="AE559" s="13"/>
      <c r="AF559" s="14"/>
      <c r="AG559" s="2"/>
      <c r="AK559" s="13"/>
      <c r="AL559" s="14"/>
    </row>
    <row r="560" spans="1:38" s="79" customFormat="1" ht="13.5">
      <c r="A560" s="5" t="s">
        <v>1767</v>
      </c>
      <c r="B560" s="12">
        <v>-900000</v>
      </c>
      <c r="C560" s="79">
        <f t="shared" si="290"/>
        <v>-900000</v>
      </c>
      <c r="D560" s="79">
        <f t="shared" si="291"/>
        <v>-900000</v>
      </c>
      <c r="E560" s="13">
        <f t="shared" si="292"/>
        <v>-900000</v>
      </c>
      <c r="F560" s="14"/>
      <c r="G560" s="15">
        <v>-900000</v>
      </c>
      <c r="H560" s="79">
        <f t="shared" si="293"/>
        <v>-900000</v>
      </c>
      <c r="I560" s="79">
        <f t="shared" si="294"/>
        <v>-900000</v>
      </c>
      <c r="J560" s="16">
        <f t="shared" si="295"/>
        <v>-900000</v>
      </c>
      <c r="K560" s="5">
        <f t="shared" si="296"/>
        <v>-900000</v>
      </c>
      <c r="L560" s="5">
        <f t="shared" si="297"/>
        <v>-900000</v>
      </c>
      <c r="M560" s="5">
        <f t="shared" si="298"/>
        <v>-900000</v>
      </c>
      <c r="N560" s="14"/>
      <c r="R560" s="13"/>
      <c r="S560" s="15"/>
      <c r="V560" s="16"/>
      <c r="Y560" s="13"/>
      <c r="Z560" s="14"/>
      <c r="AA560" s="14"/>
      <c r="AE560" s="13"/>
      <c r="AF560" s="14"/>
      <c r="AG560" s="2"/>
      <c r="AK560" s="13"/>
      <c r="AL560" s="14"/>
    </row>
    <row r="561" spans="1:38" s="79" customFormat="1" ht="13.5">
      <c r="A561" s="5" t="s">
        <v>1768</v>
      </c>
      <c r="B561" s="12">
        <v>-900000</v>
      </c>
      <c r="C561" s="79">
        <f t="shared" si="290"/>
        <v>-900000</v>
      </c>
      <c r="D561" s="79">
        <f t="shared" si="291"/>
        <v>-900000</v>
      </c>
      <c r="E561" s="13">
        <f t="shared" si="292"/>
        <v>-900000</v>
      </c>
      <c r="F561" s="14"/>
      <c r="G561" s="15">
        <v>-900000</v>
      </c>
      <c r="H561" s="79">
        <f t="shared" si="293"/>
        <v>-900000</v>
      </c>
      <c r="I561" s="79">
        <f t="shared" si="294"/>
        <v>-900000</v>
      </c>
      <c r="J561" s="16">
        <f t="shared" si="295"/>
        <v>-900000</v>
      </c>
      <c r="K561" s="5">
        <f t="shared" si="296"/>
        <v>-900000</v>
      </c>
      <c r="L561" s="5">
        <f t="shared" si="297"/>
        <v>-900000</v>
      </c>
      <c r="M561" s="5">
        <f t="shared" si="298"/>
        <v>-900000</v>
      </c>
      <c r="N561" s="14"/>
      <c r="R561" s="13"/>
      <c r="S561" s="15"/>
      <c r="V561" s="16"/>
      <c r="Y561" s="13"/>
      <c r="Z561" s="14"/>
      <c r="AA561" s="14"/>
      <c r="AE561" s="13"/>
      <c r="AF561" s="14"/>
      <c r="AG561" s="2"/>
      <c r="AK561" s="13"/>
      <c r="AL561" s="14"/>
    </row>
    <row r="562" spans="1:38" s="79" customFormat="1" ht="13.5">
      <c r="A562" s="5" t="s">
        <v>1769</v>
      </c>
      <c r="B562" s="12">
        <v>-900000</v>
      </c>
      <c r="C562" s="79">
        <f t="shared" si="290"/>
        <v>-900000</v>
      </c>
      <c r="D562" s="79">
        <f t="shared" si="291"/>
        <v>-900000</v>
      </c>
      <c r="E562" s="13">
        <f t="shared" si="292"/>
        <v>-900000</v>
      </c>
      <c r="F562" s="14"/>
      <c r="G562" s="15">
        <v>-900000</v>
      </c>
      <c r="H562" s="79">
        <f t="shared" si="293"/>
        <v>-900000</v>
      </c>
      <c r="I562" s="79">
        <f t="shared" si="294"/>
        <v>-900000</v>
      </c>
      <c r="J562" s="16">
        <f t="shared" si="295"/>
        <v>-900000</v>
      </c>
      <c r="K562" s="5">
        <f t="shared" si="296"/>
        <v>-900000</v>
      </c>
      <c r="L562" s="5">
        <f t="shared" si="297"/>
        <v>-900000</v>
      </c>
      <c r="M562" s="5">
        <f t="shared" si="298"/>
        <v>-900000</v>
      </c>
      <c r="N562" s="14"/>
      <c r="R562" s="13"/>
      <c r="S562" s="15"/>
      <c r="V562" s="16"/>
      <c r="Y562" s="13"/>
      <c r="Z562" s="14"/>
      <c r="AA562" s="14"/>
      <c r="AE562" s="13"/>
      <c r="AF562" s="14"/>
      <c r="AG562" s="2"/>
      <c r="AK562" s="13"/>
      <c r="AL562" s="14"/>
    </row>
    <row r="563" spans="1:38" s="79" customFormat="1" ht="13.5">
      <c r="A563" s="5" t="s">
        <v>1770</v>
      </c>
      <c r="B563" s="12">
        <v>-900000</v>
      </c>
      <c r="C563" s="79">
        <f t="shared" si="290"/>
        <v>-900000</v>
      </c>
      <c r="D563" s="79">
        <f t="shared" si="291"/>
        <v>-900000</v>
      </c>
      <c r="E563" s="13">
        <f t="shared" si="292"/>
        <v>-900000</v>
      </c>
      <c r="F563" s="14"/>
      <c r="G563" s="15">
        <v>-900000</v>
      </c>
      <c r="H563" s="79">
        <f t="shared" si="293"/>
        <v>-900000</v>
      </c>
      <c r="I563" s="79">
        <f t="shared" si="294"/>
        <v>-900000</v>
      </c>
      <c r="J563" s="16">
        <f t="shared" si="295"/>
        <v>-900000</v>
      </c>
      <c r="K563" s="5">
        <f t="shared" si="296"/>
        <v>-900000</v>
      </c>
      <c r="L563" s="5">
        <f t="shared" si="297"/>
        <v>-900000</v>
      </c>
      <c r="M563" s="5">
        <f t="shared" si="298"/>
        <v>-900000</v>
      </c>
      <c r="N563" s="14"/>
      <c r="R563" s="13"/>
      <c r="S563" s="15"/>
      <c r="V563" s="16"/>
      <c r="Y563" s="13"/>
      <c r="Z563" s="14"/>
      <c r="AA563" s="14"/>
      <c r="AE563" s="13"/>
      <c r="AF563" s="14"/>
      <c r="AG563" s="2"/>
      <c r="AK563" s="13"/>
      <c r="AL563" s="14"/>
    </row>
    <row r="564" spans="1:47" ht="13.5">
      <c r="A564" s="5" t="s">
        <v>824</v>
      </c>
      <c r="AS564">
        <v>4.8</v>
      </c>
      <c r="AU564" t="s">
        <v>1319</v>
      </c>
    </row>
    <row r="565" spans="1:47" ht="13.5">
      <c r="A565" s="5" t="s">
        <v>825</v>
      </c>
      <c r="AS565">
        <v>6.4</v>
      </c>
      <c r="AU565" t="s">
        <v>1319</v>
      </c>
    </row>
    <row r="566" spans="1:47" ht="13.5">
      <c r="A566" s="5" t="s">
        <v>826</v>
      </c>
      <c r="AS566">
        <v>8</v>
      </c>
      <c r="AU566" t="s">
        <v>1319</v>
      </c>
    </row>
    <row r="567" spans="1:47" ht="13.5">
      <c r="A567" s="5" t="s">
        <v>827</v>
      </c>
      <c r="AS567">
        <v>10</v>
      </c>
      <c r="AU567" t="s">
        <v>1319</v>
      </c>
    </row>
    <row r="568" spans="1:47" ht="13.5">
      <c r="A568" s="5" t="s">
        <v>828</v>
      </c>
      <c r="AS568">
        <v>12</v>
      </c>
      <c r="AU568" t="s">
        <v>1319</v>
      </c>
    </row>
    <row r="569" spans="1:47" ht="13.5">
      <c r="A569" s="5" t="s">
        <v>829</v>
      </c>
      <c r="J569"/>
      <c r="K569"/>
      <c r="L569"/>
      <c r="M569"/>
      <c r="AS569">
        <v>14</v>
      </c>
      <c r="AU569" t="s">
        <v>1319</v>
      </c>
    </row>
    <row r="570" spans="1:47" ht="13.5">
      <c r="A570" s="5" t="s">
        <v>830</v>
      </c>
      <c r="AS570">
        <v>-900000</v>
      </c>
      <c r="AU570" t="s">
        <v>1319</v>
      </c>
    </row>
    <row r="571" spans="1:47" ht="13.5">
      <c r="A571" s="5" t="s">
        <v>831</v>
      </c>
      <c r="AS571">
        <v>20</v>
      </c>
      <c r="AU571" t="s">
        <v>1319</v>
      </c>
    </row>
    <row r="572" spans="1:47" ht="13.5">
      <c r="A572" s="5" t="s">
        <v>832</v>
      </c>
      <c r="AS572">
        <v>-900000</v>
      </c>
      <c r="AU572" t="s">
        <v>1319</v>
      </c>
    </row>
    <row r="573" spans="1:47" ht="13.5">
      <c r="A573" s="5" t="s">
        <v>833</v>
      </c>
      <c r="AS573">
        <v>-900000</v>
      </c>
      <c r="AU573" t="s">
        <v>1319</v>
      </c>
    </row>
    <row r="574" spans="1:47" ht="13.5">
      <c r="A574" s="5" t="s">
        <v>834</v>
      </c>
      <c r="AS574">
        <v>6</v>
      </c>
      <c r="AU574" t="s">
        <v>1319</v>
      </c>
    </row>
    <row r="575" spans="1:47" ht="13.5">
      <c r="A575" s="5" t="s">
        <v>835</v>
      </c>
      <c r="AS575">
        <v>8.8</v>
      </c>
      <c r="AU575" t="s">
        <v>1319</v>
      </c>
    </row>
    <row r="576" spans="1:47" ht="13.5">
      <c r="A576" s="5" t="s">
        <v>836</v>
      </c>
      <c r="AS576">
        <v>12</v>
      </c>
      <c r="AU576" t="s">
        <v>1319</v>
      </c>
    </row>
    <row r="577" spans="1:47" ht="13.5">
      <c r="A577" s="5" t="s">
        <v>837</v>
      </c>
      <c r="AS577">
        <v>16</v>
      </c>
      <c r="AU577" t="s">
        <v>1319</v>
      </c>
    </row>
    <row r="578" spans="1:47" ht="13.5">
      <c r="A578" s="5" t="s">
        <v>838</v>
      </c>
      <c r="AS578">
        <v>20</v>
      </c>
      <c r="AU578" t="s">
        <v>1319</v>
      </c>
    </row>
    <row r="579" spans="1:47" ht="13.5">
      <c r="A579" s="5" t="s">
        <v>839</v>
      </c>
      <c r="AS579">
        <v>24</v>
      </c>
      <c r="AU579" t="s">
        <v>1319</v>
      </c>
    </row>
    <row r="580" spans="1:47" ht="13.5">
      <c r="A580" s="5" t="s">
        <v>840</v>
      </c>
      <c r="AS580">
        <v>30</v>
      </c>
      <c r="AU580" t="s">
        <v>1319</v>
      </c>
    </row>
    <row r="581" spans="1:47" ht="13.5">
      <c r="A581" s="5" t="s">
        <v>841</v>
      </c>
      <c r="AS581">
        <v>36</v>
      </c>
      <c r="AU581" t="s">
        <v>1319</v>
      </c>
    </row>
    <row r="582" spans="1:47" ht="13.5">
      <c r="A582" s="5" t="s">
        <v>842</v>
      </c>
      <c r="AS582">
        <v>42</v>
      </c>
      <c r="AU582" t="s">
        <v>1319</v>
      </c>
    </row>
    <row r="583" spans="1:47" ht="13.5">
      <c r="A583" s="5" t="s">
        <v>843</v>
      </c>
      <c r="AS583">
        <v>48</v>
      </c>
      <c r="AU583" t="s">
        <v>1319</v>
      </c>
    </row>
    <row r="584" spans="1:40" ht="13.5">
      <c r="A584" s="5" t="s">
        <v>844</v>
      </c>
      <c r="AM584">
        <v>7.3</v>
      </c>
      <c r="AN584">
        <v>5.2</v>
      </c>
    </row>
    <row r="585" spans="1:40" ht="13.5">
      <c r="A585" s="5" t="s">
        <v>845</v>
      </c>
      <c r="AM585">
        <v>7.6</v>
      </c>
      <c r="AN585">
        <v>6</v>
      </c>
    </row>
    <row r="586" spans="1:40" ht="13.5">
      <c r="A586" s="5" t="s">
        <v>846</v>
      </c>
      <c r="AM586">
        <v>7.9</v>
      </c>
      <c r="AN586">
        <v>6.4</v>
      </c>
    </row>
    <row r="587" spans="1:40" ht="13.5">
      <c r="A587" s="5" t="s">
        <v>847</v>
      </c>
      <c r="AM587">
        <v>8.2</v>
      </c>
      <c r="AN587">
        <v>6.8</v>
      </c>
    </row>
    <row r="588" spans="1:40" ht="13.5">
      <c r="A588" s="5" t="s">
        <v>848</v>
      </c>
      <c r="AM588">
        <v>8.5</v>
      </c>
      <c r="AN588">
        <v>7.2</v>
      </c>
    </row>
    <row r="589" spans="1:40" ht="13.5">
      <c r="A589" s="5" t="s">
        <v>849</v>
      </c>
      <c r="AM589">
        <v>9</v>
      </c>
      <c r="AN589">
        <v>8</v>
      </c>
    </row>
    <row r="590" spans="1:40" ht="13.5">
      <c r="A590" s="5" t="s">
        <v>850</v>
      </c>
      <c r="AM590">
        <v>9.5</v>
      </c>
      <c r="AN590">
        <v>8.4</v>
      </c>
    </row>
    <row r="591" spans="1:40" ht="13.5">
      <c r="A591" s="5" t="s">
        <v>851</v>
      </c>
      <c r="AM591">
        <v>10.5</v>
      </c>
      <c r="AN591">
        <v>8.8</v>
      </c>
    </row>
    <row r="592" spans="1:40" ht="13.5">
      <c r="A592" s="5" t="s">
        <v>852</v>
      </c>
      <c r="AM592">
        <v>-900000</v>
      </c>
      <c r="AN592">
        <v>-900000</v>
      </c>
    </row>
    <row r="593" spans="1:40" ht="13.5">
      <c r="A593" s="5" t="s">
        <v>853</v>
      </c>
      <c r="AM593">
        <v>-900000</v>
      </c>
      <c r="AN593">
        <v>-900000</v>
      </c>
    </row>
    <row r="594" spans="1:18" ht="13.5">
      <c r="A594" s="5" t="s">
        <v>854</v>
      </c>
      <c r="O594">
        <v>16</v>
      </c>
      <c r="P594">
        <f aca="true" t="shared" si="299" ref="P594:R603">O594</f>
        <v>16</v>
      </c>
      <c r="Q594">
        <f t="shared" si="299"/>
        <v>16</v>
      </c>
      <c r="R594">
        <f t="shared" si="299"/>
        <v>16</v>
      </c>
    </row>
    <row r="595" spans="1:18" ht="13.5">
      <c r="A595" s="5" t="s">
        <v>855</v>
      </c>
      <c r="O595">
        <v>21</v>
      </c>
      <c r="P595">
        <f t="shared" si="299"/>
        <v>21</v>
      </c>
      <c r="Q595">
        <f t="shared" si="299"/>
        <v>21</v>
      </c>
      <c r="R595">
        <f t="shared" si="299"/>
        <v>21</v>
      </c>
    </row>
    <row r="596" spans="1:18" ht="13.5">
      <c r="A596" s="5" t="s">
        <v>856</v>
      </c>
      <c r="O596">
        <v>26</v>
      </c>
      <c r="P596">
        <f t="shared" si="299"/>
        <v>26</v>
      </c>
      <c r="Q596">
        <f t="shared" si="299"/>
        <v>26</v>
      </c>
      <c r="R596">
        <f t="shared" si="299"/>
        <v>26</v>
      </c>
    </row>
    <row r="597" spans="1:18" ht="13.5">
      <c r="A597" s="5" t="s">
        <v>857</v>
      </c>
      <c r="O597">
        <v>31</v>
      </c>
      <c r="P597">
        <f t="shared" si="299"/>
        <v>31</v>
      </c>
      <c r="Q597">
        <f t="shared" si="299"/>
        <v>31</v>
      </c>
      <c r="R597">
        <f t="shared" si="299"/>
        <v>31</v>
      </c>
    </row>
    <row r="598" spans="1:18" ht="13.5">
      <c r="A598" s="5" t="s">
        <v>858</v>
      </c>
      <c r="O598">
        <v>36</v>
      </c>
      <c r="P598">
        <f t="shared" si="299"/>
        <v>36</v>
      </c>
      <c r="Q598">
        <f t="shared" si="299"/>
        <v>36</v>
      </c>
      <c r="R598">
        <f t="shared" si="299"/>
        <v>36</v>
      </c>
    </row>
    <row r="599" spans="1:18" ht="13.5">
      <c r="A599" s="5" t="s">
        <v>859</v>
      </c>
      <c r="O599">
        <v>42</v>
      </c>
      <c r="P599">
        <f t="shared" si="299"/>
        <v>42</v>
      </c>
      <c r="Q599">
        <f t="shared" si="299"/>
        <v>42</v>
      </c>
      <c r="R599">
        <f t="shared" si="299"/>
        <v>42</v>
      </c>
    </row>
    <row r="600" spans="1:18" ht="13.5">
      <c r="A600" s="5" t="s">
        <v>860</v>
      </c>
      <c r="O600">
        <v>48</v>
      </c>
      <c r="P600">
        <f t="shared" si="299"/>
        <v>48</v>
      </c>
      <c r="Q600">
        <f t="shared" si="299"/>
        <v>48</v>
      </c>
      <c r="R600">
        <f t="shared" si="299"/>
        <v>48</v>
      </c>
    </row>
    <row r="601" spans="1:18" ht="13.5">
      <c r="A601" s="5" t="s">
        <v>861</v>
      </c>
      <c r="O601">
        <v>54</v>
      </c>
      <c r="P601">
        <f t="shared" si="299"/>
        <v>54</v>
      </c>
      <c r="Q601">
        <f t="shared" si="299"/>
        <v>54</v>
      </c>
      <c r="R601">
        <f t="shared" si="299"/>
        <v>54</v>
      </c>
    </row>
    <row r="602" spans="1:18" ht="13.5">
      <c r="A602" s="5" t="s">
        <v>862</v>
      </c>
      <c r="O602">
        <v>62</v>
      </c>
      <c r="P602">
        <f t="shared" si="299"/>
        <v>62</v>
      </c>
      <c r="Q602">
        <f t="shared" si="299"/>
        <v>62</v>
      </c>
      <c r="R602">
        <f t="shared" si="299"/>
        <v>62</v>
      </c>
    </row>
    <row r="603" spans="1:18" ht="13.5">
      <c r="A603" s="5" t="s">
        <v>863</v>
      </c>
      <c r="O603">
        <v>-900000</v>
      </c>
      <c r="P603">
        <f t="shared" si="299"/>
        <v>-900000</v>
      </c>
      <c r="Q603">
        <f t="shared" si="299"/>
        <v>-900000</v>
      </c>
      <c r="R603">
        <f t="shared" si="299"/>
        <v>-900000</v>
      </c>
    </row>
    <row r="604" spans="1:19" ht="13.5">
      <c r="A604" s="5" t="s">
        <v>864</v>
      </c>
      <c r="O604" s="12">
        <v>9</v>
      </c>
      <c r="P604" s="2"/>
      <c r="S604" s="15">
        <f>O604</f>
        <v>9</v>
      </c>
    </row>
    <row r="605" spans="1:19" ht="13.5">
      <c r="A605" s="5" t="s">
        <v>865</v>
      </c>
      <c r="O605" s="12">
        <v>11</v>
      </c>
      <c r="P605" s="2"/>
      <c r="S605" s="15">
        <f aca="true" t="shared" si="300" ref="S605:S623">O605</f>
        <v>11</v>
      </c>
    </row>
    <row r="606" spans="1:19" ht="13.5">
      <c r="A606" s="5" t="s">
        <v>866</v>
      </c>
      <c r="O606" s="12">
        <v>13</v>
      </c>
      <c r="P606" s="2"/>
      <c r="S606" s="15">
        <f t="shared" si="300"/>
        <v>13</v>
      </c>
    </row>
    <row r="607" spans="1:19" ht="13.5">
      <c r="A607" s="5" t="s">
        <v>867</v>
      </c>
      <c r="O607" s="12">
        <v>16</v>
      </c>
      <c r="P607" s="2"/>
      <c r="S607" s="15">
        <f t="shared" si="300"/>
        <v>16</v>
      </c>
    </row>
    <row r="608" spans="1:19" ht="13.5">
      <c r="A608" s="5" t="s">
        <v>868</v>
      </c>
      <c r="O608" s="12">
        <v>19</v>
      </c>
      <c r="P608" s="2"/>
      <c r="S608" s="15">
        <f t="shared" si="300"/>
        <v>19</v>
      </c>
    </row>
    <row r="609" spans="1:19" ht="13.5">
      <c r="A609" s="5" t="s">
        <v>869</v>
      </c>
      <c r="O609" s="12">
        <v>22</v>
      </c>
      <c r="P609" s="2"/>
      <c r="S609" s="15">
        <f t="shared" si="300"/>
        <v>22</v>
      </c>
    </row>
    <row r="610" spans="1:19" ht="13.5">
      <c r="A610" s="5" t="s">
        <v>870</v>
      </c>
      <c r="O610" s="12">
        <v>26</v>
      </c>
      <c r="P610" s="2"/>
      <c r="S610" s="15">
        <f t="shared" si="300"/>
        <v>26</v>
      </c>
    </row>
    <row r="611" spans="1:27" ht="13.5">
      <c r="A611" s="5" t="s">
        <v>871</v>
      </c>
      <c r="O611" s="12">
        <v>30</v>
      </c>
      <c r="P611" s="2"/>
      <c r="S611" s="15">
        <f t="shared" si="300"/>
        <v>30</v>
      </c>
      <c r="V611"/>
      <c r="Y611"/>
      <c r="Z611"/>
      <c r="AA611"/>
    </row>
    <row r="612" spans="1:19" ht="13.5">
      <c r="A612" s="5" t="s">
        <v>872</v>
      </c>
      <c r="O612" s="12">
        <v>35</v>
      </c>
      <c r="P612" s="2"/>
      <c r="S612" s="15">
        <f t="shared" si="300"/>
        <v>35</v>
      </c>
    </row>
    <row r="613" spans="1:19" ht="13.5">
      <c r="A613" s="5" t="s">
        <v>873</v>
      </c>
      <c r="O613" s="12">
        <v>40</v>
      </c>
      <c r="P613" s="2"/>
      <c r="S613" s="15">
        <f t="shared" si="300"/>
        <v>40</v>
      </c>
    </row>
    <row r="614" spans="1:19" ht="13.5">
      <c r="A614" s="5" t="s">
        <v>874</v>
      </c>
      <c r="O614" s="20">
        <v>10</v>
      </c>
      <c r="S614" s="15">
        <f t="shared" si="300"/>
        <v>10</v>
      </c>
    </row>
    <row r="615" spans="1:19" ht="13.5">
      <c r="A615" s="5" t="s">
        <v>875</v>
      </c>
      <c r="O615" s="20">
        <v>14</v>
      </c>
      <c r="S615" s="15">
        <f t="shared" si="300"/>
        <v>14</v>
      </c>
    </row>
    <row r="616" spans="1:19" ht="13.5">
      <c r="A616" s="5" t="s">
        <v>876</v>
      </c>
      <c r="O616" s="20">
        <v>18</v>
      </c>
      <c r="S616" s="15">
        <f t="shared" si="300"/>
        <v>18</v>
      </c>
    </row>
    <row r="617" spans="1:19" ht="13.5">
      <c r="A617" s="5" t="s">
        <v>877</v>
      </c>
      <c r="O617" s="20">
        <v>22</v>
      </c>
      <c r="S617" s="15">
        <f t="shared" si="300"/>
        <v>22</v>
      </c>
    </row>
    <row r="618" spans="1:19" ht="13.5">
      <c r="A618" s="5" t="s">
        <v>878</v>
      </c>
      <c r="O618" s="20">
        <v>26</v>
      </c>
      <c r="S618" s="15">
        <f t="shared" si="300"/>
        <v>26</v>
      </c>
    </row>
    <row r="619" spans="1:19" ht="13.5">
      <c r="A619" s="5" t="s">
        <v>879</v>
      </c>
      <c r="O619" s="20">
        <v>30</v>
      </c>
      <c r="S619" s="15">
        <f t="shared" si="300"/>
        <v>30</v>
      </c>
    </row>
    <row r="620" spans="1:19" ht="13.5">
      <c r="A620" s="5" t="s">
        <v>880</v>
      </c>
      <c r="O620" s="20">
        <v>34</v>
      </c>
      <c r="S620" s="15">
        <f t="shared" si="300"/>
        <v>34</v>
      </c>
    </row>
    <row r="621" spans="1:19" ht="13.5">
      <c r="A621" s="5" t="s">
        <v>881</v>
      </c>
      <c r="O621" s="20">
        <v>39</v>
      </c>
      <c r="S621" s="15">
        <f t="shared" si="300"/>
        <v>39</v>
      </c>
    </row>
    <row r="622" spans="1:19" ht="13.5">
      <c r="A622" s="5" t="s">
        <v>882</v>
      </c>
      <c r="O622" s="20">
        <v>44</v>
      </c>
      <c r="S622" s="15">
        <f t="shared" si="300"/>
        <v>44</v>
      </c>
    </row>
    <row r="623" spans="1:19" ht="13.5">
      <c r="A623" s="5" t="s">
        <v>883</v>
      </c>
      <c r="O623" s="20">
        <v>-900000</v>
      </c>
      <c r="S623" s="15">
        <f t="shared" si="300"/>
        <v>-900000</v>
      </c>
    </row>
    <row r="624" spans="1:23" ht="13.5">
      <c r="A624" s="5" t="s">
        <v>884</v>
      </c>
      <c r="P624">
        <f>O604</f>
        <v>9</v>
      </c>
      <c r="T624">
        <f>P624</f>
        <v>9</v>
      </c>
      <c r="W624">
        <f aca="true" t="shared" si="301" ref="W624:W643">T624</f>
        <v>9</v>
      </c>
    </row>
    <row r="625" spans="1:23" ht="13.5">
      <c r="A625" s="5" t="s">
        <v>885</v>
      </c>
      <c r="P625">
        <f aca="true" t="shared" si="302" ref="P625:P643">O605</f>
        <v>11</v>
      </c>
      <c r="T625">
        <f aca="true" t="shared" si="303" ref="T625:T643">P625</f>
        <v>11</v>
      </c>
      <c r="W625">
        <f t="shared" si="301"/>
        <v>11</v>
      </c>
    </row>
    <row r="626" spans="1:23" ht="13.5">
      <c r="A626" s="5" t="s">
        <v>886</v>
      </c>
      <c r="P626">
        <f t="shared" si="302"/>
        <v>13</v>
      </c>
      <c r="T626">
        <f t="shared" si="303"/>
        <v>13</v>
      </c>
      <c r="W626">
        <f t="shared" si="301"/>
        <v>13</v>
      </c>
    </row>
    <row r="627" spans="1:27" ht="13.5">
      <c r="A627" s="5" t="s">
        <v>887</v>
      </c>
      <c r="P627">
        <f t="shared" si="302"/>
        <v>16</v>
      </c>
      <c r="T627">
        <f t="shared" si="303"/>
        <v>16</v>
      </c>
      <c r="V627"/>
      <c r="W627">
        <f t="shared" si="301"/>
        <v>16</v>
      </c>
      <c r="Y627"/>
      <c r="Z627"/>
      <c r="AA627"/>
    </row>
    <row r="628" spans="1:23" ht="13.5">
      <c r="A628" s="5" t="s">
        <v>888</v>
      </c>
      <c r="P628">
        <f t="shared" si="302"/>
        <v>19</v>
      </c>
      <c r="T628">
        <f t="shared" si="303"/>
        <v>19</v>
      </c>
      <c r="W628">
        <f t="shared" si="301"/>
        <v>19</v>
      </c>
    </row>
    <row r="629" spans="1:23" ht="13.5">
      <c r="A629" s="5" t="s">
        <v>889</v>
      </c>
      <c r="P629">
        <f t="shared" si="302"/>
        <v>22</v>
      </c>
      <c r="T629">
        <f t="shared" si="303"/>
        <v>22</v>
      </c>
      <c r="W629">
        <f t="shared" si="301"/>
        <v>22</v>
      </c>
    </row>
    <row r="630" spans="1:23" ht="13.5">
      <c r="A630" s="5" t="s">
        <v>890</v>
      </c>
      <c r="P630">
        <f t="shared" si="302"/>
        <v>26</v>
      </c>
      <c r="T630">
        <f t="shared" si="303"/>
        <v>26</v>
      </c>
      <c r="W630">
        <f t="shared" si="301"/>
        <v>26</v>
      </c>
    </row>
    <row r="631" spans="1:23" ht="13.5">
      <c r="A631" s="5" t="s">
        <v>891</v>
      </c>
      <c r="P631">
        <f t="shared" si="302"/>
        <v>30</v>
      </c>
      <c r="T631">
        <f t="shared" si="303"/>
        <v>30</v>
      </c>
      <c r="W631">
        <f t="shared" si="301"/>
        <v>30</v>
      </c>
    </row>
    <row r="632" spans="1:23" ht="13.5">
      <c r="A632" s="5" t="s">
        <v>892</v>
      </c>
      <c r="P632">
        <f t="shared" si="302"/>
        <v>35</v>
      </c>
      <c r="T632">
        <f t="shared" si="303"/>
        <v>35</v>
      </c>
      <c r="W632">
        <f t="shared" si="301"/>
        <v>35</v>
      </c>
    </row>
    <row r="633" spans="1:23" ht="13.5">
      <c r="A633" s="5" t="s">
        <v>893</v>
      </c>
      <c r="P633">
        <f t="shared" si="302"/>
        <v>40</v>
      </c>
      <c r="T633">
        <f t="shared" si="303"/>
        <v>40</v>
      </c>
      <c r="W633">
        <f t="shared" si="301"/>
        <v>40</v>
      </c>
    </row>
    <row r="634" spans="1:23" ht="13.5">
      <c r="A634" s="5" t="s">
        <v>894</v>
      </c>
      <c r="P634">
        <f t="shared" si="302"/>
        <v>10</v>
      </c>
      <c r="T634">
        <f t="shared" si="303"/>
        <v>10</v>
      </c>
      <c r="W634">
        <f t="shared" si="301"/>
        <v>10</v>
      </c>
    </row>
    <row r="635" spans="1:23" ht="13.5">
      <c r="A635" s="5" t="s">
        <v>895</v>
      </c>
      <c r="P635">
        <f t="shared" si="302"/>
        <v>14</v>
      </c>
      <c r="T635">
        <f t="shared" si="303"/>
        <v>14</v>
      </c>
      <c r="W635">
        <f t="shared" si="301"/>
        <v>14</v>
      </c>
    </row>
    <row r="636" spans="1:23" ht="13.5">
      <c r="A636" s="5" t="s">
        <v>896</v>
      </c>
      <c r="P636">
        <f t="shared" si="302"/>
        <v>18</v>
      </c>
      <c r="T636">
        <f t="shared" si="303"/>
        <v>18</v>
      </c>
      <c r="W636">
        <f t="shared" si="301"/>
        <v>18</v>
      </c>
    </row>
    <row r="637" spans="1:23" ht="13.5">
      <c r="A637" s="5" t="s">
        <v>897</v>
      </c>
      <c r="P637">
        <f t="shared" si="302"/>
        <v>22</v>
      </c>
      <c r="T637">
        <f t="shared" si="303"/>
        <v>22</v>
      </c>
      <c r="W637">
        <f t="shared" si="301"/>
        <v>22</v>
      </c>
    </row>
    <row r="638" spans="1:23" ht="13.5">
      <c r="A638" s="5" t="s">
        <v>898</v>
      </c>
      <c r="P638">
        <f t="shared" si="302"/>
        <v>26</v>
      </c>
      <c r="T638">
        <f t="shared" si="303"/>
        <v>26</v>
      </c>
      <c r="W638">
        <f t="shared" si="301"/>
        <v>26</v>
      </c>
    </row>
    <row r="639" spans="1:23" ht="13.5">
      <c r="A639" s="5" t="s">
        <v>899</v>
      </c>
      <c r="P639">
        <f t="shared" si="302"/>
        <v>30</v>
      </c>
      <c r="T639">
        <f t="shared" si="303"/>
        <v>30</v>
      </c>
      <c r="W639">
        <f t="shared" si="301"/>
        <v>30</v>
      </c>
    </row>
    <row r="640" spans="1:23" ht="13.5">
      <c r="A640" s="5" t="s">
        <v>900</v>
      </c>
      <c r="P640">
        <f t="shared" si="302"/>
        <v>34</v>
      </c>
      <c r="T640">
        <f t="shared" si="303"/>
        <v>34</v>
      </c>
      <c r="W640">
        <f t="shared" si="301"/>
        <v>34</v>
      </c>
    </row>
    <row r="641" spans="1:23" ht="13.5">
      <c r="A641" s="5" t="s">
        <v>901</v>
      </c>
      <c r="P641">
        <f t="shared" si="302"/>
        <v>39</v>
      </c>
      <c r="T641">
        <f t="shared" si="303"/>
        <v>39</v>
      </c>
      <c r="W641">
        <f t="shared" si="301"/>
        <v>39</v>
      </c>
    </row>
    <row r="642" spans="1:23" ht="13.5">
      <c r="A642" s="5" t="s">
        <v>902</v>
      </c>
      <c r="P642">
        <f t="shared" si="302"/>
        <v>44</v>
      </c>
      <c r="T642">
        <f t="shared" si="303"/>
        <v>44</v>
      </c>
      <c r="W642">
        <f t="shared" si="301"/>
        <v>44</v>
      </c>
    </row>
    <row r="643" spans="1:23" ht="13.5">
      <c r="A643" s="5" t="s">
        <v>903</v>
      </c>
      <c r="P643">
        <f t="shared" si="302"/>
        <v>-900000</v>
      </c>
      <c r="T643">
        <f t="shared" si="303"/>
        <v>-900000</v>
      </c>
      <c r="W643">
        <f t="shared" si="301"/>
        <v>-900000</v>
      </c>
    </row>
    <row r="644" spans="1:24" ht="13.5">
      <c r="A644" s="5" t="s">
        <v>904</v>
      </c>
      <c r="Q644">
        <f aca="true" t="shared" si="304" ref="Q644:Q663">P624</f>
        <v>9</v>
      </c>
      <c r="U644">
        <f>Q644</f>
        <v>9</v>
      </c>
      <c r="X644">
        <f>U644</f>
        <v>9</v>
      </c>
    </row>
    <row r="645" spans="1:24" ht="13.5">
      <c r="A645" s="5" t="s">
        <v>905</v>
      </c>
      <c r="Q645">
        <f t="shared" si="304"/>
        <v>11</v>
      </c>
      <c r="U645">
        <f aca="true" t="shared" si="305" ref="U645:U663">Q645</f>
        <v>11</v>
      </c>
      <c r="X645">
        <f>U645</f>
        <v>11</v>
      </c>
    </row>
    <row r="646" spans="1:24" ht="13.5">
      <c r="A646" s="5" t="s">
        <v>906</v>
      </c>
      <c r="Q646">
        <f t="shared" si="304"/>
        <v>13</v>
      </c>
      <c r="U646">
        <f t="shared" si="305"/>
        <v>13</v>
      </c>
      <c r="X646">
        <f aca="true" t="shared" si="306" ref="X646:X663">U646</f>
        <v>13</v>
      </c>
    </row>
    <row r="647" spans="1:24" ht="13.5">
      <c r="A647" s="5" t="s">
        <v>907</v>
      </c>
      <c r="Q647">
        <f t="shared" si="304"/>
        <v>16</v>
      </c>
      <c r="U647">
        <f t="shared" si="305"/>
        <v>16</v>
      </c>
      <c r="X647">
        <f t="shared" si="306"/>
        <v>16</v>
      </c>
    </row>
    <row r="648" spans="1:24" ht="13.5">
      <c r="A648" s="5" t="s">
        <v>908</v>
      </c>
      <c r="Q648">
        <f t="shared" si="304"/>
        <v>19</v>
      </c>
      <c r="U648">
        <f t="shared" si="305"/>
        <v>19</v>
      </c>
      <c r="X648">
        <f t="shared" si="306"/>
        <v>19</v>
      </c>
    </row>
    <row r="649" spans="1:24" ht="13.5">
      <c r="A649" s="5" t="s">
        <v>909</v>
      </c>
      <c r="Q649">
        <f t="shared" si="304"/>
        <v>22</v>
      </c>
      <c r="U649">
        <f t="shared" si="305"/>
        <v>22</v>
      </c>
      <c r="X649">
        <f t="shared" si="306"/>
        <v>22</v>
      </c>
    </row>
    <row r="650" spans="1:24" ht="13.5">
      <c r="A650" s="5" t="s">
        <v>910</v>
      </c>
      <c r="Q650">
        <f t="shared" si="304"/>
        <v>26</v>
      </c>
      <c r="U650">
        <f t="shared" si="305"/>
        <v>26</v>
      </c>
      <c r="X650">
        <f t="shared" si="306"/>
        <v>26</v>
      </c>
    </row>
    <row r="651" spans="1:24" ht="13.5">
      <c r="A651" s="5" t="s">
        <v>911</v>
      </c>
      <c r="Q651">
        <f t="shared" si="304"/>
        <v>30</v>
      </c>
      <c r="U651">
        <f t="shared" si="305"/>
        <v>30</v>
      </c>
      <c r="X651">
        <f t="shared" si="306"/>
        <v>30</v>
      </c>
    </row>
    <row r="652" spans="1:24" ht="13.5">
      <c r="A652" s="5" t="s">
        <v>912</v>
      </c>
      <c r="Q652">
        <f t="shared" si="304"/>
        <v>35</v>
      </c>
      <c r="U652">
        <f t="shared" si="305"/>
        <v>35</v>
      </c>
      <c r="X652">
        <f t="shared" si="306"/>
        <v>35</v>
      </c>
    </row>
    <row r="653" spans="1:24" ht="13.5">
      <c r="A653" s="5" t="s">
        <v>913</v>
      </c>
      <c r="Q653">
        <f t="shared" si="304"/>
        <v>40</v>
      </c>
      <c r="U653">
        <f t="shared" si="305"/>
        <v>40</v>
      </c>
      <c r="X653">
        <f t="shared" si="306"/>
        <v>40</v>
      </c>
    </row>
    <row r="654" spans="1:24" ht="13.5">
      <c r="A654" s="5" t="s">
        <v>914</v>
      </c>
      <c r="Q654">
        <f t="shared" si="304"/>
        <v>10</v>
      </c>
      <c r="U654">
        <f t="shared" si="305"/>
        <v>10</v>
      </c>
      <c r="X654">
        <f t="shared" si="306"/>
        <v>10</v>
      </c>
    </row>
    <row r="655" spans="1:24" ht="13.5">
      <c r="A655" s="5" t="s">
        <v>915</v>
      </c>
      <c r="Q655">
        <f t="shared" si="304"/>
        <v>14</v>
      </c>
      <c r="U655">
        <f t="shared" si="305"/>
        <v>14</v>
      </c>
      <c r="X655">
        <f t="shared" si="306"/>
        <v>14</v>
      </c>
    </row>
    <row r="656" spans="1:24" ht="13.5">
      <c r="A656" s="5" t="s">
        <v>916</v>
      </c>
      <c r="Q656">
        <f t="shared" si="304"/>
        <v>18</v>
      </c>
      <c r="U656">
        <f t="shared" si="305"/>
        <v>18</v>
      </c>
      <c r="X656">
        <f t="shared" si="306"/>
        <v>18</v>
      </c>
    </row>
    <row r="657" spans="1:24" ht="13.5">
      <c r="A657" s="5" t="s">
        <v>917</v>
      </c>
      <c r="Q657">
        <f t="shared" si="304"/>
        <v>22</v>
      </c>
      <c r="U657">
        <f t="shared" si="305"/>
        <v>22</v>
      </c>
      <c r="X657">
        <f t="shared" si="306"/>
        <v>22</v>
      </c>
    </row>
    <row r="658" spans="1:24" ht="13.5">
      <c r="A658" s="5" t="s">
        <v>918</v>
      </c>
      <c r="Q658">
        <f t="shared" si="304"/>
        <v>26</v>
      </c>
      <c r="U658">
        <f t="shared" si="305"/>
        <v>26</v>
      </c>
      <c r="X658">
        <f t="shared" si="306"/>
        <v>26</v>
      </c>
    </row>
    <row r="659" spans="1:24" ht="13.5">
      <c r="A659" s="5" t="s">
        <v>919</v>
      </c>
      <c r="Q659">
        <f t="shared" si="304"/>
        <v>30</v>
      </c>
      <c r="U659">
        <f t="shared" si="305"/>
        <v>30</v>
      </c>
      <c r="X659">
        <f t="shared" si="306"/>
        <v>30</v>
      </c>
    </row>
    <row r="660" spans="1:24" ht="13.5">
      <c r="A660" s="5" t="s">
        <v>920</v>
      </c>
      <c r="Q660">
        <f t="shared" si="304"/>
        <v>34</v>
      </c>
      <c r="U660">
        <f t="shared" si="305"/>
        <v>34</v>
      </c>
      <c r="X660">
        <f t="shared" si="306"/>
        <v>34</v>
      </c>
    </row>
    <row r="661" spans="1:24" ht="13.5">
      <c r="A661" s="5" t="s">
        <v>921</v>
      </c>
      <c r="Q661">
        <f t="shared" si="304"/>
        <v>39</v>
      </c>
      <c r="U661">
        <f t="shared" si="305"/>
        <v>39</v>
      </c>
      <c r="X661">
        <f t="shared" si="306"/>
        <v>39</v>
      </c>
    </row>
    <row r="662" spans="1:24" ht="13.5">
      <c r="A662" s="5" t="s">
        <v>922</v>
      </c>
      <c r="Q662">
        <f t="shared" si="304"/>
        <v>44</v>
      </c>
      <c r="U662">
        <f t="shared" si="305"/>
        <v>44</v>
      </c>
      <c r="X662">
        <f t="shared" si="306"/>
        <v>44</v>
      </c>
    </row>
    <row r="663" spans="1:24" ht="13.5">
      <c r="A663" s="5" t="s">
        <v>923</v>
      </c>
      <c r="Q663">
        <f t="shared" si="304"/>
        <v>-900000</v>
      </c>
      <c r="U663">
        <f t="shared" si="305"/>
        <v>-900000</v>
      </c>
      <c r="X663">
        <f t="shared" si="306"/>
        <v>-900000</v>
      </c>
    </row>
    <row r="664" spans="1:25" ht="13.5">
      <c r="A664" t="s">
        <v>924</v>
      </c>
      <c r="R664" s="13">
        <f aca="true" t="shared" si="307" ref="R664:R683">Q644</f>
        <v>9</v>
      </c>
      <c r="V664" s="16">
        <f>R664</f>
        <v>9</v>
      </c>
      <c r="Y664">
        <f>V664</f>
        <v>9</v>
      </c>
    </row>
    <row r="665" spans="1:25" ht="13.5">
      <c r="A665" t="s">
        <v>925</v>
      </c>
      <c r="R665" s="13">
        <f t="shared" si="307"/>
        <v>11</v>
      </c>
      <c r="V665" s="16">
        <f aca="true" t="shared" si="308" ref="V665:V683">R665</f>
        <v>11</v>
      </c>
      <c r="Y665">
        <f aca="true" t="shared" si="309" ref="Y665:Y683">V665</f>
        <v>11</v>
      </c>
    </row>
    <row r="666" spans="1:25" ht="13.5">
      <c r="A666" t="s">
        <v>926</v>
      </c>
      <c r="R666" s="13">
        <f t="shared" si="307"/>
        <v>13</v>
      </c>
      <c r="V666" s="16">
        <f t="shared" si="308"/>
        <v>13</v>
      </c>
      <c r="Y666">
        <f t="shared" si="309"/>
        <v>13</v>
      </c>
    </row>
    <row r="667" spans="1:25" ht="13.5">
      <c r="A667" t="s">
        <v>927</v>
      </c>
      <c r="R667" s="13">
        <f t="shared" si="307"/>
        <v>16</v>
      </c>
      <c r="V667" s="16">
        <f t="shared" si="308"/>
        <v>16</v>
      </c>
      <c r="Y667">
        <f t="shared" si="309"/>
        <v>16</v>
      </c>
    </row>
    <row r="668" spans="1:25" ht="13.5">
      <c r="A668" t="s">
        <v>928</v>
      </c>
      <c r="R668" s="13">
        <f t="shared" si="307"/>
        <v>19</v>
      </c>
      <c r="V668" s="16">
        <f t="shared" si="308"/>
        <v>19</v>
      </c>
      <c r="Y668">
        <f t="shared" si="309"/>
        <v>19</v>
      </c>
    </row>
    <row r="669" spans="1:25" ht="13.5">
      <c r="A669" t="s">
        <v>929</v>
      </c>
      <c r="R669" s="13">
        <f t="shared" si="307"/>
        <v>22</v>
      </c>
      <c r="V669" s="16">
        <f t="shared" si="308"/>
        <v>22</v>
      </c>
      <c r="Y669">
        <f t="shared" si="309"/>
        <v>22</v>
      </c>
    </row>
    <row r="670" spans="1:25" ht="13.5">
      <c r="A670" t="s">
        <v>930</v>
      </c>
      <c r="R670" s="13">
        <f t="shared" si="307"/>
        <v>26</v>
      </c>
      <c r="V670" s="16">
        <f t="shared" si="308"/>
        <v>26</v>
      </c>
      <c r="Y670">
        <f t="shared" si="309"/>
        <v>26</v>
      </c>
    </row>
    <row r="671" spans="1:25" ht="13.5">
      <c r="A671" t="s">
        <v>931</v>
      </c>
      <c r="R671" s="13">
        <f t="shared" si="307"/>
        <v>30</v>
      </c>
      <c r="V671" s="16">
        <f t="shared" si="308"/>
        <v>30</v>
      </c>
      <c r="Y671">
        <f t="shared" si="309"/>
        <v>30</v>
      </c>
    </row>
    <row r="672" spans="1:25" ht="13.5">
      <c r="A672" t="s">
        <v>932</v>
      </c>
      <c r="R672" s="13">
        <f t="shared" si="307"/>
        <v>35</v>
      </c>
      <c r="V672" s="16">
        <f t="shared" si="308"/>
        <v>35</v>
      </c>
      <c r="Y672">
        <f t="shared" si="309"/>
        <v>35</v>
      </c>
    </row>
    <row r="673" spans="1:25" ht="13.5">
      <c r="A673" t="s">
        <v>933</v>
      </c>
      <c r="R673" s="13">
        <f t="shared" si="307"/>
        <v>40</v>
      </c>
      <c r="V673" s="16">
        <f t="shared" si="308"/>
        <v>40</v>
      </c>
      <c r="Y673">
        <f t="shared" si="309"/>
        <v>40</v>
      </c>
    </row>
    <row r="674" spans="1:25" ht="13.5">
      <c r="A674" t="s">
        <v>934</v>
      </c>
      <c r="R674" s="13">
        <f t="shared" si="307"/>
        <v>10</v>
      </c>
      <c r="V674" s="16">
        <f t="shared" si="308"/>
        <v>10</v>
      </c>
      <c r="Y674">
        <f t="shared" si="309"/>
        <v>10</v>
      </c>
    </row>
    <row r="675" spans="1:25" ht="13.5">
      <c r="A675" t="s">
        <v>935</v>
      </c>
      <c r="R675" s="13">
        <f t="shared" si="307"/>
        <v>14</v>
      </c>
      <c r="V675" s="16">
        <f t="shared" si="308"/>
        <v>14</v>
      </c>
      <c r="Y675">
        <f t="shared" si="309"/>
        <v>14</v>
      </c>
    </row>
    <row r="676" spans="1:25" ht="13.5">
      <c r="A676" t="s">
        <v>936</v>
      </c>
      <c r="R676" s="13">
        <f t="shared" si="307"/>
        <v>18</v>
      </c>
      <c r="V676" s="16">
        <f t="shared" si="308"/>
        <v>18</v>
      </c>
      <c r="Y676">
        <f t="shared" si="309"/>
        <v>18</v>
      </c>
    </row>
    <row r="677" spans="1:25" ht="13.5">
      <c r="A677" t="s">
        <v>937</v>
      </c>
      <c r="R677" s="13">
        <f t="shared" si="307"/>
        <v>22</v>
      </c>
      <c r="V677" s="16">
        <f t="shared" si="308"/>
        <v>22</v>
      </c>
      <c r="Y677">
        <f t="shared" si="309"/>
        <v>22</v>
      </c>
    </row>
    <row r="678" spans="1:25" ht="13.5">
      <c r="A678" t="s">
        <v>938</v>
      </c>
      <c r="R678" s="13">
        <f t="shared" si="307"/>
        <v>26</v>
      </c>
      <c r="V678" s="16">
        <f t="shared" si="308"/>
        <v>26</v>
      </c>
      <c r="Y678">
        <f t="shared" si="309"/>
        <v>26</v>
      </c>
    </row>
    <row r="679" spans="1:25" ht="13.5">
      <c r="A679" t="s">
        <v>939</v>
      </c>
      <c r="R679" s="13">
        <f t="shared" si="307"/>
        <v>30</v>
      </c>
      <c r="V679" s="16">
        <f t="shared" si="308"/>
        <v>30</v>
      </c>
      <c r="Y679">
        <f t="shared" si="309"/>
        <v>30</v>
      </c>
    </row>
    <row r="680" spans="1:25" ht="13.5">
      <c r="A680" t="s">
        <v>940</v>
      </c>
      <c r="R680" s="13">
        <f t="shared" si="307"/>
        <v>34</v>
      </c>
      <c r="V680" s="16">
        <f t="shared" si="308"/>
        <v>34</v>
      </c>
      <c r="Y680">
        <f t="shared" si="309"/>
        <v>34</v>
      </c>
    </row>
    <row r="681" spans="1:25" ht="13.5">
      <c r="A681" t="s">
        <v>941</v>
      </c>
      <c r="R681" s="13">
        <f t="shared" si="307"/>
        <v>39</v>
      </c>
      <c r="V681" s="16">
        <f t="shared" si="308"/>
        <v>39</v>
      </c>
      <c r="Y681">
        <f t="shared" si="309"/>
        <v>39</v>
      </c>
    </row>
    <row r="682" spans="1:25" ht="13.5">
      <c r="A682" t="s">
        <v>942</v>
      </c>
      <c r="R682" s="13">
        <f t="shared" si="307"/>
        <v>44</v>
      </c>
      <c r="V682" s="16">
        <f t="shared" si="308"/>
        <v>44</v>
      </c>
      <c r="Y682">
        <f t="shared" si="309"/>
        <v>44</v>
      </c>
    </row>
    <row r="683" spans="1:25" ht="13.5">
      <c r="A683" t="s">
        <v>943</v>
      </c>
      <c r="R683" s="13">
        <f t="shared" si="307"/>
        <v>-900000</v>
      </c>
      <c r="V683" s="16">
        <f t="shared" si="308"/>
        <v>-900000</v>
      </c>
      <c r="Y683">
        <f t="shared" si="309"/>
        <v>-900000</v>
      </c>
    </row>
    <row r="684" spans="1:50" s="79" customFormat="1" ht="13.5">
      <c r="A684" s="79" t="s">
        <v>1687</v>
      </c>
      <c r="B684" s="12"/>
      <c r="E684" s="13"/>
      <c r="F684" s="14"/>
      <c r="G684" s="15"/>
      <c r="J684" s="16"/>
      <c r="K684" s="2"/>
      <c r="L684" s="2"/>
      <c r="M684" s="2"/>
      <c r="N684" s="14"/>
      <c r="O684" s="79">
        <f>O604</f>
        <v>9</v>
      </c>
      <c r="R684" s="13"/>
      <c r="S684" s="15"/>
      <c r="V684" s="16"/>
      <c r="Z684" s="14"/>
      <c r="AA684" s="14"/>
      <c r="AE684" s="13"/>
      <c r="AF684" s="14"/>
      <c r="AG684" s="2"/>
      <c r="AK684" s="13"/>
      <c r="AL684" s="14"/>
      <c r="AX684" s="79">
        <f>O684</f>
        <v>9</v>
      </c>
    </row>
    <row r="685" spans="1:50" s="79" customFormat="1" ht="13.5">
      <c r="A685" s="79" t="s">
        <v>1688</v>
      </c>
      <c r="B685" s="12"/>
      <c r="E685" s="13"/>
      <c r="F685" s="14"/>
      <c r="G685" s="15"/>
      <c r="J685" s="16"/>
      <c r="K685" s="2"/>
      <c r="L685" s="2"/>
      <c r="M685" s="2"/>
      <c r="N685" s="14"/>
      <c r="O685" s="79">
        <f aca="true" t="shared" si="310" ref="O685:O703">O605</f>
        <v>11</v>
      </c>
      <c r="R685" s="13"/>
      <c r="S685" s="15"/>
      <c r="V685" s="16"/>
      <c r="Z685" s="14"/>
      <c r="AA685" s="14"/>
      <c r="AE685" s="13"/>
      <c r="AF685" s="14"/>
      <c r="AG685" s="2"/>
      <c r="AK685" s="13"/>
      <c r="AL685" s="14"/>
      <c r="AX685" s="79">
        <f aca="true" t="shared" si="311" ref="AX685:AX742">O685</f>
        <v>11</v>
      </c>
    </row>
    <row r="686" spans="1:50" s="79" customFormat="1" ht="13.5">
      <c r="A686" s="79" t="s">
        <v>1689</v>
      </c>
      <c r="B686" s="12"/>
      <c r="E686" s="13"/>
      <c r="F686" s="14"/>
      <c r="G686" s="15"/>
      <c r="J686" s="16"/>
      <c r="K686" s="2"/>
      <c r="L686" s="2"/>
      <c r="M686" s="2"/>
      <c r="N686" s="14"/>
      <c r="O686" s="79">
        <f t="shared" si="310"/>
        <v>13</v>
      </c>
      <c r="R686" s="13"/>
      <c r="S686" s="15"/>
      <c r="V686" s="16"/>
      <c r="Z686" s="14"/>
      <c r="AA686" s="14"/>
      <c r="AE686" s="13"/>
      <c r="AF686" s="14"/>
      <c r="AG686" s="2"/>
      <c r="AK686" s="13"/>
      <c r="AL686" s="14"/>
      <c r="AX686" s="79">
        <f t="shared" si="311"/>
        <v>13</v>
      </c>
    </row>
    <row r="687" spans="1:50" s="79" customFormat="1" ht="13.5">
      <c r="A687" s="79" t="s">
        <v>1690</v>
      </c>
      <c r="B687" s="12"/>
      <c r="E687" s="13"/>
      <c r="F687" s="14"/>
      <c r="G687" s="15"/>
      <c r="J687" s="16"/>
      <c r="K687" s="2"/>
      <c r="L687" s="2"/>
      <c r="M687" s="2"/>
      <c r="N687" s="14"/>
      <c r="O687" s="79">
        <f t="shared" si="310"/>
        <v>16</v>
      </c>
      <c r="R687" s="13"/>
      <c r="S687" s="15"/>
      <c r="V687" s="16"/>
      <c r="Z687" s="14"/>
      <c r="AA687" s="14"/>
      <c r="AE687" s="13"/>
      <c r="AF687" s="14"/>
      <c r="AG687" s="2"/>
      <c r="AK687" s="13"/>
      <c r="AL687" s="14"/>
      <c r="AX687" s="79">
        <f t="shared" si="311"/>
        <v>16</v>
      </c>
    </row>
    <row r="688" spans="1:50" s="79" customFormat="1" ht="13.5">
      <c r="A688" s="79" t="s">
        <v>1691</v>
      </c>
      <c r="B688" s="12"/>
      <c r="E688" s="13"/>
      <c r="F688" s="14"/>
      <c r="G688" s="15"/>
      <c r="J688" s="16"/>
      <c r="K688" s="2"/>
      <c r="L688" s="2"/>
      <c r="M688" s="2"/>
      <c r="N688" s="14"/>
      <c r="O688" s="79">
        <f t="shared" si="310"/>
        <v>19</v>
      </c>
      <c r="R688" s="13"/>
      <c r="S688" s="15"/>
      <c r="V688" s="16"/>
      <c r="Z688" s="14"/>
      <c r="AA688" s="14"/>
      <c r="AE688" s="13"/>
      <c r="AF688" s="14"/>
      <c r="AG688" s="2"/>
      <c r="AK688" s="13"/>
      <c r="AL688" s="14"/>
      <c r="AX688" s="79">
        <f t="shared" si="311"/>
        <v>19</v>
      </c>
    </row>
    <row r="689" spans="1:50" s="79" customFormat="1" ht="13.5">
      <c r="A689" s="79" t="s">
        <v>1692</v>
      </c>
      <c r="B689" s="12"/>
      <c r="E689" s="13"/>
      <c r="F689" s="14"/>
      <c r="G689" s="15"/>
      <c r="J689" s="16"/>
      <c r="K689" s="2"/>
      <c r="L689" s="2"/>
      <c r="M689" s="2"/>
      <c r="N689" s="14"/>
      <c r="O689" s="79">
        <f t="shared" si="310"/>
        <v>22</v>
      </c>
      <c r="R689" s="13"/>
      <c r="S689" s="15"/>
      <c r="V689" s="16"/>
      <c r="Z689" s="14"/>
      <c r="AA689" s="14"/>
      <c r="AE689" s="13"/>
      <c r="AF689" s="14"/>
      <c r="AG689" s="2"/>
      <c r="AK689" s="13"/>
      <c r="AL689" s="14"/>
      <c r="AX689" s="79">
        <f t="shared" si="311"/>
        <v>22</v>
      </c>
    </row>
    <row r="690" spans="1:50" s="79" customFormat="1" ht="13.5">
      <c r="A690" s="79" t="s">
        <v>1693</v>
      </c>
      <c r="B690" s="12"/>
      <c r="E690" s="13"/>
      <c r="F690" s="14"/>
      <c r="G690" s="15"/>
      <c r="J690" s="16"/>
      <c r="K690" s="2"/>
      <c r="L690" s="2"/>
      <c r="M690" s="2"/>
      <c r="N690" s="14"/>
      <c r="O690" s="79">
        <f t="shared" si="310"/>
        <v>26</v>
      </c>
      <c r="R690" s="13"/>
      <c r="S690" s="15"/>
      <c r="V690" s="16"/>
      <c r="Z690" s="14"/>
      <c r="AA690" s="14"/>
      <c r="AE690" s="13"/>
      <c r="AF690" s="14"/>
      <c r="AG690" s="2"/>
      <c r="AK690" s="13"/>
      <c r="AL690" s="14"/>
      <c r="AX690" s="79">
        <f t="shared" si="311"/>
        <v>26</v>
      </c>
    </row>
    <row r="691" spans="1:50" s="79" customFormat="1" ht="13.5">
      <c r="A691" s="79" t="s">
        <v>1694</v>
      </c>
      <c r="B691" s="12"/>
      <c r="E691" s="13"/>
      <c r="F691" s="14"/>
      <c r="G691" s="15"/>
      <c r="J691" s="16"/>
      <c r="K691" s="2"/>
      <c r="L691" s="2"/>
      <c r="M691" s="2"/>
      <c r="N691" s="14"/>
      <c r="O691" s="79">
        <f t="shared" si="310"/>
        <v>30</v>
      </c>
      <c r="R691" s="13"/>
      <c r="S691" s="15"/>
      <c r="V691" s="16"/>
      <c r="Z691" s="14"/>
      <c r="AA691" s="14"/>
      <c r="AE691" s="13"/>
      <c r="AF691" s="14"/>
      <c r="AG691" s="2"/>
      <c r="AK691" s="13"/>
      <c r="AL691" s="14"/>
      <c r="AX691" s="79">
        <f t="shared" si="311"/>
        <v>30</v>
      </c>
    </row>
    <row r="692" spans="1:50" s="79" customFormat="1" ht="13.5">
      <c r="A692" s="79" t="s">
        <v>1695</v>
      </c>
      <c r="B692" s="12"/>
      <c r="E692" s="13"/>
      <c r="F692" s="14"/>
      <c r="G692" s="15"/>
      <c r="J692" s="16"/>
      <c r="K692" s="2"/>
      <c r="L692" s="2"/>
      <c r="M692" s="2"/>
      <c r="N692" s="14"/>
      <c r="O692" s="79">
        <f t="shared" si="310"/>
        <v>35</v>
      </c>
      <c r="R692" s="13"/>
      <c r="S692" s="15"/>
      <c r="V692" s="16"/>
      <c r="Z692" s="14"/>
      <c r="AA692" s="14"/>
      <c r="AE692" s="13"/>
      <c r="AF692" s="14"/>
      <c r="AG692" s="2"/>
      <c r="AK692" s="13"/>
      <c r="AL692" s="14"/>
      <c r="AX692" s="79">
        <f t="shared" si="311"/>
        <v>35</v>
      </c>
    </row>
    <row r="693" spans="1:50" s="79" customFormat="1" ht="13.5">
      <c r="A693" s="79" t="s">
        <v>1696</v>
      </c>
      <c r="B693" s="12"/>
      <c r="E693" s="13"/>
      <c r="F693" s="14"/>
      <c r="G693" s="15"/>
      <c r="J693" s="16"/>
      <c r="K693" s="2"/>
      <c r="L693" s="2"/>
      <c r="M693" s="2"/>
      <c r="N693" s="14"/>
      <c r="O693" s="79">
        <f t="shared" si="310"/>
        <v>40</v>
      </c>
      <c r="R693" s="13"/>
      <c r="S693" s="15"/>
      <c r="V693" s="16"/>
      <c r="Z693" s="14"/>
      <c r="AA693" s="14"/>
      <c r="AE693" s="13"/>
      <c r="AF693" s="14"/>
      <c r="AG693" s="2"/>
      <c r="AK693" s="13"/>
      <c r="AL693" s="14"/>
      <c r="AX693" s="79">
        <f t="shared" si="311"/>
        <v>40</v>
      </c>
    </row>
    <row r="694" spans="1:50" s="79" customFormat="1" ht="13.5">
      <c r="A694" s="79" t="s">
        <v>1697</v>
      </c>
      <c r="B694" s="12"/>
      <c r="E694" s="13"/>
      <c r="F694" s="14"/>
      <c r="G694" s="15"/>
      <c r="J694" s="16"/>
      <c r="K694" s="2"/>
      <c r="L694" s="2"/>
      <c r="M694" s="2"/>
      <c r="N694" s="14"/>
      <c r="O694" s="79">
        <f t="shared" si="310"/>
        <v>10</v>
      </c>
      <c r="R694" s="13"/>
      <c r="S694" s="15"/>
      <c r="V694" s="16"/>
      <c r="Z694" s="14"/>
      <c r="AA694" s="14"/>
      <c r="AE694" s="13"/>
      <c r="AF694" s="14"/>
      <c r="AG694" s="2"/>
      <c r="AK694" s="13"/>
      <c r="AL694" s="14"/>
      <c r="AX694" s="79">
        <f t="shared" si="311"/>
        <v>10</v>
      </c>
    </row>
    <row r="695" spans="1:50" s="79" customFormat="1" ht="13.5">
      <c r="A695" s="79" t="s">
        <v>1698</v>
      </c>
      <c r="B695" s="12"/>
      <c r="E695" s="13"/>
      <c r="F695" s="14"/>
      <c r="G695" s="15"/>
      <c r="J695" s="16"/>
      <c r="K695" s="2"/>
      <c r="L695" s="2"/>
      <c r="M695" s="2"/>
      <c r="N695" s="14"/>
      <c r="O695" s="79">
        <f t="shared" si="310"/>
        <v>14</v>
      </c>
      <c r="R695" s="13"/>
      <c r="S695" s="15"/>
      <c r="V695" s="16"/>
      <c r="Z695" s="14"/>
      <c r="AA695" s="14"/>
      <c r="AE695" s="13"/>
      <c r="AF695" s="14"/>
      <c r="AG695" s="2"/>
      <c r="AK695" s="13"/>
      <c r="AL695" s="14"/>
      <c r="AX695" s="79">
        <f t="shared" si="311"/>
        <v>14</v>
      </c>
    </row>
    <row r="696" spans="1:50" s="79" customFormat="1" ht="13.5">
      <c r="A696" s="79" t="s">
        <v>1699</v>
      </c>
      <c r="B696" s="12"/>
      <c r="E696" s="13"/>
      <c r="F696" s="14"/>
      <c r="G696" s="15"/>
      <c r="J696" s="16"/>
      <c r="K696" s="2"/>
      <c r="L696" s="2"/>
      <c r="M696" s="2"/>
      <c r="N696" s="14"/>
      <c r="O696" s="79">
        <f t="shared" si="310"/>
        <v>18</v>
      </c>
      <c r="R696" s="13"/>
      <c r="S696" s="15"/>
      <c r="V696" s="16"/>
      <c r="Z696" s="14"/>
      <c r="AA696" s="14"/>
      <c r="AE696" s="13"/>
      <c r="AF696" s="14"/>
      <c r="AG696" s="2"/>
      <c r="AK696" s="13"/>
      <c r="AL696" s="14"/>
      <c r="AX696" s="79">
        <f t="shared" si="311"/>
        <v>18</v>
      </c>
    </row>
    <row r="697" spans="1:50" s="79" customFormat="1" ht="13.5">
      <c r="A697" s="79" t="s">
        <v>1700</v>
      </c>
      <c r="B697" s="12"/>
      <c r="E697" s="13"/>
      <c r="F697" s="14"/>
      <c r="G697" s="15"/>
      <c r="J697" s="16"/>
      <c r="K697" s="2"/>
      <c r="L697" s="2"/>
      <c r="M697" s="2"/>
      <c r="N697" s="14"/>
      <c r="O697" s="79">
        <f t="shared" si="310"/>
        <v>22</v>
      </c>
      <c r="R697" s="13"/>
      <c r="S697" s="15"/>
      <c r="V697" s="16"/>
      <c r="Z697" s="14"/>
      <c r="AA697" s="14"/>
      <c r="AE697" s="13"/>
      <c r="AF697" s="14"/>
      <c r="AG697" s="2"/>
      <c r="AK697" s="13"/>
      <c r="AL697" s="14"/>
      <c r="AX697" s="79">
        <f t="shared" si="311"/>
        <v>22</v>
      </c>
    </row>
    <row r="698" spans="1:50" s="79" customFormat="1" ht="13.5">
      <c r="A698" s="79" t="s">
        <v>1701</v>
      </c>
      <c r="B698" s="12"/>
      <c r="E698" s="13"/>
      <c r="F698" s="14"/>
      <c r="G698" s="15"/>
      <c r="J698" s="16"/>
      <c r="K698" s="2"/>
      <c r="L698" s="2"/>
      <c r="M698" s="2"/>
      <c r="N698" s="14"/>
      <c r="O698" s="79">
        <f t="shared" si="310"/>
        <v>26</v>
      </c>
      <c r="R698" s="13"/>
      <c r="S698" s="15"/>
      <c r="V698" s="16"/>
      <c r="Z698" s="14"/>
      <c r="AA698" s="14"/>
      <c r="AE698" s="13"/>
      <c r="AF698" s="14"/>
      <c r="AG698" s="2"/>
      <c r="AK698" s="13"/>
      <c r="AL698" s="14"/>
      <c r="AX698" s="79">
        <f t="shared" si="311"/>
        <v>26</v>
      </c>
    </row>
    <row r="699" spans="1:50" s="79" customFormat="1" ht="13.5">
      <c r="A699" s="79" t="s">
        <v>1702</v>
      </c>
      <c r="B699" s="12"/>
      <c r="E699" s="13"/>
      <c r="F699" s="14"/>
      <c r="G699" s="15"/>
      <c r="J699" s="16"/>
      <c r="K699" s="2"/>
      <c r="L699" s="2"/>
      <c r="M699" s="2"/>
      <c r="N699" s="14"/>
      <c r="O699" s="79">
        <f t="shared" si="310"/>
        <v>30</v>
      </c>
      <c r="R699" s="13"/>
      <c r="S699" s="15"/>
      <c r="V699" s="16"/>
      <c r="Z699" s="14"/>
      <c r="AA699" s="14"/>
      <c r="AE699" s="13"/>
      <c r="AF699" s="14"/>
      <c r="AG699" s="2"/>
      <c r="AK699" s="13"/>
      <c r="AL699" s="14"/>
      <c r="AX699" s="79">
        <f t="shared" si="311"/>
        <v>30</v>
      </c>
    </row>
    <row r="700" spans="1:50" s="79" customFormat="1" ht="13.5">
      <c r="A700" s="79" t="s">
        <v>1703</v>
      </c>
      <c r="B700" s="12"/>
      <c r="E700" s="13"/>
      <c r="F700" s="14"/>
      <c r="G700" s="15"/>
      <c r="J700" s="16"/>
      <c r="K700" s="2"/>
      <c r="L700" s="2"/>
      <c r="M700" s="2"/>
      <c r="N700" s="14"/>
      <c r="O700" s="79">
        <f t="shared" si="310"/>
        <v>34</v>
      </c>
      <c r="R700" s="13"/>
      <c r="S700" s="15"/>
      <c r="V700" s="16"/>
      <c r="Z700" s="14"/>
      <c r="AA700" s="14"/>
      <c r="AE700" s="13"/>
      <c r="AF700" s="14"/>
      <c r="AG700" s="2"/>
      <c r="AK700" s="13"/>
      <c r="AL700" s="14"/>
      <c r="AX700" s="79">
        <f t="shared" si="311"/>
        <v>34</v>
      </c>
    </row>
    <row r="701" spans="1:50" s="79" customFormat="1" ht="13.5">
      <c r="A701" s="79" t="s">
        <v>1704</v>
      </c>
      <c r="B701" s="12"/>
      <c r="E701" s="13"/>
      <c r="F701" s="14"/>
      <c r="G701" s="15"/>
      <c r="J701" s="16"/>
      <c r="K701" s="2"/>
      <c r="L701" s="2"/>
      <c r="M701" s="2"/>
      <c r="N701" s="14"/>
      <c r="O701" s="79">
        <f t="shared" si="310"/>
        <v>39</v>
      </c>
      <c r="R701" s="13"/>
      <c r="S701" s="15"/>
      <c r="V701" s="16"/>
      <c r="Z701" s="14"/>
      <c r="AA701" s="14"/>
      <c r="AE701" s="13"/>
      <c r="AF701" s="14"/>
      <c r="AG701" s="2"/>
      <c r="AK701" s="13"/>
      <c r="AL701" s="14"/>
      <c r="AX701" s="79">
        <f t="shared" si="311"/>
        <v>39</v>
      </c>
    </row>
    <row r="702" spans="1:50" s="79" customFormat="1" ht="13.5">
      <c r="A702" s="79" t="s">
        <v>1705</v>
      </c>
      <c r="B702" s="12"/>
      <c r="E702" s="13"/>
      <c r="F702" s="14"/>
      <c r="G702" s="15"/>
      <c r="J702" s="16"/>
      <c r="K702" s="2"/>
      <c r="L702" s="2"/>
      <c r="M702" s="2"/>
      <c r="N702" s="14"/>
      <c r="O702" s="79">
        <f t="shared" si="310"/>
        <v>44</v>
      </c>
      <c r="R702" s="13"/>
      <c r="S702" s="15"/>
      <c r="V702" s="16"/>
      <c r="Z702" s="14"/>
      <c r="AA702" s="14"/>
      <c r="AE702" s="13"/>
      <c r="AF702" s="14"/>
      <c r="AG702" s="2"/>
      <c r="AK702" s="13"/>
      <c r="AL702" s="14"/>
      <c r="AX702" s="79">
        <f t="shared" si="311"/>
        <v>44</v>
      </c>
    </row>
    <row r="703" spans="1:50" s="79" customFormat="1" ht="13.5">
      <c r="A703" s="79" t="s">
        <v>1706</v>
      </c>
      <c r="B703" s="12"/>
      <c r="E703" s="13"/>
      <c r="F703" s="14"/>
      <c r="G703" s="15"/>
      <c r="J703" s="16"/>
      <c r="K703" s="2"/>
      <c r="L703" s="2"/>
      <c r="M703" s="2"/>
      <c r="N703" s="14"/>
      <c r="O703" s="79">
        <f t="shared" si="310"/>
        <v>-900000</v>
      </c>
      <c r="R703" s="13"/>
      <c r="S703" s="15"/>
      <c r="V703" s="16"/>
      <c r="Z703" s="14"/>
      <c r="AA703" s="14"/>
      <c r="AE703" s="13"/>
      <c r="AF703" s="14"/>
      <c r="AG703" s="2"/>
      <c r="AK703" s="13"/>
      <c r="AL703" s="14"/>
      <c r="AX703" s="79">
        <f t="shared" si="311"/>
        <v>-900000</v>
      </c>
    </row>
    <row r="704" spans="1:50" ht="13.5">
      <c r="A704" t="s">
        <v>944</v>
      </c>
      <c r="O704">
        <v>12</v>
      </c>
      <c r="P704">
        <f>O704</f>
        <v>12</v>
      </c>
      <c r="Q704">
        <f aca="true" t="shared" si="312" ref="Q704:Y704">P704</f>
        <v>12</v>
      </c>
      <c r="R704" s="13">
        <f t="shared" si="312"/>
        <v>12</v>
      </c>
      <c r="S704" s="15">
        <f t="shared" si="312"/>
        <v>12</v>
      </c>
      <c r="T704">
        <f t="shared" si="312"/>
        <v>12</v>
      </c>
      <c r="U704">
        <f t="shared" si="312"/>
        <v>12</v>
      </c>
      <c r="V704" s="16">
        <f t="shared" si="312"/>
        <v>12</v>
      </c>
      <c r="W704">
        <f t="shared" si="312"/>
        <v>12</v>
      </c>
      <c r="X704">
        <f t="shared" si="312"/>
        <v>12</v>
      </c>
      <c r="Y704" s="13">
        <f t="shared" si="312"/>
        <v>12</v>
      </c>
      <c r="AX704" s="79">
        <f t="shared" si="311"/>
        <v>12</v>
      </c>
    </row>
    <row r="705" spans="1:50" ht="13.5">
      <c r="A705" t="s">
        <v>945</v>
      </c>
      <c r="O705">
        <v>17</v>
      </c>
      <c r="P705">
        <f aca="true" t="shared" si="313" ref="P705:Y705">O705</f>
        <v>17</v>
      </c>
      <c r="Q705">
        <f t="shared" si="313"/>
        <v>17</v>
      </c>
      <c r="R705" s="13">
        <f t="shared" si="313"/>
        <v>17</v>
      </c>
      <c r="S705" s="15">
        <f t="shared" si="313"/>
        <v>17</v>
      </c>
      <c r="T705">
        <f t="shared" si="313"/>
        <v>17</v>
      </c>
      <c r="U705">
        <f t="shared" si="313"/>
        <v>17</v>
      </c>
      <c r="V705" s="16">
        <f t="shared" si="313"/>
        <v>17</v>
      </c>
      <c r="W705">
        <f t="shared" si="313"/>
        <v>17</v>
      </c>
      <c r="X705">
        <f t="shared" si="313"/>
        <v>17</v>
      </c>
      <c r="Y705" s="13">
        <f t="shared" si="313"/>
        <v>17</v>
      </c>
      <c r="AX705" s="79">
        <f t="shared" si="311"/>
        <v>17</v>
      </c>
    </row>
    <row r="706" spans="1:50" ht="13.5">
      <c r="A706" t="s">
        <v>946</v>
      </c>
      <c r="O706">
        <v>22</v>
      </c>
      <c r="P706">
        <f aca="true" t="shared" si="314" ref="P706:Y706">O706</f>
        <v>22</v>
      </c>
      <c r="Q706">
        <f t="shared" si="314"/>
        <v>22</v>
      </c>
      <c r="R706" s="13">
        <f t="shared" si="314"/>
        <v>22</v>
      </c>
      <c r="S706" s="15">
        <f t="shared" si="314"/>
        <v>22</v>
      </c>
      <c r="T706">
        <f t="shared" si="314"/>
        <v>22</v>
      </c>
      <c r="U706">
        <f t="shared" si="314"/>
        <v>22</v>
      </c>
      <c r="V706" s="16">
        <f t="shared" si="314"/>
        <v>22</v>
      </c>
      <c r="W706">
        <f t="shared" si="314"/>
        <v>22</v>
      </c>
      <c r="X706">
        <f t="shared" si="314"/>
        <v>22</v>
      </c>
      <c r="Y706" s="13">
        <f t="shared" si="314"/>
        <v>22</v>
      </c>
      <c r="AX706" s="79">
        <f t="shared" si="311"/>
        <v>22</v>
      </c>
    </row>
    <row r="707" spans="1:50" ht="13.5">
      <c r="A707" t="s">
        <v>947</v>
      </c>
      <c r="O707">
        <v>27</v>
      </c>
      <c r="P707">
        <f aca="true" t="shared" si="315" ref="P707:Y707">O707</f>
        <v>27</v>
      </c>
      <c r="Q707">
        <f t="shared" si="315"/>
        <v>27</v>
      </c>
      <c r="R707" s="13">
        <f t="shared" si="315"/>
        <v>27</v>
      </c>
      <c r="S707" s="15">
        <f t="shared" si="315"/>
        <v>27</v>
      </c>
      <c r="T707">
        <f t="shared" si="315"/>
        <v>27</v>
      </c>
      <c r="U707">
        <f t="shared" si="315"/>
        <v>27</v>
      </c>
      <c r="V707" s="16">
        <f t="shared" si="315"/>
        <v>27</v>
      </c>
      <c r="W707">
        <f t="shared" si="315"/>
        <v>27</v>
      </c>
      <c r="X707">
        <f t="shared" si="315"/>
        <v>27</v>
      </c>
      <c r="Y707" s="13">
        <f t="shared" si="315"/>
        <v>27</v>
      </c>
      <c r="AX707" s="79">
        <f t="shared" si="311"/>
        <v>27</v>
      </c>
    </row>
    <row r="708" spans="1:50" ht="13.5">
      <c r="A708" t="s">
        <v>948</v>
      </c>
      <c r="O708">
        <v>32</v>
      </c>
      <c r="P708">
        <f aca="true" t="shared" si="316" ref="P708:Y708">O708</f>
        <v>32</v>
      </c>
      <c r="Q708">
        <f t="shared" si="316"/>
        <v>32</v>
      </c>
      <c r="R708" s="13">
        <f t="shared" si="316"/>
        <v>32</v>
      </c>
      <c r="S708" s="15">
        <f t="shared" si="316"/>
        <v>32</v>
      </c>
      <c r="T708">
        <f t="shared" si="316"/>
        <v>32</v>
      </c>
      <c r="U708">
        <f t="shared" si="316"/>
        <v>32</v>
      </c>
      <c r="V708" s="16">
        <f t="shared" si="316"/>
        <v>32</v>
      </c>
      <c r="W708">
        <f t="shared" si="316"/>
        <v>32</v>
      </c>
      <c r="X708">
        <f t="shared" si="316"/>
        <v>32</v>
      </c>
      <c r="Y708" s="13">
        <f t="shared" si="316"/>
        <v>32</v>
      </c>
      <c r="AX708" s="79">
        <f t="shared" si="311"/>
        <v>32</v>
      </c>
    </row>
    <row r="709" spans="1:50" ht="13.5">
      <c r="A709" t="s">
        <v>949</v>
      </c>
      <c r="O709">
        <v>38</v>
      </c>
      <c r="P709">
        <f aca="true" t="shared" si="317" ref="P709:Y709">O709</f>
        <v>38</v>
      </c>
      <c r="Q709">
        <f t="shared" si="317"/>
        <v>38</v>
      </c>
      <c r="R709" s="13">
        <f t="shared" si="317"/>
        <v>38</v>
      </c>
      <c r="S709" s="15">
        <f t="shared" si="317"/>
        <v>38</v>
      </c>
      <c r="T709">
        <f t="shared" si="317"/>
        <v>38</v>
      </c>
      <c r="U709">
        <f t="shared" si="317"/>
        <v>38</v>
      </c>
      <c r="V709" s="16">
        <f t="shared" si="317"/>
        <v>38</v>
      </c>
      <c r="W709">
        <f t="shared" si="317"/>
        <v>38</v>
      </c>
      <c r="X709">
        <f t="shared" si="317"/>
        <v>38</v>
      </c>
      <c r="Y709" s="13">
        <f t="shared" si="317"/>
        <v>38</v>
      </c>
      <c r="AX709" s="79">
        <f t="shared" si="311"/>
        <v>38</v>
      </c>
    </row>
    <row r="710" spans="1:50" ht="13.5">
      <c r="A710" t="s">
        <v>950</v>
      </c>
      <c r="O710">
        <v>44</v>
      </c>
      <c r="P710">
        <f aca="true" t="shared" si="318" ref="P710:Y710">O710</f>
        <v>44</v>
      </c>
      <c r="Q710">
        <f t="shared" si="318"/>
        <v>44</v>
      </c>
      <c r="R710" s="13">
        <f t="shared" si="318"/>
        <v>44</v>
      </c>
      <c r="S710" s="15">
        <f t="shared" si="318"/>
        <v>44</v>
      </c>
      <c r="T710">
        <f t="shared" si="318"/>
        <v>44</v>
      </c>
      <c r="U710">
        <f t="shared" si="318"/>
        <v>44</v>
      </c>
      <c r="V710" s="16">
        <f t="shared" si="318"/>
        <v>44</v>
      </c>
      <c r="W710">
        <f t="shared" si="318"/>
        <v>44</v>
      </c>
      <c r="X710">
        <f t="shared" si="318"/>
        <v>44</v>
      </c>
      <c r="Y710" s="13">
        <f t="shared" si="318"/>
        <v>44</v>
      </c>
      <c r="AX710" s="79">
        <f t="shared" si="311"/>
        <v>44</v>
      </c>
    </row>
    <row r="711" spans="1:50" ht="13.5">
      <c r="A711" t="s">
        <v>951</v>
      </c>
      <c r="O711">
        <v>50</v>
      </c>
      <c r="P711">
        <f aca="true" t="shared" si="319" ref="P711:Y711">O711</f>
        <v>50</v>
      </c>
      <c r="Q711">
        <f t="shared" si="319"/>
        <v>50</v>
      </c>
      <c r="R711" s="13">
        <f t="shared" si="319"/>
        <v>50</v>
      </c>
      <c r="S711" s="15">
        <f t="shared" si="319"/>
        <v>50</v>
      </c>
      <c r="T711">
        <f t="shared" si="319"/>
        <v>50</v>
      </c>
      <c r="U711">
        <f t="shared" si="319"/>
        <v>50</v>
      </c>
      <c r="V711" s="16">
        <f t="shared" si="319"/>
        <v>50</v>
      </c>
      <c r="W711">
        <f t="shared" si="319"/>
        <v>50</v>
      </c>
      <c r="X711">
        <f t="shared" si="319"/>
        <v>50</v>
      </c>
      <c r="Y711" s="13">
        <f t="shared" si="319"/>
        <v>50</v>
      </c>
      <c r="AX711" s="79">
        <f t="shared" si="311"/>
        <v>50</v>
      </c>
    </row>
    <row r="712" spans="1:50" ht="13.5">
      <c r="A712" t="s">
        <v>952</v>
      </c>
      <c r="O712">
        <v>57</v>
      </c>
      <c r="P712">
        <f aca="true" t="shared" si="320" ref="P712:Y712">O712</f>
        <v>57</v>
      </c>
      <c r="Q712">
        <f t="shared" si="320"/>
        <v>57</v>
      </c>
      <c r="R712" s="13">
        <f t="shared" si="320"/>
        <v>57</v>
      </c>
      <c r="S712" s="15">
        <f t="shared" si="320"/>
        <v>57</v>
      </c>
      <c r="T712">
        <f t="shared" si="320"/>
        <v>57</v>
      </c>
      <c r="U712">
        <f t="shared" si="320"/>
        <v>57</v>
      </c>
      <c r="V712" s="16">
        <f t="shared" si="320"/>
        <v>57</v>
      </c>
      <c r="W712">
        <f t="shared" si="320"/>
        <v>57</v>
      </c>
      <c r="X712">
        <f t="shared" si="320"/>
        <v>57</v>
      </c>
      <c r="Y712" s="13">
        <f t="shared" si="320"/>
        <v>57</v>
      </c>
      <c r="AX712" s="79">
        <f t="shared" si="311"/>
        <v>57</v>
      </c>
    </row>
    <row r="713" spans="1:50" ht="13.5">
      <c r="A713" t="s">
        <v>953</v>
      </c>
      <c r="O713">
        <v>64</v>
      </c>
      <c r="P713">
        <f aca="true" t="shared" si="321" ref="P713:Y717">O713</f>
        <v>64</v>
      </c>
      <c r="Q713">
        <f t="shared" si="321"/>
        <v>64</v>
      </c>
      <c r="R713" s="13">
        <f t="shared" si="321"/>
        <v>64</v>
      </c>
      <c r="S713" s="15">
        <f t="shared" si="321"/>
        <v>64</v>
      </c>
      <c r="T713">
        <f t="shared" si="321"/>
        <v>64</v>
      </c>
      <c r="U713">
        <f t="shared" si="321"/>
        <v>64</v>
      </c>
      <c r="V713" s="16">
        <f t="shared" si="321"/>
        <v>64</v>
      </c>
      <c r="W713">
        <f t="shared" si="321"/>
        <v>64</v>
      </c>
      <c r="X713">
        <f t="shared" si="321"/>
        <v>64</v>
      </c>
      <c r="Y713" s="13">
        <f t="shared" si="321"/>
        <v>64</v>
      </c>
      <c r="AX713" s="79">
        <f t="shared" si="311"/>
        <v>64</v>
      </c>
    </row>
    <row r="714" spans="1:50" ht="13.5">
      <c r="A714" t="s">
        <v>1354</v>
      </c>
      <c r="O714">
        <v>30</v>
      </c>
      <c r="P714">
        <f t="shared" si="321"/>
        <v>30</v>
      </c>
      <c r="Q714">
        <f t="shared" si="321"/>
        <v>30</v>
      </c>
      <c r="R714" s="13">
        <f t="shared" si="321"/>
        <v>30</v>
      </c>
      <c r="S714" s="15">
        <f t="shared" si="321"/>
        <v>30</v>
      </c>
      <c r="T714">
        <f t="shared" si="321"/>
        <v>30</v>
      </c>
      <c r="U714">
        <f t="shared" si="321"/>
        <v>30</v>
      </c>
      <c r="V714" s="16">
        <f t="shared" si="321"/>
        <v>30</v>
      </c>
      <c r="W714">
        <f t="shared" si="321"/>
        <v>30</v>
      </c>
      <c r="X714">
        <f t="shared" si="321"/>
        <v>30</v>
      </c>
      <c r="Y714" s="13">
        <f t="shared" si="321"/>
        <v>30</v>
      </c>
      <c r="AE714" s="2"/>
      <c r="AX714" s="79">
        <f t="shared" si="311"/>
        <v>30</v>
      </c>
    </row>
    <row r="715" spans="1:50" ht="13.5">
      <c r="A715" t="s">
        <v>1355</v>
      </c>
      <c r="O715">
        <v>36</v>
      </c>
      <c r="P715">
        <f t="shared" si="321"/>
        <v>36</v>
      </c>
      <c r="Q715">
        <f t="shared" si="321"/>
        <v>36</v>
      </c>
      <c r="R715" s="13">
        <f t="shared" si="321"/>
        <v>36</v>
      </c>
      <c r="S715" s="15">
        <f t="shared" si="321"/>
        <v>36</v>
      </c>
      <c r="T715">
        <f t="shared" si="321"/>
        <v>36</v>
      </c>
      <c r="U715">
        <f t="shared" si="321"/>
        <v>36</v>
      </c>
      <c r="V715" s="16">
        <f t="shared" si="321"/>
        <v>36</v>
      </c>
      <c r="W715">
        <f t="shared" si="321"/>
        <v>36</v>
      </c>
      <c r="X715">
        <f t="shared" si="321"/>
        <v>36</v>
      </c>
      <c r="Y715" s="13">
        <f t="shared" si="321"/>
        <v>36</v>
      </c>
      <c r="AE715" s="2"/>
      <c r="AX715" s="79">
        <f t="shared" si="311"/>
        <v>36</v>
      </c>
    </row>
    <row r="716" spans="1:50" ht="13.5">
      <c r="A716" t="s">
        <v>1356</v>
      </c>
      <c r="O716">
        <v>42</v>
      </c>
      <c r="P716">
        <f t="shared" si="321"/>
        <v>42</v>
      </c>
      <c r="Q716">
        <f t="shared" si="321"/>
        <v>42</v>
      </c>
      <c r="R716" s="13">
        <f t="shared" si="321"/>
        <v>42</v>
      </c>
      <c r="S716" s="15">
        <f t="shared" si="321"/>
        <v>42</v>
      </c>
      <c r="T716">
        <f t="shared" si="321"/>
        <v>42</v>
      </c>
      <c r="U716">
        <f t="shared" si="321"/>
        <v>42</v>
      </c>
      <c r="V716" s="16">
        <f t="shared" si="321"/>
        <v>42</v>
      </c>
      <c r="W716">
        <f t="shared" si="321"/>
        <v>42</v>
      </c>
      <c r="X716">
        <f t="shared" si="321"/>
        <v>42</v>
      </c>
      <c r="Y716" s="13">
        <f t="shared" si="321"/>
        <v>42</v>
      </c>
      <c r="AE716" s="2"/>
      <c r="AX716" s="79">
        <f t="shared" si="311"/>
        <v>42</v>
      </c>
    </row>
    <row r="717" spans="1:50" ht="13.5">
      <c r="A717" t="s">
        <v>1357</v>
      </c>
      <c r="O717">
        <v>48</v>
      </c>
      <c r="P717">
        <f t="shared" si="321"/>
        <v>48</v>
      </c>
      <c r="Q717">
        <f t="shared" si="321"/>
        <v>48</v>
      </c>
      <c r="R717" s="13">
        <f t="shared" si="321"/>
        <v>48</v>
      </c>
      <c r="S717" s="15">
        <f t="shared" si="321"/>
        <v>48</v>
      </c>
      <c r="T717">
        <f t="shared" si="321"/>
        <v>48</v>
      </c>
      <c r="U717">
        <f t="shared" si="321"/>
        <v>48</v>
      </c>
      <c r="V717" s="16">
        <f t="shared" si="321"/>
        <v>48</v>
      </c>
      <c r="W717">
        <f t="shared" si="321"/>
        <v>48</v>
      </c>
      <c r="X717">
        <f t="shared" si="321"/>
        <v>48</v>
      </c>
      <c r="Y717" s="13">
        <f t="shared" si="321"/>
        <v>48</v>
      </c>
      <c r="AE717" s="2"/>
      <c r="AX717" s="79">
        <f t="shared" si="311"/>
        <v>48</v>
      </c>
    </row>
    <row r="718" spans="1:50" ht="13.5">
      <c r="A718" t="s">
        <v>1358</v>
      </c>
      <c r="O718">
        <v>55</v>
      </c>
      <c r="P718">
        <f aca="true" t="shared" si="322" ref="P718:P724">O718</f>
        <v>55</v>
      </c>
      <c r="Q718">
        <f aca="true" t="shared" si="323" ref="Q718:Q724">P718</f>
        <v>55</v>
      </c>
      <c r="R718" s="13">
        <f aca="true" t="shared" si="324" ref="R718:R724">Q718</f>
        <v>55</v>
      </c>
      <c r="S718" s="15">
        <f aca="true" t="shared" si="325" ref="S718:S724">R718</f>
        <v>55</v>
      </c>
      <c r="T718">
        <f aca="true" t="shared" si="326" ref="T718:T724">S718</f>
        <v>55</v>
      </c>
      <c r="U718">
        <f aca="true" t="shared" si="327" ref="U718:U724">T718</f>
        <v>55</v>
      </c>
      <c r="V718" s="16">
        <f aca="true" t="shared" si="328" ref="V718:V724">U718</f>
        <v>55</v>
      </c>
      <c r="W718">
        <f aca="true" t="shared" si="329" ref="W718:W724">V718</f>
        <v>55</v>
      </c>
      <c r="X718">
        <f aca="true" t="shared" si="330" ref="X718:X724">W718</f>
        <v>55</v>
      </c>
      <c r="Y718" s="13">
        <f aca="true" t="shared" si="331" ref="Y718:Y724">X718</f>
        <v>55</v>
      </c>
      <c r="AE718" s="2"/>
      <c r="AX718" s="79">
        <f t="shared" si="311"/>
        <v>55</v>
      </c>
    </row>
    <row r="719" spans="1:50" ht="13.5">
      <c r="A719" t="s">
        <v>1359</v>
      </c>
      <c r="O719">
        <v>62</v>
      </c>
      <c r="P719">
        <f t="shared" si="322"/>
        <v>62</v>
      </c>
      <c r="Q719">
        <f t="shared" si="323"/>
        <v>62</v>
      </c>
      <c r="R719" s="13">
        <f t="shared" si="324"/>
        <v>62</v>
      </c>
      <c r="S719" s="15">
        <f t="shared" si="325"/>
        <v>62</v>
      </c>
      <c r="T719">
        <f t="shared" si="326"/>
        <v>62</v>
      </c>
      <c r="U719">
        <f t="shared" si="327"/>
        <v>62</v>
      </c>
      <c r="V719" s="16">
        <f t="shared" si="328"/>
        <v>62</v>
      </c>
      <c r="W719">
        <f t="shared" si="329"/>
        <v>62</v>
      </c>
      <c r="X719">
        <f t="shared" si="330"/>
        <v>62</v>
      </c>
      <c r="Y719" s="13">
        <f t="shared" si="331"/>
        <v>62</v>
      </c>
      <c r="AE719" s="2"/>
      <c r="AX719" s="79">
        <f t="shared" si="311"/>
        <v>62</v>
      </c>
    </row>
    <row r="720" spans="1:50" ht="13.5">
      <c r="A720" t="s">
        <v>1360</v>
      </c>
      <c r="O720">
        <v>69</v>
      </c>
      <c r="P720">
        <f t="shared" si="322"/>
        <v>69</v>
      </c>
      <c r="Q720">
        <f t="shared" si="323"/>
        <v>69</v>
      </c>
      <c r="R720" s="13">
        <f t="shared" si="324"/>
        <v>69</v>
      </c>
      <c r="S720" s="15">
        <f t="shared" si="325"/>
        <v>69</v>
      </c>
      <c r="T720">
        <f t="shared" si="326"/>
        <v>69</v>
      </c>
      <c r="U720">
        <f t="shared" si="327"/>
        <v>69</v>
      </c>
      <c r="V720" s="16">
        <f t="shared" si="328"/>
        <v>69</v>
      </c>
      <c r="W720">
        <f t="shared" si="329"/>
        <v>69</v>
      </c>
      <c r="X720">
        <f t="shared" si="330"/>
        <v>69</v>
      </c>
      <c r="Y720" s="13">
        <f t="shared" si="331"/>
        <v>69</v>
      </c>
      <c r="AE720" s="2"/>
      <c r="AX720" s="79">
        <f t="shared" si="311"/>
        <v>69</v>
      </c>
    </row>
    <row r="721" spans="1:50" ht="13.5">
      <c r="A721" t="s">
        <v>1361</v>
      </c>
      <c r="O721">
        <v>77</v>
      </c>
      <c r="P721">
        <f t="shared" si="322"/>
        <v>77</v>
      </c>
      <c r="Q721">
        <f t="shared" si="323"/>
        <v>77</v>
      </c>
      <c r="R721" s="13">
        <f t="shared" si="324"/>
        <v>77</v>
      </c>
      <c r="S721" s="15">
        <f t="shared" si="325"/>
        <v>77</v>
      </c>
      <c r="T721">
        <f t="shared" si="326"/>
        <v>77</v>
      </c>
      <c r="U721">
        <f t="shared" si="327"/>
        <v>77</v>
      </c>
      <c r="V721" s="16">
        <f t="shared" si="328"/>
        <v>77</v>
      </c>
      <c r="W721">
        <f t="shared" si="329"/>
        <v>77</v>
      </c>
      <c r="X721">
        <f t="shared" si="330"/>
        <v>77</v>
      </c>
      <c r="Y721" s="13">
        <f t="shared" si="331"/>
        <v>77</v>
      </c>
      <c r="AE721" s="2"/>
      <c r="AX721" s="79">
        <f t="shared" si="311"/>
        <v>77</v>
      </c>
    </row>
    <row r="722" spans="1:50" ht="13.5">
      <c r="A722" t="s">
        <v>1362</v>
      </c>
      <c r="O722">
        <v>85</v>
      </c>
      <c r="P722">
        <f t="shared" si="322"/>
        <v>85</v>
      </c>
      <c r="Q722">
        <f t="shared" si="323"/>
        <v>85</v>
      </c>
      <c r="R722" s="13">
        <f t="shared" si="324"/>
        <v>85</v>
      </c>
      <c r="S722" s="15">
        <f t="shared" si="325"/>
        <v>85</v>
      </c>
      <c r="T722">
        <f t="shared" si="326"/>
        <v>85</v>
      </c>
      <c r="U722">
        <f t="shared" si="327"/>
        <v>85</v>
      </c>
      <c r="V722" s="16">
        <f t="shared" si="328"/>
        <v>85</v>
      </c>
      <c r="W722">
        <f t="shared" si="329"/>
        <v>85</v>
      </c>
      <c r="X722">
        <f t="shared" si="330"/>
        <v>85</v>
      </c>
      <c r="Y722" s="13">
        <f t="shared" si="331"/>
        <v>85</v>
      </c>
      <c r="AE722" s="2"/>
      <c r="AX722" s="79">
        <f t="shared" si="311"/>
        <v>85</v>
      </c>
    </row>
    <row r="723" spans="1:50" ht="13.5">
      <c r="A723" t="s">
        <v>1363</v>
      </c>
      <c r="O723">
        <v>-899994</v>
      </c>
      <c r="P723">
        <f t="shared" si="322"/>
        <v>-899994</v>
      </c>
      <c r="Q723">
        <f t="shared" si="323"/>
        <v>-899994</v>
      </c>
      <c r="R723" s="13">
        <f t="shared" si="324"/>
        <v>-899994</v>
      </c>
      <c r="S723" s="15">
        <f t="shared" si="325"/>
        <v>-899994</v>
      </c>
      <c r="T723">
        <f t="shared" si="326"/>
        <v>-899994</v>
      </c>
      <c r="U723">
        <f t="shared" si="327"/>
        <v>-899994</v>
      </c>
      <c r="V723" s="16">
        <f t="shared" si="328"/>
        <v>-899994</v>
      </c>
      <c r="W723">
        <f t="shared" si="329"/>
        <v>-899994</v>
      </c>
      <c r="X723">
        <f t="shared" si="330"/>
        <v>-899994</v>
      </c>
      <c r="Y723" s="13">
        <f t="shared" si="331"/>
        <v>-899994</v>
      </c>
      <c r="AE723" s="2"/>
      <c r="AX723" s="79">
        <f t="shared" si="311"/>
        <v>-899994</v>
      </c>
    </row>
    <row r="724" spans="1:50" ht="13.5">
      <c r="A724" t="s">
        <v>1365</v>
      </c>
      <c r="O724">
        <v>40</v>
      </c>
      <c r="P724">
        <f t="shared" si="322"/>
        <v>40</v>
      </c>
      <c r="Q724">
        <f t="shared" si="323"/>
        <v>40</v>
      </c>
      <c r="R724" s="13">
        <f t="shared" si="324"/>
        <v>40</v>
      </c>
      <c r="S724" s="15">
        <f t="shared" si="325"/>
        <v>40</v>
      </c>
      <c r="T724">
        <f t="shared" si="326"/>
        <v>40</v>
      </c>
      <c r="U724">
        <f t="shared" si="327"/>
        <v>40</v>
      </c>
      <c r="V724" s="16">
        <f t="shared" si="328"/>
        <v>40</v>
      </c>
      <c r="W724">
        <f t="shared" si="329"/>
        <v>40</v>
      </c>
      <c r="X724">
        <f t="shared" si="330"/>
        <v>40</v>
      </c>
      <c r="Y724" s="13">
        <f t="shared" si="331"/>
        <v>40</v>
      </c>
      <c r="AE724" s="2"/>
      <c r="AX724" s="79">
        <f t="shared" si="311"/>
        <v>40</v>
      </c>
    </row>
    <row r="725" spans="1:50" ht="13.5">
      <c r="A725" t="s">
        <v>1366</v>
      </c>
      <c r="O725">
        <v>-90000</v>
      </c>
      <c r="P725">
        <f aca="true" t="shared" si="332" ref="P725:P734">O725</f>
        <v>-90000</v>
      </c>
      <c r="Q725">
        <f aca="true" t="shared" si="333" ref="Q725:Q734">P725</f>
        <v>-90000</v>
      </c>
      <c r="R725" s="13">
        <f aca="true" t="shared" si="334" ref="R725:R734">Q725</f>
        <v>-90000</v>
      </c>
      <c r="S725" s="15">
        <f aca="true" t="shared" si="335" ref="S725:S734">R725</f>
        <v>-90000</v>
      </c>
      <c r="T725">
        <f aca="true" t="shared" si="336" ref="T725:T734">S725</f>
        <v>-90000</v>
      </c>
      <c r="U725">
        <f aca="true" t="shared" si="337" ref="U725:U734">T725</f>
        <v>-90000</v>
      </c>
      <c r="V725" s="16">
        <f aca="true" t="shared" si="338" ref="V725:V734">U725</f>
        <v>-90000</v>
      </c>
      <c r="W725">
        <f aca="true" t="shared" si="339" ref="W725:W734">V725</f>
        <v>-90000</v>
      </c>
      <c r="X725">
        <f aca="true" t="shared" si="340" ref="X725:X734">W725</f>
        <v>-90000</v>
      </c>
      <c r="Y725" s="13">
        <f aca="true" t="shared" si="341" ref="Y725:Y734">X725</f>
        <v>-90000</v>
      </c>
      <c r="AE725" s="2"/>
      <c r="AX725" s="79">
        <f t="shared" si="311"/>
        <v>-90000</v>
      </c>
    </row>
    <row r="726" spans="1:50" ht="13.5">
      <c r="A726" t="s">
        <v>1367</v>
      </c>
      <c r="O726">
        <v>-90000</v>
      </c>
      <c r="P726">
        <f t="shared" si="332"/>
        <v>-90000</v>
      </c>
      <c r="Q726">
        <f t="shared" si="333"/>
        <v>-90000</v>
      </c>
      <c r="R726" s="13">
        <f t="shared" si="334"/>
        <v>-90000</v>
      </c>
      <c r="S726" s="15">
        <f t="shared" si="335"/>
        <v>-90000</v>
      </c>
      <c r="T726">
        <f t="shared" si="336"/>
        <v>-90000</v>
      </c>
      <c r="U726">
        <f t="shared" si="337"/>
        <v>-90000</v>
      </c>
      <c r="V726" s="16">
        <f t="shared" si="338"/>
        <v>-90000</v>
      </c>
      <c r="W726">
        <f t="shared" si="339"/>
        <v>-90000</v>
      </c>
      <c r="X726">
        <f t="shared" si="340"/>
        <v>-90000</v>
      </c>
      <c r="Y726" s="13">
        <f t="shared" si="341"/>
        <v>-90000</v>
      </c>
      <c r="AE726" s="2"/>
      <c r="AX726" s="79">
        <f t="shared" si="311"/>
        <v>-90000</v>
      </c>
    </row>
    <row r="727" spans="1:50" ht="13.5">
      <c r="A727" t="s">
        <v>1368</v>
      </c>
      <c r="O727">
        <v>-90000</v>
      </c>
      <c r="P727">
        <f t="shared" si="332"/>
        <v>-90000</v>
      </c>
      <c r="Q727">
        <f t="shared" si="333"/>
        <v>-90000</v>
      </c>
      <c r="R727" s="13">
        <f t="shared" si="334"/>
        <v>-90000</v>
      </c>
      <c r="S727" s="15">
        <f t="shared" si="335"/>
        <v>-90000</v>
      </c>
      <c r="T727">
        <f t="shared" si="336"/>
        <v>-90000</v>
      </c>
      <c r="U727">
        <f t="shared" si="337"/>
        <v>-90000</v>
      </c>
      <c r="V727" s="16">
        <f t="shared" si="338"/>
        <v>-90000</v>
      </c>
      <c r="W727">
        <f t="shared" si="339"/>
        <v>-90000</v>
      </c>
      <c r="X727">
        <f t="shared" si="340"/>
        <v>-90000</v>
      </c>
      <c r="Y727" s="13">
        <f t="shared" si="341"/>
        <v>-90000</v>
      </c>
      <c r="AE727" s="2"/>
      <c r="AX727" s="79">
        <f t="shared" si="311"/>
        <v>-90000</v>
      </c>
    </row>
    <row r="728" spans="1:50" ht="13.5">
      <c r="A728" t="s">
        <v>1369</v>
      </c>
      <c r="O728">
        <v>-90000</v>
      </c>
      <c r="P728">
        <f t="shared" si="332"/>
        <v>-90000</v>
      </c>
      <c r="Q728">
        <f t="shared" si="333"/>
        <v>-90000</v>
      </c>
      <c r="R728" s="13">
        <f t="shared" si="334"/>
        <v>-90000</v>
      </c>
      <c r="S728" s="15">
        <f t="shared" si="335"/>
        <v>-90000</v>
      </c>
      <c r="T728">
        <f t="shared" si="336"/>
        <v>-90000</v>
      </c>
      <c r="U728">
        <f t="shared" si="337"/>
        <v>-90000</v>
      </c>
      <c r="V728" s="16">
        <f t="shared" si="338"/>
        <v>-90000</v>
      </c>
      <c r="W728">
        <f t="shared" si="339"/>
        <v>-90000</v>
      </c>
      <c r="X728">
        <f t="shared" si="340"/>
        <v>-90000</v>
      </c>
      <c r="Y728" s="13">
        <f t="shared" si="341"/>
        <v>-90000</v>
      </c>
      <c r="AE728" s="2"/>
      <c r="AX728" s="79">
        <f t="shared" si="311"/>
        <v>-90000</v>
      </c>
    </row>
    <row r="729" spans="1:50" ht="13.5">
      <c r="A729" t="s">
        <v>1370</v>
      </c>
      <c r="O729">
        <v>-90000</v>
      </c>
      <c r="P729">
        <f t="shared" si="332"/>
        <v>-90000</v>
      </c>
      <c r="Q729">
        <f t="shared" si="333"/>
        <v>-90000</v>
      </c>
      <c r="R729" s="13">
        <f t="shared" si="334"/>
        <v>-90000</v>
      </c>
      <c r="S729" s="15">
        <f t="shared" si="335"/>
        <v>-90000</v>
      </c>
      <c r="T729">
        <f t="shared" si="336"/>
        <v>-90000</v>
      </c>
      <c r="U729">
        <f t="shared" si="337"/>
        <v>-90000</v>
      </c>
      <c r="V729" s="16">
        <f t="shared" si="338"/>
        <v>-90000</v>
      </c>
      <c r="W729">
        <f t="shared" si="339"/>
        <v>-90000</v>
      </c>
      <c r="X729">
        <f t="shared" si="340"/>
        <v>-90000</v>
      </c>
      <c r="Y729" s="13">
        <f t="shared" si="341"/>
        <v>-90000</v>
      </c>
      <c r="AE729" s="2"/>
      <c r="AX729" s="79">
        <f t="shared" si="311"/>
        <v>-90000</v>
      </c>
    </row>
    <row r="730" spans="1:50" ht="13.5">
      <c r="A730" t="s">
        <v>1371</v>
      </c>
      <c r="O730">
        <v>-90000</v>
      </c>
      <c r="P730">
        <f t="shared" si="332"/>
        <v>-90000</v>
      </c>
      <c r="Q730">
        <f t="shared" si="333"/>
        <v>-90000</v>
      </c>
      <c r="R730" s="13">
        <f t="shared" si="334"/>
        <v>-90000</v>
      </c>
      <c r="S730" s="15">
        <f t="shared" si="335"/>
        <v>-90000</v>
      </c>
      <c r="T730">
        <f t="shared" si="336"/>
        <v>-90000</v>
      </c>
      <c r="U730">
        <f t="shared" si="337"/>
        <v>-90000</v>
      </c>
      <c r="V730" s="16">
        <f t="shared" si="338"/>
        <v>-90000</v>
      </c>
      <c r="W730">
        <f t="shared" si="339"/>
        <v>-90000</v>
      </c>
      <c r="X730">
        <f t="shared" si="340"/>
        <v>-90000</v>
      </c>
      <c r="Y730" s="13">
        <f t="shared" si="341"/>
        <v>-90000</v>
      </c>
      <c r="AE730" s="2"/>
      <c r="AX730" s="79">
        <f t="shared" si="311"/>
        <v>-90000</v>
      </c>
    </row>
    <row r="731" spans="1:50" ht="13.5">
      <c r="A731" t="s">
        <v>1372</v>
      </c>
      <c r="O731">
        <v>-90000</v>
      </c>
      <c r="P731">
        <f t="shared" si="332"/>
        <v>-90000</v>
      </c>
      <c r="Q731">
        <f t="shared" si="333"/>
        <v>-90000</v>
      </c>
      <c r="R731" s="13">
        <f t="shared" si="334"/>
        <v>-90000</v>
      </c>
      <c r="S731" s="15">
        <f t="shared" si="335"/>
        <v>-90000</v>
      </c>
      <c r="T731">
        <f t="shared" si="336"/>
        <v>-90000</v>
      </c>
      <c r="U731">
        <f t="shared" si="337"/>
        <v>-90000</v>
      </c>
      <c r="V731" s="16">
        <f t="shared" si="338"/>
        <v>-90000</v>
      </c>
      <c r="W731">
        <f t="shared" si="339"/>
        <v>-90000</v>
      </c>
      <c r="X731">
        <f t="shared" si="340"/>
        <v>-90000</v>
      </c>
      <c r="Y731" s="13">
        <f t="shared" si="341"/>
        <v>-90000</v>
      </c>
      <c r="AE731" s="2"/>
      <c r="AX731" s="79">
        <f t="shared" si="311"/>
        <v>-90000</v>
      </c>
    </row>
    <row r="732" spans="1:50" ht="13.5">
      <c r="A732" t="s">
        <v>1373</v>
      </c>
      <c r="O732">
        <v>-90000</v>
      </c>
      <c r="P732">
        <f t="shared" si="332"/>
        <v>-90000</v>
      </c>
      <c r="Q732">
        <f t="shared" si="333"/>
        <v>-90000</v>
      </c>
      <c r="R732" s="13">
        <f t="shared" si="334"/>
        <v>-90000</v>
      </c>
      <c r="S732" s="15">
        <f t="shared" si="335"/>
        <v>-90000</v>
      </c>
      <c r="T732">
        <f t="shared" si="336"/>
        <v>-90000</v>
      </c>
      <c r="U732">
        <f t="shared" si="337"/>
        <v>-90000</v>
      </c>
      <c r="V732" s="16">
        <f t="shared" si="338"/>
        <v>-90000</v>
      </c>
      <c r="W732">
        <f t="shared" si="339"/>
        <v>-90000</v>
      </c>
      <c r="X732">
        <f t="shared" si="340"/>
        <v>-90000</v>
      </c>
      <c r="Y732" s="13">
        <f t="shared" si="341"/>
        <v>-90000</v>
      </c>
      <c r="AE732" s="2"/>
      <c r="AX732" s="79">
        <f t="shared" si="311"/>
        <v>-90000</v>
      </c>
    </row>
    <row r="733" spans="1:50" ht="13.5">
      <c r="A733" t="s">
        <v>1374</v>
      </c>
      <c r="O733">
        <v>-90000</v>
      </c>
      <c r="P733">
        <f t="shared" si="332"/>
        <v>-90000</v>
      </c>
      <c r="Q733">
        <f t="shared" si="333"/>
        <v>-90000</v>
      </c>
      <c r="R733" s="13">
        <f t="shared" si="334"/>
        <v>-90000</v>
      </c>
      <c r="S733" s="15">
        <f t="shared" si="335"/>
        <v>-90000</v>
      </c>
      <c r="T733">
        <f t="shared" si="336"/>
        <v>-90000</v>
      </c>
      <c r="U733">
        <f t="shared" si="337"/>
        <v>-90000</v>
      </c>
      <c r="V733" s="16">
        <f t="shared" si="338"/>
        <v>-90000</v>
      </c>
      <c r="W733">
        <f t="shared" si="339"/>
        <v>-90000</v>
      </c>
      <c r="X733">
        <f t="shared" si="340"/>
        <v>-90000</v>
      </c>
      <c r="Y733" s="13">
        <f t="shared" si="341"/>
        <v>-90000</v>
      </c>
      <c r="AE733" s="2"/>
      <c r="AX733" s="79">
        <f t="shared" si="311"/>
        <v>-90000</v>
      </c>
    </row>
    <row r="734" spans="1:50" ht="13.5">
      <c r="A734" t="s">
        <v>1578</v>
      </c>
      <c r="O734">
        <v>10</v>
      </c>
      <c r="P734">
        <f t="shared" si="332"/>
        <v>10</v>
      </c>
      <c r="Q734">
        <f t="shared" si="333"/>
        <v>10</v>
      </c>
      <c r="R734" s="13">
        <f t="shared" si="334"/>
        <v>10</v>
      </c>
      <c r="S734" s="15">
        <f t="shared" si="335"/>
        <v>10</v>
      </c>
      <c r="T734">
        <f t="shared" si="336"/>
        <v>10</v>
      </c>
      <c r="U734">
        <f t="shared" si="337"/>
        <v>10</v>
      </c>
      <c r="V734" s="16">
        <f t="shared" si="338"/>
        <v>10</v>
      </c>
      <c r="W734">
        <f t="shared" si="339"/>
        <v>10</v>
      </c>
      <c r="X734">
        <f t="shared" si="340"/>
        <v>10</v>
      </c>
      <c r="Y734" s="13">
        <f t="shared" si="341"/>
        <v>10</v>
      </c>
      <c r="AE734" s="2"/>
      <c r="AV734">
        <v>1</v>
      </c>
      <c r="AX734" s="79">
        <f t="shared" si="311"/>
        <v>10</v>
      </c>
    </row>
    <row r="735" spans="1:50" ht="13.5">
      <c r="A735" t="s">
        <v>1579</v>
      </c>
      <c r="O735">
        <v>15</v>
      </c>
      <c r="P735">
        <f aca="true" t="shared" si="342" ref="P735:P743">O735</f>
        <v>15</v>
      </c>
      <c r="Q735">
        <f aca="true" t="shared" si="343" ref="Q735:Q743">P735</f>
        <v>15</v>
      </c>
      <c r="R735" s="13">
        <f aca="true" t="shared" si="344" ref="R735:R743">Q735</f>
        <v>15</v>
      </c>
      <c r="S735" s="15">
        <f aca="true" t="shared" si="345" ref="S735:S743">R735</f>
        <v>15</v>
      </c>
      <c r="T735">
        <f aca="true" t="shared" si="346" ref="T735:T743">S735</f>
        <v>15</v>
      </c>
      <c r="U735">
        <f aca="true" t="shared" si="347" ref="U735:U743">T735</f>
        <v>15</v>
      </c>
      <c r="V735" s="16">
        <f aca="true" t="shared" si="348" ref="V735:V743">U735</f>
        <v>15</v>
      </c>
      <c r="W735">
        <f aca="true" t="shared" si="349" ref="W735:W743">V735</f>
        <v>15</v>
      </c>
      <c r="X735">
        <f aca="true" t="shared" si="350" ref="X735:X743">W735</f>
        <v>15</v>
      </c>
      <c r="Y735" s="13">
        <f aca="true" t="shared" si="351" ref="Y735:Y743">X735</f>
        <v>15</v>
      </c>
      <c r="AE735" s="2"/>
      <c r="AV735">
        <v>1</v>
      </c>
      <c r="AX735" s="79">
        <f t="shared" si="311"/>
        <v>15</v>
      </c>
    </row>
    <row r="736" spans="1:50" ht="13.5">
      <c r="A736" t="s">
        <v>1580</v>
      </c>
      <c r="O736">
        <v>-90000</v>
      </c>
      <c r="P736">
        <f t="shared" si="342"/>
        <v>-90000</v>
      </c>
      <c r="Q736">
        <f t="shared" si="343"/>
        <v>-90000</v>
      </c>
      <c r="R736" s="13">
        <f t="shared" si="344"/>
        <v>-90000</v>
      </c>
      <c r="S736" s="15">
        <f t="shared" si="345"/>
        <v>-90000</v>
      </c>
      <c r="T736">
        <f t="shared" si="346"/>
        <v>-90000</v>
      </c>
      <c r="U736">
        <f t="shared" si="347"/>
        <v>-90000</v>
      </c>
      <c r="V736" s="16">
        <f t="shared" si="348"/>
        <v>-90000</v>
      </c>
      <c r="W736">
        <f t="shared" si="349"/>
        <v>-90000</v>
      </c>
      <c r="X736">
        <f t="shared" si="350"/>
        <v>-90000</v>
      </c>
      <c r="Y736" s="13">
        <f t="shared" si="351"/>
        <v>-90000</v>
      </c>
      <c r="AE736" s="2"/>
      <c r="AV736">
        <v>1</v>
      </c>
      <c r="AX736" s="79">
        <f t="shared" si="311"/>
        <v>-90000</v>
      </c>
    </row>
    <row r="737" spans="1:50" ht="13.5">
      <c r="A737" t="s">
        <v>1581</v>
      </c>
      <c r="O737">
        <v>-90000</v>
      </c>
      <c r="P737">
        <f t="shared" si="342"/>
        <v>-90000</v>
      </c>
      <c r="Q737">
        <f t="shared" si="343"/>
        <v>-90000</v>
      </c>
      <c r="R737" s="13">
        <f t="shared" si="344"/>
        <v>-90000</v>
      </c>
      <c r="S737" s="15">
        <f t="shared" si="345"/>
        <v>-90000</v>
      </c>
      <c r="T737">
        <f t="shared" si="346"/>
        <v>-90000</v>
      </c>
      <c r="U737">
        <f t="shared" si="347"/>
        <v>-90000</v>
      </c>
      <c r="V737" s="16">
        <f t="shared" si="348"/>
        <v>-90000</v>
      </c>
      <c r="W737">
        <f t="shared" si="349"/>
        <v>-90000</v>
      </c>
      <c r="X737">
        <f t="shared" si="350"/>
        <v>-90000</v>
      </c>
      <c r="Y737" s="13">
        <f t="shared" si="351"/>
        <v>-90000</v>
      </c>
      <c r="AE737" s="2"/>
      <c r="AV737">
        <v>1</v>
      </c>
      <c r="AX737" s="79">
        <f t="shared" si="311"/>
        <v>-90000</v>
      </c>
    </row>
    <row r="738" spans="1:50" ht="13.5">
      <c r="A738" t="s">
        <v>1582</v>
      </c>
      <c r="O738">
        <v>-90000</v>
      </c>
      <c r="P738">
        <f t="shared" si="342"/>
        <v>-90000</v>
      </c>
      <c r="Q738">
        <f t="shared" si="343"/>
        <v>-90000</v>
      </c>
      <c r="R738" s="13">
        <f t="shared" si="344"/>
        <v>-90000</v>
      </c>
      <c r="S738" s="15">
        <f t="shared" si="345"/>
        <v>-90000</v>
      </c>
      <c r="T738">
        <f t="shared" si="346"/>
        <v>-90000</v>
      </c>
      <c r="U738">
        <f t="shared" si="347"/>
        <v>-90000</v>
      </c>
      <c r="V738" s="16">
        <f t="shared" si="348"/>
        <v>-90000</v>
      </c>
      <c r="W738">
        <f t="shared" si="349"/>
        <v>-90000</v>
      </c>
      <c r="X738">
        <f t="shared" si="350"/>
        <v>-90000</v>
      </c>
      <c r="Y738" s="13">
        <f t="shared" si="351"/>
        <v>-90000</v>
      </c>
      <c r="AE738" s="2"/>
      <c r="AV738">
        <v>1</v>
      </c>
      <c r="AX738" s="79">
        <f t="shared" si="311"/>
        <v>-90000</v>
      </c>
    </row>
    <row r="739" spans="1:50" ht="13.5">
      <c r="A739" t="s">
        <v>1583</v>
      </c>
      <c r="O739">
        <v>-90000</v>
      </c>
      <c r="P739">
        <f t="shared" si="342"/>
        <v>-90000</v>
      </c>
      <c r="Q739">
        <f t="shared" si="343"/>
        <v>-90000</v>
      </c>
      <c r="R739" s="13">
        <f t="shared" si="344"/>
        <v>-90000</v>
      </c>
      <c r="S739" s="15">
        <f t="shared" si="345"/>
        <v>-90000</v>
      </c>
      <c r="T739">
        <f t="shared" si="346"/>
        <v>-90000</v>
      </c>
      <c r="U739">
        <f t="shared" si="347"/>
        <v>-90000</v>
      </c>
      <c r="V739" s="16">
        <f t="shared" si="348"/>
        <v>-90000</v>
      </c>
      <c r="W739">
        <f t="shared" si="349"/>
        <v>-90000</v>
      </c>
      <c r="X739">
        <f t="shared" si="350"/>
        <v>-90000</v>
      </c>
      <c r="Y739" s="13">
        <f t="shared" si="351"/>
        <v>-90000</v>
      </c>
      <c r="AE739" s="2"/>
      <c r="AV739">
        <v>1</v>
      </c>
      <c r="AX739" s="79">
        <f t="shared" si="311"/>
        <v>-90000</v>
      </c>
    </row>
    <row r="740" spans="1:50" ht="13.5">
      <c r="A740" t="s">
        <v>1584</v>
      </c>
      <c r="O740">
        <v>-90000</v>
      </c>
      <c r="P740">
        <f t="shared" si="342"/>
        <v>-90000</v>
      </c>
      <c r="Q740">
        <f t="shared" si="343"/>
        <v>-90000</v>
      </c>
      <c r="R740" s="13">
        <f t="shared" si="344"/>
        <v>-90000</v>
      </c>
      <c r="S740" s="15">
        <f t="shared" si="345"/>
        <v>-90000</v>
      </c>
      <c r="T740">
        <f t="shared" si="346"/>
        <v>-90000</v>
      </c>
      <c r="U740">
        <f t="shared" si="347"/>
        <v>-90000</v>
      </c>
      <c r="V740" s="16">
        <f t="shared" si="348"/>
        <v>-90000</v>
      </c>
      <c r="W740">
        <f t="shared" si="349"/>
        <v>-90000</v>
      </c>
      <c r="X740">
        <f t="shared" si="350"/>
        <v>-90000</v>
      </c>
      <c r="Y740" s="13">
        <f t="shared" si="351"/>
        <v>-90000</v>
      </c>
      <c r="AE740" s="2"/>
      <c r="AV740">
        <v>1</v>
      </c>
      <c r="AX740" s="79">
        <f t="shared" si="311"/>
        <v>-90000</v>
      </c>
    </row>
    <row r="741" spans="1:50" ht="13.5">
      <c r="A741" t="s">
        <v>1585</v>
      </c>
      <c r="O741">
        <v>-90000</v>
      </c>
      <c r="P741">
        <f t="shared" si="342"/>
        <v>-90000</v>
      </c>
      <c r="Q741">
        <f t="shared" si="343"/>
        <v>-90000</v>
      </c>
      <c r="R741" s="13">
        <f t="shared" si="344"/>
        <v>-90000</v>
      </c>
      <c r="S741" s="15">
        <f t="shared" si="345"/>
        <v>-90000</v>
      </c>
      <c r="T741">
        <f t="shared" si="346"/>
        <v>-90000</v>
      </c>
      <c r="U741">
        <f t="shared" si="347"/>
        <v>-90000</v>
      </c>
      <c r="V741" s="16">
        <f t="shared" si="348"/>
        <v>-90000</v>
      </c>
      <c r="W741">
        <f t="shared" si="349"/>
        <v>-90000</v>
      </c>
      <c r="X741">
        <f t="shared" si="350"/>
        <v>-90000</v>
      </c>
      <c r="Y741" s="13">
        <f t="shared" si="351"/>
        <v>-90000</v>
      </c>
      <c r="AE741" s="2"/>
      <c r="AV741">
        <v>1</v>
      </c>
      <c r="AX741" s="79">
        <f t="shared" si="311"/>
        <v>-90000</v>
      </c>
    </row>
    <row r="742" spans="1:50" ht="13.5">
      <c r="A742" t="s">
        <v>1586</v>
      </c>
      <c r="O742">
        <v>-90000</v>
      </c>
      <c r="P742">
        <f t="shared" si="342"/>
        <v>-90000</v>
      </c>
      <c r="Q742">
        <f t="shared" si="343"/>
        <v>-90000</v>
      </c>
      <c r="R742" s="13">
        <f t="shared" si="344"/>
        <v>-90000</v>
      </c>
      <c r="S742" s="15">
        <f t="shared" si="345"/>
        <v>-90000</v>
      </c>
      <c r="T742">
        <f t="shared" si="346"/>
        <v>-90000</v>
      </c>
      <c r="U742">
        <f t="shared" si="347"/>
        <v>-90000</v>
      </c>
      <c r="V742" s="16">
        <f t="shared" si="348"/>
        <v>-90000</v>
      </c>
      <c r="W742">
        <f t="shared" si="349"/>
        <v>-90000</v>
      </c>
      <c r="X742">
        <f t="shared" si="350"/>
        <v>-90000</v>
      </c>
      <c r="Y742" s="13">
        <f t="shared" si="351"/>
        <v>-90000</v>
      </c>
      <c r="AE742" s="2"/>
      <c r="AV742">
        <v>1</v>
      </c>
      <c r="AX742" s="79">
        <f t="shared" si="311"/>
        <v>-90000</v>
      </c>
    </row>
    <row r="743" spans="1:50" ht="13.5">
      <c r="A743" t="s">
        <v>1587</v>
      </c>
      <c r="O743">
        <v>-90000</v>
      </c>
      <c r="P743">
        <f t="shared" si="342"/>
        <v>-90000</v>
      </c>
      <c r="Q743">
        <f t="shared" si="343"/>
        <v>-90000</v>
      </c>
      <c r="R743" s="13">
        <f t="shared" si="344"/>
        <v>-90000</v>
      </c>
      <c r="S743" s="15">
        <f t="shared" si="345"/>
        <v>-90000</v>
      </c>
      <c r="T743">
        <f t="shared" si="346"/>
        <v>-90000</v>
      </c>
      <c r="U743">
        <f t="shared" si="347"/>
        <v>-90000</v>
      </c>
      <c r="V743" s="16">
        <f t="shared" si="348"/>
        <v>-90000</v>
      </c>
      <c r="W743">
        <f t="shared" si="349"/>
        <v>-90000</v>
      </c>
      <c r="X743">
        <f t="shared" si="350"/>
        <v>-90000</v>
      </c>
      <c r="Y743" s="13">
        <f t="shared" si="351"/>
        <v>-90000</v>
      </c>
      <c r="AE743" s="2"/>
      <c r="AV743">
        <v>1</v>
      </c>
      <c r="AX743">
        <f>O743</f>
        <v>-90000</v>
      </c>
    </row>
    <row r="744" spans="1:31" ht="13.5">
      <c r="A744" t="s">
        <v>954</v>
      </c>
      <c r="AB744">
        <v>22</v>
      </c>
      <c r="AC744">
        <f aca="true" t="shared" si="352" ref="AC744:AE752">AB744</f>
        <v>22</v>
      </c>
      <c r="AD744">
        <f t="shared" si="352"/>
        <v>22</v>
      </c>
      <c r="AE744">
        <f t="shared" si="352"/>
        <v>22</v>
      </c>
    </row>
    <row r="745" spans="1:31" ht="13.5">
      <c r="A745" t="s">
        <v>955</v>
      </c>
      <c r="AB745">
        <v>25</v>
      </c>
      <c r="AC745">
        <f t="shared" si="352"/>
        <v>25</v>
      </c>
      <c r="AD745">
        <f t="shared" si="352"/>
        <v>25</v>
      </c>
      <c r="AE745">
        <f t="shared" si="352"/>
        <v>25</v>
      </c>
    </row>
    <row r="746" spans="1:31" ht="13.5">
      <c r="A746" t="s">
        <v>956</v>
      </c>
      <c r="AB746">
        <v>28</v>
      </c>
      <c r="AC746">
        <f t="shared" si="352"/>
        <v>28</v>
      </c>
      <c r="AD746">
        <f t="shared" si="352"/>
        <v>28</v>
      </c>
      <c r="AE746">
        <f t="shared" si="352"/>
        <v>28</v>
      </c>
    </row>
    <row r="747" spans="1:31" ht="13.5">
      <c r="A747" t="s">
        <v>957</v>
      </c>
      <c r="AB747">
        <v>32</v>
      </c>
      <c r="AC747">
        <f t="shared" si="352"/>
        <v>32</v>
      </c>
      <c r="AD747">
        <f t="shared" si="352"/>
        <v>32</v>
      </c>
      <c r="AE747">
        <f t="shared" si="352"/>
        <v>32</v>
      </c>
    </row>
    <row r="748" spans="1:31" ht="13.5">
      <c r="A748" t="s">
        <v>958</v>
      </c>
      <c r="AB748">
        <v>36</v>
      </c>
      <c r="AC748">
        <f t="shared" si="352"/>
        <v>36</v>
      </c>
      <c r="AD748">
        <f t="shared" si="352"/>
        <v>36</v>
      </c>
      <c r="AE748">
        <f t="shared" si="352"/>
        <v>36</v>
      </c>
    </row>
    <row r="749" spans="1:31" ht="13.5">
      <c r="A749" t="s">
        <v>959</v>
      </c>
      <c r="AB749">
        <v>41</v>
      </c>
      <c r="AC749">
        <f t="shared" si="352"/>
        <v>41</v>
      </c>
      <c r="AD749">
        <f t="shared" si="352"/>
        <v>41</v>
      </c>
      <c r="AE749">
        <f t="shared" si="352"/>
        <v>41</v>
      </c>
    </row>
    <row r="750" spans="1:31" ht="13.5">
      <c r="A750" t="s">
        <v>960</v>
      </c>
      <c r="V750"/>
      <c r="Y750"/>
      <c r="Z750"/>
      <c r="AA750"/>
      <c r="AB750">
        <v>46</v>
      </c>
      <c r="AC750">
        <f t="shared" si="352"/>
        <v>46</v>
      </c>
      <c r="AD750">
        <f t="shared" si="352"/>
        <v>46</v>
      </c>
      <c r="AE750">
        <f t="shared" si="352"/>
        <v>46</v>
      </c>
    </row>
    <row r="751" spans="1:31" ht="13.5">
      <c r="A751" t="s">
        <v>961</v>
      </c>
      <c r="AB751">
        <v>-900000</v>
      </c>
      <c r="AC751">
        <f t="shared" si="352"/>
        <v>-900000</v>
      </c>
      <c r="AD751">
        <f t="shared" si="352"/>
        <v>-900000</v>
      </c>
      <c r="AE751">
        <f t="shared" si="352"/>
        <v>-900000</v>
      </c>
    </row>
    <row r="752" spans="1:31" ht="13.5">
      <c r="A752" t="s">
        <v>962</v>
      </c>
      <c r="AB752">
        <v>-900000</v>
      </c>
      <c r="AC752">
        <f t="shared" si="352"/>
        <v>-900000</v>
      </c>
      <c r="AD752">
        <f t="shared" si="352"/>
        <v>-900000</v>
      </c>
      <c r="AE752">
        <f t="shared" si="352"/>
        <v>-900000</v>
      </c>
    </row>
    <row r="753" spans="1:31" ht="13.5">
      <c r="A753" t="s">
        <v>963</v>
      </c>
      <c r="AB753">
        <v>-900000</v>
      </c>
      <c r="AC753">
        <f aca="true" t="shared" si="353" ref="AC753:AE763">AB753</f>
        <v>-900000</v>
      </c>
      <c r="AD753">
        <f t="shared" si="353"/>
        <v>-900000</v>
      </c>
      <c r="AE753">
        <f t="shared" si="353"/>
        <v>-900000</v>
      </c>
    </row>
    <row r="754" spans="1:31" ht="13.5">
      <c r="A754" t="s">
        <v>964</v>
      </c>
      <c r="AB754">
        <v>24</v>
      </c>
      <c r="AC754">
        <f t="shared" si="353"/>
        <v>24</v>
      </c>
      <c r="AD754">
        <f t="shared" si="353"/>
        <v>24</v>
      </c>
      <c r="AE754" s="13">
        <f t="shared" si="353"/>
        <v>24</v>
      </c>
    </row>
    <row r="755" spans="1:31" ht="13.5">
      <c r="A755" t="s">
        <v>965</v>
      </c>
      <c r="AB755">
        <v>28</v>
      </c>
      <c r="AC755">
        <f t="shared" si="353"/>
        <v>28</v>
      </c>
      <c r="AD755">
        <f t="shared" si="353"/>
        <v>28</v>
      </c>
      <c r="AE755" s="13">
        <f t="shared" si="353"/>
        <v>28</v>
      </c>
    </row>
    <row r="756" spans="1:31" ht="13.5">
      <c r="A756" t="s">
        <v>966</v>
      </c>
      <c r="AB756">
        <v>32</v>
      </c>
      <c r="AC756">
        <f t="shared" si="353"/>
        <v>32</v>
      </c>
      <c r="AD756">
        <f t="shared" si="353"/>
        <v>32</v>
      </c>
      <c r="AE756" s="13">
        <f t="shared" si="353"/>
        <v>32</v>
      </c>
    </row>
    <row r="757" spans="1:31" ht="13.5">
      <c r="A757" t="s">
        <v>967</v>
      </c>
      <c r="AB757">
        <v>38</v>
      </c>
      <c r="AC757">
        <f t="shared" si="353"/>
        <v>38</v>
      </c>
      <c r="AD757">
        <f t="shared" si="353"/>
        <v>38</v>
      </c>
      <c r="AE757" s="13">
        <f t="shared" si="353"/>
        <v>38</v>
      </c>
    </row>
    <row r="758" spans="1:31" ht="13.5">
      <c r="A758" t="s">
        <v>968</v>
      </c>
      <c r="AB758">
        <v>44</v>
      </c>
      <c r="AC758">
        <f t="shared" si="353"/>
        <v>44</v>
      </c>
      <c r="AD758">
        <f t="shared" si="353"/>
        <v>44</v>
      </c>
      <c r="AE758" s="13">
        <f t="shared" si="353"/>
        <v>44</v>
      </c>
    </row>
    <row r="759" spans="1:31" ht="13.5">
      <c r="A759" t="s">
        <v>969</v>
      </c>
      <c r="AB759">
        <v>50</v>
      </c>
      <c r="AC759">
        <f t="shared" si="353"/>
        <v>50</v>
      </c>
      <c r="AD759">
        <f t="shared" si="353"/>
        <v>50</v>
      </c>
      <c r="AE759" s="13">
        <f t="shared" si="353"/>
        <v>50</v>
      </c>
    </row>
    <row r="760" spans="1:38" ht="13.5">
      <c r="A760" t="s">
        <v>970</v>
      </c>
      <c r="AB760">
        <v>56</v>
      </c>
      <c r="AC760">
        <f t="shared" si="353"/>
        <v>56</v>
      </c>
      <c r="AD760">
        <f t="shared" si="353"/>
        <v>56</v>
      </c>
      <c r="AE760" s="13">
        <f t="shared" si="353"/>
        <v>56</v>
      </c>
      <c r="AG760"/>
      <c r="AK760"/>
      <c r="AL760"/>
    </row>
    <row r="761" spans="1:31" ht="13.5">
      <c r="A761" t="s">
        <v>971</v>
      </c>
      <c r="AB761">
        <v>64</v>
      </c>
      <c r="AC761">
        <f t="shared" si="353"/>
        <v>64</v>
      </c>
      <c r="AD761">
        <f t="shared" si="353"/>
        <v>64</v>
      </c>
      <c r="AE761" s="13">
        <f t="shared" si="353"/>
        <v>64</v>
      </c>
    </row>
    <row r="762" spans="1:31" ht="13.5">
      <c r="A762" t="s">
        <v>972</v>
      </c>
      <c r="AB762">
        <v>-900000</v>
      </c>
      <c r="AC762">
        <f t="shared" si="353"/>
        <v>-900000</v>
      </c>
      <c r="AD762">
        <f t="shared" si="353"/>
        <v>-900000</v>
      </c>
      <c r="AE762" s="13">
        <f t="shared" si="353"/>
        <v>-900000</v>
      </c>
    </row>
    <row r="763" spans="1:31" ht="13.5">
      <c r="A763" t="s">
        <v>973</v>
      </c>
      <c r="AB763">
        <v>-900000</v>
      </c>
      <c r="AC763">
        <f t="shared" si="353"/>
        <v>-900000</v>
      </c>
      <c r="AD763">
        <f t="shared" si="353"/>
        <v>-900000</v>
      </c>
      <c r="AE763" s="13">
        <f t="shared" si="353"/>
        <v>-900000</v>
      </c>
    </row>
    <row r="764" spans="1:35" ht="13.5">
      <c r="A764" t="s">
        <v>974</v>
      </c>
      <c r="AC764">
        <v>7</v>
      </c>
      <c r="AG764" s="2">
        <f>AC764</f>
        <v>7</v>
      </c>
      <c r="AI764">
        <f>AG764</f>
        <v>7</v>
      </c>
    </row>
    <row r="765" spans="1:35" ht="13.5">
      <c r="A765" t="s">
        <v>975</v>
      </c>
      <c r="AC765">
        <v>10</v>
      </c>
      <c r="AG765" s="2">
        <f aca="true" t="shared" si="354" ref="AG765:AG803">AC765</f>
        <v>10</v>
      </c>
      <c r="AI765">
        <f aca="true" t="shared" si="355" ref="AI765:AI803">AG765</f>
        <v>10</v>
      </c>
    </row>
    <row r="766" spans="1:35" ht="13.5">
      <c r="A766" t="s">
        <v>976</v>
      </c>
      <c r="AC766">
        <v>13</v>
      </c>
      <c r="AG766" s="2">
        <f t="shared" si="354"/>
        <v>13</v>
      </c>
      <c r="AI766">
        <f t="shared" si="355"/>
        <v>13</v>
      </c>
    </row>
    <row r="767" spans="1:35" ht="13.5">
      <c r="A767" t="s">
        <v>977</v>
      </c>
      <c r="AC767">
        <v>16</v>
      </c>
      <c r="AG767" s="2">
        <f t="shared" si="354"/>
        <v>16</v>
      </c>
      <c r="AI767">
        <f t="shared" si="355"/>
        <v>16</v>
      </c>
    </row>
    <row r="768" spans="1:35" ht="13.5">
      <c r="A768" t="s">
        <v>978</v>
      </c>
      <c r="AC768">
        <v>19</v>
      </c>
      <c r="AG768" s="2">
        <f t="shared" si="354"/>
        <v>19</v>
      </c>
      <c r="AI768">
        <f t="shared" si="355"/>
        <v>19</v>
      </c>
    </row>
    <row r="769" spans="1:35" ht="13.5">
      <c r="A769" t="s">
        <v>979</v>
      </c>
      <c r="AC769">
        <v>22</v>
      </c>
      <c r="AG769" s="2">
        <f t="shared" si="354"/>
        <v>22</v>
      </c>
      <c r="AI769">
        <f t="shared" si="355"/>
        <v>22</v>
      </c>
    </row>
    <row r="770" spans="1:35" ht="13.5">
      <c r="A770" t="s">
        <v>980</v>
      </c>
      <c r="AC770">
        <v>26</v>
      </c>
      <c r="AG770" s="2">
        <f t="shared" si="354"/>
        <v>26</v>
      </c>
      <c r="AI770">
        <f t="shared" si="355"/>
        <v>26</v>
      </c>
    </row>
    <row r="771" spans="1:35" ht="13.5">
      <c r="A771" t="s">
        <v>981</v>
      </c>
      <c r="AC771">
        <v>30</v>
      </c>
      <c r="AG771" s="2">
        <f t="shared" si="354"/>
        <v>30</v>
      </c>
      <c r="AI771">
        <f t="shared" si="355"/>
        <v>30</v>
      </c>
    </row>
    <row r="772" spans="1:35" ht="13.5">
      <c r="A772" t="s">
        <v>982</v>
      </c>
      <c r="AC772">
        <v>35</v>
      </c>
      <c r="AG772" s="2">
        <f t="shared" si="354"/>
        <v>35</v>
      </c>
      <c r="AI772">
        <f t="shared" si="355"/>
        <v>35</v>
      </c>
    </row>
    <row r="773" spans="1:35" ht="13.5">
      <c r="A773" t="s">
        <v>983</v>
      </c>
      <c r="AC773">
        <v>40</v>
      </c>
      <c r="AG773" s="2">
        <f t="shared" si="354"/>
        <v>40</v>
      </c>
      <c r="AI773">
        <f t="shared" si="355"/>
        <v>40</v>
      </c>
    </row>
    <row r="774" spans="1:35" ht="13.5">
      <c r="A774" t="s">
        <v>984</v>
      </c>
      <c r="AC774">
        <v>9</v>
      </c>
      <c r="AG774" s="5">
        <f t="shared" si="354"/>
        <v>9</v>
      </c>
      <c r="AI774">
        <f t="shared" si="355"/>
        <v>9</v>
      </c>
    </row>
    <row r="775" spans="1:35" ht="13.5">
      <c r="A775" t="s">
        <v>985</v>
      </c>
      <c r="AC775">
        <v>13</v>
      </c>
      <c r="AG775" s="5">
        <f t="shared" si="354"/>
        <v>13</v>
      </c>
      <c r="AI775">
        <f t="shared" si="355"/>
        <v>13</v>
      </c>
    </row>
    <row r="776" spans="1:35" ht="13.5">
      <c r="A776" t="s">
        <v>986</v>
      </c>
      <c r="AC776">
        <v>16</v>
      </c>
      <c r="AG776" s="5">
        <f t="shared" si="354"/>
        <v>16</v>
      </c>
      <c r="AI776">
        <f t="shared" si="355"/>
        <v>16</v>
      </c>
    </row>
    <row r="777" spans="1:35" ht="13.5">
      <c r="A777" t="s">
        <v>987</v>
      </c>
      <c r="AC777">
        <v>21</v>
      </c>
      <c r="AG777" s="5">
        <f t="shared" si="354"/>
        <v>21</v>
      </c>
      <c r="AI777">
        <f t="shared" si="355"/>
        <v>21</v>
      </c>
    </row>
    <row r="778" spans="1:35" ht="13.5">
      <c r="A778" t="s">
        <v>988</v>
      </c>
      <c r="AC778">
        <v>24</v>
      </c>
      <c r="AG778" s="5">
        <f t="shared" si="354"/>
        <v>24</v>
      </c>
      <c r="AI778">
        <f t="shared" si="355"/>
        <v>24</v>
      </c>
    </row>
    <row r="779" spans="1:35" ht="13.5">
      <c r="A779" t="s">
        <v>989</v>
      </c>
      <c r="AC779">
        <v>28</v>
      </c>
      <c r="AG779" s="5">
        <f t="shared" si="354"/>
        <v>28</v>
      </c>
      <c r="AI779">
        <f t="shared" si="355"/>
        <v>28</v>
      </c>
    </row>
    <row r="780" spans="1:35" ht="13.5">
      <c r="A780" t="s">
        <v>990</v>
      </c>
      <c r="AC780">
        <v>32</v>
      </c>
      <c r="AG780" s="5">
        <f t="shared" si="354"/>
        <v>32</v>
      </c>
      <c r="AI780">
        <f t="shared" si="355"/>
        <v>32</v>
      </c>
    </row>
    <row r="781" spans="1:35" ht="13.5">
      <c r="A781" t="s">
        <v>991</v>
      </c>
      <c r="AC781">
        <v>36</v>
      </c>
      <c r="AG781" s="5">
        <f t="shared" si="354"/>
        <v>36</v>
      </c>
      <c r="AI781">
        <f t="shared" si="355"/>
        <v>36</v>
      </c>
    </row>
    <row r="782" spans="1:35" ht="13.5">
      <c r="A782" t="s">
        <v>992</v>
      </c>
      <c r="AC782">
        <v>43</v>
      </c>
      <c r="AG782" s="5">
        <f t="shared" si="354"/>
        <v>43</v>
      </c>
      <c r="AI782">
        <f t="shared" si="355"/>
        <v>43</v>
      </c>
    </row>
    <row r="783" spans="1:35" ht="13.5">
      <c r="A783" t="s">
        <v>993</v>
      </c>
      <c r="AC783">
        <v>50</v>
      </c>
      <c r="AG783" s="5">
        <f t="shared" si="354"/>
        <v>50</v>
      </c>
      <c r="AI783">
        <f t="shared" si="355"/>
        <v>50</v>
      </c>
    </row>
    <row r="784" spans="1:35" ht="13.5">
      <c r="A784" t="s">
        <v>994</v>
      </c>
      <c r="AC784">
        <v>15</v>
      </c>
      <c r="AG784" s="5">
        <f t="shared" si="354"/>
        <v>15</v>
      </c>
      <c r="AI784">
        <f t="shared" si="355"/>
        <v>15</v>
      </c>
    </row>
    <row r="785" spans="1:35" ht="13.5">
      <c r="A785" t="s">
        <v>995</v>
      </c>
      <c r="AC785">
        <v>19</v>
      </c>
      <c r="AG785" s="5">
        <f t="shared" si="354"/>
        <v>19</v>
      </c>
      <c r="AI785">
        <f t="shared" si="355"/>
        <v>19</v>
      </c>
    </row>
    <row r="786" spans="1:35" ht="13.5">
      <c r="A786" t="s">
        <v>996</v>
      </c>
      <c r="AC786">
        <v>22</v>
      </c>
      <c r="AG786" s="5">
        <f t="shared" si="354"/>
        <v>22</v>
      </c>
      <c r="AI786">
        <f t="shared" si="355"/>
        <v>22</v>
      </c>
    </row>
    <row r="787" spans="1:35" ht="13.5">
      <c r="A787" t="s">
        <v>997</v>
      </c>
      <c r="AC787">
        <v>27</v>
      </c>
      <c r="AG787" s="5">
        <f t="shared" si="354"/>
        <v>27</v>
      </c>
      <c r="AI787">
        <f t="shared" si="355"/>
        <v>27</v>
      </c>
    </row>
    <row r="788" spans="1:35" ht="13.5">
      <c r="A788" t="s">
        <v>998</v>
      </c>
      <c r="AC788">
        <v>32</v>
      </c>
      <c r="AG788" s="5">
        <f t="shared" si="354"/>
        <v>32</v>
      </c>
      <c r="AI788">
        <f t="shared" si="355"/>
        <v>32</v>
      </c>
    </row>
    <row r="789" spans="1:35" ht="13.5">
      <c r="A789" t="s">
        <v>999</v>
      </c>
      <c r="AC789">
        <v>38</v>
      </c>
      <c r="AG789" s="5">
        <f t="shared" si="354"/>
        <v>38</v>
      </c>
      <c r="AI789">
        <f t="shared" si="355"/>
        <v>38</v>
      </c>
    </row>
    <row r="790" spans="1:35" ht="13.5">
      <c r="A790" t="s">
        <v>1000</v>
      </c>
      <c r="AC790">
        <v>44</v>
      </c>
      <c r="AG790" s="5">
        <f t="shared" si="354"/>
        <v>44</v>
      </c>
      <c r="AI790">
        <f t="shared" si="355"/>
        <v>44</v>
      </c>
    </row>
    <row r="791" spans="1:35" ht="13.5">
      <c r="A791" t="s">
        <v>1001</v>
      </c>
      <c r="AC791">
        <v>52</v>
      </c>
      <c r="AG791" s="5">
        <f t="shared" si="354"/>
        <v>52</v>
      </c>
      <c r="AI791">
        <f t="shared" si="355"/>
        <v>52</v>
      </c>
    </row>
    <row r="792" spans="1:35" ht="13.5">
      <c r="A792" t="s">
        <v>1002</v>
      </c>
      <c r="AC792">
        <v>61</v>
      </c>
      <c r="AG792" s="5">
        <f t="shared" si="354"/>
        <v>61</v>
      </c>
      <c r="AI792">
        <f t="shared" si="355"/>
        <v>61</v>
      </c>
    </row>
    <row r="793" spans="1:35" ht="13.5">
      <c r="A793" t="s">
        <v>1003</v>
      </c>
      <c r="AC793">
        <v>-900000</v>
      </c>
      <c r="AG793" s="5">
        <f t="shared" si="354"/>
        <v>-900000</v>
      </c>
      <c r="AI793">
        <f t="shared" si="355"/>
        <v>-900000</v>
      </c>
    </row>
    <row r="794" spans="1:35" ht="13.5">
      <c r="A794" t="s">
        <v>1004</v>
      </c>
      <c r="AC794">
        <v>17</v>
      </c>
      <c r="AG794" s="5">
        <f t="shared" si="354"/>
        <v>17</v>
      </c>
      <c r="AI794">
        <f t="shared" si="355"/>
        <v>17</v>
      </c>
    </row>
    <row r="795" spans="1:35" ht="13.5">
      <c r="A795" t="s">
        <v>1005</v>
      </c>
      <c r="AC795">
        <v>21</v>
      </c>
      <c r="AG795" s="5">
        <f t="shared" si="354"/>
        <v>21</v>
      </c>
      <c r="AI795">
        <f t="shared" si="355"/>
        <v>21</v>
      </c>
    </row>
    <row r="796" spans="1:35" ht="13.5">
      <c r="A796" t="s">
        <v>1006</v>
      </c>
      <c r="AC796">
        <v>24</v>
      </c>
      <c r="AG796" s="5">
        <f t="shared" si="354"/>
        <v>24</v>
      </c>
      <c r="AI796">
        <f t="shared" si="355"/>
        <v>24</v>
      </c>
    </row>
    <row r="797" spans="1:35" ht="13.5">
      <c r="A797" t="s">
        <v>1007</v>
      </c>
      <c r="AC797">
        <v>29</v>
      </c>
      <c r="AG797" s="5">
        <f t="shared" si="354"/>
        <v>29</v>
      </c>
      <c r="AI797">
        <f t="shared" si="355"/>
        <v>29</v>
      </c>
    </row>
    <row r="798" spans="1:35" ht="13.5">
      <c r="A798" t="s">
        <v>1008</v>
      </c>
      <c r="AC798">
        <v>34</v>
      </c>
      <c r="AG798" s="5">
        <f t="shared" si="354"/>
        <v>34</v>
      </c>
      <c r="AI798">
        <f t="shared" si="355"/>
        <v>34</v>
      </c>
    </row>
    <row r="799" spans="1:35" ht="13.5">
      <c r="A799" t="s">
        <v>1009</v>
      </c>
      <c r="AC799">
        <v>40</v>
      </c>
      <c r="AG799" s="5">
        <f t="shared" si="354"/>
        <v>40</v>
      </c>
      <c r="AI799">
        <f t="shared" si="355"/>
        <v>40</v>
      </c>
    </row>
    <row r="800" spans="1:35" ht="13.5">
      <c r="A800" t="s">
        <v>1010</v>
      </c>
      <c r="AC800">
        <v>48</v>
      </c>
      <c r="AG800" s="5">
        <f t="shared" si="354"/>
        <v>48</v>
      </c>
      <c r="AI800">
        <f t="shared" si="355"/>
        <v>48</v>
      </c>
    </row>
    <row r="801" spans="1:35" ht="13.5">
      <c r="A801" t="s">
        <v>1011</v>
      </c>
      <c r="AC801">
        <v>56</v>
      </c>
      <c r="AG801" s="5">
        <f t="shared" si="354"/>
        <v>56</v>
      </c>
      <c r="AI801">
        <f t="shared" si="355"/>
        <v>56</v>
      </c>
    </row>
    <row r="802" spans="1:35" ht="13.5">
      <c r="A802" t="s">
        <v>1012</v>
      </c>
      <c r="AC802">
        <v>67</v>
      </c>
      <c r="AG802" s="5">
        <f t="shared" si="354"/>
        <v>67</v>
      </c>
      <c r="AI802">
        <f t="shared" si="355"/>
        <v>67</v>
      </c>
    </row>
    <row r="803" spans="1:35" ht="13.5">
      <c r="A803" t="s">
        <v>1013</v>
      </c>
      <c r="AC803">
        <v>-900000</v>
      </c>
      <c r="AG803" s="5">
        <f t="shared" si="354"/>
        <v>-900000</v>
      </c>
      <c r="AI803">
        <f t="shared" si="355"/>
        <v>-900000</v>
      </c>
    </row>
    <row r="804" spans="1:36" ht="13.5">
      <c r="A804" t="s">
        <v>1014</v>
      </c>
      <c r="AD804">
        <f>AC764</f>
        <v>7</v>
      </c>
      <c r="AG804" s="5">
        <f>AD804</f>
        <v>7</v>
      </c>
      <c r="AJ804">
        <f>AG804</f>
        <v>7</v>
      </c>
    </row>
    <row r="805" spans="1:36" ht="13.5">
      <c r="A805" t="s">
        <v>1015</v>
      </c>
      <c r="AD805">
        <f aca="true" t="shared" si="356" ref="AD805:AD843">AC765</f>
        <v>10</v>
      </c>
      <c r="AG805" s="5">
        <f aca="true" t="shared" si="357" ref="AG805:AG843">AD805</f>
        <v>10</v>
      </c>
      <c r="AJ805">
        <f aca="true" t="shared" si="358" ref="AJ805:AJ843">AG805</f>
        <v>10</v>
      </c>
    </row>
    <row r="806" spans="1:36" ht="13.5">
      <c r="A806" t="s">
        <v>1016</v>
      </c>
      <c r="AD806">
        <f t="shared" si="356"/>
        <v>13</v>
      </c>
      <c r="AG806" s="5">
        <f t="shared" si="357"/>
        <v>13</v>
      </c>
      <c r="AJ806">
        <f t="shared" si="358"/>
        <v>13</v>
      </c>
    </row>
    <row r="807" spans="1:36" ht="13.5">
      <c r="A807" t="s">
        <v>1017</v>
      </c>
      <c r="AD807">
        <f t="shared" si="356"/>
        <v>16</v>
      </c>
      <c r="AG807" s="5">
        <f t="shared" si="357"/>
        <v>16</v>
      </c>
      <c r="AJ807">
        <f t="shared" si="358"/>
        <v>16</v>
      </c>
    </row>
    <row r="808" spans="1:36" ht="13.5">
      <c r="A808" t="s">
        <v>1018</v>
      </c>
      <c r="AD808">
        <f t="shared" si="356"/>
        <v>19</v>
      </c>
      <c r="AG808" s="5">
        <f t="shared" si="357"/>
        <v>19</v>
      </c>
      <c r="AJ808">
        <f t="shared" si="358"/>
        <v>19</v>
      </c>
    </row>
    <row r="809" spans="1:36" ht="13.5">
      <c r="A809" t="s">
        <v>1019</v>
      </c>
      <c r="AD809">
        <f t="shared" si="356"/>
        <v>22</v>
      </c>
      <c r="AG809" s="5">
        <f t="shared" si="357"/>
        <v>22</v>
      </c>
      <c r="AJ809">
        <f t="shared" si="358"/>
        <v>22</v>
      </c>
    </row>
    <row r="810" spans="1:36" ht="13.5">
      <c r="A810" t="s">
        <v>1020</v>
      </c>
      <c r="AD810">
        <f t="shared" si="356"/>
        <v>26</v>
      </c>
      <c r="AG810" s="5">
        <f t="shared" si="357"/>
        <v>26</v>
      </c>
      <c r="AJ810">
        <f t="shared" si="358"/>
        <v>26</v>
      </c>
    </row>
    <row r="811" spans="1:36" ht="13.5">
      <c r="A811" t="s">
        <v>1021</v>
      </c>
      <c r="AD811">
        <f t="shared" si="356"/>
        <v>30</v>
      </c>
      <c r="AG811" s="5">
        <f t="shared" si="357"/>
        <v>30</v>
      </c>
      <c r="AJ811">
        <f t="shared" si="358"/>
        <v>30</v>
      </c>
    </row>
    <row r="812" spans="1:36" ht="13.5">
      <c r="A812" t="s">
        <v>1022</v>
      </c>
      <c r="AD812">
        <f t="shared" si="356"/>
        <v>35</v>
      </c>
      <c r="AG812" s="5">
        <f t="shared" si="357"/>
        <v>35</v>
      </c>
      <c r="AJ812">
        <f t="shared" si="358"/>
        <v>35</v>
      </c>
    </row>
    <row r="813" spans="1:36" ht="13.5">
      <c r="A813" t="s">
        <v>1023</v>
      </c>
      <c r="AD813">
        <f t="shared" si="356"/>
        <v>40</v>
      </c>
      <c r="AG813" s="5">
        <f t="shared" si="357"/>
        <v>40</v>
      </c>
      <c r="AJ813">
        <f t="shared" si="358"/>
        <v>40</v>
      </c>
    </row>
    <row r="814" spans="1:36" ht="13.5">
      <c r="A814" t="s">
        <v>1024</v>
      </c>
      <c r="AD814">
        <f t="shared" si="356"/>
        <v>9</v>
      </c>
      <c r="AG814" s="5">
        <f t="shared" si="357"/>
        <v>9</v>
      </c>
      <c r="AJ814">
        <f t="shared" si="358"/>
        <v>9</v>
      </c>
    </row>
    <row r="815" spans="1:36" ht="13.5">
      <c r="A815" t="s">
        <v>1025</v>
      </c>
      <c r="AD815">
        <f t="shared" si="356"/>
        <v>13</v>
      </c>
      <c r="AG815" s="5">
        <f t="shared" si="357"/>
        <v>13</v>
      </c>
      <c r="AJ815">
        <f t="shared" si="358"/>
        <v>13</v>
      </c>
    </row>
    <row r="816" spans="1:36" ht="13.5">
      <c r="A816" t="s">
        <v>1026</v>
      </c>
      <c r="AD816">
        <f t="shared" si="356"/>
        <v>16</v>
      </c>
      <c r="AG816" s="5">
        <f t="shared" si="357"/>
        <v>16</v>
      </c>
      <c r="AJ816">
        <f t="shared" si="358"/>
        <v>16</v>
      </c>
    </row>
    <row r="817" spans="1:36" ht="13.5">
      <c r="A817" t="s">
        <v>1027</v>
      </c>
      <c r="AD817">
        <f t="shared" si="356"/>
        <v>21</v>
      </c>
      <c r="AG817" s="5">
        <f t="shared" si="357"/>
        <v>21</v>
      </c>
      <c r="AJ817">
        <f t="shared" si="358"/>
        <v>21</v>
      </c>
    </row>
    <row r="818" spans="1:36" ht="13.5">
      <c r="A818" t="s">
        <v>1028</v>
      </c>
      <c r="AD818">
        <f t="shared" si="356"/>
        <v>24</v>
      </c>
      <c r="AG818" s="5">
        <f t="shared" si="357"/>
        <v>24</v>
      </c>
      <c r="AJ818">
        <f t="shared" si="358"/>
        <v>24</v>
      </c>
    </row>
    <row r="819" spans="1:36" ht="13.5">
      <c r="A819" t="s">
        <v>1029</v>
      </c>
      <c r="AD819">
        <f t="shared" si="356"/>
        <v>28</v>
      </c>
      <c r="AG819" s="5">
        <f t="shared" si="357"/>
        <v>28</v>
      </c>
      <c r="AJ819">
        <f t="shared" si="358"/>
        <v>28</v>
      </c>
    </row>
    <row r="820" spans="1:36" ht="13.5">
      <c r="A820" t="s">
        <v>1030</v>
      </c>
      <c r="AD820">
        <f t="shared" si="356"/>
        <v>32</v>
      </c>
      <c r="AG820" s="5">
        <f t="shared" si="357"/>
        <v>32</v>
      </c>
      <c r="AJ820">
        <f t="shared" si="358"/>
        <v>32</v>
      </c>
    </row>
    <row r="821" spans="1:36" ht="13.5">
      <c r="A821" t="s">
        <v>1031</v>
      </c>
      <c r="AD821">
        <f t="shared" si="356"/>
        <v>36</v>
      </c>
      <c r="AG821" s="5">
        <f t="shared" si="357"/>
        <v>36</v>
      </c>
      <c r="AJ821">
        <f t="shared" si="358"/>
        <v>36</v>
      </c>
    </row>
    <row r="822" spans="1:36" ht="13.5">
      <c r="A822" t="s">
        <v>1032</v>
      </c>
      <c r="AD822">
        <f t="shared" si="356"/>
        <v>43</v>
      </c>
      <c r="AG822" s="5">
        <f t="shared" si="357"/>
        <v>43</v>
      </c>
      <c r="AJ822">
        <f t="shared" si="358"/>
        <v>43</v>
      </c>
    </row>
    <row r="823" spans="1:36" ht="13.5">
      <c r="A823" t="s">
        <v>1033</v>
      </c>
      <c r="AD823">
        <f t="shared" si="356"/>
        <v>50</v>
      </c>
      <c r="AG823" s="5">
        <f t="shared" si="357"/>
        <v>50</v>
      </c>
      <c r="AJ823">
        <f t="shared" si="358"/>
        <v>50</v>
      </c>
    </row>
    <row r="824" spans="1:36" ht="13.5">
      <c r="A824" t="s">
        <v>1034</v>
      </c>
      <c r="AD824">
        <f t="shared" si="356"/>
        <v>15</v>
      </c>
      <c r="AG824" s="5">
        <f t="shared" si="357"/>
        <v>15</v>
      </c>
      <c r="AJ824">
        <f t="shared" si="358"/>
        <v>15</v>
      </c>
    </row>
    <row r="825" spans="1:36" ht="13.5">
      <c r="A825" t="s">
        <v>1035</v>
      </c>
      <c r="AD825">
        <f t="shared" si="356"/>
        <v>19</v>
      </c>
      <c r="AG825" s="5">
        <f t="shared" si="357"/>
        <v>19</v>
      </c>
      <c r="AJ825">
        <f t="shared" si="358"/>
        <v>19</v>
      </c>
    </row>
    <row r="826" spans="1:36" ht="13.5">
      <c r="A826" t="s">
        <v>1036</v>
      </c>
      <c r="AD826">
        <f t="shared" si="356"/>
        <v>22</v>
      </c>
      <c r="AG826" s="5">
        <f t="shared" si="357"/>
        <v>22</v>
      </c>
      <c r="AJ826">
        <f t="shared" si="358"/>
        <v>22</v>
      </c>
    </row>
    <row r="827" spans="1:36" ht="13.5">
      <c r="A827" t="s">
        <v>1037</v>
      </c>
      <c r="AD827">
        <f t="shared" si="356"/>
        <v>27</v>
      </c>
      <c r="AG827" s="5">
        <f t="shared" si="357"/>
        <v>27</v>
      </c>
      <c r="AJ827">
        <f t="shared" si="358"/>
        <v>27</v>
      </c>
    </row>
    <row r="828" spans="1:36" ht="13.5">
      <c r="A828" t="s">
        <v>1038</v>
      </c>
      <c r="AD828">
        <f t="shared" si="356"/>
        <v>32</v>
      </c>
      <c r="AG828" s="5">
        <f t="shared" si="357"/>
        <v>32</v>
      </c>
      <c r="AJ828">
        <f t="shared" si="358"/>
        <v>32</v>
      </c>
    </row>
    <row r="829" spans="1:36" ht="13.5">
      <c r="A829" t="s">
        <v>1039</v>
      </c>
      <c r="AD829">
        <f t="shared" si="356"/>
        <v>38</v>
      </c>
      <c r="AG829" s="5">
        <f t="shared" si="357"/>
        <v>38</v>
      </c>
      <c r="AJ829">
        <f t="shared" si="358"/>
        <v>38</v>
      </c>
    </row>
    <row r="830" spans="1:36" ht="13.5">
      <c r="A830" t="s">
        <v>1040</v>
      </c>
      <c r="AD830">
        <f t="shared" si="356"/>
        <v>44</v>
      </c>
      <c r="AG830" s="5">
        <f t="shared" si="357"/>
        <v>44</v>
      </c>
      <c r="AJ830">
        <f t="shared" si="358"/>
        <v>44</v>
      </c>
    </row>
    <row r="831" spans="1:36" ht="13.5">
      <c r="A831" t="s">
        <v>1041</v>
      </c>
      <c r="AD831">
        <f t="shared" si="356"/>
        <v>52</v>
      </c>
      <c r="AG831" s="5">
        <f t="shared" si="357"/>
        <v>52</v>
      </c>
      <c r="AJ831">
        <f t="shared" si="358"/>
        <v>52</v>
      </c>
    </row>
    <row r="832" spans="1:36" ht="13.5">
      <c r="A832" t="s">
        <v>1042</v>
      </c>
      <c r="AD832">
        <f t="shared" si="356"/>
        <v>61</v>
      </c>
      <c r="AG832" s="5">
        <f t="shared" si="357"/>
        <v>61</v>
      </c>
      <c r="AJ832">
        <f t="shared" si="358"/>
        <v>61</v>
      </c>
    </row>
    <row r="833" spans="1:36" ht="13.5">
      <c r="A833" t="s">
        <v>1043</v>
      </c>
      <c r="AD833">
        <f t="shared" si="356"/>
        <v>-900000</v>
      </c>
      <c r="AG833" s="5">
        <f t="shared" si="357"/>
        <v>-900000</v>
      </c>
      <c r="AJ833">
        <f t="shared" si="358"/>
        <v>-900000</v>
      </c>
    </row>
    <row r="834" spans="1:36" ht="13.5">
      <c r="A834" t="s">
        <v>1044</v>
      </c>
      <c r="AD834">
        <f t="shared" si="356"/>
        <v>17</v>
      </c>
      <c r="AG834" s="5">
        <f t="shared" si="357"/>
        <v>17</v>
      </c>
      <c r="AJ834">
        <f t="shared" si="358"/>
        <v>17</v>
      </c>
    </row>
    <row r="835" spans="1:36" ht="13.5">
      <c r="A835" t="s">
        <v>1045</v>
      </c>
      <c r="AD835">
        <f t="shared" si="356"/>
        <v>21</v>
      </c>
      <c r="AG835" s="5">
        <f t="shared" si="357"/>
        <v>21</v>
      </c>
      <c r="AJ835">
        <f t="shared" si="358"/>
        <v>21</v>
      </c>
    </row>
    <row r="836" spans="1:36" ht="13.5">
      <c r="A836" t="s">
        <v>1046</v>
      </c>
      <c r="AD836">
        <f t="shared" si="356"/>
        <v>24</v>
      </c>
      <c r="AG836" s="5">
        <f t="shared" si="357"/>
        <v>24</v>
      </c>
      <c r="AJ836">
        <f t="shared" si="358"/>
        <v>24</v>
      </c>
    </row>
    <row r="837" spans="1:36" ht="13.5">
      <c r="A837" t="s">
        <v>1047</v>
      </c>
      <c r="AD837">
        <f t="shared" si="356"/>
        <v>29</v>
      </c>
      <c r="AG837" s="5">
        <f t="shared" si="357"/>
        <v>29</v>
      </c>
      <c r="AJ837">
        <f t="shared" si="358"/>
        <v>29</v>
      </c>
    </row>
    <row r="838" spans="1:36" ht="13.5">
      <c r="A838" t="s">
        <v>1048</v>
      </c>
      <c r="AD838">
        <f t="shared" si="356"/>
        <v>34</v>
      </c>
      <c r="AG838" s="5">
        <f t="shared" si="357"/>
        <v>34</v>
      </c>
      <c r="AJ838">
        <f t="shared" si="358"/>
        <v>34</v>
      </c>
    </row>
    <row r="839" spans="1:36" ht="13.5">
      <c r="A839" t="s">
        <v>1049</v>
      </c>
      <c r="AD839">
        <f t="shared" si="356"/>
        <v>40</v>
      </c>
      <c r="AG839" s="5">
        <f t="shared" si="357"/>
        <v>40</v>
      </c>
      <c r="AJ839">
        <f t="shared" si="358"/>
        <v>40</v>
      </c>
    </row>
    <row r="840" spans="1:36" ht="13.5">
      <c r="A840" t="s">
        <v>1050</v>
      </c>
      <c r="AD840">
        <f t="shared" si="356"/>
        <v>48</v>
      </c>
      <c r="AG840" s="5">
        <f t="shared" si="357"/>
        <v>48</v>
      </c>
      <c r="AJ840">
        <f t="shared" si="358"/>
        <v>48</v>
      </c>
    </row>
    <row r="841" spans="1:36" ht="13.5">
      <c r="A841" t="s">
        <v>1051</v>
      </c>
      <c r="AD841">
        <f t="shared" si="356"/>
        <v>56</v>
      </c>
      <c r="AG841" s="5">
        <f t="shared" si="357"/>
        <v>56</v>
      </c>
      <c r="AJ841">
        <f t="shared" si="358"/>
        <v>56</v>
      </c>
    </row>
    <row r="842" spans="1:36" ht="13.5">
      <c r="A842" t="s">
        <v>1052</v>
      </c>
      <c r="AD842">
        <f t="shared" si="356"/>
        <v>67</v>
      </c>
      <c r="AG842" s="5">
        <f t="shared" si="357"/>
        <v>67</v>
      </c>
      <c r="AJ842">
        <f t="shared" si="358"/>
        <v>67</v>
      </c>
    </row>
    <row r="843" spans="1:36" ht="13.5">
      <c r="A843" t="s">
        <v>1053</v>
      </c>
      <c r="AD843">
        <f t="shared" si="356"/>
        <v>-900000</v>
      </c>
      <c r="AG843" s="5">
        <f t="shared" si="357"/>
        <v>-900000</v>
      </c>
      <c r="AJ843">
        <f t="shared" si="358"/>
        <v>-900000</v>
      </c>
    </row>
    <row r="844" spans="1:37" ht="13.5">
      <c r="A844" t="s">
        <v>1054</v>
      </c>
      <c r="AE844" s="13">
        <f>AC764</f>
        <v>7</v>
      </c>
      <c r="AG844" s="5">
        <f>AE844</f>
        <v>7</v>
      </c>
      <c r="AK844" s="13">
        <f>AG844</f>
        <v>7</v>
      </c>
    </row>
    <row r="845" spans="1:37" ht="13.5">
      <c r="A845" t="s">
        <v>1055</v>
      </c>
      <c r="AE845" s="13">
        <f aca="true" t="shared" si="359" ref="AE845:AE883">AC765</f>
        <v>10</v>
      </c>
      <c r="AG845" s="5">
        <f aca="true" t="shared" si="360" ref="AG845:AG883">AE845</f>
        <v>10</v>
      </c>
      <c r="AK845" s="13">
        <f aca="true" t="shared" si="361" ref="AK845:AK883">AG845</f>
        <v>10</v>
      </c>
    </row>
    <row r="846" spans="1:37" ht="13.5">
      <c r="A846" t="s">
        <v>1056</v>
      </c>
      <c r="AE846" s="13">
        <f t="shared" si="359"/>
        <v>13</v>
      </c>
      <c r="AG846" s="5">
        <f t="shared" si="360"/>
        <v>13</v>
      </c>
      <c r="AK846" s="13">
        <f t="shared" si="361"/>
        <v>13</v>
      </c>
    </row>
    <row r="847" spans="1:37" ht="13.5">
      <c r="A847" t="s">
        <v>1057</v>
      </c>
      <c r="AE847" s="13">
        <f t="shared" si="359"/>
        <v>16</v>
      </c>
      <c r="AG847" s="5">
        <f t="shared" si="360"/>
        <v>16</v>
      </c>
      <c r="AK847" s="13">
        <f t="shared" si="361"/>
        <v>16</v>
      </c>
    </row>
    <row r="848" spans="1:37" ht="13.5">
      <c r="A848" t="s">
        <v>1058</v>
      </c>
      <c r="AE848" s="13">
        <f t="shared" si="359"/>
        <v>19</v>
      </c>
      <c r="AG848" s="5">
        <f t="shared" si="360"/>
        <v>19</v>
      </c>
      <c r="AK848" s="13">
        <f t="shared" si="361"/>
        <v>19</v>
      </c>
    </row>
    <row r="849" spans="1:37" ht="13.5">
      <c r="A849" t="s">
        <v>1059</v>
      </c>
      <c r="AE849" s="13">
        <f t="shared" si="359"/>
        <v>22</v>
      </c>
      <c r="AG849" s="5">
        <f t="shared" si="360"/>
        <v>22</v>
      </c>
      <c r="AK849" s="13">
        <f t="shared" si="361"/>
        <v>22</v>
      </c>
    </row>
    <row r="850" spans="1:37" ht="13.5">
      <c r="A850" t="s">
        <v>1060</v>
      </c>
      <c r="AE850" s="13">
        <f t="shared" si="359"/>
        <v>26</v>
      </c>
      <c r="AG850" s="5">
        <f t="shared" si="360"/>
        <v>26</v>
      </c>
      <c r="AK850" s="13">
        <f t="shared" si="361"/>
        <v>26</v>
      </c>
    </row>
    <row r="851" spans="1:37" ht="13.5">
      <c r="A851" t="s">
        <v>1061</v>
      </c>
      <c r="AE851" s="13">
        <f t="shared" si="359"/>
        <v>30</v>
      </c>
      <c r="AG851" s="5">
        <f t="shared" si="360"/>
        <v>30</v>
      </c>
      <c r="AK851" s="13">
        <f t="shared" si="361"/>
        <v>30</v>
      </c>
    </row>
    <row r="852" spans="1:37" ht="13.5">
      <c r="A852" t="s">
        <v>1062</v>
      </c>
      <c r="AE852" s="13">
        <f t="shared" si="359"/>
        <v>35</v>
      </c>
      <c r="AG852" s="5">
        <f t="shared" si="360"/>
        <v>35</v>
      </c>
      <c r="AK852" s="13">
        <f t="shared" si="361"/>
        <v>35</v>
      </c>
    </row>
    <row r="853" spans="1:37" ht="13.5">
      <c r="A853" t="s">
        <v>1063</v>
      </c>
      <c r="AE853" s="13">
        <f t="shared" si="359"/>
        <v>40</v>
      </c>
      <c r="AG853" s="5">
        <f t="shared" si="360"/>
        <v>40</v>
      </c>
      <c r="AK853" s="13">
        <f t="shared" si="361"/>
        <v>40</v>
      </c>
    </row>
    <row r="854" spans="1:37" ht="13.5">
      <c r="A854" t="s">
        <v>1064</v>
      </c>
      <c r="AE854" s="13">
        <f t="shared" si="359"/>
        <v>9</v>
      </c>
      <c r="AG854" s="5">
        <f t="shared" si="360"/>
        <v>9</v>
      </c>
      <c r="AK854" s="13">
        <f t="shared" si="361"/>
        <v>9</v>
      </c>
    </row>
    <row r="855" spans="1:37" ht="13.5">
      <c r="A855" t="s">
        <v>1065</v>
      </c>
      <c r="AE855" s="13">
        <f t="shared" si="359"/>
        <v>13</v>
      </c>
      <c r="AG855" s="5">
        <f t="shared" si="360"/>
        <v>13</v>
      </c>
      <c r="AK855" s="13">
        <f t="shared" si="361"/>
        <v>13</v>
      </c>
    </row>
    <row r="856" spans="1:37" ht="13.5">
      <c r="A856" t="s">
        <v>1066</v>
      </c>
      <c r="AE856" s="13">
        <f t="shared" si="359"/>
        <v>16</v>
      </c>
      <c r="AG856" s="5">
        <f t="shared" si="360"/>
        <v>16</v>
      </c>
      <c r="AK856" s="13">
        <f t="shared" si="361"/>
        <v>16</v>
      </c>
    </row>
    <row r="857" spans="1:37" ht="13.5">
      <c r="A857" t="s">
        <v>1067</v>
      </c>
      <c r="AE857" s="13">
        <f t="shared" si="359"/>
        <v>21</v>
      </c>
      <c r="AG857" s="5">
        <f t="shared" si="360"/>
        <v>21</v>
      </c>
      <c r="AK857" s="13">
        <f t="shared" si="361"/>
        <v>21</v>
      </c>
    </row>
    <row r="858" spans="1:37" ht="13.5">
      <c r="A858" t="s">
        <v>1068</v>
      </c>
      <c r="AE858" s="13">
        <f t="shared" si="359"/>
        <v>24</v>
      </c>
      <c r="AG858" s="5">
        <f t="shared" si="360"/>
        <v>24</v>
      </c>
      <c r="AK858" s="13">
        <f t="shared" si="361"/>
        <v>24</v>
      </c>
    </row>
    <row r="859" spans="1:37" ht="13.5">
      <c r="A859" t="s">
        <v>1069</v>
      </c>
      <c r="AE859" s="13">
        <f t="shared" si="359"/>
        <v>28</v>
      </c>
      <c r="AG859" s="5">
        <f t="shared" si="360"/>
        <v>28</v>
      </c>
      <c r="AK859" s="13">
        <f t="shared" si="361"/>
        <v>28</v>
      </c>
    </row>
    <row r="860" spans="1:37" ht="13.5">
      <c r="A860" t="s">
        <v>1070</v>
      </c>
      <c r="AE860" s="13">
        <f t="shared" si="359"/>
        <v>32</v>
      </c>
      <c r="AG860" s="5">
        <f t="shared" si="360"/>
        <v>32</v>
      </c>
      <c r="AK860" s="13">
        <f t="shared" si="361"/>
        <v>32</v>
      </c>
    </row>
    <row r="861" spans="1:37" ht="13.5">
      <c r="A861" t="s">
        <v>1071</v>
      </c>
      <c r="AE861" s="13">
        <f t="shared" si="359"/>
        <v>36</v>
      </c>
      <c r="AG861" s="5">
        <f t="shared" si="360"/>
        <v>36</v>
      </c>
      <c r="AK861" s="13">
        <f t="shared" si="361"/>
        <v>36</v>
      </c>
    </row>
    <row r="862" spans="1:37" ht="13.5">
      <c r="A862" t="s">
        <v>1072</v>
      </c>
      <c r="AE862" s="13">
        <f t="shared" si="359"/>
        <v>43</v>
      </c>
      <c r="AG862" s="5">
        <f t="shared" si="360"/>
        <v>43</v>
      </c>
      <c r="AK862" s="13">
        <f t="shared" si="361"/>
        <v>43</v>
      </c>
    </row>
    <row r="863" spans="1:37" ht="13.5">
      <c r="A863" t="s">
        <v>1073</v>
      </c>
      <c r="AE863" s="13">
        <f t="shared" si="359"/>
        <v>50</v>
      </c>
      <c r="AG863" s="5">
        <f t="shared" si="360"/>
        <v>50</v>
      </c>
      <c r="AK863" s="13">
        <f t="shared" si="361"/>
        <v>50</v>
      </c>
    </row>
    <row r="864" spans="1:37" ht="13.5">
      <c r="A864" t="s">
        <v>1074</v>
      </c>
      <c r="AE864" s="13">
        <f t="shared" si="359"/>
        <v>15</v>
      </c>
      <c r="AG864" s="5">
        <f t="shared" si="360"/>
        <v>15</v>
      </c>
      <c r="AK864" s="13">
        <f t="shared" si="361"/>
        <v>15</v>
      </c>
    </row>
    <row r="865" spans="1:37" ht="13.5">
      <c r="A865" t="s">
        <v>1075</v>
      </c>
      <c r="AE865" s="13">
        <f t="shared" si="359"/>
        <v>19</v>
      </c>
      <c r="AG865" s="5">
        <f t="shared" si="360"/>
        <v>19</v>
      </c>
      <c r="AK865" s="13">
        <f t="shared" si="361"/>
        <v>19</v>
      </c>
    </row>
    <row r="866" spans="1:37" ht="13.5">
      <c r="A866" t="s">
        <v>1076</v>
      </c>
      <c r="AE866" s="13">
        <f t="shared" si="359"/>
        <v>22</v>
      </c>
      <c r="AG866" s="5">
        <f t="shared" si="360"/>
        <v>22</v>
      </c>
      <c r="AK866" s="13">
        <f t="shared" si="361"/>
        <v>22</v>
      </c>
    </row>
    <row r="867" spans="1:37" ht="13.5">
      <c r="A867" t="s">
        <v>1077</v>
      </c>
      <c r="AE867" s="13">
        <f t="shared" si="359"/>
        <v>27</v>
      </c>
      <c r="AG867" s="5">
        <f t="shared" si="360"/>
        <v>27</v>
      </c>
      <c r="AK867" s="13">
        <f t="shared" si="361"/>
        <v>27</v>
      </c>
    </row>
    <row r="868" spans="1:37" ht="13.5">
      <c r="A868" t="s">
        <v>1078</v>
      </c>
      <c r="AE868" s="13">
        <f t="shared" si="359"/>
        <v>32</v>
      </c>
      <c r="AG868" s="5">
        <f t="shared" si="360"/>
        <v>32</v>
      </c>
      <c r="AK868" s="13">
        <f t="shared" si="361"/>
        <v>32</v>
      </c>
    </row>
    <row r="869" spans="1:37" ht="13.5">
      <c r="A869" t="s">
        <v>1079</v>
      </c>
      <c r="AE869" s="13">
        <f t="shared" si="359"/>
        <v>38</v>
      </c>
      <c r="AG869" s="5">
        <f t="shared" si="360"/>
        <v>38</v>
      </c>
      <c r="AK869" s="13">
        <f t="shared" si="361"/>
        <v>38</v>
      </c>
    </row>
    <row r="870" spans="1:37" ht="13.5">
      <c r="A870" t="s">
        <v>1080</v>
      </c>
      <c r="AE870" s="13">
        <f t="shared" si="359"/>
        <v>44</v>
      </c>
      <c r="AG870" s="5">
        <f t="shared" si="360"/>
        <v>44</v>
      </c>
      <c r="AK870" s="13">
        <f t="shared" si="361"/>
        <v>44</v>
      </c>
    </row>
    <row r="871" spans="1:37" ht="13.5">
      <c r="A871" t="s">
        <v>1081</v>
      </c>
      <c r="AE871" s="13">
        <f t="shared" si="359"/>
        <v>52</v>
      </c>
      <c r="AG871" s="5">
        <f t="shared" si="360"/>
        <v>52</v>
      </c>
      <c r="AK871" s="13">
        <f t="shared" si="361"/>
        <v>52</v>
      </c>
    </row>
    <row r="872" spans="1:37" ht="13.5">
      <c r="A872" t="s">
        <v>1082</v>
      </c>
      <c r="AE872" s="13">
        <f t="shared" si="359"/>
        <v>61</v>
      </c>
      <c r="AG872" s="5">
        <f t="shared" si="360"/>
        <v>61</v>
      </c>
      <c r="AK872" s="13">
        <f t="shared" si="361"/>
        <v>61</v>
      </c>
    </row>
    <row r="873" spans="1:37" ht="13.5">
      <c r="A873" t="s">
        <v>1083</v>
      </c>
      <c r="AE873" s="13">
        <f t="shared" si="359"/>
        <v>-900000</v>
      </c>
      <c r="AG873" s="5">
        <f t="shared" si="360"/>
        <v>-900000</v>
      </c>
      <c r="AK873" s="13">
        <f t="shared" si="361"/>
        <v>-900000</v>
      </c>
    </row>
    <row r="874" spans="1:37" ht="13.5">
      <c r="A874" t="s">
        <v>1084</v>
      </c>
      <c r="AE874" s="13">
        <f t="shared" si="359"/>
        <v>17</v>
      </c>
      <c r="AG874" s="5">
        <f t="shared" si="360"/>
        <v>17</v>
      </c>
      <c r="AK874" s="13">
        <f t="shared" si="361"/>
        <v>17</v>
      </c>
    </row>
    <row r="875" spans="1:37" ht="13.5">
      <c r="A875" t="s">
        <v>1085</v>
      </c>
      <c r="AE875" s="13">
        <f t="shared" si="359"/>
        <v>21</v>
      </c>
      <c r="AG875" s="5">
        <f t="shared" si="360"/>
        <v>21</v>
      </c>
      <c r="AK875" s="13">
        <f t="shared" si="361"/>
        <v>21</v>
      </c>
    </row>
    <row r="876" spans="1:37" ht="13.5">
      <c r="A876" t="s">
        <v>1086</v>
      </c>
      <c r="AE876" s="13">
        <f t="shared" si="359"/>
        <v>24</v>
      </c>
      <c r="AG876" s="5">
        <f t="shared" si="360"/>
        <v>24</v>
      </c>
      <c r="AK876" s="13">
        <f t="shared" si="361"/>
        <v>24</v>
      </c>
    </row>
    <row r="877" spans="1:37" ht="13.5">
      <c r="A877" t="s">
        <v>1087</v>
      </c>
      <c r="AE877" s="13">
        <f t="shared" si="359"/>
        <v>29</v>
      </c>
      <c r="AG877" s="5">
        <f t="shared" si="360"/>
        <v>29</v>
      </c>
      <c r="AK877" s="13">
        <f t="shared" si="361"/>
        <v>29</v>
      </c>
    </row>
    <row r="878" spans="1:37" ht="13.5">
      <c r="A878" t="s">
        <v>1088</v>
      </c>
      <c r="AE878" s="13">
        <f t="shared" si="359"/>
        <v>34</v>
      </c>
      <c r="AG878" s="5">
        <f t="shared" si="360"/>
        <v>34</v>
      </c>
      <c r="AK878" s="13">
        <f t="shared" si="361"/>
        <v>34</v>
      </c>
    </row>
    <row r="879" spans="1:37" ht="13.5">
      <c r="A879" t="s">
        <v>1089</v>
      </c>
      <c r="AE879" s="13">
        <f t="shared" si="359"/>
        <v>40</v>
      </c>
      <c r="AG879" s="5">
        <f t="shared" si="360"/>
        <v>40</v>
      </c>
      <c r="AK879" s="13">
        <f t="shared" si="361"/>
        <v>40</v>
      </c>
    </row>
    <row r="880" spans="1:37" ht="13.5">
      <c r="A880" t="s">
        <v>1090</v>
      </c>
      <c r="AE880" s="13">
        <f t="shared" si="359"/>
        <v>48</v>
      </c>
      <c r="AG880" s="5">
        <f t="shared" si="360"/>
        <v>48</v>
      </c>
      <c r="AK880" s="13">
        <f t="shared" si="361"/>
        <v>48</v>
      </c>
    </row>
    <row r="881" spans="1:37" ht="13.5">
      <c r="A881" t="s">
        <v>1091</v>
      </c>
      <c r="AE881" s="13">
        <f t="shared" si="359"/>
        <v>56</v>
      </c>
      <c r="AG881" s="5">
        <f t="shared" si="360"/>
        <v>56</v>
      </c>
      <c r="AK881" s="13">
        <f t="shared" si="361"/>
        <v>56</v>
      </c>
    </row>
    <row r="882" spans="1:37" ht="13.5">
      <c r="A882" t="s">
        <v>1092</v>
      </c>
      <c r="AE882" s="13">
        <f t="shared" si="359"/>
        <v>67</v>
      </c>
      <c r="AG882" s="5">
        <f t="shared" si="360"/>
        <v>67</v>
      </c>
      <c r="AK882" s="13">
        <f t="shared" si="361"/>
        <v>67</v>
      </c>
    </row>
    <row r="883" spans="1:37" ht="13.5">
      <c r="A883" t="s">
        <v>1093</v>
      </c>
      <c r="AE883" s="13">
        <f t="shared" si="359"/>
        <v>-900000</v>
      </c>
      <c r="AG883" s="5">
        <f t="shared" si="360"/>
        <v>-900000</v>
      </c>
      <c r="AK883" s="13">
        <f t="shared" si="361"/>
        <v>-900000</v>
      </c>
    </row>
    <row r="884" spans="1:37" ht="13.5">
      <c r="A884" t="s">
        <v>1094</v>
      </c>
      <c r="AB884">
        <v>7</v>
      </c>
      <c r="AC884">
        <f aca="true" t="shared" si="362" ref="AC884:AE902">AB884</f>
        <v>7</v>
      </c>
      <c r="AD884">
        <f t="shared" si="362"/>
        <v>7</v>
      </c>
      <c r="AE884">
        <f t="shared" si="362"/>
        <v>7</v>
      </c>
      <c r="AG884" s="5">
        <f>AB884</f>
        <v>7</v>
      </c>
      <c r="AH884" s="5">
        <f>AB884</f>
        <v>7</v>
      </c>
      <c r="AI884" s="5">
        <f>AC884</f>
        <v>7</v>
      </c>
      <c r="AJ884" s="5">
        <f>AD884</f>
        <v>7</v>
      </c>
      <c r="AK884" s="5">
        <f>AE884</f>
        <v>7</v>
      </c>
    </row>
    <row r="885" spans="1:37" ht="13.5">
      <c r="A885" t="s">
        <v>1095</v>
      </c>
      <c r="AB885">
        <v>10</v>
      </c>
      <c r="AC885">
        <f t="shared" si="362"/>
        <v>10</v>
      </c>
      <c r="AD885">
        <f t="shared" si="362"/>
        <v>10</v>
      </c>
      <c r="AE885">
        <f t="shared" si="362"/>
        <v>10</v>
      </c>
      <c r="AG885" s="5">
        <f aca="true" t="shared" si="363" ref="AG885:AG894">AB885</f>
        <v>10</v>
      </c>
      <c r="AH885" s="5">
        <f aca="true" t="shared" si="364" ref="AH885:AH894">AB885</f>
        <v>10</v>
      </c>
      <c r="AI885" s="5">
        <f aca="true" t="shared" si="365" ref="AI885:AI894">AC885</f>
        <v>10</v>
      </c>
      <c r="AJ885" s="5">
        <f aca="true" t="shared" si="366" ref="AJ885:AJ894">AD885</f>
        <v>10</v>
      </c>
      <c r="AK885" s="5">
        <f aca="true" t="shared" si="367" ref="AK885:AK894">AE885</f>
        <v>10</v>
      </c>
    </row>
    <row r="886" spans="1:37" ht="13.5">
      <c r="A886" t="s">
        <v>1096</v>
      </c>
      <c r="AB886">
        <v>13</v>
      </c>
      <c r="AC886">
        <f t="shared" si="362"/>
        <v>13</v>
      </c>
      <c r="AD886">
        <f t="shared" si="362"/>
        <v>13</v>
      </c>
      <c r="AE886">
        <f t="shared" si="362"/>
        <v>13</v>
      </c>
      <c r="AG886" s="5">
        <f t="shared" si="363"/>
        <v>13</v>
      </c>
      <c r="AH886" s="5">
        <f t="shared" si="364"/>
        <v>13</v>
      </c>
      <c r="AI886" s="5">
        <f t="shared" si="365"/>
        <v>13</v>
      </c>
      <c r="AJ886" s="5">
        <f t="shared" si="366"/>
        <v>13</v>
      </c>
      <c r="AK886" s="5">
        <f t="shared" si="367"/>
        <v>13</v>
      </c>
    </row>
    <row r="887" spans="1:37" ht="13.5">
      <c r="A887" t="s">
        <v>1097</v>
      </c>
      <c r="AB887">
        <v>16</v>
      </c>
      <c r="AC887">
        <f t="shared" si="362"/>
        <v>16</v>
      </c>
      <c r="AD887">
        <f t="shared" si="362"/>
        <v>16</v>
      </c>
      <c r="AE887">
        <f t="shared" si="362"/>
        <v>16</v>
      </c>
      <c r="AG887" s="5">
        <f t="shared" si="363"/>
        <v>16</v>
      </c>
      <c r="AH887" s="5">
        <f t="shared" si="364"/>
        <v>16</v>
      </c>
      <c r="AI887" s="5">
        <f t="shared" si="365"/>
        <v>16</v>
      </c>
      <c r="AJ887" s="5">
        <f t="shared" si="366"/>
        <v>16</v>
      </c>
      <c r="AK887" s="5">
        <f t="shared" si="367"/>
        <v>16</v>
      </c>
    </row>
    <row r="888" spans="1:37" ht="13.5">
      <c r="A888" t="s">
        <v>1098</v>
      </c>
      <c r="AB888">
        <v>19</v>
      </c>
      <c r="AC888">
        <f t="shared" si="362"/>
        <v>19</v>
      </c>
      <c r="AD888">
        <f t="shared" si="362"/>
        <v>19</v>
      </c>
      <c r="AE888">
        <f t="shared" si="362"/>
        <v>19</v>
      </c>
      <c r="AG888" s="5">
        <f t="shared" si="363"/>
        <v>19</v>
      </c>
      <c r="AH888" s="5">
        <f t="shared" si="364"/>
        <v>19</v>
      </c>
      <c r="AI888" s="5">
        <f t="shared" si="365"/>
        <v>19</v>
      </c>
      <c r="AJ888" s="5">
        <f t="shared" si="366"/>
        <v>19</v>
      </c>
      <c r="AK888" s="5">
        <f t="shared" si="367"/>
        <v>19</v>
      </c>
    </row>
    <row r="889" spans="1:37" ht="13.5">
      <c r="A889" t="s">
        <v>1099</v>
      </c>
      <c r="AB889">
        <v>22</v>
      </c>
      <c r="AC889">
        <f t="shared" si="362"/>
        <v>22</v>
      </c>
      <c r="AD889">
        <f t="shared" si="362"/>
        <v>22</v>
      </c>
      <c r="AE889">
        <f t="shared" si="362"/>
        <v>22</v>
      </c>
      <c r="AG889" s="5">
        <f t="shared" si="363"/>
        <v>22</v>
      </c>
      <c r="AH889" s="5">
        <f t="shared" si="364"/>
        <v>22</v>
      </c>
      <c r="AI889" s="5">
        <f t="shared" si="365"/>
        <v>22</v>
      </c>
      <c r="AJ889" s="5">
        <f t="shared" si="366"/>
        <v>22</v>
      </c>
      <c r="AK889" s="5">
        <f t="shared" si="367"/>
        <v>22</v>
      </c>
    </row>
    <row r="890" spans="1:37" ht="13.5">
      <c r="A890" t="s">
        <v>1100</v>
      </c>
      <c r="AB890">
        <v>26</v>
      </c>
      <c r="AC890">
        <f t="shared" si="362"/>
        <v>26</v>
      </c>
      <c r="AD890">
        <f t="shared" si="362"/>
        <v>26</v>
      </c>
      <c r="AE890">
        <f t="shared" si="362"/>
        <v>26</v>
      </c>
      <c r="AG890" s="5">
        <f t="shared" si="363"/>
        <v>26</v>
      </c>
      <c r="AH890" s="5">
        <f t="shared" si="364"/>
        <v>26</v>
      </c>
      <c r="AI890" s="5">
        <f t="shared" si="365"/>
        <v>26</v>
      </c>
      <c r="AJ890" s="5">
        <f t="shared" si="366"/>
        <v>26</v>
      </c>
      <c r="AK890" s="5">
        <f t="shared" si="367"/>
        <v>26</v>
      </c>
    </row>
    <row r="891" spans="1:37" ht="13.5">
      <c r="A891" t="s">
        <v>1101</v>
      </c>
      <c r="AB891">
        <v>30</v>
      </c>
      <c r="AC891">
        <f t="shared" si="362"/>
        <v>30</v>
      </c>
      <c r="AD891">
        <f t="shared" si="362"/>
        <v>30</v>
      </c>
      <c r="AE891">
        <f t="shared" si="362"/>
        <v>30</v>
      </c>
      <c r="AG891" s="5">
        <f t="shared" si="363"/>
        <v>30</v>
      </c>
      <c r="AH891" s="5">
        <f t="shared" si="364"/>
        <v>30</v>
      </c>
      <c r="AI891" s="5">
        <f t="shared" si="365"/>
        <v>30</v>
      </c>
      <c r="AJ891" s="5">
        <f t="shared" si="366"/>
        <v>30</v>
      </c>
      <c r="AK891" s="5">
        <f t="shared" si="367"/>
        <v>30</v>
      </c>
    </row>
    <row r="892" spans="1:37" ht="13.5">
      <c r="A892" t="s">
        <v>1102</v>
      </c>
      <c r="AB892">
        <v>35</v>
      </c>
      <c r="AC892">
        <f t="shared" si="362"/>
        <v>35</v>
      </c>
      <c r="AD892">
        <f t="shared" si="362"/>
        <v>35</v>
      </c>
      <c r="AE892">
        <f t="shared" si="362"/>
        <v>35</v>
      </c>
      <c r="AG892" s="5">
        <f t="shared" si="363"/>
        <v>35</v>
      </c>
      <c r="AH892" s="5">
        <f t="shared" si="364"/>
        <v>35</v>
      </c>
      <c r="AI892" s="5">
        <f t="shared" si="365"/>
        <v>35</v>
      </c>
      <c r="AJ892" s="5">
        <f t="shared" si="366"/>
        <v>35</v>
      </c>
      <c r="AK892" s="5">
        <f t="shared" si="367"/>
        <v>35</v>
      </c>
    </row>
    <row r="893" spans="1:37" ht="13.5">
      <c r="A893" t="s">
        <v>1103</v>
      </c>
      <c r="AB893">
        <v>40</v>
      </c>
      <c r="AC893">
        <f t="shared" si="362"/>
        <v>40</v>
      </c>
      <c r="AD893">
        <f t="shared" si="362"/>
        <v>40</v>
      </c>
      <c r="AE893">
        <f t="shared" si="362"/>
        <v>40</v>
      </c>
      <c r="AG893" s="5">
        <f t="shared" si="363"/>
        <v>40</v>
      </c>
      <c r="AH893" s="5">
        <f t="shared" si="364"/>
        <v>40</v>
      </c>
      <c r="AI893" s="5">
        <f t="shared" si="365"/>
        <v>40</v>
      </c>
      <c r="AJ893" s="5">
        <f t="shared" si="366"/>
        <v>40</v>
      </c>
      <c r="AK893" s="5">
        <f t="shared" si="367"/>
        <v>40</v>
      </c>
    </row>
    <row r="894" spans="1:37" ht="13.5">
      <c r="A894" t="s">
        <v>1104</v>
      </c>
      <c r="AB894">
        <v>12</v>
      </c>
      <c r="AC894">
        <f t="shared" si="362"/>
        <v>12</v>
      </c>
      <c r="AD894">
        <f t="shared" si="362"/>
        <v>12</v>
      </c>
      <c r="AE894">
        <f t="shared" si="362"/>
        <v>12</v>
      </c>
      <c r="AG894" s="5">
        <f t="shared" si="363"/>
        <v>12</v>
      </c>
      <c r="AH894" s="5">
        <f t="shared" si="364"/>
        <v>12</v>
      </c>
      <c r="AI894" s="5">
        <f t="shared" si="365"/>
        <v>12</v>
      </c>
      <c r="AJ894" s="5">
        <f t="shared" si="366"/>
        <v>12</v>
      </c>
      <c r="AK894" s="5">
        <f t="shared" si="367"/>
        <v>12</v>
      </c>
    </row>
    <row r="895" spans="1:37" ht="13.5">
      <c r="A895" t="s">
        <v>1105</v>
      </c>
      <c r="AB895">
        <v>16</v>
      </c>
      <c r="AC895">
        <f t="shared" si="362"/>
        <v>16</v>
      </c>
      <c r="AD895">
        <f t="shared" si="362"/>
        <v>16</v>
      </c>
      <c r="AE895">
        <f t="shared" si="362"/>
        <v>16</v>
      </c>
      <c r="AG895" s="5">
        <f aca="true" t="shared" si="368" ref="AG895:AG903">AB895</f>
        <v>16</v>
      </c>
      <c r="AH895" s="5">
        <f aca="true" t="shared" si="369" ref="AH895:AH903">AB895</f>
        <v>16</v>
      </c>
      <c r="AI895" s="5">
        <f aca="true" t="shared" si="370" ref="AI895:AI903">AC895</f>
        <v>16</v>
      </c>
      <c r="AJ895" s="5">
        <f aca="true" t="shared" si="371" ref="AJ895:AJ903">AD895</f>
        <v>16</v>
      </c>
      <c r="AK895" s="5">
        <f aca="true" t="shared" si="372" ref="AK895:AK903">AE895</f>
        <v>16</v>
      </c>
    </row>
    <row r="896" spans="1:37" ht="13.5">
      <c r="A896" t="s">
        <v>1106</v>
      </c>
      <c r="AB896">
        <v>20</v>
      </c>
      <c r="AC896">
        <f t="shared" si="362"/>
        <v>20</v>
      </c>
      <c r="AD896">
        <f t="shared" si="362"/>
        <v>20</v>
      </c>
      <c r="AE896">
        <f t="shared" si="362"/>
        <v>20</v>
      </c>
      <c r="AG896" s="5">
        <f t="shared" si="368"/>
        <v>20</v>
      </c>
      <c r="AH896" s="5">
        <f t="shared" si="369"/>
        <v>20</v>
      </c>
      <c r="AI896" s="5">
        <f t="shared" si="370"/>
        <v>20</v>
      </c>
      <c r="AJ896" s="5">
        <f t="shared" si="371"/>
        <v>20</v>
      </c>
      <c r="AK896" s="5">
        <f t="shared" si="372"/>
        <v>20</v>
      </c>
    </row>
    <row r="897" spans="1:37" ht="13.5">
      <c r="A897" t="s">
        <v>1107</v>
      </c>
      <c r="AB897">
        <v>25</v>
      </c>
      <c r="AC897">
        <f t="shared" si="362"/>
        <v>25</v>
      </c>
      <c r="AD897">
        <f t="shared" si="362"/>
        <v>25</v>
      </c>
      <c r="AE897">
        <f t="shared" si="362"/>
        <v>25</v>
      </c>
      <c r="AG897" s="5">
        <f t="shared" si="368"/>
        <v>25</v>
      </c>
      <c r="AH897" s="5">
        <f t="shared" si="369"/>
        <v>25</v>
      </c>
      <c r="AI897" s="5">
        <f t="shared" si="370"/>
        <v>25</v>
      </c>
      <c r="AJ897" s="5">
        <f t="shared" si="371"/>
        <v>25</v>
      </c>
      <c r="AK897" s="5">
        <f t="shared" si="372"/>
        <v>25</v>
      </c>
    </row>
    <row r="898" spans="1:37" ht="13.5">
      <c r="A898" t="s">
        <v>1108</v>
      </c>
      <c r="AB898">
        <v>30</v>
      </c>
      <c r="AC898">
        <f t="shared" si="362"/>
        <v>30</v>
      </c>
      <c r="AD898">
        <f t="shared" si="362"/>
        <v>30</v>
      </c>
      <c r="AE898">
        <f t="shared" si="362"/>
        <v>30</v>
      </c>
      <c r="AG898" s="5">
        <f t="shared" si="368"/>
        <v>30</v>
      </c>
      <c r="AH898" s="5">
        <f t="shared" si="369"/>
        <v>30</v>
      </c>
      <c r="AI898" s="5">
        <f t="shared" si="370"/>
        <v>30</v>
      </c>
      <c r="AJ898" s="5">
        <f t="shared" si="371"/>
        <v>30</v>
      </c>
      <c r="AK898" s="5">
        <f t="shared" si="372"/>
        <v>30</v>
      </c>
    </row>
    <row r="899" spans="1:37" ht="13.5">
      <c r="A899" t="s">
        <v>1109</v>
      </c>
      <c r="AB899">
        <v>36</v>
      </c>
      <c r="AC899">
        <f t="shared" si="362"/>
        <v>36</v>
      </c>
      <c r="AD899">
        <f t="shared" si="362"/>
        <v>36</v>
      </c>
      <c r="AE899">
        <f t="shared" si="362"/>
        <v>36</v>
      </c>
      <c r="AG899" s="5">
        <f t="shared" si="368"/>
        <v>36</v>
      </c>
      <c r="AH899" s="5">
        <f t="shared" si="369"/>
        <v>36</v>
      </c>
      <c r="AI899" s="5">
        <f t="shared" si="370"/>
        <v>36</v>
      </c>
      <c r="AJ899" s="5">
        <f t="shared" si="371"/>
        <v>36</v>
      </c>
      <c r="AK899" s="5">
        <f t="shared" si="372"/>
        <v>36</v>
      </c>
    </row>
    <row r="900" spans="1:37" ht="13.5">
      <c r="A900" t="s">
        <v>1110</v>
      </c>
      <c r="AB900">
        <v>42</v>
      </c>
      <c r="AC900">
        <f t="shared" si="362"/>
        <v>42</v>
      </c>
      <c r="AD900">
        <f t="shared" si="362"/>
        <v>42</v>
      </c>
      <c r="AE900">
        <f t="shared" si="362"/>
        <v>42</v>
      </c>
      <c r="AG900" s="5">
        <f t="shared" si="368"/>
        <v>42</v>
      </c>
      <c r="AH900" s="5">
        <f t="shared" si="369"/>
        <v>42</v>
      </c>
      <c r="AI900" s="5">
        <f t="shared" si="370"/>
        <v>42</v>
      </c>
      <c r="AJ900" s="5">
        <f t="shared" si="371"/>
        <v>42</v>
      </c>
      <c r="AK900" s="5">
        <f t="shared" si="372"/>
        <v>42</v>
      </c>
    </row>
    <row r="901" spans="1:37" ht="13.5">
      <c r="A901" t="s">
        <v>1111</v>
      </c>
      <c r="AB901">
        <v>48</v>
      </c>
      <c r="AC901">
        <f t="shared" si="362"/>
        <v>48</v>
      </c>
      <c r="AD901">
        <f t="shared" si="362"/>
        <v>48</v>
      </c>
      <c r="AE901">
        <f t="shared" si="362"/>
        <v>48</v>
      </c>
      <c r="AG901" s="5">
        <f t="shared" si="368"/>
        <v>48</v>
      </c>
      <c r="AH901" s="5">
        <f t="shared" si="369"/>
        <v>48</v>
      </c>
      <c r="AI901" s="5">
        <f t="shared" si="370"/>
        <v>48</v>
      </c>
      <c r="AJ901" s="5">
        <f t="shared" si="371"/>
        <v>48</v>
      </c>
      <c r="AK901" s="5">
        <f t="shared" si="372"/>
        <v>48</v>
      </c>
    </row>
    <row r="902" spans="1:37" ht="13.5">
      <c r="A902" t="s">
        <v>1112</v>
      </c>
      <c r="AB902">
        <v>56</v>
      </c>
      <c r="AC902">
        <f t="shared" si="362"/>
        <v>56</v>
      </c>
      <c r="AD902">
        <f t="shared" si="362"/>
        <v>56</v>
      </c>
      <c r="AE902">
        <f t="shared" si="362"/>
        <v>56</v>
      </c>
      <c r="AG902" s="5">
        <f t="shared" si="368"/>
        <v>56</v>
      </c>
      <c r="AH902" s="5">
        <f t="shared" si="369"/>
        <v>56</v>
      </c>
      <c r="AI902" s="5">
        <f t="shared" si="370"/>
        <v>56</v>
      </c>
      <c r="AJ902" s="5">
        <f t="shared" si="371"/>
        <v>56</v>
      </c>
      <c r="AK902" s="5">
        <f t="shared" si="372"/>
        <v>56</v>
      </c>
    </row>
    <row r="903" spans="1:37" ht="13.5">
      <c r="A903" t="s">
        <v>1113</v>
      </c>
      <c r="AB903">
        <v>64</v>
      </c>
      <c r="AC903">
        <f aca="true" t="shared" si="373" ref="AC903:AE904">AB903</f>
        <v>64</v>
      </c>
      <c r="AD903">
        <f t="shared" si="373"/>
        <v>64</v>
      </c>
      <c r="AE903">
        <f t="shared" si="373"/>
        <v>64</v>
      </c>
      <c r="AG903" s="5">
        <f t="shared" si="368"/>
        <v>64</v>
      </c>
      <c r="AH903" s="5">
        <f t="shared" si="369"/>
        <v>64</v>
      </c>
      <c r="AI903" s="5">
        <f t="shared" si="370"/>
        <v>64</v>
      </c>
      <c r="AJ903" s="5">
        <f t="shared" si="371"/>
        <v>64</v>
      </c>
      <c r="AK903" s="5">
        <f t="shared" si="372"/>
        <v>64</v>
      </c>
    </row>
    <row r="904" spans="1:44" ht="13.5">
      <c r="A904" t="s">
        <v>1529</v>
      </c>
      <c r="AB904">
        <v>5</v>
      </c>
      <c r="AC904">
        <f t="shared" si="373"/>
        <v>5</v>
      </c>
      <c r="AD904">
        <f t="shared" si="373"/>
        <v>5</v>
      </c>
      <c r="AE904">
        <f t="shared" si="373"/>
        <v>5</v>
      </c>
      <c r="AF904" s="14">
        <v>2</v>
      </c>
      <c r="AG904" s="5">
        <f aca="true" t="shared" si="374" ref="AG904:AG914">AH904</f>
        <v>5</v>
      </c>
      <c r="AH904" s="5">
        <v>5</v>
      </c>
      <c r="AI904" s="5">
        <f aca="true" t="shared" si="375" ref="AI904:AK925">AH904</f>
        <v>5</v>
      </c>
      <c r="AJ904" s="5">
        <f t="shared" si="375"/>
        <v>5</v>
      </c>
      <c r="AK904" s="5">
        <f t="shared" si="375"/>
        <v>5</v>
      </c>
      <c r="AL904" s="14">
        <v>1</v>
      </c>
      <c r="AQ904">
        <v>6</v>
      </c>
      <c r="AR904" t="s">
        <v>381</v>
      </c>
    </row>
    <row r="905" spans="1:44" ht="13.5">
      <c r="A905" t="s">
        <v>1530</v>
      </c>
      <c r="AB905">
        <v>8</v>
      </c>
      <c r="AC905">
        <f aca="true" t="shared" si="376" ref="AC905:AE925">AB905</f>
        <v>8</v>
      </c>
      <c r="AD905">
        <f t="shared" si="376"/>
        <v>8</v>
      </c>
      <c r="AE905">
        <f t="shared" si="376"/>
        <v>8</v>
      </c>
      <c r="AF905" s="14">
        <v>2</v>
      </c>
      <c r="AG905" s="5">
        <f t="shared" si="374"/>
        <v>8</v>
      </c>
      <c r="AH905" s="5">
        <v>8</v>
      </c>
      <c r="AI905" s="5">
        <f t="shared" si="375"/>
        <v>8</v>
      </c>
      <c r="AJ905" s="5">
        <f t="shared" si="375"/>
        <v>8</v>
      </c>
      <c r="AK905" s="5">
        <f t="shared" si="375"/>
        <v>8</v>
      </c>
      <c r="AL905" s="14">
        <v>1</v>
      </c>
      <c r="AQ905">
        <v>7</v>
      </c>
      <c r="AR905" t="s">
        <v>381</v>
      </c>
    </row>
    <row r="906" spans="1:44" ht="13.5">
      <c r="A906" t="s">
        <v>1531</v>
      </c>
      <c r="AB906">
        <v>11</v>
      </c>
      <c r="AC906">
        <f t="shared" si="376"/>
        <v>11</v>
      </c>
      <c r="AD906">
        <f t="shared" si="376"/>
        <v>11</v>
      </c>
      <c r="AE906">
        <f t="shared" si="376"/>
        <v>11</v>
      </c>
      <c r="AF906" s="14">
        <v>2</v>
      </c>
      <c r="AG906" s="5">
        <f t="shared" si="374"/>
        <v>11</v>
      </c>
      <c r="AH906" s="5">
        <v>11</v>
      </c>
      <c r="AI906" s="5">
        <f t="shared" si="375"/>
        <v>11</v>
      </c>
      <c r="AJ906" s="5">
        <f t="shared" si="375"/>
        <v>11</v>
      </c>
      <c r="AK906" s="5">
        <f t="shared" si="375"/>
        <v>11</v>
      </c>
      <c r="AL906" s="14">
        <v>1</v>
      </c>
      <c r="AQ906">
        <v>8</v>
      </c>
      <c r="AR906" t="s">
        <v>381</v>
      </c>
    </row>
    <row r="907" spans="1:44" ht="13.5">
      <c r="A907" t="s">
        <v>1532</v>
      </c>
      <c r="AB907">
        <v>16</v>
      </c>
      <c r="AC907">
        <f t="shared" si="376"/>
        <v>16</v>
      </c>
      <c r="AD907">
        <f t="shared" si="376"/>
        <v>16</v>
      </c>
      <c r="AE907">
        <f t="shared" si="376"/>
        <v>16</v>
      </c>
      <c r="AF907" s="14">
        <v>2</v>
      </c>
      <c r="AG907" s="5">
        <f t="shared" si="374"/>
        <v>16</v>
      </c>
      <c r="AH907" s="5">
        <v>16</v>
      </c>
      <c r="AI907" s="5">
        <f t="shared" si="375"/>
        <v>16</v>
      </c>
      <c r="AJ907" s="5">
        <f t="shared" si="375"/>
        <v>16</v>
      </c>
      <c r="AK907" s="5">
        <f t="shared" si="375"/>
        <v>16</v>
      </c>
      <c r="AL907" s="14">
        <v>1</v>
      </c>
      <c r="AQ907">
        <v>9</v>
      </c>
      <c r="AR907" t="s">
        <v>381</v>
      </c>
    </row>
    <row r="908" spans="1:44" ht="13.5">
      <c r="A908" t="s">
        <v>1533</v>
      </c>
      <c r="AB908">
        <v>20</v>
      </c>
      <c r="AC908">
        <f t="shared" si="376"/>
        <v>20</v>
      </c>
      <c r="AD908">
        <f t="shared" si="376"/>
        <v>20</v>
      </c>
      <c r="AE908">
        <f t="shared" si="376"/>
        <v>20</v>
      </c>
      <c r="AF908" s="14">
        <v>2</v>
      </c>
      <c r="AG908" s="5">
        <f t="shared" si="374"/>
        <v>20</v>
      </c>
      <c r="AH908" s="5">
        <v>20</v>
      </c>
      <c r="AI908" s="5">
        <f t="shared" si="375"/>
        <v>20</v>
      </c>
      <c r="AJ908" s="5">
        <f t="shared" si="375"/>
        <v>20</v>
      </c>
      <c r="AK908" s="5">
        <f t="shared" si="375"/>
        <v>20</v>
      </c>
      <c r="AL908" s="14">
        <v>1</v>
      </c>
      <c r="AQ908">
        <v>10</v>
      </c>
      <c r="AR908" t="s">
        <v>381</v>
      </c>
    </row>
    <row r="909" spans="1:44" ht="13.5">
      <c r="A909" t="s">
        <v>1534</v>
      </c>
      <c r="AB909">
        <v>26</v>
      </c>
      <c r="AC909">
        <f t="shared" si="376"/>
        <v>26</v>
      </c>
      <c r="AD909">
        <f t="shared" si="376"/>
        <v>26</v>
      </c>
      <c r="AE909">
        <f t="shared" si="376"/>
        <v>26</v>
      </c>
      <c r="AF909" s="14">
        <v>2.2</v>
      </c>
      <c r="AG909" s="5">
        <f t="shared" si="374"/>
        <v>26</v>
      </c>
      <c r="AH909" s="5">
        <v>26</v>
      </c>
      <c r="AI909" s="5">
        <f t="shared" si="375"/>
        <v>26</v>
      </c>
      <c r="AJ909" s="5">
        <f t="shared" si="375"/>
        <v>26</v>
      </c>
      <c r="AK909" s="5">
        <f t="shared" si="375"/>
        <v>26</v>
      </c>
      <c r="AL909" s="14">
        <v>1.1</v>
      </c>
      <c r="AQ909">
        <v>11</v>
      </c>
      <c r="AR909" t="s">
        <v>381</v>
      </c>
    </row>
    <row r="910" spans="1:44" ht="13.5">
      <c r="A910" t="s">
        <v>1535</v>
      </c>
      <c r="AB910">
        <v>31</v>
      </c>
      <c r="AC910">
        <f t="shared" si="376"/>
        <v>31</v>
      </c>
      <c r="AD910">
        <f t="shared" si="376"/>
        <v>31</v>
      </c>
      <c r="AE910">
        <f t="shared" si="376"/>
        <v>31</v>
      </c>
      <c r="AF910" s="14">
        <v>2.2</v>
      </c>
      <c r="AG910" s="5">
        <f t="shared" si="374"/>
        <v>31</v>
      </c>
      <c r="AH910" s="5">
        <v>31</v>
      </c>
      <c r="AI910" s="5">
        <f t="shared" si="375"/>
        <v>31</v>
      </c>
      <c r="AJ910" s="5">
        <f t="shared" si="375"/>
        <v>31</v>
      </c>
      <c r="AK910" s="5">
        <f t="shared" si="375"/>
        <v>31</v>
      </c>
      <c r="AL910" s="14">
        <v>1.1</v>
      </c>
      <c r="AQ910">
        <v>12</v>
      </c>
      <c r="AR910" t="s">
        <v>381</v>
      </c>
    </row>
    <row r="911" spans="1:44" ht="13.5">
      <c r="A911" t="s">
        <v>1536</v>
      </c>
      <c r="AB911">
        <v>36</v>
      </c>
      <c r="AC911">
        <f t="shared" si="376"/>
        <v>36</v>
      </c>
      <c r="AD911">
        <f t="shared" si="376"/>
        <v>36</v>
      </c>
      <c r="AE911">
        <f t="shared" si="376"/>
        <v>36</v>
      </c>
      <c r="AF911" s="14">
        <v>2.4</v>
      </c>
      <c r="AG911" s="5">
        <f t="shared" si="374"/>
        <v>36</v>
      </c>
      <c r="AH911" s="5">
        <v>36</v>
      </c>
      <c r="AI911" s="5">
        <f t="shared" si="375"/>
        <v>36</v>
      </c>
      <c r="AJ911" s="5">
        <f t="shared" si="375"/>
        <v>36</v>
      </c>
      <c r="AK911" s="5">
        <f t="shared" si="375"/>
        <v>36</v>
      </c>
      <c r="AL911" s="14">
        <v>1.2</v>
      </c>
      <c r="AQ911">
        <v>13</v>
      </c>
      <c r="AR911" t="s">
        <v>381</v>
      </c>
    </row>
    <row r="912" spans="1:44" ht="13.5">
      <c r="A912" t="s">
        <v>1537</v>
      </c>
      <c r="AB912">
        <v>41</v>
      </c>
      <c r="AC912">
        <f t="shared" si="376"/>
        <v>41</v>
      </c>
      <c r="AD912">
        <f t="shared" si="376"/>
        <v>41</v>
      </c>
      <c r="AE912">
        <f t="shared" si="376"/>
        <v>41</v>
      </c>
      <c r="AF912" s="14">
        <v>2.4</v>
      </c>
      <c r="AG912" s="5">
        <f t="shared" si="374"/>
        <v>41</v>
      </c>
      <c r="AH912" s="5">
        <v>41</v>
      </c>
      <c r="AI912" s="5">
        <f t="shared" si="375"/>
        <v>41</v>
      </c>
      <c r="AJ912" s="5">
        <f t="shared" si="375"/>
        <v>41</v>
      </c>
      <c r="AK912" s="5">
        <f t="shared" si="375"/>
        <v>41</v>
      </c>
      <c r="AL912" s="14">
        <v>-900000</v>
      </c>
      <c r="AQ912">
        <v>14</v>
      </c>
      <c r="AR912" t="s">
        <v>381</v>
      </c>
    </row>
    <row r="913" spans="1:44" ht="13.5">
      <c r="A913" t="s">
        <v>1538</v>
      </c>
      <c r="AB913">
        <v>-900000</v>
      </c>
      <c r="AC913">
        <f t="shared" si="376"/>
        <v>-900000</v>
      </c>
      <c r="AD913">
        <f t="shared" si="376"/>
        <v>-900000</v>
      </c>
      <c r="AE913">
        <f t="shared" si="376"/>
        <v>-900000</v>
      </c>
      <c r="AF913" s="14">
        <v>-899998</v>
      </c>
      <c r="AG913" s="5">
        <f t="shared" si="374"/>
        <v>-899998</v>
      </c>
      <c r="AH913" s="5">
        <v>-899998</v>
      </c>
      <c r="AI913" s="5">
        <f t="shared" si="375"/>
        <v>-899998</v>
      </c>
      <c r="AJ913" s="5">
        <f t="shared" si="375"/>
        <v>-899998</v>
      </c>
      <c r="AK913" s="5">
        <f t="shared" si="375"/>
        <v>-899998</v>
      </c>
      <c r="AL913" s="14">
        <v>-900000</v>
      </c>
      <c r="AQ913">
        <v>-900000</v>
      </c>
      <c r="AR913" t="s">
        <v>381</v>
      </c>
    </row>
    <row r="914" spans="1:44" ht="13.5">
      <c r="A914" t="s">
        <v>1114</v>
      </c>
      <c r="AB914">
        <v>5</v>
      </c>
      <c r="AC914">
        <f t="shared" si="376"/>
        <v>5</v>
      </c>
      <c r="AD914">
        <f t="shared" si="376"/>
        <v>5</v>
      </c>
      <c r="AE914">
        <f t="shared" si="376"/>
        <v>5</v>
      </c>
      <c r="AF914" s="14">
        <v>2</v>
      </c>
      <c r="AG914" s="5">
        <f t="shared" si="374"/>
        <v>5</v>
      </c>
      <c r="AH914" s="5">
        <v>5</v>
      </c>
      <c r="AI914" s="5">
        <f t="shared" si="375"/>
        <v>5</v>
      </c>
      <c r="AJ914" s="5">
        <f t="shared" si="375"/>
        <v>5</v>
      </c>
      <c r="AK914" s="5">
        <f t="shared" si="375"/>
        <v>5</v>
      </c>
      <c r="AL914" s="14">
        <v>1</v>
      </c>
      <c r="AQ914">
        <v>6</v>
      </c>
      <c r="AR914" t="s">
        <v>382</v>
      </c>
    </row>
    <row r="915" spans="1:44" ht="13.5">
      <c r="A915" t="s">
        <v>1115</v>
      </c>
      <c r="AB915">
        <v>8</v>
      </c>
      <c r="AC915">
        <f t="shared" si="376"/>
        <v>8</v>
      </c>
      <c r="AD915">
        <f t="shared" si="376"/>
        <v>8</v>
      </c>
      <c r="AE915">
        <f t="shared" si="376"/>
        <v>8</v>
      </c>
      <c r="AF915" s="14">
        <v>2</v>
      </c>
      <c r="AG915" s="5">
        <f aca="true" t="shared" si="377" ref="AG915:AG923">AH915</f>
        <v>8</v>
      </c>
      <c r="AH915" s="5">
        <v>8</v>
      </c>
      <c r="AI915" s="5">
        <f t="shared" si="375"/>
        <v>8</v>
      </c>
      <c r="AJ915" s="5">
        <f t="shared" si="375"/>
        <v>8</v>
      </c>
      <c r="AK915" s="5">
        <f t="shared" si="375"/>
        <v>8</v>
      </c>
      <c r="AL915" s="14">
        <v>1</v>
      </c>
      <c r="AQ915">
        <v>7</v>
      </c>
      <c r="AR915" t="s">
        <v>382</v>
      </c>
    </row>
    <row r="916" spans="1:44" ht="13.5">
      <c r="A916" t="s">
        <v>1116</v>
      </c>
      <c r="AB916">
        <v>11</v>
      </c>
      <c r="AC916">
        <f t="shared" si="376"/>
        <v>11</v>
      </c>
      <c r="AD916">
        <f t="shared" si="376"/>
        <v>11</v>
      </c>
      <c r="AE916">
        <f t="shared" si="376"/>
        <v>11</v>
      </c>
      <c r="AF916" s="14">
        <v>2</v>
      </c>
      <c r="AG916" s="5">
        <f t="shared" si="377"/>
        <v>11</v>
      </c>
      <c r="AH916" s="5">
        <v>11</v>
      </c>
      <c r="AI916" s="5">
        <f t="shared" si="375"/>
        <v>11</v>
      </c>
      <c r="AJ916" s="5">
        <f t="shared" si="375"/>
        <v>11</v>
      </c>
      <c r="AK916" s="5">
        <f t="shared" si="375"/>
        <v>11</v>
      </c>
      <c r="AL916" s="14">
        <v>1</v>
      </c>
      <c r="AQ916">
        <v>8</v>
      </c>
      <c r="AR916" t="s">
        <v>382</v>
      </c>
    </row>
    <row r="917" spans="1:44" ht="13.5">
      <c r="A917" t="s">
        <v>1117</v>
      </c>
      <c r="AB917">
        <v>16</v>
      </c>
      <c r="AC917">
        <f t="shared" si="376"/>
        <v>16</v>
      </c>
      <c r="AD917">
        <f t="shared" si="376"/>
        <v>16</v>
      </c>
      <c r="AE917">
        <f t="shared" si="376"/>
        <v>16</v>
      </c>
      <c r="AF917" s="14">
        <v>2</v>
      </c>
      <c r="AG917" s="5">
        <f t="shared" si="377"/>
        <v>16</v>
      </c>
      <c r="AH917" s="5">
        <v>16</v>
      </c>
      <c r="AI917" s="5">
        <f t="shared" si="375"/>
        <v>16</v>
      </c>
      <c r="AJ917" s="5">
        <f t="shared" si="375"/>
        <v>16</v>
      </c>
      <c r="AK917" s="5">
        <f t="shared" si="375"/>
        <v>16</v>
      </c>
      <c r="AL917" s="14">
        <v>1</v>
      </c>
      <c r="AQ917">
        <v>9</v>
      </c>
      <c r="AR917" t="s">
        <v>382</v>
      </c>
    </row>
    <row r="918" spans="1:44" ht="13.5">
      <c r="A918" t="s">
        <v>1118</v>
      </c>
      <c r="AB918">
        <v>20</v>
      </c>
      <c r="AC918">
        <f t="shared" si="376"/>
        <v>20</v>
      </c>
      <c r="AD918">
        <f t="shared" si="376"/>
        <v>20</v>
      </c>
      <c r="AE918">
        <f t="shared" si="376"/>
        <v>20</v>
      </c>
      <c r="AF918" s="14">
        <v>2</v>
      </c>
      <c r="AG918" s="5">
        <f t="shared" si="377"/>
        <v>20</v>
      </c>
      <c r="AH918" s="5">
        <v>20</v>
      </c>
      <c r="AI918" s="5">
        <f t="shared" si="375"/>
        <v>20</v>
      </c>
      <c r="AJ918" s="5">
        <f t="shared" si="375"/>
        <v>20</v>
      </c>
      <c r="AK918" s="5">
        <f t="shared" si="375"/>
        <v>20</v>
      </c>
      <c r="AL918" s="14">
        <v>1</v>
      </c>
      <c r="AQ918">
        <v>10</v>
      </c>
      <c r="AR918" t="s">
        <v>382</v>
      </c>
    </row>
    <row r="919" spans="1:44" ht="13.5">
      <c r="A919" t="s">
        <v>1119</v>
      </c>
      <c r="AB919">
        <v>26</v>
      </c>
      <c r="AC919">
        <f t="shared" si="376"/>
        <v>26</v>
      </c>
      <c r="AD919">
        <f t="shared" si="376"/>
        <v>26</v>
      </c>
      <c r="AE919">
        <f t="shared" si="376"/>
        <v>26</v>
      </c>
      <c r="AF919" s="14">
        <v>2.2</v>
      </c>
      <c r="AG919" s="5">
        <f t="shared" si="377"/>
        <v>26</v>
      </c>
      <c r="AH919" s="5">
        <v>26</v>
      </c>
      <c r="AI919" s="5">
        <f t="shared" si="375"/>
        <v>26</v>
      </c>
      <c r="AJ919" s="5">
        <f t="shared" si="375"/>
        <v>26</v>
      </c>
      <c r="AK919" s="5">
        <f t="shared" si="375"/>
        <v>26</v>
      </c>
      <c r="AL919" s="14">
        <v>1.1</v>
      </c>
      <c r="AQ919">
        <v>11</v>
      </c>
      <c r="AR919" t="s">
        <v>382</v>
      </c>
    </row>
    <row r="920" spans="1:44" ht="13.5">
      <c r="A920" t="s">
        <v>1120</v>
      </c>
      <c r="AB920">
        <v>31</v>
      </c>
      <c r="AC920">
        <f t="shared" si="376"/>
        <v>31</v>
      </c>
      <c r="AD920">
        <f t="shared" si="376"/>
        <v>31</v>
      </c>
      <c r="AE920">
        <f t="shared" si="376"/>
        <v>31</v>
      </c>
      <c r="AF920" s="14">
        <v>2.2</v>
      </c>
      <c r="AG920" s="5">
        <f t="shared" si="377"/>
        <v>31</v>
      </c>
      <c r="AH920" s="5">
        <v>31</v>
      </c>
      <c r="AI920" s="5">
        <f t="shared" si="375"/>
        <v>31</v>
      </c>
      <c r="AJ920" s="5">
        <f t="shared" si="375"/>
        <v>31</v>
      </c>
      <c r="AK920" s="5">
        <f t="shared" si="375"/>
        <v>31</v>
      </c>
      <c r="AL920" s="14">
        <v>1.1</v>
      </c>
      <c r="AQ920">
        <v>12</v>
      </c>
      <c r="AR920" t="s">
        <v>382</v>
      </c>
    </row>
    <row r="921" spans="1:44" ht="13.5">
      <c r="A921" t="s">
        <v>1121</v>
      </c>
      <c r="AB921">
        <v>36</v>
      </c>
      <c r="AC921">
        <f t="shared" si="376"/>
        <v>36</v>
      </c>
      <c r="AD921">
        <f t="shared" si="376"/>
        <v>36</v>
      </c>
      <c r="AE921">
        <f t="shared" si="376"/>
        <v>36</v>
      </c>
      <c r="AF921" s="14">
        <v>2.4</v>
      </c>
      <c r="AG921" s="5">
        <f t="shared" si="377"/>
        <v>36</v>
      </c>
      <c r="AH921" s="5">
        <v>36</v>
      </c>
      <c r="AI921" s="5">
        <f t="shared" si="375"/>
        <v>36</v>
      </c>
      <c r="AJ921" s="5">
        <f t="shared" si="375"/>
        <v>36</v>
      </c>
      <c r="AK921" s="5">
        <f t="shared" si="375"/>
        <v>36</v>
      </c>
      <c r="AL921" s="14">
        <v>1.2</v>
      </c>
      <c r="AQ921">
        <v>13</v>
      </c>
      <c r="AR921" t="s">
        <v>382</v>
      </c>
    </row>
    <row r="922" spans="1:44" ht="13.5">
      <c r="A922" t="s">
        <v>1122</v>
      </c>
      <c r="AB922">
        <v>41</v>
      </c>
      <c r="AC922">
        <f t="shared" si="376"/>
        <v>41</v>
      </c>
      <c r="AD922">
        <f t="shared" si="376"/>
        <v>41</v>
      </c>
      <c r="AE922">
        <f t="shared" si="376"/>
        <v>41</v>
      </c>
      <c r="AF922" s="14">
        <v>2.4</v>
      </c>
      <c r="AG922" s="5">
        <f t="shared" si="377"/>
        <v>41</v>
      </c>
      <c r="AH922" s="5">
        <v>41</v>
      </c>
      <c r="AI922" s="5">
        <f t="shared" si="375"/>
        <v>41</v>
      </c>
      <c r="AJ922" s="5">
        <f t="shared" si="375"/>
        <v>41</v>
      </c>
      <c r="AK922" s="5">
        <f t="shared" si="375"/>
        <v>41</v>
      </c>
      <c r="AL922" s="14">
        <v>1.2</v>
      </c>
      <c r="AQ922">
        <v>14</v>
      </c>
      <c r="AR922" t="s">
        <v>382</v>
      </c>
    </row>
    <row r="923" spans="1:44" ht="13.5">
      <c r="A923" t="s">
        <v>1123</v>
      </c>
      <c r="AB923">
        <v>-900000</v>
      </c>
      <c r="AC923">
        <f t="shared" si="376"/>
        <v>-900000</v>
      </c>
      <c r="AD923">
        <f t="shared" si="376"/>
        <v>-900000</v>
      </c>
      <c r="AE923">
        <f t="shared" si="376"/>
        <v>-900000</v>
      </c>
      <c r="AF923" s="14">
        <v>-900000</v>
      </c>
      <c r="AG923" s="5">
        <f t="shared" si="377"/>
        <v>-900000</v>
      </c>
      <c r="AH923" s="5">
        <v>-900000</v>
      </c>
      <c r="AI923" s="5">
        <f t="shared" si="375"/>
        <v>-900000</v>
      </c>
      <c r="AJ923" s="5">
        <f t="shared" si="375"/>
        <v>-900000</v>
      </c>
      <c r="AK923" s="5">
        <f t="shared" si="375"/>
        <v>-900000</v>
      </c>
      <c r="AL923" s="14">
        <v>-900000</v>
      </c>
      <c r="AQ923">
        <v>-900000</v>
      </c>
      <c r="AR923" t="s">
        <v>382</v>
      </c>
    </row>
    <row r="924" spans="1:44" ht="13.5">
      <c r="A924" t="s">
        <v>1539</v>
      </c>
      <c r="AB924">
        <v>5</v>
      </c>
      <c r="AC924">
        <f t="shared" si="376"/>
        <v>5</v>
      </c>
      <c r="AD924">
        <f t="shared" si="376"/>
        <v>5</v>
      </c>
      <c r="AE924">
        <f t="shared" si="376"/>
        <v>5</v>
      </c>
      <c r="AF924" s="14">
        <v>2</v>
      </c>
      <c r="AG924" s="5">
        <f>AH924</f>
        <v>5</v>
      </c>
      <c r="AH924" s="5">
        <v>5</v>
      </c>
      <c r="AI924" s="5">
        <f t="shared" si="375"/>
        <v>5</v>
      </c>
      <c r="AJ924" s="5">
        <f t="shared" si="375"/>
        <v>5</v>
      </c>
      <c r="AK924" s="5">
        <f t="shared" si="375"/>
        <v>5</v>
      </c>
      <c r="AL924" s="14">
        <v>1</v>
      </c>
      <c r="AQ924">
        <v>6</v>
      </c>
      <c r="AR924" t="s">
        <v>383</v>
      </c>
    </row>
    <row r="925" spans="1:44" ht="13.5">
      <c r="A925" t="s">
        <v>1540</v>
      </c>
      <c r="AB925">
        <v>8</v>
      </c>
      <c r="AC925">
        <f t="shared" si="376"/>
        <v>8</v>
      </c>
      <c r="AD925">
        <f t="shared" si="376"/>
        <v>8</v>
      </c>
      <c r="AE925">
        <f t="shared" si="376"/>
        <v>8</v>
      </c>
      <c r="AF925" s="14">
        <v>2</v>
      </c>
      <c r="AG925" s="5">
        <f>AH925</f>
        <v>8</v>
      </c>
      <c r="AH925" s="5">
        <v>8</v>
      </c>
      <c r="AI925" s="5">
        <f t="shared" si="375"/>
        <v>8</v>
      </c>
      <c r="AJ925" s="5">
        <f t="shared" si="375"/>
        <v>8</v>
      </c>
      <c r="AK925" s="5">
        <f t="shared" si="375"/>
        <v>8</v>
      </c>
      <c r="AL925" s="14">
        <v>1</v>
      </c>
      <c r="AQ925">
        <v>7</v>
      </c>
      <c r="AR925" t="s">
        <v>383</v>
      </c>
    </row>
    <row r="926" spans="1:44" ht="13.5">
      <c r="A926" t="s">
        <v>1541</v>
      </c>
      <c r="AB926">
        <v>11</v>
      </c>
      <c r="AC926">
        <f aca="true" t="shared" si="378" ref="AC926:AC934">AB926</f>
        <v>11</v>
      </c>
      <c r="AD926">
        <f aca="true" t="shared" si="379" ref="AD926:AD934">AC926</f>
        <v>11</v>
      </c>
      <c r="AE926">
        <f aca="true" t="shared" si="380" ref="AE926:AE934">AD926</f>
        <v>11</v>
      </c>
      <c r="AF926" s="14">
        <v>2</v>
      </c>
      <c r="AG926" s="5">
        <f aca="true" t="shared" si="381" ref="AG926:AG934">AH926</f>
        <v>11</v>
      </c>
      <c r="AH926" s="5">
        <v>11</v>
      </c>
      <c r="AI926" s="5">
        <f aca="true" t="shared" si="382" ref="AI926:AI934">AH926</f>
        <v>11</v>
      </c>
      <c r="AJ926" s="5">
        <f aca="true" t="shared" si="383" ref="AJ926:AJ934">AI926</f>
        <v>11</v>
      </c>
      <c r="AK926" s="5">
        <f aca="true" t="shared" si="384" ref="AK926:AK934">AJ926</f>
        <v>11</v>
      </c>
      <c r="AL926" s="14">
        <v>1</v>
      </c>
      <c r="AQ926">
        <v>8</v>
      </c>
      <c r="AR926" t="s">
        <v>383</v>
      </c>
    </row>
    <row r="927" spans="1:44" ht="13.5">
      <c r="A927" t="s">
        <v>1542</v>
      </c>
      <c r="AB927">
        <v>16</v>
      </c>
      <c r="AC927">
        <f t="shared" si="378"/>
        <v>16</v>
      </c>
      <c r="AD927">
        <f t="shared" si="379"/>
        <v>16</v>
      </c>
      <c r="AE927">
        <f t="shared" si="380"/>
        <v>16</v>
      </c>
      <c r="AF927" s="14">
        <v>2</v>
      </c>
      <c r="AG927" s="5">
        <f t="shared" si="381"/>
        <v>16</v>
      </c>
      <c r="AH927" s="5">
        <v>16</v>
      </c>
      <c r="AI927" s="5">
        <f t="shared" si="382"/>
        <v>16</v>
      </c>
      <c r="AJ927" s="5">
        <f t="shared" si="383"/>
        <v>16</v>
      </c>
      <c r="AK927" s="5">
        <f t="shared" si="384"/>
        <v>16</v>
      </c>
      <c r="AL927" s="14">
        <v>1</v>
      </c>
      <c r="AQ927">
        <v>9</v>
      </c>
      <c r="AR927" t="s">
        <v>383</v>
      </c>
    </row>
    <row r="928" spans="1:44" ht="13.5">
      <c r="A928" t="s">
        <v>1543</v>
      </c>
      <c r="AB928">
        <v>20</v>
      </c>
      <c r="AC928">
        <f t="shared" si="378"/>
        <v>20</v>
      </c>
      <c r="AD928">
        <f t="shared" si="379"/>
        <v>20</v>
      </c>
      <c r="AE928">
        <f t="shared" si="380"/>
        <v>20</v>
      </c>
      <c r="AF928" s="14">
        <v>2</v>
      </c>
      <c r="AG928" s="5">
        <f t="shared" si="381"/>
        <v>20</v>
      </c>
      <c r="AH928" s="5">
        <v>20</v>
      </c>
      <c r="AI928" s="5">
        <f t="shared" si="382"/>
        <v>20</v>
      </c>
      <c r="AJ928" s="5">
        <f t="shared" si="383"/>
        <v>20</v>
      </c>
      <c r="AK928" s="5">
        <f t="shared" si="384"/>
        <v>20</v>
      </c>
      <c r="AL928" s="14">
        <v>1</v>
      </c>
      <c r="AQ928">
        <v>10</v>
      </c>
      <c r="AR928" t="s">
        <v>383</v>
      </c>
    </row>
    <row r="929" spans="1:44" ht="13.5">
      <c r="A929" t="s">
        <v>1544</v>
      </c>
      <c r="AB929">
        <v>26</v>
      </c>
      <c r="AC929">
        <f t="shared" si="378"/>
        <v>26</v>
      </c>
      <c r="AD929">
        <f t="shared" si="379"/>
        <v>26</v>
      </c>
      <c r="AE929">
        <f t="shared" si="380"/>
        <v>26</v>
      </c>
      <c r="AF929" s="14">
        <v>2.2</v>
      </c>
      <c r="AG929" s="5">
        <f t="shared" si="381"/>
        <v>26</v>
      </c>
      <c r="AH929" s="5">
        <v>26</v>
      </c>
      <c r="AI929" s="5">
        <f t="shared" si="382"/>
        <v>26</v>
      </c>
      <c r="AJ929" s="5">
        <f t="shared" si="383"/>
        <v>26</v>
      </c>
      <c r="AK929" s="5">
        <f t="shared" si="384"/>
        <v>26</v>
      </c>
      <c r="AL929" s="14">
        <v>1.1</v>
      </c>
      <c r="AQ929">
        <v>11</v>
      </c>
      <c r="AR929" t="s">
        <v>383</v>
      </c>
    </row>
    <row r="930" spans="1:44" ht="13.5">
      <c r="A930" t="s">
        <v>1545</v>
      </c>
      <c r="AB930">
        <v>31</v>
      </c>
      <c r="AC930">
        <f t="shared" si="378"/>
        <v>31</v>
      </c>
      <c r="AD930">
        <f t="shared" si="379"/>
        <v>31</v>
      </c>
      <c r="AE930">
        <f t="shared" si="380"/>
        <v>31</v>
      </c>
      <c r="AF930" s="14">
        <v>2.2</v>
      </c>
      <c r="AG930" s="5">
        <f t="shared" si="381"/>
        <v>31</v>
      </c>
      <c r="AH930" s="5">
        <v>31</v>
      </c>
      <c r="AI930" s="5">
        <f t="shared" si="382"/>
        <v>31</v>
      </c>
      <c r="AJ930" s="5">
        <f t="shared" si="383"/>
        <v>31</v>
      </c>
      <c r="AK930" s="5">
        <f t="shared" si="384"/>
        <v>31</v>
      </c>
      <c r="AL930" s="14">
        <v>1.1</v>
      </c>
      <c r="AQ930">
        <v>12</v>
      </c>
      <c r="AR930" t="s">
        <v>383</v>
      </c>
    </row>
    <row r="931" spans="1:44" ht="13.5">
      <c r="A931" t="s">
        <v>1546</v>
      </c>
      <c r="AB931">
        <v>36</v>
      </c>
      <c r="AC931">
        <f t="shared" si="378"/>
        <v>36</v>
      </c>
      <c r="AD931">
        <f t="shared" si="379"/>
        <v>36</v>
      </c>
      <c r="AE931">
        <f t="shared" si="380"/>
        <v>36</v>
      </c>
      <c r="AF931" s="14">
        <v>2.4</v>
      </c>
      <c r="AG931" s="5">
        <f t="shared" si="381"/>
        <v>36</v>
      </c>
      <c r="AH931" s="5">
        <v>36</v>
      </c>
      <c r="AI931" s="5">
        <f t="shared" si="382"/>
        <v>36</v>
      </c>
      <c r="AJ931" s="5">
        <f t="shared" si="383"/>
        <v>36</v>
      </c>
      <c r="AK931" s="5">
        <f t="shared" si="384"/>
        <v>36</v>
      </c>
      <c r="AL931" s="14">
        <v>1.2</v>
      </c>
      <c r="AQ931">
        <v>13</v>
      </c>
      <c r="AR931" t="s">
        <v>383</v>
      </c>
    </row>
    <row r="932" spans="1:44" ht="13.5">
      <c r="A932" t="s">
        <v>1547</v>
      </c>
      <c r="AB932">
        <v>41</v>
      </c>
      <c r="AC932">
        <f t="shared" si="378"/>
        <v>41</v>
      </c>
      <c r="AD932">
        <f t="shared" si="379"/>
        <v>41</v>
      </c>
      <c r="AE932">
        <f t="shared" si="380"/>
        <v>41</v>
      </c>
      <c r="AF932" s="14">
        <v>2.4</v>
      </c>
      <c r="AG932" s="5">
        <f t="shared" si="381"/>
        <v>41</v>
      </c>
      <c r="AH932" s="5">
        <v>41</v>
      </c>
      <c r="AI932" s="5">
        <f t="shared" si="382"/>
        <v>41</v>
      </c>
      <c r="AJ932" s="5">
        <f t="shared" si="383"/>
        <v>41</v>
      </c>
      <c r="AK932" s="5">
        <f t="shared" si="384"/>
        <v>41</v>
      </c>
      <c r="AL932" s="14">
        <v>1.2</v>
      </c>
      <c r="AQ932">
        <v>14</v>
      </c>
      <c r="AR932" t="s">
        <v>383</v>
      </c>
    </row>
    <row r="933" spans="1:44" ht="13.5">
      <c r="A933" t="s">
        <v>1548</v>
      </c>
      <c r="AB933">
        <v>-900000</v>
      </c>
      <c r="AC933">
        <f t="shared" si="378"/>
        <v>-900000</v>
      </c>
      <c r="AD933">
        <f t="shared" si="379"/>
        <v>-900000</v>
      </c>
      <c r="AE933">
        <f t="shared" si="380"/>
        <v>-900000</v>
      </c>
      <c r="AF933" s="14">
        <v>-899998</v>
      </c>
      <c r="AG933" s="5">
        <f t="shared" si="381"/>
        <v>-899998</v>
      </c>
      <c r="AH933" s="5">
        <v>-899998</v>
      </c>
      <c r="AI933" s="5">
        <f t="shared" si="382"/>
        <v>-899998</v>
      </c>
      <c r="AJ933" s="5">
        <f t="shared" si="383"/>
        <v>-899998</v>
      </c>
      <c r="AK933" s="5">
        <f t="shared" si="384"/>
        <v>-899998</v>
      </c>
      <c r="AL933" s="14">
        <v>-900000</v>
      </c>
      <c r="AQ933">
        <v>-900000</v>
      </c>
      <c r="AR933" t="s">
        <v>383</v>
      </c>
    </row>
    <row r="934" spans="1:49" s="79" customFormat="1" ht="13.5">
      <c r="A934" s="79" t="s">
        <v>1771</v>
      </c>
      <c r="B934" s="12"/>
      <c r="E934" s="13"/>
      <c r="F934" s="14"/>
      <c r="G934" s="15"/>
      <c r="J934" s="16"/>
      <c r="K934" s="2"/>
      <c r="L934" s="2"/>
      <c r="M934" s="2"/>
      <c r="N934" s="14"/>
      <c r="R934" s="13"/>
      <c r="S934" s="15"/>
      <c r="V934" s="16"/>
      <c r="Y934" s="13"/>
      <c r="Z934" s="14"/>
      <c r="AA934" s="14"/>
      <c r="AB934" s="79">
        <v>15</v>
      </c>
      <c r="AC934" s="79">
        <f t="shared" si="378"/>
        <v>15</v>
      </c>
      <c r="AD934" s="79">
        <f t="shared" si="379"/>
        <v>15</v>
      </c>
      <c r="AE934" s="79">
        <f t="shared" si="380"/>
        <v>15</v>
      </c>
      <c r="AF934" s="14"/>
      <c r="AG934" s="5">
        <f t="shared" si="381"/>
        <v>15</v>
      </c>
      <c r="AH934" s="5">
        <v>15</v>
      </c>
      <c r="AI934" s="5">
        <f t="shared" si="382"/>
        <v>15</v>
      </c>
      <c r="AJ934" s="5">
        <f t="shared" si="383"/>
        <v>15</v>
      </c>
      <c r="AK934" s="5">
        <f t="shared" si="384"/>
        <v>15</v>
      </c>
      <c r="AL934" s="14"/>
      <c r="AV934" s="79">
        <v>1</v>
      </c>
      <c r="AW934" s="79">
        <v>1</v>
      </c>
    </row>
    <row r="935" spans="1:49" s="79" customFormat="1" ht="13.5">
      <c r="A935" s="79" t="s">
        <v>1772</v>
      </c>
      <c r="B935" s="12"/>
      <c r="E935" s="13"/>
      <c r="F935" s="14"/>
      <c r="G935" s="15"/>
      <c r="J935" s="16"/>
      <c r="K935" s="2"/>
      <c r="L935" s="2"/>
      <c r="M935" s="2"/>
      <c r="N935" s="14"/>
      <c r="R935" s="13"/>
      <c r="S935" s="15"/>
      <c r="V935" s="16"/>
      <c r="Y935" s="13"/>
      <c r="Z935" s="14"/>
      <c r="AA935" s="14"/>
      <c r="AB935" s="79">
        <v>-900000</v>
      </c>
      <c r="AC935" s="79">
        <f>AB935</f>
        <v>-900000</v>
      </c>
      <c r="AD935" s="79">
        <f>AC935</f>
        <v>-900000</v>
      </c>
      <c r="AE935" s="79">
        <f>AD935</f>
        <v>-900000</v>
      </c>
      <c r="AF935" s="14"/>
      <c r="AG935" s="5">
        <f>AH935</f>
        <v>-899998</v>
      </c>
      <c r="AH935" s="5">
        <v>-899998</v>
      </c>
      <c r="AI935" s="5">
        <f>AH935</f>
        <v>-899998</v>
      </c>
      <c r="AJ935" s="5">
        <f>AI935</f>
        <v>-899998</v>
      </c>
      <c r="AK935" s="5">
        <f>AJ935</f>
        <v>-899998</v>
      </c>
      <c r="AL935" s="14"/>
      <c r="AV935" s="79">
        <v>1</v>
      </c>
      <c r="AW935" s="79">
        <v>1</v>
      </c>
    </row>
    <row r="936" spans="1:49" s="79" customFormat="1" ht="13.5">
      <c r="A936" s="79" t="s">
        <v>1773</v>
      </c>
      <c r="B936" s="12"/>
      <c r="E936" s="13"/>
      <c r="F936" s="14"/>
      <c r="G936" s="15"/>
      <c r="J936" s="16"/>
      <c r="K936" s="2"/>
      <c r="L936" s="2"/>
      <c r="M936" s="2"/>
      <c r="N936" s="14"/>
      <c r="R936" s="13"/>
      <c r="S936" s="15"/>
      <c r="V936" s="16"/>
      <c r="Y936" s="13"/>
      <c r="Z936" s="14"/>
      <c r="AA936" s="14"/>
      <c r="AB936" s="79">
        <v>-899999</v>
      </c>
      <c r="AC936" s="79">
        <f aca="true" t="shared" si="385" ref="AC936:AC943">AB936</f>
        <v>-899999</v>
      </c>
      <c r="AD936" s="79">
        <f aca="true" t="shared" si="386" ref="AD936:AD943">AC936</f>
        <v>-899999</v>
      </c>
      <c r="AE936" s="79">
        <f aca="true" t="shared" si="387" ref="AE936:AE943">AD936</f>
        <v>-899999</v>
      </c>
      <c r="AF936" s="14"/>
      <c r="AG936" s="5">
        <f aca="true" t="shared" si="388" ref="AG936:AG943">AH936</f>
        <v>-899997</v>
      </c>
      <c r="AH936" s="5">
        <v>-899997</v>
      </c>
      <c r="AI936" s="5">
        <f aca="true" t="shared" si="389" ref="AI936:AI943">AH936</f>
        <v>-899997</v>
      </c>
      <c r="AJ936" s="5">
        <f aca="true" t="shared" si="390" ref="AJ936:AJ943">AI936</f>
        <v>-899997</v>
      </c>
      <c r="AK936" s="5">
        <f aca="true" t="shared" si="391" ref="AK936:AK943">AJ936</f>
        <v>-899997</v>
      </c>
      <c r="AL936" s="14"/>
      <c r="AV936" s="79">
        <v>1</v>
      </c>
      <c r="AW936" s="79">
        <v>1</v>
      </c>
    </row>
    <row r="937" spans="1:49" s="79" customFormat="1" ht="13.5">
      <c r="A937" s="79" t="s">
        <v>1774</v>
      </c>
      <c r="B937" s="12"/>
      <c r="E937" s="13"/>
      <c r="F937" s="14"/>
      <c r="G937" s="15"/>
      <c r="J937" s="16"/>
      <c r="K937" s="2"/>
      <c r="L937" s="2"/>
      <c r="M937" s="2"/>
      <c r="N937" s="14"/>
      <c r="R937" s="13"/>
      <c r="S937" s="15"/>
      <c r="V937" s="16"/>
      <c r="Y937" s="13"/>
      <c r="Z937" s="14"/>
      <c r="AA937" s="14"/>
      <c r="AB937" s="79">
        <v>-899998</v>
      </c>
      <c r="AC937" s="79">
        <f t="shared" si="385"/>
        <v>-899998</v>
      </c>
      <c r="AD937" s="79">
        <f t="shared" si="386"/>
        <v>-899998</v>
      </c>
      <c r="AE937" s="79">
        <f t="shared" si="387"/>
        <v>-899998</v>
      </c>
      <c r="AF937" s="14"/>
      <c r="AG937" s="5">
        <f t="shared" si="388"/>
        <v>-899996</v>
      </c>
      <c r="AH937" s="5">
        <v>-899996</v>
      </c>
      <c r="AI937" s="5">
        <f t="shared" si="389"/>
        <v>-899996</v>
      </c>
      <c r="AJ937" s="5">
        <f t="shared" si="390"/>
        <v>-899996</v>
      </c>
      <c r="AK937" s="5">
        <f t="shared" si="391"/>
        <v>-899996</v>
      </c>
      <c r="AL937" s="14"/>
      <c r="AV937" s="79">
        <v>1</v>
      </c>
      <c r="AW937" s="79">
        <v>1</v>
      </c>
    </row>
    <row r="938" spans="1:49" s="79" customFormat="1" ht="13.5">
      <c r="A938" s="79" t="s">
        <v>1775</v>
      </c>
      <c r="B938" s="12"/>
      <c r="E938" s="13"/>
      <c r="F938" s="14"/>
      <c r="G938" s="15"/>
      <c r="J938" s="16"/>
      <c r="K938" s="2"/>
      <c r="L938" s="2"/>
      <c r="M938" s="2"/>
      <c r="N938" s="14"/>
      <c r="R938" s="13"/>
      <c r="S938" s="15"/>
      <c r="V938" s="16"/>
      <c r="Y938" s="13"/>
      <c r="Z938" s="14"/>
      <c r="AA938" s="14"/>
      <c r="AB938" s="79">
        <v>-899997</v>
      </c>
      <c r="AC938" s="79">
        <f t="shared" si="385"/>
        <v>-899997</v>
      </c>
      <c r="AD938" s="79">
        <f t="shared" si="386"/>
        <v>-899997</v>
      </c>
      <c r="AE938" s="79">
        <f t="shared" si="387"/>
        <v>-899997</v>
      </c>
      <c r="AF938" s="14"/>
      <c r="AG938" s="5">
        <f t="shared" si="388"/>
        <v>-899995</v>
      </c>
      <c r="AH938" s="5">
        <v>-899995</v>
      </c>
      <c r="AI938" s="5">
        <f t="shared" si="389"/>
        <v>-899995</v>
      </c>
      <c r="AJ938" s="5">
        <f t="shared" si="390"/>
        <v>-899995</v>
      </c>
      <c r="AK938" s="5">
        <f t="shared" si="391"/>
        <v>-899995</v>
      </c>
      <c r="AL938" s="14"/>
      <c r="AV938" s="79">
        <v>1</v>
      </c>
      <c r="AW938" s="79">
        <v>1</v>
      </c>
    </row>
    <row r="939" spans="1:49" s="79" customFormat="1" ht="13.5">
      <c r="A939" s="79" t="s">
        <v>1776</v>
      </c>
      <c r="B939" s="12"/>
      <c r="E939" s="13"/>
      <c r="F939" s="14"/>
      <c r="G939" s="15"/>
      <c r="J939" s="16"/>
      <c r="K939" s="2"/>
      <c r="L939" s="2"/>
      <c r="M939" s="2"/>
      <c r="N939" s="14"/>
      <c r="R939" s="13"/>
      <c r="S939" s="15"/>
      <c r="V939" s="16"/>
      <c r="Y939" s="13"/>
      <c r="Z939" s="14"/>
      <c r="AA939" s="14"/>
      <c r="AB939" s="79">
        <v>-899996</v>
      </c>
      <c r="AC939" s="79">
        <f t="shared" si="385"/>
        <v>-899996</v>
      </c>
      <c r="AD939" s="79">
        <f t="shared" si="386"/>
        <v>-899996</v>
      </c>
      <c r="AE939" s="79">
        <f t="shared" si="387"/>
        <v>-899996</v>
      </c>
      <c r="AF939" s="14"/>
      <c r="AG939" s="5">
        <f t="shared" si="388"/>
        <v>-899994</v>
      </c>
      <c r="AH939" s="5">
        <v>-899994</v>
      </c>
      <c r="AI939" s="5">
        <f t="shared" si="389"/>
        <v>-899994</v>
      </c>
      <c r="AJ939" s="5">
        <f t="shared" si="390"/>
        <v>-899994</v>
      </c>
      <c r="AK939" s="5">
        <f t="shared" si="391"/>
        <v>-899994</v>
      </c>
      <c r="AL939" s="14"/>
      <c r="AV939" s="79">
        <v>1</v>
      </c>
      <c r="AW939" s="79">
        <v>1</v>
      </c>
    </row>
    <row r="940" spans="1:49" s="79" customFormat="1" ht="13.5">
      <c r="A940" s="79" t="s">
        <v>1777</v>
      </c>
      <c r="B940" s="12"/>
      <c r="E940" s="13"/>
      <c r="F940" s="14"/>
      <c r="G940" s="15"/>
      <c r="J940" s="16"/>
      <c r="K940" s="2"/>
      <c r="L940" s="2"/>
      <c r="M940" s="2"/>
      <c r="N940" s="14"/>
      <c r="R940" s="13"/>
      <c r="S940" s="15"/>
      <c r="V940" s="16"/>
      <c r="Y940" s="13"/>
      <c r="Z940" s="14"/>
      <c r="AA940" s="14"/>
      <c r="AB940" s="79">
        <v>-899995</v>
      </c>
      <c r="AC940" s="79">
        <f t="shared" si="385"/>
        <v>-899995</v>
      </c>
      <c r="AD940" s="79">
        <f t="shared" si="386"/>
        <v>-899995</v>
      </c>
      <c r="AE940" s="79">
        <f t="shared" si="387"/>
        <v>-899995</v>
      </c>
      <c r="AF940" s="14"/>
      <c r="AG940" s="5">
        <f t="shared" si="388"/>
        <v>-899993</v>
      </c>
      <c r="AH940" s="5">
        <v>-899993</v>
      </c>
      <c r="AI940" s="5">
        <f t="shared" si="389"/>
        <v>-899993</v>
      </c>
      <c r="AJ940" s="5">
        <f t="shared" si="390"/>
        <v>-899993</v>
      </c>
      <c r="AK940" s="5">
        <f t="shared" si="391"/>
        <v>-899993</v>
      </c>
      <c r="AL940" s="14"/>
      <c r="AV940" s="79">
        <v>1</v>
      </c>
      <c r="AW940" s="79">
        <v>1</v>
      </c>
    </row>
    <row r="941" spans="1:49" s="79" customFormat="1" ht="13.5">
      <c r="A941" s="79" t="s">
        <v>1778</v>
      </c>
      <c r="B941" s="12"/>
      <c r="E941" s="13"/>
      <c r="F941" s="14"/>
      <c r="G941" s="15"/>
      <c r="J941" s="16"/>
      <c r="K941" s="2"/>
      <c r="L941" s="2"/>
      <c r="M941" s="2"/>
      <c r="N941" s="14"/>
      <c r="R941" s="13"/>
      <c r="S941" s="15"/>
      <c r="V941" s="16"/>
      <c r="Y941" s="13"/>
      <c r="Z941" s="14"/>
      <c r="AA941" s="14"/>
      <c r="AB941" s="79">
        <v>-899994</v>
      </c>
      <c r="AC941" s="79">
        <f t="shared" si="385"/>
        <v>-899994</v>
      </c>
      <c r="AD941" s="79">
        <f t="shared" si="386"/>
        <v>-899994</v>
      </c>
      <c r="AE941" s="79">
        <f t="shared" si="387"/>
        <v>-899994</v>
      </c>
      <c r="AF941" s="14"/>
      <c r="AG941" s="5">
        <f t="shared" si="388"/>
        <v>-899992</v>
      </c>
      <c r="AH941" s="5">
        <v>-899992</v>
      </c>
      <c r="AI941" s="5">
        <f t="shared" si="389"/>
        <v>-899992</v>
      </c>
      <c r="AJ941" s="5">
        <f t="shared" si="390"/>
        <v>-899992</v>
      </c>
      <c r="AK941" s="5">
        <f t="shared" si="391"/>
        <v>-899992</v>
      </c>
      <c r="AL941" s="14"/>
      <c r="AV941" s="79">
        <v>1</v>
      </c>
      <c r="AW941" s="79">
        <v>1</v>
      </c>
    </row>
    <row r="942" spans="1:49" s="79" customFormat="1" ht="13.5">
      <c r="A942" s="79" t="s">
        <v>1779</v>
      </c>
      <c r="B942" s="12"/>
      <c r="E942" s="13"/>
      <c r="F942" s="14"/>
      <c r="G942" s="15"/>
      <c r="J942" s="16"/>
      <c r="K942" s="2"/>
      <c r="L942" s="2"/>
      <c r="M942" s="2"/>
      <c r="N942" s="14"/>
      <c r="R942" s="13"/>
      <c r="S942" s="15"/>
      <c r="V942" s="16"/>
      <c r="Y942" s="13"/>
      <c r="Z942" s="14"/>
      <c r="AA942" s="14"/>
      <c r="AB942" s="79">
        <v>-899993</v>
      </c>
      <c r="AC942" s="79">
        <f t="shared" si="385"/>
        <v>-899993</v>
      </c>
      <c r="AD942" s="79">
        <f t="shared" si="386"/>
        <v>-899993</v>
      </c>
      <c r="AE942" s="79">
        <f t="shared" si="387"/>
        <v>-899993</v>
      </c>
      <c r="AF942" s="14"/>
      <c r="AG942" s="5">
        <f t="shared" si="388"/>
        <v>-899991</v>
      </c>
      <c r="AH942" s="5">
        <v>-899991</v>
      </c>
      <c r="AI942" s="5">
        <f t="shared" si="389"/>
        <v>-899991</v>
      </c>
      <c r="AJ942" s="5">
        <f t="shared" si="390"/>
        <v>-899991</v>
      </c>
      <c r="AK942" s="5">
        <f t="shared" si="391"/>
        <v>-899991</v>
      </c>
      <c r="AL942" s="14"/>
      <c r="AV942" s="79">
        <v>1</v>
      </c>
      <c r="AW942" s="79">
        <v>1</v>
      </c>
    </row>
    <row r="943" spans="1:49" s="79" customFormat="1" ht="13.5">
      <c r="A943" s="79" t="s">
        <v>1780</v>
      </c>
      <c r="B943" s="12"/>
      <c r="E943" s="13"/>
      <c r="F943" s="14"/>
      <c r="G943" s="15"/>
      <c r="J943" s="16"/>
      <c r="K943" s="2"/>
      <c r="L943" s="2"/>
      <c r="M943" s="2"/>
      <c r="N943" s="14"/>
      <c r="R943" s="13"/>
      <c r="S943" s="15"/>
      <c r="V943" s="16"/>
      <c r="Y943" s="13"/>
      <c r="Z943" s="14"/>
      <c r="AA943" s="14"/>
      <c r="AB943" s="79">
        <v>-899992</v>
      </c>
      <c r="AC943" s="79">
        <f t="shared" si="385"/>
        <v>-899992</v>
      </c>
      <c r="AD943" s="79">
        <f t="shared" si="386"/>
        <v>-899992</v>
      </c>
      <c r="AE943" s="79">
        <f t="shared" si="387"/>
        <v>-899992</v>
      </c>
      <c r="AF943" s="14"/>
      <c r="AG943" s="5">
        <f t="shared" si="388"/>
        <v>-899990</v>
      </c>
      <c r="AH943" s="5">
        <v>-899990</v>
      </c>
      <c r="AI943" s="5">
        <f t="shared" si="389"/>
        <v>-899990</v>
      </c>
      <c r="AJ943" s="5">
        <f t="shared" si="390"/>
        <v>-899990</v>
      </c>
      <c r="AK943" s="5">
        <f t="shared" si="391"/>
        <v>-899990</v>
      </c>
      <c r="AL943" s="14"/>
      <c r="AV943" s="79">
        <v>1</v>
      </c>
      <c r="AW943" s="79">
        <v>1</v>
      </c>
    </row>
    <row r="944" spans="1:42" ht="13.5">
      <c r="A944" t="s">
        <v>1124</v>
      </c>
      <c r="AO944">
        <v>7</v>
      </c>
      <c r="AP944" t="s">
        <v>1308</v>
      </c>
    </row>
    <row r="945" spans="1:42" ht="13.5">
      <c r="A945" t="s">
        <v>1125</v>
      </c>
      <c r="AO945">
        <v>8</v>
      </c>
      <c r="AP945" t="s">
        <v>1308</v>
      </c>
    </row>
    <row r="946" spans="1:42" ht="13.5">
      <c r="A946" t="s">
        <v>1126</v>
      </c>
      <c r="AO946">
        <v>9</v>
      </c>
      <c r="AP946" t="s">
        <v>1308</v>
      </c>
    </row>
    <row r="947" spans="1:42" ht="13.5">
      <c r="A947" t="s">
        <v>1127</v>
      </c>
      <c r="AO947">
        <v>10</v>
      </c>
      <c r="AP947" t="s">
        <v>1308</v>
      </c>
    </row>
    <row r="948" spans="1:42" ht="13.5">
      <c r="A948" t="s">
        <v>1128</v>
      </c>
      <c r="AO948">
        <v>11</v>
      </c>
      <c r="AP948" t="s">
        <v>1308</v>
      </c>
    </row>
    <row r="949" spans="1:42" ht="13.5">
      <c r="A949" t="s">
        <v>1129</v>
      </c>
      <c r="AO949">
        <v>12</v>
      </c>
      <c r="AP949" t="s">
        <v>1308</v>
      </c>
    </row>
    <row r="950" spans="1:42" ht="13.5">
      <c r="A950" t="s">
        <v>1130</v>
      </c>
      <c r="AO950">
        <v>13</v>
      </c>
      <c r="AP950" t="s">
        <v>1308</v>
      </c>
    </row>
    <row r="951" spans="1:42" ht="13.5">
      <c r="A951" t="s">
        <v>1131</v>
      </c>
      <c r="AO951">
        <v>14</v>
      </c>
      <c r="AP951" t="s">
        <v>1308</v>
      </c>
    </row>
    <row r="952" spans="1:42" ht="13.5">
      <c r="A952" t="s">
        <v>1132</v>
      </c>
      <c r="AO952">
        <v>15</v>
      </c>
      <c r="AP952" t="s">
        <v>1308</v>
      </c>
    </row>
    <row r="953" spans="1:42" ht="13.5">
      <c r="A953" t="s">
        <v>1133</v>
      </c>
      <c r="AO953">
        <v>16</v>
      </c>
      <c r="AP953" t="s">
        <v>1308</v>
      </c>
    </row>
    <row r="954" spans="1:42" ht="13.5">
      <c r="A954" t="s">
        <v>1134</v>
      </c>
      <c r="AO954">
        <v>7</v>
      </c>
      <c r="AP954" t="s">
        <v>1308</v>
      </c>
    </row>
    <row r="955" spans="1:42" ht="13.5">
      <c r="A955" t="s">
        <v>1135</v>
      </c>
      <c r="AO955">
        <v>9</v>
      </c>
      <c r="AP955" t="s">
        <v>1308</v>
      </c>
    </row>
    <row r="956" spans="1:42" ht="13.5">
      <c r="A956" t="s">
        <v>1136</v>
      </c>
      <c r="AO956">
        <v>11</v>
      </c>
      <c r="AP956" t="s">
        <v>1308</v>
      </c>
    </row>
    <row r="957" spans="1:42" ht="13.5">
      <c r="A957" t="s">
        <v>1137</v>
      </c>
      <c r="AO957">
        <v>13</v>
      </c>
      <c r="AP957" t="s">
        <v>1308</v>
      </c>
    </row>
    <row r="958" spans="1:42" ht="13.5">
      <c r="A958" t="s">
        <v>1138</v>
      </c>
      <c r="AO958">
        <v>15</v>
      </c>
      <c r="AP958" t="s">
        <v>1308</v>
      </c>
    </row>
    <row r="959" spans="1:42" ht="13.5">
      <c r="A959" t="s">
        <v>1139</v>
      </c>
      <c r="AO959">
        <v>17</v>
      </c>
      <c r="AP959" t="s">
        <v>1308</v>
      </c>
    </row>
    <row r="960" spans="1:42" ht="13.5">
      <c r="A960" t="s">
        <v>1140</v>
      </c>
      <c r="AO960">
        <v>19</v>
      </c>
      <c r="AP960" t="s">
        <v>1308</v>
      </c>
    </row>
    <row r="961" spans="1:42" ht="13.5">
      <c r="A961" t="s">
        <v>1141</v>
      </c>
      <c r="AO961">
        <v>21</v>
      </c>
      <c r="AP961" t="s">
        <v>1308</v>
      </c>
    </row>
    <row r="962" spans="1:42" ht="13.5">
      <c r="A962" t="s">
        <v>1142</v>
      </c>
      <c r="AO962">
        <v>23</v>
      </c>
      <c r="AP962" t="s">
        <v>1308</v>
      </c>
    </row>
    <row r="963" spans="1:42" ht="13.5">
      <c r="A963" t="s">
        <v>1143</v>
      </c>
      <c r="AO963">
        <v>25</v>
      </c>
      <c r="AP963" t="s">
        <v>1308</v>
      </c>
    </row>
    <row r="964" spans="1:42" ht="13.5">
      <c r="A964" t="s">
        <v>1144</v>
      </c>
      <c r="AO964">
        <v>4</v>
      </c>
      <c r="AP964" t="s">
        <v>1309</v>
      </c>
    </row>
    <row r="965" spans="1:42" ht="13.5">
      <c r="A965" t="s">
        <v>1145</v>
      </c>
      <c r="AO965">
        <v>6</v>
      </c>
      <c r="AP965" t="s">
        <v>1309</v>
      </c>
    </row>
    <row r="966" spans="1:42" ht="13.5">
      <c r="A966" t="s">
        <v>1146</v>
      </c>
      <c r="AO966">
        <v>8</v>
      </c>
      <c r="AP966" t="s">
        <v>1309</v>
      </c>
    </row>
    <row r="967" spans="1:42" ht="13.5">
      <c r="A967" t="s">
        <v>1147</v>
      </c>
      <c r="AO967">
        <v>10</v>
      </c>
      <c r="AP967" t="s">
        <v>1309</v>
      </c>
    </row>
    <row r="968" spans="1:42" ht="13.5">
      <c r="A968" t="s">
        <v>1148</v>
      </c>
      <c r="AO968">
        <v>12</v>
      </c>
      <c r="AP968" t="s">
        <v>1309</v>
      </c>
    </row>
    <row r="969" spans="1:42" ht="13.5">
      <c r="A969" t="s">
        <v>1149</v>
      </c>
      <c r="AO969">
        <v>15</v>
      </c>
      <c r="AP969" t="s">
        <v>1309</v>
      </c>
    </row>
    <row r="970" spans="1:42" ht="13.5">
      <c r="A970" t="s">
        <v>1150</v>
      </c>
      <c r="AO970">
        <v>18</v>
      </c>
      <c r="AP970" t="s">
        <v>1309</v>
      </c>
    </row>
    <row r="971" spans="1:42" ht="13.5">
      <c r="A971" t="s">
        <v>1151</v>
      </c>
      <c r="AO971">
        <v>21</v>
      </c>
      <c r="AP971" t="s">
        <v>1309</v>
      </c>
    </row>
    <row r="972" spans="1:42" ht="13.5">
      <c r="A972" t="s">
        <v>1152</v>
      </c>
      <c r="AO972">
        <v>25</v>
      </c>
      <c r="AP972" t="s">
        <v>1309</v>
      </c>
    </row>
    <row r="973" spans="1:42" ht="13.5">
      <c r="A973" t="s">
        <v>1153</v>
      </c>
      <c r="AO973">
        <v>-900000</v>
      </c>
      <c r="AP973" t="s">
        <v>1309</v>
      </c>
    </row>
    <row r="974" spans="1:42" ht="13.5">
      <c r="A974" t="s">
        <v>1154</v>
      </c>
      <c r="AO974">
        <v>4</v>
      </c>
      <c r="AP974" t="s">
        <v>1310</v>
      </c>
    </row>
    <row r="975" spans="1:42" ht="13.5">
      <c r="A975" t="s">
        <v>1155</v>
      </c>
      <c r="AO975">
        <v>6</v>
      </c>
      <c r="AP975" t="s">
        <v>1310</v>
      </c>
    </row>
    <row r="976" spans="1:42" ht="13.5">
      <c r="A976" t="s">
        <v>1156</v>
      </c>
      <c r="AO976">
        <v>8</v>
      </c>
      <c r="AP976" t="s">
        <v>1310</v>
      </c>
    </row>
    <row r="977" spans="1:42" ht="13.5">
      <c r="A977" t="s">
        <v>1157</v>
      </c>
      <c r="AO977">
        <v>10</v>
      </c>
      <c r="AP977" t="s">
        <v>1310</v>
      </c>
    </row>
    <row r="978" spans="1:42" ht="13.5">
      <c r="A978" t="s">
        <v>1158</v>
      </c>
      <c r="AO978">
        <v>12</v>
      </c>
      <c r="AP978" t="s">
        <v>1310</v>
      </c>
    </row>
    <row r="979" spans="1:42" ht="13.5">
      <c r="A979" t="s">
        <v>1159</v>
      </c>
      <c r="AO979">
        <v>15</v>
      </c>
      <c r="AP979" t="s">
        <v>1310</v>
      </c>
    </row>
    <row r="980" spans="1:42" ht="13.5">
      <c r="A980" t="s">
        <v>1160</v>
      </c>
      <c r="AO980">
        <v>18</v>
      </c>
      <c r="AP980" t="s">
        <v>1310</v>
      </c>
    </row>
    <row r="981" spans="1:42" ht="13.5">
      <c r="A981" t="s">
        <v>1161</v>
      </c>
      <c r="AO981">
        <v>21</v>
      </c>
      <c r="AP981" t="s">
        <v>1310</v>
      </c>
    </row>
    <row r="982" spans="1:42" ht="13.5">
      <c r="A982" t="s">
        <v>1162</v>
      </c>
      <c r="AO982">
        <v>25</v>
      </c>
      <c r="AP982" t="s">
        <v>1310</v>
      </c>
    </row>
    <row r="983" spans="1:42" ht="13.5">
      <c r="A983" t="s">
        <v>1163</v>
      </c>
      <c r="AO983">
        <v>-900000</v>
      </c>
      <c r="AP983" t="s">
        <v>1310</v>
      </c>
    </row>
    <row r="984" spans="1:44" ht="13.5">
      <c r="A984" t="s">
        <v>1164</v>
      </c>
      <c r="AQ984">
        <v>6</v>
      </c>
      <c r="AR984" t="s">
        <v>1313</v>
      </c>
    </row>
    <row r="985" spans="1:44" ht="13.5">
      <c r="A985" t="s">
        <v>1165</v>
      </c>
      <c r="AQ985">
        <v>7</v>
      </c>
      <c r="AR985" t="s">
        <v>1313</v>
      </c>
    </row>
    <row r="986" spans="1:44" ht="13.5">
      <c r="A986" t="s">
        <v>1166</v>
      </c>
      <c r="AQ986">
        <v>8</v>
      </c>
      <c r="AR986" t="s">
        <v>1313</v>
      </c>
    </row>
    <row r="987" spans="1:44" ht="13.5">
      <c r="A987" t="s">
        <v>1167</v>
      </c>
      <c r="AQ987">
        <v>9</v>
      </c>
      <c r="AR987" t="s">
        <v>1313</v>
      </c>
    </row>
    <row r="988" spans="1:44" ht="13.5">
      <c r="A988" t="s">
        <v>1168</v>
      </c>
      <c r="AQ988">
        <v>10</v>
      </c>
      <c r="AR988" t="s">
        <v>1313</v>
      </c>
    </row>
    <row r="989" spans="1:44" ht="13.5">
      <c r="A989" t="s">
        <v>1169</v>
      </c>
      <c r="AQ989">
        <v>11</v>
      </c>
      <c r="AR989" t="s">
        <v>1313</v>
      </c>
    </row>
    <row r="990" spans="1:44" ht="13.5">
      <c r="A990" t="s">
        <v>1170</v>
      </c>
      <c r="AQ990">
        <v>12</v>
      </c>
      <c r="AR990" t="s">
        <v>1313</v>
      </c>
    </row>
    <row r="991" spans="1:44" ht="13.5">
      <c r="A991" t="s">
        <v>1171</v>
      </c>
      <c r="AQ991">
        <v>13</v>
      </c>
      <c r="AR991" t="s">
        <v>1313</v>
      </c>
    </row>
    <row r="992" spans="1:44" ht="13.5">
      <c r="A992" t="s">
        <v>1172</v>
      </c>
      <c r="AQ992">
        <v>14</v>
      </c>
      <c r="AR992" t="s">
        <v>1313</v>
      </c>
    </row>
    <row r="993" spans="1:44" ht="13.5">
      <c r="A993" t="s">
        <v>1173</v>
      </c>
      <c r="AQ993">
        <v>15</v>
      </c>
      <c r="AR993" t="s">
        <v>1313</v>
      </c>
    </row>
    <row r="994" spans="1:44" ht="13.5">
      <c r="A994" t="s">
        <v>1174</v>
      </c>
      <c r="AQ994">
        <v>7</v>
      </c>
      <c r="AR994" t="s">
        <v>1313</v>
      </c>
    </row>
    <row r="995" spans="1:44" ht="13.5">
      <c r="A995" t="s">
        <v>1175</v>
      </c>
      <c r="AQ995">
        <v>8</v>
      </c>
      <c r="AR995" t="s">
        <v>1313</v>
      </c>
    </row>
    <row r="996" spans="1:44" ht="13.5">
      <c r="A996" t="s">
        <v>1176</v>
      </c>
      <c r="AQ996">
        <v>9</v>
      </c>
      <c r="AR996" t="s">
        <v>1313</v>
      </c>
    </row>
    <row r="997" spans="1:44" ht="13.5">
      <c r="A997" t="s">
        <v>1177</v>
      </c>
      <c r="AQ997">
        <v>10</v>
      </c>
      <c r="AR997" t="s">
        <v>1313</v>
      </c>
    </row>
    <row r="998" spans="1:44" ht="13.5">
      <c r="A998" t="s">
        <v>1178</v>
      </c>
      <c r="AQ998">
        <v>12</v>
      </c>
      <c r="AR998" t="s">
        <v>1313</v>
      </c>
    </row>
    <row r="999" spans="1:44" ht="13.5">
      <c r="A999" t="s">
        <v>1179</v>
      </c>
      <c r="AQ999">
        <v>14</v>
      </c>
      <c r="AR999" t="s">
        <v>1313</v>
      </c>
    </row>
    <row r="1000" spans="1:44" ht="13.5">
      <c r="A1000" t="s">
        <v>1180</v>
      </c>
      <c r="AQ1000">
        <v>16</v>
      </c>
      <c r="AR1000" t="s">
        <v>1313</v>
      </c>
    </row>
    <row r="1001" spans="1:44" ht="13.5">
      <c r="A1001" t="s">
        <v>1181</v>
      </c>
      <c r="AQ1001">
        <v>18</v>
      </c>
      <c r="AR1001" t="s">
        <v>1313</v>
      </c>
    </row>
    <row r="1002" spans="1:44" ht="13.5">
      <c r="A1002" t="s">
        <v>1182</v>
      </c>
      <c r="AQ1002">
        <v>20</v>
      </c>
      <c r="AR1002" t="s">
        <v>1313</v>
      </c>
    </row>
    <row r="1003" spans="1:44" ht="13.5">
      <c r="A1003" t="s">
        <v>1183</v>
      </c>
      <c r="AQ1003">
        <v>22</v>
      </c>
      <c r="AR1003" t="s">
        <v>1313</v>
      </c>
    </row>
    <row r="1004" spans="1:44" ht="13.5">
      <c r="A1004" t="s">
        <v>1184</v>
      </c>
      <c r="AQ1004">
        <v>7</v>
      </c>
      <c r="AR1004" t="s">
        <v>1314</v>
      </c>
    </row>
    <row r="1005" spans="1:44" ht="13.5">
      <c r="A1005" t="s">
        <v>1185</v>
      </c>
      <c r="AQ1005">
        <v>8</v>
      </c>
      <c r="AR1005" t="s">
        <v>1314</v>
      </c>
    </row>
    <row r="1006" spans="1:44" ht="13.5">
      <c r="A1006" t="s">
        <v>1186</v>
      </c>
      <c r="AQ1006">
        <v>9</v>
      </c>
      <c r="AR1006" t="s">
        <v>1314</v>
      </c>
    </row>
    <row r="1007" spans="1:44" ht="13.5">
      <c r="A1007" t="s">
        <v>1187</v>
      </c>
      <c r="AQ1007">
        <v>10</v>
      </c>
      <c r="AR1007" t="s">
        <v>1314</v>
      </c>
    </row>
    <row r="1008" spans="1:44" ht="13.5">
      <c r="A1008" t="s">
        <v>1188</v>
      </c>
      <c r="AQ1008">
        <v>12</v>
      </c>
      <c r="AR1008" t="s">
        <v>1314</v>
      </c>
    </row>
    <row r="1009" spans="1:44" ht="13.5">
      <c r="A1009" t="s">
        <v>1189</v>
      </c>
      <c r="AQ1009">
        <v>14</v>
      </c>
      <c r="AR1009" t="s">
        <v>1314</v>
      </c>
    </row>
    <row r="1010" spans="1:44" ht="13.5">
      <c r="A1010" t="s">
        <v>1190</v>
      </c>
      <c r="AQ1010">
        <v>16</v>
      </c>
      <c r="AR1010" t="s">
        <v>1314</v>
      </c>
    </row>
    <row r="1011" spans="1:44" ht="13.5">
      <c r="A1011" t="s">
        <v>1191</v>
      </c>
      <c r="AQ1011">
        <v>18</v>
      </c>
      <c r="AR1011" t="s">
        <v>1314</v>
      </c>
    </row>
    <row r="1012" spans="1:44" ht="13.5">
      <c r="A1012" t="s">
        <v>1192</v>
      </c>
      <c r="AQ1012">
        <v>20</v>
      </c>
      <c r="AR1012" t="s">
        <v>1314</v>
      </c>
    </row>
    <row r="1013" spans="1:44" ht="13.5">
      <c r="A1013" t="s">
        <v>1193</v>
      </c>
      <c r="AQ1013">
        <v>22</v>
      </c>
      <c r="AR1013" t="s">
        <v>1314</v>
      </c>
    </row>
    <row r="1014" spans="1:44" ht="13.5">
      <c r="A1014" t="s">
        <v>1194</v>
      </c>
      <c r="AQ1014">
        <v>7</v>
      </c>
      <c r="AR1014" t="s">
        <v>1315</v>
      </c>
    </row>
    <row r="1015" spans="1:44" ht="13.5">
      <c r="A1015" t="s">
        <v>1195</v>
      </c>
      <c r="AQ1015">
        <v>8</v>
      </c>
      <c r="AR1015" t="s">
        <v>1315</v>
      </c>
    </row>
    <row r="1016" spans="1:44" ht="13.5">
      <c r="A1016" t="s">
        <v>1196</v>
      </c>
      <c r="AQ1016">
        <v>9</v>
      </c>
      <c r="AR1016" t="s">
        <v>1315</v>
      </c>
    </row>
    <row r="1017" spans="1:44" ht="13.5">
      <c r="A1017" t="s">
        <v>1197</v>
      </c>
      <c r="AQ1017">
        <v>10</v>
      </c>
      <c r="AR1017" t="s">
        <v>1315</v>
      </c>
    </row>
    <row r="1018" spans="1:44" ht="13.5">
      <c r="A1018" t="s">
        <v>1198</v>
      </c>
      <c r="AQ1018">
        <v>12</v>
      </c>
      <c r="AR1018" t="s">
        <v>1315</v>
      </c>
    </row>
    <row r="1019" spans="1:44" ht="13.5">
      <c r="A1019" t="s">
        <v>1199</v>
      </c>
      <c r="AQ1019">
        <v>14</v>
      </c>
      <c r="AR1019" t="s">
        <v>1315</v>
      </c>
    </row>
    <row r="1020" spans="1:44" ht="13.5">
      <c r="A1020" t="s">
        <v>1200</v>
      </c>
      <c r="AQ1020">
        <v>16</v>
      </c>
      <c r="AR1020" t="s">
        <v>1315</v>
      </c>
    </row>
    <row r="1021" spans="1:44" ht="13.5">
      <c r="A1021" t="s">
        <v>1201</v>
      </c>
      <c r="AQ1021">
        <v>18</v>
      </c>
      <c r="AR1021" t="s">
        <v>1315</v>
      </c>
    </row>
    <row r="1022" spans="1:44" ht="13.5">
      <c r="A1022" t="s">
        <v>1202</v>
      </c>
      <c r="AQ1022">
        <v>20</v>
      </c>
      <c r="AR1022" t="s">
        <v>1315</v>
      </c>
    </row>
    <row r="1023" spans="1:44" ht="13.5">
      <c r="A1023" t="s">
        <v>1203</v>
      </c>
      <c r="AQ1023">
        <v>22</v>
      </c>
      <c r="AR1023" t="s">
        <v>1315</v>
      </c>
    </row>
    <row r="1024" spans="1:44" ht="13.5">
      <c r="A1024" t="s">
        <v>1204</v>
      </c>
      <c r="AO1024">
        <v>5</v>
      </c>
      <c r="AP1024" t="s">
        <v>1311</v>
      </c>
      <c r="AQ1024">
        <v>4</v>
      </c>
      <c r="AR1024" t="s">
        <v>381</v>
      </c>
    </row>
    <row r="1025" spans="1:44" ht="13.5">
      <c r="A1025" t="s">
        <v>1205</v>
      </c>
      <c r="AO1025">
        <v>6</v>
      </c>
      <c r="AP1025" t="s">
        <v>1311</v>
      </c>
      <c r="AQ1025">
        <v>5</v>
      </c>
      <c r="AR1025" t="s">
        <v>381</v>
      </c>
    </row>
    <row r="1026" spans="1:44" ht="13.5">
      <c r="A1026" t="s">
        <v>1206</v>
      </c>
      <c r="AO1026">
        <v>7</v>
      </c>
      <c r="AP1026" t="s">
        <v>1311</v>
      </c>
      <c r="AQ1026">
        <v>6</v>
      </c>
      <c r="AR1026" t="s">
        <v>381</v>
      </c>
    </row>
    <row r="1027" spans="1:44" ht="13.5">
      <c r="A1027" t="s">
        <v>1207</v>
      </c>
      <c r="AO1027">
        <v>8</v>
      </c>
      <c r="AP1027" t="s">
        <v>1311</v>
      </c>
      <c r="AQ1027">
        <v>7</v>
      </c>
      <c r="AR1027" t="s">
        <v>381</v>
      </c>
    </row>
    <row r="1028" spans="1:44" ht="13.5">
      <c r="A1028" t="s">
        <v>1208</v>
      </c>
      <c r="AO1028">
        <v>9</v>
      </c>
      <c r="AP1028" t="s">
        <v>1311</v>
      </c>
      <c r="AQ1028">
        <v>8</v>
      </c>
      <c r="AR1028" t="s">
        <v>381</v>
      </c>
    </row>
    <row r="1029" spans="1:44" ht="13.5">
      <c r="A1029" t="s">
        <v>1209</v>
      </c>
      <c r="AO1029">
        <v>10</v>
      </c>
      <c r="AP1029" t="s">
        <v>1311</v>
      </c>
      <c r="AQ1029">
        <v>9</v>
      </c>
      <c r="AR1029" t="s">
        <v>381</v>
      </c>
    </row>
    <row r="1030" spans="1:44" ht="13.5">
      <c r="A1030" t="s">
        <v>1210</v>
      </c>
      <c r="AO1030">
        <v>11</v>
      </c>
      <c r="AP1030" t="s">
        <v>1311</v>
      </c>
      <c r="AQ1030">
        <v>10</v>
      </c>
      <c r="AR1030" t="s">
        <v>381</v>
      </c>
    </row>
    <row r="1031" spans="1:44" ht="13.5">
      <c r="A1031" t="s">
        <v>1211</v>
      </c>
      <c r="AO1031">
        <v>12</v>
      </c>
      <c r="AP1031" t="s">
        <v>1311</v>
      </c>
      <c r="AQ1031">
        <v>11</v>
      </c>
      <c r="AR1031" t="s">
        <v>381</v>
      </c>
    </row>
    <row r="1032" spans="1:44" ht="13.5">
      <c r="A1032" t="s">
        <v>1212</v>
      </c>
      <c r="AO1032">
        <v>13</v>
      </c>
      <c r="AP1032" t="s">
        <v>1311</v>
      </c>
      <c r="AQ1032">
        <v>12</v>
      </c>
      <c r="AR1032" t="s">
        <v>381</v>
      </c>
    </row>
    <row r="1033" spans="1:44" ht="13.5">
      <c r="A1033" t="s">
        <v>1213</v>
      </c>
      <c r="AO1033">
        <v>-900000</v>
      </c>
      <c r="AP1033" t="s">
        <v>1311</v>
      </c>
      <c r="AQ1033">
        <v>-900000</v>
      </c>
      <c r="AR1033" t="s">
        <v>381</v>
      </c>
    </row>
    <row r="1034" spans="1:44" ht="13.5">
      <c r="A1034" t="s">
        <v>1214</v>
      </c>
      <c r="AO1034">
        <v>5</v>
      </c>
      <c r="AP1034" t="s">
        <v>1312</v>
      </c>
      <c r="AQ1034">
        <v>4</v>
      </c>
      <c r="AR1034" t="s">
        <v>383</v>
      </c>
    </row>
    <row r="1035" spans="1:44" ht="13.5">
      <c r="A1035" t="s">
        <v>1215</v>
      </c>
      <c r="AO1035">
        <v>6</v>
      </c>
      <c r="AP1035" t="s">
        <v>1312</v>
      </c>
      <c r="AQ1035">
        <v>5</v>
      </c>
      <c r="AR1035" t="s">
        <v>383</v>
      </c>
    </row>
    <row r="1036" spans="1:44" ht="13.5">
      <c r="A1036" t="s">
        <v>1216</v>
      </c>
      <c r="AO1036">
        <v>7</v>
      </c>
      <c r="AP1036" t="s">
        <v>1312</v>
      </c>
      <c r="AQ1036">
        <v>6</v>
      </c>
      <c r="AR1036" t="s">
        <v>383</v>
      </c>
    </row>
    <row r="1037" spans="1:44" ht="13.5">
      <c r="A1037" t="s">
        <v>1217</v>
      </c>
      <c r="AO1037">
        <v>8</v>
      </c>
      <c r="AP1037" t="s">
        <v>1312</v>
      </c>
      <c r="AQ1037">
        <v>7</v>
      </c>
      <c r="AR1037" t="s">
        <v>383</v>
      </c>
    </row>
    <row r="1038" spans="1:44" ht="13.5">
      <c r="A1038" t="s">
        <v>1218</v>
      </c>
      <c r="AO1038">
        <v>9</v>
      </c>
      <c r="AP1038" t="s">
        <v>1312</v>
      </c>
      <c r="AQ1038">
        <v>8</v>
      </c>
      <c r="AR1038" t="s">
        <v>383</v>
      </c>
    </row>
    <row r="1039" spans="1:44" ht="13.5">
      <c r="A1039" t="s">
        <v>1219</v>
      </c>
      <c r="AO1039">
        <v>10</v>
      </c>
      <c r="AP1039" t="s">
        <v>1312</v>
      </c>
      <c r="AQ1039">
        <v>9</v>
      </c>
      <c r="AR1039" t="s">
        <v>383</v>
      </c>
    </row>
    <row r="1040" spans="1:44" ht="13.5">
      <c r="A1040" t="s">
        <v>1220</v>
      </c>
      <c r="AO1040">
        <v>11</v>
      </c>
      <c r="AP1040" t="s">
        <v>1312</v>
      </c>
      <c r="AQ1040">
        <v>10</v>
      </c>
      <c r="AR1040" t="s">
        <v>383</v>
      </c>
    </row>
    <row r="1041" spans="1:44" ht="13.5">
      <c r="A1041" t="s">
        <v>1221</v>
      </c>
      <c r="AO1041">
        <v>12</v>
      </c>
      <c r="AP1041" t="s">
        <v>1312</v>
      </c>
      <c r="AQ1041">
        <v>11</v>
      </c>
      <c r="AR1041" t="s">
        <v>383</v>
      </c>
    </row>
    <row r="1042" spans="1:44" ht="13.5">
      <c r="A1042" t="s">
        <v>1222</v>
      </c>
      <c r="AO1042">
        <v>13</v>
      </c>
      <c r="AP1042" t="s">
        <v>1312</v>
      </c>
      <c r="AQ1042">
        <v>12</v>
      </c>
      <c r="AR1042" t="s">
        <v>383</v>
      </c>
    </row>
    <row r="1043" spans="1:44" ht="13.5">
      <c r="A1043" t="s">
        <v>1223</v>
      </c>
      <c r="AO1043">
        <v>-900000</v>
      </c>
      <c r="AP1043" t="s">
        <v>1312</v>
      </c>
      <c r="AQ1043">
        <v>-900000</v>
      </c>
      <c r="AR1043" t="s">
        <v>383</v>
      </c>
    </row>
    <row r="1044" spans="1:48" ht="13.5">
      <c r="A1044" t="s">
        <v>1627</v>
      </c>
      <c r="AO1044">
        <v>4</v>
      </c>
      <c r="AP1044" t="s">
        <v>1310</v>
      </c>
      <c r="AQ1044">
        <v>20</v>
      </c>
      <c r="AR1044" t="s">
        <v>1637</v>
      </c>
      <c r="AV1044">
        <v>1</v>
      </c>
    </row>
    <row r="1045" spans="1:48" ht="13.5">
      <c r="A1045" t="s">
        <v>1628</v>
      </c>
      <c r="AO1045">
        <v>-900000</v>
      </c>
      <c r="AP1045" t="s">
        <v>1310</v>
      </c>
      <c r="AQ1045">
        <v>-900000</v>
      </c>
      <c r="AR1045" t="s">
        <v>1637</v>
      </c>
      <c r="AV1045">
        <v>1</v>
      </c>
    </row>
    <row r="1046" spans="1:48" ht="13.5">
      <c r="A1046" t="s">
        <v>1629</v>
      </c>
      <c r="AO1046">
        <v>-900000</v>
      </c>
      <c r="AP1046" t="s">
        <v>1310</v>
      </c>
      <c r="AQ1046">
        <v>-900000</v>
      </c>
      <c r="AR1046" t="s">
        <v>1637</v>
      </c>
      <c r="AV1046">
        <v>1</v>
      </c>
    </row>
    <row r="1047" spans="1:48" ht="13.5">
      <c r="A1047" t="s">
        <v>1630</v>
      </c>
      <c r="AO1047">
        <v>-900000</v>
      </c>
      <c r="AP1047" t="s">
        <v>1310</v>
      </c>
      <c r="AQ1047">
        <v>-900000</v>
      </c>
      <c r="AR1047" t="s">
        <v>1637</v>
      </c>
      <c r="AV1047">
        <v>1</v>
      </c>
    </row>
    <row r="1048" spans="1:48" ht="13.5">
      <c r="A1048" t="s">
        <v>1631</v>
      </c>
      <c r="AO1048">
        <v>-900000</v>
      </c>
      <c r="AP1048" t="s">
        <v>1310</v>
      </c>
      <c r="AQ1048">
        <v>-900000</v>
      </c>
      <c r="AR1048" t="s">
        <v>1637</v>
      </c>
      <c r="AV1048">
        <v>1</v>
      </c>
    </row>
    <row r="1049" spans="1:48" ht="13.5">
      <c r="A1049" t="s">
        <v>1632</v>
      </c>
      <c r="AO1049">
        <v>-900000</v>
      </c>
      <c r="AP1049" t="s">
        <v>1310</v>
      </c>
      <c r="AQ1049">
        <v>-900000</v>
      </c>
      <c r="AR1049" t="s">
        <v>1637</v>
      </c>
      <c r="AV1049">
        <v>1</v>
      </c>
    </row>
    <row r="1050" spans="1:48" ht="13.5">
      <c r="A1050" t="s">
        <v>1633</v>
      </c>
      <c r="AO1050">
        <v>-900000</v>
      </c>
      <c r="AP1050" t="s">
        <v>1310</v>
      </c>
      <c r="AQ1050">
        <v>-900000</v>
      </c>
      <c r="AR1050" t="s">
        <v>1637</v>
      </c>
      <c r="AV1050">
        <v>1</v>
      </c>
    </row>
    <row r="1051" spans="1:48" ht="13.5">
      <c r="A1051" t="s">
        <v>1634</v>
      </c>
      <c r="AO1051">
        <v>-900000</v>
      </c>
      <c r="AP1051" t="s">
        <v>1310</v>
      </c>
      <c r="AQ1051">
        <v>-900000</v>
      </c>
      <c r="AR1051" t="s">
        <v>1637</v>
      </c>
      <c r="AV1051">
        <v>1</v>
      </c>
    </row>
    <row r="1052" spans="1:48" ht="13.5">
      <c r="A1052" t="s">
        <v>1635</v>
      </c>
      <c r="AO1052">
        <v>-900000</v>
      </c>
      <c r="AP1052" t="s">
        <v>1310</v>
      </c>
      <c r="AQ1052">
        <v>-900000</v>
      </c>
      <c r="AR1052" t="s">
        <v>1637</v>
      </c>
      <c r="AV1052">
        <v>1</v>
      </c>
    </row>
    <row r="1053" spans="1:48" ht="13.5">
      <c r="A1053" t="s">
        <v>1636</v>
      </c>
      <c r="AO1053">
        <v>-900000</v>
      </c>
      <c r="AP1053" t="s">
        <v>1310</v>
      </c>
      <c r="AQ1053">
        <v>-900000</v>
      </c>
      <c r="AR1053" t="s">
        <v>1637</v>
      </c>
      <c r="AV1053">
        <v>1</v>
      </c>
    </row>
    <row r="1054" spans="1:47" ht="13.5">
      <c r="A1054" t="s">
        <v>1224</v>
      </c>
      <c r="AS1054">
        <v>3</v>
      </c>
      <c r="AT1054">
        <v>0.5</v>
      </c>
      <c r="AU1054" t="s">
        <v>1317</v>
      </c>
    </row>
    <row r="1055" spans="1:47" ht="13.5">
      <c r="A1055" t="s">
        <v>1225</v>
      </c>
      <c r="AS1055">
        <v>3.5</v>
      </c>
      <c r="AT1055">
        <v>0.5</v>
      </c>
      <c r="AU1055" t="s">
        <v>1317</v>
      </c>
    </row>
    <row r="1056" spans="1:47" ht="13.5">
      <c r="A1056" t="s">
        <v>1226</v>
      </c>
      <c r="AS1056">
        <v>4</v>
      </c>
      <c r="AT1056">
        <v>0.5</v>
      </c>
      <c r="AU1056" t="s">
        <v>1317</v>
      </c>
    </row>
    <row r="1057" spans="1:47" ht="13.5">
      <c r="A1057" t="s">
        <v>1227</v>
      </c>
      <c r="AS1057">
        <v>4.5</v>
      </c>
      <c r="AT1057">
        <v>0.5</v>
      </c>
      <c r="AU1057" t="s">
        <v>1317</v>
      </c>
    </row>
    <row r="1058" spans="1:47" ht="13.5">
      <c r="A1058" t="s">
        <v>1228</v>
      </c>
      <c r="AS1058">
        <v>5</v>
      </c>
      <c r="AT1058">
        <v>0.5</v>
      </c>
      <c r="AU1058" t="s">
        <v>1317</v>
      </c>
    </row>
    <row r="1059" spans="1:47" ht="13.5">
      <c r="A1059" t="s">
        <v>1229</v>
      </c>
      <c r="AS1059">
        <v>6</v>
      </c>
      <c r="AT1059">
        <v>0.5</v>
      </c>
      <c r="AU1059" t="s">
        <v>1317</v>
      </c>
    </row>
    <row r="1060" spans="1:47" ht="13.5">
      <c r="A1060" t="s">
        <v>1230</v>
      </c>
      <c r="AS1060">
        <v>7</v>
      </c>
      <c r="AT1060">
        <v>0.5</v>
      </c>
      <c r="AU1060" t="s">
        <v>1317</v>
      </c>
    </row>
    <row r="1061" spans="1:47" ht="13.5">
      <c r="A1061" t="s">
        <v>1231</v>
      </c>
      <c r="AS1061">
        <v>8</v>
      </c>
      <c r="AT1061">
        <v>0.5</v>
      </c>
      <c r="AU1061" t="s">
        <v>1317</v>
      </c>
    </row>
    <row r="1062" spans="1:47" ht="13.5">
      <c r="A1062" t="s">
        <v>1232</v>
      </c>
      <c r="AS1062">
        <v>9</v>
      </c>
      <c r="AT1062">
        <v>0.5</v>
      </c>
      <c r="AU1062" t="s">
        <v>1317</v>
      </c>
    </row>
    <row r="1063" spans="1:47" ht="13.5">
      <c r="A1063" t="s">
        <v>1233</v>
      </c>
      <c r="AS1063">
        <v>10</v>
      </c>
      <c r="AT1063">
        <v>0.5</v>
      </c>
      <c r="AU1063" t="s">
        <v>1317</v>
      </c>
    </row>
    <row r="1064" spans="1:47" ht="13.5">
      <c r="A1064" t="s">
        <v>1234</v>
      </c>
      <c r="AS1064">
        <v>7</v>
      </c>
      <c r="AT1064">
        <v>0.3</v>
      </c>
      <c r="AU1064" t="s">
        <v>1317</v>
      </c>
    </row>
    <row r="1065" spans="1:47" ht="13.5">
      <c r="A1065" t="s">
        <v>1235</v>
      </c>
      <c r="AS1065">
        <v>7.5</v>
      </c>
      <c r="AT1065">
        <v>0.3</v>
      </c>
      <c r="AU1065" t="s">
        <v>1317</v>
      </c>
    </row>
    <row r="1066" spans="1:47" ht="13.5">
      <c r="A1066" t="s">
        <v>1236</v>
      </c>
      <c r="AS1066">
        <v>8</v>
      </c>
      <c r="AT1066">
        <v>0.3</v>
      </c>
      <c r="AU1066" t="s">
        <v>1317</v>
      </c>
    </row>
    <row r="1067" spans="1:47" ht="13.5">
      <c r="A1067" t="s">
        <v>1237</v>
      </c>
      <c r="AS1067">
        <v>8.5</v>
      </c>
      <c r="AT1067">
        <v>0.3</v>
      </c>
      <c r="AU1067" t="s">
        <v>1317</v>
      </c>
    </row>
    <row r="1068" spans="1:47" ht="13.5">
      <c r="A1068" t="s">
        <v>1238</v>
      </c>
      <c r="AS1068">
        <v>9</v>
      </c>
      <c r="AT1068">
        <v>0.3</v>
      </c>
      <c r="AU1068" t="s">
        <v>1317</v>
      </c>
    </row>
    <row r="1069" spans="1:47" ht="13.5">
      <c r="A1069" t="s">
        <v>1239</v>
      </c>
      <c r="AS1069">
        <v>10</v>
      </c>
      <c r="AT1069">
        <v>0.3</v>
      </c>
      <c r="AU1069" t="s">
        <v>1317</v>
      </c>
    </row>
    <row r="1070" spans="1:47" ht="13.5">
      <c r="A1070" t="s">
        <v>1240</v>
      </c>
      <c r="AS1070">
        <v>11</v>
      </c>
      <c r="AT1070">
        <v>0.3</v>
      </c>
      <c r="AU1070" t="s">
        <v>1317</v>
      </c>
    </row>
    <row r="1071" spans="1:47" ht="13.5">
      <c r="A1071" t="s">
        <v>1241</v>
      </c>
      <c r="AS1071">
        <v>12</v>
      </c>
      <c r="AT1071">
        <v>0.3</v>
      </c>
      <c r="AU1071" t="s">
        <v>1317</v>
      </c>
    </row>
    <row r="1072" spans="1:47" ht="13.5">
      <c r="A1072" t="s">
        <v>1242</v>
      </c>
      <c r="AS1072">
        <v>13.5</v>
      </c>
      <c r="AT1072">
        <v>0.3</v>
      </c>
      <c r="AU1072" t="s">
        <v>1317</v>
      </c>
    </row>
    <row r="1073" spans="1:47" ht="13.5">
      <c r="A1073" t="s">
        <v>1243</v>
      </c>
      <c r="AS1073">
        <v>15</v>
      </c>
      <c r="AT1073">
        <v>0.3</v>
      </c>
      <c r="AU1073" t="s">
        <v>1317</v>
      </c>
    </row>
    <row r="1074" spans="1:47" ht="13.5">
      <c r="A1074" t="s">
        <v>1244</v>
      </c>
      <c r="AS1074">
        <v>8</v>
      </c>
      <c r="AU1074" t="s">
        <v>1316</v>
      </c>
    </row>
    <row r="1075" spans="1:47" ht="13.5">
      <c r="A1075" t="s">
        <v>1245</v>
      </c>
      <c r="AS1075">
        <v>8.4</v>
      </c>
      <c r="AU1075" t="s">
        <v>1316</v>
      </c>
    </row>
    <row r="1076" spans="1:47" ht="13.5">
      <c r="A1076" t="s">
        <v>1246</v>
      </c>
      <c r="AS1076">
        <v>8.8</v>
      </c>
      <c r="AU1076" t="s">
        <v>1316</v>
      </c>
    </row>
    <row r="1077" spans="1:47" ht="13.5">
      <c r="A1077" t="s">
        <v>1247</v>
      </c>
      <c r="AS1077">
        <v>9.2</v>
      </c>
      <c r="AU1077" t="s">
        <v>1316</v>
      </c>
    </row>
    <row r="1078" spans="1:47" ht="13.5">
      <c r="A1078" t="s">
        <v>1248</v>
      </c>
      <c r="AS1078">
        <v>10</v>
      </c>
      <c r="AU1078" t="s">
        <v>1316</v>
      </c>
    </row>
    <row r="1079" spans="1:47" ht="13.5">
      <c r="A1079" t="s">
        <v>1249</v>
      </c>
      <c r="AS1079">
        <v>11</v>
      </c>
      <c r="AU1079" t="s">
        <v>1316</v>
      </c>
    </row>
    <row r="1080" spans="1:47" ht="13.5">
      <c r="A1080" t="s">
        <v>1250</v>
      </c>
      <c r="AS1080">
        <v>12</v>
      </c>
      <c r="AU1080" t="s">
        <v>1316</v>
      </c>
    </row>
    <row r="1081" spans="1:47" ht="13.5">
      <c r="A1081" t="s">
        <v>1251</v>
      </c>
      <c r="AS1081">
        <v>13</v>
      </c>
      <c r="AU1081" t="s">
        <v>1316</v>
      </c>
    </row>
    <row r="1082" spans="1:47" ht="13.5">
      <c r="A1082" t="s">
        <v>1252</v>
      </c>
      <c r="AS1082">
        <v>14</v>
      </c>
      <c r="AU1082" t="s">
        <v>1316</v>
      </c>
    </row>
    <row r="1083" spans="1:47" ht="13.5">
      <c r="A1083" t="s">
        <v>1253</v>
      </c>
      <c r="AS1083">
        <v>-900000</v>
      </c>
      <c r="AU1083" t="s">
        <v>1316</v>
      </c>
    </row>
    <row r="1084" spans="1:47" ht="13.5">
      <c r="A1084" t="s">
        <v>1254</v>
      </c>
      <c r="AS1084">
        <v>-900000</v>
      </c>
      <c r="AU1084" t="s">
        <v>1316</v>
      </c>
    </row>
    <row r="1085" spans="1:47" ht="13.5">
      <c r="A1085" t="s">
        <v>1255</v>
      </c>
      <c r="AS1085">
        <v>-900000</v>
      </c>
      <c r="AU1085" t="s">
        <v>1316</v>
      </c>
    </row>
    <row r="1086" spans="1:47" ht="13.5">
      <c r="A1086" t="s">
        <v>1256</v>
      </c>
      <c r="AS1086">
        <v>-900000</v>
      </c>
      <c r="AU1086" t="s">
        <v>1316</v>
      </c>
    </row>
    <row r="1087" spans="1:47" ht="13.5">
      <c r="A1087" t="s">
        <v>1257</v>
      </c>
      <c r="AS1087">
        <v>18</v>
      </c>
      <c r="AU1087" t="s">
        <v>1316</v>
      </c>
    </row>
    <row r="1088" spans="1:47" ht="13.5">
      <c r="A1088" t="s">
        <v>1258</v>
      </c>
      <c r="AS1088">
        <v>19</v>
      </c>
      <c r="AU1088" t="s">
        <v>1316</v>
      </c>
    </row>
    <row r="1089" spans="1:47" ht="13.5">
      <c r="A1089" t="s">
        <v>1259</v>
      </c>
      <c r="AS1089">
        <v>-900000</v>
      </c>
      <c r="AU1089" t="s">
        <v>1316</v>
      </c>
    </row>
    <row r="1090" spans="1:47" ht="13.5">
      <c r="A1090" t="s">
        <v>1260</v>
      </c>
      <c r="AS1090">
        <v>-900000</v>
      </c>
      <c r="AU1090" t="s">
        <v>1316</v>
      </c>
    </row>
    <row r="1091" spans="1:47" ht="13.5">
      <c r="A1091" t="s">
        <v>1261</v>
      </c>
      <c r="AS1091">
        <v>-900000</v>
      </c>
      <c r="AU1091" t="s">
        <v>1316</v>
      </c>
    </row>
    <row r="1092" spans="1:47" ht="13.5">
      <c r="A1092" t="s">
        <v>1262</v>
      </c>
      <c r="AS1092">
        <v>-900000</v>
      </c>
      <c r="AU1092" t="s">
        <v>1316</v>
      </c>
    </row>
    <row r="1093" spans="1:47" ht="13.5">
      <c r="A1093" t="s">
        <v>1263</v>
      </c>
      <c r="AS1093">
        <v>-900000</v>
      </c>
      <c r="AU1093" t="s">
        <v>1316</v>
      </c>
    </row>
    <row r="1094" spans="1:47" ht="13.5">
      <c r="A1094" t="s">
        <v>1264</v>
      </c>
      <c r="AS1094">
        <v>0.2</v>
      </c>
      <c r="AU1094" t="s">
        <v>1318</v>
      </c>
    </row>
    <row r="1095" spans="1:47" ht="13.5">
      <c r="A1095" t="s">
        <v>1265</v>
      </c>
      <c r="AS1095">
        <v>0.4</v>
      </c>
      <c r="AU1095" t="s">
        <v>1318</v>
      </c>
    </row>
    <row r="1096" spans="1:47" ht="13.5">
      <c r="A1096" t="s">
        <v>1266</v>
      </c>
      <c r="AS1096">
        <v>0.7</v>
      </c>
      <c r="AU1096" t="s">
        <v>1318</v>
      </c>
    </row>
    <row r="1097" spans="1:47" ht="13.5">
      <c r="A1097" t="s">
        <v>1267</v>
      </c>
      <c r="AS1097">
        <v>1</v>
      </c>
      <c r="AU1097" t="s">
        <v>1318</v>
      </c>
    </row>
    <row r="1098" spans="1:47" ht="13.5">
      <c r="A1098" t="s">
        <v>1268</v>
      </c>
      <c r="AS1098">
        <v>1.4</v>
      </c>
      <c r="AU1098" t="s">
        <v>1318</v>
      </c>
    </row>
    <row r="1099" spans="1:47" ht="13.5">
      <c r="A1099" t="s">
        <v>1269</v>
      </c>
      <c r="AS1099">
        <v>1.8</v>
      </c>
      <c r="AU1099" t="s">
        <v>1318</v>
      </c>
    </row>
    <row r="1100" spans="1:47" ht="13.5">
      <c r="A1100" t="s">
        <v>1270</v>
      </c>
      <c r="AS1100">
        <v>2.3</v>
      </c>
      <c r="AU1100" t="s">
        <v>1318</v>
      </c>
    </row>
    <row r="1101" spans="1:47" ht="13.5">
      <c r="A1101" t="s">
        <v>1271</v>
      </c>
      <c r="AS1101">
        <v>2.9</v>
      </c>
      <c r="AU1101" t="s">
        <v>1318</v>
      </c>
    </row>
    <row r="1102" spans="1:47" ht="13.5">
      <c r="A1102" t="s">
        <v>1272</v>
      </c>
      <c r="AS1102">
        <v>3.6</v>
      </c>
      <c r="AU1102" t="s">
        <v>1318</v>
      </c>
    </row>
    <row r="1103" spans="1:47" ht="13.5">
      <c r="A1103" t="s">
        <v>1273</v>
      </c>
      <c r="AS1103">
        <v>4.4</v>
      </c>
      <c r="AU1103" t="s">
        <v>1318</v>
      </c>
    </row>
    <row r="1104" spans="1:47" ht="13.5">
      <c r="A1104" t="s">
        <v>1274</v>
      </c>
      <c r="AS1104">
        <v>0.5</v>
      </c>
      <c r="AU1104" t="s">
        <v>1318</v>
      </c>
    </row>
    <row r="1105" spans="1:47" ht="13.5">
      <c r="A1105" t="s">
        <v>1275</v>
      </c>
      <c r="AS1105">
        <v>1</v>
      </c>
      <c r="AU1105" t="s">
        <v>1318</v>
      </c>
    </row>
    <row r="1106" spans="1:47" ht="13.5">
      <c r="A1106" t="s">
        <v>1276</v>
      </c>
      <c r="AS1106">
        <v>1.5</v>
      </c>
      <c r="AU1106" t="s">
        <v>1318</v>
      </c>
    </row>
    <row r="1107" spans="1:47" ht="13.5">
      <c r="A1107" t="s">
        <v>1277</v>
      </c>
      <c r="AS1107">
        <v>2.1</v>
      </c>
      <c r="AU1107" t="s">
        <v>1318</v>
      </c>
    </row>
    <row r="1108" spans="1:47" ht="13.5">
      <c r="A1108" t="s">
        <v>1278</v>
      </c>
      <c r="AS1108">
        <v>2.7</v>
      </c>
      <c r="AU1108" t="s">
        <v>1318</v>
      </c>
    </row>
    <row r="1109" spans="1:47" ht="13.5">
      <c r="A1109" t="s">
        <v>1279</v>
      </c>
      <c r="AS1109">
        <v>3.4</v>
      </c>
      <c r="AU1109" t="s">
        <v>1318</v>
      </c>
    </row>
    <row r="1110" spans="1:47" ht="13.5">
      <c r="A1110" t="s">
        <v>1280</v>
      </c>
      <c r="AS1110">
        <v>4.1</v>
      </c>
      <c r="AU1110" t="s">
        <v>1318</v>
      </c>
    </row>
    <row r="1111" spans="1:47" ht="13.5">
      <c r="A1111" t="s">
        <v>1281</v>
      </c>
      <c r="AS1111">
        <v>4.9</v>
      </c>
      <c r="AU1111" t="s">
        <v>1318</v>
      </c>
    </row>
    <row r="1112" spans="1:47" ht="13.5">
      <c r="A1112" t="s">
        <v>1282</v>
      </c>
      <c r="AS1112">
        <v>5.7</v>
      </c>
      <c r="AU1112" t="s">
        <v>1318</v>
      </c>
    </row>
    <row r="1113" spans="1:47" ht="13.5">
      <c r="A1113" t="s">
        <v>1283</v>
      </c>
      <c r="AS1113">
        <v>6.6</v>
      </c>
      <c r="AU1113" t="s">
        <v>1318</v>
      </c>
    </row>
    <row r="1114" ht="13.5">
      <c r="A1114" s="79" t="s">
        <v>1638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hasegawa</cp:lastModifiedBy>
  <dcterms:created xsi:type="dcterms:W3CDTF">2010-09-19T08:01:09Z</dcterms:created>
  <dcterms:modified xsi:type="dcterms:W3CDTF">2011-05-10T07:55:58Z</dcterms:modified>
  <cp:category/>
  <cp:version/>
  <cp:contentType/>
  <cp:contentStatus/>
</cp:coreProperties>
</file>