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315" windowHeight="828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131" i="1" l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30" i="1"/>
  <c r="P143" i="1"/>
  <c r="P141" i="1"/>
  <c r="O143" i="1"/>
  <c r="O142" i="1"/>
  <c r="O141" i="1"/>
  <c r="D143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28" i="1"/>
  <c r="R120" i="1" l="1"/>
  <c r="Q120" i="1"/>
  <c r="P120" i="1"/>
  <c r="O120" i="1"/>
  <c r="N120" i="1"/>
  <c r="N119" i="1"/>
  <c r="O118" i="1"/>
  <c r="N118" i="1"/>
  <c r="M118" i="1"/>
  <c r="N117" i="1"/>
  <c r="M117" i="1"/>
  <c r="R113" i="1"/>
  <c r="Q113" i="1"/>
  <c r="P113" i="1"/>
  <c r="O113" i="1"/>
  <c r="N113" i="1"/>
  <c r="N112" i="1"/>
  <c r="O111" i="1"/>
  <c r="N111" i="1"/>
  <c r="M111" i="1"/>
  <c r="N110" i="1"/>
  <c r="M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10" i="1"/>
  <c r="D103" i="1"/>
  <c r="D105" i="1"/>
  <c r="D106" i="1"/>
  <c r="D118" i="1"/>
  <c r="D107" i="1"/>
  <c r="D108" i="1"/>
  <c r="D109" i="1"/>
  <c r="D110" i="1"/>
  <c r="D111" i="1"/>
  <c r="D112" i="1"/>
  <c r="D113" i="1"/>
  <c r="D114" i="1"/>
  <c r="D115" i="1"/>
  <c r="D116" i="1"/>
  <c r="D117" i="1"/>
  <c r="I80" i="1"/>
  <c r="K80" i="1" s="1"/>
  <c r="I81" i="1"/>
  <c r="K81" i="1" s="1"/>
  <c r="I82" i="1"/>
  <c r="K82" i="1" s="1"/>
  <c r="I83" i="1"/>
  <c r="K83" i="1" s="1"/>
  <c r="I84" i="1"/>
  <c r="K84" i="1" s="1"/>
  <c r="I85" i="1"/>
  <c r="K85" i="1" s="1"/>
  <c r="I86" i="1"/>
  <c r="K86" i="1" s="1"/>
  <c r="I87" i="1"/>
  <c r="K87" i="1" s="1"/>
  <c r="I88" i="1"/>
  <c r="K88" i="1" s="1"/>
  <c r="I89" i="1"/>
  <c r="K89" i="1" s="1"/>
  <c r="I90" i="1"/>
  <c r="K90" i="1" s="1"/>
  <c r="I91" i="1"/>
  <c r="K91" i="1" s="1"/>
  <c r="I92" i="1"/>
  <c r="K92" i="1" s="1"/>
  <c r="I93" i="1"/>
  <c r="K93" i="1" s="1"/>
  <c r="I79" i="1"/>
  <c r="K79" i="1" s="1"/>
  <c r="C80" i="1"/>
  <c r="E80" i="1" s="1"/>
  <c r="C81" i="1"/>
  <c r="E81" i="1" s="1"/>
  <c r="C82" i="1"/>
  <c r="E82" i="1" s="1"/>
  <c r="C83" i="1"/>
  <c r="E83" i="1" s="1"/>
  <c r="C84" i="1"/>
  <c r="E84" i="1" s="1"/>
  <c r="C85" i="1"/>
  <c r="E85" i="1" s="1"/>
  <c r="C86" i="1"/>
  <c r="E86" i="1" s="1"/>
  <c r="C87" i="1"/>
  <c r="E87" i="1" s="1"/>
  <c r="C88" i="1"/>
  <c r="E88" i="1" s="1"/>
  <c r="C89" i="1"/>
  <c r="E89" i="1" s="1"/>
  <c r="C90" i="1"/>
  <c r="E90" i="1" s="1"/>
  <c r="C91" i="1"/>
  <c r="E91" i="1" s="1"/>
  <c r="C92" i="1"/>
  <c r="E92" i="1" s="1"/>
  <c r="E93" i="1"/>
  <c r="C79" i="1"/>
  <c r="E79" i="1" s="1"/>
  <c r="L7" i="1" l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6" i="1"/>
</calcChain>
</file>

<file path=xl/sharedStrings.xml><?xml version="1.0" encoding="utf-8"?>
<sst xmlns="http://schemas.openxmlformats.org/spreadsheetml/2006/main" count="337" uniqueCount="121">
  <si>
    <t>年齢</t>
    <phoneticPr fontId="1"/>
  </si>
  <si>
    <t>人口</t>
    <phoneticPr fontId="1"/>
  </si>
  <si>
    <t>15～19歳</t>
    <phoneticPr fontId="1"/>
  </si>
  <si>
    <t>10～14歳</t>
    <phoneticPr fontId="1"/>
  </si>
  <si>
    <t>20～24歳</t>
    <phoneticPr fontId="1"/>
  </si>
  <si>
    <t>25～29歳</t>
    <phoneticPr fontId="1"/>
  </si>
  <si>
    <t>30～34歳</t>
    <phoneticPr fontId="1"/>
  </si>
  <si>
    <t>35～39歳</t>
    <phoneticPr fontId="1"/>
  </si>
  <si>
    <t>40～44歳</t>
    <phoneticPr fontId="1"/>
  </si>
  <si>
    <t>45～49歳</t>
    <phoneticPr fontId="1"/>
  </si>
  <si>
    <t>50～54歳</t>
    <phoneticPr fontId="1"/>
  </si>
  <si>
    <t>55～59歳</t>
    <phoneticPr fontId="1"/>
  </si>
  <si>
    <t>60～64歳</t>
    <phoneticPr fontId="1"/>
  </si>
  <si>
    <t>65～69歳</t>
    <phoneticPr fontId="1"/>
  </si>
  <si>
    <t>70～74歳</t>
    <phoneticPr fontId="1"/>
  </si>
  <si>
    <t>75歳以上</t>
    <phoneticPr fontId="1"/>
  </si>
  <si>
    <t>Church Lawton</t>
    <phoneticPr fontId="1"/>
  </si>
  <si>
    <t>Alsager</t>
    <phoneticPr fontId="1"/>
  </si>
  <si>
    <t>0～4歳</t>
    <phoneticPr fontId="1"/>
  </si>
  <si>
    <t>5～9歳</t>
    <phoneticPr fontId="1"/>
  </si>
  <si>
    <t>女性</t>
    <phoneticPr fontId="1"/>
  </si>
  <si>
    <t>男性</t>
    <phoneticPr fontId="1"/>
  </si>
  <si>
    <t>年齢</t>
    <phoneticPr fontId="1"/>
  </si>
  <si>
    <t>0-4歳</t>
    <phoneticPr fontId="1"/>
  </si>
  <si>
    <t>5-9歳</t>
    <phoneticPr fontId="1"/>
  </si>
  <si>
    <t>10-14歳</t>
    <phoneticPr fontId="1"/>
  </si>
  <si>
    <t>15-19歳</t>
    <phoneticPr fontId="1"/>
  </si>
  <si>
    <t>20-24歳</t>
    <phoneticPr fontId="1"/>
  </si>
  <si>
    <t>25-29歳</t>
    <phoneticPr fontId="1"/>
  </si>
  <si>
    <t>30-34歳</t>
    <phoneticPr fontId="1"/>
  </si>
  <si>
    <t>35-39歳</t>
    <phoneticPr fontId="1"/>
  </si>
  <si>
    <t>40-44歳</t>
    <phoneticPr fontId="1"/>
  </si>
  <si>
    <t>45-49歳</t>
    <phoneticPr fontId="1"/>
  </si>
  <si>
    <t>50-54歳</t>
    <phoneticPr fontId="1"/>
  </si>
  <si>
    <t>55-59歳</t>
    <phoneticPr fontId="1"/>
  </si>
  <si>
    <t>60-64歳</t>
    <phoneticPr fontId="1"/>
  </si>
  <si>
    <t>65-69歳</t>
    <phoneticPr fontId="1"/>
  </si>
  <si>
    <t>人口(単位:人)</t>
    <phoneticPr fontId="1"/>
  </si>
  <si>
    <t>男性(単位:人)</t>
    <phoneticPr fontId="1"/>
  </si>
  <si>
    <t>女性(単位:人)</t>
    <phoneticPr fontId="1"/>
  </si>
  <si>
    <t>男性の割合(％)</t>
    <phoneticPr fontId="1"/>
  </si>
  <si>
    <t>70歳-</t>
    <phoneticPr fontId="1"/>
  </si>
  <si>
    <t>平均年齢:26歳 標準偏差:19.99</t>
    <phoneticPr fontId="1"/>
  </si>
  <si>
    <t>平均年齢:24歳 標準偏差:19</t>
    <phoneticPr fontId="1"/>
  </si>
  <si>
    <t>Church Lawton(686人)</t>
    <rPh sb="17" eb="18">
      <t>ニン</t>
    </rPh>
    <phoneticPr fontId="1"/>
  </si>
  <si>
    <t>Alsager(473人)</t>
    <rPh sb="11" eb="12">
      <t>ニン</t>
    </rPh>
    <phoneticPr fontId="1"/>
  </si>
  <si>
    <t>Church Lawton男性</t>
    <rPh sb="13" eb="15">
      <t>ダンセイ</t>
    </rPh>
    <phoneticPr fontId="1"/>
  </si>
  <si>
    <t>年齢</t>
    <rPh sb="0" eb="2">
      <t>ネンレイ</t>
    </rPh>
    <phoneticPr fontId="1"/>
  </si>
  <si>
    <t>人数</t>
    <rPh sb="0" eb="1">
      <t>ニン</t>
    </rPh>
    <rPh sb="1" eb="2">
      <t>スウ</t>
    </rPh>
    <phoneticPr fontId="1"/>
  </si>
  <si>
    <t>CL出身</t>
    <rPh sb="2" eb="4">
      <t>シュッシン</t>
    </rPh>
    <phoneticPr fontId="1"/>
  </si>
  <si>
    <t>割合(%)</t>
    <rPh sb="0" eb="2">
      <t>ワリアイ</t>
    </rPh>
    <phoneticPr fontId="1"/>
  </si>
  <si>
    <t>図7</t>
    <rPh sb="0" eb="1">
      <t>ズ</t>
    </rPh>
    <phoneticPr fontId="1"/>
  </si>
  <si>
    <t>図8</t>
    <rPh sb="0" eb="1">
      <t>ズ</t>
    </rPh>
    <phoneticPr fontId="1"/>
  </si>
  <si>
    <t>炭坑夫</t>
    <rPh sb="0" eb="2">
      <t>タンコウ</t>
    </rPh>
    <rPh sb="2" eb="3">
      <t>フ</t>
    </rPh>
    <phoneticPr fontId="1"/>
  </si>
  <si>
    <t>職種</t>
    <rPh sb="0" eb="2">
      <t>ショクシュ</t>
    </rPh>
    <phoneticPr fontId="1"/>
  </si>
  <si>
    <t>農夫</t>
    <rPh sb="0" eb="2">
      <t>ノウフ</t>
    </rPh>
    <phoneticPr fontId="1"/>
  </si>
  <si>
    <t>20-24歳</t>
    <rPh sb="5" eb="6">
      <t>サイ</t>
    </rPh>
    <phoneticPr fontId="1"/>
  </si>
  <si>
    <t>25-29歳</t>
    <rPh sb="5" eb="6">
      <t>サイ</t>
    </rPh>
    <phoneticPr fontId="1"/>
  </si>
  <si>
    <t>30-34歳</t>
    <rPh sb="5" eb="6">
      <t>サイ</t>
    </rPh>
    <phoneticPr fontId="1"/>
  </si>
  <si>
    <t>35-39歳</t>
    <rPh sb="5" eb="6">
      <t>サイ</t>
    </rPh>
    <phoneticPr fontId="1"/>
  </si>
  <si>
    <t>40-44歳</t>
    <rPh sb="5" eb="6">
      <t>サイ</t>
    </rPh>
    <phoneticPr fontId="1"/>
  </si>
  <si>
    <t>総数</t>
    <rPh sb="0" eb="2">
      <t>ソウスウ</t>
    </rPh>
    <phoneticPr fontId="1"/>
  </si>
  <si>
    <t>3人:5人</t>
    <rPh sb="1" eb="2">
      <t>ニン</t>
    </rPh>
    <rPh sb="4" eb="5">
      <t>ニン</t>
    </rPh>
    <phoneticPr fontId="1"/>
  </si>
  <si>
    <t>0人:4人</t>
    <rPh sb="1" eb="2">
      <t>ニン</t>
    </rPh>
    <rPh sb="4" eb="5">
      <t>ニン</t>
    </rPh>
    <phoneticPr fontId="1"/>
  </si>
  <si>
    <t>5人:1人</t>
    <rPh sb="1" eb="2">
      <t>ニン</t>
    </rPh>
    <rPh sb="4" eb="5">
      <t>ニン</t>
    </rPh>
    <phoneticPr fontId="1"/>
  </si>
  <si>
    <t>1人:7人</t>
    <rPh sb="1" eb="2">
      <t>ニン</t>
    </rPh>
    <rPh sb="4" eb="5">
      <t>ニン</t>
    </rPh>
    <phoneticPr fontId="1"/>
  </si>
  <si>
    <t>1人:3人</t>
    <rPh sb="1" eb="2">
      <t>ニン</t>
    </rPh>
    <rPh sb="4" eb="5">
      <t>ニン</t>
    </rPh>
    <phoneticPr fontId="1"/>
  </si>
  <si>
    <t>0人:5人</t>
    <rPh sb="1" eb="2">
      <t>ニン</t>
    </rPh>
    <rPh sb="4" eb="5">
      <t>ニン</t>
    </rPh>
    <phoneticPr fontId="1"/>
  </si>
  <si>
    <t>0人:8人</t>
    <rPh sb="1" eb="2">
      <t>ニン</t>
    </rPh>
    <rPh sb="4" eb="5">
      <t>ニン</t>
    </rPh>
    <phoneticPr fontId="1"/>
  </si>
  <si>
    <t>図9</t>
    <rPh sb="0" eb="1">
      <t>ズ</t>
    </rPh>
    <phoneticPr fontId="1"/>
  </si>
  <si>
    <t>Church Lawton女性の出身内訳</t>
    <rPh sb="13" eb="15">
      <t>ジョセイ</t>
    </rPh>
    <rPh sb="16" eb="18">
      <t>シュッシン</t>
    </rPh>
    <rPh sb="18" eb="20">
      <t>ウチワケ</t>
    </rPh>
    <phoneticPr fontId="1"/>
  </si>
  <si>
    <t>地元出身</t>
    <rPh sb="0" eb="2">
      <t>ジモト</t>
    </rPh>
    <rPh sb="2" eb="4">
      <t>シュッシン</t>
    </rPh>
    <phoneticPr fontId="1"/>
  </si>
  <si>
    <t>割合</t>
    <rPh sb="0" eb="2">
      <t>ワリアイ</t>
    </rPh>
    <phoneticPr fontId="1"/>
  </si>
  <si>
    <t>70歳以上</t>
    <rPh sb="2" eb="3">
      <t>サイ</t>
    </rPh>
    <rPh sb="3" eb="5">
      <t>イジョウ</t>
    </rPh>
    <phoneticPr fontId="1"/>
  </si>
  <si>
    <t>図10</t>
    <rPh sb="0" eb="1">
      <t>ズ</t>
    </rPh>
    <phoneticPr fontId="1"/>
  </si>
  <si>
    <t>CL主な労働者(地元:地元外)</t>
    <rPh sb="2" eb="3">
      <t>オモ</t>
    </rPh>
    <rPh sb="4" eb="7">
      <t>ロウドウシャ</t>
    </rPh>
    <rPh sb="8" eb="10">
      <t>ジモト</t>
    </rPh>
    <rPh sb="11" eb="13">
      <t>ジモト</t>
    </rPh>
    <rPh sb="13" eb="14">
      <t>ガイ</t>
    </rPh>
    <phoneticPr fontId="1"/>
  </si>
  <si>
    <t>学生</t>
    <rPh sb="0" eb="2">
      <t>ガクセイ</t>
    </rPh>
    <phoneticPr fontId="1"/>
  </si>
  <si>
    <t>在宅</t>
    <rPh sb="0" eb="2">
      <t>ザイタク</t>
    </rPh>
    <phoneticPr fontId="1"/>
  </si>
  <si>
    <t>使用人</t>
    <rPh sb="0" eb="2">
      <t>シヨウ</t>
    </rPh>
    <rPh sb="2" eb="3">
      <t>ニン</t>
    </rPh>
    <phoneticPr fontId="1"/>
  </si>
  <si>
    <t>妻</t>
    <rPh sb="0" eb="1">
      <t>ツマ</t>
    </rPh>
    <phoneticPr fontId="1"/>
  </si>
  <si>
    <t>10～14歳</t>
    <rPh sb="5" eb="6">
      <t>サイ</t>
    </rPh>
    <phoneticPr fontId="1"/>
  </si>
  <si>
    <t>15～19歳</t>
    <rPh sb="5" eb="6">
      <t>サイ</t>
    </rPh>
    <phoneticPr fontId="1"/>
  </si>
  <si>
    <t>20～24歳</t>
    <rPh sb="5" eb="6">
      <t>サイ</t>
    </rPh>
    <phoneticPr fontId="1"/>
  </si>
  <si>
    <t>25～29歳</t>
    <rPh sb="5" eb="6">
      <t>サイ</t>
    </rPh>
    <phoneticPr fontId="1"/>
  </si>
  <si>
    <t>30～34歳</t>
    <rPh sb="5" eb="6">
      <t>サイ</t>
    </rPh>
    <phoneticPr fontId="1"/>
  </si>
  <si>
    <t>35～39歳</t>
    <rPh sb="5" eb="6">
      <t>サイ</t>
    </rPh>
    <phoneticPr fontId="1"/>
  </si>
  <si>
    <t>CL女性の職種(%)</t>
    <rPh sb="2" eb="4">
      <t>ジョセイ</t>
    </rPh>
    <rPh sb="5" eb="7">
      <t>ショクシュ</t>
    </rPh>
    <phoneticPr fontId="1"/>
  </si>
  <si>
    <t>Alsager男性</t>
    <phoneticPr fontId="1"/>
  </si>
  <si>
    <t>年齢</t>
    <phoneticPr fontId="1"/>
  </si>
  <si>
    <t>人数</t>
    <phoneticPr fontId="1"/>
  </si>
  <si>
    <t>Al出身</t>
    <phoneticPr fontId="1"/>
  </si>
  <si>
    <t>割合(%)</t>
    <phoneticPr fontId="1"/>
  </si>
  <si>
    <t>Al男性の職種(%)</t>
    <phoneticPr fontId="1"/>
  </si>
  <si>
    <t>職種</t>
    <phoneticPr fontId="1"/>
  </si>
  <si>
    <t>未就業</t>
    <phoneticPr fontId="1"/>
  </si>
  <si>
    <t>0～4歳</t>
    <phoneticPr fontId="1"/>
  </si>
  <si>
    <t>5～9歳</t>
    <phoneticPr fontId="1"/>
  </si>
  <si>
    <t>使用人+労働者</t>
    <phoneticPr fontId="1"/>
  </si>
  <si>
    <t>図11</t>
    <phoneticPr fontId="1"/>
  </si>
  <si>
    <t>図12</t>
    <phoneticPr fontId="1"/>
  </si>
  <si>
    <t>地元出身</t>
    <phoneticPr fontId="1"/>
  </si>
  <si>
    <t>地元外出身</t>
    <phoneticPr fontId="1"/>
  </si>
  <si>
    <t>10～14歳</t>
    <phoneticPr fontId="1"/>
  </si>
  <si>
    <t>労働者+使用人</t>
    <phoneticPr fontId="1"/>
  </si>
  <si>
    <t>15～19歳</t>
    <phoneticPr fontId="1"/>
  </si>
  <si>
    <t>20～24歳</t>
    <phoneticPr fontId="1"/>
  </si>
  <si>
    <t>25～29歳</t>
    <phoneticPr fontId="1"/>
  </si>
  <si>
    <t>30～34歳</t>
    <phoneticPr fontId="1"/>
  </si>
  <si>
    <t>35～39歳</t>
    <phoneticPr fontId="1"/>
  </si>
  <si>
    <t>図13</t>
    <rPh sb="0" eb="1">
      <t>ズ</t>
    </rPh>
    <phoneticPr fontId="1"/>
  </si>
  <si>
    <t>職種</t>
    <rPh sb="0" eb="2">
      <t>ショクシュ</t>
    </rPh>
    <phoneticPr fontId="1"/>
  </si>
  <si>
    <t>使用人</t>
    <rPh sb="0" eb="2">
      <t>シヨウ</t>
    </rPh>
    <rPh sb="2" eb="3">
      <t>ニン</t>
    </rPh>
    <phoneticPr fontId="1"/>
  </si>
  <si>
    <t>Al女性の職種(%)</t>
    <rPh sb="2" eb="4">
      <t>ジョセイ</t>
    </rPh>
    <rPh sb="5" eb="7">
      <t>ショクシュ</t>
    </rPh>
    <phoneticPr fontId="1"/>
  </si>
  <si>
    <t>未就業</t>
    <rPh sb="0" eb="3">
      <t>ミシュウギョウ</t>
    </rPh>
    <phoneticPr fontId="1"/>
  </si>
  <si>
    <t>既婚者</t>
    <rPh sb="0" eb="3">
      <t>キコンシャ</t>
    </rPh>
    <phoneticPr fontId="1"/>
  </si>
  <si>
    <t>図14</t>
    <rPh sb="0" eb="1">
      <t>ズ</t>
    </rPh>
    <phoneticPr fontId="1"/>
  </si>
  <si>
    <t>15~19歳女性:12人/27人が地元</t>
    <rPh sb="5" eb="6">
      <t>サイ</t>
    </rPh>
    <rPh sb="6" eb="8">
      <t>ジョセイ</t>
    </rPh>
    <rPh sb="11" eb="12">
      <t>ニン</t>
    </rPh>
    <rPh sb="15" eb="16">
      <t>ニン</t>
    </rPh>
    <rPh sb="17" eb="19">
      <t>ジモト</t>
    </rPh>
    <phoneticPr fontId="1"/>
  </si>
  <si>
    <t>20~24歳女性12人/27人が地元</t>
    <rPh sb="5" eb="6">
      <t>サイ</t>
    </rPh>
    <rPh sb="6" eb="8">
      <t>ジョセイ</t>
    </rPh>
    <rPh sb="10" eb="11">
      <t>ニン</t>
    </rPh>
    <rPh sb="14" eb="15">
      <t>ニン</t>
    </rPh>
    <rPh sb="16" eb="18">
      <t>ジモト</t>
    </rPh>
    <phoneticPr fontId="1"/>
  </si>
  <si>
    <t>25~29歳女性3人/16人が地元</t>
    <rPh sb="5" eb="6">
      <t>サイ</t>
    </rPh>
    <rPh sb="6" eb="8">
      <t>ジョセイ</t>
    </rPh>
    <rPh sb="9" eb="10">
      <t>ニン</t>
    </rPh>
    <rPh sb="13" eb="14">
      <t>ニン</t>
    </rPh>
    <rPh sb="15" eb="17">
      <t>ジモト</t>
    </rPh>
    <phoneticPr fontId="1"/>
  </si>
  <si>
    <t>Alsager女性の出身内訳</t>
    <rPh sb="7" eb="9">
      <t>ジョセイ</t>
    </rPh>
    <rPh sb="10" eb="12">
      <t>シュッシン</t>
    </rPh>
    <rPh sb="12" eb="14">
      <t>ウチワケ</t>
    </rPh>
    <phoneticPr fontId="1"/>
  </si>
  <si>
    <t>図15</t>
    <rPh sb="0" eb="1">
      <t>ズ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</si>
</sst>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0_ "/>
  </numFmts>
  <fonts count="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1" xfId="0" applyBorder="1">
      <alignment vertical="center"/>
    </xf>
    <xf numFmtId="56" fontId="0" fillId="0" borderId="1" xfId="0" applyNumberFormat="1" applyBorder="1">
      <alignment vertical="center"/>
    </xf>
    <xf numFmtId="0" fontId="0" fillId="0" borderId="0" xfId="0" applyBorder="1">
      <alignment vertical="center"/>
    </xf>
    <xf numFmtId="176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177" fontId="2" fillId="0" borderId="1" xfId="0" applyNumberFormat="1" applyFont="1" applyBorder="1">
      <alignment vertical="center"/>
    </xf>
    <xf numFmtId="0" fontId="3" fillId="0" borderId="1" xfId="0" applyFont="1" applyBorder="1" applyAlignment="1" applyProtection="1">
      <alignment horizontal="left"/>
    </xf>
    <xf numFmtId="20" fontId="0" fillId="0" borderId="1" xfId="0" applyNumberFormat="1" applyBorder="1">
      <alignment vertical="center"/>
    </xf>
    <xf numFmtId="177" fontId="2" fillId="2" borderId="1" xfId="0" applyNumberFormat="1" applyFont="1" applyFill="1" applyBorder="1">
      <alignment vertical="center"/>
    </xf>
    <xf numFmtId="177" fontId="2" fillId="3" borderId="1" xfId="0" applyNumberFormat="1" applyFont="1" applyFill="1" applyBorder="1">
      <alignment vertical="center"/>
    </xf>
    <xf numFmtId="177" fontId="2" fillId="4" borderId="1" xfId="0" applyNumberFormat="1" applyFont="1" applyFill="1" applyBorder="1">
      <alignment vertical="center"/>
    </xf>
    <xf numFmtId="177" fontId="2" fillId="5" borderId="1" xfId="0" applyNumberFormat="1" applyFont="1" applyFill="1" applyBorder="1">
      <alignment vertical="center"/>
    </xf>
    <xf numFmtId="177" fontId="0" fillId="5" borderId="1" xfId="0" applyNumberFormat="1" applyFill="1" applyBorder="1">
      <alignment vertical="center"/>
    </xf>
    <xf numFmtId="177" fontId="0" fillId="6" borderId="1" xfId="0" applyNumberFormat="1" applyFill="1" applyBorder="1">
      <alignment vertical="center"/>
    </xf>
    <xf numFmtId="176" fontId="2" fillId="5" borderId="1" xfId="0" applyNumberFormat="1" applyFont="1" applyFill="1" applyBorder="1">
      <alignment vertical="center"/>
    </xf>
    <xf numFmtId="177" fontId="4" fillId="6" borderId="1" xfId="0" applyNumberFormat="1" applyFont="1" applyFill="1" applyBorder="1">
      <alignment vertical="center"/>
    </xf>
    <xf numFmtId="56" fontId="0" fillId="0" borderId="0" xfId="0" applyNumberFormat="1">
      <alignment vertical="center"/>
    </xf>
    <xf numFmtId="56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2" fillId="7" borderId="1" xfId="0" applyFont="1" applyFill="1" applyBorder="1">
      <alignment vertical="center"/>
    </xf>
    <xf numFmtId="0" fontId="4" fillId="6" borderId="1" xfId="0" applyFont="1" applyFill="1" applyBorder="1">
      <alignment vertical="center"/>
    </xf>
    <xf numFmtId="177" fontId="2" fillId="8" borderId="1" xfId="0" applyNumberFormat="1" applyFont="1" applyFill="1" applyBorder="1">
      <alignment vertical="center"/>
    </xf>
    <xf numFmtId="177" fontId="0" fillId="6" borderId="1" xfId="0" applyNumberFormat="1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en-US"/>
              <a:t>Church Lawton </a:t>
            </a:r>
            <a:endParaRPr lang="ja-JP" altLang="en-US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442144454607702"/>
          <c:y val="0.23164776774541324"/>
          <c:w val="0.81767820990102968"/>
          <c:h val="0.7029841685437242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Sheet1!$B$3:$B$4</c:f>
              <c:strCache>
                <c:ptCount val="1"/>
                <c:pt idx="0">
                  <c:v>Church Lawton 人口</c:v>
                </c:pt>
              </c:strCache>
            </c:strRef>
          </c:tx>
          <c:invertIfNegative val="0"/>
          <c:cat>
            <c:strRef>
              <c:f>Sheet1!$A$5:$A$20</c:f>
              <c:strCache>
                <c:ptCount val="16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75歳以上</c:v>
                </c:pt>
              </c:strCache>
            </c:strRef>
          </c:cat>
          <c:val>
            <c:numRef>
              <c:f>Sheet1!$B$5:$B$20</c:f>
              <c:numCache>
                <c:formatCode>General</c:formatCode>
                <c:ptCount val="16"/>
                <c:pt idx="0">
                  <c:v>115</c:v>
                </c:pt>
                <c:pt idx="1">
                  <c:v>89</c:v>
                </c:pt>
                <c:pt idx="2">
                  <c:v>84</c:v>
                </c:pt>
                <c:pt idx="3">
                  <c:v>53</c:v>
                </c:pt>
                <c:pt idx="4">
                  <c:v>49</c:v>
                </c:pt>
                <c:pt idx="5">
                  <c:v>56</c:v>
                </c:pt>
                <c:pt idx="6">
                  <c:v>46</c:v>
                </c:pt>
                <c:pt idx="7">
                  <c:v>52</c:v>
                </c:pt>
                <c:pt idx="8">
                  <c:v>33</c:v>
                </c:pt>
                <c:pt idx="9">
                  <c:v>27</c:v>
                </c:pt>
                <c:pt idx="10">
                  <c:v>28</c:v>
                </c:pt>
                <c:pt idx="11">
                  <c:v>19</c:v>
                </c:pt>
                <c:pt idx="12">
                  <c:v>13</c:v>
                </c:pt>
                <c:pt idx="13">
                  <c:v>8</c:v>
                </c:pt>
                <c:pt idx="14">
                  <c:v>7</c:v>
                </c:pt>
                <c:pt idx="15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912832"/>
        <c:axId val="116802688"/>
      </c:barChart>
      <c:catAx>
        <c:axId val="113912832"/>
        <c:scaling>
          <c:orientation val="minMax"/>
        </c:scaling>
        <c:delete val="0"/>
        <c:axPos val="l"/>
        <c:majorTickMark val="out"/>
        <c:minorTickMark val="none"/>
        <c:tickLblPos val="nextTo"/>
        <c:crossAx val="116802688"/>
        <c:crosses val="autoZero"/>
        <c:auto val="1"/>
        <c:lblAlgn val="ctr"/>
        <c:lblOffset val="100"/>
        <c:noMultiLvlLbl val="0"/>
      </c:catAx>
      <c:valAx>
        <c:axId val="11680268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13912832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en-US"/>
              <a:t>Alsager </a:t>
            </a:r>
            <a:endParaRPr lang="ja-JP" altLang="en-US"/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Sheet1!$E$3:$E$4</c:f>
              <c:strCache>
                <c:ptCount val="1"/>
                <c:pt idx="0">
                  <c:v>Alsager 人口</c:v>
                </c:pt>
              </c:strCache>
            </c:strRef>
          </c:tx>
          <c:invertIfNegative val="0"/>
          <c:cat>
            <c:strRef>
              <c:f>Sheet1!$D$5:$D$20</c:f>
              <c:strCache>
                <c:ptCount val="16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75歳以上</c:v>
                </c:pt>
              </c:strCache>
            </c:strRef>
          </c:cat>
          <c:val>
            <c:numRef>
              <c:f>Sheet1!$E$5:$E$20</c:f>
              <c:numCache>
                <c:formatCode>General</c:formatCode>
                <c:ptCount val="16"/>
                <c:pt idx="0">
                  <c:v>61</c:v>
                </c:pt>
                <c:pt idx="1">
                  <c:v>52</c:v>
                </c:pt>
                <c:pt idx="2">
                  <c:v>52</c:v>
                </c:pt>
                <c:pt idx="3">
                  <c:v>54</c:v>
                </c:pt>
                <c:pt idx="4">
                  <c:v>47</c:v>
                </c:pt>
                <c:pt idx="5">
                  <c:v>40</c:v>
                </c:pt>
                <c:pt idx="6">
                  <c:v>22</c:v>
                </c:pt>
                <c:pt idx="7">
                  <c:v>23</c:v>
                </c:pt>
                <c:pt idx="8">
                  <c:v>23</c:v>
                </c:pt>
                <c:pt idx="9">
                  <c:v>25</c:v>
                </c:pt>
                <c:pt idx="10">
                  <c:v>19</c:v>
                </c:pt>
                <c:pt idx="11">
                  <c:v>18</c:v>
                </c:pt>
                <c:pt idx="12">
                  <c:v>14</c:v>
                </c:pt>
                <c:pt idx="13">
                  <c:v>7</c:v>
                </c:pt>
                <c:pt idx="14">
                  <c:v>9</c:v>
                </c:pt>
                <c:pt idx="15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913344"/>
        <c:axId val="116804416"/>
      </c:barChart>
      <c:catAx>
        <c:axId val="113913344"/>
        <c:scaling>
          <c:orientation val="minMax"/>
        </c:scaling>
        <c:delete val="0"/>
        <c:axPos val="l"/>
        <c:majorTickMark val="out"/>
        <c:minorTickMark val="none"/>
        <c:tickLblPos val="nextTo"/>
        <c:crossAx val="116804416"/>
        <c:crosses val="autoZero"/>
        <c:auto val="1"/>
        <c:lblAlgn val="ctr"/>
        <c:lblOffset val="100"/>
        <c:noMultiLvlLbl val="0"/>
      </c:catAx>
      <c:valAx>
        <c:axId val="11680441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13913344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Sheet1!$H$4:$H$5</c:f>
              <c:strCache>
                <c:ptCount val="1"/>
                <c:pt idx="0">
                  <c:v>Church Lawton 男性</c:v>
                </c:pt>
              </c:strCache>
            </c:strRef>
          </c:tx>
          <c:invertIfNegative val="0"/>
          <c:cat>
            <c:strRef>
              <c:f>Sheet1!$G$6:$G$21</c:f>
              <c:strCache>
                <c:ptCount val="16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75歳以上</c:v>
                </c:pt>
              </c:strCache>
            </c:strRef>
          </c:cat>
          <c:val>
            <c:numRef>
              <c:f>Sheet1!$H$6:$H$21</c:f>
              <c:numCache>
                <c:formatCode>General</c:formatCode>
                <c:ptCount val="16"/>
                <c:pt idx="0">
                  <c:v>54</c:v>
                </c:pt>
                <c:pt idx="1">
                  <c:v>39</c:v>
                </c:pt>
                <c:pt idx="2">
                  <c:v>40</c:v>
                </c:pt>
                <c:pt idx="3">
                  <c:v>30</c:v>
                </c:pt>
                <c:pt idx="4">
                  <c:v>24</c:v>
                </c:pt>
                <c:pt idx="5">
                  <c:v>26</c:v>
                </c:pt>
                <c:pt idx="6">
                  <c:v>27</c:v>
                </c:pt>
                <c:pt idx="7">
                  <c:v>30</c:v>
                </c:pt>
                <c:pt idx="8">
                  <c:v>16</c:v>
                </c:pt>
                <c:pt idx="9">
                  <c:v>17</c:v>
                </c:pt>
                <c:pt idx="10">
                  <c:v>13</c:v>
                </c:pt>
                <c:pt idx="11">
                  <c:v>7</c:v>
                </c:pt>
                <c:pt idx="12">
                  <c:v>6</c:v>
                </c:pt>
                <c:pt idx="13">
                  <c:v>4</c:v>
                </c:pt>
                <c:pt idx="14">
                  <c:v>2</c:v>
                </c:pt>
                <c:pt idx="15">
                  <c:v>5</c:v>
                </c:pt>
              </c:numCache>
            </c:numRef>
          </c:val>
        </c:ser>
        <c:ser>
          <c:idx val="1"/>
          <c:order val="1"/>
          <c:tx>
            <c:strRef>
              <c:f>Sheet1!$I$4:$I$5</c:f>
              <c:strCache>
                <c:ptCount val="1"/>
                <c:pt idx="0">
                  <c:v>Church Lawton 女性</c:v>
                </c:pt>
              </c:strCache>
            </c:strRef>
          </c:tx>
          <c:invertIfNegative val="0"/>
          <c:cat>
            <c:strRef>
              <c:f>Sheet1!$G$6:$G$21</c:f>
              <c:strCache>
                <c:ptCount val="16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75歳以上</c:v>
                </c:pt>
              </c:strCache>
            </c:strRef>
          </c:cat>
          <c:val>
            <c:numRef>
              <c:f>Sheet1!$I$6:$I$21</c:f>
              <c:numCache>
                <c:formatCode>General</c:formatCode>
                <c:ptCount val="16"/>
                <c:pt idx="0">
                  <c:v>61</c:v>
                </c:pt>
                <c:pt idx="1">
                  <c:v>50</c:v>
                </c:pt>
                <c:pt idx="2">
                  <c:v>44</c:v>
                </c:pt>
                <c:pt idx="3">
                  <c:v>23</c:v>
                </c:pt>
                <c:pt idx="4">
                  <c:v>25</c:v>
                </c:pt>
                <c:pt idx="5">
                  <c:v>30</c:v>
                </c:pt>
                <c:pt idx="6">
                  <c:v>19</c:v>
                </c:pt>
                <c:pt idx="7">
                  <c:v>22</c:v>
                </c:pt>
                <c:pt idx="8">
                  <c:v>17</c:v>
                </c:pt>
                <c:pt idx="9">
                  <c:v>10</c:v>
                </c:pt>
                <c:pt idx="10">
                  <c:v>15</c:v>
                </c:pt>
                <c:pt idx="11">
                  <c:v>12</c:v>
                </c:pt>
                <c:pt idx="12">
                  <c:v>7</c:v>
                </c:pt>
                <c:pt idx="13">
                  <c:v>4</c:v>
                </c:pt>
                <c:pt idx="14">
                  <c:v>5</c:v>
                </c:pt>
                <c:pt idx="15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887552"/>
        <c:axId val="116806144"/>
      </c:barChart>
      <c:catAx>
        <c:axId val="116887552"/>
        <c:scaling>
          <c:orientation val="minMax"/>
        </c:scaling>
        <c:delete val="0"/>
        <c:axPos val="l"/>
        <c:majorTickMark val="out"/>
        <c:minorTickMark val="none"/>
        <c:tickLblPos val="nextTo"/>
        <c:crossAx val="116806144"/>
        <c:crosses val="autoZero"/>
        <c:auto val="1"/>
        <c:lblAlgn val="ctr"/>
        <c:lblOffset val="100"/>
        <c:noMultiLvlLbl val="0"/>
      </c:catAx>
      <c:valAx>
        <c:axId val="116806144"/>
        <c:scaling>
          <c:orientation val="minMax"/>
        </c:scaling>
        <c:delete val="0"/>
        <c:axPos val="b"/>
        <c:majorGridlines/>
        <c:minorGridlines/>
        <c:numFmt formatCode="General" sourceLinked="1"/>
        <c:majorTickMark val="out"/>
        <c:minorTickMark val="none"/>
        <c:tickLblPos val="nextTo"/>
        <c:crossAx val="1168875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Sheet1!$L$4:$L$5</c:f>
              <c:strCache>
                <c:ptCount val="1"/>
                <c:pt idx="0">
                  <c:v>Alsager 男性</c:v>
                </c:pt>
              </c:strCache>
            </c:strRef>
          </c:tx>
          <c:invertIfNegative val="0"/>
          <c:cat>
            <c:strRef>
              <c:f>Sheet1!$K$6:$K$21</c:f>
              <c:strCache>
                <c:ptCount val="16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75歳以上</c:v>
                </c:pt>
              </c:strCache>
            </c:strRef>
          </c:cat>
          <c:val>
            <c:numRef>
              <c:f>Sheet1!$L$6:$L$21</c:f>
              <c:numCache>
                <c:formatCode>General</c:formatCode>
                <c:ptCount val="16"/>
                <c:pt idx="0">
                  <c:v>28</c:v>
                </c:pt>
                <c:pt idx="1">
                  <c:v>23</c:v>
                </c:pt>
                <c:pt idx="2">
                  <c:v>27</c:v>
                </c:pt>
                <c:pt idx="3">
                  <c:v>27</c:v>
                </c:pt>
                <c:pt idx="4">
                  <c:v>23</c:v>
                </c:pt>
                <c:pt idx="5">
                  <c:v>24</c:v>
                </c:pt>
                <c:pt idx="6">
                  <c:v>13</c:v>
                </c:pt>
                <c:pt idx="7">
                  <c:v>13</c:v>
                </c:pt>
                <c:pt idx="8">
                  <c:v>12</c:v>
                </c:pt>
                <c:pt idx="9">
                  <c:v>13</c:v>
                </c:pt>
                <c:pt idx="10">
                  <c:v>8</c:v>
                </c:pt>
                <c:pt idx="11">
                  <c:v>14</c:v>
                </c:pt>
                <c:pt idx="12">
                  <c:v>4</c:v>
                </c:pt>
                <c:pt idx="13">
                  <c:v>3</c:v>
                </c:pt>
                <c:pt idx="14">
                  <c:v>4</c:v>
                </c:pt>
                <c:pt idx="15">
                  <c:v>3</c:v>
                </c:pt>
              </c:numCache>
            </c:numRef>
          </c:val>
        </c:ser>
        <c:ser>
          <c:idx val="1"/>
          <c:order val="1"/>
          <c:tx>
            <c:strRef>
              <c:f>Sheet1!$M$4:$M$5</c:f>
              <c:strCache>
                <c:ptCount val="1"/>
                <c:pt idx="0">
                  <c:v>Alsager 女性</c:v>
                </c:pt>
              </c:strCache>
            </c:strRef>
          </c:tx>
          <c:invertIfNegative val="0"/>
          <c:cat>
            <c:strRef>
              <c:f>Sheet1!$K$6:$K$21</c:f>
              <c:strCache>
                <c:ptCount val="16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75歳以上</c:v>
                </c:pt>
              </c:strCache>
            </c:strRef>
          </c:cat>
          <c:val>
            <c:numRef>
              <c:f>Sheet1!$M$6:$M$21</c:f>
              <c:numCache>
                <c:formatCode>General</c:formatCode>
                <c:ptCount val="16"/>
                <c:pt idx="0">
                  <c:v>33</c:v>
                </c:pt>
                <c:pt idx="1">
                  <c:v>29</c:v>
                </c:pt>
                <c:pt idx="2">
                  <c:v>25</c:v>
                </c:pt>
                <c:pt idx="3">
                  <c:v>27</c:v>
                </c:pt>
                <c:pt idx="4">
                  <c:v>24</c:v>
                </c:pt>
                <c:pt idx="5">
                  <c:v>16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11</c:v>
                </c:pt>
                <c:pt idx="11">
                  <c:v>4</c:v>
                </c:pt>
                <c:pt idx="12">
                  <c:v>10</c:v>
                </c:pt>
                <c:pt idx="13">
                  <c:v>4</c:v>
                </c:pt>
                <c:pt idx="14">
                  <c:v>5</c:v>
                </c:pt>
                <c:pt idx="15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888064"/>
        <c:axId val="116808448"/>
      </c:barChart>
      <c:catAx>
        <c:axId val="116888064"/>
        <c:scaling>
          <c:orientation val="minMax"/>
        </c:scaling>
        <c:delete val="0"/>
        <c:axPos val="l"/>
        <c:majorTickMark val="out"/>
        <c:minorTickMark val="none"/>
        <c:tickLblPos val="nextTo"/>
        <c:crossAx val="116808448"/>
        <c:crosses val="autoZero"/>
        <c:auto val="1"/>
        <c:lblAlgn val="ctr"/>
        <c:lblOffset val="100"/>
        <c:noMultiLvlLbl val="0"/>
      </c:catAx>
      <c:valAx>
        <c:axId val="116808448"/>
        <c:scaling>
          <c:orientation val="minMax"/>
        </c:scaling>
        <c:delete val="0"/>
        <c:axPos val="b"/>
        <c:majorGridlines/>
        <c:minorGridlines/>
        <c:numFmt formatCode="General" sourceLinked="1"/>
        <c:majorTickMark val="out"/>
        <c:minorTickMark val="none"/>
        <c:tickLblPos val="nextTo"/>
        <c:crossAx val="1168880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619124</xdr:colOff>
      <xdr:row>25</xdr:row>
      <xdr:rowOff>76199</xdr:rowOff>
    </xdr:from>
    <xdr:to>
      <xdr:col>12</xdr:col>
      <xdr:colOff>495299</xdr:colOff>
      <xdr:row>49</xdr:row>
      <xdr:rowOff>19050</xdr:rowOff>
    </xdr:to>
    <xdr:graphicFrame macro="">
      <xdr:nvGraphicFramePr>
        <xdr:cNvPr id="8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9524</xdr:colOff>
      <xdr:row>51</xdr:row>
      <xdr:rowOff>66674</xdr:rowOff>
    </xdr:from>
    <xdr:to>
      <xdr:col>12</xdr:col>
      <xdr:colOff>628649</xdr:colOff>
      <xdr:row>75</xdr:row>
      <xdr:rowOff>19049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485775</xdr:colOff>
      <xdr:row>25</xdr:row>
      <xdr:rowOff>104774</xdr:rowOff>
    </xdr:from>
    <xdr:to>
      <xdr:col>20</xdr:col>
      <xdr:colOff>371475</xdr:colOff>
      <xdr:row>49</xdr:row>
      <xdr:rowOff>38100</xdr:rowOff>
    </xdr:to>
    <xdr:graphicFrame macro="">
      <xdr:nvGraphicFramePr>
        <xdr:cNvPr id="13" name="グラフ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609599</xdr:colOff>
      <xdr:row>51</xdr:row>
      <xdr:rowOff>47624</xdr:rowOff>
    </xdr:from>
    <xdr:to>
      <xdr:col>20</xdr:col>
      <xdr:colOff>542925</xdr:colOff>
      <xdr:row>74</xdr:row>
      <xdr:rowOff>161925</xdr:rowOff>
    </xdr:to>
    <xdr:graphicFrame macro="">
      <xdr:nvGraphicFramePr>
        <xdr:cNvPr id="14" name="グラフ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A148"/>
  <sheetViews>
    <sheetView tabSelected="1" topLeftCell="A122" workbookViewId="0">
      <selection activeCell="F128" sqref="F128:I144"/>
    </sheetView>
  </sheetViews>
  <sheetFormatPr defaultRowHeight="13.5"/>
  <cols>
    <col min="1" max="1" width="9.25" bestFit="1" customWidth="1"/>
    <col min="5" max="5" width="13.375" customWidth="1"/>
    <col min="11" max="11" width="13" customWidth="1"/>
    <col min="18" max="18" width="9.25" bestFit="1" customWidth="1"/>
    <col min="19" max="19" width="13.5" customWidth="1"/>
  </cols>
  <sheetData>
    <row r="3" spans="1:19">
      <c r="A3" t="s">
        <v>16</v>
      </c>
      <c r="D3" t="s">
        <v>17</v>
      </c>
    </row>
    <row r="4" spans="1:19">
      <c r="A4" t="s">
        <v>0</v>
      </c>
      <c r="B4" t="s">
        <v>1</v>
      </c>
      <c r="D4" t="s">
        <v>0</v>
      </c>
      <c r="E4" t="s">
        <v>1</v>
      </c>
      <c r="G4" t="s">
        <v>16</v>
      </c>
      <c r="K4" t="s">
        <v>17</v>
      </c>
    </row>
    <row r="5" spans="1:19">
      <c r="A5" t="s">
        <v>18</v>
      </c>
      <c r="B5">
        <v>115</v>
      </c>
      <c r="D5" t="s">
        <v>18</v>
      </c>
      <c r="E5">
        <v>61</v>
      </c>
      <c r="G5" t="s">
        <v>0</v>
      </c>
      <c r="H5" t="s">
        <v>21</v>
      </c>
      <c r="I5" t="s">
        <v>20</v>
      </c>
      <c r="K5" t="s">
        <v>0</v>
      </c>
      <c r="L5" t="s">
        <v>21</v>
      </c>
      <c r="M5" t="s">
        <v>20</v>
      </c>
      <c r="O5" t="s">
        <v>16</v>
      </c>
      <c r="R5" t="s">
        <v>17</v>
      </c>
    </row>
    <row r="6" spans="1:19">
      <c r="A6" t="s">
        <v>19</v>
      </c>
      <c r="B6">
        <v>89</v>
      </c>
      <c r="D6" t="s">
        <v>19</v>
      </c>
      <c r="E6">
        <v>52</v>
      </c>
      <c r="G6" t="s">
        <v>18</v>
      </c>
      <c r="H6">
        <f t="shared" ref="H6:H21" si="0">B5-I6</f>
        <v>54</v>
      </c>
      <c r="I6">
        <v>61</v>
      </c>
      <c r="K6" t="s">
        <v>18</v>
      </c>
      <c r="L6">
        <f t="shared" ref="L6:L21" si="1">E5-M6</f>
        <v>28</v>
      </c>
      <c r="M6">
        <v>33</v>
      </c>
      <c r="O6" t="s">
        <v>0</v>
      </c>
      <c r="P6" t="s">
        <v>20</v>
      </c>
      <c r="R6" t="s">
        <v>0</v>
      </c>
      <c r="S6" t="s">
        <v>20</v>
      </c>
    </row>
    <row r="7" spans="1:19">
      <c r="A7" t="s">
        <v>3</v>
      </c>
      <c r="B7">
        <v>84</v>
      </c>
      <c r="D7" t="s">
        <v>3</v>
      </c>
      <c r="E7">
        <v>52</v>
      </c>
      <c r="G7" t="s">
        <v>19</v>
      </c>
      <c r="H7">
        <f t="shared" si="0"/>
        <v>39</v>
      </c>
      <c r="I7">
        <v>50</v>
      </c>
      <c r="K7" t="s">
        <v>19</v>
      </c>
      <c r="L7">
        <f t="shared" si="1"/>
        <v>23</v>
      </c>
      <c r="M7">
        <v>29</v>
      </c>
      <c r="O7" t="s">
        <v>18</v>
      </c>
      <c r="P7">
        <v>61</v>
      </c>
      <c r="R7" t="s">
        <v>18</v>
      </c>
      <c r="S7">
        <v>33</v>
      </c>
    </row>
    <row r="8" spans="1:19">
      <c r="A8" t="s">
        <v>2</v>
      </c>
      <c r="B8">
        <v>53</v>
      </c>
      <c r="D8" t="s">
        <v>2</v>
      </c>
      <c r="E8">
        <v>54</v>
      </c>
      <c r="G8" t="s">
        <v>3</v>
      </c>
      <c r="H8">
        <f t="shared" si="0"/>
        <v>40</v>
      </c>
      <c r="I8">
        <v>44</v>
      </c>
      <c r="K8" t="s">
        <v>3</v>
      </c>
      <c r="L8">
        <f t="shared" si="1"/>
        <v>27</v>
      </c>
      <c r="M8">
        <v>25</v>
      </c>
      <c r="O8" t="s">
        <v>19</v>
      </c>
      <c r="P8">
        <v>50</v>
      </c>
      <c r="R8" t="s">
        <v>19</v>
      </c>
      <c r="S8">
        <v>29</v>
      </c>
    </row>
    <row r="9" spans="1:19">
      <c r="A9" t="s">
        <v>4</v>
      </c>
      <c r="B9">
        <v>49</v>
      </c>
      <c r="D9" t="s">
        <v>4</v>
      </c>
      <c r="E9">
        <v>47</v>
      </c>
      <c r="G9" t="s">
        <v>2</v>
      </c>
      <c r="H9">
        <f t="shared" si="0"/>
        <v>30</v>
      </c>
      <c r="I9">
        <v>23</v>
      </c>
      <c r="K9" t="s">
        <v>2</v>
      </c>
      <c r="L9">
        <f t="shared" si="1"/>
        <v>27</v>
      </c>
      <c r="M9">
        <v>27</v>
      </c>
      <c r="O9" t="s">
        <v>3</v>
      </c>
      <c r="P9">
        <v>44</v>
      </c>
      <c r="R9" t="s">
        <v>3</v>
      </c>
      <c r="S9">
        <v>25</v>
      </c>
    </row>
    <row r="10" spans="1:19">
      <c r="A10" t="s">
        <v>5</v>
      </c>
      <c r="B10">
        <v>56</v>
      </c>
      <c r="D10" t="s">
        <v>5</v>
      </c>
      <c r="E10">
        <v>40</v>
      </c>
      <c r="G10" t="s">
        <v>4</v>
      </c>
      <c r="H10">
        <f t="shared" si="0"/>
        <v>24</v>
      </c>
      <c r="I10">
        <v>25</v>
      </c>
      <c r="K10" t="s">
        <v>4</v>
      </c>
      <c r="L10">
        <f t="shared" si="1"/>
        <v>23</v>
      </c>
      <c r="M10">
        <v>24</v>
      </c>
      <c r="O10" t="s">
        <v>2</v>
      </c>
      <c r="P10">
        <v>23</v>
      </c>
      <c r="R10" t="s">
        <v>2</v>
      </c>
      <c r="S10">
        <v>27</v>
      </c>
    </row>
    <row r="11" spans="1:19">
      <c r="A11" t="s">
        <v>6</v>
      </c>
      <c r="B11">
        <v>46</v>
      </c>
      <c r="D11" t="s">
        <v>6</v>
      </c>
      <c r="E11">
        <v>22</v>
      </c>
      <c r="G11" t="s">
        <v>5</v>
      </c>
      <c r="H11">
        <f t="shared" si="0"/>
        <v>26</v>
      </c>
      <c r="I11">
        <v>30</v>
      </c>
      <c r="K11" t="s">
        <v>5</v>
      </c>
      <c r="L11">
        <f t="shared" si="1"/>
        <v>24</v>
      </c>
      <c r="M11">
        <v>16</v>
      </c>
      <c r="O11" t="s">
        <v>4</v>
      </c>
      <c r="P11">
        <v>25</v>
      </c>
      <c r="R11" t="s">
        <v>4</v>
      </c>
      <c r="S11">
        <v>24</v>
      </c>
    </row>
    <row r="12" spans="1:19">
      <c r="A12" t="s">
        <v>7</v>
      </c>
      <c r="B12">
        <v>52</v>
      </c>
      <c r="D12" t="s">
        <v>7</v>
      </c>
      <c r="E12">
        <v>23</v>
      </c>
      <c r="G12" t="s">
        <v>6</v>
      </c>
      <c r="H12">
        <f t="shared" si="0"/>
        <v>27</v>
      </c>
      <c r="I12">
        <v>19</v>
      </c>
      <c r="K12" t="s">
        <v>6</v>
      </c>
      <c r="L12">
        <f t="shared" si="1"/>
        <v>13</v>
      </c>
      <c r="M12">
        <v>9</v>
      </c>
      <c r="O12" t="s">
        <v>5</v>
      </c>
      <c r="P12">
        <v>30</v>
      </c>
      <c r="R12" t="s">
        <v>5</v>
      </c>
      <c r="S12">
        <v>16</v>
      </c>
    </row>
    <row r="13" spans="1:19">
      <c r="A13" t="s">
        <v>8</v>
      </c>
      <c r="B13">
        <v>33</v>
      </c>
      <c r="D13" t="s">
        <v>8</v>
      </c>
      <c r="E13">
        <v>23</v>
      </c>
      <c r="G13" t="s">
        <v>7</v>
      </c>
      <c r="H13">
        <f t="shared" si="0"/>
        <v>30</v>
      </c>
      <c r="I13">
        <v>22</v>
      </c>
      <c r="K13" t="s">
        <v>7</v>
      </c>
      <c r="L13">
        <f t="shared" si="1"/>
        <v>13</v>
      </c>
      <c r="M13">
        <v>10</v>
      </c>
      <c r="O13" t="s">
        <v>6</v>
      </c>
      <c r="P13">
        <v>19</v>
      </c>
      <c r="R13" t="s">
        <v>6</v>
      </c>
      <c r="S13">
        <v>9</v>
      </c>
    </row>
    <row r="14" spans="1:19">
      <c r="A14" t="s">
        <v>9</v>
      </c>
      <c r="B14">
        <v>27</v>
      </c>
      <c r="D14" t="s">
        <v>9</v>
      </c>
      <c r="E14">
        <v>25</v>
      </c>
      <c r="G14" t="s">
        <v>8</v>
      </c>
      <c r="H14">
        <f t="shared" si="0"/>
        <v>16</v>
      </c>
      <c r="I14">
        <v>17</v>
      </c>
      <c r="K14" t="s">
        <v>8</v>
      </c>
      <c r="L14">
        <f t="shared" si="1"/>
        <v>12</v>
      </c>
      <c r="M14">
        <v>11</v>
      </c>
      <c r="O14" t="s">
        <v>7</v>
      </c>
      <c r="P14">
        <v>22</v>
      </c>
      <c r="R14" t="s">
        <v>7</v>
      </c>
      <c r="S14">
        <v>10</v>
      </c>
    </row>
    <row r="15" spans="1:19">
      <c r="A15" t="s">
        <v>10</v>
      </c>
      <c r="B15">
        <v>28</v>
      </c>
      <c r="D15" t="s">
        <v>10</v>
      </c>
      <c r="E15">
        <v>19</v>
      </c>
      <c r="G15" t="s">
        <v>9</v>
      </c>
      <c r="H15">
        <f t="shared" si="0"/>
        <v>17</v>
      </c>
      <c r="I15">
        <v>10</v>
      </c>
      <c r="K15" t="s">
        <v>9</v>
      </c>
      <c r="L15">
        <f t="shared" si="1"/>
        <v>13</v>
      </c>
      <c r="M15">
        <v>12</v>
      </c>
      <c r="O15" t="s">
        <v>8</v>
      </c>
      <c r="P15">
        <v>17</v>
      </c>
      <c r="R15" t="s">
        <v>8</v>
      </c>
      <c r="S15">
        <v>11</v>
      </c>
    </row>
    <row r="16" spans="1:19">
      <c r="A16" t="s">
        <v>11</v>
      </c>
      <c r="B16">
        <v>19</v>
      </c>
      <c r="D16" t="s">
        <v>11</v>
      </c>
      <c r="E16">
        <v>18</v>
      </c>
      <c r="G16" t="s">
        <v>10</v>
      </c>
      <c r="H16">
        <f t="shared" si="0"/>
        <v>13</v>
      </c>
      <c r="I16">
        <v>15</v>
      </c>
      <c r="K16" t="s">
        <v>10</v>
      </c>
      <c r="L16">
        <f t="shared" si="1"/>
        <v>8</v>
      </c>
      <c r="M16">
        <v>11</v>
      </c>
      <c r="O16" t="s">
        <v>9</v>
      </c>
      <c r="P16">
        <v>10</v>
      </c>
      <c r="R16" t="s">
        <v>9</v>
      </c>
      <c r="S16">
        <v>12</v>
      </c>
    </row>
    <row r="17" spans="1:19">
      <c r="A17" t="s">
        <v>12</v>
      </c>
      <c r="B17">
        <v>13</v>
      </c>
      <c r="D17" t="s">
        <v>12</v>
      </c>
      <c r="E17">
        <v>14</v>
      </c>
      <c r="G17" t="s">
        <v>11</v>
      </c>
      <c r="H17">
        <f t="shared" si="0"/>
        <v>7</v>
      </c>
      <c r="I17">
        <v>12</v>
      </c>
      <c r="K17" t="s">
        <v>11</v>
      </c>
      <c r="L17">
        <f t="shared" si="1"/>
        <v>14</v>
      </c>
      <c r="M17">
        <v>4</v>
      </c>
      <c r="O17" t="s">
        <v>10</v>
      </c>
      <c r="P17">
        <v>15</v>
      </c>
      <c r="R17" t="s">
        <v>10</v>
      </c>
      <c r="S17">
        <v>11</v>
      </c>
    </row>
    <row r="18" spans="1:19">
      <c r="A18" t="s">
        <v>13</v>
      </c>
      <c r="B18">
        <v>8</v>
      </c>
      <c r="D18" t="s">
        <v>13</v>
      </c>
      <c r="E18">
        <v>7</v>
      </c>
      <c r="G18" t="s">
        <v>12</v>
      </c>
      <c r="H18">
        <f t="shared" si="0"/>
        <v>6</v>
      </c>
      <c r="I18">
        <v>7</v>
      </c>
      <c r="K18" t="s">
        <v>12</v>
      </c>
      <c r="L18">
        <f t="shared" si="1"/>
        <v>4</v>
      </c>
      <c r="M18">
        <v>10</v>
      </c>
      <c r="O18" t="s">
        <v>11</v>
      </c>
      <c r="P18">
        <v>12</v>
      </c>
      <c r="R18" t="s">
        <v>11</v>
      </c>
      <c r="S18">
        <v>4</v>
      </c>
    </row>
    <row r="19" spans="1:19">
      <c r="A19" t="s">
        <v>14</v>
      </c>
      <c r="B19">
        <v>7</v>
      </c>
      <c r="D19" t="s">
        <v>14</v>
      </c>
      <c r="E19">
        <v>9</v>
      </c>
      <c r="G19" t="s">
        <v>13</v>
      </c>
      <c r="H19">
        <f t="shared" si="0"/>
        <v>4</v>
      </c>
      <c r="I19">
        <v>4</v>
      </c>
      <c r="K19" t="s">
        <v>13</v>
      </c>
      <c r="L19">
        <f t="shared" si="1"/>
        <v>3</v>
      </c>
      <c r="M19">
        <v>4</v>
      </c>
      <c r="O19" t="s">
        <v>12</v>
      </c>
      <c r="P19">
        <v>7</v>
      </c>
      <c r="R19" t="s">
        <v>12</v>
      </c>
      <c r="S19">
        <v>10</v>
      </c>
    </row>
    <row r="20" spans="1:19">
      <c r="A20" t="s">
        <v>15</v>
      </c>
      <c r="B20">
        <v>7</v>
      </c>
      <c r="D20" t="s">
        <v>15</v>
      </c>
      <c r="E20">
        <v>7</v>
      </c>
      <c r="G20" t="s">
        <v>14</v>
      </c>
      <c r="H20">
        <f t="shared" si="0"/>
        <v>2</v>
      </c>
      <c r="I20">
        <v>5</v>
      </c>
      <c r="K20" t="s">
        <v>14</v>
      </c>
      <c r="L20">
        <f t="shared" si="1"/>
        <v>4</v>
      </c>
      <c r="M20">
        <v>5</v>
      </c>
      <c r="O20" t="s">
        <v>13</v>
      </c>
      <c r="P20">
        <v>4</v>
      </c>
      <c r="R20" t="s">
        <v>13</v>
      </c>
      <c r="S20">
        <v>4</v>
      </c>
    </row>
    <row r="21" spans="1:19">
      <c r="G21" t="s">
        <v>15</v>
      </c>
      <c r="H21">
        <f t="shared" si="0"/>
        <v>5</v>
      </c>
      <c r="I21">
        <v>2</v>
      </c>
      <c r="K21" t="s">
        <v>15</v>
      </c>
      <c r="L21">
        <f t="shared" si="1"/>
        <v>3</v>
      </c>
      <c r="M21">
        <v>4</v>
      </c>
      <c r="O21" t="s">
        <v>14</v>
      </c>
      <c r="P21">
        <v>5</v>
      </c>
      <c r="R21" t="s">
        <v>14</v>
      </c>
      <c r="S21">
        <v>5</v>
      </c>
    </row>
    <row r="22" spans="1:19">
      <c r="O22" t="s">
        <v>15</v>
      </c>
      <c r="P22">
        <v>2</v>
      </c>
      <c r="R22" t="s">
        <v>15</v>
      </c>
      <c r="S22">
        <v>4</v>
      </c>
    </row>
    <row r="77" spans="1:11">
      <c r="A77" s="1"/>
      <c r="B77" s="1" t="s">
        <v>44</v>
      </c>
      <c r="C77" s="1"/>
      <c r="D77" s="1"/>
      <c r="E77" s="1"/>
      <c r="F77" s="3"/>
      <c r="G77" s="1" t="s">
        <v>45</v>
      </c>
      <c r="H77" s="1"/>
      <c r="I77" s="1"/>
      <c r="J77" s="1"/>
      <c r="K77" s="1"/>
    </row>
    <row r="78" spans="1:11">
      <c r="A78" s="1" t="s">
        <v>22</v>
      </c>
      <c r="B78" s="1" t="s">
        <v>37</v>
      </c>
      <c r="C78" s="1" t="s">
        <v>38</v>
      </c>
      <c r="D78" s="1" t="s">
        <v>39</v>
      </c>
      <c r="E78" s="1" t="s">
        <v>40</v>
      </c>
      <c r="F78" s="3"/>
      <c r="G78" s="1" t="s">
        <v>22</v>
      </c>
      <c r="H78" s="1" t="s">
        <v>37</v>
      </c>
      <c r="I78" s="1" t="s">
        <v>38</v>
      </c>
      <c r="J78" s="1" t="s">
        <v>39</v>
      </c>
      <c r="K78" s="1" t="s">
        <v>40</v>
      </c>
    </row>
    <row r="79" spans="1:11">
      <c r="A79" s="1" t="s">
        <v>23</v>
      </c>
      <c r="B79" s="1">
        <v>115</v>
      </c>
      <c r="C79" s="1">
        <f>B79-D79</f>
        <v>54</v>
      </c>
      <c r="D79" s="1">
        <v>61</v>
      </c>
      <c r="E79" s="4">
        <f>100*(C79/B79)</f>
        <v>46.956521739130437</v>
      </c>
      <c r="F79" s="3"/>
      <c r="G79" s="1" t="s">
        <v>23</v>
      </c>
      <c r="H79" s="1">
        <v>61</v>
      </c>
      <c r="I79" s="1">
        <f>H79-J79</f>
        <v>28</v>
      </c>
      <c r="J79" s="1">
        <v>33</v>
      </c>
      <c r="K79" s="5">
        <f>100*(I79/H79)</f>
        <v>45.901639344262293</v>
      </c>
    </row>
    <row r="80" spans="1:11">
      <c r="A80" s="2" t="s">
        <v>24</v>
      </c>
      <c r="B80" s="1">
        <v>89</v>
      </c>
      <c r="C80" s="1">
        <f t="shared" ref="C80:C92" si="2">B80-D80</f>
        <v>39</v>
      </c>
      <c r="D80" s="1">
        <v>50</v>
      </c>
      <c r="E80" s="4">
        <f t="shared" ref="E80:E93" si="3">100*(C80/B80)</f>
        <v>43.820224719101127</v>
      </c>
      <c r="F80" s="3"/>
      <c r="G80" s="2" t="s">
        <v>24</v>
      </c>
      <c r="H80" s="1">
        <v>52</v>
      </c>
      <c r="I80" s="1">
        <f t="shared" ref="I80:I93" si="4">H80-J80</f>
        <v>23</v>
      </c>
      <c r="J80" s="1">
        <v>29</v>
      </c>
      <c r="K80" s="5">
        <f t="shared" ref="K80:K92" si="5">100*(I80/H80)</f>
        <v>44.230769230769226</v>
      </c>
    </row>
    <row r="81" spans="1:11">
      <c r="A81" s="2" t="s">
        <v>25</v>
      </c>
      <c r="B81" s="1">
        <v>84</v>
      </c>
      <c r="C81" s="1">
        <f t="shared" si="2"/>
        <v>40</v>
      </c>
      <c r="D81" s="1">
        <v>44</v>
      </c>
      <c r="E81" s="4">
        <f t="shared" si="3"/>
        <v>47.619047619047613</v>
      </c>
      <c r="F81" s="3"/>
      <c r="G81" s="2" t="s">
        <v>25</v>
      </c>
      <c r="H81" s="1">
        <v>52</v>
      </c>
      <c r="I81" s="1">
        <f t="shared" si="4"/>
        <v>27</v>
      </c>
      <c r="J81" s="1">
        <v>25</v>
      </c>
      <c r="K81" s="5">
        <f t="shared" si="5"/>
        <v>51.923076923076927</v>
      </c>
    </row>
    <row r="82" spans="1:11">
      <c r="A82" s="1" t="s">
        <v>26</v>
      </c>
      <c r="B82" s="1">
        <v>53</v>
      </c>
      <c r="C82" s="1">
        <f t="shared" si="2"/>
        <v>30</v>
      </c>
      <c r="D82" s="1">
        <v>23</v>
      </c>
      <c r="E82" s="4">
        <f t="shared" si="3"/>
        <v>56.60377358490566</v>
      </c>
      <c r="F82" s="3"/>
      <c r="G82" s="1" t="s">
        <v>26</v>
      </c>
      <c r="H82" s="1">
        <v>54</v>
      </c>
      <c r="I82" s="1">
        <f t="shared" si="4"/>
        <v>27</v>
      </c>
      <c r="J82" s="1">
        <v>27</v>
      </c>
      <c r="K82" s="5">
        <f t="shared" si="5"/>
        <v>50</v>
      </c>
    </row>
    <row r="83" spans="1:11">
      <c r="A83" s="1" t="s">
        <v>27</v>
      </c>
      <c r="B83" s="1">
        <v>49</v>
      </c>
      <c r="C83" s="1">
        <f t="shared" si="2"/>
        <v>24</v>
      </c>
      <c r="D83" s="1">
        <v>25</v>
      </c>
      <c r="E83" s="4">
        <f t="shared" si="3"/>
        <v>48.979591836734691</v>
      </c>
      <c r="F83" s="3"/>
      <c r="G83" s="1" t="s">
        <v>27</v>
      </c>
      <c r="H83" s="1">
        <v>47</v>
      </c>
      <c r="I83" s="1">
        <f t="shared" si="4"/>
        <v>23</v>
      </c>
      <c r="J83" s="1">
        <v>24</v>
      </c>
      <c r="K83" s="5">
        <f t="shared" si="5"/>
        <v>48.936170212765958</v>
      </c>
    </row>
    <row r="84" spans="1:11">
      <c r="A84" s="1" t="s">
        <v>28</v>
      </c>
      <c r="B84" s="1">
        <v>56</v>
      </c>
      <c r="C84" s="1">
        <f t="shared" si="2"/>
        <v>26</v>
      </c>
      <c r="D84" s="1">
        <v>30</v>
      </c>
      <c r="E84" s="4">
        <f t="shared" si="3"/>
        <v>46.428571428571431</v>
      </c>
      <c r="F84" s="3"/>
      <c r="G84" s="1" t="s">
        <v>28</v>
      </c>
      <c r="H84" s="1">
        <v>40</v>
      </c>
      <c r="I84" s="1">
        <f t="shared" si="4"/>
        <v>24</v>
      </c>
      <c r="J84" s="1">
        <v>16</v>
      </c>
      <c r="K84" s="5">
        <f t="shared" si="5"/>
        <v>60</v>
      </c>
    </row>
    <row r="85" spans="1:11">
      <c r="A85" s="1" t="s">
        <v>29</v>
      </c>
      <c r="B85" s="1">
        <v>46</v>
      </c>
      <c r="C85" s="1">
        <f t="shared" si="2"/>
        <v>27</v>
      </c>
      <c r="D85" s="1">
        <v>19</v>
      </c>
      <c r="E85" s="4">
        <f t="shared" si="3"/>
        <v>58.695652173913047</v>
      </c>
      <c r="F85" s="3"/>
      <c r="G85" s="1" t="s">
        <v>29</v>
      </c>
      <c r="H85" s="1">
        <v>22</v>
      </c>
      <c r="I85" s="1">
        <f t="shared" si="4"/>
        <v>13</v>
      </c>
      <c r="J85" s="1">
        <v>9</v>
      </c>
      <c r="K85" s="5">
        <f t="shared" si="5"/>
        <v>59.090909090909093</v>
      </c>
    </row>
    <row r="86" spans="1:11">
      <c r="A86" s="1" t="s">
        <v>30</v>
      </c>
      <c r="B86" s="1">
        <v>52</v>
      </c>
      <c r="C86" s="1">
        <f t="shared" si="2"/>
        <v>30</v>
      </c>
      <c r="D86" s="1">
        <v>22</v>
      </c>
      <c r="E86" s="4">
        <f t="shared" si="3"/>
        <v>57.692307692307686</v>
      </c>
      <c r="F86" s="3"/>
      <c r="G86" s="1" t="s">
        <v>30</v>
      </c>
      <c r="H86" s="1">
        <v>23</v>
      </c>
      <c r="I86" s="1">
        <f t="shared" si="4"/>
        <v>13</v>
      </c>
      <c r="J86" s="1">
        <v>10</v>
      </c>
      <c r="K86" s="5">
        <f t="shared" si="5"/>
        <v>56.521739130434781</v>
      </c>
    </row>
    <row r="87" spans="1:11">
      <c r="A87" s="1" t="s">
        <v>31</v>
      </c>
      <c r="B87" s="1">
        <v>33</v>
      </c>
      <c r="C87" s="1">
        <f t="shared" si="2"/>
        <v>16</v>
      </c>
      <c r="D87" s="1">
        <v>17</v>
      </c>
      <c r="E87" s="4">
        <f t="shared" si="3"/>
        <v>48.484848484848484</v>
      </c>
      <c r="F87" s="3"/>
      <c r="G87" s="1" t="s">
        <v>31</v>
      </c>
      <c r="H87" s="1">
        <v>23</v>
      </c>
      <c r="I87" s="1">
        <f t="shared" si="4"/>
        <v>12</v>
      </c>
      <c r="J87" s="1">
        <v>11</v>
      </c>
      <c r="K87" s="5">
        <f t="shared" si="5"/>
        <v>52.173913043478258</v>
      </c>
    </row>
    <row r="88" spans="1:11">
      <c r="A88" s="1" t="s">
        <v>32</v>
      </c>
      <c r="B88" s="1">
        <v>27</v>
      </c>
      <c r="C88" s="1">
        <f t="shared" si="2"/>
        <v>17</v>
      </c>
      <c r="D88" s="1">
        <v>10</v>
      </c>
      <c r="E88" s="4">
        <f t="shared" si="3"/>
        <v>62.962962962962962</v>
      </c>
      <c r="F88" s="3"/>
      <c r="G88" s="1" t="s">
        <v>32</v>
      </c>
      <c r="H88" s="1">
        <v>25</v>
      </c>
      <c r="I88" s="1">
        <f t="shared" si="4"/>
        <v>13</v>
      </c>
      <c r="J88" s="1">
        <v>12</v>
      </c>
      <c r="K88" s="5">
        <f t="shared" si="5"/>
        <v>52</v>
      </c>
    </row>
    <row r="89" spans="1:11">
      <c r="A89" s="1" t="s">
        <v>33</v>
      </c>
      <c r="B89" s="1">
        <v>28</v>
      </c>
      <c r="C89" s="1">
        <f t="shared" si="2"/>
        <v>13</v>
      </c>
      <c r="D89" s="1">
        <v>15</v>
      </c>
      <c r="E89" s="4">
        <f t="shared" si="3"/>
        <v>46.428571428571431</v>
      </c>
      <c r="F89" s="3"/>
      <c r="G89" s="1" t="s">
        <v>33</v>
      </c>
      <c r="H89" s="1">
        <v>19</v>
      </c>
      <c r="I89" s="1">
        <f t="shared" si="4"/>
        <v>8</v>
      </c>
      <c r="J89" s="1">
        <v>11</v>
      </c>
      <c r="K89" s="5">
        <f t="shared" si="5"/>
        <v>42.105263157894733</v>
      </c>
    </row>
    <row r="90" spans="1:11">
      <c r="A90" s="1" t="s">
        <v>34</v>
      </c>
      <c r="B90" s="1">
        <v>19</v>
      </c>
      <c r="C90" s="1">
        <f t="shared" si="2"/>
        <v>7</v>
      </c>
      <c r="D90" s="1">
        <v>12</v>
      </c>
      <c r="E90" s="4">
        <f t="shared" si="3"/>
        <v>36.84210526315789</v>
      </c>
      <c r="F90" s="3"/>
      <c r="G90" s="1" t="s">
        <v>34</v>
      </c>
      <c r="H90" s="1">
        <v>18</v>
      </c>
      <c r="I90" s="1">
        <f t="shared" si="4"/>
        <v>14</v>
      </c>
      <c r="J90" s="1">
        <v>4</v>
      </c>
      <c r="K90" s="5">
        <f t="shared" si="5"/>
        <v>77.777777777777786</v>
      </c>
    </row>
    <row r="91" spans="1:11">
      <c r="A91" s="1" t="s">
        <v>35</v>
      </c>
      <c r="B91" s="1">
        <v>13</v>
      </c>
      <c r="C91" s="1">
        <f t="shared" si="2"/>
        <v>6</v>
      </c>
      <c r="D91" s="1">
        <v>7</v>
      </c>
      <c r="E91" s="4">
        <f t="shared" si="3"/>
        <v>46.153846153846153</v>
      </c>
      <c r="F91" s="3"/>
      <c r="G91" s="1" t="s">
        <v>35</v>
      </c>
      <c r="H91" s="1">
        <v>14</v>
      </c>
      <c r="I91" s="1">
        <f t="shared" si="4"/>
        <v>4</v>
      </c>
      <c r="J91" s="1">
        <v>10</v>
      </c>
      <c r="K91" s="5">
        <f t="shared" si="5"/>
        <v>28.571428571428569</v>
      </c>
    </row>
    <row r="92" spans="1:11">
      <c r="A92" s="1" t="s">
        <v>36</v>
      </c>
      <c r="B92" s="1">
        <v>8</v>
      </c>
      <c r="C92" s="1">
        <f t="shared" si="2"/>
        <v>4</v>
      </c>
      <c r="D92" s="1">
        <v>4</v>
      </c>
      <c r="E92" s="4">
        <f t="shared" si="3"/>
        <v>50</v>
      </c>
      <c r="F92" s="3"/>
      <c r="G92" s="1" t="s">
        <v>36</v>
      </c>
      <c r="H92" s="1">
        <v>7</v>
      </c>
      <c r="I92" s="1">
        <f t="shared" si="4"/>
        <v>3</v>
      </c>
      <c r="J92" s="1">
        <v>4</v>
      </c>
      <c r="K92" s="5">
        <f t="shared" si="5"/>
        <v>42.857142857142854</v>
      </c>
    </row>
    <row r="93" spans="1:11">
      <c r="A93" s="1" t="s">
        <v>41</v>
      </c>
      <c r="B93" s="1">
        <v>14</v>
      </c>
      <c r="C93" s="1">
        <v>7</v>
      </c>
      <c r="D93" s="1">
        <v>7</v>
      </c>
      <c r="E93" s="4">
        <f t="shared" si="3"/>
        <v>50</v>
      </c>
      <c r="F93" s="3"/>
      <c r="G93" s="1" t="s">
        <v>41</v>
      </c>
      <c r="H93" s="1">
        <v>16</v>
      </c>
      <c r="I93" s="1">
        <f t="shared" si="4"/>
        <v>7</v>
      </c>
      <c r="J93" s="1">
        <v>9</v>
      </c>
      <c r="K93" s="5">
        <f>100*(I93/H93)</f>
        <v>43.75</v>
      </c>
    </row>
    <row r="94" spans="1:11">
      <c r="A94" s="1"/>
      <c r="B94" s="1"/>
      <c r="C94" s="1"/>
      <c r="D94" s="1"/>
      <c r="E94" s="1"/>
      <c r="F94" s="3"/>
      <c r="G94" s="1"/>
      <c r="H94" s="1"/>
      <c r="I94" s="1"/>
      <c r="J94" s="1"/>
      <c r="K94" s="1"/>
    </row>
    <row r="95" spans="1:11">
      <c r="A95" s="1"/>
      <c r="B95" s="1" t="s">
        <v>42</v>
      </c>
      <c r="C95" s="1"/>
      <c r="D95" s="1"/>
      <c r="E95" s="1"/>
      <c r="F95" s="3"/>
      <c r="G95" s="1"/>
      <c r="H95" s="1" t="s">
        <v>43</v>
      </c>
      <c r="I95" s="1"/>
      <c r="J95" s="1"/>
      <c r="K95" s="1"/>
    </row>
    <row r="96" spans="1:11">
      <c r="A96" s="1"/>
      <c r="B96" s="1"/>
      <c r="C96" s="1"/>
      <c r="D96" s="1"/>
      <c r="E96" s="1"/>
      <c r="F96" s="3"/>
      <c r="G96" s="1"/>
      <c r="H96" s="1"/>
      <c r="I96" s="1"/>
      <c r="J96" s="1"/>
      <c r="K96" s="1"/>
    </row>
    <row r="97" spans="1:18">
      <c r="F97" s="3"/>
    </row>
    <row r="98" spans="1:18">
      <c r="F98" s="3"/>
    </row>
    <row r="100" spans="1:18">
      <c r="A100" t="s">
        <v>51</v>
      </c>
      <c r="F100" t="s">
        <v>52</v>
      </c>
    </row>
    <row r="101" spans="1:18">
      <c r="A101" s="1"/>
      <c r="B101" s="1"/>
      <c r="C101" s="1" t="s">
        <v>46</v>
      </c>
      <c r="D101" s="1"/>
      <c r="F101" s="1" t="s">
        <v>75</v>
      </c>
      <c r="G101" s="1"/>
      <c r="H101" s="1"/>
      <c r="I101" s="1"/>
      <c r="J101" s="1"/>
      <c r="K101" s="1"/>
    </row>
    <row r="102" spans="1:18">
      <c r="A102" s="1" t="s">
        <v>0</v>
      </c>
      <c r="B102" s="1" t="s">
        <v>48</v>
      </c>
      <c r="C102" s="1" t="s">
        <v>49</v>
      </c>
      <c r="D102" s="1" t="s">
        <v>50</v>
      </c>
      <c r="F102" s="7" t="s">
        <v>54</v>
      </c>
      <c r="G102" s="1" t="s">
        <v>56</v>
      </c>
      <c r="H102" s="1" t="s">
        <v>57</v>
      </c>
      <c r="I102" s="1" t="s">
        <v>58</v>
      </c>
      <c r="J102" s="1" t="s">
        <v>59</v>
      </c>
      <c r="K102" s="1" t="s">
        <v>60</v>
      </c>
    </row>
    <row r="103" spans="1:18">
      <c r="A103" s="1" t="s">
        <v>18</v>
      </c>
      <c r="B103" s="1">
        <v>54</v>
      </c>
      <c r="C103" s="1">
        <v>41</v>
      </c>
      <c r="D103" s="5">
        <f>100*(C103/B103)</f>
        <v>75.925925925925924</v>
      </c>
      <c r="F103" s="1" t="s">
        <v>55</v>
      </c>
      <c r="G103" s="8" t="s">
        <v>62</v>
      </c>
      <c r="H103" s="1" t="s">
        <v>63</v>
      </c>
      <c r="I103" s="1" t="s">
        <v>64</v>
      </c>
      <c r="J103" s="1" t="s">
        <v>65</v>
      </c>
      <c r="K103" s="1" t="s">
        <v>66</v>
      </c>
    </row>
    <row r="104" spans="1:18">
      <c r="A104" s="1" t="s">
        <v>19</v>
      </c>
      <c r="B104" s="1">
        <v>39</v>
      </c>
      <c r="C104" s="1">
        <v>14</v>
      </c>
      <c r="D104" s="6">
        <v>36</v>
      </c>
      <c r="F104" s="1" t="s">
        <v>53</v>
      </c>
      <c r="G104" s="1" t="s">
        <v>67</v>
      </c>
      <c r="H104" s="1" t="s">
        <v>67</v>
      </c>
      <c r="I104" s="1" t="s">
        <v>68</v>
      </c>
      <c r="J104" s="1" t="s">
        <v>66</v>
      </c>
      <c r="K104" s="1" t="s">
        <v>66</v>
      </c>
    </row>
    <row r="105" spans="1:18">
      <c r="A105" s="1" t="s">
        <v>3</v>
      </c>
      <c r="B105" s="1">
        <v>40</v>
      </c>
      <c r="C105" s="1">
        <v>25</v>
      </c>
      <c r="D105" s="5">
        <f t="shared" ref="D105:D118" si="6">100*(C105/B105)</f>
        <v>62.5</v>
      </c>
    </row>
    <row r="106" spans="1:18">
      <c r="A106" s="1" t="s">
        <v>2</v>
      </c>
      <c r="B106" s="1">
        <v>30</v>
      </c>
      <c r="C106" s="1">
        <v>15</v>
      </c>
      <c r="D106" s="10">
        <f t="shared" si="6"/>
        <v>50</v>
      </c>
    </row>
    <row r="107" spans="1:18">
      <c r="A107" s="1" t="s">
        <v>4</v>
      </c>
      <c r="B107" s="1">
        <v>24</v>
      </c>
      <c r="C107" s="1">
        <v>7</v>
      </c>
      <c r="D107" s="10">
        <f t="shared" si="6"/>
        <v>29.166666666666668</v>
      </c>
      <c r="F107" t="s">
        <v>69</v>
      </c>
      <c r="L107" t="s">
        <v>74</v>
      </c>
    </row>
    <row r="108" spans="1:18">
      <c r="A108" s="1" t="s">
        <v>5</v>
      </c>
      <c r="B108" s="1">
        <v>26</v>
      </c>
      <c r="C108" s="1">
        <v>2</v>
      </c>
      <c r="D108" s="5">
        <f t="shared" si="6"/>
        <v>7.6923076923076925</v>
      </c>
      <c r="F108" s="1" t="s">
        <v>70</v>
      </c>
      <c r="G108" s="1"/>
      <c r="H108" s="1"/>
      <c r="I108" s="1"/>
      <c r="L108" s="1" t="s">
        <v>86</v>
      </c>
      <c r="M108" s="1"/>
      <c r="N108" s="1"/>
      <c r="O108" s="1"/>
      <c r="P108" s="1"/>
      <c r="Q108" s="1"/>
      <c r="R108" s="1"/>
    </row>
    <row r="109" spans="1:18">
      <c r="A109" s="1" t="s">
        <v>6</v>
      </c>
      <c r="B109" s="1">
        <v>27</v>
      </c>
      <c r="C109" s="1">
        <v>8</v>
      </c>
      <c r="D109" s="5">
        <f t="shared" si="6"/>
        <v>29.629629629629626</v>
      </c>
      <c r="F109" s="1" t="s">
        <v>47</v>
      </c>
      <c r="G109" s="1" t="s">
        <v>61</v>
      </c>
      <c r="H109" s="1" t="s">
        <v>71</v>
      </c>
      <c r="I109" s="1" t="s">
        <v>72</v>
      </c>
      <c r="L109" s="1" t="s">
        <v>54</v>
      </c>
      <c r="M109" s="1" t="s">
        <v>80</v>
      </c>
      <c r="N109" s="1" t="s">
        <v>81</v>
      </c>
      <c r="O109" s="1" t="s">
        <v>82</v>
      </c>
      <c r="P109" s="1" t="s">
        <v>83</v>
      </c>
      <c r="Q109" s="1" t="s">
        <v>84</v>
      </c>
      <c r="R109" s="1" t="s">
        <v>85</v>
      </c>
    </row>
    <row r="110" spans="1:18">
      <c r="A110" s="1" t="s">
        <v>7</v>
      </c>
      <c r="B110" s="1">
        <v>30</v>
      </c>
      <c r="C110" s="1">
        <v>7</v>
      </c>
      <c r="D110" s="5">
        <f t="shared" si="6"/>
        <v>23.333333333333332</v>
      </c>
      <c r="F110" s="1" t="s">
        <v>18</v>
      </c>
      <c r="G110" s="1">
        <v>61</v>
      </c>
      <c r="H110" s="1">
        <v>48</v>
      </c>
      <c r="I110" s="5">
        <f>100*(H110/G110)</f>
        <v>78.688524590163937</v>
      </c>
      <c r="L110" s="1" t="s">
        <v>76</v>
      </c>
      <c r="M110" s="5">
        <f>100*23/44</f>
        <v>52.272727272727273</v>
      </c>
      <c r="N110" s="9">
        <f>100*1/23</f>
        <v>4.3478260869565215</v>
      </c>
      <c r="O110" s="5">
        <v>0</v>
      </c>
      <c r="P110" s="5">
        <v>0</v>
      </c>
      <c r="Q110" s="5">
        <v>0</v>
      </c>
      <c r="R110" s="5">
        <v>0</v>
      </c>
    </row>
    <row r="111" spans="1:18">
      <c r="A111" s="1" t="s">
        <v>8</v>
      </c>
      <c r="B111" s="1">
        <v>16</v>
      </c>
      <c r="C111" s="1">
        <v>3</v>
      </c>
      <c r="D111" s="5">
        <f t="shared" si="6"/>
        <v>18.75</v>
      </c>
      <c r="F111" s="1" t="s">
        <v>19</v>
      </c>
      <c r="G111" s="1">
        <v>50</v>
      </c>
      <c r="H111" s="1">
        <v>32</v>
      </c>
      <c r="I111" s="5">
        <f t="shared" ref="I111:I124" si="7">100*(H111/G111)</f>
        <v>64</v>
      </c>
      <c r="L111" s="1" t="s">
        <v>77</v>
      </c>
      <c r="M111" s="5">
        <f>100*12/44</f>
        <v>27.272727272727273</v>
      </c>
      <c r="N111" s="5">
        <f>100*4/23</f>
        <v>17.391304347826086</v>
      </c>
      <c r="O111" s="5">
        <f>100*6/25</f>
        <v>24</v>
      </c>
      <c r="P111" s="5">
        <v>0</v>
      </c>
      <c r="Q111" s="5">
        <v>0</v>
      </c>
      <c r="R111" s="5">
        <v>0</v>
      </c>
    </row>
    <row r="112" spans="1:18">
      <c r="A112" s="1" t="s">
        <v>9</v>
      </c>
      <c r="B112" s="1">
        <v>17</v>
      </c>
      <c r="C112" s="1">
        <v>1</v>
      </c>
      <c r="D112" s="5">
        <f t="shared" si="6"/>
        <v>5.8823529411764701</v>
      </c>
      <c r="F112" s="1" t="s">
        <v>3</v>
      </c>
      <c r="G112" s="1">
        <v>44</v>
      </c>
      <c r="H112" s="1">
        <v>18</v>
      </c>
      <c r="I112" s="5">
        <f t="shared" si="7"/>
        <v>40.909090909090914</v>
      </c>
      <c r="L112" s="1" t="s">
        <v>78</v>
      </c>
      <c r="M112" s="5">
        <v>0</v>
      </c>
      <c r="N112" s="9">
        <f>100*9/23</f>
        <v>39.130434782608695</v>
      </c>
      <c r="O112" s="5">
        <v>12</v>
      </c>
      <c r="P112" s="5">
        <v>10</v>
      </c>
      <c r="Q112" s="5">
        <v>0</v>
      </c>
      <c r="R112" s="5">
        <v>0</v>
      </c>
    </row>
    <row r="113" spans="1:27">
      <c r="A113" s="1" t="s">
        <v>10</v>
      </c>
      <c r="B113" s="1">
        <v>13</v>
      </c>
      <c r="C113" s="1">
        <v>1</v>
      </c>
      <c r="D113" s="5">
        <f t="shared" si="6"/>
        <v>7.6923076923076925</v>
      </c>
      <c r="F113" s="1" t="s">
        <v>2</v>
      </c>
      <c r="G113" s="1">
        <v>23</v>
      </c>
      <c r="H113" s="1">
        <v>6</v>
      </c>
      <c r="I113" s="9">
        <f t="shared" si="7"/>
        <v>26.086956521739129</v>
      </c>
      <c r="L113" s="1" t="s">
        <v>79</v>
      </c>
      <c r="M113" s="5">
        <v>0</v>
      </c>
      <c r="N113" s="11">
        <f>100*3/23</f>
        <v>13.043478260869565</v>
      </c>
      <c r="O113" s="11">
        <f>100*11/25</f>
        <v>44</v>
      </c>
      <c r="P113" s="5">
        <f>100*24/30</f>
        <v>80</v>
      </c>
      <c r="Q113" s="5">
        <f>100*18/19</f>
        <v>94.736842105263165</v>
      </c>
      <c r="R113" s="5">
        <f>100*17/22</f>
        <v>77.272727272727266</v>
      </c>
    </row>
    <row r="114" spans="1:27">
      <c r="A114" s="1" t="s">
        <v>11</v>
      </c>
      <c r="B114" s="1">
        <v>7</v>
      </c>
      <c r="C114" s="1">
        <v>2</v>
      </c>
      <c r="D114" s="5">
        <f t="shared" si="6"/>
        <v>28.571428571428569</v>
      </c>
      <c r="F114" s="1" t="s">
        <v>4</v>
      </c>
      <c r="G114" s="1">
        <v>25</v>
      </c>
      <c r="H114" s="1">
        <v>8</v>
      </c>
      <c r="I114" s="5">
        <f t="shared" si="7"/>
        <v>32</v>
      </c>
    </row>
    <row r="115" spans="1:27">
      <c r="A115" s="1" t="s">
        <v>12</v>
      </c>
      <c r="B115" s="1">
        <v>6</v>
      </c>
      <c r="C115" s="1">
        <v>1</v>
      </c>
      <c r="D115" s="5">
        <f t="shared" si="6"/>
        <v>16.666666666666664</v>
      </c>
      <c r="F115" s="1" t="s">
        <v>5</v>
      </c>
      <c r="G115" s="1">
        <v>30</v>
      </c>
      <c r="H115" s="1">
        <v>7</v>
      </c>
      <c r="I115" s="5">
        <f t="shared" si="7"/>
        <v>23.333333333333332</v>
      </c>
      <c r="L115" s="1" t="s">
        <v>86</v>
      </c>
      <c r="M115" s="1"/>
      <c r="N115" s="1"/>
      <c r="O115" s="1"/>
      <c r="P115" s="1"/>
      <c r="Q115" s="1"/>
      <c r="R115" s="1"/>
    </row>
    <row r="116" spans="1:27">
      <c r="A116" s="1" t="s">
        <v>13</v>
      </c>
      <c r="B116" s="1">
        <v>4</v>
      </c>
      <c r="C116" s="1">
        <v>0</v>
      </c>
      <c r="D116" s="5">
        <f t="shared" si="6"/>
        <v>0</v>
      </c>
      <c r="F116" s="1" t="s">
        <v>6</v>
      </c>
      <c r="G116" s="1">
        <v>19</v>
      </c>
      <c r="H116" s="1">
        <v>5</v>
      </c>
      <c r="I116" s="5">
        <f t="shared" si="7"/>
        <v>26.315789473684209</v>
      </c>
      <c r="L116" s="1" t="s">
        <v>54</v>
      </c>
      <c r="M116" s="1" t="s">
        <v>80</v>
      </c>
      <c r="N116" s="1" t="s">
        <v>81</v>
      </c>
      <c r="O116" s="1" t="s">
        <v>82</v>
      </c>
      <c r="P116" s="1" t="s">
        <v>83</v>
      </c>
      <c r="Q116" s="1" t="s">
        <v>84</v>
      </c>
      <c r="R116" s="1" t="s">
        <v>85</v>
      </c>
    </row>
    <row r="117" spans="1:27">
      <c r="A117" s="1" t="s">
        <v>14</v>
      </c>
      <c r="B117" s="1">
        <v>2</v>
      </c>
      <c r="C117" s="1">
        <v>0</v>
      </c>
      <c r="D117" s="5">
        <f t="shared" si="6"/>
        <v>0</v>
      </c>
      <c r="F117" s="1" t="s">
        <v>7</v>
      </c>
      <c r="G117" s="1">
        <v>22</v>
      </c>
      <c r="H117" s="1">
        <v>1</v>
      </c>
      <c r="I117" s="5">
        <f t="shared" si="7"/>
        <v>4.5454545454545459</v>
      </c>
      <c r="L117" s="1" t="s">
        <v>76</v>
      </c>
      <c r="M117" s="9">
        <f>100*23/44</f>
        <v>52.272727272727273</v>
      </c>
      <c r="N117" s="9">
        <f>100*1/23</f>
        <v>4.3478260869565215</v>
      </c>
      <c r="O117" s="5">
        <v>0</v>
      </c>
      <c r="P117" s="5">
        <v>0</v>
      </c>
      <c r="Q117" s="5">
        <v>0</v>
      </c>
      <c r="R117" s="5">
        <v>0</v>
      </c>
    </row>
    <row r="118" spans="1:27">
      <c r="A118" s="1" t="s">
        <v>15</v>
      </c>
      <c r="B118" s="1">
        <v>5</v>
      </c>
      <c r="C118" s="1">
        <v>0</v>
      </c>
      <c r="D118" s="5">
        <f t="shared" si="6"/>
        <v>0</v>
      </c>
      <c r="F118" s="1" t="s">
        <v>8</v>
      </c>
      <c r="G118" s="1">
        <v>17</v>
      </c>
      <c r="H118" s="1">
        <v>2</v>
      </c>
      <c r="I118" s="5">
        <f t="shared" si="7"/>
        <v>11.76470588235294</v>
      </c>
      <c r="L118" s="1" t="s">
        <v>77</v>
      </c>
      <c r="M118" s="5">
        <f>100*12/44</f>
        <v>27.272727272727273</v>
      </c>
      <c r="N118" s="5">
        <f>100*4/23</f>
        <v>17.391304347826086</v>
      </c>
      <c r="O118" s="5">
        <f>100*6/25</f>
        <v>24</v>
      </c>
      <c r="P118" s="5">
        <v>0</v>
      </c>
      <c r="Q118" s="5">
        <v>0</v>
      </c>
      <c r="R118" s="5">
        <v>0</v>
      </c>
    </row>
    <row r="119" spans="1:27">
      <c r="F119" s="1" t="s">
        <v>9</v>
      </c>
      <c r="G119" s="1">
        <v>10</v>
      </c>
      <c r="H119" s="1">
        <v>1</v>
      </c>
      <c r="I119" s="5">
        <f t="shared" si="7"/>
        <v>10</v>
      </c>
      <c r="L119" s="1" t="s">
        <v>78</v>
      </c>
      <c r="M119" s="9">
        <v>0</v>
      </c>
      <c r="N119" s="9">
        <f>100*9/23</f>
        <v>39.130434782608695</v>
      </c>
      <c r="O119" s="5">
        <v>12</v>
      </c>
      <c r="P119" s="5">
        <v>10</v>
      </c>
      <c r="Q119" s="5">
        <v>0</v>
      </c>
      <c r="R119" s="5">
        <v>0</v>
      </c>
    </row>
    <row r="120" spans="1:27">
      <c r="F120" s="1" t="s">
        <v>10</v>
      </c>
      <c r="G120" s="1">
        <v>15</v>
      </c>
      <c r="H120" s="1">
        <v>1</v>
      </c>
      <c r="I120" s="5">
        <f t="shared" si="7"/>
        <v>6.666666666666667</v>
      </c>
      <c r="L120" s="1" t="s">
        <v>79</v>
      </c>
      <c r="M120" s="5">
        <v>0</v>
      </c>
      <c r="N120" s="11">
        <f>100*3/23</f>
        <v>13.043478260869565</v>
      </c>
      <c r="O120" s="11">
        <f>100*11/25</f>
        <v>44</v>
      </c>
      <c r="P120" s="5">
        <f>100*24/30</f>
        <v>80</v>
      </c>
      <c r="Q120" s="5">
        <f>100*18/19</f>
        <v>94.736842105263165</v>
      </c>
      <c r="R120" s="5">
        <f>100*17/22</f>
        <v>77.272727272727266</v>
      </c>
    </row>
    <row r="121" spans="1:27">
      <c r="F121" s="1" t="s">
        <v>11</v>
      </c>
      <c r="G121" s="1">
        <v>12</v>
      </c>
      <c r="H121" s="1">
        <v>1</v>
      </c>
      <c r="I121" s="5">
        <f t="shared" si="7"/>
        <v>8.3333333333333321</v>
      </c>
    </row>
    <row r="122" spans="1:27">
      <c r="F122" s="1" t="s">
        <v>12</v>
      </c>
      <c r="G122" s="1">
        <v>7</v>
      </c>
      <c r="H122" s="1">
        <v>1</v>
      </c>
      <c r="I122" s="5">
        <f t="shared" si="7"/>
        <v>14.285714285714285</v>
      </c>
    </row>
    <row r="123" spans="1:27">
      <c r="F123" s="1" t="s">
        <v>13</v>
      </c>
      <c r="G123" s="1">
        <v>4</v>
      </c>
      <c r="H123" s="1">
        <v>1</v>
      </c>
      <c r="I123" s="5">
        <f t="shared" si="7"/>
        <v>25</v>
      </c>
    </row>
    <row r="124" spans="1:27">
      <c r="F124" s="1" t="s">
        <v>73</v>
      </c>
      <c r="G124" s="1">
        <v>1</v>
      </c>
      <c r="H124" s="1">
        <v>1</v>
      </c>
      <c r="I124" s="5">
        <f t="shared" si="7"/>
        <v>100</v>
      </c>
      <c r="S124" t="s">
        <v>99</v>
      </c>
    </row>
    <row r="125" spans="1:27">
      <c r="A125" t="s">
        <v>98</v>
      </c>
      <c r="S125" s="1" t="s">
        <v>92</v>
      </c>
      <c r="T125" s="1"/>
      <c r="U125" s="1"/>
      <c r="V125" s="1"/>
      <c r="W125" s="1"/>
      <c r="X125" s="1"/>
      <c r="Y125" s="1"/>
      <c r="Z125" s="1"/>
      <c r="AA125" s="1"/>
    </row>
    <row r="126" spans="1:27">
      <c r="A126" s="1"/>
      <c r="B126" s="1" t="s">
        <v>87</v>
      </c>
      <c r="C126" s="1"/>
      <c r="D126" s="1"/>
      <c r="S126" s="1" t="s">
        <v>93</v>
      </c>
      <c r="T126" s="1" t="s">
        <v>95</v>
      </c>
      <c r="U126" s="1" t="s">
        <v>96</v>
      </c>
      <c r="V126" s="1" t="s">
        <v>80</v>
      </c>
      <c r="W126" s="1" t="s">
        <v>81</v>
      </c>
      <c r="X126" s="1" t="s">
        <v>82</v>
      </c>
      <c r="Y126" s="1" t="s">
        <v>83</v>
      </c>
      <c r="Z126" s="1" t="s">
        <v>84</v>
      </c>
      <c r="AA126" s="1" t="s">
        <v>85</v>
      </c>
    </row>
    <row r="127" spans="1:27">
      <c r="A127" s="1" t="s">
        <v>88</v>
      </c>
      <c r="B127" s="1" t="s">
        <v>89</v>
      </c>
      <c r="C127" s="1" t="s">
        <v>90</v>
      </c>
      <c r="D127" s="1" t="s">
        <v>91</v>
      </c>
      <c r="F127" t="s">
        <v>120</v>
      </c>
      <c r="J127" s="3"/>
      <c r="K127" s="3"/>
      <c r="S127" s="1" t="s">
        <v>94</v>
      </c>
      <c r="T127" s="4">
        <v>100</v>
      </c>
      <c r="U127" s="15">
        <v>100</v>
      </c>
      <c r="V127" s="15">
        <v>66</v>
      </c>
      <c r="W127" s="4">
        <v>19</v>
      </c>
      <c r="X127" s="4">
        <v>0</v>
      </c>
      <c r="Y127" s="4">
        <v>0</v>
      </c>
      <c r="Z127" s="4">
        <v>0</v>
      </c>
      <c r="AA127" s="4">
        <v>0</v>
      </c>
    </row>
    <row r="128" spans="1:27">
      <c r="A128" s="1" t="s">
        <v>18</v>
      </c>
      <c r="B128" s="1">
        <v>28</v>
      </c>
      <c r="C128" s="1">
        <v>26</v>
      </c>
      <c r="D128" s="16">
        <f>100*(C128/B128)</f>
        <v>92.857142857142861</v>
      </c>
      <c r="F128" s="1" t="s">
        <v>119</v>
      </c>
      <c r="G128" s="1"/>
      <c r="H128" s="1"/>
      <c r="I128" s="1"/>
      <c r="S128" s="1" t="s">
        <v>97</v>
      </c>
      <c r="T128" s="1">
        <v>0</v>
      </c>
      <c r="U128" s="1">
        <v>0</v>
      </c>
      <c r="V128" s="1">
        <v>30</v>
      </c>
      <c r="W128" s="1">
        <v>70</v>
      </c>
      <c r="X128" s="1">
        <v>78</v>
      </c>
      <c r="Y128" s="1">
        <v>46</v>
      </c>
      <c r="Z128" s="1">
        <v>54</v>
      </c>
      <c r="AA128" s="1">
        <v>62</v>
      </c>
    </row>
    <row r="129" spans="1:21">
      <c r="A129" s="1" t="s">
        <v>19</v>
      </c>
      <c r="B129" s="1">
        <v>21</v>
      </c>
      <c r="C129" s="1">
        <v>15</v>
      </c>
      <c r="D129" s="12">
        <f t="shared" ref="D129:D143" si="8">100*(C129/B129)</f>
        <v>71.428571428571431</v>
      </c>
      <c r="F129" s="1" t="s">
        <v>47</v>
      </c>
      <c r="G129" s="1" t="s">
        <v>61</v>
      </c>
      <c r="H129" s="1" t="s">
        <v>71</v>
      </c>
      <c r="I129" s="1" t="s">
        <v>72</v>
      </c>
      <c r="R129" t="s">
        <v>109</v>
      </c>
    </row>
    <row r="130" spans="1:21">
      <c r="A130" s="1" t="s">
        <v>3</v>
      </c>
      <c r="B130" s="1">
        <v>27</v>
      </c>
      <c r="C130" s="1">
        <v>17</v>
      </c>
      <c r="D130" s="12">
        <f t="shared" si="8"/>
        <v>62.962962962962962</v>
      </c>
      <c r="F130" s="1" t="s">
        <v>18</v>
      </c>
      <c r="G130" s="1">
        <v>33</v>
      </c>
      <c r="H130" s="1">
        <v>26</v>
      </c>
      <c r="I130" s="5">
        <f>100*(H130/G130)</f>
        <v>78.787878787878782</v>
      </c>
      <c r="R130" s="1"/>
      <c r="S130" s="1" t="s">
        <v>92</v>
      </c>
      <c r="T130" s="1"/>
      <c r="U130" s="1"/>
    </row>
    <row r="131" spans="1:21">
      <c r="A131" s="1" t="s">
        <v>2</v>
      </c>
      <c r="B131" s="1">
        <v>27</v>
      </c>
      <c r="C131" s="1">
        <v>14</v>
      </c>
      <c r="D131" s="5">
        <f t="shared" si="8"/>
        <v>51.851851851851848</v>
      </c>
      <c r="F131" s="1" t="s">
        <v>19</v>
      </c>
      <c r="G131" s="1">
        <v>29</v>
      </c>
      <c r="H131" s="1">
        <v>20</v>
      </c>
      <c r="I131" s="5">
        <f t="shared" ref="I131:I144" si="9">100*(H131/G131)</f>
        <v>68.965517241379317</v>
      </c>
      <c r="R131" s="1" t="s">
        <v>88</v>
      </c>
      <c r="S131" s="1" t="s">
        <v>93</v>
      </c>
      <c r="T131" s="1" t="s">
        <v>100</v>
      </c>
      <c r="U131" s="1" t="s">
        <v>101</v>
      </c>
    </row>
    <row r="132" spans="1:21">
      <c r="A132" s="1" t="s">
        <v>4</v>
      </c>
      <c r="B132" s="1">
        <v>23</v>
      </c>
      <c r="C132" s="1">
        <v>8</v>
      </c>
      <c r="D132" s="14">
        <f t="shared" si="8"/>
        <v>34.782608695652172</v>
      </c>
      <c r="F132" s="1" t="s">
        <v>3</v>
      </c>
      <c r="G132" s="1">
        <v>25</v>
      </c>
      <c r="H132" s="1">
        <v>19</v>
      </c>
      <c r="I132" s="5">
        <f t="shared" si="9"/>
        <v>76</v>
      </c>
      <c r="R132" s="18" t="s">
        <v>102</v>
      </c>
      <c r="S132" s="1" t="s">
        <v>103</v>
      </c>
      <c r="T132" s="1">
        <v>24</v>
      </c>
      <c r="U132" s="1">
        <v>30</v>
      </c>
    </row>
    <row r="133" spans="1:21">
      <c r="A133" s="1" t="s">
        <v>5</v>
      </c>
      <c r="B133" s="1">
        <v>24</v>
      </c>
      <c r="C133" s="1">
        <v>9</v>
      </c>
      <c r="D133" s="13">
        <f t="shared" si="8"/>
        <v>37.5</v>
      </c>
      <c r="F133" s="1" t="s">
        <v>2</v>
      </c>
      <c r="G133" s="1">
        <v>27</v>
      </c>
      <c r="H133" s="1">
        <v>12</v>
      </c>
      <c r="I133" s="23">
        <f t="shared" si="9"/>
        <v>44.444444444444443</v>
      </c>
      <c r="R133" s="19" t="s">
        <v>104</v>
      </c>
      <c r="S133" s="1" t="s">
        <v>103</v>
      </c>
      <c r="T133" s="1">
        <v>57</v>
      </c>
      <c r="U133" s="1">
        <v>77</v>
      </c>
    </row>
    <row r="134" spans="1:21">
      <c r="A134" s="1" t="s">
        <v>6</v>
      </c>
      <c r="B134" s="1">
        <v>13</v>
      </c>
      <c r="C134" s="1">
        <v>1</v>
      </c>
      <c r="D134" s="13">
        <f t="shared" si="8"/>
        <v>7.6923076923076925</v>
      </c>
      <c r="F134" s="1" t="s">
        <v>4</v>
      </c>
      <c r="G134" s="1">
        <v>24</v>
      </c>
      <c r="H134" s="1">
        <v>12</v>
      </c>
      <c r="I134" s="5">
        <f t="shared" si="9"/>
        <v>50</v>
      </c>
      <c r="R134" s="1" t="s">
        <v>105</v>
      </c>
      <c r="S134" s="1" t="s">
        <v>103</v>
      </c>
      <c r="T134" s="1">
        <v>63</v>
      </c>
      <c r="U134" s="1">
        <v>80</v>
      </c>
    </row>
    <row r="135" spans="1:21">
      <c r="A135" s="1" t="s">
        <v>7</v>
      </c>
      <c r="B135" s="1">
        <v>13</v>
      </c>
      <c r="C135" s="1">
        <v>3</v>
      </c>
      <c r="D135" s="13">
        <f t="shared" si="8"/>
        <v>23.076923076923077</v>
      </c>
      <c r="F135" s="1" t="s">
        <v>5</v>
      </c>
      <c r="G135" s="1">
        <v>16</v>
      </c>
      <c r="H135" s="1">
        <v>3</v>
      </c>
      <c r="I135" s="22">
        <f t="shared" si="9"/>
        <v>18.75</v>
      </c>
      <c r="R135" s="1" t="s">
        <v>106</v>
      </c>
      <c r="S135" s="1" t="s">
        <v>103</v>
      </c>
      <c r="T135" s="21">
        <v>56</v>
      </c>
      <c r="U135" s="1">
        <v>40</v>
      </c>
    </row>
    <row r="136" spans="1:21">
      <c r="A136" s="1" t="s">
        <v>8</v>
      </c>
      <c r="B136" s="1">
        <v>12</v>
      </c>
      <c r="C136" s="1">
        <v>2</v>
      </c>
      <c r="D136" s="5">
        <f t="shared" si="8"/>
        <v>16.666666666666664</v>
      </c>
      <c r="F136" s="1" t="s">
        <v>6</v>
      </c>
      <c r="G136" s="1">
        <v>9</v>
      </c>
      <c r="H136" s="1">
        <v>3</v>
      </c>
      <c r="I136" s="9">
        <f t="shared" si="9"/>
        <v>33.333333333333329</v>
      </c>
      <c r="R136" s="1" t="s">
        <v>107</v>
      </c>
      <c r="S136" s="1" t="s">
        <v>103</v>
      </c>
      <c r="T136" s="20">
        <v>0</v>
      </c>
      <c r="U136" s="1">
        <v>42</v>
      </c>
    </row>
    <row r="137" spans="1:21">
      <c r="A137" s="1" t="s">
        <v>9</v>
      </c>
      <c r="B137" s="1">
        <v>13</v>
      </c>
      <c r="C137" s="1">
        <v>6</v>
      </c>
      <c r="D137" s="5">
        <f t="shared" si="8"/>
        <v>46.153846153846153</v>
      </c>
      <c r="F137" s="1" t="s">
        <v>7</v>
      </c>
      <c r="G137" s="1">
        <v>10</v>
      </c>
      <c r="H137" s="1">
        <v>1</v>
      </c>
      <c r="I137" s="5">
        <f t="shared" si="9"/>
        <v>10</v>
      </c>
      <c r="R137" s="1" t="s">
        <v>108</v>
      </c>
      <c r="S137" s="1" t="s">
        <v>103</v>
      </c>
      <c r="T137" s="1">
        <v>67</v>
      </c>
      <c r="U137" s="1">
        <v>60</v>
      </c>
    </row>
    <row r="138" spans="1:21">
      <c r="A138" s="1" t="s">
        <v>10</v>
      </c>
      <c r="B138" s="1">
        <v>8</v>
      </c>
      <c r="C138" s="1">
        <v>3</v>
      </c>
      <c r="D138" s="5">
        <f t="shared" si="8"/>
        <v>37.5</v>
      </c>
      <c r="F138" s="1" t="s">
        <v>8</v>
      </c>
      <c r="G138" s="1">
        <v>11</v>
      </c>
      <c r="H138" s="1">
        <v>2</v>
      </c>
      <c r="I138" s="5">
        <f t="shared" si="9"/>
        <v>18.181818181818183</v>
      </c>
      <c r="L138" t="s">
        <v>115</v>
      </c>
    </row>
    <row r="139" spans="1:21">
      <c r="A139" s="1" t="s">
        <v>11</v>
      </c>
      <c r="B139" s="1">
        <v>14</v>
      </c>
      <c r="C139" s="1">
        <v>4</v>
      </c>
      <c r="D139" s="5">
        <f t="shared" si="8"/>
        <v>28.571428571428569</v>
      </c>
      <c r="F139" s="1" t="s">
        <v>9</v>
      </c>
      <c r="G139" s="1">
        <v>12</v>
      </c>
      <c r="H139" s="1">
        <v>4</v>
      </c>
      <c r="I139" s="5">
        <f t="shared" si="9"/>
        <v>33.333333333333329</v>
      </c>
      <c r="L139" s="1" t="s">
        <v>112</v>
      </c>
      <c r="M139" s="1"/>
      <c r="N139" s="1"/>
      <c r="O139" s="1"/>
      <c r="P139" s="1"/>
      <c r="Q139" s="1"/>
      <c r="R139" s="1"/>
    </row>
    <row r="140" spans="1:21">
      <c r="A140" s="1" t="s">
        <v>12</v>
      </c>
      <c r="B140" s="1">
        <v>4</v>
      </c>
      <c r="C140" s="1">
        <v>1</v>
      </c>
      <c r="D140" s="5">
        <f t="shared" si="8"/>
        <v>25</v>
      </c>
      <c r="F140" s="1" t="s">
        <v>10</v>
      </c>
      <c r="G140" s="1">
        <v>11</v>
      </c>
      <c r="H140" s="1">
        <v>1</v>
      </c>
      <c r="I140" s="5">
        <f t="shared" si="9"/>
        <v>9.0909090909090917</v>
      </c>
      <c r="L140" s="1" t="s">
        <v>110</v>
      </c>
      <c r="M140" s="1" t="s">
        <v>80</v>
      </c>
      <c r="N140" s="1" t="s">
        <v>81</v>
      </c>
      <c r="O140" s="1" t="s">
        <v>82</v>
      </c>
      <c r="P140" s="1" t="s">
        <v>83</v>
      </c>
      <c r="Q140" s="1" t="s">
        <v>84</v>
      </c>
      <c r="R140" s="1" t="s">
        <v>85</v>
      </c>
    </row>
    <row r="141" spans="1:21">
      <c r="A141" s="1" t="s">
        <v>13</v>
      </c>
      <c r="B141" s="1">
        <v>3</v>
      </c>
      <c r="C141" s="1">
        <v>0</v>
      </c>
      <c r="D141" s="5">
        <f t="shared" si="8"/>
        <v>0</v>
      </c>
      <c r="F141" s="1" t="s">
        <v>11</v>
      </c>
      <c r="G141" s="1">
        <v>4</v>
      </c>
      <c r="H141" s="1">
        <v>1</v>
      </c>
      <c r="I141" s="5">
        <f t="shared" si="9"/>
        <v>25</v>
      </c>
      <c r="L141" s="1" t="s">
        <v>113</v>
      </c>
      <c r="M141" s="5">
        <v>92</v>
      </c>
      <c r="N141" s="5">
        <v>44</v>
      </c>
      <c r="O141" s="5">
        <f>100*1/24</f>
        <v>4.166666666666667</v>
      </c>
      <c r="P141" s="5">
        <f>100*3/25</f>
        <v>12</v>
      </c>
      <c r="Q141" s="5">
        <v>0</v>
      </c>
      <c r="R141" s="5">
        <v>0</v>
      </c>
    </row>
    <row r="142" spans="1:21">
      <c r="A142" s="1" t="s">
        <v>14</v>
      </c>
      <c r="B142" s="1">
        <v>4</v>
      </c>
      <c r="C142" s="1">
        <v>1</v>
      </c>
      <c r="D142" s="5">
        <f t="shared" si="8"/>
        <v>25</v>
      </c>
      <c r="F142" s="1" t="s">
        <v>12</v>
      </c>
      <c r="G142" s="1">
        <v>10</v>
      </c>
      <c r="H142" s="1">
        <v>1</v>
      </c>
      <c r="I142" s="5">
        <f t="shared" si="9"/>
        <v>10</v>
      </c>
      <c r="L142" s="1" t="s">
        <v>111</v>
      </c>
      <c r="M142" s="5">
        <v>8</v>
      </c>
      <c r="N142" s="5">
        <v>48</v>
      </c>
      <c r="O142" s="23">
        <f>100*9/24</f>
        <v>37.5</v>
      </c>
      <c r="P142" s="22">
        <v>6</v>
      </c>
      <c r="Q142" s="9">
        <v>0</v>
      </c>
      <c r="R142" s="5">
        <v>10</v>
      </c>
    </row>
    <row r="143" spans="1:21">
      <c r="A143" s="1" t="s">
        <v>15</v>
      </c>
      <c r="B143" s="1">
        <v>3</v>
      </c>
      <c r="C143" s="1">
        <v>0</v>
      </c>
      <c r="D143" s="5">
        <f>100*(C143/B143)</f>
        <v>0</v>
      </c>
      <c r="F143" s="1" t="s">
        <v>13</v>
      </c>
      <c r="G143" s="1">
        <v>4</v>
      </c>
      <c r="H143" s="1">
        <v>1</v>
      </c>
      <c r="I143" s="5">
        <f t="shared" si="9"/>
        <v>25</v>
      </c>
      <c r="L143" s="1" t="s">
        <v>114</v>
      </c>
      <c r="M143" s="5">
        <v>0</v>
      </c>
      <c r="N143" s="5">
        <v>0</v>
      </c>
      <c r="O143" s="23">
        <f>100*11/24</f>
        <v>45.833333333333336</v>
      </c>
      <c r="P143" s="22">
        <f>100*12/16</f>
        <v>75</v>
      </c>
      <c r="Q143" s="9">
        <v>100</v>
      </c>
      <c r="R143" s="5">
        <v>90</v>
      </c>
    </row>
    <row r="144" spans="1:21">
      <c r="F144" s="1" t="s">
        <v>73</v>
      </c>
      <c r="G144" s="1">
        <v>9</v>
      </c>
      <c r="H144" s="1">
        <v>2</v>
      </c>
      <c r="I144" s="5">
        <f t="shared" si="9"/>
        <v>22.222222222222221</v>
      </c>
    </row>
    <row r="146" spans="18:18">
      <c r="R146" s="17" t="s">
        <v>116</v>
      </c>
    </row>
    <row r="147" spans="18:18">
      <c r="R147" t="s">
        <v>117</v>
      </c>
    </row>
    <row r="148" spans="18:18">
      <c r="R148" t="s">
        <v>118</v>
      </c>
    </row>
  </sheetData>
  <phoneticPr fontId="1"/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tatsuya</dc:creator>
  <cp:lastModifiedBy>tatsuya</cp:lastModifiedBy>
  <dcterms:created xsi:type="dcterms:W3CDTF">2012-12-22T14:01:10Z</dcterms:created>
  <dcterms:modified xsi:type="dcterms:W3CDTF">2012-12-29T07:44:11Z</dcterms:modified>
</cp:coreProperties>
</file>