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変動" sheetId="1" state="visible" r:id="rId2"/>
    <sheet name="開拓街概略図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<sst xmlns="http://schemas.openxmlformats.org/spreadsheetml/2006/main" count="174" uniqueCount="108">
  <si>
    <t xml:space="preserve">日付</t>
  </si>
  <si>
    <t xml:space="preserve">変動時間</t>
  </si>
  <si>
    <t xml:space="preserve">人口</t>
  </si>
  <si>
    <t xml:space="preserve">人口上限</t>
  </si>
  <si>
    <t xml:space="preserve">状態</t>
  </si>
  <si>
    <t xml:space="preserve">農業</t>
  </si>
  <si>
    <t xml:space="preserve">鉱工</t>
  </si>
  <si>
    <t xml:space="preserve">技術</t>
  </si>
  <si>
    <t xml:space="preserve">社会</t>
  </si>
  <si>
    <t xml:space="preserve">変化</t>
  </si>
  <si>
    <t xml:space="preserve">移民者</t>
  </si>
  <si>
    <t xml:space="preserve">総合割合</t>
  </si>
  <si>
    <t xml:space="preserve">ﾗﾝ</t>
  </si>
  <si>
    <t xml:space="preserve">ﾚﾃ</t>
  </si>
  <si>
    <t xml:space="preserve">ﾃﾞｨ</t>
  </si>
  <si>
    <t xml:space="preserve">ﾃﾞﾎﾞ</t>
  </si>
  <si>
    <t xml:space="preserve">ﾉｰ</t>
  </si>
  <si>
    <t xml:space="preserve">閑散</t>
  </si>
  <si>
    <t xml:space="preserve">鉄材OUT　黒鉱石IN</t>
  </si>
  <si>
    <t xml:space="preserve">赤太字：メモリアルアルバム対象のNPC出現中。</t>
  </si>
  <si>
    <t xml:space="preserve">鉱山
Ｒ１</t>
  </si>
  <si>
    <t xml:space="preserve">住宅Ａ
ＭＡＸ</t>
  </si>
  <si>
    <t xml:space="preserve">住宅Ｂ
ＭＡＸ</t>
  </si>
  <si>
    <t xml:space="preserve">太字：NPCが変化（または出現予定）。</t>
  </si>
  <si>
    <t xml:space="preserve">工房:カウボーイ、カウガール</t>
  </si>
  <si>
    <t xml:space="preserve">酒場：メイド、執事</t>
  </si>
  <si>
    <r>
      <rPr>
        <b val="true"/>
        <sz val="11"/>
        <color rgb="FFFF3333"/>
        <rFont val="ＭＳ Ｐゴシック"/>
        <family val="3"/>
        <charset val="1"/>
      </rPr>
      <t xml:space="preserve">公会堂：採掘者、</t>
    </r>
    <r>
      <rPr>
        <b val="true"/>
        <sz val="11"/>
        <color rgb="FF000000"/>
        <rFont val="ＭＳ Ｐゴシック"/>
        <family val="3"/>
        <charset val="1"/>
      </rPr>
      <t xml:space="preserve">（</t>
    </r>
    <r>
      <rPr>
        <b val="true"/>
        <sz val="11"/>
        <rFont val="ＭＳ Ｐゴシック"/>
        <family val="3"/>
        <charset val="1"/>
      </rPr>
      <t xml:space="preserve">配給人（仕立て））</t>
    </r>
  </si>
  <si>
    <t xml:space="preserve">人工林
Ｒ１</t>
  </si>
  <si>
    <r>
      <rPr>
        <b val="true"/>
        <sz val="11"/>
        <color rgb="FFFF3333"/>
        <rFont val="ＭＳ Ｐゴシック"/>
        <family val="3"/>
        <charset val="1"/>
      </rPr>
      <t xml:space="preserve">銀行</t>
    </r>
    <r>
      <rPr>
        <b val="true"/>
        <sz val="11"/>
        <color rgb="FF000000"/>
        <rFont val="ＭＳ Ｐゴシック"/>
        <family val="3"/>
        <charset val="1"/>
      </rPr>
      <t xml:space="preserve">：警官、</t>
    </r>
    <r>
      <rPr>
        <b val="true"/>
        <sz val="11"/>
        <color rgb="FFFF3333"/>
        <rFont val="ＭＳ Ｐゴシック"/>
        <family val="3"/>
        <charset val="1"/>
      </rPr>
      <t xml:space="preserve">警官の娘</t>
    </r>
  </si>
  <si>
    <t xml:space="preserve">研究所R2：高貴な少女、（配給人・鍛冶）</t>
  </si>
  <si>
    <t xml:space="preserve">書庫：（地理学者）</t>
  </si>
  <si>
    <r>
      <rPr>
        <b val="true"/>
        <sz val="11"/>
        <color rgb="FF000000"/>
        <rFont val="ＭＳ Ｐゴシック"/>
        <family val="3"/>
        <charset val="1"/>
      </rPr>
      <t xml:space="preserve">広場：（縫製名人女）、</t>
    </r>
    <r>
      <rPr>
        <b val="true"/>
        <sz val="11"/>
        <color rgb="FFFF3333"/>
        <rFont val="ＭＳ Ｐゴシック"/>
        <family val="3"/>
        <charset val="1"/>
      </rPr>
      <t xml:space="preserve">（縫製名人男）</t>
    </r>
  </si>
  <si>
    <t xml:space="preserve">研究所
Ｒ２</t>
  </si>
  <si>
    <t xml:space="preserve"> </t>
  </si>
  <si>
    <t xml:space="preserve">庁舎</t>
  </si>
  <si>
    <t xml:space="preserve">大学</t>
  </si>
  <si>
    <t xml:space="preserve">公会堂
Ｒ２</t>
  </si>
  <si>
    <t xml:space="preserve">銀行
Ｒ１</t>
  </si>
  <si>
    <t xml:space="preserve">製造品
交易所
Ｒ１</t>
  </si>
  <si>
    <t xml:space="preserve">工房
Ｒ１</t>
  </si>
  <si>
    <t xml:space="preserve">酒場
Ｒ１</t>
  </si>
  <si>
    <t xml:space="preserve">広場Ｄ</t>
  </si>
  <si>
    <t xml:space="preserve">工廠</t>
  </si>
  <si>
    <t xml:space="preserve">造船所
Ｒ３</t>
  </si>
  <si>
    <t xml:space="preserve">書庫F
Ｒ１</t>
  </si>
  <si>
    <t xml:space="preserve">贅沢品
交易所
Ｒ１</t>
  </si>
  <si>
    <t xml:space="preserve">食料品
交易所
Ｒ１</t>
  </si>
  <si>
    <t xml:space="preserve">a（農*３）</t>
  </si>
  <si>
    <t xml:space="preserve">b（農*２＋技）</t>
  </si>
  <si>
    <t xml:space="preserve">農産</t>
  </si>
  <si>
    <t xml:space="preserve">文化</t>
  </si>
  <si>
    <t xml:space="preserve">c（農*２＋文）</t>
  </si>
  <si>
    <t xml:space="preserve">住宅部分</t>
  </si>
  <si>
    <t xml:space="preserve">住宅Ａ</t>
  </si>
  <si>
    <t xml:space="preserve">MAX</t>
  </si>
  <si>
    <t xml:space="preserve">d（農＋技＋文）</t>
  </si>
  <si>
    <t xml:space="preserve">住宅Ｂ</t>
  </si>
  <si>
    <t xml:space="preserve">e（鉱*３）</t>
  </si>
  <si>
    <t xml:space="preserve">-</t>
  </si>
  <si>
    <t xml:space="preserve">f（鉱*２＋技）</t>
  </si>
  <si>
    <t xml:space="preserve">人工林</t>
  </si>
  <si>
    <t xml:space="preserve">R1</t>
  </si>
  <si>
    <t xml:space="preserve">g（鉱*２＋文）</t>
  </si>
  <si>
    <t xml:space="preserve">鉱山</t>
  </si>
  <si>
    <t xml:space="preserve">h（鉱＋技＋文）</t>
  </si>
  <si>
    <t xml:space="preserve">研究所</t>
  </si>
  <si>
    <t xml:space="preserve">R2</t>
  </si>
  <si>
    <t xml:space="preserve">I（技＋文）*１．５</t>
  </si>
  <si>
    <t xml:space="preserve">公会堂</t>
  </si>
  <si>
    <t xml:space="preserve">銀行</t>
  </si>
  <si>
    <t xml:space="preserve">酒場</t>
  </si>
  <si>
    <t xml:space="preserve">食料品交易所</t>
  </si>
  <si>
    <t xml:space="preserve">造船所R3の指数は仮</t>
  </si>
  <si>
    <t xml:space="preserve">工業品交易所</t>
  </si>
  <si>
    <t xml:space="preserve">製造品交易所</t>
  </si>
  <si>
    <t xml:space="preserve">取扱品</t>
  </si>
  <si>
    <t xml:space="preserve">贅沢品交易所</t>
  </si>
  <si>
    <t xml:space="preserve">指数</t>
  </si>
  <si>
    <t xml:space="preserve">順位</t>
  </si>
  <si>
    <t xml:space="preserve">C2</t>
  </si>
  <si>
    <t xml:space="preserve">A（農x3）</t>
  </si>
  <si>
    <t xml:space="preserve">白い鉱石</t>
  </si>
  <si>
    <t xml:space="preserve">B（農x2+技）</t>
  </si>
  <si>
    <t xml:space="preserve">黄色い鉱石</t>
  </si>
  <si>
    <t xml:space="preserve">西インド会社</t>
  </si>
  <si>
    <t xml:space="preserve">C（農x2+文）</t>
  </si>
  <si>
    <t xml:space="preserve">ゴム</t>
  </si>
  <si>
    <t xml:space="preserve">工房</t>
  </si>
  <si>
    <t xml:space="preserve">D（農+技+文）</t>
  </si>
  <si>
    <t xml:space="preserve">緑色の鉱石</t>
  </si>
  <si>
    <t xml:space="preserve">書庫Ｆ</t>
  </si>
  <si>
    <t xml:space="preserve">E（鉱x3）</t>
  </si>
  <si>
    <t xml:space="preserve">青い鉱石</t>
  </si>
  <si>
    <t xml:space="preserve">造船所</t>
  </si>
  <si>
    <t xml:space="preserve">R3</t>
  </si>
  <si>
    <t xml:space="preserve">F（鉱x2+技）</t>
  </si>
  <si>
    <t xml:space="preserve">黒い鉱石</t>
  </si>
  <si>
    <t xml:space="preserve">G（鉱x2+文）</t>
  </si>
  <si>
    <t xml:space="preserve">H（鉱+技+文）</t>
  </si>
  <si>
    <t xml:space="preserve">合計</t>
  </si>
  <si>
    <t xml:space="preserve">I（技+文）ｘ1.5</t>
  </si>
  <si>
    <t xml:space="preserve">C3</t>
  </si>
  <si>
    <t xml:space="preserve">社会(文化？）</t>
  </si>
  <si>
    <t xml:space="preserve">石像</t>
  </si>
  <si>
    <t xml:space="preserve">移民</t>
  </si>
  <si>
    <t xml:space="preserve">移民は各ピクセル数　指数への反映値は不明</t>
  </si>
  <si>
    <t xml:space="preserve">青銅像</t>
  </si>
  <si>
    <t xml:space="preserve">農：40、鉱：48、技：57、社会：57時点で　亜鉛OUT　赤色鉱石IN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</si>
</sst>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MM\月DD\日"/>
    <numFmt numFmtId="167" formatCode="H:MM"/>
    <numFmt numFmtId="168" formatCode="0%"/>
    <numFmt numFmtId="169" formatCode="#,##0"/>
  </numFmts>
  <fonts count="10">
    <font>
      <sz val="11"/>
      <color rgb="FF000000"/>
      <name val="Hg明朝b"/>
      <family val="0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 val="true"/>
      <sz val="11"/>
      <color rgb="FFFF3333"/>
      <name val="ＭＳ Ｐゴシック"/>
      <family val="3"/>
      <charset val="1"/>
    </font>
    <font>
      <b val="true"/>
      <sz val="11"/>
      <color rgb="FF000000"/>
      <name val="ＭＳ Ｐゴシック"/>
      <family val="3"/>
      <charset val="1"/>
    </font>
    <font>
      <b val="true"/>
      <sz val="11"/>
      <name val="ＭＳ Ｐゴシック"/>
      <family val="3"/>
      <charset val="1"/>
    </font>
    <font>
      <sz val="11"/>
      <name val="ＭＳ Ｐゴシック"/>
      <family val="3"/>
      <charset val="1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CCFF66"/>
        <bgColor rgb="FFFFFF66"/>
      </patternFill>
    </fill>
    <fill>
      <patternFill patternType="solid">
        <fgColor rgb="FFFF99FF"/>
        <bgColor rgb="FFCC99FF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5">
    <border diagonalUp="false" diagonalDown="false">
      <left/>
      <right/>
      <top/>
      <bottom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medium"/>
      <right style="double"/>
      <top style="medium"/>
      <bottom style="double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/>
      <top style="medium"/>
      <bottom style="double"/>
      <diagonal/>
    </border>
    <border diagonalUp="false" diagonalDown="false">
      <left/>
      <right style="medium"/>
      <top style="medium"/>
      <bottom style="double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medium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 style="medium"/>
      <top style="double"/>
      <bottom style="double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 style="double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 style="double"/>
      <top style="thin"/>
      <bottom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medium"/>
      <right style="double"/>
      <top style="double"/>
      <bottom style="medium"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/>
      <right/>
      <top style="thin"/>
      <bottom style="dashed"/>
      <diagonal/>
    </border>
    <border diagonalUp="false" diagonalDown="false">
      <left style="thin"/>
      <right/>
      <top style="thin"/>
      <bottom/>
      <diagonal/>
    </border>
    <border diagonalUp="false" diagonalDown="false">
      <left style="dashed"/>
      <right style="dashed"/>
      <top style="thin"/>
      <bottom style="dashed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ashed"/>
      <top style="thin"/>
      <bottom style="dashed"/>
      <diagonal/>
    </border>
    <border diagonalUp="false" diagonalDown="false">
      <left style="thin"/>
      <right/>
      <top/>
      <bottom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thin"/>
      <right style="dashed"/>
      <top style="dashed"/>
      <bottom style="dashed"/>
      <diagonal/>
    </border>
    <border diagonalUp="false" diagonalDown="false">
      <left style="thin"/>
      <right/>
      <top/>
      <bottom style="thin"/>
      <diagonal/>
    </border>
    <border diagonalUp="false" diagonalDown="false">
      <left style="dashed"/>
      <right style="thin"/>
      <top style="dashed"/>
      <bottom style="dashed"/>
      <diagonal/>
    </border>
    <border diagonalUp="false" diagonalDown="false">
      <left style="dashed"/>
      <right style="dashed"/>
      <top style="dashed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2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3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3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3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1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3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3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3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2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2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3" borderId="2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3" borderId="2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3" borderId="2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3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3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2" borderId="3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3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2" borderId="3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3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2" borderId="2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2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2" borderId="2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3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2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2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2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3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4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3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4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4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8" borderId="47" xfId="0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4" fontId="4" fillId="8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4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9" borderId="47" xfId="0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4" fontId="4" fillId="7" borderId="47" xfId="0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4" fontId="9" fillId="9" borderId="4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4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10" borderId="47" xfId="0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4" fontId="4" fillId="7" borderId="4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11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2" borderId="47" xfId="0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4" fontId="7" fillId="1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3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3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4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13" borderId="47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14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3" borderId="4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5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7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7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6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36" activeCellId="0" sqref="J36"/>
    </sheetView>
  </sheetViews>
  <sheetFormatPr defaultRowHeight="13.5"/>
  <cols>
    <col collapsed="false" hidden="false" max="2" min="1" style="1" width="9.44761904761905"/>
    <col collapsed="false" hidden="false" max="3" min="3" style="1" width="9.95238095238095"/>
    <col collapsed="false" hidden="false" max="4" min="4" style="1" width="10.4571428571429"/>
    <col collapsed="false" hidden="false" max="5" min="5" style="1" width="6.92857142857143"/>
    <col collapsed="false" hidden="false" max="9" min="6" style="1" width="9.95238095238095"/>
    <col collapsed="false" hidden="false" max="10" min="10" style="1" width="26.9619047619048"/>
    <col collapsed="false" hidden="false" max="16" min="11" style="1" width="4.03333333333333"/>
    <col collapsed="false" hidden="false" max="21" min="17" style="1" width="8.94761904761905"/>
    <col collapsed="false" hidden="false" max="23" min="22" style="1" width="15.8761904761905"/>
    <col collapsed="false" hidden="false" max="26" min="24" style="1" width="8.94761904761905"/>
    <col collapsed="false" hidden="false" max="31" min="27" style="1" width="22.9285714285714"/>
    <col collapsed="false" hidden="false" max="1025" min="32" style="1" width="25.952380952381"/>
  </cols>
  <sheetData>
    <row r="1" customFormat="false" ht="14.25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5" t="s">
        <v>10</v>
      </c>
      <c r="L1" s="5"/>
      <c r="M1" s="5"/>
      <c r="N1" s="5"/>
      <c r="O1" s="5"/>
      <c r="P1" s="5"/>
      <c r="Q1" s="6"/>
      <c r="R1" s="7" t="s">
        <v>5</v>
      </c>
      <c r="S1" s="8" t="s">
        <v>6</v>
      </c>
      <c r="T1" s="8" t="s">
        <v>7</v>
      </c>
      <c r="U1" s="9" t="s">
        <v>8</v>
      </c>
      <c r="V1" s="10" t="s">
        <v>11</v>
      </c>
      <c r="W1" s="11" t="s">
        <v>3</v>
      </c>
      <c r="X1" s="6"/>
      <c r="Y1" s="6"/>
      <c r="Z1" s="6"/>
      <c r="AA1" s="6"/>
      <c r="AB1" s="6"/>
      <c r="AC1" s="6"/>
      <c r="AD1" s="6"/>
      <c r="AE1" s="6"/>
    </row>
    <row r="2" customFormat="false" ht="14.25" hidden="false" customHeight="true" outlineLevel="0" collapsed="false">
      <c r="A2" s="12" t="n">
        <v>42612</v>
      </c>
      <c r="B2" s="13" t="n">
        <v>0.701388888888889</v>
      </c>
      <c r="C2" s="14"/>
      <c r="D2" s="14"/>
      <c r="E2" s="14"/>
      <c r="F2" s="15" t="str">
        <f aca="false">IF(R2="","",R2/179)</f>
        <v/>
      </c>
      <c r="G2" s="15" t="str">
        <f aca="false">IF(S2="","",S2/179)</f>
        <v/>
      </c>
      <c r="H2" s="15" t="str">
        <f aca="false">IF(T2="","",T2/179)</f>
        <v/>
      </c>
      <c r="I2" s="15" t="str">
        <f aca="false">IF(U2="","",U2/179)</f>
        <v/>
      </c>
      <c r="J2" s="14"/>
      <c r="K2" s="16"/>
      <c r="L2" s="17"/>
      <c r="M2" s="17"/>
      <c r="N2" s="17"/>
      <c r="O2" s="17"/>
      <c r="P2" s="18"/>
      <c r="Q2" s="6"/>
      <c r="R2" s="19"/>
      <c r="S2" s="20"/>
      <c r="T2" s="20"/>
      <c r="U2" s="21"/>
      <c r="V2" s="22" t="str">
        <f aca="false">IF(R2="","",ROUNDDOWN(SUM(R2:U2)*447/3200,0)/100)</f>
        <v/>
      </c>
      <c r="W2" s="23" t="str">
        <f aca="false">+IF(V2="","",V2*6200+6300)</f>
        <v/>
      </c>
      <c r="X2" s="6"/>
      <c r="Y2" s="6"/>
      <c r="Z2" s="6"/>
      <c r="AA2" s="6"/>
      <c r="AB2" s="6"/>
      <c r="AC2" s="6"/>
      <c r="AD2" s="6"/>
      <c r="AE2" s="6"/>
    </row>
    <row r="3" customFormat="false" ht="13.5" hidden="false" customHeight="true" outlineLevel="0" collapsed="false">
      <c r="A3" s="24"/>
      <c r="B3" s="25" t="n">
        <f aca="false">B2+"2:30"</f>
        <v>0.805555555555555</v>
      </c>
      <c r="C3" s="26"/>
      <c r="D3" s="26"/>
      <c r="E3" s="26"/>
      <c r="F3" s="27" t="str">
        <f aca="false">IF(R3="","",R3/179)</f>
        <v/>
      </c>
      <c r="G3" s="27" t="str">
        <f aca="false">IF(S3="","",S3/179)</f>
        <v/>
      </c>
      <c r="H3" s="27" t="str">
        <f aca="false">IF(T3="","",T3/179)</f>
        <v/>
      </c>
      <c r="I3" s="27" t="str">
        <f aca="false">IF(U3="","",U3/179)</f>
        <v/>
      </c>
      <c r="J3" s="26"/>
      <c r="K3" s="28"/>
      <c r="L3" s="28"/>
      <c r="M3" s="28"/>
      <c r="N3" s="28"/>
      <c r="O3" s="28"/>
      <c r="P3" s="28"/>
      <c r="Q3" s="6"/>
      <c r="R3" s="19"/>
      <c r="S3" s="20"/>
      <c r="T3" s="20"/>
      <c r="U3" s="21"/>
      <c r="V3" s="22" t="str">
        <f aca="false">IF(R3="","",ROUNDDOWN(SUM(R3:U3)*447/3200,0)/100)</f>
        <v/>
      </c>
      <c r="W3" s="23" t="str">
        <f aca="false">+IF(V3="","",V3*6200+6300)</f>
        <v/>
      </c>
      <c r="X3" s="6"/>
      <c r="Y3" s="6"/>
      <c r="Z3" s="6"/>
      <c r="AA3" s="6"/>
      <c r="AB3" s="6"/>
      <c r="AC3" s="6"/>
      <c r="AD3" s="6"/>
      <c r="AE3" s="6"/>
    </row>
    <row r="4" customFormat="false" ht="13.5" hidden="false" customHeight="true" outlineLevel="0" collapsed="false">
      <c r="A4" s="29"/>
      <c r="B4" s="30" t="n">
        <f aca="false">B3+"2:30"</f>
        <v>0.909722222222222</v>
      </c>
      <c r="C4" s="3"/>
      <c r="D4" s="3"/>
      <c r="E4" s="3"/>
      <c r="F4" s="4" t="str">
        <f aca="false">IF(R4="","",R4/179)</f>
        <v/>
      </c>
      <c r="G4" s="4" t="str">
        <f aca="false">IF(S4="","",S4/179)</f>
        <v/>
      </c>
      <c r="H4" s="4" t="str">
        <f aca="false">IF(T4="","",T4/179)</f>
        <v/>
      </c>
      <c r="I4" s="4" t="str">
        <f aca="false">IF(U4="","",U4/179)</f>
        <v/>
      </c>
      <c r="J4" s="3"/>
      <c r="K4" s="5"/>
      <c r="L4" s="5"/>
      <c r="M4" s="5"/>
      <c r="N4" s="5"/>
      <c r="O4" s="5"/>
      <c r="P4" s="5"/>
      <c r="Q4" s="6"/>
      <c r="R4" s="19"/>
      <c r="S4" s="20"/>
      <c r="T4" s="20"/>
      <c r="U4" s="21"/>
      <c r="V4" s="22" t="str">
        <f aca="false">IF(R4="","",ROUNDDOWN(SUM(R4:U4)*447/3200,0)/100)</f>
        <v/>
      </c>
      <c r="W4" s="23" t="str">
        <f aca="false">+IF(V4="","",V4*6200+6300)</f>
        <v/>
      </c>
      <c r="X4" s="6"/>
      <c r="Y4" s="6"/>
      <c r="Z4" s="6"/>
      <c r="AA4" s="6"/>
      <c r="AB4" s="6"/>
      <c r="AC4" s="6"/>
      <c r="AD4" s="6"/>
      <c r="AE4" s="6"/>
    </row>
    <row r="5" customFormat="false" ht="13.5" hidden="false" customHeight="true" outlineLevel="0" collapsed="false">
      <c r="A5" s="31" t="n">
        <v>42613</v>
      </c>
      <c r="B5" s="32" t="n">
        <f aca="false">B4+"2:30"</f>
        <v>1.01388888888889</v>
      </c>
      <c r="C5" s="33"/>
      <c r="D5" s="33"/>
      <c r="E5" s="33"/>
      <c r="F5" s="34" t="str">
        <f aca="false">IF(R5="","",R5/179)</f>
        <v/>
      </c>
      <c r="G5" s="34" t="str">
        <f aca="false">IF(S5="","",S5/179)</f>
        <v/>
      </c>
      <c r="H5" s="34" t="str">
        <f aca="false">IF(T5="","",T5/179)</f>
        <v/>
      </c>
      <c r="I5" s="34" t="str">
        <f aca="false">IF(U5="","",U5/179)</f>
        <v/>
      </c>
      <c r="J5" s="33"/>
      <c r="K5" s="35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7"/>
      <c r="Q5" s="6"/>
      <c r="R5" s="19"/>
      <c r="S5" s="20"/>
      <c r="T5" s="20"/>
      <c r="U5" s="21"/>
      <c r="V5" s="22" t="str">
        <f aca="false">IF(R5="","",ROUNDDOWN(SUM(R5:U5)*447/3200,0)/100)</f>
        <v/>
      </c>
      <c r="W5" s="23" t="str">
        <f aca="false">+IF(V5="","",V5*6200+6300)</f>
        <v/>
      </c>
      <c r="X5" s="6"/>
      <c r="Y5" s="6"/>
      <c r="Z5" s="6"/>
      <c r="AA5" s="6"/>
      <c r="AB5" s="6"/>
      <c r="AC5" s="6"/>
      <c r="AD5" s="6"/>
      <c r="AE5" s="6"/>
    </row>
    <row r="6" customFormat="false" ht="13.5" hidden="false" customHeight="true" outlineLevel="0" collapsed="false">
      <c r="A6" s="38"/>
      <c r="B6" s="39" t="n">
        <f aca="false">B5+"2:30"</f>
        <v>1.11805555555556</v>
      </c>
      <c r="C6" s="40"/>
      <c r="D6" s="40"/>
      <c r="E6" s="40"/>
      <c r="F6" s="41" t="str">
        <f aca="false">IF(R6="","",R6/179)</f>
        <v/>
      </c>
      <c r="G6" s="41" t="str">
        <f aca="false">IF(S6="","",S6/179)</f>
        <v/>
      </c>
      <c r="H6" s="41" t="str">
        <f aca="false">IF(T6="","",T6/179)</f>
        <v/>
      </c>
      <c r="I6" s="41" t="str">
        <f aca="false">IF(U6="","",U6/179)</f>
        <v/>
      </c>
      <c r="J6" s="40"/>
      <c r="K6" s="42"/>
      <c r="L6" s="43"/>
      <c r="M6" s="43"/>
      <c r="N6" s="43"/>
      <c r="O6" s="43"/>
      <c r="P6" s="44"/>
      <c r="Q6" s="6"/>
      <c r="R6" s="19"/>
      <c r="S6" s="20"/>
      <c r="T6" s="20"/>
      <c r="U6" s="21"/>
      <c r="V6" s="22" t="str">
        <f aca="false">IF(R6="","",ROUNDDOWN(SUM(R6:U6)*447/3200,0)/100)</f>
        <v/>
      </c>
      <c r="W6" s="23" t="str">
        <f aca="false">+IF(V6="","",V6*6200+6300)</f>
        <v/>
      </c>
      <c r="X6" s="6"/>
      <c r="Y6" s="6"/>
      <c r="Z6" s="6"/>
      <c r="AA6" s="6"/>
      <c r="AB6" s="6"/>
      <c r="AC6" s="6"/>
      <c r="AD6" s="6"/>
      <c r="AE6" s="6"/>
    </row>
    <row r="7" customFormat="false" ht="13.5" hidden="false" customHeight="true" outlineLevel="0" collapsed="false">
      <c r="A7" s="45"/>
      <c r="B7" s="46" t="n">
        <f aca="false">B6+"2:30"</f>
        <v>1.22222222222222</v>
      </c>
      <c r="C7" s="47"/>
      <c r="D7" s="47"/>
      <c r="E7" s="47"/>
      <c r="F7" s="48" t="str">
        <f aca="false">IF(R7="","",R7/179)</f>
        <v/>
      </c>
      <c r="G7" s="48" t="str">
        <f aca="false">IF(S7="","",S7/179)</f>
        <v/>
      </c>
      <c r="H7" s="48" t="str">
        <f aca="false">IF(T7="","",T7/179)</f>
        <v/>
      </c>
      <c r="I7" s="48" t="str">
        <f aca="false">IF(U7="","",U7/179)</f>
        <v/>
      </c>
      <c r="J7" s="47"/>
      <c r="K7" s="49"/>
      <c r="L7" s="50"/>
      <c r="M7" s="50"/>
      <c r="N7" s="50"/>
      <c r="O7" s="50"/>
      <c r="P7" s="51"/>
      <c r="Q7" s="6"/>
      <c r="R7" s="19"/>
      <c r="S7" s="20"/>
      <c r="T7" s="20"/>
      <c r="U7" s="21"/>
      <c r="V7" s="22" t="str">
        <f aca="false">IF(R7="","",ROUNDDOWN(SUM(R7:U7)*447/3200,0)/100)</f>
        <v/>
      </c>
      <c r="W7" s="23" t="str">
        <f aca="false">+IF(V7="","",V7*6200+6300)</f>
        <v/>
      </c>
      <c r="X7" s="6"/>
      <c r="Y7" s="6"/>
      <c r="Z7" s="6"/>
      <c r="AA7" s="6"/>
      <c r="AB7" s="6"/>
      <c r="AC7" s="6"/>
      <c r="AD7" s="6"/>
      <c r="AE7" s="6"/>
    </row>
    <row r="8" customFormat="false" ht="13.5" hidden="false" customHeight="true" outlineLevel="0" collapsed="false">
      <c r="A8" s="38"/>
      <c r="B8" s="39" t="n">
        <f aca="false">B7+"2:30"</f>
        <v>1.32638888888889</v>
      </c>
      <c r="C8" s="40"/>
      <c r="D8" s="40"/>
      <c r="E8" s="40"/>
      <c r="F8" s="41" t="str">
        <f aca="false">IF(R8="","",R8/179)</f>
        <v/>
      </c>
      <c r="G8" s="41" t="str">
        <f aca="false">IF(S8="","",S8/179)</f>
        <v/>
      </c>
      <c r="H8" s="41" t="str">
        <f aca="false">IF(T8="","",T8/179)</f>
        <v/>
      </c>
      <c r="I8" s="41" t="str">
        <f aca="false">IF(U8="","",U8/179)</f>
        <v/>
      </c>
      <c r="J8" s="40"/>
      <c r="K8" s="52"/>
      <c r="L8" s="52"/>
      <c r="M8" s="52"/>
      <c r="N8" s="52"/>
      <c r="O8" s="52"/>
      <c r="P8" s="52"/>
      <c r="Q8" s="6"/>
      <c r="R8" s="19"/>
      <c r="S8" s="20"/>
      <c r="T8" s="20"/>
      <c r="U8" s="21"/>
      <c r="V8" s="22" t="str">
        <f aca="false">IF(R8="","",ROUNDDOWN(SUM(R8:U8)*447/3200,0)/100)</f>
        <v/>
      </c>
      <c r="W8" s="23" t="str">
        <f aca="false">+IF(V8="","",V8*6200+6300)</f>
        <v/>
      </c>
      <c r="X8" s="6"/>
      <c r="Y8" s="6"/>
      <c r="Z8" s="6"/>
      <c r="AA8" s="6"/>
      <c r="AB8" s="6"/>
      <c r="AC8" s="6"/>
      <c r="AD8" s="6"/>
      <c r="AE8" s="6"/>
    </row>
    <row r="9" customFormat="false" ht="13.5" hidden="false" customHeight="true" outlineLevel="0" collapsed="false">
      <c r="A9" s="24"/>
      <c r="B9" s="25" t="n">
        <f aca="false">B8+"2:30"</f>
        <v>1.43055555555556</v>
      </c>
      <c r="C9" s="26"/>
      <c r="D9" s="26"/>
      <c r="E9" s="26"/>
      <c r="F9" s="27" t="str">
        <f aca="false">IF(R9="","",R9/179)</f>
        <v/>
      </c>
      <c r="G9" s="27" t="str">
        <f aca="false">IF(S9="","",S9/179)</f>
        <v/>
      </c>
      <c r="H9" s="27" t="str">
        <f aca="false">IF(T9="","",T9/179)</f>
        <v/>
      </c>
      <c r="I9" s="27" t="str">
        <f aca="false">IF(U9="","",U9/179)</f>
        <v/>
      </c>
      <c r="J9" s="26"/>
      <c r="K9" s="28"/>
      <c r="L9" s="28"/>
      <c r="M9" s="28"/>
      <c r="N9" s="28"/>
      <c r="O9" s="28"/>
      <c r="P9" s="28"/>
      <c r="Q9" s="6"/>
      <c r="R9" s="19"/>
      <c r="S9" s="20"/>
      <c r="T9" s="20"/>
      <c r="U9" s="21"/>
      <c r="V9" s="22" t="str">
        <f aca="false">IF(R9="","",ROUNDDOWN(SUM(R9:U9)*447/3200,0)/100)</f>
        <v/>
      </c>
      <c r="W9" s="23" t="str">
        <f aca="false">+IF(V9="","",V9*6200+6300)</f>
        <v/>
      </c>
      <c r="X9" s="6"/>
      <c r="Y9" s="6"/>
      <c r="Z9" s="6"/>
      <c r="AA9" s="6"/>
      <c r="AB9" s="6"/>
      <c r="AC9" s="6"/>
      <c r="AD9" s="6"/>
      <c r="AE9" s="6"/>
    </row>
    <row r="10" customFormat="false" ht="13.5" hidden="false" customHeight="true" outlineLevel="0" collapsed="false">
      <c r="A10" s="38"/>
      <c r="B10" s="39" t="n">
        <f aca="false">B9+"2:30"</f>
        <v>1.53472222222222</v>
      </c>
      <c r="C10" s="40"/>
      <c r="D10" s="40"/>
      <c r="E10" s="40"/>
      <c r="F10" s="41" t="str">
        <f aca="false">IF(R10="","",R10/179)</f>
        <v/>
      </c>
      <c r="G10" s="41" t="str">
        <f aca="false">IF(S10="","",S10/179)</f>
        <v/>
      </c>
      <c r="H10" s="41" t="str">
        <f aca="false">IF(T10="","",T10/179)</f>
        <v/>
      </c>
      <c r="I10" s="41" t="str">
        <f aca="false">IF(U10="","",U10/179)</f>
        <v/>
      </c>
      <c r="J10" s="40"/>
      <c r="K10" s="53"/>
      <c r="L10" s="53"/>
      <c r="M10" s="53"/>
      <c r="N10" s="53"/>
      <c r="O10" s="53"/>
      <c r="P10" s="53"/>
      <c r="Q10" s="6"/>
      <c r="R10" s="19"/>
      <c r="S10" s="20"/>
      <c r="T10" s="20"/>
      <c r="U10" s="21"/>
      <c r="V10" s="22" t="str">
        <f aca="false">IF(R10="","",ROUNDDOWN(SUM(R10:U10)*447/3200,0)/100)</f>
        <v/>
      </c>
      <c r="W10" s="23" t="str">
        <f aca="false">+IF(V10="","",V10*6200+6300)</f>
        <v/>
      </c>
      <c r="X10" s="6"/>
      <c r="Y10" s="6"/>
      <c r="Z10" s="6"/>
      <c r="AA10" s="6"/>
      <c r="AB10" s="6"/>
      <c r="AC10" s="6"/>
      <c r="AD10" s="6"/>
      <c r="AE10" s="6"/>
    </row>
    <row r="11" customFormat="false" ht="13.5" hidden="false" customHeight="true" outlineLevel="0" collapsed="false">
      <c r="A11" s="24"/>
      <c r="B11" s="25" t="n">
        <f aca="false">B10+"2:30"</f>
        <v>1.63888888888889</v>
      </c>
      <c r="C11" s="26" t="n">
        <v>9524</v>
      </c>
      <c r="D11" s="26" t="n">
        <v>9524</v>
      </c>
      <c r="E11" s="26" t="s">
        <v>17</v>
      </c>
      <c r="F11" s="27" t="n">
        <f aca="false">IF(R11="","",R11/179)</f>
        <v>0.418994413407821</v>
      </c>
      <c r="G11" s="27" t="n">
        <f aca="false">IF(S11="","",S11/179)</f>
        <v>0.480446927374302</v>
      </c>
      <c r="H11" s="27" t="n">
        <f aca="false">IF(T11="","",T11/179)</f>
        <v>0.597765363128492</v>
      </c>
      <c r="I11" s="27" t="n">
        <f aca="false">IF(U11="","",U11/179)</f>
        <v>0.58659217877095</v>
      </c>
      <c r="J11" s="26"/>
      <c r="K11" s="28"/>
      <c r="L11" s="28"/>
      <c r="M11" s="28"/>
      <c r="N11" s="28"/>
      <c r="O11" s="28"/>
      <c r="P11" s="28"/>
      <c r="Q11" s="6"/>
      <c r="R11" s="19" t="n">
        <v>75</v>
      </c>
      <c r="S11" s="20" t="n">
        <v>86</v>
      </c>
      <c r="T11" s="20" t="n">
        <v>107</v>
      </c>
      <c r="U11" s="21" t="n">
        <v>105</v>
      </c>
      <c r="V11" s="22" t="n">
        <f aca="false">IF(R11="","",ROUNDDOWN(SUM(R11:U11)*447/3200,0)/100)</f>
        <v>0.52</v>
      </c>
      <c r="W11" s="23" t="n">
        <f aca="false">+IF(V11="","",V11*6200+6300)</f>
        <v>9524</v>
      </c>
      <c r="X11" s="6"/>
      <c r="Y11" s="6"/>
      <c r="Z11" s="6"/>
      <c r="AA11" s="6"/>
      <c r="AB11" s="6"/>
      <c r="AC11" s="6"/>
      <c r="AD11" s="6"/>
      <c r="AE11" s="6"/>
    </row>
    <row r="12" customFormat="false" ht="13.5" hidden="false" customHeight="true" outlineLevel="0" collapsed="false">
      <c r="A12" s="38"/>
      <c r="B12" s="39" t="n">
        <f aca="false">B11+"2:30"</f>
        <v>1.74305555555556</v>
      </c>
      <c r="C12" s="40"/>
      <c r="D12" s="40"/>
      <c r="E12" s="40"/>
      <c r="F12" s="41" t="str">
        <f aca="false">IF(R12="","",R12/179)</f>
        <v/>
      </c>
      <c r="G12" s="41" t="str">
        <f aca="false">IF(S12="","",S12/179)</f>
        <v/>
      </c>
      <c r="H12" s="41" t="str">
        <f aca="false">IF(T12="","",T12/179)</f>
        <v/>
      </c>
      <c r="I12" s="41" t="str">
        <f aca="false">IF(U12="","",U12/179)</f>
        <v/>
      </c>
      <c r="J12" s="40"/>
      <c r="K12" s="53"/>
      <c r="L12" s="53"/>
      <c r="M12" s="53"/>
      <c r="N12" s="53"/>
      <c r="O12" s="53"/>
      <c r="P12" s="53"/>
      <c r="Q12" s="6"/>
      <c r="R12" s="19"/>
      <c r="S12" s="20"/>
      <c r="T12" s="20"/>
      <c r="U12" s="21"/>
      <c r="V12" s="22" t="str">
        <f aca="false">IF(R12="","",ROUNDDOWN(SUM(R12:U12)*447/3200,0)/100)</f>
        <v/>
      </c>
      <c r="W12" s="23" t="str">
        <f aca="false">+IF(V12="","",V12*6200+6300)</f>
        <v/>
      </c>
      <c r="X12" s="6"/>
      <c r="Y12" s="6"/>
      <c r="Z12" s="6"/>
      <c r="AA12" s="6"/>
      <c r="AB12" s="6"/>
      <c r="AC12" s="6"/>
      <c r="AD12" s="6"/>
      <c r="AE12" s="6"/>
    </row>
    <row r="13" customFormat="false" ht="13.5" hidden="false" customHeight="true" outlineLevel="0" collapsed="false">
      <c r="A13" s="24"/>
      <c r="B13" s="25" t="n">
        <f aca="false">B12+"2:30"</f>
        <v>1.84722222222222</v>
      </c>
      <c r="C13" s="26"/>
      <c r="D13" s="26"/>
      <c r="E13" s="26"/>
      <c r="F13" s="27" t="str">
        <f aca="false">IF(R13="","",R13/179)</f>
        <v/>
      </c>
      <c r="G13" s="27" t="str">
        <f aca="false">IF(S13="","",S13/179)</f>
        <v/>
      </c>
      <c r="H13" s="27" t="str">
        <f aca="false">IF(T13="","",T13/179)</f>
        <v/>
      </c>
      <c r="I13" s="27" t="str">
        <f aca="false">IF(U13="","",U13/179)</f>
        <v/>
      </c>
      <c r="J13" s="26"/>
      <c r="K13" s="28"/>
      <c r="L13" s="28"/>
      <c r="M13" s="28"/>
      <c r="N13" s="28"/>
      <c r="O13" s="28"/>
      <c r="P13" s="28"/>
      <c r="Q13" s="6"/>
      <c r="R13" s="19"/>
      <c r="S13" s="20"/>
      <c r="T13" s="20"/>
      <c r="U13" s="21"/>
      <c r="V13" s="22" t="str">
        <f aca="false">IF(R13="","",ROUNDDOWN(SUM(R13:U13)*447/3200,0)/100)</f>
        <v/>
      </c>
      <c r="W13" s="23" t="str">
        <f aca="false">+IF(V13="","",V13*6200+6300)</f>
        <v/>
      </c>
      <c r="X13" s="6"/>
      <c r="Y13" s="6"/>
      <c r="Z13" s="6"/>
      <c r="AA13" s="6"/>
      <c r="AB13" s="6"/>
      <c r="AC13" s="6"/>
      <c r="AD13" s="6"/>
      <c r="AE13" s="6"/>
    </row>
    <row r="14" customFormat="false" ht="13.5" hidden="false" customHeight="true" outlineLevel="0" collapsed="false">
      <c r="A14" s="29"/>
      <c r="B14" s="30" t="n">
        <f aca="false">B13+"2:30"</f>
        <v>1.95138888888889</v>
      </c>
      <c r="C14" s="3"/>
      <c r="D14" s="3"/>
      <c r="E14" s="3"/>
      <c r="F14" s="4" t="str">
        <f aca="false">IF(R14="","",R14/179)</f>
        <v/>
      </c>
      <c r="G14" s="4" t="str">
        <f aca="false">IF(S14="","",S14/179)</f>
        <v/>
      </c>
      <c r="H14" s="4" t="str">
        <f aca="false">IF(T14="","",T14/179)</f>
        <v/>
      </c>
      <c r="I14" s="4" t="str">
        <f aca="false">IF(U14="","",U14/179)</f>
        <v/>
      </c>
      <c r="J14" s="3"/>
      <c r="K14" s="5"/>
      <c r="L14" s="5"/>
      <c r="M14" s="5"/>
      <c r="N14" s="5"/>
      <c r="O14" s="5"/>
      <c r="P14" s="5"/>
      <c r="Q14" s="6"/>
      <c r="R14" s="19"/>
      <c r="S14" s="20"/>
      <c r="T14" s="20"/>
      <c r="U14" s="21"/>
      <c r="V14" s="22" t="str">
        <f aca="false">IF(R14="","",ROUNDDOWN(SUM(R14:U14)*447/3200,0)/100)</f>
        <v/>
      </c>
      <c r="W14" s="23" t="str">
        <f aca="false">+IF(V14="","",V14*6200+6300)</f>
        <v/>
      </c>
      <c r="X14" s="6"/>
      <c r="Y14" s="6"/>
      <c r="Z14" s="6"/>
      <c r="AA14" s="6"/>
      <c r="AB14" s="6"/>
      <c r="AC14" s="6"/>
      <c r="AD14" s="6"/>
      <c r="AE14" s="6"/>
    </row>
    <row r="15" customFormat="false" ht="13.5" hidden="false" customHeight="true" outlineLevel="0" collapsed="false">
      <c r="A15" s="31" t="n">
        <v>42614</v>
      </c>
      <c r="B15" s="32" t="n">
        <f aca="false">B14+"2:30"</f>
        <v>2.05555555555556</v>
      </c>
      <c r="C15" s="33"/>
      <c r="D15" s="33"/>
      <c r="E15" s="33"/>
      <c r="F15" s="34" t="str">
        <f aca="false">IF(R15="","",R15/179)</f>
        <v/>
      </c>
      <c r="G15" s="48" t="str">
        <f aca="false">IF(S15="","",S15/179)</f>
        <v/>
      </c>
      <c r="H15" s="34" t="str">
        <f aca="false">IF(T15="","",T15/179)</f>
        <v/>
      </c>
      <c r="I15" s="34" t="str">
        <f aca="false">IF(U15="","",U15/179)</f>
        <v/>
      </c>
      <c r="J15" s="33"/>
      <c r="K15" s="35"/>
      <c r="L15" s="36"/>
      <c r="M15" s="36"/>
      <c r="N15" s="36"/>
      <c r="O15" s="36"/>
      <c r="P15" s="37"/>
      <c r="Q15" s="6"/>
      <c r="R15" s="19"/>
      <c r="S15" s="20"/>
      <c r="T15" s="20"/>
      <c r="U15" s="21"/>
      <c r="V15" s="22" t="str">
        <f aca="false">IF(R15="","",ROUNDDOWN(SUM(R15:U15)*447/3200,0)/100)</f>
        <v/>
      </c>
      <c r="W15" s="23" t="str">
        <f aca="false">+IF(V15="","",V15*6200+6300)</f>
        <v/>
      </c>
      <c r="X15" s="6"/>
      <c r="Y15" s="6"/>
      <c r="Z15" s="6"/>
      <c r="AA15" s="6"/>
      <c r="AB15" s="6"/>
      <c r="AC15" s="6"/>
      <c r="AD15" s="6"/>
      <c r="AE15" s="6"/>
    </row>
    <row r="16" customFormat="false" ht="13.5" hidden="false" customHeight="true" outlineLevel="0" collapsed="false">
      <c r="A16" s="54"/>
      <c r="B16" s="55" t="n">
        <f aca="false">B15+"2:30"</f>
        <v>2.15972222222222</v>
      </c>
      <c r="C16" s="56"/>
      <c r="D16" s="56"/>
      <c r="E16" s="56"/>
      <c r="F16" s="57" t="str">
        <f aca="false">IF(R16="","",R16/179)</f>
        <v/>
      </c>
      <c r="G16" s="57" t="str">
        <f aca="false">IF(S16="","",S16/179)</f>
        <v/>
      </c>
      <c r="H16" s="57" t="str">
        <f aca="false">IF(T16="","",T16/179)</f>
        <v/>
      </c>
      <c r="I16" s="57" t="str">
        <f aca="false">IF(U16="","",U16/179)</f>
        <v/>
      </c>
      <c r="J16" s="56"/>
      <c r="K16" s="58"/>
      <c r="L16" s="59"/>
      <c r="M16" s="59"/>
      <c r="N16" s="59"/>
      <c r="O16" s="59"/>
      <c r="P16" s="60"/>
      <c r="Q16" s="6"/>
      <c r="R16" s="19"/>
      <c r="S16" s="20"/>
      <c r="T16" s="20"/>
      <c r="U16" s="21"/>
      <c r="V16" s="22" t="str">
        <f aca="false">IF(R16="","",ROUNDDOWN(SUM(R16:U16)*447/3200,0)/100)</f>
        <v/>
      </c>
      <c r="W16" s="23" t="str">
        <f aca="false">+IF(V16="","",V16*6200+6300)</f>
        <v/>
      </c>
      <c r="X16" s="6"/>
      <c r="Y16" s="6"/>
      <c r="Z16" s="6"/>
      <c r="AA16" s="6"/>
      <c r="AB16" s="6"/>
      <c r="AC16" s="6"/>
      <c r="AD16" s="6"/>
      <c r="AE16" s="6"/>
    </row>
    <row r="17" customFormat="false" ht="13.5" hidden="false" customHeight="true" outlineLevel="0" collapsed="false">
      <c r="A17" s="24"/>
      <c r="B17" s="25" t="n">
        <f aca="false">B16+"2:30"</f>
        <v>2.26388888888889</v>
      </c>
      <c r="C17" s="26"/>
      <c r="D17" s="26"/>
      <c r="E17" s="26"/>
      <c r="F17" s="27" t="str">
        <f aca="false">IF(R17="","",R17/179)</f>
        <v/>
      </c>
      <c r="G17" s="27" t="str">
        <f aca="false">IF(S17="","",S17/179)</f>
        <v/>
      </c>
      <c r="H17" s="27" t="str">
        <f aca="false">IF(T17="","",T17/179)</f>
        <v/>
      </c>
      <c r="I17" s="27" t="str">
        <f aca="false">IF(U17="","",U17/179)</f>
        <v/>
      </c>
      <c r="J17" s="26"/>
      <c r="K17" s="61"/>
      <c r="L17" s="62"/>
      <c r="M17" s="62"/>
      <c r="N17" s="62"/>
      <c r="O17" s="62"/>
      <c r="P17" s="63"/>
      <c r="Q17" s="6"/>
      <c r="R17" s="19"/>
      <c r="S17" s="20"/>
      <c r="T17" s="20"/>
      <c r="U17" s="21"/>
      <c r="V17" s="22" t="str">
        <f aca="false">IF(R17="","",ROUNDDOWN(SUM(R17:U17)*447/3200,0)/100)</f>
        <v/>
      </c>
      <c r="W17" s="23" t="str">
        <f aca="false">+IF(V17="","",V17*6200+6300)</f>
        <v/>
      </c>
      <c r="X17" s="6"/>
      <c r="Y17" s="6"/>
      <c r="Z17" s="6"/>
      <c r="AA17" s="6"/>
      <c r="AB17" s="6"/>
      <c r="AC17" s="6"/>
      <c r="AD17" s="6"/>
      <c r="AE17" s="6"/>
    </row>
    <row r="18" customFormat="false" ht="13.5" hidden="false" customHeight="true" outlineLevel="0" collapsed="false">
      <c r="A18" s="38"/>
      <c r="B18" s="39" t="n">
        <f aca="false">B17+"2:30"</f>
        <v>2.36805555555556</v>
      </c>
      <c r="C18" s="40"/>
      <c r="D18" s="40"/>
      <c r="E18" s="40"/>
      <c r="F18" s="41" t="str">
        <f aca="false">IF(R18="","",R18/179)</f>
        <v/>
      </c>
      <c r="G18" s="41" t="str">
        <f aca="false">IF(S18="","",S18/179)</f>
        <v/>
      </c>
      <c r="H18" s="41" t="str">
        <f aca="false">IF(T18="","",T18/179)</f>
        <v/>
      </c>
      <c r="I18" s="41" t="str">
        <f aca="false">IF(U18="","",U18/179)</f>
        <v/>
      </c>
      <c r="J18" s="40"/>
      <c r="K18" s="53"/>
      <c r="L18" s="53"/>
      <c r="M18" s="53"/>
      <c r="N18" s="53"/>
      <c r="O18" s="53"/>
      <c r="P18" s="53"/>
      <c r="Q18" s="6"/>
      <c r="R18" s="19"/>
      <c r="S18" s="20"/>
      <c r="T18" s="20"/>
      <c r="U18" s="21"/>
      <c r="V18" s="22" t="str">
        <f aca="false">IF(R18="","",ROUNDDOWN(SUM(R18:U18)*447/3200,0)/100)</f>
        <v/>
      </c>
      <c r="W18" s="23" t="str">
        <f aca="false">+IF(V18="","",V18*6200+6300)</f>
        <v/>
      </c>
      <c r="X18" s="6"/>
      <c r="Y18" s="6"/>
      <c r="Z18" s="6"/>
      <c r="AA18" s="6"/>
      <c r="AB18" s="6"/>
      <c r="AC18" s="6"/>
      <c r="AD18" s="6"/>
      <c r="AE18" s="6"/>
    </row>
    <row r="19" customFormat="false" ht="13.5" hidden="false" customHeight="true" outlineLevel="0" collapsed="false">
      <c r="A19" s="24"/>
      <c r="B19" s="25" t="n">
        <f aca="false">B18+"2:30"</f>
        <v>2.47222222222222</v>
      </c>
      <c r="C19" s="26"/>
      <c r="D19" s="26"/>
      <c r="E19" s="26"/>
      <c r="F19" s="27" t="str">
        <f aca="false">IF(R19="","",R19/179)</f>
        <v/>
      </c>
      <c r="G19" s="27" t="str">
        <f aca="false">IF(S19="","",S19/179)</f>
        <v/>
      </c>
      <c r="H19" s="27" t="str">
        <f aca="false">IF(T19="","",T19/179)</f>
        <v/>
      </c>
      <c r="I19" s="27" t="str">
        <f aca="false">IF(U19="","",U19/179)</f>
        <v/>
      </c>
      <c r="J19" s="26"/>
      <c r="K19" s="28"/>
      <c r="L19" s="28"/>
      <c r="M19" s="28"/>
      <c r="N19" s="28"/>
      <c r="O19" s="28"/>
      <c r="P19" s="28"/>
      <c r="Q19" s="6"/>
      <c r="R19" s="19"/>
      <c r="S19" s="20"/>
      <c r="T19" s="20"/>
      <c r="U19" s="21"/>
      <c r="V19" s="22" t="str">
        <f aca="false">IF(R19="","",ROUNDDOWN(SUM(R19:U19)*447/3200,0)/100)</f>
        <v/>
      </c>
      <c r="W19" s="23" t="str">
        <f aca="false">+IF(V19="","",V19*6200+6300)</f>
        <v/>
      </c>
      <c r="X19" s="6"/>
      <c r="Y19" s="6"/>
      <c r="Z19" s="6"/>
      <c r="AA19" s="6"/>
      <c r="AB19" s="6"/>
      <c r="AC19" s="6"/>
      <c r="AD19" s="6"/>
      <c r="AE19" s="6"/>
    </row>
    <row r="20" customFormat="false" ht="13.5" hidden="false" customHeight="true" outlineLevel="0" collapsed="false">
      <c r="A20" s="38"/>
      <c r="B20" s="39" t="n">
        <f aca="false">B19+"2:30"</f>
        <v>2.57638888888889</v>
      </c>
      <c r="C20" s="40"/>
      <c r="D20" s="40"/>
      <c r="E20" s="40"/>
      <c r="F20" s="41" t="str">
        <f aca="false">IF(R20="","",R20/179)</f>
        <v/>
      </c>
      <c r="G20" s="41" t="str">
        <f aca="false">IF(S20="","",S20/179)</f>
        <v/>
      </c>
      <c r="H20" s="41" t="str">
        <f aca="false">IF(T20="","",T20/179)</f>
        <v/>
      </c>
      <c r="I20" s="41" t="str">
        <f aca="false">IF(U20="","",U20/179)</f>
        <v/>
      </c>
      <c r="J20" s="40"/>
      <c r="K20" s="53"/>
      <c r="L20" s="53"/>
      <c r="M20" s="53"/>
      <c r="N20" s="53"/>
      <c r="O20" s="53"/>
      <c r="P20" s="53"/>
      <c r="Q20" s="6"/>
      <c r="R20" s="19"/>
      <c r="S20" s="20"/>
      <c r="T20" s="20"/>
      <c r="U20" s="21"/>
      <c r="V20" s="22" t="str">
        <f aca="false">IF(R20="","",ROUNDDOWN(SUM(R20:U20)*447/3200,0)/100)</f>
        <v/>
      </c>
      <c r="W20" s="23" t="str">
        <f aca="false">+IF(V20="","",V20*6200+6300)</f>
        <v/>
      </c>
      <c r="X20" s="6"/>
      <c r="Y20" s="6"/>
      <c r="Z20" s="6"/>
      <c r="AA20" s="6"/>
      <c r="AB20" s="6"/>
      <c r="AC20" s="6"/>
      <c r="AD20" s="6"/>
      <c r="AE20" s="6"/>
    </row>
    <row r="21" customFormat="false" ht="13.5" hidden="false" customHeight="true" outlineLevel="0" collapsed="false">
      <c r="A21" s="24"/>
      <c r="B21" s="25" t="n">
        <f aca="false">B20+"2:30"</f>
        <v>2.68055555555555</v>
      </c>
      <c r="C21" s="26"/>
      <c r="D21" s="26"/>
      <c r="E21" s="26"/>
      <c r="F21" s="27" t="str">
        <f aca="false">IF(R21="","",R21/179)</f>
        <v/>
      </c>
      <c r="G21" s="27" t="str">
        <f aca="false">IF(S21="","",S21/179)</f>
        <v/>
      </c>
      <c r="H21" s="27" t="str">
        <f aca="false">IF(T21="","",T21/179)</f>
        <v/>
      </c>
      <c r="I21" s="27" t="str">
        <f aca="false">IF(U21="","",U21/179)</f>
        <v/>
      </c>
      <c r="J21" s="26"/>
      <c r="K21" s="28"/>
      <c r="L21" s="28"/>
      <c r="M21" s="28"/>
      <c r="N21" s="28"/>
      <c r="O21" s="28"/>
      <c r="P21" s="28"/>
      <c r="Q21" s="6"/>
      <c r="R21" s="19"/>
      <c r="S21" s="20"/>
      <c r="T21" s="20"/>
      <c r="U21" s="21"/>
      <c r="V21" s="22" t="str">
        <f aca="false">IF(R21="","",ROUNDDOWN(SUM(R21:U21)*447/3200,0)/100)</f>
        <v/>
      </c>
      <c r="W21" s="23" t="str">
        <f aca="false">+IF(V21="","",V21*6200+6300)</f>
        <v/>
      </c>
      <c r="X21" s="6"/>
      <c r="Y21" s="6"/>
      <c r="Z21" s="6"/>
      <c r="AA21" s="6"/>
      <c r="AB21" s="6"/>
      <c r="AC21" s="6"/>
      <c r="AD21" s="6"/>
      <c r="AE21" s="6"/>
    </row>
    <row r="22" customFormat="false" ht="13.5" hidden="false" customHeight="true" outlineLevel="0" collapsed="false">
      <c r="A22" s="38"/>
      <c r="B22" s="39" t="n">
        <f aca="false">B21+"2:30"</f>
        <v>2.78472222222222</v>
      </c>
      <c r="C22" s="40"/>
      <c r="D22" s="40"/>
      <c r="E22" s="40"/>
      <c r="F22" s="41" t="str">
        <f aca="false">IF(R22="","",R22/179)</f>
        <v/>
      </c>
      <c r="G22" s="41" t="str">
        <f aca="false">IF(S22="","",S22/179)</f>
        <v/>
      </c>
      <c r="H22" s="41" t="str">
        <f aca="false">IF(T22="","",T22/179)</f>
        <v/>
      </c>
      <c r="I22" s="41" t="str">
        <f aca="false">IF(U22="","",U22/179)</f>
        <v/>
      </c>
      <c r="J22" s="40"/>
      <c r="K22" s="53"/>
      <c r="L22" s="53"/>
      <c r="M22" s="53"/>
      <c r="N22" s="53"/>
      <c r="O22" s="53"/>
      <c r="P22" s="53"/>
      <c r="Q22" s="6"/>
      <c r="R22" s="19"/>
      <c r="S22" s="20"/>
      <c r="T22" s="20"/>
      <c r="U22" s="21"/>
      <c r="V22" s="22" t="str">
        <f aca="false">IF(R22="","",ROUNDDOWN(SUM(R22:U22)*447/3200,0)/100)</f>
        <v/>
      </c>
      <c r="W22" s="23" t="str">
        <f aca="false">+IF(V22="","",V22*6200+6300)</f>
        <v/>
      </c>
      <c r="X22" s="6"/>
      <c r="Y22" s="6"/>
      <c r="Z22" s="6"/>
      <c r="AA22" s="6"/>
      <c r="AB22" s="6"/>
      <c r="AC22" s="6"/>
      <c r="AD22" s="6"/>
      <c r="AE22" s="6"/>
    </row>
    <row r="23" customFormat="false" ht="13.5" hidden="false" customHeight="true" outlineLevel="0" collapsed="false">
      <c r="A23" s="24"/>
      <c r="B23" s="25" t="n">
        <f aca="false">B22+"2:30"</f>
        <v>2.88888888888889</v>
      </c>
      <c r="C23" s="26"/>
      <c r="D23" s="26"/>
      <c r="E23" s="26"/>
      <c r="F23" s="27" t="str">
        <f aca="false">IF(R23="","",R23/179)</f>
        <v/>
      </c>
      <c r="G23" s="27" t="str">
        <f aca="false">IF(S23="","",S23/179)</f>
        <v/>
      </c>
      <c r="H23" s="27" t="str">
        <f aca="false">IF(T23="","",T23/179)</f>
        <v/>
      </c>
      <c r="I23" s="27" t="str">
        <f aca="false">IF(U23="","",U23/179)</f>
        <v/>
      </c>
      <c r="J23" s="26"/>
      <c r="K23" s="28"/>
      <c r="L23" s="28"/>
      <c r="M23" s="28"/>
      <c r="N23" s="28"/>
      <c r="O23" s="28"/>
      <c r="P23" s="28"/>
      <c r="Q23" s="6"/>
      <c r="R23" s="19"/>
      <c r="S23" s="20"/>
      <c r="T23" s="20"/>
      <c r="U23" s="21"/>
      <c r="V23" s="22" t="str">
        <f aca="false">IF(R23="","",ROUNDDOWN(SUM(R23:U23)*447/3200,0)/100)</f>
        <v/>
      </c>
      <c r="W23" s="23" t="str">
        <f aca="false">+IF(V23="","",V23*6200+6300)</f>
        <v/>
      </c>
      <c r="X23" s="6"/>
      <c r="Y23" s="6"/>
      <c r="Z23" s="6"/>
      <c r="AA23" s="6"/>
      <c r="AB23" s="6"/>
      <c r="AC23" s="6"/>
      <c r="AD23" s="6"/>
      <c r="AE23" s="6"/>
    </row>
    <row r="24" customFormat="false" ht="13.5" hidden="false" customHeight="true" outlineLevel="0" collapsed="false">
      <c r="A24" s="29"/>
      <c r="B24" s="30" t="n">
        <f aca="false">B23+"2:30"</f>
        <v>2.99305555555555</v>
      </c>
      <c r="C24" s="3"/>
      <c r="D24" s="3"/>
      <c r="E24" s="3"/>
      <c r="F24" s="4" t="str">
        <f aca="false">IF(R24="","",R24/179)</f>
        <v/>
      </c>
      <c r="G24" s="4" t="str">
        <f aca="false">IF(S24="","",S24/179)</f>
        <v/>
      </c>
      <c r="H24" s="4" t="str">
        <f aca="false">IF(T24="","",T24/179)</f>
        <v/>
      </c>
      <c r="I24" s="4" t="str">
        <f aca="false">IF(U24="","",U24/179)</f>
        <v/>
      </c>
      <c r="J24" s="3"/>
      <c r="K24" s="5"/>
      <c r="L24" s="5"/>
      <c r="M24" s="5"/>
      <c r="N24" s="5"/>
      <c r="O24" s="5"/>
      <c r="P24" s="5"/>
      <c r="Q24" s="6"/>
      <c r="R24" s="19"/>
      <c r="S24" s="20"/>
      <c r="T24" s="20"/>
      <c r="U24" s="21"/>
      <c r="V24" s="22" t="str">
        <f aca="false">IF(R24="","",ROUNDDOWN(SUM(R24:U24)*447/3200,0)/100)</f>
        <v/>
      </c>
      <c r="W24" s="23" t="str">
        <f aca="false">+IF(V24="","",V24*6200+6300)</f>
        <v/>
      </c>
      <c r="X24" s="6"/>
      <c r="Y24" s="6"/>
      <c r="Z24" s="6"/>
      <c r="AA24" s="6"/>
      <c r="AB24" s="6"/>
      <c r="AC24" s="6"/>
      <c r="AD24" s="6"/>
      <c r="AE24" s="6"/>
    </row>
    <row r="25" customFormat="false" ht="13.5" hidden="false" customHeight="true" outlineLevel="0" collapsed="false">
      <c r="A25" s="64" t="n">
        <v>42615</v>
      </c>
      <c r="B25" s="65" t="n">
        <f aca="false">B24+"2:30"</f>
        <v>3.09722222222222</v>
      </c>
      <c r="C25" s="66"/>
      <c r="D25" s="66"/>
      <c r="E25" s="66"/>
      <c r="F25" s="67" t="str">
        <f aca="false">IF(R25="","",R25/179)</f>
        <v/>
      </c>
      <c r="G25" s="67" t="str">
        <f aca="false">IF(S25="","",S25/179)</f>
        <v/>
      </c>
      <c r="H25" s="67" t="str">
        <f aca="false">IF(T25="","",T25/179)</f>
        <v/>
      </c>
      <c r="I25" s="67" t="str">
        <f aca="false">IF(U25="","",U25/179)</f>
        <v/>
      </c>
      <c r="J25" s="66"/>
      <c r="K25" s="68"/>
      <c r="L25" s="69"/>
      <c r="M25" s="69"/>
      <c r="N25" s="69"/>
      <c r="O25" s="69"/>
      <c r="P25" s="70"/>
      <c r="Q25" s="6"/>
      <c r="R25" s="19"/>
      <c r="S25" s="20"/>
      <c r="T25" s="20"/>
      <c r="U25" s="21"/>
      <c r="V25" s="22" t="str">
        <f aca="false">IF(R25="","",ROUNDDOWN(SUM(R25:U25)*447/3200,0)/100)</f>
        <v/>
      </c>
      <c r="W25" s="23" t="str">
        <f aca="false">+IF(V25="","",V25*6200+6300)</f>
        <v/>
      </c>
      <c r="X25" s="6"/>
      <c r="Y25" s="6"/>
      <c r="Z25" s="6"/>
      <c r="AA25" s="6"/>
      <c r="AB25" s="6"/>
      <c r="AC25" s="6"/>
      <c r="AD25" s="6"/>
      <c r="AE25" s="6"/>
    </row>
    <row r="26" customFormat="false" ht="13.5" hidden="false" customHeight="true" outlineLevel="0" collapsed="false">
      <c r="A26" s="71"/>
      <c r="B26" s="72" t="n">
        <f aca="false">B25+"2:30"</f>
        <v>3.20138888888889</v>
      </c>
      <c r="C26" s="73"/>
      <c r="D26" s="73"/>
      <c r="E26" s="73"/>
      <c r="F26" s="74" t="str">
        <f aca="false">IF(R26="","",R26/179)</f>
        <v/>
      </c>
      <c r="G26" s="74" t="str">
        <f aca="false">IF(S26="","",S26/179)</f>
        <v/>
      </c>
      <c r="H26" s="74" t="str">
        <f aca="false">IF(T26="","",T26/179)</f>
        <v/>
      </c>
      <c r="I26" s="74" t="str">
        <f aca="false">IF(U26="","",U26/179)</f>
        <v/>
      </c>
      <c r="J26" s="73"/>
      <c r="K26" s="42"/>
      <c r="L26" s="43"/>
      <c r="M26" s="43"/>
      <c r="N26" s="43"/>
      <c r="O26" s="43"/>
      <c r="P26" s="44"/>
      <c r="Q26" s="6"/>
      <c r="R26" s="19"/>
      <c r="S26" s="20"/>
      <c r="T26" s="20"/>
      <c r="U26" s="21"/>
      <c r="V26" s="22" t="str">
        <f aca="false">IF(R26="","",ROUNDDOWN(SUM(R26:U26)*447/3200,0)/100)</f>
        <v/>
      </c>
      <c r="W26" s="23" t="str">
        <f aca="false">+IF(V26="","",V26*6200+6300)</f>
        <v/>
      </c>
      <c r="X26" s="6"/>
      <c r="Y26" s="6"/>
      <c r="Z26" s="6"/>
      <c r="AA26" s="6"/>
      <c r="AB26" s="6"/>
      <c r="AC26" s="6"/>
      <c r="AD26" s="6"/>
      <c r="AE26" s="6"/>
    </row>
    <row r="27" customFormat="false" ht="13.5" hidden="false" customHeight="true" outlineLevel="0" collapsed="false">
      <c r="A27" s="24"/>
      <c r="B27" s="25" t="n">
        <f aca="false">B26+"2:30"</f>
        <v>3.30555555555555</v>
      </c>
      <c r="C27" s="26"/>
      <c r="D27" s="26"/>
      <c r="E27" s="26"/>
      <c r="F27" s="27" t="str">
        <f aca="false">IF(R27="","",R27/179)</f>
        <v/>
      </c>
      <c r="G27" s="27" t="str">
        <f aca="false">IF(S27="","",S27/179)</f>
        <v/>
      </c>
      <c r="H27" s="27" t="str">
        <f aca="false">IF(T27="","",T27/179)</f>
        <v/>
      </c>
      <c r="I27" s="27" t="str">
        <f aca="false">IF(U27="","",U27/179)</f>
        <v/>
      </c>
      <c r="J27" s="26"/>
      <c r="K27" s="28"/>
      <c r="L27" s="28"/>
      <c r="M27" s="28"/>
      <c r="N27" s="28"/>
      <c r="O27" s="28"/>
      <c r="P27" s="28"/>
      <c r="Q27" s="6"/>
      <c r="R27" s="19"/>
      <c r="S27" s="20"/>
      <c r="T27" s="20"/>
      <c r="U27" s="21"/>
      <c r="V27" s="22" t="str">
        <f aca="false">IF(R27="","",ROUNDDOWN(SUM(R27:U27)*447/3200,0)/100)</f>
        <v/>
      </c>
      <c r="W27" s="23" t="str">
        <f aca="false">+IF(V27="","",V27*6200+6300)</f>
        <v/>
      </c>
      <c r="X27" s="6"/>
      <c r="Y27" s="6"/>
      <c r="Z27" s="6"/>
      <c r="AA27" s="6"/>
      <c r="AB27" s="6"/>
      <c r="AC27" s="6"/>
      <c r="AD27" s="6"/>
      <c r="AE27" s="6"/>
    </row>
    <row r="28" customFormat="false" ht="13.5" hidden="false" customHeight="true" outlineLevel="0" collapsed="false">
      <c r="A28" s="38"/>
      <c r="B28" s="39" t="n">
        <f aca="false">B27+"2:30"</f>
        <v>3.40972222222222</v>
      </c>
      <c r="C28" s="40"/>
      <c r="D28" s="40"/>
      <c r="E28" s="40"/>
      <c r="F28" s="41" t="str">
        <f aca="false">IF(R28="","",R28/179)</f>
        <v/>
      </c>
      <c r="G28" s="41" t="str">
        <f aca="false">IF(S28="","",S28/179)</f>
        <v/>
      </c>
      <c r="H28" s="41" t="str">
        <f aca="false">IF(T28="","",T28/179)</f>
        <v/>
      </c>
      <c r="I28" s="41" t="str">
        <f aca="false">IF(U28="","",U28/179)</f>
        <v/>
      </c>
      <c r="J28" s="40"/>
      <c r="K28" s="53"/>
      <c r="L28" s="53"/>
      <c r="M28" s="53"/>
      <c r="N28" s="53"/>
      <c r="O28" s="53"/>
      <c r="P28" s="53"/>
      <c r="Q28" s="6"/>
      <c r="R28" s="19"/>
      <c r="S28" s="20"/>
      <c r="T28" s="20"/>
      <c r="U28" s="21"/>
      <c r="V28" s="22" t="str">
        <f aca="false">IF(R28="","",ROUNDDOWN(SUM(R28:U28)*447/3200,0)/100)</f>
        <v/>
      </c>
      <c r="W28" s="23" t="str">
        <f aca="false">+IF(V28="","",V28*6200+6300)</f>
        <v/>
      </c>
      <c r="X28" s="6"/>
      <c r="Y28" s="6"/>
      <c r="Z28" s="6"/>
      <c r="AA28" s="6"/>
      <c r="AB28" s="6"/>
      <c r="AC28" s="6"/>
      <c r="AD28" s="6"/>
      <c r="AE28" s="6"/>
    </row>
    <row r="29" customFormat="false" ht="13.5" hidden="false" customHeight="true" outlineLevel="0" collapsed="false">
      <c r="A29" s="24"/>
      <c r="B29" s="25" t="n">
        <f aca="false">B28+"2:30"</f>
        <v>3.51388888888889</v>
      </c>
      <c r="C29" s="26"/>
      <c r="D29" s="26"/>
      <c r="E29" s="26"/>
      <c r="F29" s="27" t="str">
        <f aca="false">IF(R29="","",R29/179)</f>
        <v/>
      </c>
      <c r="G29" s="27" t="str">
        <f aca="false">IF(S29="","",S29/179)</f>
        <v/>
      </c>
      <c r="H29" s="27" t="str">
        <f aca="false">IF(T29="","",T29/179)</f>
        <v/>
      </c>
      <c r="I29" s="27" t="str">
        <f aca="false">IF(U29="","",U29/179)</f>
        <v/>
      </c>
      <c r="J29" s="26"/>
      <c r="K29" s="28"/>
      <c r="L29" s="28"/>
      <c r="M29" s="28"/>
      <c r="N29" s="28"/>
      <c r="O29" s="28"/>
      <c r="P29" s="28"/>
      <c r="Q29" s="6"/>
      <c r="R29" s="19"/>
      <c r="S29" s="20"/>
      <c r="T29" s="20"/>
      <c r="U29" s="21"/>
      <c r="V29" s="22" t="str">
        <f aca="false">IF(R29="","",ROUNDDOWN(SUM(R29:U29)*447/3200,0)/100)</f>
        <v/>
      </c>
      <c r="W29" s="23" t="str">
        <f aca="false">+IF(V29="","",V29*6200+6300)</f>
        <v/>
      </c>
      <c r="X29" s="6"/>
      <c r="Y29" s="6"/>
      <c r="Z29" s="6"/>
      <c r="AA29" s="6"/>
      <c r="AB29" s="6"/>
      <c r="AC29" s="6"/>
      <c r="AD29" s="6"/>
      <c r="AE29" s="6"/>
    </row>
    <row r="30" customFormat="false" ht="13.5" hidden="false" customHeight="true" outlineLevel="0" collapsed="false">
      <c r="A30" s="38"/>
      <c r="B30" s="39" t="n">
        <f aca="false">B29+"2:30"</f>
        <v>3.61805555555555</v>
      </c>
      <c r="C30" s="40"/>
      <c r="D30" s="40"/>
      <c r="E30" s="40"/>
      <c r="F30" s="41" t="str">
        <f aca="false">IF(R30="","",R30/179)</f>
        <v/>
      </c>
      <c r="G30" s="41" t="str">
        <f aca="false">IF(S30="","",S30/179)</f>
        <v/>
      </c>
      <c r="H30" s="41" t="str">
        <f aca="false">IF(T30="","",T30/179)</f>
        <v/>
      </c>
      <c r="I30" s="41" t="str">
        <f aca="false">IF(U30="","",U30/179)</f>
        <v/>
      </c>
      <c r="J30" s="40"/>
      <c r="K30" s="53"/>
      <c r="L30" s="53"/>
      <c r="M30" s="53"/>
      <c r="N30" s="53"/>
      <c r="O30" s="53"/>
      <c r="P30" s="53"/>
      <c r="Q30" s="6"/>
      <c r="R30" s="19"/>
      <c r="S30" s="20"/>
      <c r="T30" s="20"/>
      <c r="U30" s="21"/>
      <c r="V30" s="22" t="str">
        <f aca="false">IF(R30="","",ROUNDDOWN(SUM(R30:U30)*447/3200,0)/100)</f>
        <v/>
      </c>
      <c r="W30" s="23" t="str">
        <f aca="false">+IF(V30="","",V30*6200+6300)</f>
        <v/>
      </c>
      <c r="X30" s="6"/>
      <c r="Y30" s="6"/>
      <c r="Z30" s="6"/>
      <c r="AA30" s="6"/>
      <c r="AB30" s="6"/>
      <c r="AC30" s="6"/>
      <c r="AD30" s="6"/>
      <c r="AE30" s="6"/>
    </row>
    <row r="31" customFormat="false" ht="13.5" hidden="false" customHeight="true" outlineLevel="0" collapsed="false">
      <c r="A31" s="24"/>
      <c r="B31" s="25" t="n">
        <f aca="false">B30+"2:30"</f>
        <v>3.72222222222222</v>
      </c>
      <c r="C31" s="26"/>
      <c r="D31" s="26"/>
      <c r="E31" s="26"/>
      <c r="F31" s="27" t="str">
        <f aca="false">IF(R31="","",R31/179)</f>
        <v/>
      </c>
      <c r="G31" s="27" t="str">
        <f aca="false">IF(S31="","",S31/179)</f>
        <v/>
      </c>
      <c r="H31" s="27" t="str">
        <f aca="false">IF(T31="","",T31/179)</f>
        <v/>
      </c>
      <c r="I31" s="27" t="str">
        <f aca="false">IF(U31="","",U31/179)</f>
        <v/>
      </c>
      <c r="J31" s="26"/>
      <c r="K31" s="28"/>
      <c r="L31" s="28"/>
      <c r="M31" s="28"/>
      <c r="N31" s="28"/>
      <c r="O31" s="28"/>
      <c r="P31" s="28"/>
      <c r="Q31" s="6"/>
      <c r="R31" s="19"/>
      <c r="S31" s="20"/>
      <c r="T31" s="20"/>
      <c r="U31" s="21"/>
      <c r="V31" s="22" t="str">
        <f aca="false">IF(R31="","",ROUNDDOWN(SUM(R31:U31)*447/3200,0)/100)</f>
        <v/>
      </c>
      <c r="W31" s="23" t="str">
        <f aca="false">+IF(V31="","",V31*6200+6300)</f>
        <v/>
      </c>
      <c r="X31" s="6"/>
      <c r="Y31" s="6"/>
      <c r="Z31" s="6"/>
      <c r="AA31" s="6"/>
      <c r="AB31" s="6"/>
      <c r="AC31" s="6"/>
      <c r="AD31" s="6"/>
      <c r="AE31" s="6"/>
    </row>
    <row r="32" customFormat="false" ht="13.5" hidden="false" customHeight="true" outlineLevel="0" collapsed="false">
      <c r="A32" s="38"/>
      <c r="B32" s="39" t="n">
        <f aca="false">B31+"2:30"</f>
        <v>3.82638888888889</v>
      </c>
      <c r="C32" s="40"/>
      <c r="D32" s="40"/>
      <c r="E32" s="40"/>
      <c r="F32" s="41" t="str">
        <f aca="false">IF(R32="","",R32/179)</f>
        <v/>
      </c>
      <c r="G32" s="41" t="str">
        <f aca="false">IF(S32="","",S32/179)</f>
        <v/>
      </c>
      <c r="H32" s="41" t="str">
        <f aca="false">IF(T32="","",T32/179)</f>
        <v/>
      </c>
      <c r="I32" s="41" t="str">
        <f aca="false">IF(U32="","",U32/179)</f>
        <v/>
      </c>
      <c r="J32" s="40"/>
      <c r="K32" s="53"/>
      <c r="L32" s="53"/>
      <c r="M32" s="53"/>
      <c r="N32" s="53"/>
      <c r="O32" s="53"/>
      <c r="P32" s="53"/>
      <c r="Q32" s="6"/>
      <c r="R32" s="19"/>
      <c r="S32" s="20"/>
      <c r="T32" s="20"/>
      <c r="U32" s="21"/>
      <c r="V32" s="22" t="str">
        <f aca="false">IF(R32="","",ROUNDDOWN(SUM(R32:U32)*447/3200,0)/100)</f>
        <v/>
      </c>
      <c r="W32" s="23" t="str">
        <f aca="false">+IF(V32="","",V32*6200+6300)</f>
        <v/>
      </c>
      <c r="X32" s="6"/>
      <c r="Y32" s="6"/>
      <c r="Z32" s="6"/>
      <c r="AA32" s="6"/>
      <c r="AB32" s="6"/>
      <c r="AC32" s="6"/>
      <c r="AD32" s="6"/>
      <c r="AE32" s="6"/>
    </row>
    <row r="33" customFormat="false" ht="13.5" hidden="false" customHeight="true" outlineLevel="0" collapsed="false">
      <c r="A33" s="75"/>
      <c r="B33" s="76" t="n">
        <f aca="false">B32+"2:30"</f>
        <v>3.93055555555555</v>
      </c>
      <c r="C33" s="77"/>
      <c r="D33" s="77"/>
      <c r="E33" s="77"/>
      <c r="F33" s="78" t="str">
        <f aca="false">IF(R33="","",R33/179)</f>
        <v/>
      </c>
      <c r="G33" s="78" t="str">
        <f aca="false">IF(S33="","",S33/179)</f>
        <v/>
      </c>
      <c r="H33" s="78" t="str">
        <f aca="false">IF(T33="","",T33/179)</f>
        <v/>
      </c>
      <c r="I33" s="78" t="str">
        <f aca="false">IF(U33="","",U33/179)</f>
        <v/>
      </c>
      <c r="J33" s="77"/>
      <c r="K33" s="79"/>
      <c r="L33" s="79"/>
      <c r="M33" s="79"/>
      <c r="N33" s="79"/>
      <c r="O33" s="79"/>
      <c r="P33" s="79"/>
      <c r="Q33" s="6"/>
      <c r="R33" s="19"/>
      <c r="S33" s="20"/>
      <c r="T33" s="20"/>
      <c r="U33" s="21"/>
      <c r="V33" s="22" t="str">
        <f aca="false">IF(R33="","",ROUNDDOWN(SUM(R33:U33)*447/3200,0)/100)</f>
        <v/>
      </c>
      <c r="W33" s="23" t="str">
        <f aca="false">+IF(V33="","",V33*6200+6300)</f>
        <v/>
      </c>
      <c r="X33" s="6"/>
      <c r="Y33" s="6"/>
      <c r="Z33" s="6"/>
      <c r="AA33" s="6"/>
      <c r="AB33" s="6"/>
      <c r="AC33" s="6"/>
      <c r="AD33" s="6"/>
      <c r="AE33" s="6"/>
    </row>
    <row r="34" customFormat="false" ht="13.5" hidden="false" customHeight="true" outlineLevel="0" collapsed="false">
      <c r="A34" s="80" t="n">
        <v>42616</v>
      </c>
      <c r="B34" s="81" t="n">
        <f aca="false">B33+"2:30"</f>
        <v>4.03472222222222</v>
      </c>
      <c r="C34" s="82"/>
      <c r="D34" s="82"/>
      <c r="E34" s="82"/>
      <c r="F34" s="83" t="str">
        <f aca="false">IF(R34="","",R34/179)</f>
        <v/>
      </c>
      <c r="G34" s="83" t="str">
        <f aca="false">IF(S34="","",S34/179)</f>
        <v/>
      </c>
      <c r="H34" s="83" t="str">
        <f aca="false">IF(T34="","",T34/179)</f>
        <v/>
      </c>
      <c r="I34" s="83" t="str">
        <f aca="false">IF(U34="","",U34/179)</f>
        <v/>
      </c>
      <c r="J34" s="82" t="s">
        <v>18</v>
      </c>
      <c r="K34" s="16" t="s">
        <v>16</v>
      </c>
      <c r="L34" s="17" t="s">
        <v>14</v>
      </c>
      <c r="M34" s="17"/>
      <c r="N34" s="17"/>
      <c r="O34" s="17" t="s">
        <v>14</v>
      </c>
      <c r="P34" s="18" t="s">
        <v>15</v>
      </c>
      <c r="Q34" s="6"/>
      <c r="R34" s="19"/>
      <c r="S34" s="20"/>
      <c r="T34" s="20"/>
      <c r="U34" s="21"/>
      <c r="V34" s="22" t="str">
        <f aca="false">IF(R34="","",ROUNDDOWN(SUM(R34:U34)*447/3200,0)/100)</f>
        <v/>
      </c>
      <c r="W34" s="23" t="str">
        <f aca="false">+IF(V34="","",V34*6200+6300)</f>
        <v/>
      </c>
      <c r="X34" s="6"/>
      <c r="Y34" s="6"/>
      <c r="Z34" s="6"/>
      <c r="AA34" s="6"/>
      <c r="AB34" s="6"/>
      <c r="AC34" s="6"/>
      <c r="AD34" s="6"/>
      <c r="AE34" s="6"/>
    </row>
    <row r="35" customFormat="false" ht="13.5" hidden="false" customHeight="true" outlineLevel="0" collapsed="false">
      <c r="A35" s="24"/>
      <c r="B35" s="25" t="n">
        <f aca="false">B34+"2:30"</f>
        <v>4.13888888888889</v>
      </c>
      <c r="C35" s="26"/>
      <c r="D35" s="26"/>
      <c r="E35" s="26"/>
      <c r="F35" s="27" t="str">
        <f aca="false">IF(R35="","",R35/179)</f>
        <v/>
      </c>
      <c r="G35" s="27" t="str">
        <f aca="false">IF(S35="","",S35/179)</f>
        <v/>
      </c>
      <c r="H35" s="27" t="str">
        <f aca="false">IF(T35="","",T35/179)</f>
        <v/>
      </c>
      <c r="I35" s="27" t="str">
        <f aca="false">IF(U35="","",U35/179)</f>
        <v/>
      </c>
      <c r="J35" s="26"/>
      <c r="K35" s="61"/>
      <c r="L35" s="62"/>
      <c r="M35" s="62"/>
      <c r="N35" s="62"/>
      <c r="O35" s="62"/>
      <c r="P35" s="63"/>
      <c r="Q35" s="6"/>
      <c r="R35" s="19"/>
      <c r="S35" s="20"/>
      <c r="T35" s="20"/>
      <c r="U35" s="21"/>
      <c r="V35" s="22" t="str">
        <f aca="false">IF(R35="","",ROUNDDOWN(SUM(R35:U35)*447/3200,0)/100)</f>
        <v/>
      </c>
      <c r="W35" s="23" t="str">
        <f aca="false">+IF(V35="","",V35*6200+6300)</f>
        <v/>
      </c>
      <c r="X35" s="6"/>
      <c r="Y35" s="6"/>
      <c r="Z35" s="6"/>
      <c r="AA35" s="6"/>
      <c r="AB35" s="6"/>
      <c r="AC35" s="6"/>
      <c r="AD35" s="6"/>
      <c r="AE35" s="6"/>
    </row>
    <row r="36" customFormat="false" ht="13.5" hidden="false" customHeight="true" outlineLevel="0" collapsed="false">
      <c r="A36" s="71"/>
      <c r="B36" s="72" t="n">
        <f aca="false">B35+"2:30"</f>
        <v>4.24305555555555</v>
      </c>
      <c r="C36" s="73"/>
      <c r="D36" s="73"/>
      <c r="E36" s="73"/>
      <c r="F36" s="74" t="str">
        <f aca="false">IF(R36="","",R36/179)</f>
        <v/>
      </c>
      <c r="G36" s="74" t="str">
        <f aca="false">IF(S36="","",S36/179)</f>
        <v/>
      </c>
      <c r="H36" s="74" t="str">
        <f aca="false">IF(T36="","",T36/179)</f>
        <v/>
      </c>
      <c r="I36" s="74" t="str">
        <f aca="false">IF(U36="","",U36/179)</f>
        <v/>
      </c>
      <c r="J36" s="73"/>
      <c r="K36" s="84"/>
      <c r="L36" s="85"/>
      <c r="M36" s="85"/>
      <c r="N36" s="85"/>
      <c r="O36" s="85"/>
      <c r="P36" s="86"/>
      <c r="Q36" s="6"/>
      <c r="R36" s="19"/>
      <c r="S36" s="20"/>
      <c r="T36" s="20"/>
      <c r="U36" s="21"/>
      <c r="V36" s="22" t="str">
        <f aca="false">IF(R36="","",ROUNDDOWN(SUM(R36:U36)*447/3200,0)/100)</f>
        <v/>
      </c>
      <c r="W36" s="23" t="str">
        <f aca="false">+IF(V36="","",V36*6200+6300)</f>
        <v/>
      </c>
      <c r="X36" s="6"/>
      <c r="Y36" s="6"/>
      <c r="Z36" s="6"/>
      <c r="AA36" s="6"/>
      <c r="AB36" s="6"/>
      <c r="AC36" s="6"/>
      <c r="AD36" s="6"/>
      <c r="AE36" s="6"/>
    </row>
    <row r="37" customFormat="false" ht="13.5" hidden="false" customHeight="true" outlineLevel="0" collapsed="false">
      <c r="A37" s="24"/>
      <c r="B37" s="25" t="n">
        <f aca="false">B36+"2:30"</f>
        <v>4.34722222222222</v>
      </c>
      <c r="C37" s="26"/>
      <c r="D37" s="26"/>
      <c r="E37" s="26"/>
      <c r="F37" s="27" t="str">
        <f aca="false">IF(R37="","",R37/179)</f>
        <v/>
      </c>
      <c r="G37" s="27" t="str">
        <f aca="false">IF(S37="","",S37/179)</f>
        <v/>
      </c>
      <c r="H37" s="27" t="str">
        <f aca="false">IF(T37="","",T37/179)</f>
        <v/>
      </c>
      <c r="I37" s="27" t="str">
        <f aca="false">IF(U37="","",U37/179)</f>
        <v/>
      </c>
      <c r="J37" s="26"/>
      <c r="K37" s="28"/>
      <c r="L37" s="28"/>
      <c r="M37" s="28"/>
      <c r="N37" s="28"/>
      <c r="O37" s="28"/>
      <c r="P37" s="28"/>
      <c r="Q37" s="6"/>
      <c r="R37" s="19"/>
      <c r="S37" s="20"/>
      <c r="T37" s="20"/>
      <c r="U37" s="21"/>
      <c r="V37" s="22" t="str">
        <f aca="false">IF(R37="","",ROUNDDOWN(SUM(R37:U37)*447/3200,0)/100)</f>
        <v/>
      </c>
      <c r="W37" s="23" t="str">
        <f aca="false">+IF(V37="","",V37*6200+6300)</f>
        <v/>
      </c>
      <c r="X37" s="6"/>
      <c r="Y37" s="6"/>
      <c r="Z37" s="6"/>
      <c r="AA37" s="6"/>
      <c r="AB37" s="6"/>
      <c r="AC37" s="6"/>
      <c r="AD37" s="6"/>
      <c r="AE37" s="6"/>
    </row>
    <row r="38" customFormat="false" ht="13.5" hidden="false" customHeight="true" outlineLevel="0" collapsed="false">
      <c r="A38" s="38"/>
      <c r="B38" s="39" t="n">
        <f aca="false">B37+"2:30"</f>
        <v>4.45138888888889</v>
      </c>
      <c r="C38" s="40" t="n">
        <v>9706</v>
      </c>
      <c r="D38" s="40" t="n">
        <v>9710</v>
      </c>
      <c r="E38" s="40" t="s">
        <v>17</v>
      </c>
      <c r="F38" s="41" t="n">
        <f aca="false">IF(R38="","",R38/179)</f>
        <v>0.430167597765363</v>
      </c>
      <c r="G38" s="41" t="n">
        <f aca="false">IF(S38="","",S38/179)</f>
        <v>0.541899441340782</v>
      </c>
      <c r="H38" s="41" t="n">
        <f aca="false">IF(T38="","",T38/179)</f>
        <v>0.625698324022346</v>
      </c>
      <c r="I38" s="41" t="n">
        <f aca="false">IF(U38="","",U38/179)</f>
        <v>0.614525139664804</v>
      </c>
      <c r="J38" s="40"/>
      <c r="K38" s="53"/>
      <c r="L38" s="53"/>
      <c r="M38" s="53"/>
      <c r="N38" s="53"/>
      <c r="O38" s="53"/>
      <c r="P38" s="53"/>
      <c r="Q38" s="6"/>
      <c r="R38" s="19" t="n">
        <v>77</v>
      </c>
      <c r="S38" s="20" t="n">
        <v>97</v>
      </c>
      <c r="T38" s="20" t="n">
        <v>112</v>
      </c>
      <c r="U38" s="21" t="n">
        <v>110</v>
      </c>
      <c r="V38" s="22" t="n">
        <f aca="false">IF(R38="","",ROUNDDOWN(SUM(R38:U38)*447/3200,0)/100)</f>
        <v>0.55</v>
      </c>
      <c r="W38" s="23" t="n">
        <f aca="false">+IF(V38="","",V38*6200+6300)</f>
        <v>9710</v>
      </c>
      <c r="X38" s="6"/>
      <c r="Y38" s="6"/>
      <c r="Z38" s="6"/>
      <c r="AA38" s="6"/>
      <c r="AB38" s="6"/>
      <c r="AC38" s="6"/>
      <c r="AD38" s="6"/>
      <c r="AE38" s="6"/>
    </row>
    <row r="39" customFormat="false" ht="13.5" hidden="false" customHeight="true" outlineLevel="0" collapsed="false">
      <c r="A39" s="24"/>
      <c r="B39" s="25" t="n">
        <f aca="false">B38+"2:30"</f>
        <v>4.55555555555555</v>
      </c>
      <c r="C39" s="26"/>
      <c r="D39" s="26"/>
      <c r="E39" s="26"/>
      <c r="F39" s="27" t="str">
        <f aca="false">IF(R39="","",R39/179)</f>
        <v/>
      </c>
      <c r="G39" s="27" t="str">
        <f aca="false">IF(S39="","",S39/179)</f>
        <v/>
      </c>
      <c r="H39" s="27" t="str">
        <f aca="false">IF(T39="","",T39/179)</f>
        <v/>
      </c>
      <c r="I39" s="27" t="str">
        <f aca="false">IF(U39="","",U39/179)</f>
        <v/>
      </c>
      <c r="J39" s="26"/>
      <c r="K39" s="28"/>
      <c r="L39" s="28"/>
      <c r="M39" s="28"/>
      <c r="N39" s="28"/>
      <c r="O39" s="28"/>
      <c r="P39" s="28"/>
      <c r="Q39" s="6"/>
      <c r="R39" s="19"/>
      <c r="S39" s="20"/>
      <c r="T39" s="20"/>
      <c r="U39" s="21"/>
      <c r="V39" s="22" t="str">
        <f aca="false">IF(R39="","",ROUNDDOWN(SUM(R39:U39)*447/3200,0)/100)</f>
        <v/>
      </c>
      <c r="W39" s="23" t="str">
        <f aca="false">+IF(V39="","",V39*6200+6300)</f>
        <v/>
      </c>
      <c r="X39" s="6"/>
      <c r="Y39" s="6"/>
      <c r="Z39" s="6"/>
      <c r="AA39" s="6"/>
      <c r="AB39" s="6"/>
      <c r="AC39" s="6"/>
      <c r="AD39" s="6"/>
      <c r="AE39" s="6"/>
    </row>
    <row r="40" customFormat="false" ht="13.5" hidden="false" customHeight="true" outlineLevel="0" collapsed="false">
      <c r="A40" s="38"/>
      <c r="B40" s="39" t="n">
        <f aca="false">B39+"2:30"</f>
        <v>4.65972222222222</v>
      </c>
      <c r="C40" s="40"/>
      <c r="D40" s="40"/>
      <c r="E40" s="40"/>
      <c r="F40" s="41" t="str">
        <f aca="false">IF(R40="","",R40/179)</f>
        <v/>
      </c>
      <c r="G40" s="41" t="str">
        <f aca="false">IF(S40="","",S40/179)</f>
        <v/>
      </c>
      <c r="H40" s="41" t="str">
        <f aca="false">IF(T40="","",T40/179)</f>
        <v/>
      </c>
      <c r="I40" s="41" t="str">
        <f aca="false">IF(U40="","",U40/179)</f>
        <v/>
      </c>
      <c r="J40" s="40"/>
      <c r="K40" s="53"/>
      <c r="L40" s="53"/>
      <c r="M40" s="53"/>
      <c r="N40" s="53"/>
      <c r="O40" s="53"/>
      <c r="P40" s="53"/>
      <c r="Q40" s="6"/>
      <c r="R40" s="19"/>
      <c r="S40" s="20"/>
      <c r="T40" s="20"/>
      <c r="U40" s="21"/>
      <c r="V40" s="22" t="str">
        <f aca="false">IF(R40="","",ROUNDDOWN(SUM(R40:U40)*447/3200,0)/100)</f>
        <v/>
      </c>
      <c r="W40" s="23" t="str">
        <f aca="false">+IF(V40="","",V40*6200+6300)</f>
        <v/>
      </c>
      <c r="X40" s="6"/>
      <c r="Y40" s="6"/>
      <c r="Z40" s="6"/>
      <c r="AA40" s="6"/>
      <c r="AB40" s="6"/>
      <c r="AC40" s="6"/>
      <c r="AD40" s="6"/>
      <c r="AE40" s="6"/>
    </row>
    <row r="41" customFormat="false" ht="13.5" hidden="false" customHeight="true" outlineLevel="0" collapsed="false">
      <c r="A41" s="24"/>
      <c r="B41" s="25" t="n">
        <f aca="false">B40+"2:30"</f>
        <v>4.76388888888889</v>
      </c>
      <c r="C41" s="26"/>
      <c r="D41" s="26"/>
      <c r="E41" s="26"/>
      <c r="F41" s="27" t="str">
        <f aca="false">IF(R41="","",R41/179)</f>
        <v/>
      </c>
      <c r="G41" s="27" t="str">
        <f aca="false">IF(S41="","",S41/179)</f>
        <v/>
      </c>
      <c r="H41" s="27" t="str">
        <f aca="false">IF(T41="","",T41/179)</f>
        <v/>
      </c>
      <c r="I41" s="27" t="str">
        <f aca="false">IF(U41="","",U41/179)</f>
        <v/>
      </c>
      <c r="J41" s="26"/>
      <c r="K41" s="28"/>
      <c r="L41" s="28"/>
      <c r="M41" s="28"/>
      <c r="N41" s="28"/>
      <c r="O41" s="28"/>
      <c r="P41" s="28"/>
      <c r="Q41" s="6"/>
      <c r="R41" s="19"/>
      <c r="S41" s="20"/>
      <c r="T41" s="20"/>
      <c r="U41" s="21"/>
      <c r="V41" s="22" t="str">
        <f aca="false">IF(R41="","",ROUNDDOWN(SUM(R41:U41)*447/3200,0)/100)</f>
        <v/>
      </c>
      <c r="W41" s="23" t="str">
        <f aca="false">+IF(V41="","",V41*6200+6300)</f>
        <v/>
      </c>
      <c r="X41" s="6"/>
      <c r="Y41" s="6"/>
      <c r="Z41" s="6"/>
      <c r="AA41" s="6"/>
      <c r="AB41" s="6"/>
      <c r="AC41" s="6"/>
      <c r="AD41" s="6"/>
      <c r="AE41" s="6"/>
    </row>
    <row r="42" customFormat="false" ht="13.5" hidden="false" customHeight="true" outlineLevel="0" collapsed="false">
      <c r="A42" s="38"/>
      <c r="B42" s="39" t="n">
        <f aca="false">B41+"2:30"</f>
        <v>4.86805555555556</v>
      </c>
      <c r="C42" s="40"/>
      <c r="D42" s="40"/>
      <c r="E42" s="40"/>
      <c r="F42" s="41" t="str">
        <f aca="false">IF(R42="","",R42/179)</f>
        <v/>
      </c>
      <c r="G42" s="41" t="str">
        <f aca="false">IF(S42="","",S42/179)</f>
        <v/>
      </c>
      <c r="H42" s="41" t="str">
        <f aca="false">IF(T42="","",T42/179)</f>
        <v/>
      </c>
      <c r="I42" s="41" t="str">
        <f aca="false">IF(U42="","",U42/179)</f>
        <v/>
      </c>
      <c r="J42" s="40"/>
      <c r="K42" s="53"/>
      <c r="L42" s="53"/>
      <c r="M42" s="53"/>
      <c r="N42" s="53"/>
      <c r="O42" s="53"/>
      <c r="P42" s="53"/>
      <c r="Q42" s="6"/>
      <c r="R42" s="19"/>
      <c r="S42" s="20"/>
      <c r="T42" s="20"/>
      <c r="U42" s="21"/>
      <c r="V42" s="22" t="str">
        <f aca="false">IF(R42="","",ROUNDDOWN(SUM(R42:U42)*447/3200,0)/100)</f>
        <v/>
      </c>
      <c r="W42" s="23" t="str">
        <f aca="false">+IF(V42="","",V42*6200+6300)</f>
        <v/>
      </c>
      <c r="X42" s="6"/>
      <c r="Y42" s="6"/>
      <c r="Z42" s="6"/>
      <c r="AA42" s="6"/>
      <c r="AB42" s="6"/>
      <c r="AC42" s="6"/>
      <c r="AD42" s="6"/>
      <c r="AE42" s="6"/>
    </row>
    <row r="43" customFormat="false" ht="13.5" hidden="false" customHeight="true" outlineLevel="0" collapsed="false">
      <c r="A43" s="75"/>
      <c r="B43" s="76" t="n">
        <f aca="false">B42+"2:30"</f>
        <v>4.97222222222222</v>
      </c>
      <c r="C43" s="77"/>
      <c r="D43" s="77"/>
      <c r="E43" s="77"/>
      <c r="F43" s="78" t="str">
        <f aca="false">IF(R43="","",R43/179)</f>
        <v/>
      </c>
      <c r="G43" s="78" t="str">
        <f aca="false">IF(S43="","",S43/179)</f>
        <v/>
      </c>
      <c r="H43" s="78" t="str">
        <f aca="false">IF(T43="","",T43/179)</f>
        <v/>
      </c>
      <c r="I43" s="78" t="str">
        <f aca="false">IF(U43="","",U43/179)</f>
        <v/>
      </c>
      <c r="J43" s="77"/>
      <c r="K43" s="79"/>
      <c r="L43" s="79"/>
      <c r="M43" s="79"/>
      <c r="N43" s="79"/>
      <c r="O43" s="79"/>
      <c r="P43" s="79"/>
      <c r="Q43" s="6"/>
      <c r="R43" s="19"/>
      <c r="S43" s="20"/>
      <c r="T43" s="20"/>
      <c r="U43" s="21"/>
      <c r="V43" s="22" t="str">
        <f aca="false">IF(R43="","",ROUNDDOWN(SUM(R43:U43)*447/3200,0)/100)</f>
        <v/>
      </c>
      <c r="W43" s="23" t="str">
        <f aca="false">+IF(V43="","",V43*6200+6300)</f>
        <v/>
      </c>
      <c r="X43" s="6"/>
      <c r="Y43" s="6"/>
      <c r="Z43" s="6"/>
      <c r="AA43" s="6"/>
      <c r="AB43" s="6"/>
      <c r="AC43" s="6"/>
      <c r="AD43" s="6"/>
      <c r="AE43" s="6"/>
    </row>
    <row r="44" customFormat="false" ht="13.5" hidden="false" customHeight="true" outlineLevel="0" collapsed="false">
      <c r="A44" s="71" t="n">
        <v>42617</v>
      </c>
      <c r="B44" s="72" t="n">
        <f aca="false">B43+"2:30"</f>
        <v>5.07638888888889</v>
      </c>
      <c r="C44" s="73"/>
      <c r="D44" s="73"/>
      <c r="E44" s="73"/>
      <c r="F44" s="74" t="str">
        <f aca="false">IF(R44="","",R44/179)</f>
        <v/>
      </c>
      <c r="G44" s="74" t="str">
        <f aca="false">IF(S44="","",S44/179)</f>
        <v/>
      </c>
      <c r="H44" s="74" t="str">
        <f aca="false">IF(T44="","",T44/179)</f>
        <v/>
      </c>
      <c r="I44" s="74" t="str">
        <f aca="false">IF(U44="","",U44/179)</f>
        <v/>
      </c>
      <c r="J44" s="73"/>
      <c r="K44" s="16"/>
      <c r="L44" s="17"/>
      <c r="M44" s="17"/>
      <c r="N44" s="17"/>
      <c r="O44" s="17"/>
      <c r="P44" s="18"/>
      <c r="Q44" s="6"/>
      <c r="R44" s="19"/>
      <c r="S44" s="20"/>
      <c r="T44" s="20"/>
      <c r="U44" s="21"/>
      <c r="V44" s="22" t="str">
        <f aca="false">IF(R44="","",ROUNDDOWN(SUM(R44:U44)*447/3200,0)/100)</f>
        <v/>
      </c>
      <c r="W44" s="23" t="str">
        <f aca="false">+IF(V44="","",V44*6200+6300)</f>
        <v/>
      </c>
      <c r="X44" s="6"/>
      <c r="Y44" s="6"/>
      <c r="Z44" s="6"/>
      <c r="AA44" s="6"/>
      <c r="AB44" s="6"/>
      <c r="AC44" s="6"/>
      <c r="AD44" s="6"/>
      <c r="AE44" s="6"/>
    </row>
    <row r="45" customFormat="false" ht="13.5" hidden="false" customHeight="true" outlineLevel="0" collapsed="false">
      <c r="A45" s="24"/>
      <c r="B45" s="25" t="n">
        <f aca="false">B44+"2:30"</f>
        <v>5.18055555555556</v>
      </c>
      <c r="C45" s="26"/>
      <c r="D45" s="26"/>
      <c r="E45" s="26"/>
      <c r="F45" s="27" t="str">
        <f aca="false">IF(R45="","",R45/179)</f>
        <v/>
      </c>
      <c r="G45" s="27" t="str">
        <f aca="false">IF(S45="","",S45/179)</f>
        <v/>
      </c>
      <c r="H45" s="27" t="str">
        <f aca="false">IF(T45="","",T45/179)</f>
        <v/>
      </c>
      <c r="I45" s="27" t="str">
        <f aca="false">IF(U45="","",U45/179)</f>
        <v/>
      </c>
      <c r="J45" s="26"/>
      <c r="K45" s="61"/>
      <c r="L45" s="62"/>
      <c r="M45" s="62"/>
      <c r="N45" s="62"/>
      <c r="O45" s="62"/>
      <c r="P45" s="63"/>
      <c r="Q45" s="6"/>
      <c r="R45" s="19"/>
      <c r="S45" s="20"/>
      <c r="T45" s="20"/>
      <c r="U45" s="21"/>
      <c r="V45" s="22" t="str">
        <f aca="false">IF(R45="","",ROUNDDOWN(SUM(R45:U45)*447/3200,0)/100)</f>
        <v/>
      </c>
      <c r="W45" s="23" t="str">
        <f aca="false">+IF(V45="","",V45*6200+6300)</f>
        <v/>
      </c>
      <c r="X45" s="6"/>
      <c r="Y45" s="6"/>
      <c r="Z45" s="6"/>
      <c r="AA45" s="6"/>
      <c r="AB45" s="6"/>
      <c r="AC45" s="6"/>
      <c r="AD45" s="6"/>
      <c r="AE45" s="6"/>
    </row>
    <row r="46" customFormat="false" ht="13.5" hidden="false" customHeight="true" outlineLevel="0" collapsed="false">
      <c r="A46" s="71"/>
      <c r="B46" s="72" t="n">
        <f aca="false">B45+"2:30"</f>
        <v>5.28472222222222</v>
      </c>
      <c r="C46" s="73"/>
      <c r="D46" s="73"/>
      <c r="E46" s="73"/>
      <c r="F46" s="74" t="str">
        <f aca="false">IF(R46="","",R46/179)</f>
        <v/>
      </c>
      <c r="G46" s="74" t="str">
        <f aca="false">IF(S46="","",S46/179)</f>
        <v/>
      </c>
      <c r="H46" s="74" t="str">
        <f aca="false">IF(T46="","",T46/179)</f>
        <v/>
      </c>
      <c r="I46" s="74" t="str">
        <f aca="false">IF(U46="","",U46/179)</f>
        <v/>
      </c>
      <c r="J46" s="73"/>
      <c r="K46" s="84"/>
      <c r="L46" s="85"/>
      <c r="M46" s="85"/>
      <c r="N46" s="85"/>
      <c r="O46" s="85"/>
      <c r="P46" s="86"/>
      <c r="Q46" s="6"/>
      <c r="R46" s="19"/>
      <c r="S46" s="20"/>
      <c r="T46" s="20"/>
      <c r="U46" s="21"/>
      <c r="V46" s="22" t="str">
        <f aca="false">IF(R46="","",ROUNDDOWN(SUM(R46:U46)*447/3200,0)/100)</f>
        <v/>
      </c>
      <c r="W46" s="23" t="str">
        <f aca="false">+IF(V46="","",V46*6200+6300)</f>
        <v/>
      </c>
      <c r="X46" s="6"/>
      <c r="Y46" s="6"/>
      <c r="Z46" s="6"/>
      <c r="AA46" s="6"/>
      <c r="AB46" s="6"/>
      <c r="AC46" s="6"/>
      <c r="AD46" s="6"/>
      <c r="AE46" s="6"/>
    </row>
    <row r="47" customFormat="false" ht="13.5" hidden="false" customHeight="true" outlineLevel="0" collapsed="false">
      <c r="A47" s="24"/>
      <c r="B47" s="25" t="n">
        <f aca="false">B46+"2:30"</f>
        <v>5.38888888888889</v>
      </c>
      <c r="C47" s="26"/>
      <c r="D47" s="26"/>
      <c r="E47" s="26"/>
      <c r="F47" s="27" t="str">
        <f aca="false">IF(R47="","",R47/179)</f>
        <v/>
      </c>
      <c r="G47" s="27" t="str">
        <f aca="false">IF(S47="","",S47/179)</f>
        <v/>
      </c>
      <c r="H47" s="27" t="str">
        <f aca="false">IF(T47="","",T47/179)</f>
        <v/>
      </c>
      <c r="I47" s="27" t="str">
        <f aca="false">IF(U47="","",U47/179)</f>
        <v/>
      </c>
      <c r="J47" s="26"/>
      <c r="K47" s="61"/>
      <c r="L47" s="62"/>
      <c r="M47" s="62"/>
      <c r="N47" s="62"/>
      <c r="O47" s="62"/>
      <c r="P47" s="63"/>
      <c r="Q47" s="6"/>
      <c r="R47" s="19"/>
      <c r="S47" s="20"/>
      <c r="T47" s="20"/>
      <c r="U47" s="21"/>
      <c r="V47" s="22" t="str">
        <f aca="false">IF(R47="","",ROUNDDOWN(SUM(R47:U47)*447/3200,0)/100)</f>
        <v/>
      </c>
      <c r="W47" s="23" t="str">
        <f aca="false">+IF(V47="","",V47*6200+6300)</f>
        <v/>
      </c>
      <c r="X47" s="6"/>
      <c r="Y47" s="6"/>
      <c r="Z47" s="6"/>
      <c r="AA47" s="6"/>
      <c r="AB47" s="6"/>
      <c r="AC47" s="6"/>
      <c r="AD47" s="6"/>
      <c r="AE47" s="6"/>
    </row>
    <row r="48" customFormat="false" ht="13.5" hidden="false" customHeight="true" outlineLevel="0" collapsed="false">
      <c r="A48" s="38"/>
      <c r="B48" s="39" t="n">
        <f aca="false">B47+"2:30"</f>
        <v>5.49305555555556</v>
      </c>
      <c r="C48" s="40"/>
      <c r="D48" s="40"/>
      <c r="E48" s="40"/>
      <c r="F48" s="41" t="str">
        <f aca="false">IF(R48="","",R48/179)</f>
        <v/>
      </c>
      <c r="G48" s="41" t="str">
        <f aca="false">IF(S48="","",S48/179)</f>
        <v/>
      </c>
      <c r="H48" s="41" t="str">
        <f aca="false">IF(T48="","",T48/179)</f>
        <v/>
      </c>
      <c r="I48" s="41" t="str">
        <f aca="false">IF(U48="","",U48/179)</f>
        <v/>
      </c>
      <c r="J48" s="40"/>
      <c r="K48" s="42"/>
      <c r="L48" s="43"/>
      <c r="M48" s="43"/>
      <c r="N48" s="43"/>
      <c r="O48" s="43"/>
      <c r="P48" s="44"/>
      <c r="Q48" s="6"/>
      <c r="R48" s="19"/>
      <c r="S48" s="20"/>
      <c r="T48" s="20"/>
      <c r="U48" s="21"/>
      <c r="V48" s="22" t="str">
        <f aca="false">IF(R48="","",ROUNDDOWN(SUM(R48:U48)*447/3200,0)/100)</f>
        <v/>
      </c>
      <c r="W48" s="23" t="str">
        <f aca="false">+IF(V48="","",V48*6200+6300)</f>
        <v/>
      </c>
      <c r="X48" s="6"/>
      <c r="Y48" s="6"/>
      <c r="Z48" s="6"/>
      <c r="AA48" s="6"/>
      <c r="AB48" s="6"/>
      <c r="AC48" s="6"/>
      <c r="AD48" s="6"/>
      <c r="AE48" s="6"/>
    </row>
    <row r="49" customFormat="false" ht="13.5" hidden="false" customHeight="true" outlineLevel="0" collapsed="false">
      <c r="A49" s="24"/>
      <c r="B49" s="25" t="n">
        <f aca="false">B48+"2:30"</f>
        <v>5.59722222222222</v>
      </c>
      <c r="C49" s="26"/>
      <c r="D49" s="26"/>
      <c r="E49" s="26"/>
      <c r="F49" s="27" t="str">
        <f aca="false">IF(R49="","",R49/179)</f>
        <v/>
      </c>
      <c r="G49" s="27" t="str">
        <f aca="false">IF(S49="","",S49/179)</f>
        <v/>
      </c>
      <c r="H49" s="27" t="str">
        <f aca="false">IF(T49="","",T49/179)</f>
        <v/>
      </c>
      <c r="I49" s="27" t="str">
        <f aca="false">IF(U49="","",U49/179)</f>
        <v/>
      </c>
      <c r="J49" s="26"/>
      <c r="K49" s="61"/>
      <c r="L49" s="62"/>
      <c r="M49" s="62"/>
      <c r="N49" s="62"/>
      <c r="O49" s="62"/>
      <c r="P49" s="63"/>
      <c r="Q49" s="6"/>
      <c r="R49" s="19"/>
      <c r="S49" s="20"/>
      <c r="T49" s="20"/>
      <c r="U49" s="21"/>
      <c r="V49" s="22" t="str">
        <f aca="false">IF(R49="","",ROUNDDOWN(SUM(R49:U49)*447/3200,0)/100)</f>
        <v/>
      </c>
      <c r="W49" s="23" t="str">
        <f aca="false">+IF(V49="","",V49*6200+6300)</f>
        <v/>
      </c>
      <c r="X49" s="6"/>
      <c r="Y49" s="6"/>
      <c r="Z49" s="6"/>
      <c r="AA49" s="6"/>
      <c r="AB49" s="6"/>
      <c r="AC49" s="6"/>
      <c r="AD49" s="6"/>
      <c r="AE49" s="6"/>
    </row>
    <row r="50" customFormat="false" ht="13.5" hidden="false" customHeight="true" outlineLevel="0" collapsed="false">
      <c r="A50" s="38"/>
      <c r="B50" s="39" t="n">
        <f aca="false">B49+"2:30"</f>
        <v>5.70138888888889</v>
      </c>
      <c r="C50" s="40"/>
      <c r="D50" s="40"/>
      <c r="E50" s="40"/>
      <c r="F50" s="41" t="str">
        <f aca="false">IF(R50="","",R50/179)</f>
        <v/>
      </c>
      <c r="G50" s="41" t="str">
        <f aca="false">IF(S50="","",S50/179)</f>
        <v/>
      </c>
      <c r="H50" s="41" t="str">
        <f aca="false">IF(T50="","",T50/179)</f>
        <v/>
      </c>
      <c r="I50" s="41" t="str">
        <f aca="false">IF(U50="","",U50/179)</f>
        <v/>
      </c>
      <c r="J50" s="40"/>
      <c r="K50" s="42"/>
      <c r="L50" s="43"/>
      <c r="M50" s="43"/>
      <c r="N50" s="43"/>
      <c r="O50" s="43"/>
      <c r="P50" s="44"/>
      <c r="Q50" s="6"/>
      <c r="R50" s="19"/>
      <c r="S50" s="20"/>
      <c r="T50" s="20"/>
      <c r="U50" s="21"/>
      <c r="V50" s="22" t="str">
        <f aca="false">IF(R50="","",ROUNDDOWN(SUM(R50:U50)*447/3200,0)/100)</f>
        <v/>
      </c>
      <c r="W50" s="23" t="str">
        <f aca="false">+IF(V50="","",V50*6200+6300)</f>
        <v/>
      </c>
      <c r="X50" s="6"/>
      <c r="Y50" s="6"/>
      <c r="Z50" s="6"/>
      <c r="AA50" s="6"/>
      <c r="AB50" s="6"/>
      <c r="AC50" s="6"/>
      <c r="AD50" s="6"/>
      <c r="AE50" s="6"/>
    </row>
    <row r="51" customFormat="false" ht="13.5" hidden="false" customHeight="true" outlineLevel="0" collapsed="false">
      <c r="A51" s="24"/>
      <c r="B51" s="25" t="n">
        <f aca="false">B50+"2:30"</f>
        <v>5.80555555555556</v>
      </c>
      <c r="C51" s="26"/>
      <c r="D51" s="26"/>
      <c r="E51" s="26"/>
      <c r="F51" s="27" t="str">
        <f aca="false">IF(R51="","",R51/179)</f>
        <v/>
      </c>
      <c r="G51" s="27" t="str">
        <f aca="false">IF(S51="","",S51/179)</f>
        <v/>
      </c>
      <c r="H51" s="27" t="str">
        <f aca="false">IF(T51="","",T51/179)</f>
        <v/>
      </c>
      <c r="I51" s="27" t="str">
        <f aca="false">IF(U51="","",U51/179)</f>
        <v/>
      </c>
      <c r="J51" s="26"/>
      <c r="K51" s="61"/>
      <c r="L51" s="62"/>
      <c r="M51" s="62"/>
      <c r="N51" s="62"/>
      <c r="O51" s="62"/>
      <c r="P51" s="63"/>
      <c r="Q51" s="6"/>
      <c r="R51" s="19"/>
      <c r="S51" s="20"/>
      <c r="T51" s="20"/>
      <c r="U51" s="21"/>
      <c r="V51" s="22" t="str">
        <f aca="false">IF(R51="","",ROUNDDOWN(SUM(R51:U51)*447/3200,0)/100)</f>
        <v/>
      </c>
      <c r="W51" s="23" t="str">
        <f aca="false">+IF(V51="","",V51*6200+6300)</f>
        <v/>
      </c>
      <c r="X51" s="6"/>
      <c r="Y51" s="6"/>
      <c r="Z51" s="6"/>
      <c r="AA51" s="6"/>
      <c r="AB51" s="6"/>
      <c r="AC51" s="6"/>
      <c r="AD51" s="6"/>
      <c r="AE51" s="6"/>
    </row>
    <row r="52" customFormat="false" ht="13.5" hidden="false" customHeight="true" outlineLevel="0" collapsed="false">
      <c r="A52" s="29"/>
      <c r="B52" s="30" t="n">
        <f aca="false">B51+"2:30"</f>
        <v>5.90972222222223</v>
      </c>
      <c r="C52" s="3"/>
      <c r="D52" s="3"/>
      <c r="E52" s="3"/>
      <c r="F52" s="4" t="str">
        <f aca="false">IF(R52="","",R52/179)</f>
        <v/>
      </c>
      <c r="G52" s="4" t="str">
        <f aca="false">IF(S52="","",S52/179)</f>
        <v/>
      </c>
      <c r="H52" s="4" t="str">
        <f aca="false">IF(T52="","",T52/179)</f>
        <v/>
      </c>
      <c r="I52" s="4" t="str">
        <f aca="false">IF(U52="","",U52/179)</f>
        <v/>
      </c>
      <c r="J52" s="3"/>
      <c r="K52" s="87"/>
      <c r="L52" s="88"/>
      <c r="M52" s="88"/>
      <c r="N52" s="88"/>
      <c r="O52" s="88"/>
      <c r="P52" s="89"/>
      <c r="Q52" s="6"/>
      <c r="R52" s="19"/>
      <c r="S52" s="20"/>
      <c r="T52" s="20"/>
      <c r="U52" s="21"/>
      <c r="V52" s="22" t="str">
        <f aca="false">IF(R52="","",ROUNDDOWN(SUM(R52:U52)*447/3200,0)/100)</f>
        <v/>
      </c>
      <c r="W52" s="23" t="str">
        <f aca="false">+IF(V52="","",V52*6200+6300)</f>
        <v/>
      </c>
      <c r="X52" s="6"/>
      <c r="Y52" s="6"/>
      <c r="Z52" s="6"/>
      <c r="AA52" s="6"/>
      <c r="AB52" s="6"/>
      <c r="AC52" s="6"/>
      <c r="AD52" s="6"/>
      <c r="AE52" s="6"/>
    </row>
    <row r="53" customFormat="false" ht="13.5" hidden="false" customHeight="true" outlineLevel="0" collapsed="false">
      <c r="A53" s="31" t="n">
        <v>42618</v>
      </c>
      <c r="B53" s="32" t="n">
        <f aca="false">B52+"2:30"</f>
        <v>6.01388888888889</v>
      </c>
      <c r="C53" s="33"/>
      <c r="D53" s="33"/>
      <c r="E53" s="33"/>
      <c r="F53" s="34" t="str">
        <f aca="false">IF(R53="","",R53/179)</f>
        <v/>
      </c>
      <c r="G53" s="34" t="str">
        <f aca="false">IF(S53="","",S53/179)</f>
        <v/>
      </c>
      <c r="H53" s="34" t="str">
        <f aca="false">IF(T53="","",T53/179)</f>
        <v/>
      </c>
      <c r="I53" s="34" t="str">
        <f aca="false">IF(U53="","",U53/179)</f>
        <v/>
      </c>
      <c r="J53" s="33"/>
      <c r="K53" s="68"/>
      <c r="L53" s="69"/>
      <c r="M53" s="69"/>
      <c r="N53" s="69"/>
      <c r="O53" s="69"/>
      <c r="P53" s="70"/>
      <c r="Q53" s="6"/>
      <c r="R53" s="19"/>
      <c r="S53" s="20"/>
      <c r="T53" s="20"/>
      <c r="U53" s="21"/>
      <c r="V53" s="22" t="str">
        <f aca="false">IF(R53="","",ROUNDDOWN(SUM(R53:U53)*447/3200,0)/100)</f>
        <v/>
      </c>
      <c r="W53" s="23" t="str">
        <f aca="false">+IF(V53="","",V53*6200+6300)</f>
        <v/>
      </c>
      <c r="X53" s="6"/>
      <c r="Y53" s="6"/>
      <c r="Z53" s="6"/>
      <c r="AA53" s="6"/>
      <c r="AB53" s="6"/>
      <c r="AC53" s="6"/>
      <c r="AD53" s="6"/>
      <c r="AE53" s="6"/>
    </row>
    <row r="54" customFormat="false" ht="13.5" hidden="false" customHeight="true" outlineLevel="0" collapsed="false">
      <c r="A54" s="38"/>
      <c r="B54" s="39" t="n">
        <f aca="false">B53+"2:30"</f>
        <v>6.11805555555556</v>
      </c>
      <c r="C54" s="40"/>
      <c r="D54" s="40"/>
      <c r="E54" s="40"/>
      <c r="F54" s="41" t="str">
        <f aca="false">IF(R54="","",R54/179)</f>
        <v/>
      </c>
      <c r="G54" s="41" t="str">
        <f aca="false">IF(S54="","",S54/179)</f>
        <v/>
      </c>
      <c r="H54" s="41" t="str">
        <f aca="false">IF(T54="","",T54/179)</f>
        <v/>
      </c>
      <c r="I54" s="41" t="str">
        <f aca="false">IF(U54="","",U54/179)</f>
        <v/>
      </c>
      <c r="J54" s="40"/>
      <c r="K54" s="42"/>
      <c r="L54" s="43"/>
      <c r="M54" s="43"/>
      <c r="N54" s="43"/>
      <c r="O54" s="43"/>
      <c r="P54" s="44"/>
      <c r="Q54" s="6"/>
      <c r="R54" s="19"/>
      <c r="S54" s="20"/>
      <c r="T54" s="20"/>
      <c r="U54" s="21"/>
      <c r="V54" s="22" t="str">
        <f aca="false">IF(R54="","",ROUNDDOWN(SUM(R54:U54)*447/3200,0)/100)</f>
        <v/>
      </c>
      <c r="W54" s="23" t="str">
        <f aca="false">+IF(V54="","",V54*6200+6300)</f>
        <v/>
      </c>
      <c r="X54" s="6"/>
      <c r="Y54" s="6"/>
      <c r="Z54" s="6"/>
      <c r="AA54" s="6"/>
      <c r="AB54" s="6"/>
      <c r="AC54" s="6"/>
      <c r="AD54" s="6"/>
      <c r="AE54" s="6"/>
    </row>
    <row r="55" customFormat="false" ht="13.5" hidden="false" customHeight="true" outlineLevel="0" collapsed="false">
      <c r="A55" s="45"/>
      <c r="B55" s="46" t="n">
        <f aca="false">B54+"2:30"</f>
        <v>6.22222222222223</v>
      </c>
      <c r="C55" s="47"/>
      <c r="D55" s="47"/>
      <c r="E55" s="47"/>
      <c r="F55" s="48" t="str">
        <f aca="false">IF(R55="","",R55/179)</f>
        <v/>
      </c>
      <c r="G55" s="48" t="str">
        <f aca="false">IF(S55="","",S55/179)</f>
        <v/>
      </c>
      <c r="H55" s="48" t="str">
        <f aca="false">IF(T55="","",T55/179)</f>
        <v/>
      </c>
      <c r="I55" s="48" t="str">
        <f aca="false">IF(U55="","",U55/179)</f>
        <v/>
      </c>
      <c r="J55" s="47"/>
      <c r="K55" s="49"/>
      <c r="L55" s="50"/>
      <c r="M55" s="50"/>
      <c r="N55" s="50"/>
      <c r="O55" s="50"/>
      <c r="P55" s="51"/>
      <c r="Q55" s="6"/>
      <c r="R55" s="19"/>
      <c r="S55" s="20"/>
      <c r="T55" s="20"/>
      <c r="U55" s="21"/>
      <c r="V55" s="22" t="str">
        <f aca="false">IF(R55="","",ROUNDDOWN(SUM(R55:U55)*447/3200,0)/100)</f>
        <v/>
      </c>
      <c r="W55" s="23" t="str">
        <f aca="false">+IF(V55="","",V55*6200+6300)</f>
        <v/>
      </c>
      <c r="X55" s="6"/>
      <c r="Y55" s="6"/>
      <c r="Z55" s="6"/>
      <c r="AA55" s="6"/>
      <c r="AB55" s="6"/>
      <c r="AC55" s="6"/>
      <c r="AD55" s="6"/>
      <c r="AE55" s="6"/>
    </row>
    <row r="56" customFormat="false" ht="13.5" hidden="false" customHeight="true" outlineLevel="0" collapsed="false">
      <c r="A56" s="38"/>
      <c r="B56" s="39" t="n">
        <f aca="false">B55+"2:30"</f>
        <v>6.32638888888889</v>
      </c>
      <c r="C56" s="40"/>
      <c r="D56" s="40"/>
      <c r="E56" s="40"/>
      <c r="F56" s="41" t="str">
        <f aca="false">IF(R56="","",R56/179)</f>
        <v/>
      </c>
      <c r="G56" s="41" t="str">
        <f aca="false">IF(S56="","",S56/179)</f>
        <v/>
      </c>
      <c r="H56" s="41" t="str">
        <f aca="false">IF(T56="","",T56/179)</f>
        <v/>
      </c>
      <c r="I56" s="41" t="str">
        <f aca="false">IF(U56="","",U56/179)</f>
        <v/>
      </c>
      <c r="J56" s="40"/>
      <c r="K56" s="42"/>
      <c r="L56" s="43"/>
      <c r="M56" s="43"/>
      <c r="N56" s="43"/>
      <c r="O56" s="43"/>
      <c r="P56" s="44"/>
      <c r="Q56" s="6"/>
      <c r="R56" s="19"/>
      <c r="S56" s="20"/>
      <c r="T56" s="20"/>
      <c r="U56" s="21"/>
      <c r="V56" s="22" t="str">
        <f aca="false">IF(R56="","",ROUNDDOWN(SUM(R56:U56)*447/3200,0)/100)</f>
        <v/>
      </c>
      <c r="W56" s="23" t="str">
        <f aca="false">+IF(V56="","",V56*6200+6300)</f>
        <v/>
      </c>
      <c r="X56" s="6"/>
      <c r="Y56" s="6"/>
      <c r="Z56" s="6"/>
      <c r="AA56" s="6"/>
      <c r="AB56" s="6"/>
      <c r="AC56" s="6"/>
      <c r="AD56" s="6"/>
      <c r="AE56" s="6"/>
    </row>
    <row r="57" customFormat="false" ht="13.5" hidden="false" customHeight="true" outlineLevel="0" collapsed="false">
      <c r="A57" s="24"/>
      <c r="B57" s="25" t="n">
        <f aca="false">B56+"2:30"</f>
        <v>6.43055555555556</v>
      </c>
      <c r="C57" s="26"/>
      <c r="D57" s="26"/>
      <c r="E57" s="26"/>
      <c r="F57" s="27" t="str">
        <f aca="false">IF(R57="","",R57/179)</f>
        <v/>
      </c>
      <c r="G57" s="27" t="str">
        <f aca="false">IF(S57="","",S57/179)</f>
        <v/>
      </c>
      <c r="H57" s="27" t="str">
        <f aca="false">IF(T57="","",T57/179)</f>
        <v/>
      </c>
      <c r="I57" s="27" t="str">
        <f aca="false">IF(U57="","",U57/179)</f>
        <v/>
      </c>
      <c r="J57" s="26"/>
      <c r="K57" s="61"/>
      <c r="L57" s="62"/>
      <c r="M57" s="62"/>
      <c r="N57" s="62"/>
      <c r="O57" s="62"/>
      <c r="P57" s="63"/>
      <c r="Q57" s="6"/>
      <c r="R57" s="19"/>
      <c r="S57" s="20"/>
      <c r="T57" s="20"/>
      <c r="U57" s="21"/>
      <c r="V57" s="22" t="str">
        <f aca="false">IF(R57="","",ROUNDDOWN(SUM(R57:U57)*447/3200,0)/100)</f>
        <v/>
      </c>
      <c r="W57" s="23" t="str">
        <f aca="false">+IF(V57="","",V57*6200+6300)</f>
        <v/>
      </c>
      <c r="X57" s="6"/>
      <c r="Y57" s="6"/>
      <c r="Z57" s="6"/>
      <c r="AA57" s="6"/>
      <c r="AB57" s="6"/>
      <c r="AC57" s="6"/>
      <c r="AD57" s="6"/>
      <c r="AE57" s="6"/>
    </row>
    <row r="58" customFormat="false" ht="13.5" hidden="false" customHeight="true" outlineLevel="0" collapsed="false">
      <c r="A58" s="38"/>
      <c r="B58" s="39" t="n">
        <f aca="false">B57+"2:30"</f>
        <v>6.53472222222223</v>
      </c>
      <c r="C58" s="40"/>
      <c r="D58" s="40"/>
      <c r="E58" s="40"/>
      <c r="F58" s="41" t="str">
        <f aca="false">IF(R58="","",R58/179)</f>
        <v/>
      </c>
      <c r="G58" s="41" t="str">
        <f aca="false">IF(S58="","",S58/179)</f>
        <v/>
      </c>
      <c r="H58" s="41" t="str">
        <f aca="false">IF(T58="","",T58/179)</f>
        <v/>
      </c>
      <c r="I58" s="41" t="str">
        <f aca="false">IF(U58="","",U58/179)</f>
        <v/>
      </c>
      <c r="J58" s="40"/>
      <c r="K58" s="42"/>
      <c r="L58" s="43"/>
      <c r="M58" s="43"/>
      <c r="N58" s="43"/>
      <c r="O58" s="43"/>
      <c r="P58" s="44"/>
      <c r="Q58" s="6"/>
      <c r="R58" s="19"/>
      <c r="S58" s="20"/>
      <c r="T58" s="20"/>
      <c r="U58" s="21"/>
      <c r="V58" s="22" t="str">
        <f aca="false">IF(R58="","",ROUNDDOWN(SUM(R58:U58)*447/3200,0)/100)</f>
        <v/>
      </c>
      <c r="W58" s="23" t="str">
        <f aca="false">+IF(V58="","",V58*6200+6300)</f>
        <v/>
      </c>
      <c r="X58" s="6"/>
      <c r="Y58" s="6"/>
      <c r="Z58" s="6"/>
      <c r="AA58" s="6"/>
      <c r="AB58" s="6"/>
      <c r="AC58" s="6"/>
      <c r="AD58" s="6"/>
      <c r="AE58" s="6"/>
    </row>
    <row r="59" customFormat="false" ht="13.5" hidden="false" customHeight="true" outlineLevel="0" collapsed="false">
      <c r="A59" s="24"/>
      <c r="B59" s="25" t="n">
        <f aca="false">B58+"2:30"</f>
        <v>6.63888888888889</v>
      </c>
      <c r="C59" s="26"/>
      <c r="D59" s="26"/>
      <c r="E59" s="26"/>
      <c r="F59" s="27" t="str">
        <f aca="false">IF(R59="","",R59/179)</f>
        <v/>
      </c>
      <c r="G59" s="27" t="str">
        <f aca="false">IF(S59="","",S59/179)</f>
        <v/>
      </c>
      <c r="H59" s="27" t="str">
        <f aca="false">IF(T59="","",T59/179)</f>
        <v/>
      </c>
      <c r="I59" s="27" t="str">
        <f aca="false">IF(U59="","",U59/179)</f>
        <v/>
      </c>
      <c r="J59" s="26"/>
      <c r="K59" s="61"/>
      <c r="L59" s="62"/>
      <c r="M59" s="62"/>
      <c r="N59" s="62"/>
      <c r="O59" s="62"/>
      <c r="P59" s="63"/>
      <c r="Q59" s="6"/>
      <c r="R59" s="19"/>
      <c r="S59" s="20"/>
      <c r="T59" s="20"/>
      <c r="U59" s="21"/>
      <c r="V59" s="22" t="str">
        <f aca="false">IF(R59="","",ROUNDDOWN(SUM(R59:U59)*447/3200,0)/100)</f>
        <v/>
      </c>
      <c r="W59" s="23" t="str">
        <f aca="false">+IF(V59="","",V59*6200+6300)</f>
        <v/>
      </c>
      <c r="X59" s="6"/>
      <c r="Y59" s="6"/>
      <c r="Z59" s="6"/>
      <c r="AA59" s="6"/>
      <c r="AB59" s="6"/>
      <c r="AC59" s="6"/>
      <c r="AD59" s="6"/>
      <c r="AE59" s="6"/>
    </row>
    <row r="60" customFormat="false" ht="13.5" hidden="false" customHeight="true" outlineLevel="0" collapsed="false">
      <c r="A60" s="38"/>
      <c r="B60" s="39" t="n">
        <f aca="false">B59+"2:30"</f>
        <v>6.74305555555556</v>
      </c>
      <c r="C60" s="40"/>
      <c r="D60" s="40"/>
      <c r="E60" s="40"/>
      <c r="F60" s="41" t="str">
        <f aca="false">IF(R60="","",R60/179)</f>
        <v/>
      </c>
      <c r="G60" s="41" t="str">
        <f aca="false">IF(S60="","",S60/179)</f>
        <v/>
      </c>
      <c r="H60" s="41" t="str">
        <f aca="false">IF(T60="","",T60/179)</f>
        <v/>
      </c>
      <c r="I60" s="41" t="str">
        <f aca="false">IF(U60="","",U60/179)</f>
        <v/>
      </c>
      <c r="J60" s="40"/>
      <c r="K60" s="42"/>
      <c r="L60" s="43"/>
      <c r="M60" s="43"/>
      <c r="N60" s="43"/>
      <c r="O60" s="43"/>
      <c r="P60" s="44"/>
      <c r="Q60" s="6"/>
      <c r="R60" s="19"/>
      <c r="S60" s="20"/>
      <c r="T60" s="20"/>
      <c r="U60" s="21"/>
      <c r="V60" s="22" t="str">
        <f aca="false">IF(R60="","",ROUNDDOWN(SUM(R60:U60)*447/3200,0)/100)</f>
        <v/>
      </c>
      <c r="W60" s="23" t="str">
        <f aca="false">+IF(V60="","",V60*6200+6300)</f>
        <v/>
      </c>
      <c r="X60" s="6"/>
      <c r="Y60" s="6"/>
      <c r="Z60" s="6"/>
      <c r="AA60" s="6"/>
      <c r="AB60" s="6"/>
      <c r="AC60" s="6"/>
      <c r="AD60" s="6"/>
      <c r="AE60" s="6"/>
    </row>
    <row r="61" customFormat="false" ht="15" hidden="false" customHeight="false" outlineLevel="0" collapsed="false">
      <c r="A61" s="24"/>
      <c r="B61" s="25" t="n">
        <f aca="false">B60+"2:30"</f>
        <v>6.84722222222223</v>
      </c>
      <c r="C61" s="26"/>
      <c r="D61" s="26"/>
      <c r="E61" s="26"/>
      <c r="F61" s="27" t="str">
        <f aca="false">IF(R61="","",R61/179)</f>
        <v/>
      </c>
      <c r="G61" s="27" t="str">
        <f aca="false">IF(S61="","",S61/179)</f>
        <v/>
      </c>
      <c r="H61" s="27" t="str">
        <f aca="false">IF(T61="","",T61/179)</f>
        <v/>
      </c>
      <c r="I61" s="27" t="str">
        <f aca="false">IF(U61="","",U61/179)</f>
        <v/>
      </c>
      <c r="J61" s="26"/>
      <c r="K61" s="61"/>
      <c r="L61" s="62"/>
      <c r="M61" s="62"/>
      <c r="N61" s="62"/>
      <c r="O61" s="62"/>
      <c r="P61" s="63"/>
      <c r="R61" s="90"/>
      <c r="S61" s="91"/>
      <c r="T61" s="91"/>
      <c r="U61" s="92"/>
      <c r="V61" s="93" t="str">
        <f aca="false">IF(R61="","",ROUNDDOWN(SUM(R61:U61)*447/3200,0)/100)</f>
        <v/>
      </c>
      <c r="W61" s="94" t="str">
        <f aca="false">+IF(V61="","",V61*6200+6300)</f>
        <v/>
      </c>
    </row>
    <row r="62" customFormat="false" ht="15" hidden="false" customHeight="false" outlineLevel="0" collapsed="false">
      <c r="A62" s="29"/>
      <c r="B62" s="30" t="n">
        <f aca="false">B61+"2:30"</f>
        <v>6.95138888888889</v>
      </c>
      <c r="C62" s="3"/>
      <c r="D62" s="3"/>
      <c r="E62" s="3"/>
      <c r="F62" s="4" t="str">
        <f aca="false">IF(R62="","",R62/179)</f>
        <v/>
      </c>
      <c r="G62" s="4" t="str">
        <f aca="false">IF(S62="","",S62/179)</f>
        <v/>
      </c>
      <c r="H62" s="4" t="str">
        <f aca="false">IF(T62="","",T62/179)</f>
        <v/>
      </c>
      <c r="I62" s="4" t="str">
        <f aca="false">IF(U62="","",U62/179)</f>
        <v/>
      </c>
      <c r="J62" s="3"/>
      <c r="K62" s="87"/>
      <c r="L62" s="88"/>
      <c r="M62" s="88"/>
      <c r="N62" s="88"/>
      <c r="O62" s="88"/>
      <c r="P62" s="89"/>
      <c r="R62" s="90"/>
      <c r="S62" s="91"/>
      <c r="T62" s="91"/>
      <c r="U62" s="92"/>
      <c r="V62" s="93" t="str">
        <f aca="false">IF(R62="","",ROUNDDOWN(SUM(R62:U62)*447/3200,0)/100)</f>
        <v/>
      </c>
      <c r="W62" s="94" t="str">
        <f aca="false">+IF(V62="","",V62*6200+6300)</f>
        <v/>
      </c>
    </row>
    <row r="63" customFormat="false" ht="15" hidden="false" customHeight="false" outlineLevel="0" collapsed="false">
      <c r="A63" s="31" t="n">
        <v>42619</v>
      </c>
      <c r="B63" s="32" t="n">
        <f aca="false">B62+"2:30"</f>
        <v>7.05555555555556</v>
      </c>
      <c r="C63" s="33"/>
      <c r="D63" s="33"/>
      <c r="E63" s="33"/>
      <c r="F63" s="34" t="str">
        <f aca="false">IF(R63="","",R63/179)</f>
        <v/>
      </c>
      <c r="G63" s="34" t="str">
        <f aca="false">IF(S63="","",S63/179)</f>
        <v/>
      </c>
      <c r="H63" s="34" t="str">
        <f aca="false">IF(T63="","",T63/179)</f>
        <v/>
      </c>
      <c r="I63" s="34" t="str">
        <f aca="false">IF(U63="","",U63/179)</f>
        <v/>
      </c>
      <c r="J63" s="33"/>
      <c r="K63" s="68"/>
      <c r="L63" s="69"/>
      <c r="M63" s="69"/>
      <c r="N63" s="69"/>
      <c r="O63" s="69"/>
      <c r="P63" s="70"/>
      <c r="R63" s="90"/>
      <c r="S63" s="91"/>
      <c r="T63" s="91"/>
      <c r="U63" s="92"/>
      <c r="V63" s="93" t="str">
        <f aca="false">IF(R63="","",ROUNDDOWN(SUM(R63:U63)*447/3200,0)/100)</f>
        <v/>
      </c>
      <c r="W63" s="94" t="str">
        <f aca="false">+IF(V63="","",V63*6200+6300)</f>
        <v/>
      </c>
    </row>
    <row r="64" customFormat="false" ht="15" hidden="false" customHeight="false" outlineLevel="0" collapsed="false">
      <c r="A64" s="95"/>
      <c r="B64" s="55" t="n">
        <f aca="false">B63+"2:30"</f>
        <v>7.15972222222223</v>
      </c>
      <c r="C64" s="56"/>
      <c r="D64" s="56"/>
      <c r="E64" s="56"/>
      <c r="F64" s="57" t="str">
        <f aca="false">IF(R64="","",R64/179)</f>
        <v/>
      </c>
      <c r="G64" s="57" t="str">
        <f aca="false">IF(S64="","",S64/179)</f>
        <v/>
      </c>
      <c r="H64" s="57" t="str">
        <f aca="false">IF(T64="","",T64/179)</f>
        <v/>
      </c>
      <c r="I64" s="57" t="str">
        <f aca="false">IF(U64="","",U64/179)</f>
        <v/>
      </c>
      <c r="J64" s="56"/>
      <c r="K64" s="58"/>
      <c r="L64" s="59"/>
      <c r="M64" s="59"/>
      <c r="N64" s="59"/>
      <c r="O64" s="59"/>
      <c r="P64" s="60"/>
      <c r="R64" s="90"/>
      <c r="S64" s="91"/>
      <c r="T64" s="91"/>
      <c r="U64" s="92"/>
      <c r="V64" s="93" t="str">
        <f aca="false">IF(R64="","",ROUNDDOWN(SUM(R64:U64)*447/3200,0)/100)</f>
        <v/>
      </c>
      <c r="W64" s="94" t="str">
        <f aca="false">+IF(V64="","",V64*6200+6300)</f>
        <v/>
      </c>
    </row>
    <row r="65" customFormat="false" ht="15" hidden="false" customHeight="false" outlineLevel="0" collapsed="false">
      <c r="A65" s="24"/>
      <c r="B65" s="25" t="n">
        <f aca="false">B64+"2:30"</f>
        <v>7.2638888888889</v>
      </c>
      <c r="C65" s="26"/>
      <c r="D65" s="26"/>
      <c r="E65" s="26"/>
      <c r="F65" s="27" t="str">
        <f aca="false">IF(R65="","",R65/179)</f>
        <v/>
      </c>
      <c r="G65" s="27" t="str">
        <f aca="false">IF(S65="","",S65/179)</f>
        <v/>
      </c>
      <c r="H65" s="27" t="str">
        <f aca="false">IF(T65="","",T65/179)</f>
        <v/>
      </c>
      <c r="I65" s="27" t="str">
        <f aca="false">IF(U65="","",U65/179)</f>
        <v/>
      </c>
      <c r="J65" s="26"/>
      <c r="K65" s="61"/>
      <c r="L65" s="62"/>
      <c r="M65" s="62"/>
      <c r="N65" s="62"/>
      <c r="O65" s="62"/>
      <c r="P65" s="63"/>
      <c r="R65" s="90"/>
      <c r="S65" s="91"/>
      <c r="T65" s="91"/>
      <c r="U65" s="92"/>
      <c r="V65" s="93" t="str">
        <f aca="false">IF(R65="","",ROUNDDOWN(SUM(R65:U65)*447/3200,0)/100)</f>
        <v/>
      </c>
      <c r="W65" s="94" t="str">
        <f aca="false">+IF(V65="","",V65*6200+6300)</f>
        <v/>
      </c>
    </row>
    <row r="66" customFormat="false" ht="15" hidden="false" customHeight="false" outlineLevel="0" collapsed="false">
      <c r="A66" s="38"/>
      <c r="B66" s="39" t="n">
        <f aca="false">B65+"2:30"</f>
        <v>7.36805555555556</v>
      </c>
      <c r="C66" s="40"/>
      <c r="D66" s="40"/>
      <c r="E66" s="40"/>
      <c r="F66" s="41" t="str">
        <f aca="false">IF(R66="","",R66/179)</f>
        <v/>
      </c>
      <c r="G66" s="41" t="str">
        <f aca="false">IF(S66="","",S66/179)</f>
        <v/>
      </c>
      <c r="H66" s="41" t="str">
        <f aca="false">IF(T66="","",T66/179)</f>
        <v/>
      </c>
      <c r="I66" s="41" t="str">
        <f aca="false">IF(U66="","",U66/179)</f>
        <v/>
      </c>
      <c r="J66" s="40"/>
      <c r="K66" s="42"/>
      <c r="L66" s="43"/>
      <c r="M66" s="43"/>
      <c r="N66" s="43"/>
      <c r="O66" s="43"/>
      <c r="P66" s="44"/>
      <c r="R66" s="90"/>
      <c r="S66" s="91"/>
      <c r="T66" s="91"/>
      <c r="U66" s="92"/>
      <c r="V66" s="93" t="str">
        <f aca="false">IF(R66="","",ROUNDDOWN(SUM(R66:U66)*447/3200,0)/100)</f>
        <v/>
      </c>
      <c r="W66" s="94" t="str">
        <f aca="false">+IF(V66="","",V66*6200+6300)</f>
        <v/>
      </c>
    </row>
    <row r="67" customFormat="false" ht="13.5" hidden="false" customHeight="false" outlineLevel="0" collapsed="false">
      <c r="A67" s="24"/>
      <c r="B67" s="25" t="n">
        <f aca="false">B66+"2:30"</f>
        <v>7.47222222222223</v>
      </c>
      <c r="C67" s="26"/>
      <c r="D67" s="26"/>
      <c r="E67" s="26"/>
      <c r="F67" s="27" t="str">
        <f aca="false">IF(R67="","",R67/179)</f>
        <v/>
      </c>
      <c r="G67" s="27" t="str">
        <f aca="false">IF(S67="","",S67/179)</f>
        <v/>
      </c>
      <c r="H67" s="27" t="str">
        <f aca="false">IF(T67="","",T67/179)</f>
        <v/>
      </c>
      <c r="I67" s="27" t="str">
        <f aca="false">IF(U67="","",U67/179)</f>
        <v/>
      </c>
      <c r="J67" s="26"/>
      <c r="K67" s="61"/>
      <c r="L67" s="62"/>
      <c r="M67" s="62"/>
      <c r="N67" s="62"/>
      <c r="O67" s="62"/>
      <c r="P67" s="63"/>
      <c r="R67" s="90"/>
      <c r="S67" s="91"/>
      <c r="T67" s="91"/>
      <c r="U67" s="92"/>
      <c r="V67" s="93" t="str">
        <f aca="false">IF(R67="","",ROUNDDOWN(SUM(R67:U67)*447/3200,0)/100)</f>
        <v/>
      </c>
      <c r="W67" s="94" t="str">
        <f aca="false">+IF(V67="","",V67*6200+6300)</f>
        <v/>
      </c>
    </row>
    <row r="68" customFormat="false" ht="13.5" hidden="false" customHeight="false" outlineLevel="0" collapsed="false">
      <c r="A68" s="38"/>
      <c r="B68" s="39" t="n">
        <f aca="false">B67+"2:30"</f>
        <v>7.5763888888889</v>
      </c>
      <c r="C68" s="40"/>
      <c r="D68" s="40"/>
      <c r="E68" s="40"/>
      <c r="F68" s="41" t="str">
        <f aca="false">IF(R68="","",R68/179)</f>
        <v/>
      </c>
      <c r="G68" s="41" t="str">
        <f aca="false">IF(S68="","",S68/179)</f>
        <v/>
      </c>
      <c r="H68" s="41" t="str">
        <f aca="false">IF(T68="","",T68/179)</f>
        <v/>
      </c>
      <c r="I68" s="41" t="str">
        <f aca="false">IF(U68="","",U68/179)</f>
        <v/>
      </c>
      <c r="J68" s="40"/>
      <c r="K68" s="42"/>
      <c r="L68" s="43"/>
      <c r="M68" s="43"/>
      <c r="N68" s="43"/>
      <c r="O68" s="43"/>
      <c r="P68" s="44"/>
      <c r="R68" s="90"/>
      <c r="S68" s="91"/>
      <c r="T68" s="91"/>
      <c r="U68" s="92"/>
      <c r="V68" s="93" t="str">
        <f aca="false">IF(R68="","",ROUNDDOWN(SUM(R68:U68)*447/3200,0)/100)</f>
        <v/>
      </c>
      <c r="W68" s="94" t="str">
        <f aca="false">+IF(V68="","",V68*6200+6300)</f>
        <v/>
      </c>
    </row>
    <row r="69" customFormat="false" ht="13.5" hidden="false" customHeight="false" outlineLevel="0" collapsed="false">
      <c r="A69" s="24"/>
      <c r="B69" s="25" t="n">
        <f aca="false">B68+"2:30"</f>
        <v>7.68055555555556</v>
      </c>
      <c r="C69" s="26"/>
      <c r="D69" s="26"/>
      <c r="E69" s="26"/>
      <c r="F69" s="27" t="str">
        <f aca="false">IF(R69="","",R69/179)</f>
        <v/>
      </c>
      <c r="G69" s="27" t="str">
        <f aca="false">IF(S69="","",S69/179)</f>
        <v/>
      </c>
      <c r="H69" s="27" t="str">
        <f aca="false">IF(T69="","",T69/179)</f>
        <v/>
      </c>
      <c r="I69" s="27" t="str">
        <f aca="false">IF(U69="","",U69/179)</f>
        <v/>
      </c>
      <c r="J69" s="26"/>
      <c r="K69" s="61"/>
      <c r="L69" s="62"/>
      <c r="M69" s="62"/>
      <c r="N69" s="62"/>
      <c r="O69" s="62"/>
      <c r="P69" s="63"/>
      <c r="R69" s="96"/>
      <c r="S69" s="97"/>
      <c r="T69" s="97"/>
      <c r="U69" s="98"/>
      <c r="V69" s="93" t="str">
        <f aca="false">IF(R69="","",ROUNDDOWN(SUM(R69:U69)*447/3200,0)/100)</f>
        <v/>
      </c>
      <c r="W69" s="94" t="str">
        <f aca="false">+IF(V69="","",V69*6200+6300)</f>
        <v/>
      </c>
    </row>
  </sheetData>
  <mergeCells count="31">
    <mergeCell ref="K1:P1"/>
    <mergeCell ref="K3:P3"/>
    <mergeCell ref="K4:P4"/>
    <mergeCell ref="K8:P8"/>
    <mergeCell ref="K9:P9"/>
    <mergeCell ref="K10:P10"/>
    <mergeCell ref="K11:P11"/>
    <mergeCell ref="K12:P12"/>
    <mergeCell ref="K13:P13"/>
    <mergeCell ref="K14:P14"/>
    <mergeCell ref="K18:P18"/>
    <mergeCell ref="K19:P19"/>
    <mergeCell ref="K20:P20"/>
    <mergeCell ref="K21:P21"/>
    <mergeCell ref="K22:P22"/>
    <mergeCell ref="K23:P23"/>
    <mergeCell ref="K24:P24"/>
    <mergeCell ref="K27:P27"/>
    <mergeCell ref="K28:P28"/>
    <mergeCell ref="K29:P29"/>
    <mergeCell ref="K30:P30"/>
    <mergeCell ref="K31:P31"/>
    <mergeCell ref="K32:P32"/>
    <mergeCell ref="K33:P33"/>
    <mergeCell ref="K37:P37"/>
    <mergeCell ref="K38:P38"/>
    <mergeCell ref="K39:P39"/>
    <mergeCell ref="K40:P40"/>
    <mergeCell ref="K41:P41"/>
    <mergeCell ref="K42:P42"/>
    <mergeCell ref="K43:P43"/>
  </mergeCells>
  <dataValidations count="4">
    <dataValidation allowBlank="true" operator="between" showDropDown="false" showErrorMessage="true" showInputMessage="true" sqref="E2:E39 E41:E69" type="list">
      <formula1>"閑散,低調,活況,盛況,大盛況"</formula1>
      <formula2>0</formula2>
    </dataValidation>
    <dataValidation allowBlank="true" operator="between" showDropDown="false" showErrorMessage="true" showInputMessage="true" sqref="K2:P2 K6:P6 K16:P16 K26:P26 K34:P34 K36:P36 K44:P44 K46:P46 K54:P54 K64:P64" type="list">
      <formula1>"ﾗﾝ,ﾚﾃ,ﾃﾞﾎﾞ,ﾉｰ,ｾﾙ,ﾃﾞｨ"</formula1>
      <formula2>0</formula2>
    </dataValidation>
    <dataValidation allowBlank="true" operator="between" showDropDown="false" showErrorMessage="true" showInputMessage="true" sqref="K5:P5 K7:P7 K15:P15 K17:P17 K25:P25 K35:P35 K53:P53 K55:P55 K63:P63 K65:P65" type="list">
      <formula1>"ﾗﾝ,ﾃﾞﾎﾞ,ﾚﾃ,ｾﾙ,ﾉｰ,ﾃﾞｨ"</formula1>
      <formula2>0</formula2>
    </dataValidation>
    <dataValidation allowBlank="true" operator="between" showDropDown="false" showErrorMessage="true" showInputMessage="true" sqref="E40" type="list">
      <formula1>"閑散,低調,活況,盛況,大盛況"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8" activeCellId="0" sqref="L48"/>
    </sheetView>
  </sheetViews>
  <sheetFormatPr defaultRowHeight="13.5"/>
  <cols>
    <col collapsed="false" hidden="false" max="1" min="1" style="6" width="19.7809523809524"/>
    <col collapsed="false" hidden="false" max="53" min="2" style="1" width="2.3952380952381"/>
    <col collapsed="false" hidden="false" max="1025" min="54" style="1" width="19.7809523809524"/>
  </cols>
  <sheetData>
    <row r="1" s="1" customFormat="true" ht="14.1" hidden="false" customHeight="true" outlineLevel="0" collapsed="false">
      <c r="B1" s="99"/>
      <c r="C1" s="99"/>
      <c r="D1" s="99"/>
      <c r="E1" s="99"/>
      <c r="F1" s="99"/>
      <c r="G1" s="100"/>
      <c r="H1" s="100"/>
      <c r="I1" s="100"/>
      <c r="J1" s="100"/>
      <c r="K1" s="100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1"/>
      <c r="AJ1" s="101"/>
      <c r="AK1" s="101"/>
      <c r="AL1" s="101"/>
      <c r="AM1" s="99"/>
      <c r="AN1" s="99"/>
      <c r="AO1" s="99"/>
      <c r="AP1" s="99"/>
      <c r="AQ1" s="99"/>
    </row>
    <row r="2" customFormat="false" ht="14.1" hidden="false" customHeight="true" outlineLevel="0" collapsed="false">
      <c r="A2" s="1"/>
      <c r="B2" s="102"/>
      <c r="C2" s="103"/>
      <c r="D2" s="103"/>
      <c r="E2" s="103"/>
      <c r="F2" s="104"/>
      <c r="G2" s="105"/>
      <c r="H2" s="105"/>
      <c r="I2" s="105"/>
      <c r="J2" s="105"/>
      <c r="K2" s="105"/>
      <c r="L2" s="102"/>
      <c r="M2" s="103"/>
      <c r="N2" s="103"/>
      <c r="O2" s="103"/>
      <c r="P2" s="104"/>
      <c r="Q2" s="102"/>
      <c r="R2" s="103"/>
      <c r="S2" s="103"/>
      <c r="T2" s="103"/>
      <c r="U2" s="104"/>
      <c r="V2" s="106"/>
      <c r="W2" s="106"/>
      <c r="X2" s="107"/>
      <c r="Y2" s="102"/>
      <c r="Z2" s="103"/>
      <c r="AA2" s="103"/>
      <c r="AB2" s="103"/>
      <c r="AC2" s="104"/>
      <c r="AD2" s="102"/>
      <c r="AE2" s="103"/>
      <c r="AF2" s="103"/>
      <c r="AG2" s="103"/>
      <c r="AH2" s="104"/>
      <c r="AI2" s="108"/>
      <c r="AJ2" s="108"/>
      <c r="AK2" s="108"/>
      <c r="AL2" s="108"/>
      <c r="AM2" s="102"/>
      <c r="AN2" s="103"/>
      <c r="AO2" s="103"/>
      <c r="AP2" s="103"/>
      <c r="AQ2" s="104"/>
      <c r="AR2" s="0"/>
      <c r="AS2" s="109" t="s">
        <v>19</v>
      </c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1" hidden="false" customHeight="true" outlineLevel="0" collapsed="false">
      <c r="A3" s="1"/>
      <c r="B3" s="110"/>
      <c r="C3" s="111" t="s">
        <v>20</v>
      </c>
      <c r="D3" s="111"/>
      <c r="E3" s="111"/>
      <c r="F3" s="112"/>
      <c r="G3" s="113"/>
      <c r="H3" s="113"/>
      <c r="I3" s="113"/>
      <c r="J3" s="113"/>
      <c r="K3" s="113"/>
      <c r="L3" s="110"/>
      <c r="M3" s="114" t="s">
        <v>21</v>
      </c>
      <c r="N3" s="114"/>
      <c r="O3" s="114"/>
      <c r="P3" s="112"/>
      <c r="Q3" s="110"/>
      <c r="R3" s="114" t="s">
        <v>21</v>
      </c>
      <c r="S3" s="114"/>
      <c r="T3" s="114"/>
      <c r="U3" s="112"/>
      <c r="V3" s="106"/>
      <c r="W3" s="106"/>
      <c r="X3" s="115"/>
      <c r="Y3" s="110"/>
      <c r="Z3" s="116" t="s">
        <v>22</v>
      </c>
      <c r="AA3" s="116"/>
      <c r="AB3" s="116"/>
      <c r="AC3" s="112"/>
      <c r="AD3" s="110"/>
      <c r="AE3" s="117" t="s">
        <v>22</v>
      </c>
      <c r="AF3" s="117"/>
      <c r="AG3" s="117"/>
      <c r="AH3" s="112"/>
      <c r="AI3" s="118"/>
      <c r="AJ3" s="118"/>
      <c r="AK3" s="118"/>
      <c r="AL3" s="118"/>
      <c r="AM3" s="110"/>
      <c r="AN3" s="119" t="s">
        <v>21</v>
      </c>
      <c r="AO3" s="119"/>
      <c r="AP3" s="119"/>
      <c r="AQ3" s="112"/>
      <c r="AR3" s="0"/>
      <c r="AS3" s="120" t="s">
        <v>23</v>
      </c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"/>
      <c r="B4" s="110"/>
      <c r="C4" s="111"/>
      <c r="D4" s="111"/>
      <c r="E4" s="111"/>
      <c r="F4" s="112"/>
      <c r="G4" s="113"/>
      <c r="H4" s="113"/>
      <c r="I4" s="113"/>
      <c r="J4" s="113"/>
      <c r="K4" s="113"/>
      <c r="L4" s="110"/>
      <c r="M4" s="114"/>
      <c r="N4" s="114"/>
      <c r="O4" s="114"/>
      <c r="P4" s="112"/>
      <c r="Q4" s="110"/>
      <c r="R4" s="114"/>
      <c r="S4" s="114"/>
      <c r="T4" s="114"/>
      <c r="U4" s="112"/>
      <c r="V4" s="106"/>
      <c r="W4" s="106"/>
      <c r="X4" s="115"/>
      <c r="Y4" s="110"/>
      <c r="Z4" s="116"/>
      <c r="AA4" s="116"/>
      <c r="AB4" s="116"/>
      <c r="AC4" s="112"/>
      <c r="AD4" s="110"/>
      <c r="AE4" s="117"/>
      <c r="AF4" s="117"/>
      <c r="AG4" s="117"/>
      <c r="AH4" s="112"/>
      <c r="AI4" s="118"/>
      <c r="AJ4" s="118"/>
      <c r="AK4" s="118"/>
      <c r="AL4" s="118"/>
      <c r="AM4" s="110"/>
      <c r="AN4" s="119"/>
      <c r="AO4" s="119"/>
      <c r="AP4" s="119"/>
      <c r="AQ4" s="112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4.1" hidden="false" customHeight="true" outlineLevel="0" collapsed="false">
      <c r="A5" s="1"/>
      <c r="B5" s="110"/>
      <c r="C5" s="111"/>
      <c r="D5" s="111"/>
      <c r="E5" s="111"/>
      <c r="F5" s="112"/>
      <c r="G5" s="113"/>
      <c r="H5" s="113"/>
      <c r="I5" s="113"/>
      <c r="J5" s="113"/>
      <c r="K5" s="113"/>
      <c r="L5" s="110"/>
      <c r="M5" s="114"/>
      <c r="N5" s="114"/>
      <c r="O5" s="114"/>
      <c r="P5" s="112"/>
      <c r="Q5" s="110"/>
      <c r="R5" s="114"/>
      <c r="S5" s="114"/>
      <c r="T5" s="114"/>
      <c r="U5" s="112"/>
      <c r="V5" s="106"/>
      <c r="W5" s="106"/>
      <c r="X5" s="115"/>
      <c r="Y5" s="110"/>
      <c r="Z5" s="116"/>
      <c r="AA5" s="116"/>
      <c r="AB5" s="116"/>
      <c r="AC5" s="112"/>
      <c r="AD5" s="110"/>
      <c r="AE5" s="117"/>
      <c r="AF5" s="117"/>
      <c r="AG5" s="117"/>
      <c r="AH5" s="112"/>
      <c r="AI5" s="118"/>
      <c r="AJ5" s="118"/>
      <c r="AK5" s="118"/>
      <c r="AL5" s="118"/>
      <c r="AM5" s="110"/>
      <c r="AN5" s="119"/>
      <c r="AO5" s="119"/>
      <c r="AP5" s="119"/>
      <c r="AQ5" s="112"/>
      <c r="AR5" s="0"/>
      <c r="AS5" s="109" t="s">
        <v>24</v>
      </c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1" hidden="false" customHeight="true" outlineLevel="0" collapsed="false">
      <c r="A6" s="1"/>
      <c r="B6" s="121"/>
      <c r="C6" s="122"/>
      <c r="D6" s="122"/>
      <c r="E6" s="122"/>
      <c r="F6" s="123"/>
      <c r="G6" s="113"/>
      <c r="H6" s="113"/>
      <c r="I6" s="113"/>
      <c r="J6" s="113"/>
      <c r="K6" s="113"/>
      <c r="L6" s="121"/>
      <c r="M6" s="122"/>
      <c r="N6" s="122"/>
      <c r="O6" s="122"/>
      <c r="P6" s="123"/>
      <c r="Q6" s="121"/>
      <c r="R6" s="122"/>
      <c r="S6" s="122"/>
      <c r="T6" s="122"/>
      <c r="U6" s="123"/>
      <c r="V6" s="106"/>
      <c r="W6" s="106"/>
      <c r="X6" s="115"/>
      <c r="Y6" s="121"/>
      <c r="Z6" s="122"/>
      <c r="AA6" s="122"/>
      <c r="AB6" s="122"/>
      <c r="AC6" s="123"/>
      <c r="AD6" s="121"/>
      <c r="AE6" s="122"/>
      <c r="AF6" s="122"/>
      <c r="AG6" s="122"/>
      <c r="AH6" s="123"/>
      <c r="AI6" s="118"/>
      <c r="AJ6" s="118"/>
      <c r="AK6" s="118"/>
      <c r="AL6" s="118"/>
      <c r="AM6" s="121"/>
      <c r="AN6" s="122"/>
      <c r="AO6" s="122"/>
      <c r="AP6" s="122"/>
      <c r="AQ6" s="123"/>
      <c r="AR6" s="0"/>
      <c r="AS6" s="120" t="s">
        <v>25</v>
      </c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1" hidden="false" customHeight="true" outlineLevel="0" collapsed="false">
      <c r="A7" s="1"/>
      <c r="B7" s="11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02"/>
      <c r="P7" s="103"/>
      <c r="Q7" s="103"/>
      <c r="R7" s="103"/>
      <c r="S7" s="104"/>
      <c r="T7" s="113"/>
      <c r="U7" s="124"/>
      <c r="V7" s="106"/>
      <c r="W7" s="106"/>
      <c r="X7" s="115"/>
      <c r="Y7" s="102"/>
      <c r="Z7" s="103"/>
      <c r="AA7" s="103"/>
      <c r="AB7" s="103"/>
      <c r="AC7" s="104"/>
      <c r="AD7" s="118"/>
      <c r="AE7" s="118"/>
      <c r="AF7" s="118"/>
      <c r="AG7" s="118"/>
      <c r="AH7" s="118"/>
      <c r="AI7" s="118"/>
      <c r="AJ7" s="118"/>
      <c r="AK7" s="118"/>
      <c r="AL7" s="118"/>
      <c r="AM7" s="102"/>
      <c r="AN7" s="103"/>
      <c r="AO7" s="103"/>
      <c r="AP7" s="103"/>
      <c r="AQ7" s="104"/>
      <c r="AR7" s="0"/>
      <c r="AS7" s="125" t="s">
        <v>26</v>
      </c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1" hidden="false" customHeight="true" outlineLevel="0" collapsed="false">
      <c r="A8" s="1"/>
      <c r="B8" s="11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0"/>
      <c r="P8" s="114" t="s">
        <v>21</v>
      </c>
      <c r="Q8" s="114"/>
      <c r="R8" s="114"/>
      <c r="S8" s="112"/>
      <c r="T8" s="113"/>
      <c r="U8" s="124"/>
      <c r="V8" s="106"/>
      <c r="W8" s="106"/>
      <c r="X8" s="115"/>
      <c r="Y8" s="110"/>
      <c r="Z8" s="126" t="s">
        <v>22</v>
      </c>
      <c r="AA8" s="126"/>
      <c r="AB8" s="126"/>
      <c r="AC8" s="112"/>
      <c r="AD8" s="118"/>
      <c r="AE8" s="118"/>
      <c r="AF8" s="118"/>
      <c r="AG8" s="118"/>
      <c r="AH8" s="118"/>
      <c r="AI8" s="118"/>
      <c r="AJ8" s="118"/>
      <c r="AK8" s="118"/>
      <c r="AL8" s="118"/>
      <c r="AM8" s="110"/>
      <c r="AN8" s="127" t="s">
        <v>27</v>
      </c>
      <c r="AO8" s="127"/>
      <c r="AP8" s="127"/>
      <c r="AQ8" s="112"/>
      <c r="AR8" s="0"/>
      <c r="AS8" s="125" t="s">
        <v>28</v>
      </c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1" hidden="false" customHeight="true" outlineLevel="0" collapsed="false">
      <c r="A9" s="1"/>
      <c r="B9" s="102"/>
      <c r="C9" s="103"/>
      <c r="D9" s="103"/>
      <c r="E9" s="103"/>
      <c r="F9" s="104"/>
      <c r="G9" s="102"/>
      <c r="H9" s="103"/>
      <c r="I9" s="103"/>
      <c r="J9" s="103"/>
      <c r="K9" s="104"/>
      <c r="L9" s="113"/>
      <c r="M9" s="113"/>
      <c r="N9" s="113"/>
      <c r="O9" s="110"/>
      <c r="P9" s="114"/>
      <c r="Q9" s="114"/>
      <c r="R9" s="114"/>
      <c r="S9" s="112"/>
      <c r="T9" s="113"/>
      <c r="U9" s="124"/>
      <c r="V9" s="106"/>
      <c r="W9" s="106"/>
      <c r="X9" s="115"/>
      <c r="Y9" s="110"/>
      <c r="Z9" s="126"/>
      <c r="AA9" s="126"/>
      <c r="AB9" s="126"/>
      <c r="AC9" s="112"/>
      <c r="AD9" s="118"/>
      <c r="AE9" s="118"/>
      <c r="AF9" s="118"/>
      <c r="AG9" s="118"/>
      <c r="AH9" s="102"/>
      <c r="AI9" s="103"/>
      <c r="AJ9" s="103"/>
      <c r="AK9" s="103"/>
      <c r="AL9" s="104"/>
      <c r="AM9" s="110"/>
      <c r="AN9" s="127"/>
      <c r="AO9" s="127"/>
      <c r="AP9" s="127"/>
      <c r="AQ9" s="112"/>
      <c r="AR9" s="0"/>
      <c r="AS9" s="120" t="s">
        <v>29</v>
      </c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1" hidden="false" customHeight="true" outlineLevel="0" collapsed="false">
      <c r="A10" s="1"/>
      <c r="B10" s="110"/>
      <c r="C10" s="114" t="s">
        <v>21</v>
      </c>
      <c r="D10" s="114"/>
      <c r="E10" s="114"/>
      <c r="F10" s="112"/>
      <c r="G10" s="110"/>
      <c r="H10" s="128" t="s">
        <v>21</v>
      </c>
      <c r="I10" s="128"/>
      <c r="J10" s="128"/>
      <c r="K10" s="112"/>
      <c r="L10" s="113"/>
      <c r="M10" s="113"/>
      <c r="N10" s="113"/>
      <c r="O10" s="110"/>
      <c r="P10" s="114"/>
      <c r="Q10" s="114"/>
      <c r="R10" s="114"/>
      <c r="S10" s="112"/>
      <c r="T10" s="113"/>
      <c r="U10" s="124"/>
      <c r="V10" s="106"/>
      <c r="W10" s="106"/>
      <c r="X10" s="115"/>
      <c r="Y10" s="110"/>
      <c r="Z10" s="126"/>
      <c r="AA10" s="126"/>
      <c r="AB10" s="126"/>
      <c r="AC10" s="112"/>
      <c r="AD10" s="118"/>
      <c r="AE10" s="118"/>
      <c r="AF10" s="118"/>
      <c r="AG10" s="118"/>
      <c r="AH10" s="110"/>
      <c r="AI10" s="129" t="s">
        <v>27</v>
      </c>
      <c r="AJ10" s="129"/>
      <c r="AK10" s="129"/>
      <c r="AL10" s="112"/>
      <c r="AM10" s="110"/>
      <c r="AN10" s="127"/>
      <c r="AO10" s="127"/>
      <c r="AP10" s="127"/>
      <c r="AQ10" s="112"/>
      <c r="AR10" s="0"/>
      <c r="AS10" s="120" t="s">
        <v>30</v>
      </c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1" hidden="false" customHeight="true" outlineLevel="0" collapsed="false">
      <c r="A11" s="1"/>
      <c r="B11" s="110"/>
      <c r="C11" s="114"/>
      <c r="D11" s="114"/>
      <c r="E11" s="114"/>
      <c r="F11" s="112"/>
      <c r="G11" s="110"/>
      <c r="H11" s="128"/>
      <c r="I11" s="128"/>
      <c r="J11" s="128"/>
      <c r="K11" s="112"/>
      <c r="L11" s="113"/>
      <c r="M11" s="113"/>
      <c r="N11" s="113"/>
      <c r="O11" s="121"/>
      <c r="P11" s="122"/>
      <c r="Q11" s="122"/>
      <c r="R11" s="122"/>
      <c r="S11" s="123"/>
      <c r="T11" s="113"/>
      <c r="U11" s="124"/>
      <c r="V11" s="106"/>
      <c r="W11" s="106"/>
      <c r="X11" s="115"/>
      <c r="Y11" s="121"/>
      <c r="Z11" s="122"/>
      <c r="AA11" s="122"/>
      <c r="AB11" s="122"/>
      <c r="AC11" s="123"/>
      <c r="AD11" s="118"/>
      <c r="AE11" s="118"/>
      <c r="AF11" s="118"/>
      <c r="AG11" s="118"/>
      <c r="AH11" s="110"/>
      <c r="AI11" s="129"/>
      <c r="AJ11" s="129"/>
      <c r="AK11" s="129"/>
      <c r="AL11" s="112"/>
      <c r="AM11" s="121"/>
      <c r="AN11" s="122"/>
      <c r="AO11" s="122"/>
      <c r="AP11" s="122"/>
      <c r="AQ11" s="123"/>
      <c r="AR11" s="0"/>
      <c r="AS11" s="120" t="s">
        <v>31</v>
      </c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1" hidden="false" customHeight="true" outlineLevel="0" collapsed="false">
      <c r="A12" s="1"/>
      <c r="B12" s="110"/>
      <c r="C12" s="114"/>
      <c r="D12" s="114"/>
      <c r="E12" s="114"/>
      <c r="F12" s="112"/>
      <c r="G12" s="110"/>
      <c r="H12" s="128"/>
      <c r="I12" s="128"/>
      <c r="J12" s="128"/>
      <c r="K12" s="112"/>
      <c r="L12" s="102"/>
      <c r="M12" s="103"/>
      <c r="N12" s="103"/>
      <c r="O12" s="103"/>
      <c r="P12" s="104"/>
      <c r="Q12" s="102"/>
      <c r="R12" s="103"/>
      <c r="S12" s="103"/>
      <c r="T12" s="103"/>
      <c r="U12" s="104"/>
      <c r="V12" s="106"/>
      <c r="W12" s="106"/>
      <c r="X12" s="102"/>
      <c r="Y12" s="103"/>
      <c r="Z12" s="103"/>
      <c r="AA12" s="103"/>
      <c r="AB12" s="104"/>
      <c r="AC12" s="102"/>
      <c r="AD12" s="103"/>
      <c r="AE12" s="103"/>
      <c r="AF12" s="103"/>
      <c r="AG12" s="104"/>
      <c r="AH12" s="110"/>
      <c r="AI12" s="129"/>
      <c r="AJ12" s="129"/>
      <c r="AK12" s="129"/>
      <c r="AL12" s="112"/>
      <c r="AM12" s="118"/>
      <c r="AN12" s="118"/>
      <c r="AO12" s="118"/>
      <c r="AP12" s="118"/>
      <c r="AQ12" s="13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1" hidden="false" customHeight="true" outlineLevel="0" collapsed="false">
      <c r="A13" s="1"/>
      <c r="B13" s="121"/>
      <c r="C13" s="122"/>
      <c r="D13" s="122"/>
      <c r="E13" s="122"/>
      <c r="F13" s="123"/>
      <c r="G13" s="121"/>
      <c r="H13" s="122"/>
      <c r="I13" s="122"/>
      <c r="J13" s="122"/>
      <c r="K13" s="123"/>
      <c r="L13" s="110"/>
      <c r="M13" s="114" t="s">
        <v>21</v>
      </c>
      <c r="N13" s="114"/>
      <c r="O13" s="114"/>
      <c r="P13" s="112"/>
      <c r="Q13" s="110"/>
      <c r="R13" s="131" t="s">
        <v>22</v>
      </c>
      <c r="S13" s="131"/>
      <c r="T13" s="131"/>
      <c r="U13" s="112"/>
      <c r="V13" s="106"/>
      <c r="W13" s="106"/>
      <c r="X13" s="110"/>
      <c r="Y13" s="132" t="s">
        <v>32</v>
      </c>
      <c r="Z13" s="132"/>
      <c r="AA13" s="132"/>
      <c r="AB13" s="112"/>
      <c r="AC13" s="110"/>
      <c r="AD13" s="126" t="s">
        <v>22</v>
      </c>
      <c r="AE13" s="126"/>
      <c r="AF13" s="126"/>
      <c r="AG13" s="112"/>
      <c r="AH13" s="121"/>
      <c r="AI13" s="122"/>
      <c r="AJ13" s="122"/>
      <c r="AK13" s="122"/>
      <c r="AL13" s="123"/>
      <c r="AM13" s="118"/>
      <c r="AN13" s="118"/>
      <c r="AO13" s="118"/>
      <c r="AP13" s="118"/>
      <c r="AQ13" s="13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1" hidden="false" customHeight="true" outlineLevel="0" collapsed="false">
      <c r="A14" s="1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0"/>
      <c r="M14" s="114"/>
      <c r="N14" s="114"/>
      <c r="O14" s="114"/>
      <c r="P14" s="112"/>
      <c r="Q14" s="110"/>
      <c r="R14" s="131"/>
      <c r="S14" s="131"/>
      <c r="T14" s="131"/>
      <c r="U14" s="112"/>
      <c r="V14" s="106"/>
      <c r="W14" s="106"/>
      <c r="X14" s="110"/>
      <c r="Y14" s="132"/>
      <c r="Z14" s="132"/>
      <c r="AA14" s="132"/>
      <c r="AB14" s="112"/>
      <c r="AC14" s="110"/>
      <c r="AD14" s="126"/>
      <c r="AE14" s="126"/>
      <c r="AF14" s="126"/>
      <c r="AG14" s="112"/>
      <c r="AH14" s="118"/>
      <c r="AI14" s="118"/>
      <c r="AJ14" s="118"/>
      <c r="AK14" s="118"/>
      <c r="AL14" s="118"/>
      <c r="AM14" s="118"/>
      <c r="AN14" s="118"/>
      <c r="AO14" s="118"/>
      <c r="AP14" s="118"/>
      <c r="AQ14" s="13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1" hidden="false" customHeight="true" outlineLevel="0" collapsed="false">
      <c r="A15" s="1"/>
      <c r="B15" s="115"/>
      <c r="C15" s="113"/>
      <c r="D15" s="113"/>
      <c r="E15" s="113"/>
      <c r="F15" s="113"/>
      <c r="G15" s="113"/>
      <c r="H15" s="113"/>
      <c r="I15" s="113"/>
      <c r="J15" s="113"/>
      <c r="K15" s="113"/>
      <c r="L15" s="110"/>
      <c r="M15" s="114"/>
      <c r="N15" s="114"/>
      <c r="O15" s="114"/>
      <c r="P15" s="112"/>
      <c r="Q15" s="110"/>
      <c r="R15" s="131"/>
      <c r="S15" s="131"/>
      <c r="T15" s="131"/>
      <c r="U15" s="112"/>
      <c r="V15" s="106"/>
      <c r="W15" s="106"/>
      <c r="X15" s="110"/>
      <c r="Y15" s="132"/>
      <c r="Z15" s="132"/>
      <c r="AA15" s="132"/>
      <c r="AB15" s="112"/>
      <c r="AC15" s="110"/>
      <c r="AD15" s="126"/>
      <c r="AE15" s="126"/>
      <c r="AF15" s="126"/>
      <c r="AG15" s="112"/>
      <c r="AH15" s="118"/>
      <c r="AI15" s="118"/>
      <c r="AJ15" s="118"/>
      <c r="AK15" s="118"/>
      <c r="AL15" s="118"/>
      <c r="AM15" s="118"/>
      <c r="AN15" s="118"/>
      <c r="AO15" s="118"/>
      <c r="AP15" s="118"/>
      <c r="AQ15" s="13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1" hidden="false" customHeight="true" outlineLevel="0" collapsed="false">
      <c r="A16" s="1"/>
      <c r="B16" s="115"/>
      <c r="C16" s="113"/>
      <c r="D16" s="113"/>
      <c r="E16" s="113"/>
      <c r="F16" s="113"/>
      <c r="G16" s="113"/>
      <c r="H16" s="113"/>
      <c r="I16" s="113"/>
      <c r="J16" s="113"/>
      <c r="K16" s="113"/>
      <c r="L16" s="121"/>
      <c r="M16" s="122"/>
      <c r="N16" s="122"/>
      <c r="O16" s="122"/>
      <c r="P16" s="123"/>
      <c r="Q16" s="121"/>
      <c r="R16" s="122"/>
      <c r="S16" s="122"/>
      <c r="T16" s="122"/>
      <c r="U16" s="123"/>
      <c r="V16" s="106"/>
      <c r="W16" s="106"/>
      <c r="X16" s="121"/>
      <c r="Y16" s="122"/>
      <c r="Z16" s="122"/>
      <c r="AA16" s="122"/>
      <c r="AB16" s="123"/>
      <c r="AC16" s="121"/>
      <c r="AD16" s="122"/>
      <c r="AE16" s="122"/>
      <c r="AF16" s="122"/>
      <c r="AG16" s="123"/>
      <c r="AH16" s="118"/>
      <c r="AI16" s="118"/>
      <c r="AJ16" s="118"/>
      <c r="AK16" s="118"/>
      <c r="AL16" s="118"/>
      <c r="AM16" s="118"/>
      <c r="AN16" s="118"/>
      <c r="AO16" s="118"/>
      <c r="AP16" s="118"/>
      <c r="AQ16" s="13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1" hidden="false" customHeight="true" outlineLevel="0" collapsed="false">
      <c r="A17" s="1"/>
      <c r="B17" s="102"/>
      <c r="C17" s="103"/>
      <c r="D17" s="103"/>
      <c r="E17" s="103"/>
      <c r="F17" s="104"/>
      <c r="G17" s="113"/>
      <c r="H17" s="113"/>
      <c r="I17" s="113"/>
      <c r="J17" s="102"/>
      <c r="K17" s="103"/>
      <c r="L17" s="103"/>
      <c r="M17" s="103"/>
      <c r="N17" s="104"/>
      <c r="O17" s="102"/>
      <c r="P17" s="103"/>
      <c r="Q17" s="103"/>
      <c r="R17" s="103"/>
      <c r="S17" s="104"/>
      <c r="T17" s="113"/>
      <c r="U17" s="124"/>
      <c r="V17" s="106"/>
      <c r="W17" s="106"/>
      <c r="X17" s="115"/>
      <c r="Y17" s="113"/>
      <c r="Z17" s="113"/>
      <c r="AA17" s="113"/>
      <c r="AB17" s="118"/>
      <c r="AC17" s="102"/>
      <c r="AD17" s="103"/>
      <c r="AE17" s="103"/>
      <c r="AF17" s="103"/>
      <c r="AG17" s="104"/>
      <c r="AH17" s="102"/>
      <c r="AI17" s="103"/>
      <c r="AJ17" s="103"/>
      <c r="AK17" s="103"/>
      <c r="AL17" s="104"/>
      <c r="AM17" s="102"/>
      <c r="AN17" s="103"/>
      <c r="AO17" s="103"/>
      <c r="AP17" s="103"/>
      <c r="AQ17" s="104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1" hidden="false" customHeight="true" outlineLevel="0" collapsed="false">
      <c r="A18" s="1"/>
      <c r="B18" s="110"/>
      <c r="C18" s="117" t="s">
        <v>22</v>
      </c>
      <c r="D18" s="117"/>
      <c r="E18" s="117"/>
      <c r="F18" s="112"/>
      <c r="G18" s="113"/>
      <c r="H18" s="113"/>
      <c r="I18" s="113"/>
      <c r="J18" s="110"/>
      <c r="K18" s="117" t="s">
        <v>22</v>
      </c>
      <c r="L18" s="117"/>
      <c r="M18" s="117"/>
      <c r="N18" s="112"/>
      <c r="O18" s="110"/>
      <c r="P18" s="131" t="s">
        <v>22</v>
      </c>
      <c r="Q18" s="131"/>
      <c r="R18" s="131"/>
      <c r="S18" s="112"/>
      <c r="T18" s="113"/>
      <c r="U18" s="124"/>
      <c r="V18" s="106"/>
      <c r="W18" s="106"/>
      <c r="X18" s="115"/>
      <c r="Y18" s="113"/>
      <c r="Z18" s="113"/>
      <c r="AA18" s="113"/>
      <c r="AB18" s="118"/>
      <c r="AC18" s="110"/>
      <c r="AD18" s="119" t="s">
        <v>21</v>
      </c>
      <c r="AE18" s="119"/>
      <c r="AF18" s="119"/>
      <c r="AG18" s="112"/>
      <c r="AH18" s="110"/>
      <c r="AI18" s="131" t="s">
        <v>22</v>
      </c>
      <c r="AJ18" s="131"/>
      <c r="AK18" s="131"/>
      <c r="AL18" s="112"/>
      <c r="AM18" s="110"/>
      <c r="AN18" s="128" t="s">
        <v>21</v>
      </c>
      <c r="AO18" s="128"/>
      <c r="AP18" s="128"/>
      <c r="AQ18" s="112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1" hidden="false" customHeight="true" outlineLevel="0" collapsed="false">
      <c r="A19" s="1"/>
      <c r="B19" s="110"/>
      <c r="C19" s="117"/>
      <c r="D19" s="117"/>
      <c r="E19" s="117"/>
      <c r="F19" s="112"/>
      <c r="G19" s="113"/>
      <c r="H19" s="113"/>
      <c r="I19" s="113"/>
      <c r="J19" s="110"/>
      <c r="K19" s="117"/>
      <c r="L19" s="117"/>
      <c r="M19" s="117"/>
      <c r="N19" s="112"/>
      <c r="O19" s="110"/>
      <c r="P19" s="131"/>
      <c r="Q19" s="131"/>
      <c r="R19" s="131"/>
      <c r="S19" s="112"/>
      <c r="T19" s="113"/>
      <c r="U19" s="124"/>
      <c r="V19" s="106"/>
      <c r="W19" s="106"/>
      <c r="X19" s="115"/>
      <c r="Y19" s="113"/>
      <c r="Z19" s="113"/>
      <c r="AA19" s="113"/>
      <c r="AB19" s="118"/>
      <c r="AC19" s="110"/>
      <c r="AD19" s="119"/>
      <c r="AE19" s="119"/>
      <c r="AF19" s="119"/>
      <c r="AG19" s="112"/>
      <c r="AH19" s="110"/>
      <c r="AI19" s="131"/>
      <c r="AJ19" s="131"/>
      <c r="AK19" s="131"/>
      <c r="AL19" s="112"/>
      <c r="AM19" s="110"/>
      <c r="AN19" s="128"/>
      <c r="AO19" s="128"/>
      <c r="AP19" s="128"/>
      <c r="AQ19" s="112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1" hidden="false" customHeight="true" outlineLevel="0" collapsed="false">
      <c r="A20" s="1"/>
      <c r="B20" s="110"/>
      <c r="C20" s="117"/>
      <c r="D20" s="117"/>
      <c r="E20" s="117"/>
      <c r="F20" s="112"/>
      <c r="G20" s="113"/>
      <c r="H20" s="113"/>
      <c r="I20" s="113"/>
      <c r="J20" s="110"/>
      <c r="K20" s="117"/>
      <c r="L20" s="117"/>
      <c r="M20" s="117"/>
      <c r="N20" s="112"/>
      <c r="O20" s="110"/>
      <c r="P20" s="131"/>
      <c r="Q20" s="131"/>
      <c r="R20" s="131"/>
      <c r="S20" s="112"/>
      <c r="T20" s="113"/>
      <c r="U20" s="124"/>
      <c r="V20" s="106"/>
      <c r="W20" s="106"/>
      <c r="X20" s="115"/>
      <c r="Y20" s="113"/>
      <c r="Z20" s="113"/>
      <c r="AA20" s="113"/>
      <c r="AB20" s="118"/>
      <c r="AC20" s="110"/>
      <c r="AD20" s="119"/>
      <c r="AE20" s="119"/>
      <c r="AF20" s="119"/>
      <c r="AG20" s="112"/>
      <c r="AH20" s="110"/>
      <c r="AI20" s="131"/>
      <c r="AJ20" s="131"/>
      <c r="AK20" s="131"/>
      <c r="AL20" s="112"/>
      <c r="AM20" s="110"/>
      <c r="AN20" s="128"/>
      <c r="AO20" s="128"/>
      <c r="AP20" s="128"/>
      <c r="AQ20" s="112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1" hidden="false" customHeight="true" outlineLevel="0" collapsed="false">
      <c r="A21" s="1"/>
      <c r="B21" s="121"/>
      <c r="C21" s="122"/>
      <c r="D21" s="122"/>
      <c r="E21" s="122"/>
      <c r="F21" s="123"/>
      <c r="G21" s="113"/>
      <c r="H21" s="113"/>
      <c r="I21" s="113"/>
      <c r="J21" s="121"/>
      <c r="K21" s="122"/>
      <c r="L21" s="122"/>
      <c r="M21" s="122"/>
      <c r="N21" s="123"/>
      <c r="O21" s="121"/>
      <c r="P21" s="122"/>
      <c r="Q21" s="122"/>
      <c r="R21" s="122"/>
      <c r="S21" s="123"/>
      <c r="T21" s="113"/>
      <c r="U21" s="124"/>
      <c r="V21" s="106"/>
      <c r="W21" s="106"/>
      <c r="X21" s="115"/>
      <c r="Y21" s="113"/>
      <c r="Z21" s="113"/>
      <c r="AA21" s="113"/>
      <c r="AB21" s="118"/>
      <c r="AC21" s="121"/>
      <c r="AD21" s="122"/>
      <c r="AE21" s="122"/>
      <c r="AF21" s="122"/>
      <c r="AG21" s="123"/>
      <c r="AH21" s="121"/>
      <c r="AI21" s="122"/>
      <c r="AJ21" s="122"/>
      <c r="AK21" s="122"/>
      <c r="AL21" s="123"/>
      <c r="AM21" s="121"/>
      <c r="AN21" s="122"/>
      <c r="AO21" s="122"/>
      <c r="AP21" s="122"/>
      <c r="AQ21" s="123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1" hidden="false" customHeight="true" outlineLevel="0" collapsed="false">
      <c r="A22" s="1"/>
      <c r="B22" s="11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24"/>
      <c r="V22" s="106"/>
      <c r="W22" s="106"/>
      <c r="X22" s="115"/>
      <c r="Y22" s="113"/>
      <c r="Z22" s="113"/>
      <c r="AA22" s="113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02"/>
      <c r="AN22" s="103"/>
      <c r="AO22" s="103"/>
      <c r="AP22" s="103"/>
      <c r="AQ22" s="104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.1" hidden="false" customHeight="true" outlineLevel="0" collapsed="false">
      <c r="A23" s="1"/>
      <c r="B23" s="115"/>
      <c r="C23" s="113"/>
      <c r="D23" s="113"/>
      <c r="E23" s="113"/>
      <c r="F23" s="113"/>
      <c r="G23" s="113"/>
      <c r="H23" s="113"/>
      <c r="I23" s="113"/>
      <c r="J23" s="113"/>
      <c r="K23" s="113"/>
      <c r="L23" s="102"/>
      <c r="M23" s="103"/>
      <c r="N23" s="103"/>
      <c r="O23" s="103"/>
      <c r="P23" s="104"/>
      <c r="Q23" s="102"/>
      <c r="R23" s="103"/>
      <c r="S23" s="103"/>
      <c r="T23" s="103"/>
      <c r="U23" s="104"/>
      <c r="V23" s="106"/>
      <c r="W23" s="106"/>
      <c r="X23" s="102"/>
      <c r="Y23" s="103"/>
      <c r="Z23" s="103"/>
      <c r="AA23" s="103"/>
      <c r="AB23" s="104"/>
      <c r="AC23" s="102"/>
      <c r="AD23" s="103"/>
      <c r="AE23" s="103"/>
      <c r="AF23" s="103"/>
      <c r="AG23" s="104"/>
      <c r="AH23" s="102"/>
      <c r="AI23" s="103"/>
      <c r="AJ23" s="103"/>
      <c r="AK23" s="103"/>
      <c r="AL23" s="104"/>
      <c r="AM23" s="110"/>
      <c r="AN23" s="116" t="s">
        <v>22</v>
      </c>
      <c r="AO23" s="116"/>
      <c r="AP23" s="116"/>
      <c r="AQ23" s="112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.1" hidden="false" customHeight="true" outlineLevel="0" collapsed="false">
      <c r="A24" s="1"/>
      <c r="B24" s="115"/>
      <c r="C24" s="113"/>
      <c r="D24" s="113"/>
      <c r="E24" s="113"/>
      <c r="F24" s="113"/>
      <c r="G24" s="113"/>
      <c r="H24" s="113"/>
      <c r="I24" s="113"/>
      <c r="J24" s="113"/>
      <c r="K24" s="113"/>
      <c r="L24" s="110"/>
      <c r="M24" s="114" t="s">
        <v>21</v>
      </c>
      <c r="N24" s="114"/>
      <c r="O24" s="114"/>
      <c r="P24" s="112"/>
      <c r="Q24" s="110"/>
      <c r="R24" s="114" t="s">
        <v>21</v>
      </c>
      <c r="S24" s="114"/>
      <c r="T24" s="114"/>
      <c r="U24" s="112"/>
      <c r="V24" s="106"/>
      <c r="W24" s="106"/>
      <c r="X24" s="110"/>
      <c r="Y24" s="119" t="s">
        <v>21</v>
      </c>
      <c r="Z24" s="119"/>
      <c r="AA24" s="119"/>
      <c r="AB24" s="112"/>
      <c r="AC24" s="110"/>
      <c r="AD24" s="117" t="s">
        <v>22</v>
      </c>
      <c r="AE24" s="117"/>
      <c r="AF24" s="117"/>
      <c r="AG24" s="112"/>
      <c r="AH24" s="110"/>
      <c r="AI24" s="119" t="s">
        <v>21</v>
      </c>
      <c r="AJ24" s="119"/>
      <c r="AK24" s="119"/>
      <c r="AL24" s="112"/>
      <c r="AM24" s="110"/>
      <c r="AN24" s="116"/>
      <c r="AO24" s="116"/>
      <c r="AP24" s="116"/>
      <c r="AQ24" s="112"/>
      <c r="AR24" s="1" t="s">
        <v>33</v>
      </c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1" hidden="false" customHeight="true" outlineLevel="0" collapsed="false">
      <c r="A25" s="1"/>
      <c r="B25" s="102"/>
      <c r="C25" s="103"/>
      <c r="D25" s="103"/>
      <c r="E25" s="103"/>
      <c r="F25" s="104"/>
      <c r="G25" s="113"/>
      <c r="H25" s="113"/>
      <c r="I25" s="113"/>
      <c r="J25" s="113"/>
      <c r="K25" s="113"/>
      <c r="L25" s="110"/>
      <c r="M25" s="114"/>
      <c r="N25" s="114"/>
      <c r="O25" s="114"/>
      <c r="P25" s="112"/>
      <c r="Q25" s="110"/>
      <c r="R25" s="114"/>
      <c r="S25" s="114"/>
      <c r="T25" s="114"/>
      <c r="U25" s="112"/>
      <c r="V25" s="106"/>
      <c r="W25" s="106"/>
      <c r="X25" s="110"/>
      <c r="Y25" s="119"/>
      <c r="Z25" s="119"/>
      <c r="AA25" s="119"/>
      <c r="AB25" s="112"/>
      <c r="AC25" s="110"/>
      <c r="AD25" s="117"/>
      <c r="AE25" s="117"/>
      <c r="AF25" s="117"/>
      <c r="AG25" s="112"/>
      <c r="AH25" s="110"/>
      <c r="AI25" s="119"/>
      <c r="AJ25" s="119"/>
      <c r="AK25" s="119"/>
      <c r="AL25" s="112"/>
      <c r="AM25" s="110"/>
      <c r="AN25" s="116"/>
      <c r="AO25" s="116"/>
      <c r="AP25" s="116"/>
      <c r="AQ25" s="112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1" hidden="false" customHeight="true" outlineLevel="0" collapsed="false">
      <c r="A26" s="1"/>
      <c r="B26" s="110"/>
      <c r="C26" s="133" t="s">
        <v>21</v>
      </c>
      <c r="D26" s="133"/>
      <c r="E26" s="133"/>
      <c r="F26" s="112"/>
      <c r="G26" s="113"/>
      <c r="H26" s="113"/>
      <c r="I26" s="113"/>
      <c r="J26" s="113"/>
      <c r="K26" s="113"/>
      <c r="L26" s="110"/>
      <c r="M26" s="114"/>
      <c r="N26" s="114"/>
      <c r="O26" s="114"/>
      <c r="P26" s="112"/>
      <c r="Q26" s="110"/>
      <c r="R26" s="114"/>
      <c r="S26" s="114"/>
      <c r="T26" s="114"/>
      <c r="U26" s="112"/>
      <c r="V26" s="106"/>
      <c r="W26" s="106"/>
      <c r="X26" s="110"/>
      <c r="Y26" s="119"/>
      <c r="Z26" s="119"/>
      <c r="AA26" s="119"/>
      <c r="AB26" s="112"/>
      <c r="AC26" s="110"/>
      <c r="AD26" s="117"/>
      <c r="AE26" s="117"/>
      <c r="AF26" s="117"/>
      <c r="AG26" s="112"/>
      <c r="AH26" s="110"/>
      <c r="AI26" s="119"/>
      <c r="AJ26" s="119"/>
      <c r="AK26" s="119"/>
      <c r="AL26" s="112"/>
      <c r="AM26" s="121"/>
      <c r="AN26" s="122"/>
      <c r="AO26" s="122"/>
      <c r="AP26" s="122"/>
      <c r="AQ26" s="123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1" hidden="false" customHeight="true" outlineLevel="0" collapsed="false">
      <c r="A27" s="1"/>
      <c r="B27" s="110"/>
      <c r="C27" s="133"/>
      <c r="D27" s="133"/>
      <c r="E27" s="133"/>
      <c r="F27" s="112"/>
      <c r="G27" s="113"/>
      <c r="H27" s="113"/>
      <c r="I27" s="113"/>
      <c r="J27" s="113"/>
      <c r="K27" s="113"/>
      <c r="L27" s="121"/>
      <c r="M27" s="122"/>
      <c r="N27" s="122"/>
      <c r="O27" s="122"/>
      <c r="P27" s="123"/>
      <c r="Q27" s="121"/>
      <c r="R27" s="122"/>
      <c r="S27" s="122"/>
      <c r="T27" s="122"/>
      <c r="U27" s="123"/>
      <c r="V27" s="106"/>
      <c r="W27" s="106"/>
      <c r="X27" s="121"/>
      <c r="Y27" s="122"/>
      <c r="Z27" s="122"/>
      <c r="AA27" s="122"/>
      <c r="AB27" s="123"/>
      <c r="AC27" s="121"/>
      <c r="AD27" s="122"/>
      <c r="AE27" s="122"/>
      <c r="AF27" s="122"/>
      <c r="AG27" s="123"/>
      <c r="AH27" s="121"/>
      <c r="AI27" s="122"/>
      <c r="AJ27" s="122"/>
      <c r="AK27" s="122"/>
      <c r="AL27" s="123"/>
      <c r="AM27" s="102"/>
      <c r="AN27" s="103"/>
      <c r="AO27" s="103"/>
      <c r="AP27" s="103"/>
      <c r="AQ27" s="104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1" hidden="false" customHeight="true" outlineLevel="0" collapsed="false">
      <c r="A28" s="1"/>
      <c r="B28" s="110"/>
      <c r="C28" s="133"/>
      <c r="D28" s="133"/>
      <c r="E28" s="133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24"/>
      <c r="V28" s="106"/>
      <c r="W28" s="106"/>
      <c r="X28" s="115"/>
      <c r="Y28" s="113"/>
      <c r="Z28" s="113"/>
      <c r="AA28" s="113"/>
      <c r="AB28" s="118"/>
      <c r="AC28" s="102"/>
      <c r="AD28" s="103"/>
      <c r="AE28" s="103"/>
      <c r="AF28" s="103"/>
      <c r="AG28" s="104"/>
      <c r="AH28" s="102"/>
      <c r="AI28" s="103"/>
      <c r="AJ28" s="103"/>
      <c r="AK28" s="103"/>
      <c r="AL28" s="104"/>
      <c r="AM28" s="110"/>
      <c r="AN28" s="128" t="s">
        <v>21</v>
      </c>
      <c r="AO28" s="128"/>
      <c r="AP28" s="128"/>
      <c r="AQ28" s="112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1" hidden="false" customHeight="true" outlineLevel="0" collapsed="false">
      <c r="A29" s="1"/>
      <c r="B29" s="121"/>
      <c r="C29" s="122"/>
      <c r="D29" s="122"/>
      <c r="E29" s="122"/>
      <c r="F29" s="123"/>
      <c r="G29" s="113"/>
      <c r="H29" s="113"/>
      <c r="I29" s="102"/>
      <c r="J29" s="103"/>
      <c r="K29" s="103"/>
      <c r="L29" s="103"/>
      <c r="M29" s="104"/>
      <c r="N29" s="113"/>
      <c r="O29" s="113"/>
      <c r="P29" s="102"/>
      <c r="Q29" s="103"/>
      <c r="R29" s="103"/>
      <c r="S29" s="103"/>
      <c r="T29" s="104"/>
      <c r="U29" s="124"/>
      <c r="V29" s="106"/>
      <c r="W29" s="106"/>
      <c r="X29" s="102"/>
      <c r="Y29" s="103"/>
      <c r="Z29" s="103"/>
      <c r="AA29" s="103"/>
      <c r="AB29" s="104"/>
      <c r="AC29" s="110"/>
      <c r="AD29" s="126" t="s">
        <v>22</v>
      </c>
      <c r="AE29" s="126"/>
      <c r="AF29" s="126"/>
      <c r="AG29" s="112"/>
      <c r="AH29" s="110"/>
      <c r="AI29" s="126" t="s">
        <v>22</v>
      </c>
      <c r="AJ29" s="126"/>
      <c r="AK29" s="126"/>
      <c r="AL29" s="112"/>
      <c r="AM29" s="110"/>
      <c r="AN29" s="128"/>
      <c r="AO29" s="128"/>
      <c r="AP29" s="128"/>
      <c r="AQ29" s="112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1" hidden="false" customHeight="true" outlineLevel="0" collapsed="false">
      <c r="A30" s="1"/>
      <c r="B30" s="115"/>
      <c r="C30" s="113"/>
      <c r="D30" s="113"/>
      <c r="E30" s="113"/>
      <c r="F30" s="113"/>
      <c r="G30" s="113"/>
      <c r="H30" s="113"/>
      <c r="I30" s="110"/>
      <c r="J30" s="134" t="s">
        <v>34</v>
      </c>
      <c r="K30" s="134"/>
      <c r="L30" s="134"/>
      <c r="M30" s="112"/>
      <c r="N30" s="113"/>
      <c r="O30" s="113"/>
      <c r="P30" s="110"/>
      <c r="Q30" s="134" t="s">
        <v>35</v>
      </c>
      <c r="R30" s="134"/>
      <c r="S30" s="134"/>
      <c r="T30" s="112"/>
      <c r="U30" s="124"/>
      <c r="V30" s="106"/>
      <c r="W30" s="106"/>
      <c r="X30" s="110"/>
      <c r="Y30" s="135" t="s">
        <v>36</v>
      </c>
      <c r="Z30" s="135"/>
      <c r="AA30" s="135"/>
      <c r="AB30" s="112"/>
      <c r="AC30" s="110"/>
      <c r="AD30" s="126"/>
      <c r="AE30" s="126"/>
      <c r="AF30" s="126"/>
      <c r="AG30" s="112"/>
      <c r="AH30" s="110"/>
      <c r="AI30" s="126"/>
      <c r="AJ30" s="126"/>
      <c r="AK30" s="126"/>
      <c r="AL30" s="112"/>
      <c r="AM30" s="110"/>
      <c r="AN30" s="128"/>
      <c r="AO30" s="128"/>
      <c r="AP30" s="128"/>
      <c r="AQ30" s="112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1" hidden="false" customHeight="true" outlineLevel="0" collapsed="false">
      <c r="A31" s="1"/>
      <c r="B31" s="115"/>
      <c r="C31" s="113"/>
      <c r="D31" s="113"/>
      <c r="E31" s="113"/>
      <c r="F31" s="113"/>
      <c r="G31" s="113"/>
      <c r="H31" s="113"/>
      <c r="I31" s="110"/>
      <c r="J31" s="134"/>
      <c r="K31" s="134"/>
      <c r="L31" s="134"/>
      <c r="M31" s="112"/>
      <c r="N31" s="113"/>
      <c r="O31" s="113"/>
      <c r="P31" s="110"/>
      <c r="Q31" s="134"/>
      <c r="R31" s="134"/>
      <c r="S31" s="134"/>
      <c r="T31" s="112"/>
      <c r="U31" s="113"/>
      <c r="V31" s="106"/>
      <c r="W31" s="106"/>
      <c r="X31" s="110"/>
      <c r="Y31" s="135"/>
      <c r="Z31" s="135"/>
      <c r="AA31" s="135"/>
      <c r="AB31" s="112"/>
      <c r="AC31" s="110"/>
      <c r="AD31" s="126"/>
      <c r="AE31" s="126"/>
      <c r="AF31" s="126"/>
      <c r="AG31" s="112"/>
      <c r="AH31" s="110"/>
      <c r="AI31" s="126"/>
      <c r="AJ31" s="126"/>
      <c r="AK31" s="126"/>
      <c r="AL31" s="112"/>
      <c r="AM31" s="121"/>
      <c r="AN31" s="122"/>
      <c r="AO31" s="122"/>
      <c r="AP31" s="122"/>
      <c r="AQ31" s="123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1" hidden="false" customHeight="true" outlineLevel="0" collapsed="false">
      <c r="A32" s="1"/>
      <c r="B32" s="102"/>
      <c r="C32" s="103"/>
      <c r="D32" s="103"/>
      <c r="E32" s="103"/>
      <c r="F32" s="104"/>
      <c r="G32" s="113"/>
      <c r="H32" s="113"/>
      <c r="I32" s="110"/>
      <c r="J32" s="134"/>
      <c r="K32" s="134"/>
      <c r="L32" s="134"/>
      <c r="M32" s="112"/>
      <c r="N32" s="113"/>
      <c r="O32" s="113"/>
      <c r="P32" s="110"/>
      <c r="Q32" s="134"/>
      <c r="R32" s="134"/>
      <c r="S32" s="134"/>
      <c r="T32" s="112"/>
      <c r="U32" s="113"/>
      <c r="V32" s="106"/>
      <c r="W32" s="106"/>
      <c r="X32" s="110"/>
      <c r="Y32" s="135"/>
      <c r="Z32" s="135"/>
      <c r="AA32" s="135"/>
      <c r="AB32" s="112"/>
      <c r="AC32" s="121"/>
      <c r="AD32" s="122"/>
      <c r="AE32" s="122"/>
      <c r="AF32" s="122"/>
      <c r="AG32" s="123"/>
      <c r="AH32" s="121"/>
      <c r="AI32" s="122"/>
      <c r="AJ32" s="122"/>
      <c r="AK32" s="122"/>
      <c r="AL32" s="123"/>
      <c r="AM32" s="102"/>
      <c r="AN32" s="103"/>
      <c r="AO32" s="103"/>
      <c r="AP32" s="103"/>
      <c r="AQ32" s="104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4.1" hidden="false" customHeight="true" outlineLevel="0" collapsed="false">
      <c r="A33" s="1"/>
      <c r="B33" s="110"/>
      <c r="C33" s="131" t="s">
        <v>22</v>
      </c>
      <c r="D33" s="131"/>
      <c r="E33" s="131"/>
      <c r="F33" s="112"/>
      <c r="G33" s="113"/>
      <c r="H33" s="113"/>
      <c r="I33" s="121"/>
      <c r="J33" s="122"/>
      <c r="K33" s="122"/>
      <c r="L33" s="122"/>
      <c r="M33" s="123"/>
      <c r="N33" s="113"/>
      <c r="O33" s="113"/>
      <c r="P33" s="121"/>
      <c r="Q33" s="122"/>
      <c r="R33" s="122"/>
      <c r="S33" s="122"/>
      <c r="T33" s="123"/>
      <c r="U33" s="113"/>
      <c r="V33" s="106"/>
      <c r="W33" s="106"/>
      <c r="X33" s="121"/>
      <c r="Y33" s="122"/>
      <c r="Z33" s="122"/>
      <c r="AA33" s="122"/>
      <c r="AB33" s="123"/>
      <c r="AC33" s="113"/>
      <c r="AD33" s="113"/>
      <c r="AE33" s="113"/>
      <c r="AF33" s="113"/>
      <c r="AG33" s="118"/>
      <c r="AH33" s="118"/>
      <c r="AI33" s="118"/>
      <c r="AJ33" s="118"/>
      <c r="AK33" s="118"/>
      <c r="AL33" s="118"/>
      <c r="AM33" s="110"/>
      <c r="AN33" s="136" t="s">
        <v>32</v>
      </c>
      <c r="AO33" s="136"/>
      <c r="AP33" s="136"/>
      <c r="AQ33" s="112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1" hidden="false" customHeight="true" outlineLevel="0" collapsed="false">
      <c r="A34" s="1"/>
      <c r="B34" s="110"/>
      <c r="C34" s="131"/>
      <c r="D34" s="131"/>
      <c r="E34" s="131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06"/>
      <c r="W34" s="106"/>
      <c r="X34" s="137" t="s">
        <v>37</v>
      </c>
      <c r="Y34" s="137"/>
      <c r="Z34" s="137"/>
      <c r="AA34" s="138" t="s">
        <v>38</v>
      </c>
      <c r="AB34" s="138"/>
      <c r="AC34" s="138"/>
      <c r="AD34" s="137" t="s">
        <v>39</v>
      </c>
      <c r="AE34" s="137"/>
      <c r="AF34" s="137"/>
      <c r="AG34" s="118"/>
      <c r="AH34" s="118"/>
      <c r="AI34" s="118"/>
      <c r="AJ34" s="118"/>
      <c r="AK34" s="118"/>
      <c r="AL34" s="118"/>
      <c r="AM34" s="110"/>
      <c r="AN34" s="136"/>
      <c r="AO34" s="136"/>
      <c r="AP34" s="136"/>
      <c r="AQ34" s="112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1" hidden="false" customHeight="true" outlineLevel="0" collapsed="false">
      <c r="A35" s="1"/>
      <c r="B35" s="110"/>
      <c r="C35" s="131"/>
      <c r="D35" s="131"/>
      <c r="E35" s="131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06"/>
      <c r="W35" s="106"/>
      <c r="X35" s="137"/>
      <c r="Y35" s="137"/>
      <c r="Z35" s="137"/>
      <c r="AA35" s="138"/>
      <c r="AB35" s="138"/>
      <c r="AC35" s="138"/>
      <c r="AD35" s="137"/>
      <c r="AE35" s="137"/>
      <c r="AF35" s="137"/>
      <c r="AG35" s="102"/>
      <c r="AH35" s="103"/>
      <c r="AI35" s="103"/>
      <c r="AJ35" s="103"/>
      <c r="AK35" s="104"/>
      <c r="AL35" s="118"/>
      <c r="AM35" s="110"/>
      <c r="AN35" s="136"/>
      <c r="AO35" s="136"/>
      <c r="AP35" s="136"/>
      <c r="AQ35" s="112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1" hidden="false" customHeight="true" outlineLevel="0" collapsed="false">
      <c r="A36" s="1"/>
      <c r="B36" s="121"/>
      <c r="C36" s="122"/>
      <c r="D36" s="122"/>
      <c r="E36" s="122"/>
      <c r="F36" s="12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39" t="s">
        <v>40</v>
      </c>
      <c r="T36" s="139"/>
      <c r="U36" s="139"/>
      <c r="V36" s="106"/>
      <c r="W36" s="106"/>
      <c r="X36" s="137"/>
      <c r="Y36" s="137"/>
      <c r="Z36" s="137"/>
      <c r="AA36" s="138"/>
      <c r="AB36" s="138"/>
      <c r="AC36" s="138"/>
      <c r="AD36" s="137"/>
      <c r="AE36" s="137"/>
      <c r="AF36" s="137"/>
      <c r="AG36" s="110"/>
      <c r="AH36" s="140" t="s">
        <v>41</v>
      </c>
      <c r="AI36" s="140"/>
      <c r="AJ36" s="140"/>
      <c r="AK36" s="112"/>
      <c r="AL36" s="118"/>
      <c r="AM36" s="121"/>
      <c r="AN36" s="122"/>
      <c r="AO36" s="122"/>
      <c r="AP36" s="122"/>
      <c r="AQ36" s="123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.1" hidden="false" customHeight="true" outlineLevel="0" collapsed="false">
      <c r="A37" s="1"/>
      <c r="B37" s="102"/>
      <c r="C37" s="103"/>
      <c r="D37" s="103"/>
      <c r="E37" s="103"/>
      <c r="F37" s="104"/>
      <c r="G37" s="102"/>
      <c r="H37" s="103"/>
      <c r="I37" s="103"/>
      <c r="J37" s="103"/>
      <c r="K37" s="104"/>
      <c r="L37" s="102"/>
      <c r="M37" s="103"/>
      <c r="N37" s="103"/>
      <c r="O37" s="103"/>
      <c r="P37" s="104"/>
      <c r="Q37" s="113"/>
      <c r="R37" s="113"/>
      <c r="S37" s="139"/>
      <c r="T37" s="139"/>
      <c r="U37" s="139"/>
      <c r="V37" s="106"/>
      <c r="W37" s="106"/>
      <c r="X37" s="115"/>
      <c r="Y37" s="113"/>
      <c r="Z37" s="113"/>
      <c r="AA37" s="113"/>
      <c r="AB37" s="113"/>
      <c r="AC37" s="113"/>
      <c r="AD37" s="113"/>
      <c r="AE37" s="113"/>
      <c r="AF37" s="118"/>
      <c r="AG37" s="110"/>
      <c r="AH37" s="140"/>
      <c r="AI37" s="140"/>
      <c r="AJ37" s="140"/>
      <c r="AK37" s="112"/>
      <c r="AL37" s="118"/>
      <c r="AM37" s="102"/>
      <c r="AN37" s="103"/>
      <c r="AO37" s="103"/>
      <c r="AP37" s="103"/>
      <c r="AQ37" s="104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.1" hidden="false" customHeight="true" outlineLevel="0" collapsed="false">
      <c r="A38" s="1"/>
      <c r="B38" s="110"/>
      <c r="C38" s="114" t="s">
        <v>21</v>
      </c>
      <c r="D38" s="114"/>
      <c r="E38" s="114"/>
      <c r="F38" s="112"/>
      <c r="G38" s="110"/>
      <c r="H38" s="134" t="s">
        <v>42</v>
      </c>
      <c r="I38" s="134"/>
      <c r="J38" s="134"/>
      <c r="K38" s="112"/>
      <c r="L38" s="110"/>
      <c r="M38" s="141" t="s">
        <v>43</v>
      </c>
      <c r="N38" s="141"/>
      <c r="O38" s="141"/>
      <c r="P38" s="112"/>
      <c r="Q38" s="113"/>
      <c r="R38" s="113"/>
      <c r="S38" s="139"/>
      <c r="T38" s="139"/>
      <c r="U38" s="139"/>
      <c r="V38" s="106"/>
      <c r="W38" s="106"/>
      <c r="X38" s="115"/>
      <c r="Y38" s="113"/>
      <c r="Z38" s="113"/>
      <c r="AA38" s="113"/>
      <c r="AB38" s="118"/>
      <c r="AC38" s="118"/>
      <c r="AD38" s="118"/>
      <c r="AE38" s="118"/>
      <c r="AF38" s="118"/>
      <c r="AG38" s="110"/>
      <c r="AH38" s="140"/>
      <c r="AI38" s="140"/>
      <c r="AJ38" s="140"/>
      <c r="AK38" s="112"/>
      <c r="AL38" s="118"/>
      <c r="AM38" s="110"/>
      <c r="AN38" s="119" t="s">
        <v>21</v>
      </c>
      <c r="AO38" s="119"/>
      <c r="AP38" s="119"/>
      <c r="AQ38" s="112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.1" hidden="false" customHeight="true" outlineLevel="0" collapsed="false">
      <c r="A39" s="1"/>
      <c r="B39" s="110"/>
      <c r="C39" s="114"/>
      <c r="D39" s="114"/>
      <c r="E39" s="114"/>
      <c r="F39" s="112"/>
      <c r="G39" s="110"/>
      <c r="H39" s="134"/>
      <c r="I39" s="134"/>
      <c r="J39" s="134"/>
      <c r="K39" s="112"/>
      <c r="L39" s="110"/>
      <c r="M39" s="141"/>
      <c r="N39" s="141"/>
      <c r="O39" s="141"/>
      <c r="P39" s="112"/>
      <c r="Q39" s="113"/>
      <c r="R39" s="113"/>
      <c r="S39" s="139" t="s">
        <v>44</v>
      </c>
      <c r="T39" s="139"/>
      <c r="U39" s="139"/>
      <c r="V39" s="106"/>
      <c r="W39" s="106"/>
      <c r="X39" s="142" t="s">
        <v>45</v>
      </c>
      <c r="Y39" s="142"/>
      <c r="Z39" s="142"/>
      <c r="AA39" s="142" t="s">
        <v>38</v>
      </c>
      <c r="AB39" s="142"/>
      <c r="AC39" s="142"/>
      <c r="AD39" s="142" t="s">
        <v>46</v>
      </c>
      <c r="AE39" s="142"/>
      <c r="AF39" s="142"/>
      <c r="AG39" s="121"/>
      <c r="AH39" s="122"/>
      <c r="AI39" s="122"/>
      <c r="AJ39" s="122"/>
      <c r="AK39" s="123"/>
      <c r="AL39" s="118"/>
      <c r="AM39" s="110"/>
      <c r="AN39" s="119"/>
      <c r="AO39" s="119"/>
      <c r="AP39" s="119"/>
      <c r="AQ39" s="112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1" hidden="false" customHeight="true" outlineLevel="0" collapsed="false">
      <c r="A40" s="1"/>
      <c r="B40" s="110"/>
      <c r="C40" s="114"/>
      <c r="D40" s="114"/>
      <c r="E40" s="114"/>
      <c r="F40" s="112"/>
      <c r="G40" s="110"/>
      <c r="H40" s="134"/>
      <c r="I40" s="134"/>
      <c r="J40" s="134"/>
      <c r="K40" s="112"/>
      <c r="L40" s="110"/>
      <c r="M40" s="141"/>
      <c r="N40" s="141"/>
      <c r="O40" s="141"/>
      <c r="P40" s="112"/>
      <c r="Q40" s="113"/>
      <c r="R40" s="113"/>
      <c r="S40" s="139"/>
      <c r="T40" s="139"/>
      <c r="U40" s="139"/>
      <c r="V40" s="106"/>
      <c r="W40" s="106"/>
      <c r="X40" s="142"/>
      <c r="Y40" s="142"/>
      <c r="Z40" s="142"/>
      <c r="AA40" s="142"/>
      <c r="AB40" s="142"/>
      <c r="AC40" s="142"/>
      <c r="AD40" s="142"/>
      <c r="AE40" s="142"/>
      <c r="AF40" s="142"/>
      <c r="AG40" s="118"/>
      <c r="AH40" s="118"/>
      <c r="AI40" s="118"/>
      <c r="AJ40" s="118"/>
      <c r="AK40" s="118"/>
      <c r="AL40" s="118"/>
      <c r="AM40" s="110"/>
      <c r="AN40" s="119"/>
      <c r="AO40" s="119"/>
      <c r="AP40" s="119"/>
      <c r="AQ40" s="112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1" hidden="false" customHeight="true" outlineLevel="0" collapsed="false">
      <c r="A41" s="1"/>
      <c r="B41" s="121"/>
      <c r="C41" s="122"/>
      <c r="D41" s="122"/>
      <c r="E41" s="122"/>
      <c r="F41" s="123"/>
      <c r="G41" s="121"/>
      <c r="H41" s="122"/>
      <c r="I41" s="122"/>
      <c r="J41" s="122"/>
      <c r="K41" s="123"/>
      <c r="L41" s="121"/>
      <c r="M41" s="122"/>
      <c r="N41" s="122"/>
      <c r="O41" s="122"/>
      <c r="P41" s="123"/>
      <c r="Q41" s="143"/>
      <c r="R41" s="143"/>
      <c r="S41" s="139"/>
      <c r="T41" s="139"/>
      <c r="U41" s="139"/>
      <c r="V41" s="106"/>
      <c r="W41" s="106"/>
      <c r="X41" s="142"/>
      <c r="Y41" s="142"/>
      <c r="Z41" s="142"/>
      <c r="AA41" s="142"/>
      <c r="AB41" s="142"/>
      <c r="AC41" s="142"/>
      <c r="AD41" s="142"/>
      <c r="AE41" s="142"/>
      <c r="AF41" s="142"/>
      <c r="AG41" s="144"/>
      <c r="AH41" s="144"/>
      <c r="AI41" s="144"/>
      <c r="AJ41" s="144"/>
      <c r="AK41" s="144"/>
      <c r="AL41" s="144"/>
      <c r="AM41" s="121"/>
      <c r="AN41" s="122"/>
      <c r="AO41" s="122"/>
      <c r="AP41" s="122"/>
      <c r="AQ41" s="123"/>
      <c r="AR41" s="0"/>
      <c r="AS41" s="0"/>
      <c r="AT41" s="0"/>
      <c r="AU41" s="0"/>
      <c r="AV41" s="0"/>
      <c r="AW41" s="0"/>
      <c r="AX41" s="1" t="n">
        <v>390</v>
      </c>
      <c r="AY41" s="1" t="n">
        <v>1490</v>
      </c>
      <c r="AZ41" s="1" t="n">
        <v>8040</v>
      </c>
      <c r="BA41" s="1" t="n">
        <v>640</v>
      </c>
      <c r="BB41" s="145" t="s">
        <v>47</v>
      </c>
      <c r="BC41" s="1" t="n">
        <v>1170</v>
      </c>
      <c r="BD41" s="1" t="n">
        <f aca="false">AX41*3</f>
        <v>1170</v>
      </c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.1" hidden="false" customHeight="true" outlineLevel="0" collapsed="false">
      <c r="A42" s="6" t="s">
        <v>3</v>
      </c>
      <c r="B42" s="6"/>
      <c r="C42" s="6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6"/>
      <c r="S42" s="6"/>
      <c r="T42" s="6"/>
      <c r="U42" s="6"/>
      <c r="V42" s="6"/>
      <c r="W42" s="6"/>
      <c r="X42" s="6"/>
      <c r="Y42" s="6"/>
      <c r="Z42" s="6"/>
      <c r="AA42" s="6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145" t="s">
        <v>48</v>
      </c>
      <c r="BC42" s="1" t="n">
        <v>8820</v>
      </c>
      <c r="BD42" s="1" t="n">
        <f aca="false">AX41*2+AZ41</f>
        <v>8820</v>
      </c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.1" hidden="false" customHeight="true" outlineLevel="0" collapsed="false">
      <c r="A43" s="6" t="n">
        <f aca="false">(L44+L45)*200+L46*100</f>
        <v>6300</v>
      </c>
      <c r="B43" s="0"/>
      <c r="C43" s="0"/>
      <c r="D43" s="0"/>
      <c r="E43" s="0"/>
      <c r="F43" s="0"/>
      <c r="G43" s="0"/>
      <c r="H43" s="0"/>
      <c r="I43" s="146" t="str">
        <f aca="false">SUM(L44:L64)&amp;"/50"</f>
        <v>50/50</v>
      </c>
      <c r="J43" s="146"/>
      <c r="K43" s="146"/>
      <c r="L43" s="146"/>
      <c r="M43" s="146"/>
      <c r="N43" s="146" t="s">
        <v>49</v>
      </c>
      <c r="O43" s="146"/>
      <c r="P43" s="146"/>
      <c r="Q43" s="146" t="s">
        <v>6</v>
      </c>
      <c r="R43" s="146"/>
      <c r="S43" s="146"/>
      <c r="T43" s="146" t="s">
        <v>7</v>
      </c>
      <c r="U43" s="146"/>
      <c r="V43" s="146"/>
      <c r="W43" s="146" t="s">
        <v>50</v>
      </c>
      <c r="X43" s="146"/>
      <c r="Y43" s="146"/>
      <c r="Z43" s="6"/>
      <c r="AA43" s="6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145" t="s">
        <v>51</v>
      </c>
      <c r="BC43" s="1" t="n">
        <v>1420</v>
      </c>
      <c r="BD43" s="1" t="n">
        <f aca="false">AX41*2+BA41</f>
        <v>1420</v>
      </c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1" hidden="false" customHeight="true" outlineLevel="0" collapsed="false">
      <c r="A44" s="1" t="s">
        <v>52</v>
      </c>
      <c r="B44" s="147" t="s">
        <v>53</v>
      </c>
      <c r="C44" s="147"/>
      <c r="D44" s="147"/>
      <c r="E44" s="147"/>
      <c r="F44" s="147"/>
      <c r="G44" s="147"/>
      <c r="H44" s="147"/>
      <c r="I44" s="146" t="s">
        <v>54</v>
      </c>
      <c r="J44" s="146"/>
      <c r="K44" s="146"/>
      <c r="L44" s="146" t="n">
        <v>17</v>
      </c>
      <c r="M44" s="146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9"/>
      <c r="AA44" s="149"/>
      <c r="AB44" s="149"/>
      <c r="AC44" s="149"/>
      <c r="AD44" s="149"/>
      <c r="AE44" s="149"/>
      <c r="AF44" s="149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145" t="s">
        <v>55</v>
      </c>
      <c r="BC44" s="1" t="n">
        <v>9070</v>
      </c>
      <c r="BD44" s="1" t="n">
        <f aca="false">AX41+AZ41+BA41</f>
        <v>9070</v>
      </c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.1" hidden="false" customHeight="true" outlineLevel="0" collapsed="false">
      <c r="A45" s="6" t="n">
        <f aca="false">(L44+L45)*200</f>
        <v>6200</v>
      </c>
      <c r="B45" s="150" t="s">
        <v>56</v>
      </c>
      <c r="C45" s="150"/>
      <c r="D45" s="150"/>
      <c r="E45" s="150"/>
      <c r="F45" s="150"/>
      <c r="G45" s="150"/>
      <c r="H45" s="150"/>
      <c r="I45" s="146" t="s">
        <v>54</v>
      </c>
      <c r="J45" s="146"/>
      <c r="K45" s="146"/>
      <c r="L45" s="146" t="n">
        <v>14</v>
      </c>
      <c r="M45" s="146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9"/>
      <c r="AA45" s="149"/>
      <c r="AB45" s="149"/>
      <c r="AC45" s="149"/>
      <c r="AD45" s="149"/>
      <c r="AE45" s="149"/>
      <c r="AF45" s="149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145" t="s">
        <v>57</v>
      </c>
      <c r="BC45" s="1" t="n">
        <v>4470</v>
      </c>
      <c r="BD45" s="1" t="n">
        <f aca="false">AY41*3</f>
        <v>4470</v>
      </c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1" customFormat="true" ht="14.1" hidden="false" customHeight="true" outlineLevel="0" collapsed="false">
      <c r="B46" s="151" t="s">
        <v>41</v>
      </c>
      <c r="C46" s="151"/>
      <c r="D46" s="151"/>
      <c r="E46" s="151"/>
      <c r="F46" s="151"/>
      <c r="G46" s="151"/>
      <c r="H46" s="151"/>
      <c r="I46" s="146" t="s">
        <v>58</v>
      </c>
      <c r="J46" s="146"/>
      <c r="K46" s="146"/>
      <c r="L46" s="146" t="n">
        <v>1</v>
      </c>
      <c r="M46" s="146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49"/>
      <c r="AB46" s="149"/>
      <c r="AC46" s="149"/>
      <c r="AD46" s="149"/>
      <c r="AE46" s="149"/>
      <c r="AF46" s="149"/>
      <c r="BB46" s="145" t="s">
        <v>59</v>
      </c>
      <c r="BC46" s="1" t="n">
        <v>11020</v>
      </c>
      <c r="BD46" s="1" t="n">
        <f aca="false">AY41*2+AZ41</f>
        <v>11020</v>
      </c>
    </row>
    <row r="47" customFormat="false" ht="14.1" hidden="false" customHeight="true" outlineLevel="0" collapsed="false">
      <c r="A47" s="1"/>
      <c r="B47" s="152" t="s">
        <v>60</v>
      </c>
      <c r="C47" s="152"/>
      <c r="D47" s="152"/>
      <c r="E47" s="152"/>
      <c r="F47" s="152"/>
      <c r="G47" s="152"/>
      <c r="H47" s="152"/>
      <c r="I47" s="146" t="s">
        <v>61</v>
      </c>
      <c r="J47" s="146"/>
      <c r="K47" s="146"/>
      <c r="L47" s="146" t="n">
        <v>2</v>
      </c>
      <c r="M47" s="146"/>
      <c r="N47" s="148"/>
      <c r="O47" s="148"/>
      <c r="P47" s="148"/>
      <c r="Q47" s="148" t="n">
        <f aca="false">L47*300</f>
        <v>600</v>
      </c>
      <c r="R47" s="148"/>
      <c r="S47" s="148"/>
      <c r="T47" s="148" t="n">
        <f aca="false">L47*300</f>
        <v>600</v>
      </c>
      <c r="U47" s="148"/>
      <c r="V47" s="148"/>
      <c r="W47" s="148"/>
      <c r="X47" s="148"/>
      <c r="Y47" s="148"/>
      <c r="Z47" s="149"/>
      <c r="AA47" s="149"/>
      <c r="AB47" s="149"/>
      <c r="AC47" s="149"/>
      <c r="AD47" s="149"/>
      <c r="AE47" s="149"/>
      <c r="AF47" s="149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145" t="s">
        <v>62</v>
      </c>
      <c r="BC47" s="1" t="n">
        <v>3620</v>
      </c>
      <c r="BD47" s="1" t="n">
        <f aca="false">AY41*2+BA41</f>
        <v>3620</v>
      </c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1" hidden="false" customHeight="true" outlineLevel="0" collapsed="false">
      <c r="A48" s="1"/>
      <c r="B48" s="153" t="s">
        <v>63</v>
      </c>
      <c r="C48" s="153"/>
      <c r="D48" s="153"/>
      <c r="E48" s="153"/>
      <c r="F48" s="153"/>
      <c r="G48" s="153"/>
      <c r="H48" s="153"/>
      <c r="I48" s="146" t="s">
        <v>61</v>
      </c>
      <c r="J48" s="146"/>
      <c r="K48" s="146"/>
      <c r="L48" s="146" t="n">
        <v>1</v>
      </c>
      <c r="M48" s="146"/>
      <c r="N48" s="148"/>
      <c r="O48" s="148"/>
      <c r="P48" s="148"/>
      <c r="Q48" s="148" t="n">
        <f aca="false">L48*600</f>
        <v>600</v>
      </c>
      <c r="R48" s="148"/>
      <c r="S48" s="148"/>
      <c r="T48" s="148"/>
      <c r="U48" s="148"/>
      <c r="V48" s="148"/>
      <c r="W48" s="148"/>
      <c r="X48" s="148"/>
      <c r="Y48" s="148"/>
      <c r="Z48" s="149"/>
      <c r="AA48" s="149"/>
      <c r="AB48" s="149"/>
      <c r="AC48" s="149"/>
      <c r="AD48" s="149"/>
      <c r="AE48" s="149"/>
      <c r="AF48" s="149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145" t="s">
        <v>64</v>
      </c>
      <c r="BC48" s="1" t="n">
        <v>10170</v>
      </c>
      <c r="BD48" s="1" t="n">
        <f aca="false">AY41+AZ41+BA41</f>
        <v>10170</v>
      </c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1" hidden="false" customHeight="true" outlineLevel="0" collapsed="false">
      <c r="A49" s="1"/>
      <c r="B49" s="154" t="s">
        <v>65</v>
      </c>
      <c r="C49" s="154"/>
      <c r="D49" s="154"/>
      <c r="E49" s="154"/>
      <c r="F49" s="154"/>
      <c r="G49" s="154"/>
      <c r="H49" s="154"/>
      <c r="I49" s="146" t="s">
        <v>66</v>
      </c>
      <c r="J49" s="146"/>
      <c r="K49" s="146"/>
      <c r="L49" s="146" t="n">
        <v>2</v>
      </c>
      <c r="M49" s="146"/>
      <c r="N49" s="148"/>
      <c r="O49" s="148"/>
      <c r="P49" s="148"/>
      <c r="Q49" s="148"/>
      <c r="R49" s="148"/>
      <c r="S49" s="148"/>
      <c r="T49" s="148" t="n">
        <f aca="false">L49*1000</f>
        <v>2000</v>
      </c>
      <c r="U49" s="148"/>
      <c r="V49" s="148"/>
      <c r="W49" s="148"/>
      <c r="X49" s="148"/>
      <c r="Y49" s="148"/>
      <c r="Z49" s="149"/>
      <c r="AA49" s="149"/>
      <c r="AB49" s="149"/>
      <c r="AC49" s="149"/>
      <c r="AD49" s="149"/>
      <c r="AE49" s="149"/>
      <c r="AF49" s="149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145" t="s">
        <v>67</v>
      </c>
      <c r="BC49" s="1" t="n">
        <v>13020</v>
      </c>
      <c r="BD49" s="1" t="n">
        <f aca="false">(AZ41+BA41)*1.5</f>
        <v>13020</v>
      </c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1" hidden="false" customHeight="true" outlineLevel="0" collapsed="false">
      <c r="A50" s="1"/>
      <c r="B50" s="155" t="s">
        <v>68</v>
      </c>
      <c r="C50" s="155"/>
      <c r="D50" s="155"/>
      <c r="E50" s="155"/>
      <c r="F50" s="155"/>
      <c r="G50" s="155"/>
      <c r="H50" s="155"/>
      <c r="I50" s="146" t="s">
        <v>66</v>
      </c>
      <c r="J50" s="146"/>
      <c r="K50" s="146"/>
      <c r="L50" s="146" t="n">
        <v>1</v>
      </c>
      <c r="M50" s="146"/>
      <c r="N50" s="148"/>
      <c r="O50" s="148"/>
      <c r="P50" s="148"/>
      <c r="Q50" s="148"/>
      <c r="R50" s="148"/>
      <c r="S50" s="148"/>
      <c r="T50" s="148"/>
      <c r="U50" s="148"/>
      <c r="V50" s="148"/>
      <c r="W50" s="148" t="n">
        <f aca="false">L50*1000</f>
        <v>1000</v>
      </c>
      <c r="X50" s="148"/>
      <c r="Y50" s="148"/>
      <c r="Z50" s="149"/>
      <c r="AA50" s="149"/>
      <c r="AB50" s="149"/>
      <c r="AC50" s="149"/>
      <c r="AD50" s="149"/>
      <c r="AE50" s="149"/>
      <c r="AF50" s="149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.1" hidden="false" customHeight="true" outlineLevel="0" collapsed="false">
      <c r="A51" s="1"/>
      <c r="B51" s="156" t="s">
        <v>69</v>
      </c>
      <c r="C51" s="156"/>
      <c r="D51" s="156"/>
      <c r="E51" s="156"/>
      <c r="F51" s="156"/>
      <c r="G51" s="156"/>
      <c r="H51" s="156"/>
      <c r="I51" s="146" t="s">
        <v>61</v>
      </c>
      <c r="J51" s="146"/>
      <c r="K51" s="146"/>
      <c r="L51" s="146" t="n">
        <v>1</v>
      </c>
      <c r="M51" s="146"/>
      <c r="N51" s="148" t="n">
        <v>50</v>
      </c>
      <c r="O51" s="148"/>
      <c r="P51" s="148"/>
      <c r="Q51" s="148" t="n">
        <v>50</v>
      </c>
      <c r="R51" s="148"/>
      <c r="S51" s="148"/>
      <c r="T51" s="148" t="n">
        <v>100</v>
      </c>
      <c r="U51" s="148"/>
      <c r="V51" s="148"/>
      <c r="W51" s="148" t="n">
        <v>400</v>
      </c>
      <c r="X51" s="148"/>
      <c r="Y51" s="148"/>
      <c r="Z51" s="149"/>
      <c r="AA51" s="149"/>
      <c r="AB51" s="149"/>
      <c r="AC51" s="149"/>
      <c r="AD51" s="149"/>
      <c r="AE51" s="149"/>
      <c r="AF51" s="149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145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4.1" hidden="false" customHeight="true" outlineLevel="0" collapsed="false">
      <c r="A52" s="1"/>
      <c r="B52" s="157" t="s">
        <v>70</v>
      </c>
      <c r="C52" s="157"/>
      <c r="D52" s="157"/>
      <c r="E52" s="157"/>
      <c r="F52" s="157"/>
      <c r="G52" s="157"/>
      <c r="H52" s="157"/>
      <c r="I52" s="146" t="s">
        <v>61</v>
      </c>
      <c r="J52" s="146"/>
      <c r="K52" s="146"/>
      <c r="L52" s="146" t="n">
        <v>1</v>
      </c>
      <c r="M52" s="146"/>
      <c r="N52" s="148" t="n">
        <v>300</v>
      </c>
      <c r="O52" s="148"/>
      <c r="P52" s="148"/>
      <c r="Q52" s="148" t="n">
        <v>100</v>
      </c>
      <c r="R52" s="148"/>
      <c r="S52" s="148"/>
      <c r="T52" s="148" t="n">
        <v>100</v>
      </c>
      <c r="U52" s="148"/>
      <c r="V52" s="148"/>
      <c r="W52" s="148" t="n">
        <v>100</v>
      </c>
      <c r="X52" s="148"/>
      <c r="Y52" s="148"/>
      <c r="Z52" s="149"/>
      <c r="AA52" s="149"/>
      <c r="AB52" s="149"/>
      <c r="AC52" s="149"/>
      <c r="AD52" s="149"/>
      <c r="AE52" s="149"/>
      <c r="AF52" s="149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145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.1" hidden="false" customHeight="true" outlineLevel="0" collapsed="false">
      <c r="A53" s="1"/>
      <c r="B53" s="158" t="s">
        <v>71</v>
      </c>
      <c r="C53" s="158"/>
      <c r="D53" s="158"/>
      <c r="E53" s="158"/>
      <c r="F53" s="158"/>
      <c r="G53" s="158"/>
      <c r="H53" s="158"/>
      <c r="I53" s="146" t="s">
        <v>61</v>
      </c>
      <c r="J53" s="146"/>
      <c r="K53" s="146"/>
      <c r="L53" s="146" t="n">
        <v>1</v>
      </c>
      <c r="M53" s="146"/>
      <c r="N53" s="148" t="n">
        <v>10</v>
      </c>
      <c r="O53" s="148"/>
      <c r="P53" s="148"/>
      <c r="Q53" s="148" t="n">
        <v>10</v>
      </c>
      <c r="R53" s="148"/>
      <c r="S53" s="148"/>
      <c r="T53" s="148" t="n">
        <v>10</v>
      </c>
      <c r="U53" s="148"/>
      <c r="V53" s="148"/>
      <c r="W53" s="148" t="n">
        <v>10</v>
      </c>
      <c r="X53" s="148"/>
      <c r="Y53" s="148"/>
      <c r="Z53" s="149"/>
      <c r="AA53" s="149"/>
      <c r="AB53" s="159" t="s">
        <v>72</v>
      </c>
      <c r="AC53" s="0"/>
      <c r="AD53" s="0"/>
      <c r="AE53" s="149"/>
      <c r="AF53" s="149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145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1" hidden="false" customHeight="true" outlineLevel="0" collapsed="false">
      <c r="A54" s="1"/>
      <c r="B54" s="158" t="s">
        <v>73</v>
      </c>
      <c r="C54" s="158"/>
      <c r="D54" s="158"/>
      <c r="E54" s="158"/>
      <c r="F54" s="158"/>
      <c r="G54" s="158"/>
      <c r="H54" s="158"/>
      <c r="I54" s="146" t="s">
        <v>61</v>
      </c>
      <c r="J54" s="146"/>
      <c r="K54" s="146"/>
      <c r="L54" s="146" t="n">
        <v>1</v>
      </c>
      <c r="M54" s="146"/>
      <c r="N54" s="148" t="n">
        <v>10</v>
      </c>
      <c r="O54" s="148"/>
      <c r="P54" s="148"/>
      <c r="Q54" s="148" t="n">
        <v>10</v>
      </c>
      <c r="R54" s="148"/>
      <c r="S54" s="148"/>
      <c r="T54" s="148" t="n">
        <v>10</v>
      </c>
      <c r="U54" s="148"/>
      <c r="V54" s="148"/>
      <c r="W54" s="148" t="n">
        <v>10</v>
      </c>
      <c r="X54" s="148"/>
      <c r="Y54" s="148"/>
      <c r="Z54" s="149"/>
      <c r="AA54" s="149"/>
      <c r="AB54" s="159"/>
      <c r="AC54" s="0"/>
      <c r="AD54" s="0"/>
      <c r="AE54" s="149"/>
      <c r="AF54" s="149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145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4.1" hidden="false" customHeight="true" outlineLevel="0" collapsed="false">
      <c r="A55" s="1"/>
      <c r="B55" s="158" t="s">
        <v>74</v>
      </c>
      <c r="C55" s="158"/>
      <c r="D55" s="158"/>
      <c r="E55" s="158"/>
      <c r="F55" s="158"/>
      <c r="G55" s="158"/>
      <c r="H55" s="158"/>
      <c r="I55" s="146" t="s">
        <v>61</v>
      </c>
      <c r="J55" s="146"/>
      <c r="K55" s="146"/>
      <c r="L55" s="146" t="n">
        <v>1</v>
      </c>
      <c r="M55" s="146"/>
      <c r="N55" s="148" t="n">
        <v>10</v>
      </c>
      <c r="O55" s="148"/>
      <c r="P55" s="148"/>
      <c r="Q55" s="148" t="n">
        <v>10</v>
      </c>
      <c r="R55" s="148"/>
      <c r="S55" s="148"/>
      <c r="T55" s="148" t="n">
        <v>10</v>
      </c>
      <c r="U55" s="148"/>
      <c r="V55" s="148"/>
      <c r="W55" s="148" t="n">
        <v>10</v>
      </c>
      <c r="X55" s="148"/>
      <c r="Y55" s="148"/>
      <c r="Z55" s="149"/>
      <c r="AA55" s="149"/>
      <c r="AB55" s="0"/>
      <c r="AC55" s="0"/>
      <c r="AD55" s="0"/>
      <c r="AE55" s="149"/>
      <c r="AF55" s="149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145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4.1" hidden="false" customHeight="true" outlineLevel="0" collapsed="false">
      <c r="A56" s="160" t="s">
        <v>75</v>
      </c>
      <c r="B56" s="158" t="s">
        <v>76</v>
      </c>
      <c r="C56" s="158"/>
      <c r="D56" s="158"/>
      <c r="E56" s="158"/>
      <c r="F56" s="158"/>
      <c r="G56" s="158"/>
      <c r="H56" s="158"/>
      <c r="I56" s="146" t="s">
        <v>61</v>
      </c>
      <c r="J56" s="146"/>
      <c r="K56" s="146"/>
      <c r="L56" s="146" t="n">
        <v>1</v>
      </c>
      <c r="M56" s="146"/>
      <c r="N56" s="148" t="n">
        <v>10</v>
      </c>
      <c r="O56" s="148"/>
      <c r="P56" s="148"/>
      <c r="Q56" s="148" t="n">
        <v>10</v>
      </c>
      <c r="R56" s="148"/>
      <c r="S56" s="148"/>
      <c r="T56" s="148" t="n">
        <v>10</v>
      </c>
      <c r="U56" s="148"/>
      <c r="V56" s="148"/>
      <c r="W56" s="148" t="n">
        <v>10</v>
      </c>
      <c r="X56" s="148"/>
      <c r="Y56" s="148"/>
      <c r="Z56" s="149"/>
      <c r="AA56" s="149"/>
      <c r="AB56" s="146" t="s">
        <v>77</v>
      </c>
      <c r="AC56" s="146"/>
      <c r="AD56" s="146"/>
      <c r="AE56" s="146"/>
      <c r="AF56" s="146"/>
      <c r="AG56" s="146"/>
      <c r="AH56" s="146"/>
      <c r="AI56" s="146"/>
      <c r="AJ56" s="146"/>
      <c r="AK56" s="146" t="s">
        <v>78</v>
      </c>
      <c r="AL56" s="146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145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.1" hidden="false" customHeight="true" outlineLevel="0" collapsed="false">
      <c r="A57" s="161" t="s">
        <v>79</v>
      </c>
      <c r="B57" s="134" t="s">
        <v>34</v>
      </c>
      <c r="C57" s="134"/>
      <c r="D57" s="134"/>
      <c r="E57" s="134"/>
      <c r="F57" s="134"/>
      <c r="G57" s="134"/>
      <c r="H57" s="134"/>
      <c r="I57" s="146" t="s">
        <v>58</v>
      </c>
      <c r="J57" s="146"/>
      <c r="K57" s="146"/>
      <c r="L57" s="146" t="n">
        <v>1</v>
      </c>
      <c r="M57" s="146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9"/>
      <c r="AA57" s="149"/>
      <c r="AB57" s="150" t="s">
        <v>80</v>
      </c>
      <c r="AC57" s="150"/>
      <c r="AD57" s="150"/>
      <c r="AE57" s="150"/>
      <c r="AF57" s="150"/>
      <c r="AG57" s="162" t="n">
        <f aca="false">N65*3</f>
        <v>1470</v>
      </c>
      <c r="AH57" s="162"/>
      <c r="AI57" s="162"/>
      <c r="AJ57" s="162"/>
      <c r="AK57" s="163" t="n">
        <f aca="false">RANK(AG57,$AG$57:$AG$65)</f>
        <v>9</v>
      </c>
      <c r="AL57" s="163"/>
      <c r="AM57" s="164"/>
      <c r="AN57" s="164"/>
      <c r="AO57" s="164"/>
      <c r="AP57" s="164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145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.1" hidden="false" customHeight="true" outlineLevel="0" collapsed="false">
      <c r="A58" s="160" t="s">
        <v>81</v>
      </c>
      <c r="B58" s="134" t="s">
        <v>35</v>
      </c>
      <c r="C58" s="134"/>
      <c r="D58" s="134"/>
      <c r="E58" s="134"/>
      <c r="F58" s="134"/>
      <c r="G58" s="134"/>
      <c r="H58" s="134"/>
      <c r="I58" s="146" t="s">
        <v>58</v>
      </c>
      <c r="J58" s="146"/>
      <c r="K58" s="146"/>
      <c r="L58" s="146" t="n">
        <v>1</v>
      </c>
      <c r="M58" s="146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9"/>
      <c r="AA58" s="149"/>
      <c r="AB58" s="150" t="s">
        <v>82</v>
      </c>
      <c r="AC58" s="150"/>
      <c r="AD58" s="150"/>
      <c r="AE58" s="150"/>
      <c r="AF58" s="150"/>
      <c r="AG58" s="162" t="n">
        <f aca="false">N65*2+T65</f>
        <v>4720</v>
      </c>
      <c r="AH58" s="162"/>
      <c r="AI58" s="162"/>
      <c r="AJ58" s="162"/>
      <c r="AK58" s="163" t="n">
        <f aca="false">RANK(AG58,$AG$57:$AG$65)</f>
        <v>7</v>
      </c>
      <c r="AL58" s="163"/>
      <c r="AM58" s="164"/>
      <c r="AN58" s="164"/>
      <c r="AO58" s="164"/>
      <c r="AP58" s="164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145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.1" hidden="false" customHeight="true" outlineLevel="0" collapsed="false">
      <c r="A59" s="160" t="s">
        <v>83</v>
      </c>
      <c r="B59" s="134" t="s">
        <v>84</v>
      </c>
      <c r="C59" s="134"/>
      <c r="D59" s="134"/>
      <c r="E59" s="134"/>
      <c r="F59" s="134"/>
      <c r="G59" s="134"/>
      <c r="H59" s="134"/>
      <c r="I59" s="146" t="s">
        <v>58</v>
      </c>
      <c r="J59" s="146"/>
      <c r="K59" s="146"/>
      <c r="L59" s="146" t="n">
        <v>1</v>
      </c>
      <c r="M59" s="146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  <c r="AA59" s="149"/>
      <c r="AB59" s="150" t="s">
        <v>85</v>
      </c>
      <c r="AC59" s="150"/>
      <c r="AD59" s="150"/>
      <c r="AE59" s="150"/>
      <c r="AF59" s="150"/>
      <c r="AG59" s="162" t="n">
        <f aca="false">N65*2+W65</f>
        <v>3120</v>
      </c>
      <c r="AH59" s="162"/>
      <c r="AI59" s="162"/>
      <c r="AJ59" s="162"/>
      <c r="AK59" s="163" t="n">
        <f aca="false">RANK(AG59,$AG$57:$AG$65)</f>
        <v>8</v>
      </c>
      <c r="AL59" s="163"/>
      <c r="AM59" s="164"/>
      <c r="AN59" s="164"/>
      <c r="AO59" s="164"/>
      <c r="AP59" s="164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145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4.1" hidden="false" customHeight="true" outlineLevel="0" collapsed="false">
      <c r="A60" s="160" t="s">
        <v>86</v>
      </c>
      <c r="B60" s="156" t="s">
        <v>87</v>
      </c>
      <c r="C60" s="156"/>
      <c r="D60" s="156"/>
      <c r="E60" s="156"/>
      <c r="F60" s="156"/>
      <c r="G60" s="156"/>
      <c r="H60" s="156"/>
      <c r="I60" s="146" t="s">
        <v>61</v>
      </c>
      <c r="J60" s="146"/>
      <c r="K60" s="146"/>
      <c r="L60" s="146" t="n">
        <v>1</v>
      </c>
      <c r="M60" s="146"/>
      <c r="N60" s="148" t="n">
        <v>50</v>
      </c>
      <c r="O60" s="148"/>
      <c r="P60" s="148"/>
      <c r="Q60" s="148" t="n">
        <v>50</v>
      </c>
      <c r="R60" s="148"/>
      <c r="S60" s="148"/>
      <c r="T60" s="148" t="n">
        <v>400</v>
      </c>
      <c r="U60" s="148"/>
      <c r="V60" s="148"/>
      <c r="W60" s="148" t="n">
        <v>100</v>
      </c>
      <c r="X60" s="148"/>
      <c r="Y60" s="148"/>
      <c r="Z60" s="149"/>
      <c r="AA60" s="149"/>
      <c r="AB60" s="150" t="s">
        <v>88</v>
      </c>
      <c r="AC60" s="150"/>
      <c r="AD60" s="150"/>
      <c r="AE60" s="150"/>
      <c r="AF60" s="150"/>
      <c r="AG60" s="162" t="n">
        <f aca="false">N65+T65+W65</f>
        <v>6370</v>
      </c>
      <c r="AH60" s="162"/>
      <c r="AI60" s="162"/>
      <c r="AJ60" s="162"/>
      <c r="AK60" s="163" t="n">
        <f aca="false">RANK(AG60,$AG$57:$AG$65)</f>
        <v>4</v>
      </c>
      <c r="AL60" s="163"/>
      <c r="AM60" s="164"/>
      <c r="AN60" s="164"/>
      <c r="AO60" s="164"/>
      <c r="AP60" s="164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145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.1" hidden="false" customHeight="true" outlineLevel="0" collapsed="false">
      <c r="A61" s="160" t="s">
        <v>89</v>
      </c>
      <c r="B61" s="151" t="s">
        <v>90</v>
      </c>
      <c r="C61" s="151"/>
      <c r="D61" s="151"/>
      <c r="E61" s="151"/>
      <c r="F61" s="151"/>
      <c r="G61" s="151"/>
      <c r="H61" s="151"/>
      <c r="I61" s="146" t="s">
        <v>61</v>
      </c>
      <c r="J61" s="146"/>
      <c r="K61" s="146"/>
      <c r="L61" s="146" t="n">
        <v>1</v>
      </c>
      <c r="M61" s="146"/>
      <c r="N61" s="148" t="n">
        <v>50</v>
      </c>
      <c r="O61" s="148"/>
      <c r="P61" s="148"/>
      <c r="Q61" s="148" t="n">
        <v>50</v>
      </c>
      <c r="R61" s="148"/>
      <c r="S61" s="148"/>
      <c r="T61" s="148" t="n">
        <v>100</v>
      </c>
      <c r="U61" s="148"/>
      <c r="V61" s="148"/>
      <c r="W61" s="148" t="n">
        <v>400</v>
      </c>
      <c r="X61" s="148"/>
      <c r="Y61" s="148"/>
      <c r="Z61" s="149"/>
      <c r="AA61" s="149"/>
      <c r="AB61" s="146" t="s">
        <v>91</v>
      </c>
      <c r="AC61" s="146"/>
      <c r="AD61" s="146"/>
      <c r="AE61" s="146"/>
      <c r="AF61" s="146"/>
      <c r="AG61" s="165" t="n">
        <f aca="false">Q65*3</f>
        <v>4770</v>
      </c>
      <c r="AH61" s="165"/>
      <c r="AI61" s="165"/>
      <c r="AJ61" s="165"/>
      <c r="AK61" s="166" t="n">
        <f aca="false">RANK(AG61,$AG$57:$AG$65)</f>
        <v>6</v>
      </c>
      <c r="AL61" s="166"/>
      <c r="AM61" s="164"/>
      <c r="AN61" s="164"/>
      <c r="AO61" s="164"/>
      <c r="AP61" s="164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4.1" hidden="false" customHeight="true" outlineLevel="0" collapsed="false">
      <c r="A62" s="167" t="s">
        <v>92</v>
      </c>
      <c r="B62" s="168" t="s">
        <v>93</v>
      </c>
      <c r="C62" s="168"/>
      <c r="D62" s="168"/>
      <c r="E62" s="168"/>
      <c r="F62" s="168"/>
      <c r="G62" s="168"/>
      <c r="H62" s="168"/>
      <c r="I62" s="146" t="s">
        <v>94</v>
      </c>
      <c r="J62" s="146"/>
      <c r="K62" s="146"/>
      <c r="L62" s="146" t="n">
        <v>1</v>
      </c>
      <c r="M62" s="146"/>
      <c r="N62" s="148"/>
      <c r="O62" s="148"/>
      <c r="P62" s="148"/>
      <c r="Q62" s="148" t="n">
        <v>100</v>
      </c>
      <c r="R62" s="148"/>
      <c r="S62" s="148"/>
      <c r="T62" s="148" t="n">
        <v>400</v>
      </c>
      <c r="U62" s="148"/>
      <c r="V62" s="148"/>
      <c r="W62" s="148" t="n">
        <v>100</v>
      </c>
      <c r="X62" s="148"/>
      <c r="Y62" s="148"/>
      <c r="Z62" s="149"/>
      <c r="AA62" s="149"/>
      <c r="AB62" s="146" t="s">
        <v>95</v>
      </c>
      <c r="AC62" s="146"/>
      <c r="AD62" s="146"/>
      <c r="AE62" s="146"/>
      <c r="AF62" s="146"/>
      <c r="AG62" s="165" t="n">
        <f aca="false">Q65*2+T65</f>
        <v>6920</v>
      </c>
      <c r="AH62" s="165"/>
      <c r="AI62" s="165"/>
      <c r="AJ62" s="165"/>
      <c r="AK62" s="166" t="n">
        <f aca="false">RANK(AG62,$AG$57:$AG$65)</f>
        <v>3</v>
      </c>
      <c r="AL62" s="166"/>
      <c r="AM62" s="164"/>
      <c r="AN62" s="164"/>
      <c r="AO62" s="164"/>
      <c r="AP62" s="164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4.1" hidden="false" customHeight="true" outlineLevel="0" collapsed="false">
      <c r="A63" s="167" t="s">
        <v>96</v>
      </c>
      <c r="B63" s="168"/>
      <c r="C63" s="168"/>
      <c r="D63" s="168"/>
      <c r="E63" s="168"/>
      <c r="F63" s="168"/>
      <c r="G63" s="168"/>
      <c r="H63" s="168"/>
      <c r="I63" s="146"/>
      <c r="J63" s="146"/>
      <c r="K63" s="146"/>
      <c r="L63" s="146"/>
      <c r="M63" s="146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9"/>
      <c r="AA63" s="149"/>
      <c r="AB63" s="146" t="s">
        <v>97</v>
      </c>
      <c r="AC63" s="146"/>
      <c r="AD63" s="146"/>
      <c r="AE63" s="146"/>
      <c r="AF63" s="146"/>
      <c r="AG63" s="165" t="n">
        <f aca="false">Q65*2+W65</f>
        <v>5320</v>
      </c>
      <c r="AH63" s="165"/>
      <c r="AI63" s="165"/>
      <c r="AJ63" s="165"/>
      <c r="AK63" s="166" t="n">
        <f aca="false">RANK(AG63,$AG$57:$AG$65)</f>
        <v>5</v>
      </c>
      <c r="AL63" s="166"/>
      <c r="AM63" s="164"/>
      <c r="AN63" s="164"/>
      <c r="AO63" s="164"/>
      <c r="AP63" s="164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3.8" hidden="false" customHeight="false" outlineLevel="0" collapsed="false">
      <c r="A64" s="167"/>
      <c r="B64" s="168"/>
      <c r="C64" s="168"/>
      <c r="D64" s="168"/>
      <c r="E64" s="168"/>
      <c r="F64" s="168"/>
      <c r="G64" s="168"/>
      <c r="H64" s="168"/>
      <c r="I64" s="146"/>
      <c r="J64" s="146"/>
      <c r="K64" s="146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9"/>
      <c r="AA64" s="149"/>
      <c r="AB64" s="146" t="s">
        <v>98</v>
      </c>
      <c r="AC64" s="146"/>
      <c r="AD64" s="146"/>
      <c r="AE64" s="146"/>
      <c r="AF64" s="146"/>
      <c r="AG64" s="165" t="n">
        <f aca="false">Q65+T65+W65</f>
        <v>7470</v>
      </c>
      <c r="AH64" s="165"/>
      <c r="AI64" s="165"/>
      <c r="AJ64" s="165"/>
      <c r="AK64" s="166" t="n">
        <f aca="false">RANK(AG64,$AG$57:$AG$65)</f>
        <v>2</v>
      </c>
      <c r="AL64" s="166"/>
      <c r="AM64" s="164"/>
      <c r="AN64" s="164"/>
      <c r="AO64" s="164"/>
      <c r="AP64" s="164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" customFormat="true" ht="13.5" hidden="false" customHeight="false" outlineLevel="0" collapsed="false">
      <c r="L65" s="146" t="s">
        <v>99</v>
      </c>
      <c r="M65" s="146"/>
      <c r="N65" s="148" t="n">
        <f aca="false">SUM(N44:N64)</f>
        <v>490</v>
      </c>
      <c r="O65" s="148"/>
      <c r="P65" s="148"/>
      <c r="Q65" s="148" t="n">
        <f aca="false">SUM(Q44:Q64)</f>
        <v>1590</v>
      </c>
      <c r="R65" s="148"/>
      <c r="S65" s="148"/>
      <c r="T65" s="148" t="n">
        <f aca="false">SUM(T44:T64)</f>
        <v>3740</v>
      </c>
      <c r="U65" s="148"/>
      <c r="V65" s="148"/>
      <c r="W65" s="148" t="n">
        <f aca="false">SUM(W44:W64)</f>
        <v>2140</v>
      </c>
      <c r="X65" s="148"/>
      <c r="Y65" s="148"/>
      <c r="AB65" s="146" t="s">
        <v>100</v>
      </c>
      <c r="AC65" s="146"/>
      <c r="AD65" s="146"/>
      <c r="AE65" s="146"/>
      <c r="AF65" s="146"/>
      <c r="AG65" s="165" t="n">
        <f aca="false">(T65+W65)*1.5</f>
        <v>8820</v>
      </c>
      <c r="AH65" s="165"/>
      <c r="AI65" s="165"/>
      <c r="AJ65" s="165"/>
      <c r="AK65" s="166" t="n">
        <f aca="false">RANK(AG65,$AG$57:$AG$65)</f>
        <v>1</v>
      </c>
      <c r="AL65" s="166"/>
      <c r="AM65" s="164"/>
      <c r="AN65" s="164"/>
      <c r="AO65" s="164"/>
      <c r="AP65" s="164"/>
    </row>
    <row r="66" s="1" customFormat="true" ht="13.5" hidden="false" customHeight="false" outlineLevel="0" collapsed="false"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AB66" s="0"/>
    </row>
    <row r="67" customFormat="false" ht="13.5" hidden="false" customHeight="false" outlineLevel="0" collapsed="false">
      <c r="A67" s="161" t="s">
        <v>101</v>
      </c>
      <c r="L67" s="0"/>
      <c r="M67" s="0"/>
      <c r="N67" s="146" t="s">
        <v>49</v>
      </c>
      <c r="O67" s="146"/>
      <c r="P67" s="146"/>
      <c r="Q67" s="146" t="s">
        <v>6</v>
      </c>
      <c r="R67" s="146"/>
      <c r="S67" s="146"/>
      <c r="T67" s="146" t="s">
        <v>7</v>
      </c>
      <c r="U67" s="146"/>
      <c r="V67" s="146"/>
      <c r="W67" s="169" t="s">
        <v>102</v>
      </c>
      <c r="X67" s="169"/>
      <c r="Y67" s="169"/>
      <c r="AB67" s="0"/>
    </row>
    <row r="68" customFormat="false" ht="13.5" hidden="false" customHeight="false" outlineLevel="0" collapsed="false">
      <c r="A68" s="160" t="s">
        <v>103</v>
      </c>
      <c r="L68" s="146" t="s">
        <v>104</v>
      </c>
      <c r="M68" s="146"/>
      <c r="N68" s="146" t="n">
        <v>77</v>
      </c>
      <c r="O68" s="146"/>
      <c r="P68" s="146"/>
      <c r="Q68" s="146" t="n">
        <v>97</v>
      </c>
      <c r="R68" s="146"/>
      <c r="S68" s="146"/>
      <c r="T68" s="146" t="n">
        <v>112</v>
      </c>
      <c r="U68" s="146"/>
      <c r="V68" s="146"/>
      <c r="W68" s="146" t="n">
        <v>110</v>
      </c>
      <c r="X68" s="146"/>
      <c r="Y68" s="146"/>
      <c r="AB68" s="1" t="s">
        <v>105</v>
      </c>
    </row>
    <row r="69" customFormat="false" ht="13.5" hidden="false" customHeight="false" outlineLevel="0" collapsed="false">
      <c r="A69" s="160" t="s">
        <v>106</v>
      </c>
      <c r="L69" s="146" t="s">
        <v>77</v>
      </c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AB69" s="1" t="s">
        <v>107</v>
      </c>
    </row>
  </sheetData>
  <mergeCells count="260"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AN8:AP10"/>
    <mergeCell ref="C10:E12"/>
    <mergeCell ref="H10:J12"/>
    <mergeCell ref="AI10:AK12"/>
    <mergeCell ref="M13:O15"/>
    <mergeCell ref="R13:T15"/>
    <mergeCell ref="Y13:AA15"/>
    <mergeCell ref="AD13:AF15"/>
    <mergeCell ref="C18:E20"/>
    <mergeCell ref="K18:M20"/>
    <mergeCell ref="P18:R20"/>
    <mergeCell ref="AD18:AF20"/>
    <mergeCell ref="AI18:AK20"/>
    <mergeCell ref="AN18:AP20"/>
    <mergeCell ref="AN23:AP25"/>
    <mergeCell ref="M24:O26"/>
    <mergeCell ref="R24:T26"/>
    <mergeCell ref="Y24:AA26"/>
    <mergeCell ref="AD24:AF26"/>
    <mergeCell ref="AI24:AK26"/>
    <mergeCell ref="C26:E28"/>
    <mergeCell ref="AN28:AP30"/>
    <mergeCell ref="AD29:AF31"/>
    <mergeCell ref="AI29:AK31"/>
    <mergeCell ref="J30:L32"/>
    <mergeCell ref="Q30:S32"/>
    <mergeCell ref="Y30:AA32"/>
    <mergeCell ref="C33:E35"/>
    <mergeCell ref="AN33:AP35"/>
    <mergeCell ref="X34:Z36"/>
    <mergeCell ref="AA34:AC36"/>
    <mergeCell ref="AD34:AF36"/>
    <mergeCell ref="S36:U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5:H55"/>
    <mergeCell ref="I55:K55"/>
    <mergeCell ref="L55:M55"/>
    <mergeCell ref="N55:P55"/>
    <mergeCell ref="Q55:S55"/>
    <mergeCell ref="T55:V55"/>
    <mergeCell ref="W55:Y55"/>
    <mergeCell ref="B56:H56"/>
    <mergeCell ref="I56:K56"/>
    <mergeCell ref="L56:M56"/>
    <mergeCell ref="N56:P56"/>
    <mergeCell ref="Q56:S56"/>
    <mergeCell ref="T56:V56"/>
    <mergeCell ref="W56:Y56"/>
    <mergeCell ref="AB56:AJ56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AM57:AP57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58:AL58"/>
    <mergeCell ref="AM58:AP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AM59:AP59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60:AL60"/>
    <mergeCell ref="AM60:AP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AM61:AP61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AK62:AL62"/>
    <mergeCell ref="AM62:AP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AM63:AP63"/>
    <mergeCell ref="B64:H64"/>
    <mergeCell ref="I64:K64"/>
    <mergeCell ref="L64:M64"/>
    <mergeCell ref="N64:P64"/>
    <mergeCell ref="Q64:S64"/>
    <mergeCell ref="T64:V64"/>
    <mergeCell ref="W64:Y64"/>
    <mergeCell ref="AB64:AF64"/>
    <mergeCell ref="AG64:AJ64"/>
    <mergeCell ref="AK64:AL64"/>
    <mergeCell ref="AM64:AP64"/>
    <mergeCell ref="L65:M65"/>
    <mergeCell ref="N65:P65"/>
    <mergeCell ref="Q65:S65"/>
    <mergeCell ref="T65:V65"/>
    <mergeCell ref="W65:Y65"/>
    <mergeCell ref="AB65:AF65"/>
    <mergeCell ref="AG65:AJ65"/>
    <mergeCell ref="AK65:AL65"/>
    <mergeCell ref="AM65:AP65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L69:M69"/>
    <mergeCell ref="N69:P69"/>
    <mergeCell ref="Q69:S69"/>
    <mergeCell ref="T69:V69"/>
    <mergeCell ref="W69:Y6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RowHeight="13.5"/>
  <cols>
    <col collapsed="false" hidden="false" max="1" min="1" style="0" width="8.94761904761905"/>
    <col collapsed="false" hidden="false" max="10" min="2" style="0" width="10.4571428571429"/>
    <col collapsed="false" hidden="false" max="26" min="11" style="0" width="22.9285714285714"/>
  </cols>
  <sheetData>
    <row r="1" customFormat="false" ht="13.5" hidden="false" customHeight="true" outlineLevel="0" collapsed="false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841</TotalTime>
  <Application>LibreOffice/5.1.5.2$Windows_x86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2016-08-10T03:03:39Z</dcterms:created>
  <dc:creator>PCuser</dc:creator>
  <dc:description/>
  <dc:language>ja-JP</dc:language>
  <cp:lastModifiedBy/>
  <dcterms:modified xsi:type="dcterms:W3CDTF">2016-09-11T14:25:39Z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