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ang\Desktop\"/>
    </mc:Choice>
  </mc:AlternateContent>
  <bookViews>
    <workbookView xWindow="0" yWindow="0" windowWidth="21570" windowHeight="8160" tabRatio="983"/>
  </bookViews>
  <sheets>
    <sheet name="変動" sheetId="1" r:id="rId1"/>
    <sheet name="開拓街概略図" sheetId="2" r:id="rId2"/>
    <sheet name="Sheet3" sheetId="3" r:id="rId3"/>
  </sheets>
  <calcPr calcId="15251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15" i="1" l="1"/>
  <c r="G7" i="1"/>
  <c r="I2" i="1"/>
  <c r="H2" i="1"/>
  <c r="G2" i="1"/>
  <c r="F2" i="1"/>
  <c r="F4" i="1"/>
  <c r="F3" i="1"/>
  <c r="I3" i="1"/>
  <c r="H3" i="1"/>
  <c r="G3" i="1"/>
  <c r="V2" i="1"/>
  <c r="W2" i="1" s="1"/>
  <c r="N64" i="2"/>
  <c r="AG56" i="2" s="1"/>
  <c r="W50" i="2"/>
  <c r="W64" i="2" s="1"/>
  <c r="BD49" i="2"/>
  <c r="T49" i="2"/>
  <c r="BD48" i="2"/>
  <c r="Q48" i="2"/>
  <c r="BD47" i="2"/>
  <c r="T47" i="2"/>
  <c r="T64" i="2" s="1"/>
  <c r="Q47" i="2"/>
  <c r="Q64" i="2" s="1"/>
  <c r="BD46" i="2"/>
  <c r="BD45" i="2"/>
  <c r="A45" i="2"/>
  <c r="BD44" i="2"/>
  <c r="BD43" i="2"/>
  <c r="I43" i="2"/>
  <c r="A43" i="2"/>
  <c r="BD42" i="2"/>
  <c r="BD41" i="2"/>
  <c r="V69" i="1"/>
  <c r="W69" i="1" s="1"/>
  <c r="I69" i="1"/>
  <c r="H69" i="1"/>
  <c r="G69" i="1"/>
  <c r="F69" i="1"/>
  <c r="V68" i="1"/>
  <c r="W68" i="1" s="1"/>
  <c r="I68" i="1"/>
  <c r="H68" i="1"/>
  <c r="G68" i="1"/>
  <c r="F68" i="1"/>
  <c r="V67" i="1"/>
  <c r="W67" i="1" s="1"/>
  <c r="I67" i="1"/>
  <c r="H67" i="1"/>
  <c r="G67" i="1"/>
  <c r="F67" i="1"/>
  <c r="V66" i="1"/>
  <c r="W66" i="1" s="1"/>
  <c r="I66" i="1"/>
  <c r="H66" i="1"/>
  <c r="G66" i="1"/>
  <c r="F66" i="1"/>
  <c r="V65" i="1"/>
  <c r="W65" i="1" s="1"/>
  <c r="I65" i="1"/>
  <c r="H65" i="1"/>
  <c r="G65" i="1"/>
  <c r="F65" i="1"/>
  <c r="V64" i="1"/>
  <c r="W64" i="1" s="1"/>
  <c r="I64" i="1"/>
  <c r="H64" i="1"/>
  <c r="G64" i="1"/>
  <c r="F64" i="1"/>
  <c r="V63" i="1"/>
  <c r="W63" i="1" s="1"/>
  <c r="I63" i="1"/>
  <c r="H63" i="1"/>
  <c r="G63" i="1"/>
  <c r="F63" i="1"/>
  <c r="V62" i="1"/>
  <c r="W62" i="1" s="1"/>
  <c r="I62" i="1"/>
  <c r="H62" i="1"/>
  <c r="G62" i="1"/>
  <c r="F62" i="1"/>
  <c r="V61" i="1"/>
  <c r="W61" i="1" s="1"/>
  <c r="I61" i="1"/>
  <c r="H61" i="1"/>
  <c r="G61" i="1"/>
  <c r="F61" i="1"/>
  <c r="V60" i="1"/>
  <c r="W60" i="1" s="1"/>
  <c r="I60" i="1"/>
  <c r="H60" i="1"/>
  <c r="G60" i="1"/>
  <c r="F60" i="1"/>
  <c r="W59" i="1"/>
  <c r="V59" i="1"/>
  <c r="I59" i="1"/>
  <c r="H59" i="1"/>
  <c r="G59" i="1"/>
  <c r="F59" i="1"/>
  <c r="V58" i="1"/>
  <c r="W58" i="1" s="1"/>
  <c r="I58" i="1"/>
  <c r="H58" i="1"/>
  <c r="G58" i="1"/>
  <c r="F58" i="1"/>
  <c r="V57" i="1"/>
  <c r="W57" i="1" s="1"/>
  <c r="I57" i="1"/>
  <c r="H57" i="1"/>
  <c r="G57" i="1"/>
  <c r="F57" i="1"/>
  <c r="V56" i="1"/>
  <c r="W56" i="1" s="1"/>
  <c r="I56" i="1"/>
  <c r="H56" i="1"/>
  <c r="G56" i="1"/>
  <c r="F56" i="1"/>
  <c r="V55" i="1"/>
  <c r="W55" i="1" s="1"/>
  <c r="I55" i="1"/>
  <c r="H55" i="1"/>
  <c r="G55" i="1"/>
  <c r="F55" i="1"/>
  <c r="V54" i="1"/>
  <c r="W54" i="1" s="1"/>
  <c r="I54" i="1"/>
  <c r="H54" i="1"/>
  <c r="G54" i="1"/>
  <c r="F54" i="1"/>
  <c r="V53" i="1"/>
  <c r="W53" i="1" s="1"/>
  <c r="I53" i="1"/>
  <c r="H53" i="1"/>
  <c r="G53" i="1"/>
  <c r="F53" i="1"/>
  <c r="V52" i="1"/>
  <c r="W52" i="1" s="1"/>
  <c r="I52" i="1"/>
  <c r="H52" i="1"/>
  <c r="G52" i="1"/>
  <c r="F52" i="1"/>
  <c r="V51" i="1"/>
  <c r="W51" i="1" s="1"/>
  <c r="I51" i="1"/>
  <c r="H51" i="1"/>
  <c r="G51" i="1"/>
  <c r="F51" i="1"/>
  <c r="V50" i="1"/>
  <c r="W50" i="1" s="1"/>
  <c r="I50" i="1"/>
  <c r="H50" i="1"/>
  <c r="G50" i="1"/>
  <c r="F50" i="1"/>
  <c r="V49" i="1"/>
  <c r="W49" i="1" s="1"/>
  <c r="I49" i="1"/>
  <c r="H49" i="1"/>
  <c r="G49" i="1"/>
  <c r="F49" i="1"/>
  <c r="V48" i="1"/>
  <c r="W48" i="1" s="1"/>
  <c r="I48" i="1"/>
  <c r="H48" i="1"/>
  <c r="G48" i="1"/>
  <c r="F48" i="1"/>
  <c r="V47" i="1"/>
  <c r="W47" i="1" s="1"/>
  <c r="I47" i="1"/>
  <c r="H47" i="1"/>
  <c r="G47" i="1"/>
  <c r="F47" i="1"/>
  <c r="V46" i="1"/>
  <c r="W46" i="1" s="1"/>
  <c r="I46" i="1"/>
  <c r="H46" i="1"/>
  <c r="G46" i="1"/>
  <c r="F46" i="1"/>
  <c r="V45" i="1"/>
  <c r="W45" i="1" s="1"/>
  <c r="I45" i="1"/>
  <c r="H45" i="1"/>
  <c r="G45" i="1"/>
  <c r="F45" i="1"/>
  <c r="V44" i="1"/>
  <c r="W44" i="1" s="1"/>
  <c r="I44" i="1"/>
  <c r="H44" i="1"/>
  <c r="G44" i="1"/>
  <c r="F44" i="1"/>
  <c r="V43" i="1"/>
  <c r="W43" i="1" s="1"/>
  <c r="I43" i="1"/>
  <c r="H43" i="1"/>
  <c r="G43" i="1"/>
  <c r="F43" i="1"/>
  <c r="V42" i="1"/>
  <c r="W42" i="1" s="1"/>
  <c r="I42" i="1"/>
  <c r="H42" i="1"/>
  <c r="G42" i="1"/>
  <c r="F42" i="1"/>
  <c r="V41" i="1"/>
  <c r="W41" i="1" s="1"/>
  <c r="I41" i="1"/>
  <c r="H41" i="1"/>
  <c r="G41" i="1"/>
  <c r="F41" i="1"/>
  <c r="V40" i="1"/>
  <c r="W40" i="1" s="1"/>
  <c r="I40" i="1"/>
  <c r="H40" i="1"/>
  <c r="G40" i="1"/>
  <c r="F40" i="1"/>
  <c r="V39" i="1"/>
  <c r="W39" i="1" s="1"/>
  <c r="I39" i="1"/>
  <c r="H39" i="1"/>
  <c r="G39" i="1"/>
  <c r="F39" i="1"/>
  <c r="V38" i="1"/>
  <c r="W38" i="1" s="1"/>
  <c r="I38" i="1"/>
  <c r="H38" i="1"/>
  <c r="G38" i="1"/>
  <c r="F38" i="1"/>
  <c r="V37" i="1"/>
  <c r="W37" i="1" s="1"/>
  <c r="I37" i="1"/>
  <c r="H37" i="1"/>
  <c r="G37" i="1"/>
  <c r="F37" i="1"/>
  <c r="V36" i="1"/>
  <c r="W36" i="1" s="1"/>
  <c r="I36" i="1"/>
  <c r="H36" i="1"/>
  <c r="G36" i="1"/>
  <c r="F36" i="1"/>
  <c r="V35" i="1"/>
  <c r="W35" i="1" s="1"/>
  <c r="I35" i="1"/>
  <c r="H35" i="1"/>
  <c r="G35" i="1"/>
  <c r="F35" i="1"/>
  <c r="V34" i="1"/>
  <c r="W34" i="1" s="1"/>
  <c r="I34" i="1"/>
  <c r="H34" i="1"/>
  <c r="G34" i="1"/>
  <c r="F34" i="1"/>
  <c r="V33" i="1"/>
  <c r="W33" i="1" s="1"/>
  <c r="I33" i="1"/>
  <c r="H33" i="1"/>
  <c r="G33" i="1"/>
  <c r="F33" i="1"/>
  <c r="V32" i="1"/>
  <c r="W32" i="1" s="1"/>
  <c r="I32" i="1"/>
  <c r="H32" i="1"/>
  <c r="G32" i="1"/>
  <c r="F32" i="1"/>
  <c r="V31" i="1"/>
  <c r="W31" i="1" s="1"/>
  <c r="I31" i="1"/>
  <c r="H31" i="1"/>
  <c r="G31" i="1"/>
  <c r="F31" i="1"/>
  <c r="V30" i="1"/>
  <c r="W30" i="1" s="1"/>
  <c r="I30" i="1"/>
  <c r="H30" i="1"/>
  <c r="G30" i="1"/>
  <c r="F30" i="1"/>
  <c r="V29" i="1"/>
  <c r="W29" i="1" s="1"/>
  <c r="I29" i="1"/>
  <c r="H29" i="1"/>
  <c r="G29" i="1"/>
  <c r="F29" i="1"/>
  <c r="V28" i="1"/>
  <c r="W28" i="1" s="1"/>
  <c r="I28" i="1"/>
  <c r="H28" i="1"/>
  <c r="G28" i="1"/>
  <c r="F28" i="1"/>
  <c r="V27" i="1"/>
  <c r="W27" i="1" s="1"/>
  <c r="I27" i="1"/>
  <c r="H27" i="1"/>
  <c r="G27" i="1"/>
  <c r="F27" i="1"/>
  <c r="V26" i="1"/>
  <c r="W26" i="1" s="1"/>
  <c r="I26" i="1"/>
  <c r="H26" i="1"/>
  <c r="G26" i="1"/>
  <c r="F26" i="1"/>
  <c r="V25" i="1"/>
  <c r="W25" i="1" s="1"/>
  <c r="I25" i="1"/>
  <c r="H25" i="1"/>
  <c r="G25" i="1"/>
  <c r="F25" i="1"/>
  <c r="V24" i="1"/>
  <c r="W24" i="1" s="1"/>
  <c r="I24" i="1"/>
  <c r="H24" i="1"/>
  <c r="G24" i="1"/>
  <c r="F24" i="1"/>
  <c r="V23" i="1"/>
  <c r="W23" i="1" s="1"/>
  <c r="I23" i="1"/>
  <c r="H23" i="1"/>
  <c r="G23" i="1"/>
  <c r="F23" i="1"/>
  <c r="V22" i="1"/>
  <c r="W22" i="1" s="1"/>
  <c r="I22" i="1"/>
  <c r="H22" i="1"/>
  <c r="G22" i="1"/>
  <c r="F22" i="1"/>
  <c r="V21" i="1"/>
  <c r="W21" i="1" s="1"/>
  <c r="I21" i="1"/>
  <c r="H21" i="1"/>
  <c r="G21" i="1"/>
  <c r="F21" i="1"/>
  <c r="V20" i="1"/>
  <c r="W20" i="1" s="1"/>
  <c r="I20" i="1"/>
  <c r="H20" i="1"/>
  <c r="G20" i="1"/>
  <c r="F20" i="1"/>
  <c r="V19" i="1"/>
  <c r="W19" i="1" s="1"/>
  <c r="I19" i="1"/>
  <c r="H19" i="1"/>
  <c r="G19" i="1"/>
  <c r="F19" i="1"/>
  <c r="V18" i="1"/>
  <c r="W18" i="1" s="1"/>
  <c r="I18" i="1"/>
  <c r="H18" i="1"/>
  <c r="G18" i="1"/>
  <c r="F18" i="1"/>
  <c r="V17" i="1"/>
  <c r="W17" i="1" s="1"/>
  <c r="I17" i="1"/>
  <c r="H17" i="1"/>
  <c r="G17" i="1"/>
  <c r="F17" i="1"/>
  <c r="V16" i="1"/>
  <c r="W16" i="1" s="1"/>
  <c r="I16" i="1"/>
  <c r="H16" i="1"/>
  <c r="G16" i="1"/>
  <c r="F16" i="1"/>
  <c r="V15" i="1"/>
  <c r="W15" i="1" s="1"/>
  <c r="I15" i="1"/>
  <c r="H15" i="1"/>
  <c r="F15" i="1"/>
  <c r="V14" i="1"/>
  <c r="W14" i="1" s="1"/>
  <c r="I14" i="1"/>
  <c r="H14" i="1"/>
  <c r="G14" i="1"/>
  <c r="F14" i="1"/>
  <c r="V13" i="1"/>
  <c r="W13" i="1" s="1"/>
  <c r="I13" i="1"/>
  <c r="H13" i="1"/>
  <c r="G13" i="1"/>
  <c r="F13" i="1"/>
  <c r="V12" i="1"/>
  <c r="W12" i="1" s="1"/>
  <c r="I12" i="1"/>
  <c r="H12" i="1"/>
  <c r="G12" i="1"/>
  <c r="F12" i="1"/>
  <c r="V11" i="1"/>
  <c r="W11" i="1" s="1"/>
  <c r="I11" i="1"/>
  <c r="H11" i="1"/>
  <c r="G11" i="1"/>
  <c r="F11" i="1"/>
  <c r="V10" i="1"/>
  <c r="W10" i="1" s="1"/>
  <c r="I10" i="1"/>
  <c r="H10" i="1"/>
  <c r="G10" i="1"/>
  <c r="F10" i="1"/>
  <c r="V9" i="1"/>
  <c r="W9" i="1" s="1"/>
  <c r="I9" i="1"/>
  <c r="H9" i="1"/>
  <c r="G9" i="1"/>
  <c r="F9" i="1"/>
  <c r="V8" i="1"/>
  <c r="W8" i="1" s="1"/>
  <c r="I8" i="1"/>
  <c r="H8" i="1"/>
  <c r="G8" i="1"/>
  <c r="F8" i="1"/>
  <c r="V7" i="1"/>
  <c r="W7" i="1" s="1"/>
  <c r="I7" i="1"/>
  <c r="H7" i="1"/>
  <c r="F7" i="1"/>
  <c r="V6" i="1"/>
  <c r="W6" i="1" s="1"/>
  <c r="I6" i="1"/>
  <c r="H6" i="1"/>
  <c r="G6" i="1"/>
  <c r="F6" i="1"/>
  <c r="V5" i="1"/>
  <c r="W5" i="1" s="1"/>
  <c r="I5" i="1"/>
  <c r="H5" i="1"/>
  <c r="G5" i="1"/>
  <c r="F5" i="1"/>
  <c r="V4" i="1"/>
  <c r="W4" i="1" s="1"/>
  <c r="I4" i="1"/>
  <c r="H4" i="1"/>
  <c r="G4" i="1"/>
  <c r="V3" i="1"/>
  <c r="W3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AG64" i="2" l="1"/>
  <c r="AG60" i="2"/>
  <c r="AG62" i="2"/>
  <c r="AG61" i="2"/>
  <c r="AG63" i="2"/>
  <c r="AG59" i="2"/>
  <c r="AG57" i="2"/>
  <c r="AG58" i="2"/>
  <c r="AK61" i="2" l="1"/>
  <c r="AK57" i="2"/>
  <c r="AK62" i="2"/>
  <c r="AK64" i="2"/>
  <c r="AK59" i="2"/>
  <c r="AK63" i="2"/>
  <c r="AK60" i="2"/>
  <c r="AK58" i="2"/>
  <c r="AK56" i="2"/>
</calcChain>
</file>

<file path=xl/sharedStrings.xml><?xml version="1.0" encoding="utf-8"?>
<sst xmlns="http://schemas.openxmlformats.org/spreadsheetml/2006/main" count="192" uniqueCount="111">
  <si>
    <t>日付</t>
  </si>
  <si>
    <t>変動時間</t>
  </si>
  <si>
    <t>人口</t>
  </si>
  <si>
    <t>人口上限</t>
  </si>
  <si>
    <t>状態</t>
  </si>
  <si>
    <t>農業</t>
  </si>
  <si>
    <t>鉱工</t>
  </si>
  <si>
    <t>技術</t>
  </si>
  <si>
    <t>社会</t>
  </si>
  <si>
    <t>変化</t>
  </si>
  <si>
    <t>移民者</t>
  </si>
  <si>
    <t>総合割合</t>
  </si>
  <si>
    <t>ｾﾙ</t>
  </si>
  <si>
    <t>ﾉｰ</t>
  </si>
  <si>
    <t>閑散</t>
  </si>
  <si>
    <t>ﾃﾞﾎﾞ</t>
  </si>
  <si>
    <t>赤太字：メモリアルアルバム対象のNPC出現中。</t>
  </si>
  <si>
    <t>鉱山
Ｒ１</t>
  </si>
  <si>
    <t>住宅Ａ
ＭＡＸ</t>
  </si>
  <si>
    <t>住宅Ｂ
ＭＡＸ</t>
  </si>
  <si>
    <t>太字：NPCが変化（または出現予定）。</t>
  </si>
  <si>
    <t>工房:カウボーイ、カウガール</t>
  </si>
  <si>
    <t>酒場：メイド、執事</t>
  </si>
  <si>
    <r>
      <rPr>
        <b/>
        <sz val="11"/>
        <color rgb="FFFF3333"/>
        <rFont val="ＭＳ Ｐゴシック"/>
        <family val="3"/>
        <charset val="1"/>
      </rPr>
      <t>公会堂：採掘者、</t>
    </r>
    <r>
      <rPr>
        <b/>
        <sz val="11"/>
        <color rgb="FF000000"/>
        <rFont val="ＭＳ Ｐゴシック"/>
        <family val="3"/>
        <charset val="1"/>
      </rPr>
      <t>（</t>
    </r>
    <r>
      <rPr>
        <b/>
        <sz val="11"/>
        <rFont val="ＭＳ Ｐゴシック"/>
        <family val="3"/>
        <charset val="1"/>
      </rPr>
      <t>配給人（仕立て））</t>
    </r>
  </si>
  <si>
    <r>
      <rPr>
        <b/>
        <sz val="11"/>
        <color rgb="FFFF3333"/>
        <rFont val="ＭＳ Ｐゴシック"/>
        <family val="3"/>
        <charset val="1"/>
      </rPr>
      <t>銀行</t>
    </r>
    <r>
      <rPr>
        <b/>
        <sz val="11"/>
        <color rgb="FF000000"/>
        <rFont val="ＭＳ Ｐゴシック"/>
        <family val="3"/>
        <charset val="1"/>
      </rPr>
      <t>：警官、</t>
    </r>
    <r>
      <rPr>
        <b/>
        <sz val="11"/>
        <color rgb="FFFF3333"/>
        <rFont val="ＭＳ Ｐゴシック"/>
        <family val="3"/>
        <charset val="1"/>
      </rPr>
      <t>警官の娘</t>
    </r>
  </si>
  <si>
    <t>研究所R2：高貴な少女、（配給人・鍛冶）</t>
  </si>
  <si>
    <t>人工林
Ｒ１</t>
  </si>
  <si>
    <t>大学</t>
  </si>
  <si>
    <t>書庫：（地理学者）</t>
  </si>
  <si>
    <r>
      <rPr>
        <b/>
        <sz val="11"/>
        <color rgb="FF000000"/>
        <rFont val="ＭＳ Ｐゴシック"/>
        <family val="3"/>
        <charset val="1"/>
      </rPr>
      <t>広場：（縫製名人女）、</t>
    </r>
    <r>
      <rPr>
        <b/>
        <sz val="11"/>
        <color rgb="FFFF3333"/>
        <rFont val="ＭＳ Ｐゴシック"/>
        <family val="3"/>
        <charset val="1"/>
      </rPr>
      <t>（縫製名人男）</t>
    </r>
  </si>
  <si>
    <t>研究所
Ｒ２</t>
  </si>
  <si>
    <t>公会堂
Ｒ２</t>
  </si>
  <si>
    <t>書庫Ｆ
Ｒ１</t>
  </si>
  <si>
    <t xml:space="preserve"> </t>
  </si>
  <si>
    <t>西インド会社</t>
  </si>
  <si>
    <t>銀行
Ｒ１</t>
  </si>
  <si>
    <t>広場Ｄ</t>
  </si>
  <si>
    <t>工業品
交易所
Ｒ１</t>
  </si>
  <si>
    <t>製造品
交易所
Ｒ１</t>
  </si>
  <si>
    <t>工房
Ｒ１</t>
  </si>
  <si>
    <t>庁舎</t>
  </si>
  <si>
    <t>造船所
Ｒ３</t>
  </si>
  <si>
    <t>酒場
Ｒ１</t>
  </si>
  <si>
    <t>贅沢品
交易所
Ｒ１</t>
  </si>
  <si>
    <t>造船所
Ｒ１</t>
  </si>
  <si>
    <t>造船所
Ｒ２</t>
  </si>
  <si>
    <t>a（農*３）</t>
  </si>
  <si>
    <t>b（農*２＋技）</t>
  </si>
  <si>
    <t>農産</t>
  </si>
  <si>
    <t>文化</t>
  </si>
  <si>
    <t>c（農*２＋文）</t>
  </si>
  <si>
    <t>住宅部分</t>
  </si>
  <si>
    <t>住宅Ａ</t>
  </si>
  <si>
    <t>MAX</t>
  </si>
  <si>
    <t>d（農＋技＋文）</t>
  </si>
  <si>
    <t>住宅Ｂ</t>
  </si>
  <si>
    <t>e（鉱*３）</t>
  </si>
  <si>
    <t>-</t>
  </si>
  <si>
    <t>f（鉱*２＋技）</t>
  </si>
  <si>
    <t>人工林</t>
  </si>
  <si>
    <t>R1</t>
  </si>
  <si>
    <t>g（鉱*２＋文）</t>
  </si>
  <si>
    <t>鉱山</t>
  </si>
  <si>
    <t>h（鉱＋技＋文）</t>
  </si>
  <si>
    <t>研究所</t>
  </si>
  <si>
    <t>R2</t>
  </si>
  <si>
    <t>I（技＋文）*１．５</t>
  </si>
  <si>
    <t>公会堂</t>
  </si>
  <si>
    <t>銀行</t>
  </si>
  <si>
    <t>酒場</t>
  </si>
  <si>
    <t>工業品交易所</t>
  </si>
  <si>
    <t>造船所R3の指数は仮</t>
  </si>
  <si>
    <t>製造品交易所</t>
  </si>
  <si>
    <t>取扱品</t>
  </si>
  <si>
    <t>贅沢品交易所</t>
  </si>
  <si>
    <t>指数</t>
  </si>
  <si>
    <t>順位</t>
  </si>
  <si>
    <t>C2</t>
  </si>
  <si>
    <t>A（農x3）</t>
  </si>
  <si>
    <t>白い鉱石</t>
  </si>
  <si>
    <t>B（農x2+技）</t>
  </si>
  <si>
    <t>黄色い鉱石</t>
  </si>
  <si>
    <t>C（農x2+文）</t>
  </si>
  <si>
    <t>ゴム</t>
  </si>
  <si>
    <t>工房</t>
  </si>
  <si>
    <t>D（農+技+文）</t>
  </si>
  <si>
    <t>緑色の鉱石</t>
  </si>
  <si>
    <t>書庫Ｆ</t>
  </si>
  <si>
    <t>E（鉱x3）</t>
  </si>
  <si>
    <t>青い鉱石</t>
  </si>
  <si>
    <t>造船所</t>
  </si>
  <si>
    <t>F（鉱x2+技）</t>
  </si>
  <si>
    <t>鉄材</t>
  </si>
  <si>
    <t>G（鉱x2+文）</t>
  </si>
  <si>
    <t>R3</t>
  </si>
  <si>
    <t>H（鉱+技+文）</t>
  </si>
  <si>
    <t>合計</t>
  </si>
  <si>
    <t>I（技+文）ｘ1.5</t>
  </si>
  <si>
    <t>C3</t>
  </si>
  <si>
    <t>石像</t>
  </si>
  <si>
    <t>移民</t>
  </si>
  <si>
    <t>移民は各ピクセル数　指数への反映値は不明</t>
  </si>
  <si>
    <t>青銅像</t>
  </si>
  <si>
    <t>農：40、鉱：48、技：57、社会：57時点で　亜鉛OUT　赤色鉱石IN</t>
  </si>
  <si>
    <t>※3人？</t>
    <rPh sb="2" eb="3">
      <t>ニン</t>
    </rPh>
    <phoneticPr fontId="7"/>
  </si>
  <si>
    <t>社会(文化？）</t>
    <phoneticPr fontId="7"/>
  </si>
  <si>
    <t>ﾚﾃ</t>
  </si>
  <si>
    <t>ﾗﾝ</t>
  </si>
  <si>
    <t>ﾃﾞｨ</t>
  </si>
  <si>
    <t>※２人？</t>
    <rPh sb="2" eb="3">
      <t>ニン</t>
    </rPh>
    <phoneticPr fontId="7"/>
  </si>
  <si>
    <t>低調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</si>
</sst>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月&quot;dd&quot;日&quot;"/>
  </numFmts>
  <fonts count="9" x14ac:knownFonts="1">
    <font>
      <sz val="11"/>
      <color rgb="FF000000"/>
      <name val="Hg明朝b"/>
      <charset val="1"/>
    </font>
    <font>
      <sz val="11"/>
      <color rgb="FF000000"/>
      <name val="ＭＳ Ｐゴシック"/>
      <family val="3"/>
      <charset val="1"/>
    </font>
    <font>
      <sz val="11"/>
      <color rgb="FF000000"/>
      <name val="ＭＳ Ｐゴシック"/>
      <family val="3"/>
      <charset val="128"/>
    </font>
    <font>
      <b/>
      <sz val="11"/>
      <color rgb="FFFF3333"/>
      <name val="ＭＳ Ｐゴシック"/>
      <family val="3"/>
      <charset val="1"/>
    </font>
    <font>
      <b/>
      <sz val="11"/>
      <color rgb="FF000000"/>
      <name val="ＭＳ Ｐゴシック"/>
      <family val="3"/>
      <charset val="1"/>
    </font>
    <font>
      <b/>
      <sz val="11"/>
      <name val="ＭＳ Ｐゴシック"/>
      <family val="3"/>
      <charset val="1"/>
    </font>
    <font>
      <sz val="11"/>
      <name val="ＭＳ Ｐゴシック"/>
      <family val="3"/>
      <charset val="1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A8CDD7"/>
        <bgColor rgb="FFCCCCCC"/>
      </patternFill>
    </fill>
    <fill>
      <patternFill patternType="solid">
        <fgColor rgb="FFC0BEAF"/>
        <bgColor rgb="FFB2B2B2"/>
      </patternFill>
    </fill>
    <fill>
      <patternFill patternType="solid">
        <fgColor rgb="FFEEEEEE"/>
        <bgColor rgb="FFDDDDDD"/>
      </patternFill>
    </fill>
    <fill>
      <patternFill patternType="solid">
        <fgColor rgb="FF009933"/>
        <bgColor rgb="FF008080"/>
      </patternFill>
    </fill>
    <fill>
      <patternFill patternType="solid">
        <fgColor rgb="FFFFFF66"/>
        <bgColor rgb="FFCCFF66"/>
      </patternFill>
    </fill>
    <fill>
      <patternFill patternType="solid">
        <fgColor rgb="FFCCCCCC"/>
        <bgColor rgb="FFC0BEAF"/>
      </patternFill>
    </fill>
    <fill>
      <patternFill patternType="solid">
        <fgColor rgb="FFB2B2B2"/>
        <bgColor rgb="FFC0BEAF"/>
      </patternFill>
    </fill>
    <fill>
      <patternFill patternType="solid">
        <fgColor rgb="FFFFCC00"/>
        <bgColor rgb="FFFFFF00"/>
      </patternFill>
    </fill>
    <fill>
      <patternFill patternType="solid">
        <fgColor rgb="FFFF99FF"/>
        <bgColor rgb="FFCC99FF"/>
      </patternFill>
    </fill>
    <fill>
      <patternFill patternType="solid">
        <fgColor rgb="FFCCFF66"/>
        <bgColor rgb="FFFFFF66"/>
      </patternFill>
    </fill>
    <fill>
      <patternFill patternType="solid">
        <fgColor rgb="FF66FF99"/>
        <bgColor rgb="FF33FF99"/>
      </patternFill>
    </fill>
    <fill>
      <patternFill patternType="solid">
        <fgColor rgb="FF66FFFF"/>
        <bgColor rgb="FF99FFFF"/>
      </patternFill>
    </fill>
    <fill>
      <patternFill patternType="solid">
        <fgColor rgb="FF99FFFF"/>
        <bgColor rgb="FF66FFFF"/>
      </patternFill>
    </fill>
    <fill>
      <patternFill patternType="solid">
        <fgColor rgb="FFDDDDDD"/>
        <bgColor rgb="FFEEEEEE"/>
      </patternFill>
    </fill>
    <fill>
      <patternFill patternType="solid">
        <fgColor rgb="FF33FF99"/>
        <bgColor rgb="FF66FF99"/>
      </patternFill>
    </fill>
  </fills>
  <borders count="53">
    <border>
      <left/>
      <right/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10" fontId="1" fillId="2" borderId="2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1" fillId="2" borderId="8" xfId="0" applyNumberFormat="1" applyFont="1" applyFill="1" applyBorder="1" applyAlignment="1">
      <alignment horizontal="center" vertical="center" shrinkToFit="1"/>
    </xf>
    <xf numFmtId="20" fontId="1" fillId="2" borderId="9" xfId="0" applyNumberFormat="1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10" fontId="1" fillId="2" borderId="9" xfId="0" applyNumberFormat="1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9" fontId="1" fillId="0" borderId="14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76" fontId="1" fillId="3" borderId="17" xfId="0" applyNumberFormat="1" applyFont="1" applyFill="1" applyBorder="1" applyAlignment="1">
      <alignment horizontal="center" vertical="center" shrinkToFit="1"/>
    </xf>
    <xf numFmtId="20" fontId="1" fillId="3" borderId="18" xfId="0" applyNumberFormat="1" applyFont="1" applyFill="1" applyBorder="1" applyAlignment="1">
      <alignment horizontal="center" vertical="center" shrinkToFit="1"/>
    </xf>
    <xf numFmtId="0" fontId="1" fillId="3" borderId="18" xfId="0" applyFont="1" applyFill="1" applyBorder="1" applyAlignment="1">
      <alignment horizontal="center" vertical="center" shrinkToFit="1"/>
    </xf>
    <xf numFmtId="10" fontId="1" fillId="3" borderId="18" xfId="0" applyNumberFormat="1" applyFont="1" applyFill="1" applyBorder="1" applyAlignment="1">
      <alignment horizontal="center" vertical="center" shrinkToFit="1"/>
    </xf>
    <xf numFmtId="176" fontId="1" fillId="2" borderId="17" xfId="0" applyNumberFormat="1" applyFont="1" applyFill="1" applyBorder="1" applyAlignment="1">
      <alignment horizontal="center" vertical="center" shrinkToFit="1"/>
    </xf>
    <xf numFmtId="20" fontId="1" fillId="2" borderId="18" xfId="0" applyNumberFormat="1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 shrinkToFit="1"/>
    </xf>
    <xf numFmtId="10" fontId="1" fillId="2" borderId="18" xfId="0" applyNumberFormat="1" applyFont="1" applyFill="1" applyBorder="1" applyAlignment="1">
      <alignment horizontal="center" vertical="center" shrinkToFit="1"/>
    </xf>
    <xf numFmtId="176" fontId="1" fillId="3" borderId="20" xfId="0" applyNumberFormat="1" applyFont="1" applyFill="1" applyBorder="1" applyAlignment="1">
      <alignment horizontal="center" vertical="center" shrinkToFit="1"/>
    </xf>
    <xf numFmtId="20" fontId="1" fillId="3" borderId="21" xfId="0" applyNumberFormat="1" applyFont="1" applyFill="1" applyBorder="1" applyAlignment="1">
      <alignment horizontal="center" vertical="center" shrinkToFit="1"/>
    </xf>
    <xf numFmtId="0" fontId="1" fillId="3" borderId="21" xfId="0" applyFont="1" applyFill="1" applyBorder="1" applyAlignment="1">
      <alignment horizontal="center" vertical="center" shrinkToFit="1"/>
    </xf>
    <xf numFmtId="10" fontId="1" fillId="3" borderId="21" xfId="0" applyNumberFormat="1" applyFont="1" applyFill="1" applyBorder="1" applyAlignment="1">
      <alignment horizontal="center" vertical="center" shrinkToFit="1"/>
    </xf>
    <xf numFmtId="176" fontId="1" fillId="2" borderId="20" xfId="0" applyNumberFormat="1" applyFont="1" applyFill="1" applyBorder="1" applyAlignment="1">
      <alignment horizontal="center" vertical="center" shrinkToFit="1"/>
    </xf>
    <xf numFmtId="20" fontId="1" fillId="2" borderId="21" xfId="0" applyNumberFormat="1" applyFont="1" applyFill="1" applyBorder="1" applyAlignment="1">
      <alignment horizontal="center" vertical="center" shrinkToFit="1"/>
    </xf>
    <xf numFmtId="0" fontId="1" fillId="2" borderId="21" xfId="0" applyFont="1" applyFill="1" applyBorder="1" applyAlignment="1">
      <alignment horizontal="center" vertical="center" shrinkToFit="1"/>
    </xf>
    <xf numFmtId="10" fontId="1" fillId="2" borderId="21" xfId="0" applyNumberFormat="1" applyFont="1" applyFill="1" applyBorder="1" applyAlignment="1">
      <alignment horizontal="center" vertical="center" shrinkToFit="1"/>
    </xf>
    <xf numFmtId="176" fontId="1" fillId="3" borderId="1" xfId="0" applyNumberFormat="1" applyFont="1" applyFill="1" applyBorder="1" applyAlignment="1">
      <alignment horizontal="center" vertical="center" shrinkToFit="1"/>
    </xf>
    <xf numFmtId="20" fontId="1" fillId="3" borderId="2" xfId="0" applyNumberFormat="1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 shrinkToFit="1"/>
    </xf>
    <xf numFmtId="10" fontId="1" fillId="3" borderId="2" xfId="0" applyNumberFormat="1" applyFont="1" applyFill="1" applyBorder="1" applyAlignment="1">
      <alignment horizontal="center" vertical="center" shrinkToFit="1"/>
    </xf>
    <xf numFmtId="0" fontId="1" fillId="3" borderId="23" xfId="0" applyFont="1" applyFill="1" applyBorder="1" applyAlignment="1">
      <alignment horizontal="center" vertical="center" shrinkToFit="1"/>
    </xf>
    <xf numFmtId="0" fontId="1" fillId="3" borderId="24" xfId="0" applyFont="1" applyFill="1" applyBorder="1" applyAlignment="1">
      <alignment horizontal="center" vertical="center" shrinkToFit="1"/>
    </xf>
    <xf numFmtId="0" fontId="1" fillId="3" borderId="25" xfId="0" applyFont="1" applyFill="1" applyBorder="1" applyAlignment="1">
      <alignment horizontal="center" vertical="center" shrinkToFit="1"/>
    </xf>
    <xf numFmtId="20" fontId="1" fillId="2" borderId="26" xfId="0" applyNumberFormat="1" applyFont="1" applyFill="1" applyBorder="1" applyAlignment="1">
      <alignment horizontal="center" vertical="center" shrinkToFit="1"/>
    </xf>
    <xf numFmtId="0" fontId="1" fillId="2" borderId="26" xfId="0" applyFont="1" applyFill="1" applyBorder="1" applyAlignment="1">
      <alignment horizontal="center" vertical="center" shrinkToFit="1"/>
    </xf>
    <xf numFmtId="10" fontId="1" fillId="2" borderId="26" xfId="0" applyNumberFormat="1" applyFont="1" applyFill="1" applyBorder="1" applyAlignment="1">
      <alignment horizontal="center" vertical="center" shrinkToFit="1"/>
    </xf>
    <xf numFmtId="0" fontId="1" fillId="3" borderId="10" xfId="0" applyFont="1" applyFill="1" applyBorder="1" applyAlignment="1">
      <alignment horizontal="center" vertical="center" shrinkToFit="1"/>
    </xf>
    <xf numFmtId="0" fontId="1" fillId="3" borderId="11" xfId="0" applyFont="1" applyFill="1" applyBorder="1" applyAlignment="1">
      <alignment horizontal="center" vertical="center" shrinkToFit="1"/>
    </xf>
    <xf numFmtId="0" fontId="1" fillId="3" borderId="12" xfId="0" applyFont="1" applyFill="1" applyBorder="1" applyAlignment="1">
      <alignment horizontal="center" vertical="center" shrinkToFit="1"/>
    </xf>
    <xf numFmtId="0" fontId="1" fillId="3" borderId="27" xfId="0" applyFont="1" applyFill="1" applyBorder="1" applyAlignment="1">
      <alignment horizontal="center" vertical="center" shrinkToFit="1"/>
    </xf>
    <xf numFmtId="0" fontId="1" fillId="3" borderId="28" xfId="0" applyFont="1" applyFill="1" applyBorder="1" applyAlignment="1">
      <alignment horizontal="center" vertical="center" shrinkToFit="1"/>
    </xf>
    <xf numFmtId="0" fontId="1" fillId="3" borderId="29" xfId="0" applyFont="1" applyFill="1" applyBorder="1" applyAlignment="1">
      <alignment horizontal="center" vertical="center" shrinkToFit="1"/>
    </xf>
    <xf numFmtId="0" fontId="1" fillId="2" borderId="27" xfId="0" applyFont="1" applyFill="1" applyBorder="1" applyAlignment="1">
      <alignment horizontal="center" vertical="center" shrinkToFit="1"/>
    </xf>
    <xf numFmtId="0" fontId="1" fillId="2" borderId="28" xfId="0" applyFont="1" applyFill="1" applyBorder="1" applyAlignment="1">
      <alignment horizontal="center" vertical="center" shrinkToFit="1"/>
    </xf>
    <xf numFmtId="0" fontId="1" fillId="2" borderId="29" xfId="0" applyFont="1" applyFill="1" applyBorder="1" applyAlignment="1">
      <alignment horizontal="center" vertical="center" shrinkToFit="1"/>
    </xf>
    <xf numFmtId="0" fontId="1" fillId="3" borderId="30" xfId="0" applyFont="1" applyFill="1" applyBorder="1" applyAlignment="1">
      <alignment horizontal="center" vertical="center" shrinkToFit="1"/>
    </xf>
    <xf numFmtId="0" fontId="1" fillId="3" borderId="31" xfId="0" applyFont="1" applyFill="1" applyBorder="1" applyAlignment="1">
      <alignment horizontal="center" vertical="center" shrinkToFit="1"/>
    </xf>
    <xf numFmtId="0" fontId="1" fillId="3" borderId="32" xfId="0" applyFont="1" applyFill="1" applyBorder="1" applyAlignment="1">
      <alignment horizontal="center" vertical="center" shrinkToFit="1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9" fontId="1" fillId="0" borderId="14" xfId="0" applyNumberFormat="1" applyFont="1" applyBorder="1"/>
    <xf numFmtId="0" fontId="1" fillId="0" borderId="16" xfId="0" applyFont="1" applyBorder="1"/>
    <xf numFmtId="0" fontId="1" fillId="2" borderId="30" xfId="0" applyFont="1" applyFill="1" applyBorder="1" applyAlignment="1">
      <alignment horizontal="center" vertical="center" shrinkToFit="1"/>
    </xf>
    <xf numFmtId="0" fontId="1" fillId="2" borderId="31" xfId="0" applyFont="1" applyFill="1" applyBorder="1" applyAlignment="1">
      <alignment horizontal="center" vertical="center" shrinkToFit="1"/>
    </xf>
    <xf numFmtId="0" fontId="1" fillId="2" borderId="32" xfId="0" applyFont="1" applyFill="1" applyBorder="1" applyAlignment="1">
      <alignment horizontal="center" vertical="center" shrinkToFit="1"/>
    </xf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1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8" xfId="0" applyFont="1" applyBorder="1"/>
    <xf numFmtId="0" fontId="1" fillId="4" borderId="39" xfId="0" applyFont="1" applyFill="1" applyBorder="1" applyAlignment="1">
      <alignment vertical="center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0" xfId="0" applyFont="1" applyBorder="1"/>
    <xf numFmtId="0" fontId="3" fillId="0" borderId="0" xfId="0" applyFont="1" applyAlignment="1">
      <alignment vertical="center"/>
    </xf>
    <xf numFmtId="0" fontId="1" fillId="4" borderId="43" xfId="0" applyFont="1" applyFill="1" applyBorder="1" applyAlignment="1">
      <alignment vertical="center"/>
    </xf>
    <xf numFmtId="0" fontId="1" fillId="4" borderId="44" xfId="0" applyFont="1" applyFill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45" xfId="0" applyFont="1" applyBorder="1"/>
    <xf numFmtId="0" fontId="4" fillId="0" borderId="0" xfId="0" applyFont="1"/>
    <xf numFmtId="0" fontId="1" fillId="4" borderId="47" xfId="0" applyFont="1" applyFill="1" applyBorder="1" applyAlignment="1">
      <alignment vertical="center"/>
    </xf>
    <xf numFmtId="0" fontId="1" fillId="4" borderId="33" xfId="0" applyFont="1" applyFill="1" applyBorder="1" applyAlignment="1">
      <alignment vertical="center"/>
    </xf>
    <xf numFmtId="0" fontId="1" fillId="4" borderId="34" xfId="0" applyFont="1" applyFill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8" xfId="0" applyFont="1" applyBorder="1"/>
    <xf numFmtId="0" fontId="3" fillId="0" borderId="0" xfId="0" applyFont="1"/>
    <xf numFmtId="0" fontId="1" fillId="0" borderId="49" xfId="0" applyFont="1" applyBorder="1" applyAlignment="1">
      <alignment vertical="center"/>
    </xf>
    <xf numFmtId="0" fontId="1" fillId="0" borderId="49" xfId="0" applyFont="1" applyBorder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16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176" fontId="1" fillId="2" borderId="50" xfId="0" applyNumberFormat="1" applyFont="1" applyFill="1" applyBorder="1" applyAlignment="1">
      <alignment horizontal="center" vertical="center" shrinkToFit="1"/>
    </xf>
    <xf numFmtId="176" fontId="1" fillId="3" borderId="50" xfId="0" applyNumberFormat="1" applyFont="1" applyFill="1" applyBorder="1" applyAlignment="1">
      <alignment horizontal="center" vertical="center" shrinkToFit="1"/>
    </xf>
    <xf numFmtId="20" fontId="1" fillId="3" borderId="26" xfId="0" applyNumberFormat="1" applyFont="1" applyFill="1" applyBorder="1" applyAlignment="1">
      <alignment horizontal="center" vertical="center" shrinkToFit="1"/>
    </xf>
    <xf numFmtId="0" fontId="1" fillId="3" borderId="26" xfId="0" applyFont="1" applyFill="1" applyBorder="1" applyAlignment="1">
      <alignment horizontal="center" vertical="center" shrinkToFit="1"/>
    </xf>
    <xf numFmtId="10" fontId="1" fillId="3" borderId="26" xfId="0" applyNumberFormat="1" applyFont="1" applyFill="1" applyBorder="1" applyAlignment="1">
      <alignment horizontal="center" vertical="center" shrinkToFit="1"/>
    </xf>
    <xf numFmtId="176" fontId="1" fillId="2" borderId="1" xfId="0" applyNumberFormat="1" applyFont="1" applyFill="1" applyBorder="1" applyAlignment="1">
      <alignment horizontal="center" vertical="center" shrinkToFit="1"/>
    </xf>
    <xf numFmtId="20" fontId="1" fillId="2" borderId="2" xfId="0" applyNumberFormat="1" applyFont="1" applyFill="1" applyBorder="1" applyAlignment="1">
      <alignment horizontal="center" vertical="center" shrinkToFit="1"/>
    </xf>
    <xf numFmtId="0" fontId="1" fillId="2" borderId="23" xfId="0" applyFont="1" applyFill="1" applyBorder="1" applyAlignment="1">
      <alignment horizontal="center" vertical="center" shrinkToFit="1"/>
    </xf>
    <xf numFmtId="0" fontId="1" fillId="2" borderId="24" xfId="0" applyFont="1" applyFill="1" applyBorder="1" applyAlignment="1">
      <alignment horizontal="center" vertical="center" shrinkToFit="1"/>
    </xf>
    <xf numFmtId="0" fontId="1" fillId="2" borderId="25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3" borderId="19" xfId="0" applyFont="1" applyFill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center" vertical="center" shrinkToFit="1"/>
    </xf>
    <xf numFmtId="0" fontId="1" fillId="3" borderId="22" xfId="0" applyFont="1" applyFill="1" applyBorder="1" applyAlignment="1">
      <alignment horizontal="center" vertical="center" shrinkToFit="1"/>
    </xf>
    <xf numFmtId="0" fontId="1" fillId="2" borderId="22" xfId="0" applyFont="1" applyFill="1" applyBorder="1" applyAlignment="1">
      <alignment horizontal="center" vertical="center" shrinkToFit="1"/>
    </xf>
    <xf numFmtId="0" fontId="1" fillId="2" borderId="51" xfId="0" applyFont="1" applyFill="1" applyBorder="1" applyAlignment="1">
      <alignment horizontal="center" vertical="center" shrinkToFit="1"/>
    </xf>
    <xf numFmtId="0" fontId="4" fillId="11" borderId="41" xfId="0" applyFont="1" applyFill="1" applyBorder="1" applyAlignment="1">
      <alignment horizontal="center" vertical="center" textRotation="180" wrapText="1"/>
    </xf>
    <xf numFmtId="0" fontId="1" fillId="8" borderId="41" xfId="0" applyFont="1" applyFill="1" applyBorder="1" applyAlignment="1">
      <alignment horizontal="center" vertical="center" wrapText="1"/>
    </xf>
    <xf numFmtId="0" fontId="1" fillId="8" borderId="41" xfId="0" applyFont="1" applyFill="1" applyBorder="1" applyAlignment="1">
      <alignment horizontal="center" vertical="center" textRotation="90" wrapText="1"/>
    </xf>
    <xf numFmtId="0" fontId="1" fillId="7" borderId="41" xfId="0" applyFont="1" applyFill="1" applyBorder="1" applyAlignment="1">
      <alignment horizontal="center" vertical="center" wrapText="1"/>
    </xf>
    <xf numFmtId="0" fontId="1" fillId="7" borderId="41" xfId="0" applyFont="1" applyFill="1" applyBorder="1" applyAlignment="1">
      <alignment horizontal="center" vertical="center" textRotation="180" wrapText="1"/>
    </xf>
    <xf numFmtId="0" fontId="3" fillId="12" borderId="41" xfId="0" applyFont="1" applyFill="1" applyBorder="1" applyAlignment="1">
      <alignment horizontal="center" vertical="center" textRotation="180" wrapText="1"/>
    </xf>
    <xf numFmtId="0" fontId="1" fillId="8" borderId="41" xfId="0" applyFont="1" applyFill="1" applyBorder="1" applyAlignment="1">
      <alignment horizontal="center" vertical="center" textRotation="180" wrapText="1"/>
    </xf>
    <xf numFmtId="0" fontId="4" fillId="13" borderId="41" xfId="0" applyFont="1" applyFill="1" applyBorder="1" applyAlignment="1">
      <alignment horizontal="center" vertical="center" textRotation="180" wrapText="1"/>
    </xf>
    <xf numFmtId="0" fontId="1" fillId="7" borderId="41" xfId="0" applyFont="1" applyFill="1" applyBorder="1" applyAlignment="1">
      <alignment horizontal="center" vertical="center" textRotation="90" wrapText="1"/>
    </xf>
    <xf numFmtId="0" fontId="1" fillId="5" borderId="41" xfId="0" applyFont="1" applyFill="1" applyBorder="1" applyAlignment="1">
      <alignment vertical="center"/>
    </xf>
    <xf numFmtId="0" fontId="1" fillId="6" borderId="41" xfId="0" applyFont="1" applyFill="1" applyBorder="1" applyAlignment="1">
      <alignment horizontal="center" vertical="center" textRotation="90" wrapText="1"/>
    </xf>
    <xf numFmtId="0" fontId="6" fillId="9" borderId="41" xfId="0" applyFont="1" applyFill="1" applyBorder="1" applyAlignment="1">
      <alignment horizontal="center" vertical="center" textRotation="90" wrapText="1"/>
    </xf>
    <xf numFmtId="0" fontId="1" fillId="10" borderId="41" xfId="0" applyFont="1" applyFill="1" applyBorder="1" applyAlignment="1">
      <alignment horizontal="center" vertical="center"/>
    </xf>
    <xf numFmtId="0" fontId="1" fillId="10" borderId="41" xfId="0" applyFont="1" applyFill="1" applyBorder="1" applyAlignment="1">
      <alignment horizontal="center" vertical="center" textRotation="180" wrapText="1"/>
    </xf>
    <xf numFmtId="0" fontId="3" fillId="13" borderId="41" xfId="0" applyFont="1" applyFill="1" applyBorder="1" applyAlignment="1">
      <alignment horizontal="center" vertical="center" textRotation="180" wrapText="1"/>
    </xf>
    <xf numFmtId="0" fontId="4" fillId="11" borderId="41" xfId="0" applyFont="1" applyFill="1" applyBorder="1" applyAlignment="1">
      <alignment horizontal="center" vertical="center" wrapText="1"/>
    </xf>
    <xf numFmtId="0" fontId="4" fillId="13" borderId="41" xfId="0" applyFont="1" applyFill="1" applyBorder="1" applyAlignment="1">
      <alignment horizontal="center" vertical="center"/>
    </xf>
    <xf numFmtId="0" fontId="1" fillId="13" borderId="41" xfId="0" applyFont="1" applyFill="1" applyBorder="1" applyAlignment="1">
      <alignment horizontal="center" vertical="center" textRotation="90" wrapText="1"/>
    </xf>
    <xf numFmtId="0" fontId="1" fillId="13" borderId="41" xfId="0" applyFont="1" applyFill="1" applyBorder="1" applyAlignment="1">
      <alignment horizontal="center" vertical="center" textRotation="180" wrapText="1"/>
    </xf>
    <xf numFmtId="0" fontId="1" fillId="14" borderId="41" xfId="0" applyFont="1" applyFill="1" applyBorder="1" applyAlignment="1">
      <alignment horizontal="center" vertical="center" wrapText="1"/>
    </xf>
    <xf numFmtId="0" fontId="5" fillId="13" borderId="41" xfId="0" applyFont="1" applyFill="1" applyBorder="1" applyAlignment="1">
      <alignment horizontal="center" vertical="center" wrapText="1"/>
    </xf>
    <xf numFmtId="0" fontId="1" fillId="13" borderId="41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15" borderId="41" xfId="0" applyFont="1" applyFill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0" fontId="1" fillId="7" borderId="41" xfId="0" applyFont="1" applyFill="1" applyBorder="1" applyAlignment="1">
      <alignment horizontal="center" vertical="center"/>
    </xf>
    <xf numFmtId="0" fontId="1" fillId="9" borderId="41" xfId="0" applyFont="1" applyFill="1" applyBorder="1" applyAlignment="1">
      <alignment horizontal="center" vertical="center"/>
    </xf>
    <xf numFmtId="0" fontId="1" fillId="6" borderId="41" xfId="0" applyFont="1" applyFill="1" applyBorder="1" applyAlignment="1">
      <alignment horizontal="center" vertical="center"/>
    </xf>
    <xf numFmtId="0" fontId="4" fillId="11" borderId="41" xfId="0" applyFont="1" applyFill="1" applyBorder="1" applyAlignment="1">
      <alignment horizontal="center" vertical="center"/>
    </xf>
    <xf numFmtId="0" fontId="3" fillId="12" borderId="41" xfId="0" applyFont="1" applyFill="1" applyBorder="1" applyAlignment="1">
      <alignment horizontal="center" vertical="center"/>
    </xf>
    <xf numFmtId="0" fontId="3" fillId="13" borderId="41" xfId="0" applyFont="1" applyFill="1" applyBorder="1" applyAlignment="1">
      <alignment horizontal="center" vertical="center"/>
    </xf>
    <xf numFmtId="0" fontId="5" fillId="13" borderId="41" xfId="0" applyFont="1" applyFill="1" applyBorder="1" applyAlignment="1">
      <alignment horizontal="center" vertical="center"/>
    </xf>
    <xf numFmtId="0" fontId="1" fillId="13" borderId="41" xfId="0" applyFont="1" applyFill="1" applyBorder="1" applyAlignment="1">
      <alignment horizontal="center" vertical="center"/>
    </xf>
    <xf numFmtId="0" fontId="1" fillId="7" borderId="41" xfId="0" applyFont="1" applyFill="1" applyBorder="1" applyAlignment="1">
      <alignment horizontal="right" vertical="center"/>
    </xf>
    <xf numFmtId="3" fontId="1" fillId="7" borderId="41" xfId="0" applyNumberFormat="1" applyFont="1" applyFill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14" borderId="41" xfId="0" applyFont="1" applyFill="1" applyBorder="1" applyAlignment="1">
      <alignment horizontal="center" vertical="center"/>
    </xf>
    <xf numFmtId="3" fontId="1" fillId="0" borderId="41" xfId="0" applyNumberFormat="1" applyFont="1" applyBorder="1" applyAlignment="1">
      <alignment horizontal="right" vertical="center"/>
    </xf>
    <xf numFmtId="0" fontId="1" fillId="0" borderId="52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8" fillId="0" borderId="43" xfId="0" applyFont="1" applyBorder="1" applyAlignment="1"/>
    <xf numFmtId="0" fontId="8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3333"/>
      <rgbColor rgb="FF00FF00"/>
      <rgbColor rgb="FF0000FF"/>
      <rgbColor rgb="FFCCFF66"/>
      <rgbColor rgb="FFFF00FF"/>
      <rgbColor rgb="FF66FFFF"/>
      <rgbColor rgb="FF800000"/>
      <rgbColor rgb="FF009933"/>
      <rgbColor rgb="FF000080"/>
      <rgbColor rgb="FF808000"/>
      <rgbColor rgb="FF800080"/>
      <rgbColor rgb="FF008080"/>
      <rgbColor rgb="FFC0BEAF"/>
      <rgbColor rgb="FF808080"/>
      <rgbColor rgb="FF9999FF"/>
      <rgbColor rgb="FF993366"/>
      <rgbColor rgb="FFFFFFCC"/>
      <rgbColor rgb="FF99FFFF"/>
      <rgbColor rgb="FF660066"/>
      <rgbColor rgb="FFFF8080"/>
      <rgbColor rgb="FF0066CC"/>
      <rgbColor rgb="FFCCCCCC"/>
      <rgbColor rgb="FF000080"/>
      <rgbColor rgb="FFFF00FF"/>
      <rgbColor rgb="FFFFFF00"/>
      <rgbColor rgb="FF66FF99"/>
      <rgbColor rgb="FF800080"/>
      <rgbColor rgb="FF800000"/>
      <rgbColor rgb="FF008080"/>
      <rgbColor rgb="FF0000FF"/>
      <rgbColor rgb="FF00CCFF"/>
      <rgbColor rgb="FFCCFFFF"/>
      <rgbColor rgb="FFDDDDDD"/>
      <rgbColor rgb="FFFFFF66"/>
      <rgbColor rgb="FFA8CDD7"/>
      <rgbColor rgb="FFFF99FF"/>
      <rgbColor rgb="FFCC99FF"/>
      <rgbColor rgb="FFFFCC99"/>
      <rgbColor rgb="FF3366FF"/>
      <rgbColor rgb="FF33FF99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9"/>
  <sheetViews>
    <sheetView tabSelected="1" topLeftCell="A37" zoomScale="73" zoomScaleNormal="73" workbookViewId="0">
      <selection activeCell="U60" sqref="U60"/>
    </sheetView>
  </sheetViews>
  <sheetFormatPr defaultRowHeight="13.5" x14ac:dyDescent="0.15"/>
  <cols>
    <col min="1" max="2" width="9" style="1"/>
    <col min="3" max="3" width="9.5" style="1"/>
    <col min="4" max="4" width="10" style="1"/>
    <col min="5" max="5" width="6.625" style="1"/>
    <col min="6" max="9" width="9.5" style="1"/>
    <col min="10" max="10" width="25.625" style="1"/>
    <col min="11" max="16" width="3.875" style="1"/>
    <col min="17" max="21" width="8.5" style="1"/>
    <col min="22" max="23" width="15.125" style="1"/>
    <col min="24" max="26" width="8.5" style="1"/>
    <col min="27" max="31" width="21.75" style="1"/>
    <col min="32" max="1025" width="24.625" style="1"/>
  </cols>
  <sheetData>
    <row r="1" spans="1:31" ht="14.25" customHeight="1" thickBot="1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3" t="s">
        <v>9</v>
      </c>
      <c r="K1" s="112" t="s">
        <v>10</v>
      </c>
      <c r="L1" s="112"/>
      <c r="M1" s="112"/>
      <c r="N1" s="112"/>
      <c r="O1" s="112"/>
      <c r="P1" s="112"/>
      <c r="Q1" s="5"/>
      <c r="R1" s="6" t="s">
        <v>5</v>
      </c>
      <c r="S1" s="7" t="s">
        <v>6</v>
      </c>
      <c r="T1" s="7" t="s">
        <v>7</v>
      </c>
      <c r="U1" s="8" t="s">
        <v>8</v>
      </c>
      <c r="V1" s="9" t="s">
        <v>11</v>
      </c>
      <c r="W1" s="10" t="s">
        <v>3</v>
      </c>
      <c r="X1" s="5"/>
      <c r="Y1" s="5"/>
      <c r="Z1" s="5"/>
      <c r="AA1" s="5"/>
      <c r="AB1" s="5"/>
      <c r="AC1" s="5"/>
      <c r="AD1" s="5"/>
      <c r="AE1" s="5"/>
    </row>
    <row r="2" spans="1:31" ht="14.25" customHeight="1" thickTop="1" thickBot="1" x14ac:dyDescent="0.2">
      <c r="A2" s="11">
        <v>42605</v>
      </c>
      <c r="B2" s="12">
        <v>0.51388888888888895</v>
      </c>
      <c r="C2" s="13">
        <v>9276</v>
      </c>
      <c r="D2" s="13">
        <v>9276</v>
      </c>
      <c r="E2" s="13" t="s">
        <v>14</v>
      </c>
      <c r="F2" s="14">
        <f>IF(R2="","",R2/179)</f>
        <v>0.39106145251396646</v>
      </c>
      <c r="G2" s="14">
        <f>IF(S2="","",S2/179)</f>
        <v>0.41340782122905029</v>
      </c>
      <c r="H2" s="14">
        <f t="shared" ref="H2:I2" si="0">IF(T2="","",T2/179)</f>
        <v>0.56424581005586594</v>
      </c>
      <c r="I2" s="14">
        <f t="shared" si="0"/>
        <v>0.54748603351955305</v>
      </c>
      <c r="J2" s="13" t="s">
        <v>104</v>
      </c>
      <c r="K2" s="15"/>
      <c r="L2" s="16" t="s">
        <v>13</v>
      </c>
      <c r="M2" s="16"/>
      <c r="N2" s="16" t="s">
        <v>12</v>
      </c>
      <c r="O2" s="16"/>
      <c r="P2" s="17" t="s">
        <v>15</v>
      </c>
      <c r="Q2" s="5"/>
      <c r="R2" s="18">
        <v>70</v>
      </c>
      <c r="S2" s="19">
        <v>74</v>
      </c>
      <c r="T2" s="19">
        <v>101</v>
      </c>
      <c r="U2" s="20">
        <v>98</v>
      </c>
      <c r="V2" s="21">
        <f t="shared" ref="V2" si="1">IF(R2="","",ROUNDDOWN(SUM(R2:U2)*447/3200,0)/100)</f>
        <v>0.47</v>
      </c>
      <c r="W2" s="22">
        <f t="shared" ref="W2:W34" si="2">+IF(V2="","",V2*6200+6300)</f>
        <v>9214</v>
      </c>
      <c r="X2" s="5"/>
      <c r="Y2" s="5"/>
      <c r="Z2" s="5"/>
      <c r="AA2" s="5"/>
      <c r="AB2" s="5"/>
      <c r="AC2" s="5"/>
      <c r="AD2" s="5"/>
      <c r="AE2" s="5"/>
    </row>
    <row r="3" spans="1:31" ht="13.5" customHeight="1" thickTop="1" thickBot="1" x14ac:dyDescent="0.2">
      <c r="A3" s="23"/>
      <c r="B3" s="24">
        <f t="shared" ref="B3:B34" si="3">B2+"2:30"</f>
        <v>0.61805555555555558</v>
      </c>
      <c r="C3" s="25"/>
      <c r="D3" s="25"/>
      <c r="E3" s="25"/>
      <c r="F3" s="26" t="str">
        <f>IF(R3="","",R3/179)</f>
        <v/>
      </c>
      <c r="G3" s="26" t="str">
        <f>IF(S3="","",S3/179)</f>
        <v/>
      </c>
      <c r="H3" s="26" t="str">
        <f>IF(T3="","",T3/179)</f>
        <v/>
      </c>
      <c r="I3" s="26" t="str">
        <f>IF(U3="","",U3/179)</f>
        <v/>
      </c>
      <c r="J3" s="25"/>
      <c r="K3" s="113"/>
      <c r="L3" s="113"/>
      <c r="M3" s="113"/>
      <c r="N3" s="113"/>
      <c r="O3" s="113"/>
      <c r="P3" s="113"/>
      <c r="Q3" s="5"/>
      <c r="R3" s="18"/>
      <c r="S3" s="19"/>
      <c r="T3" s="19"/>
      <c r="U3" s="20"/>
      <c r="V3" s="21" t="str">
        <f t="shared" ref="V3:V34" si="4">IF(R3="","",ROUNDDOWN(SUM(R3:U3)*447/3200,0)/100)</f>
        <v/>
      </c>
      <c r="W3" s="22" t="str">
        <f t="shared" si="2"/>
        <v/>
      </c>
      <c r="X3" s="5"/>
      <c r="Y3" s="5"/>
      <c r="Z3" s="5"/>
      <c r="AA3" s="5"/>
      <c r="AB3" s="5"/>
      <c r="AC3" s="5"/>
      <c r="AD3" s="5"/>
      <c r="AE3" s="5"/>
    </row>
    <row r="4" spans="1:31" ht="13.5" customHeight="1" thickTop="1" thickBot="1" x14ac:dyDescent="0.2">
      <c r="A4" s="27"/>
      <c r="B4" s="28">
        <f>B3+"2:30"</f>
        <v>0.72222222222222221</v>
      </c>
      <c r="C4" s="29"/>
      <c r="D4" s="29"/>
      <c r="E4" s="29"/>
      <c r="F4" s="30" t="str">
        <f>IF(R4="","",R4/179)</f>
        <v/>
      </c>
      <c r="G4" s="30" t="str">
        <f t="shared" ref="G4:G35" si="5">IF(S4="","",S4/179)</f>
        <v/>
      </c>
      <c r="H4" s="30" t="str">
        <f t="shared" ref="H4:H35" si="6">IF(T4="","",T4/179)</f>
        <v/>
      </c>
      <c r="I4" s="30" t="str">
        <f t="shared" ref="I4:I35" si="7">IF(U4="","",U4/179)</f>
        <v/>
      </c>
      <c r="J4" s="29"/>
      <c r="K4" s="114"/>
      <c r="L4" s="114"/>
      <c r="M4" s="114"/>
      <c r="N4" s="114"/>
      <c r="O4" s="114"/>
      <c r="P4" s="114"/>
      <c r="Q4" s="5"/>
      <c r="R4" s="18"/>
      <c r="S4" s="19"/>
      <c r="T4" s="19"/>
      <c r="U4" s="20"/>
      <c r="V4" s="21" t="str">
        <f t="shared" si="4"/>
        <v/>
      </c>
      <c r="W4" s="22" t="str">
        <f t="shared" si="2"/>
        <v/>
      </c>
      <c r="X4" s="5"/>
      <c r="Y4" s="5"/>
      <c r="Z4" s="5"/>
      <c r="AA4" s="5"/>
      <c r="AB4" s="5"/>
      <c r="AC4" s="5"/>
      <c r="AD4" s="5"/>
      <c r="AE4" s="5"/>
    </row>
    <row r="5" spans="1:31" ht="13.5" customHeight="1" thickTop="1" thickBot="1" x14ac:dyDescent="0.2">
      <c r="A5" s="31"/>
      <c r="B5" s="32">
        <f t="shared" si="3"/>
        <v>0.82638888888888884</v>
      </c>
      <c r="C5" s="33"/>
      <c r="D5" s="33"/>
      <c r="E5" s="33"/>
      <c r="F5" s="34" t="str">
        <f t="shared" ref="F5:G35" si="8">IF(R5="","",R5/179)</f>
        <v/>
      </c>
      <c r="G5" s="34" t="str">
        <f t="shared" si="5"/>
        <v/>
      </c>
      <c r="H5" s="34" t="str">
        <f t="shared" si="6"/>
        <v/>
      </c>
      <c r="I5" s="34" t="str">
        <f t="shared" si="7"/>
        <v/>
      </c>
      <c r="J5" s="33"/>
      <c r="K5" s="115"/>
      <c r="L5" s="115"/>
      <c r="M5" s="115"/>
      <c r="N5" s="115"/>
      <c r="O5" s="115"/>
      <c r="P5" s="115"/>
      <c r="Q5" s="5"/>
      <c r="R5" s="18"/>
      <c r="S5" s="19"/>
      <c r="T5" s="19"/>
      <c r="U5" s="20"/>
      <c r="V5" s="21" t="str">
        <f t="shared" si="4"/>
        <v/>
      </c>
      <c r="W5" s="22" t="str">
        <f t="shared" si="2"/>
        <v/>
      </c>
      <c r="X5" s="5"/>
      <c r="Y5" s="5"/>
      <c r="Z5" s="5"/>
      <c r="AA5" s="5"/>
      <c r="AB5" s="5"/>
      <c r="AC5" s="5"/>
      <c r="AD5" s="5"/>
      <c r="AE5" s="5"/>
    </row>
    <row r="6" spans="1:31" ht="13.5" customHeight="1" thickTop="1" thickBot="1" x14ac:dyDescent="0.2">
      <c r="A6" s="107"/>
      <c r="B6" s="108">
        <f t="shared" si="3"/>
        <v>0.93055555555555547</v>
      </c>
      <c r="C6" s="3"/>
      <c r="D6" s="3"/>
      <c r="E6" s="3"/>
      <c r="F6" s="4" t="str">
        <f t="shared" si="8"/>
        <v/>
      </c>
      <c r="G6" s="4" t="str">
        <f t="shared" si="5"/>
        <v/>
      </c>
      <c r="H6" s="4" t="str">
        <f t="shared" si="6"/>
        <v/>
      </c>
      <c r="I6" s="4" t="str">
        <f t="shared" si="7"/>
        <v/>
      </c>
      <c r="J6" s="3"/>
      <c r="K6" s="109"/>
      <c r="L6" s="110"/>
      <c r="M6" s="110"/>
      <c r="N6" s="110"/>
      <c r="O6" s="110"/>
      <c r="P6" s="111"/>
      <c r="Q6" s="5"/>
      <c r="R6" s="18"/>
      <c r="S6" s="19"/>
      <c r="T6" s="19"/>
      <c r="U6" s="20"/>
      <c r="V6" s="21" t="str">
        <f t="shared" si="4"/>
        <v/>
      </c>
      <c r="W6" s="22" t="str">
        <f t="shared" si="2"/>
        <v/>
      </c>
      <c r="X6" s="5"/>
      <c r="Y6" s="5"/>
      <c r="Z6" s="5"/>
      <c r="AA6" s="5"/>
      <c r="AB6" s="5"/>
      <c r="AC6" s="5"/>
      <c r="AD6" s="5"/>
      <c r="AE6" s="5"/>
    </row>
    <row r="7" spans="1:31" ht="13.5" customHeight="1" thickTop="1" thickBot="1" x14ac:dyDescent="0.2">
      <c r="A7" s="103">
        <v>42606</v>
      </c>
      <c r="B7" s="104">
        <f t="shared" si="3"/>
        <v>1.0347222222222221</v>
      </c>
      <c r="C7" s="105"/>
      <c r="D7" s="105"/>
      <c r="E7" s="105"/>
      <c r="F7" s="106" t="str">
        <f t="shared" si="8"/>
        <v/>
      </c>
      <c r="G7" s="106" t="str">
        <f t="shared" si="8"/>
        <v/>
      </c>
      <c r="H7" s="106" t="str">
        <f t="shared" si="6"/>
        <v/>
      </c>
      <c r="I7" s="106" t="str">
        <f t="shared" si="7"/>
        <v/>
      </c>
      <c r="J7" s="105"/>
      <c r="K7" s="49" t="s">
        <v>15</v>
      </c>
      <c r="L7" s="50"/>
      <c r="M7" s="50" t="s">
        <v>106</v>
      </c>
      <c r="N7" s="50"/>
      <c r="O7" s="50" t="s">
        <v>107</v>
      </c>
      <c r="P7" s="51"/>
      <c r="Q7" s="5"/>
      <c r="R7" s="18"/>
      <c r="S7" s="19"/>
      <c r="T7" s="19"/>
      <c r="U7" s="20"/>
      <c r="V7" s="21" t="str">
        <f t="shared" si="4"/>
        <v/>
      </c>
      <c r="W7" s="22" t="str">
        <f t="shared" si="2"/>
        <v/>
      </c>
      <c r="X7" s="5"/>
      <c r="Y7" s="5"/>
      <c r="Z7" s="5"/>
      <c r="AA7" s="5"/>
      <c r="AB7" s="5"/>
      <c r="AC7" s="5"/>
      <c r="AD7" s="5"/>
      <c r="AE7" s="5"/>
    </row>
    <row r="8" spans="1:31" ht="13.5" customHeight="1" thickTop="1" thickBot="1" x14ac:dyDescent="0.2">
      <c r="A8" s="27"/>
      <c r="B8" s="28">
        <f t="shared" si="3"/>
        <v>1.1388888888888888</v>
      </c>
      <c r="C8" s="29"/>
      <c r="D8" s="29"/>
      <c r="E8" s="29"/>
      <c r="F8" s="30" t="str">
        <f t="shared" si="8"/>
        <v/>
      </c>
      <c r="G8" s="30" t="str">
        <f t="shared" si="5"/>
        <v/>
      </c>
      <c r="H8" s="30" t="str">
        <f t="shared" si="6"/>
        <v/>
      </c>
      <c r="I8" s="30" t="str">
        <f t="shared" si="7"/>
        <v/>
      </c>
      <c r="J8" s="29"/>
      <c r="K8" s="117"/>
      <c r="L8" s="117"/>
      <c r="M8" s="117"/>
      <c r="N8" s="117"/>
      <c r="O8" s="117"/>
      <c r="P8" s="117"/>
      <c r="Q8" s="5"/>
      <c r="R8" s="18"/>
      <c r="S8" s="19"/>
      <c r="T8" s="19"/>
      <c r="U8" s="20"/>
      <c r="V8" s="21" t="str">
        <f t="shared" si="4"/>
        <v/>
      </c>
      <c r="W8" s="22" t="str">
        <f t="shared" si="2"/>
        <v/>
      </c>
      <c r="X8" s="5"/>
      <c r="Y8" s="5"/>
      <c r="Z8" s="5"/>
      <c r="AA8" s="5"/>
      <c r="AB8" s="5"/>
      <c r="AC8" s="5"/>
      <c r="AD8" s="5"/>
      <c r="AE8" s="5"/>
    </row>
    <row r="9" spans="1:31" ht="13.5" customHeight="1" x14ac:dyDescent="0.15">
      <c r="A9" s="23"/>
      <c r="B9" s="24">
        <f t="shared" si="3"/>
        <v>1.2430555555555556</v>
      </c>
      <c r="C9" s="25">
        <v>9276</v>
      </c>
      <c r="D9" s="25">
        <v>9276</v>
      </c>
      <c r="E9" s="25" t="s">
        <v>14</v>
      </c>
      <c r="F9" s="26">
        <f t="shared" si="8"/>
        <v>0.39106145251396646</v>
      </c>
      <c r="G9" s="26">
        <f t="shared" si="5"/>
        <v>0.41899441340782123</v>
      </c>
      <c r="H9" s="26">
        <f t="shared" si="6"/>
        <v>0.56983240223463683</v>
      </c>
      <c r="I9" s="26">
        <f t="shared" si="7"/>
        <v>0.55307262569832405</v>
      </c>
      <c r="J9" s="25"/>
      <c r="K9" s="113"/>
      <c r="L9" s="113"/>
      <c r="M9" s="113"/>
      <c r="N9" s="113"/>
      <c r="O9" s="113"/>
      <c r="P9" s="113"/>
      <c r="Q9" s="5"/>
      <c r="R9" s="18">
        <v>70</v>
      </c>
      <c r="S9" s="19">
        <v>75</v>
      </c>
      <c r="T9" s="19">
        <v>102</v>
      </c>
      <c r="U9" s="20">
        <v>99</v>
      </c>
      <c r="V9" s="21">
        <f t="shared" si="4"/>
        <v>0.48</v>
      </c>
      <c r="W9" s="22">
        <f t="shared" si="2"/>
        <v>9276</v>
      </c>
      <c r="X9" s="5"/>
      <c r="Y9" s="5"/>
      <c r="Z9" s="5"/>
      <c r="AA9" s="5"/>
      <c r="AB9" s="5"/>
      <c r="AC9" s="5"/>
      <c r="AD9" s="5"/>
      <c r="AE9" s="5"/>
    </row>
    <row r="10" spans="1:31" ht="13.5" customHeight="1" x14ac:dyDescent="0.15">
      <c r="A10" s="27"/>
      <c r="B10" s="28">
        <f t="shared" si="3"/>
        <v>1.3472222222222223</v>
      </c>
      <c r="C10" s="29"/>
      <c r="D10" s="29"/>
      <c r="E10" s="29"/>
      <c r="F10" s="30" t="str">
        <f t="shared" si="8"/>
        <v/>
      </c>
      <c r="G10" s="30" t="str">
        <f t="shared" si="5"/>
        <v/>
      </c>
      <c r="H10" s="30" t="str">
        <f t="shared" si="6"/>
        <v/>
      </c>
      <c r="I10" s="30" t="str">
        <f t="shared" si="7"/>
        <v/>
      </c>
      <c r="J10" s="29"/>
      <c r="K10" s="114"/>
      <c r="L10" s="114"/>
      <c r="M10" s="114"/>
      <c r="N10" s="114"/>
      <c r="O10" s="114"/>
      <c r="P10" s="114"/>
      <c r="Q10" s="5"/>
      <c r="R10" s="18"/>
      <c r="S10" s="19"/>
      <c r="T10" s="19"/>
      <c r="U10" s="20"/>
      <c r="V10" s="21" t="str">
        <f t="shared" si="4"/>
        <v/>
      </c>
      <c r="W10" s="22" t="str">
        <f t="shared" si="2"/>
        <v/>
      </c>
      <c r="X10" s="5"/>
      <c r="Y10" s="5"/>
      <c r="Z10" s="5"/>
      <c r="AA10" s="5"/>
      <c r="AB10" s="5"/>
      <c r="AC10" s="5"/>
      <c r="AD10" s="5"/>
      <c r="AE10" s="5"/>
    </row>
    <row r="11" spans="1:31" ht="13.5" customHeight="1" x14ac:dyDescent="0.15">
      <c r="A11" s="23"/>
      <c r="B11" s="24">
        <f t="shared" si="3"/>
        <v>1.4513888888888891</v>
      </c>
      <c r="C11" s="25"/>
      <c r="D11" s="25"/>
      <c r="E11" s="25"/>
      <c r="F11" s="26" t="str">
        <f t="shared" si="8"/>
        <v/>
      </c>
      <c r="G11" s="26" t="str">
        <f t="shared" si="5"/>
        <v/>
      </c>
      <c r="H11" s="26" t="str">
        <f t="shared" si="6"/>
        <v/>
      </c>
      <c r="I11" s="26" t="str">
        <f t="shared" si="7"/>
        <v/>
      </c>
      <c r="J11" s="25"/>
      <c r="K11" s="113"/>
      <c r="L11" s="113"/>
      <c r="M11" s="113"/>
      <c r="N11" s="113"/>
      <c r="O11" s="113"/>
      <c r="P11" s="113"/>
      <c r="Q11" s="5"/>
      <c r="R11" s="18"/>
      <c r="S11" s="19"/>
      <c r="T11" s="19"/>
      <c r="U11" s="20"/>
      <c r="V11" s="21" t="str">
        <f t="shared" si="4"/>
        <v/>
      </c>
      <c r="W11" s="22" t="str">
        <f t="shared" si="2"/>
        <v/>
      </c>
      <c r="X11" s="5"/>
      <c r="Y11" s="5"/>
      <c r="Z11" s="5"/>
      <c r="AA11" s="5"/>
      <c r="AB11" s="5"/>
      <c r="AC11" s="5"/>
      <c r="AD11" s="5"/>
      <c r="AE11" s="5"/>
    </row>
    <row r="12" spans="1:31" ht="13.5" customHeight="1" x14ac:dyDescent="0.15">
      <c r="A12" s="27"/>
      <c r="B12" s="28">
        <f t="shared" si="3"/>
        <v>1.5555555555555558</v>
      </c>
      <c r="C12" s="29"/>
      <c r="D12" s="29"/>
      <c r="E12" s="29"/>
      <c r="F12" s="30" t="str">
        <f t="shared" si="8"/>
        <v/>
      </c>
      <c r="G12" s="30" t="str">
        <f t="shared" si="5"/>
        <v/>
      </c>
      <c r="H12" s="30" t="str">
        <f t="shared" si="6"/>
        <v/>
      </c>
      <c r="I12" s="30" t="str">
        <f t="shared" si="7"/>
        <v/>
      </c>
      <c r="J12" s="29"/>
      <c r="K12" s="114"/>
      <c r="L12" s="114"/>
      <c r="M12" s="114"/>
      <c r="N12" s="114"/>
      <c r="O12" s="114"/>
      <c r="P12" s="114"/>
      <c r="Q12" s="5"/>
      <c r="R12" s="18"/>
      <c r="S12" s="19"/>
      <c r="T12" s="19"/>
      <c r="U12" s="20"/>
      <c r="V12" s="21" t="str">
        <f t="shared" si="4"/>
        <v/>
      </c>
      <c r="W12" s="22" t="str">
        <f t="shared" si="2"/>
        <v/>
      </c>
      <c r="X12" s="5"/>
      <c r="Y12" s="5"/>
      <c r="Z12" s="5"/>
      <c r="AA12" s="5"/>
      <c r="AB12" s="5"/>
      <c r="AC12" s="5"/>
      <c r="AD12" s="5"/>
      <c r="AE12" s="5"/>
    </row>
    <row r="13" spans="1:31" ht="13.5" customHeight="1" x14ac:dyDescent="0.15">
      <c r="A13" s="23"/>
      <c r="B13" s="24">
        <f t="shared" si="3"/>
        <v>1.6597222222222225</v>
      </c>
      <c r="C13" s="25"/>
      <c r="D13" s="25"/>
      <c r="E13" s="25"/>
      <c r="F13" s="26" t="str">
        <f t="shared" si="8"/>
        <v/>
      </c>
      <c r="G13" s="26" t="str">
        <f t="shared" si="5"/>
        <v/>
      </c>
      <c r="H13" s="26" t="str">
        <f t="shared" si="6"/>
        <v/>
      </c>
      <c r="I13" s="26" t="str">
        <f t="shared" si="7"/>
        <v/>
      </c>
      <c r="J13" s="25"/>
      <c r="K13" s="113"/>
      <c r="L13" s="113"/>
      <c r="M13" s="113"/>
      <c r="N13" s="113"/>
      <c r="O13" s="113"/>
      <c r="P13" s="113"/>
      <c r="Q13" s="5"/>
      <c r="R13" s="18"/>
      <c r="S13" s="19"/>
      <c r="T13" s="19"/>
      <c r="U13" s="20"/>
      <c r="V13" s="21" t="str">
        <f t="shared" si="4"/>
        <v/>
      </c>
      <c r="W13" s="22" t="str">
        <f t="shared" si="2"/>
        <v/>
      </c>
      <c r="X13" s="5"/>
      <c r="Y13" s="5"/>
      <c r="Z13" s="5"/>
      <c r="AA13" s="5"/>
      <c r="AB13" s="5"/>
      <c r="AC13" s="5"/>
      <c r="AD13" s="5"/>
      <c r="AE13" s="5"/>
    </row>
    <row r="14" spans="1:31" ht="13.5" customHeight="1" thickTop="1" thickBot="1" x14ac:dyDescent="0.2">
      <c r="A14" s="35"/>
      <c r="B14" s="36">
        <f t="shared" si="3"/>
        <v>1.7638888888888893</v>
      </c>
      <c r="C14" s="37"/>
      <c r="D14" s="37"/>
      <c r="E14" s="37"/>
      <c r="F14" s="38" t="str">
        <f t="shared" si="8"/>
        <v/>
      </c>
      <c r="G14" s="30" t="str">
        <f t="shared" si="5"/>
        <v/>
      </c>
      <c r="H14" s="38" t="str">
        <f t="shared" si="6"/>
        <v/>
      </c>
      <c r="I14" s="38" t="str">
        <f t="shared" si="7"/>
        <v/>
      </c>
      <c r="J14" s="37"/>
      <c r="K14" s="116"/>
      <c r="L14" s="116"/>
      <c r="M14" s="116"/>
      <c r="N14" s="116"/>
      <c r="O14" s="116"/>
      <c r="P14" s="116"/>
      <c r="Q14" s="5"/>
      <c r="R14" s="18"/>
      <c r="S14" s="19"/>
      <c r="T14" s="19"/>
      <c r="U14" s="20"/>
      <c r="V14" s="21" t="str">
        <f t="shared" si="4"/>
        <v/>
      </c>
      <c r="W14" s="22" t="str">
        <f t="shared" si="2"/>
        <v/>
      </c>
      <c r="X14" s="5"/>
      <c r="Y14" s="5"/>
      <c r="Z14" s="5"/>
      <c r="AA14" s="5"/>
      <c r="AB14" s="5"/>
      <c r="AC14" s="5"/>
      <c r="AD14" s="5"/>
      <c r="AE14" s="5"/>
    </row>
    <row r="15" spans="1:31" ht="13.5" customHeight="1" thickTop="1" thickBot="1" x14ac:dyDescent="0.2">
      <c r="A15" s="31"/>
      <c r="B15" s="32">
        <f t="shared" si="3"/>
        <v>1.868055555555556</v>
      </c>
      <c r="C15" s="33"/>
      <c r="D15" s="33"/>
      <c r="E15" s="33"/>
      <c r="F15" s="34" t="str">
        <f t="shared" si="8"/>
        <v/>
      </c>
      <c r="G15" s="26" t="str">
        <f t="shared" si="8"/>
        <v/>
      </c>
      <c r="H15" s="34" t="str">
        <f t="shared" si="6"/>
        <v/>
      </c>
      <c r="I15" s="34" t="str">
        <f t="shared" si="7"/>
        <v/>
      </c>
      <c r="J15" s="33"/>
      <c r="K15" s="58"/>
      <c r="L15" s="59"/>
      <c r="M15" s="59"/>
      <c r="N15" s="59"/>
      <c r="O15" s="59"/>
      <c r="P15" s="60"/>
      <c r="Q15" s="5"/>
      <c r="R15" s="18"/>
      <c r="S15" s="19"/>
      <c r="T15" s="19"/>
      <c r="U15" s="20"/>
      <c r="V15" s="21" t="str">
        <f t="shared" si="4"/>
        <v/>
      </c>
      <c r="W15" s="22" t="str">
        <f t="shared" si="2"/>
        <v/>
      </c>
      <c r="X15" s="5"/>
      <c r="Y15" s="5"/>
      <c r="Z15" s="5"/>
      <c r="AA15" s="5"/>
      <c r="AB15" s="5"/>
      <c r="AC15" s="5"/>
      <c r="AD15" s="5"/>
      <c r="AE15" s="5"/>
    </row>
    <row r="16" spans="1:31" ht="13.5" customHeight="1" thickTop="1" thickBot="1" x14ac:dyDescent="0.2">
      <c r="A16" s="107"/>
      <c r="B16" s="108">
        <f t="shared" si="3"/>
        <v>1.9722222222222228</v>
      </c>
      <c r="C16" s="3"/>
      <c r="D16" s="3"/>
      <c r="E16" s="3"/>
      <c r="F16" s="4" t="str">
        <f t="shared" si="8"/>
        <v/>
      </c>
      <c r="G16" s="4" t="str">
        <f t="shared" si="5"/>
        <v/>
      </c>
      <c r="H16" s="4" t="str">
        <f t="shared" si="6"/>
        <v/>
      </c>
      <c r="I16" s="4" t="str">
        <f t="shared" si="7"/>
        <v/>
      </c>
      <c r="J16" s="3"/>
      <c r="K16" s="109"/>
      <c r="L16" s="110"/>
      <c r="M16" s="110"/>
      <c r="N16" s="110"/>
      <c r="O16" s="110"/>
      <c r="P16" s="111"/>
      <c r="Q16" s="5"/>
      <c r="R16" s="18"/>
      <c r="S16" s="19"/>
      <c r="T16" s="19"/>
      <c r="U16" s="20"/>
      <c r="V16" s="21" t="str">
        <f t="shared" si="4"/>
        <v/>
      </c>
      <c r="W16" s="22" t="str">
        <f t="shared" si="2"/>
        <v/>
      </c>
      <c r="X16" s="5"/>
      <c r="Y16" s="5"/>
      <c r="Z16" s="5"/>
      <c r="AA16" s="5"/>
      <c r="AB16" s="5"/>
      <c r="AC16" s="5"/>
      <c r="AD16" s="5"/>
      <c r="AE16" s="5"/>
    </row>
    <row r="17" spans="1:31" ht="13.5" customHeight="1" thickTop="1" thickBot="1" x14ac:dyDescent="0.2">
      <c r="A17" s="103">
        <v>42607</v>
      </c>
      <c r="B17" s="104">
        <f t="shared" si="3"/>
        <v>2.0763888888888893</v>
      </c>
      <c r="C17" s="105"/>
      <c r="D17" s="105"/>
      <c r="E17" s="105"/>
      <c r="F17" s="106" t="str">
        <f t="shared" si="8"/>
        <v/>
      </c>
      <c r="G17" s="106" t="str">
        <f t="shared" si="5"/>
        <v/>
      </c>
      <c r="H17" s="106" t="str">
        <f t="shared" si="6"/>
        <v/>
      </c>
      <c r="I17" s="106" t="str">
        <f t="shared" si="7"/>
        <v/>
      </c>
      <c r="J17" s="105"/>
      <c r="K17" s="49" t="s">
        <v>106</v>
      </c>
      <c r="L17" s="50" t="s">
        <v>15</v>
      </c>
      <c r="M17" s="50" t="s">
        <v>108</v>
      </c>
      <c r="N17" s="50" t="s">
        <v>13</v>
      </c>
      <c r="O17" s="50"/>
      <c r="P17" s="51"/>
      <c r="Q17" s="5"/>
      <c r="R17" s="18"/>
      <c r="S17" s="19"/>
      <c r="T17" s="19"/>
      <c r="U17" s="20"/>
      <c r="V17" s="21" t="str">
        <f t="shared" si="4"/>
        <v/>
      </c>
      <c r="W17" s="22" t="str">
        <f t="shared" si="2"/>
        <v/>
      </c>
      <c r="X17" s="5"/>
      <c r="Y17" s="5"/>
      <c r="Z17" s="5"/>
      <c r="AA17" s="5"/>
      <c r="AB17" s="5"/>
      <c r="AC17" s="5"/>
      <c r="AD17" s="5"/>
      <c r="AE17" s="5"/>
    </row>
    <row r="18" spans="1:31" ht="13.5" customHeight="1" thickTop="1" thickBot="1" x14ac:dyDescent="0.2">
      <c r="A18" s="27"/>
      <c r="B18" s="28">
        <f t="shared" si="3"/>
        <v>2.1805555555555558</v>
      </c>
      <c r="C18" s="29"/>
      <c r="D18" s="29"/>
      <c r="E18" s="29"/>
      <c r="F18" s="30" t="str">
        <f t="shared" si="8"/>
        <v/>
      </c>
      <c r="G18" s="30" t="str">
        <f t="shared" si="5"/>
        <v/>
      </c>
      <c r="H18" s="30" t="str">
        <f t="shared" si="6"/>
        <v/>
      </c>
      <c r="I18" s="30" t="str">
        <f t="shared" si="7"/>
        <v/>
      </c>
      <c r="J18" s="29"/>
      <c r="K18" s="114"/>
      <c r="L18" s="114"/>
      <c r="M18" s="114"/>
      <c r="N18" s="114"/>
      <c r="O18" s="114"/>
      <c r="P18" s="114"/>
      <c r="Q18" s="5"/>
      <c r="R18" s="18"/>
      <c r="S18" s="19"/>
      <c r="T18" s="19"/>
      <c r="U18" s="20"/>
      <c r="V18" s="21" t="str">
        <f t="shared" si="4"/>
        <v/>
      </c>
      <c r="W18" s="22" t="str">
        <f t="shared" si="2"/>
        <v/>
      </c>
      <c r="X18" s="5"/>
      <c r="Y18" s="5"/>
      <c r="Z18" s="5"/>
      <c r="AA18" s="5"/>
      <c r="AB18" s="5"/>
      <c r="AC18" s="5"/>
      <c r="AD18" s="5"/>
      <c r="AE18" s="5"/>
    </row>
    <row r="19" spans="1:31" ht="13.5" customHeight="1" x14ac:dyDescent="0.15">
      <c r="A19" s="23"/>
      <c r="B19" s="24">
        <f t="shared" si="3"/>
        <v>2.2847222222222223</v>
      </c>
      <c r="C19" s="25"/>
      <c r="D19" s="25"/>
      <c r="E19" s="25"/>
      <c r="F19" s="26" t="str">
        <f t="shared" si="8"/>
        <v/>
      </c>
      <c r="G19" s="26" t="str">
        <f t="shared" si="5"/>
        <v/>
      </c>
      <c r="H19" s="26" t="str">
        <f t="shared" si="6"/>
        <v/>
      </c>
      <c r="I19" s="26" t="str">
        <f t="shared" si="7"/>
        <v/>
      </c>
      <c r="J19" s="25"/>
      <c r="K19" s="113"/>
      <c r="L19" s="113"/>
      <c r="M19" s="113"/>
      <c r="N19" s="113"/>
      <c r="O19" s="113"/>
      <c r="P19" s="113"/>
      <c r="Q19" s="5"/>
      <c r="R19" s="18"/>
      <c r="S19" s="19"/>
      <c r="T19" s="19"/>
      <c r="U19" s="20"/>
      <c r="V19" s="21" t="str">
        <f t="shared" si="4"/>
        <v/>
      </c>
      <c r="W19" s="22" t="str">
        <f t="shared" si="2"/>
        <v/>
      </c>
      <c r="X19" s="5"/>
      <c r="Y19" s="5"/>
      <c r="Z19" s="5"/>
      <c r="AA19" s="5"/>
      <c r="AB19" s="5"/>
      <c r="AC19" s="5"/>
      <c r="AD19" s="5"/>
      <c r="AE19" s="5"/>
    </row>
    <row r="20" spans="1:31" ht="13.5" customHeight="1" x14ac:dyDescent="0.15">
      <c r="A20" s="27"/>
      <c r="B20" s="28">
        <f t="shared" si="3"/>
        <v>2.3888888888888888</v>
      </c>
      <c r="C20" s="29"/>
      <c r="D20" s="29"/>
      <c r="E20" s="29"/>
      <c r="F20" s="30" t="str">
        <f t="shared" si="8"/>
        <v/>
      </c>
      <c r="G20" s="30" t="str">
        <f t="shared" si="5"/>
        <v/>
      </c>
      <c r="H20" s="30" t="str">
        <f t="shared" si="6"/>
        <v/>
      </c>
      <c r="I20" s="30" t="str">
        <f t="shared" si="7"/>
        <v/>
      </c>
      <c r="J20" s="29"/>
      <c r="K20" s="114"/>
      <c r="L20" s="114"/>
      <c r="M20" s="114"/>
      <c r="N20" s="114"/>
      <c r="O20" s="114"/>
      <c r="P20" s="114"/>
      <c r="Q20" s="5"/>
      <c r="R20" s="18"/>
      <c r="S20" s="19"/>
      <c r="T20" s="19"/>
      <c r="U20" s="20"/>
      <c r="V20" s="21" t="str">
        <f t="shared" si="4"/>
        <v/>
      </c>
      <c r="W20" s="22" t="str">
        <f t="shared" si="2"/>
        <v/>
      </c>
      <c r="X20" s="5"/>
      <c r="Y20" s="5"/>
      <c r="Z20" s="5"/>
      <c r="AA20" s="5"/>
      <c r="AB20" s="5"/>
      <c r="AC20" s="5"/>
      <c r="AD20" s="5"/>
      <c r="AE20" s="5"/>
    </row>
    <row r="21" spans="1:31" ht="13.5" customHeight="1" x14ac:dyDescent="0.15">
      <c r="A21" s="23"/>
      <c r="B21" s="24">
        <f t="shared" si="3"/>
        <v>2.4930555555555554</v>
      </c>
      <c r="C21" s="25"/>
      <c r="D21" s="25"/>
      <c r="E21" s="25"/>
      <c r="F21" s="26" t="str">
        <f t="shared" si="8"/>
        <v/>
      </c>
      <c r="G21" s="26" t="str">
        <f t="shared" si="5"/>
        <v/>
      </c>
      <c r="H21" s="26" t="str">
        <f t="shared" si="6"/>
        <v/>
      </c>
      <c r="I21" s="26" t="str">
        <f t="shared" si="7"/>
        <v/>
      </c>
      <c r="J21" s="25"/>
      <c r="K21" s="113"/>
      <c r="L21" s="113"/>
      <c r="M21" s="113"/>
      <c r="N21" s="113"/>
      <c r="O21" s="113"/>
      <c r="P21" s="113"/>
      <c r="Q21" s="5"/>
      <c r="R21" s="18"/>
      <c r="S21" s="19"/>
      <c r="T21" s="19"/>
      <c r="U21" s="20"/>
      <c r="V21" s="21" t="str">
        <f t="shared" si="4"/>
        <v/>
      </c>
      <c r="W21" s="22" t="str">
        <f t="shared" si="2"/>
        <v/>
      </c>
      <c r="X21" s="5"/>
      <c r="Y21" s="5"/>
      <c r="Z21" s="5"/>
      <c r="AA21" s="5"/>
      <c r="AB21" s="5"/>
      <c r="AC21" s="5"/>
      <c r="AD21" s="5"/>
      <c r="AE21" s="5"/>
    </row>
    <row r="22" spans="1:31" ht="13.5" customHeight="1" x14ac:dyDescent="0.15">
      <c r="A22" s="27"/>
      <c r="B22" s="28">
        <f t="shared" si="3"/>
        <v>2.5972222222222219</v>
      </c>
      <c r="C22" s="29"/>
      <c r="D22" s="29"/>
      <c r="E22" s="29"/>
      <c r="F22" s="30" t="str">
        <f t="shared" si="8"/>
        <v/>
      </c>
      <c r="G22" s="30" t="str">
        <f t="shared" si="5"/>
        <v/>
      </c>
      <c r="H22" s="30" t="str">
        <f t="shared" si="6"/>
        <v/>
      </c>
      <c r="I22" s="30" t="str">
        <f t="shared" si="7"/>
        <v/>
      </c>
      <c r="J22" s="29"/>
      <c r="K22" s="114"/>
      <c r="L22" s="114"/>
      <c r="M22" s="114"/>
      <c r="N22" s="114"/>
      <c r="O22" s="114"/>
      <c r="P22" s="114"/>
      <c r="Q22" s="5"/>
      <c r="R22" s="18"/>
      <c r="S22" s="19"/>
      <c r="T22" s="19"/>
      <c r="U22" s="20"/>
      <c r="V22" s="21" t="str">
        <f t="shared" si="4"/>
        <v/>
      </c>
      <c r="W22" s="22" t="str">
        <f t="shared" si="2"/>
        <v/>
      </c>
      <c r="X22" s="5"/>
      <c r="Y22" s="5"/>
      <c r="Z22" s="5"/>
      <c r="AA22" s="5"/>
      <c r="AB22" s="5"/>
      <c r="AC22" s="5"/>
      <c r="AD22" s="5"/>
      <c r="AE22" s="5"/>
    </row>
    <row r="23" spans="1:31" ht="13.5" customHeight="1" x14ac:dyDescent="0.15">
      <c r="A23" s="23"/>
      <c r="B23" s="24">
        <f t="shared" si="3"/>
        <v>2.7013888888888884</v>
      </c>
      <c r="C23" s="25"/>
      <c r="D23" s="25"/>
      <c r="E23" s="25"/>
      <c r="F23" s="26" t="str">
        <f t="shared" si="8"/>
        <v/>
      </c>
      <c r="G23" s="26" t="str">
        <f t="shared" si="5"/>
        <v/>
      </c>
      <c r="H23" s="26" t="str">
        <f t="shared" si="6"/>
        <v/>
      </c>
      <c r="I23" s="26" t="str">
        <f t="shared" si="7"/>
        <v/>
      </c>
      <c r="J23" s="25"/>
      <c r="K23" s="113"/>
      <c r="L23" s="113"/>
      <c r="M23" s="113"/>
      <c r="N23" s="113"/>
      <c r="O23" s="113"/>
      <c r="P23" s="113"/>
      <c r="Q23" s="5"/>
      <c r="R23" s="18"/>
      <c r="S23" s="19"/>
      <c r="T23" s="19"/>
      <c r="U23" s="20"/>
      <c r="V23" s="21" t="str">
        <f t="shared" si="4"/>
        <v/>
      </c>
      <c r="W23" s="22" t="str">
        <f t="shared" si="2"/>
        <v/>
      </c>
      <c r="X23" s="5"/>
      <c r="Y23" s="5"/>
      <c r="Z23" s="5"/>
      <c r="AA23" s="5"/>
      <c r="AB23" s="5"/>
      <c r="AC23" s="5"/>
      <c r="AD23" s="5"/>
      <c r="AE23" s="5"/>
    </row>
    <row r="24" spans="1:31" ht="13.5" customHeight="1" thickTop="1" thickBot="1" x14ac:dyDescent="0.2">
      <c r="A24" s="35"/>
      <c r="B24" s="36">
        <f t="shared" si="3"/>
        <v>2.8055555555555549</v>
      </c>
      <c r="C24" s="37"/>
      <c r="D24" s="37"/>
      <c r="E24" s="37"/>
      <c r="F24" s="38" t="str">
        <f t="shared" si="8"/>
        <v/>
      </c>
      <c r="G24" s="38" t="str">
        <f t="shared" si="5"/>
        <v/>
      </c>
      <c r="H24" s="38" t="str">
        <f t="shared" si="6"/>
        <v/>
      </c>
      <c r="I24" s="38" t="str">
        <f t="shared" si="7"/>
        <v/>
      </c>
      <c r="J24" s="37"/>
      <c r="K24" s="116"/>
      <c r="L24" s="116"/>
      <c r="M24" s="116"/>
      <c r="N24" s="116"/>
      <c r="O24" s="116"/>
      <c r="P24" s="116"/>
      <c r="Q24" s="5"/>
      <c r="R24" s="18"/>
      <c r="S24" s="19"/>
      <c r="T24" s="19"/>
      <c r="U24" s="20"/>
      <c r="V24" s="21" t="str">
        <f t="shared" si="4"/>
        <v/>
      </c>
      <c r="W24" s="22" t="str">
        <f t="shared" si="2"/>
        <v/>
      </c>
      <c r="X24" s="5"/>
      <c r="Y24" s="5"/>
      <c r="Z24" s="5"/>
      <c r="AA24" s="5"/>
      <c r="AB24" s="5"/>
      <c r="AC24" s="5"/>
      <c r="AD24" s="5"/>
      <c r="AE24" s="5"/>
    </row>
    <row r="25" spans="1:31" ht="13.5" customHeight="1" thickTop="1" thickBot="1" x14ac:dyDescent="0.2">
      <c r="A25" s="39"/>
      <c r="B25" s="40">
        <f t="shared" si="3"/>
        <v>2.9097222222222214</v>
      </c>
      <c r="C25" s="41">
        <v>9338</v>
      </c>
      <c r="D25" s="41">
        <v>9338</v>
      </c>
      <c r="E25" s="41" t="s">
        <v>14</v>
      </c>
      <c r="F25" s="42">
        <f t="shared" si="8"/>
        <v>0.39664804469273746</v>
      </c>
      <c r="G25" s="42">
        <f t="shared" si="5"/>
        <v>0.41899441340782123</v>
      </c>
      <c r="H25" s="42">
        <f t="shared" si="6"/>
        <v>0.57541899441340782</v>
      </c>
      <c r="I25" s="42">
        <f t="shared" si="7"/>
        <v>0.55307262569832405</v>
      </c>
      <c r="J25" s="41"/>
      <c r="K25" s="43"/>
      <c r="L25" s="44"/>
      <c r="M25" s="44"/>
      <c r="N25" s="44"/>
      <c r="O25" s="44"/>
      <c r="P25" s="45"/>
      <c r="Q25" s="5"/>
      <c r="R25" s="18">
        <v>71</v>
      </c>
      <c r="S25" s="19">
        <v>75</v>
      </c>
      <c r="T25" s="19">
        <v>103</v>
      </c>
      <c r="U25" s="20">
        <v>99</v>
      </c>
      <c r="V25" s="21">
        <f t="shared" si="4"/>
        <v>0.48</v>
      </c>
      <c r="W25" s="22">
        <f t="shared" si="2"/>
        <v>9276</v>
      </c>
      <c r="X25" s="5"/>
      <c r="Y25" s="5"/>
      <c r="Z25" s="5"/>
      <c r="AA25" s="5"/>
      <c r="AB25" s="5"/>
      <c r="AC25" s="5"/>
      <c r="AD25" s="5"/>
      <c r="AE25" s="5"/>
    </row>
    <row r="26" spans="1:31" ht="13.5" customHeight="1" thickTop="1" thickBot="1" x14ac:dyDescent="0.2">
      <c r="A26" s="102">
        <v>42608</v>
      </c>
      <c r="B26" s="46">
        <f t="shared" si="3"/>
        <v>3.013888888888888</v>
      </c>
      <c r="C26" s="47"/>
      <c r="D26" s="47"/>
      <c r="E26" s="47"/>
      <c r="F26" s="48" t="str">
        <f t="shared" si="8"/>
        <v/>
      </c>
      <c r="G26" s="48" t="str">
        <f t="shared" si="5"/>
        <v/>
      </c>
      <c r="H26" s="48" t="str">
        <f t="shared" si="6"/>
        <v/>
      </c>
      <c r="I26" s="48" t="str">
        <f t="shared" si="7"/>
        <v/>
      </c>
      <c r="J26" s="47" t="s">
        <v>109</v>
      </c>
      <c r="K26" s="15" t="s">
        <v>12</v>
      </c>
      <c r="L26" s="16"/>
      <c r="M26" s="16" t="s">
        <v>106</v>
      </c>
      <c r="N26" s="16"/>
      <c r="O26" s="16"/>
      <c r="P26" s="17"/>
      <c r="Q26" s="5"/>
      <c r="R26" s="18"/>
      <c r="S26" s="19"/>
      <c r="T26" s="19"/>
      <c r="U26" s="20"/>
      <c r="V26" s="21" t="str">
        <f t="shared" si="4"/>
        <v/>
      </c>
      <c r="W26" s="22" t="str">
        <f t="shared" si="2"/>
        <v/>
      </c>
      <c r="X26" s="5"/>
      <c r="Y26" s="5"/>
      <c r="Z26" s="5"/>
      <c r="AA26" s="5"/>
      <c r="AB26" s="5"/>
      <c r="AC26" s="5"/>
      <c r="AD26" s="5"/>
      <c r="AE26" s="5"/>
    </row>
    <row r="27" spans="1:31" ht="13.5" customHeight="1" thickTop="1" thickBot="1" x14ac:dyDescent="0.2">
      <c r="A27" s="23"/>
      <c r="B27" s="24">
        <f t="shared" si="3"/>
        <v>3.1180555555555545</v>
      </c>
      <c r="C27" s="25"/>
      <c r="D27" s="25"/>
      <c r="E27" s="25"/>
      <c r="F27" s="26" t="str">
        <f t="shared" si="8"/>
        <v/>
      </c>
      <c r="G27" s="26" t="str">
        <f t="shared" si="5"/>
        <v/>
      </c>
      <c r="H27" s="26" t="str">
        <f t="shared" si="6"/>
        <v/>
      </c>
      <c r="I27" s="26" t="str">
        <f t="shared" si="7"/>
        <v/>
      </c>
      <c r="J27" s="25"/>
      <c r="K27" s="113"/>
      <c r="L27" s="113"/>
      <c r="M27" s="113"/>
      <c r="N27" s="113"/>
      <c r="O27" s="113"/>
      <c r="P27" s="113"/>
      <c r="Q27" s="5"/>
      <c r="R27" s="18"/>
      <c r="S27" s="19"/>
      <c r="T27" s="19"/>
      <c r="U27" s="20"/>
      <c r="V27" s="21" t="str">
        <f t="shared" si="4"/>
        <v/>
      </c>
      <c r="W27" s="22" t="str">
        <f t="shared" si="2"/>
        <v/>
      </c>
      <c r="X27" s="5"/>
      <c r="Y27" s="5"/>
      <c r="Z27" s="5"/>
      <c r="AA27" s="5"/>
      <c r="AB27" s="5"/>
      <c r="AC27" s="5"/>
      <c r="AD27" s="5"/>
      <c r="AE27" s="5"/>
    </row>
    <row r="28" spans="1:31" ht="13.5" customHeight="1" x14ac:dyDescent="0.15">
      <c r="A28" s="27"/>
      <c r="B28" s="28">
        <f t="shared" si="3"/>
        <v>3.222222222222221</v>
      </c>
      <c r="C28" s="29"/>
      <c r="D28" s="29"/>
      <c r="E28" s="29"/>
      <c r="F28" s="30" t="str">
        <f t="shared" si="8"/>
        <v/>
      </c>
      <c r="G28" s="30" t="str">
        <f t="shared" si="5"/>
        <v/>
      </c>
      <c r="H28" s="30" t="str">
        <f t="shared" si="6"/>
        <v/>
      </c>
      <c r="I28" s="30" t="str">
        <f t="shared" si="7"/>
        <v/>
      </c>
      <c r="J28" s="29"/>
      <c r="K28" s="114"/>
      <c r="L28" s="114"/>
      <c r="M28" s="114"/>
      <c r="N28" s="114"/>
      <c r="O28" s="114"/>
      <c r="P28" s="114"/>
      <c r="Q28" s="5"/>
      <c r="R28" s="18"/>
      <c r="S28" s="19"/>
      <c r="T28" s="19"/>
      <c r="U28" s="20"/>
      <c r="V28" s="21" t="str">
        <f t="shared" si="4"/>
        <v/>
      </c>
      <c r="W28" s="22" t="str">
        <f t="shared" si="2"/>
        <v/>
      </c>
      <c r="X28" s="5"/>
      <c r="Y28" s="5"/>
      <c r="Z28" s="5"/>
      <c r="AA28" s="5"/>
      <c r="AB28" s="5"/>
      <c r="AC28" s="5"/>
      <c r="AD28" s="5"/>
      <c r="AE28" s="5"/>
    </row>
    <row r="29" spans="1:31" ht="13.5" customHeight="1" x14ac:dyDescent="0.15">
      <c r="A29" s="23"/>
      <c r="B29" s="24">
        <f t="shared" si="3"/>
        <v>3.3263888888888875</v>
      </c>
      <c r="C29" s="25"/>
      <c r="D29" s="25"/>
      <c r="E29" s="25"/>
      <c r="F29" s="26" t="str">
        <f t="shared" si="8"/>
        <v/>
      </c>
      <c r="G29" s="26" t="str">
        <f t="shared" si="5"/>
        <v/>
      </c>
      <c r="H29" s="26" t="str">
        <f t="shared" si="6"/>
        <v/>
      </c>
      <c r="I29" s="26" t="str">
        <f t="shared" si="7"/>
        <v/>
      </c>
      <c r="J29" s="25"/>
      <c r="K29" s="113"/>
      <c r="L29" s="113"/>
      <c r="M29" s="113"/>
      <c r="N29" s="113"/>
      <c r="O29" s="113"/>
      <c r="P29" s="113"/>
      <c r="Q29" s="5"/>
      <c r="R29" s="18"/>
      <c r="S29" s="19"/>
      <c r="T29" s="19"/>
      <c r="U29" s="20"/>
      <c r="V29" s="21" t="str">
        <f t="shared" si="4"/>
        <v/>
      </c>
      <c r="W29" s="22" t="str">
        <f t="shared" si="2"/>
        <v/>
      </c>
      <c r="X29" s="5"/>
      <c r="Y29" s="5"/>
      <c r="Z29" s="5"/>
      <c r="AA29" s="5"/>
      <c r="AB29" s="5"/>
      <c r="AC29" s="5"/>
      <c r="AD29" s="5"/>
      <c r="AE29" s="5"/>
    </row>
    <row r="30" spans="1:31" ht="13.5" customHeight="1" x14ac:dyDescent="0.15">
      <c r="A30" s="27"/>
      <c r="B30" s="28">
        <f t="shared" si="3"/>
        <v>3.430555555555554</v>
      </c>
      <c r="C30" s="29"/>
      <c r="D30" s="29"/>
      <c r="E30" s="29"/>
      <c r="F30" s="30" t="str">
        <f t="shared" si="8"/>
        <v/>
      </c>
      <c r="G30" s="30" t="str">
        <f t="shared" si="5"/>
        <v/>
      </c>
      <c r="H30" s="30" t="str">
        <f t="shared" si="6"/>
        <v/>
      </c>
      <c r="I30" s="30" t="str">
        <f t="shared" si="7"/>
        <v/>
      </c>
      <c r="J30" s="29"/>
      <c r="K30" s="114"/>
      <c r="L30" s="114"/>
      <c r="M30" s="114"/>
      <c r="N30" s="114"/>
      <c r="O30" s="114"/>
      <c r="P30" s="114"/>
      <c r="Q30" s="5"/>
      <c r="R30" s="18"/>
      <c r="S30" s="19"/>
      <c r="T30" s="19"/>
      <c r="U30" s="20"/>
      <c r="V30" s="21" t="str">
        <f t="shared" si="4"/>
        <v/>
      </c>
      <c r="W30" s="22" t="str">
        <f t="shared" si="2"/>
        <v/>
      </c>
      <c r="X30" s="5"/>
      <c r="Y30" s="5"/>
      <c r="Z30" s="5"/>
      <c r="AA30" s="5"/>
      <c r="AB30" s="5"/>
      <c r="AC30" s="5"/>
      <c r="AD30" s="5"/>
      <c r="AE30" s="5"/>
    </row>
    <row r="31" spans="1:31" ht="13.5" customHeight="1" x14ac:dyDescent="0.15">
      <c r="A31" s="23"/>
      <c r="B31" s="24">
        <f t="shared" si="3"/>
        <v>3.5347222222222205</v>
      </c>
      <c r="C31" s="25">
        <v>9338</v>
      </c>
      <c r="D31" s="25">
        <v>9338</v>
      </c>
      <c r="E31" s="25" t="s">
        <v>14</v>
      </c>
      <c r="F31" s="26">
        <f t="shared" si="8"/>
        <v>0.39664804469273746</v>
      </c>
      <c r="G31" s="26">
        <f t="shared" si="5"/>
        <v>0.42458100558659218</v>
      </c>
      <c r="H31" s="26">
        <f t="shared" si="6"/>
        <v>0.57541899441340782</v>
      </c>
      <c r="I31" s="26">
        <f t="shared" si="7"/>
        <v>0.55865921787709494</v>
      </c>
      <c r="J31" s="25"/>
      <c r="K31" s="113"/>
      <c r="L31" s="113"/>
      <c r="M31" s="113"/>
      <c r="N31" s="113"/>
      <c r="O31" s="113"/>
      <c r="P31" s="113"/>
      <c r="Q31" s="5"/>
      <c r="R31" s="18">
        <v>71</v>
      </c>
      <c r="S31" s="19">
        <v>76</v>
      </c>
      <c r="T31" s="19">
        <v>103</v>
      </c>
      <c r="U31" s="20">
        <v>100</v>
      </c>
      <c r="V31" s="21">
        <f t="shared" si="4"/>
        <v>0.48</v>
      </c>
      <c r="W31" s="22">
        <f t="shared" si="2"/>
        <v>9276</v>
      </c>
      <c r="X31" s="5"/>
      <c r="Y31" s="5"/>
      <c r="Z31" s="5"/>
      <c r="AA31" s="5"/>
      <c r="AB31" s="5"/>
      <c r="AC31" s="5"/>
      <c r="AD31" s="5"/>
      <c r="AE31" s="5"/>
    </row>
    <row r="32" spans="1:31" ht="13.5" customHeight="1" x14ac:dyDescent="0.15">
      <c r="A32" s="27"/>
      <c r="B32" s="28">
        <f t="shared" si="3"/>
        <v>3.6388888888888871</v>
      </c>
      <c r="C32" s="29"/>
      <c r="D32" s="29"/>
      <c r="E32" s="29"/>
      <c r="F32" s="30" t="str">
        <f t="shared" si="8"/>
        <v/>
      </c>
      <c r="G32" s="30" t="str">
        <f t="shared" si="5"/>
        <v/>
      </c>
      <c r="H32" s="30" t="str">
        <f t="shared" si="6"/>
        <v/>
      </c>
      <c r="I32" s="30" t="str">
        <f t="shared" si="7"/>
        <v/>
      </c>
      <c r="J32" s="29"/>
      <c r="K32" s="114"/>
      <c r="L32" s="114"/>
      <c r="M32" s="114"/>
      <c r="N32" s="114"/>
      <c r="O32" s="114"/>
      <c r="P32" s="114"/>
      <c r="Q32" s="5"/>
      <c r="R32" s="18"/>
      <c r="S32" s="19"/>
      <c r="T32" s="19"/>
      <c r="U32" s="20"/>
      <c r="V32" s="21" t="str">
        <f t="shared" si="4"/>
        <v/>
      </c>
      <c r="W32" s="22" t="str">
        <f t="shared" si="2"/>
        <v/>
      </c>
      <c r="X32" s="5"/>
      <c r="Y32" s="5"/>
      <c r="Z32" s="5"/>
      <c r="AA32" s="5"/>
      <c r="AB32" s="5"/>
      <c r="AC32" s="5"/>
      <c r="AD32" s="5"/>
      <c r="AE32" s="5"/>
    </row>
    <row r="33" spans="1:31" ht="13.5" customHeight="1" x14ac:dyDescent="0.15">
      <c r="A33" s="23"/>
      <c r="B33" s="24">
        <f t="shared" si="3"/>
        <v>3.7430555555555536</v>
      </c>
      <c r="C33" s="25"/>
      <c r="D33" s="25"/>
      <c r="E33" s="25"/>
      <c r="F33" s="26" t="str">
        <f t="shared" si="8"/>
        <v/>
      </c>
      <c r="G33" s="26" t="str">
        <f t="shared" si="5"/>
        <v/>
      </c>
      <c r="H33" s="26" t="str">
        <f t="shared" si="6"/>
        <v/>
      </c>
      <c r="I33" s="26" t="str">
        <f t="shared" si="7"/>
        <v/>
      </c>
      <c r="J33" s="25"/>
      <c r="K33" s="113"/>
      <c r="L33" s="113"/>
      <c r="M33" s="113"/>
      <c r="N33" s="113"/>
      <c r="O33" s="113"/>
      <c r="P33" s="113"/>
      <c r="Q33" s="5"/>
      <c r="R33" s="18"/>
      <c r="S33" s="19"/>
      <c r="T33" s="19"/>
      <c r="U33" s="20"/>
      <c r="V33" s="21" t="str">
        <f t="shared" si="4"/>
        <v/>
      </c>
      <c r="W33" s="22" t="str">
        <f t="shared" si="2"/>
        <v/>
      </c>
      <c r="X33" s="5"/>
      <c r="Y33" s="5"/>
      <c r="Z33" s="5"/>
      <c r="AA33" s="5"/>
      <c r="AB33" s="5"/>
      <c r="AC33" s="5"/>
      <c r="AD33" s="5"/>
      <c r="AE33" s="5"/>
    </row>
    <row r="34" spans="1:31" ht="13.5" customHeight="1" thickTop="1" thickBot="1" x14ac:dyDescent="0.2">
      <c r="A34" s="35"/>
      <c r="B34" s="36">
        <f t="shared" si="3"/>
        <v>3.8472222222222201</v>
      </c>
      <c r="C34" s="37"/>
      <c r="D34" s="37"/>
      <c r="E34" s="37"/>
      <c r="F34" s="38" t="str">
        <f t="shared" si="8"/>
        <v/>
      </c>
      <c r="G34" s="38" t="str">
        <f t="shared" si="5"/>
        <v/>
      </c>
      <c r="H34" s="38" t="str">
        <f t="shared" si="6"/>
        <v/>
      </c>
      <c r="I34" s="38" t="str">
        <f t="shared" si="7"/>
        <v/>
      </c>
      <c r="J34" s="37"/>
      <c r="K34" s="116"/>
      <c r="L34" s="116"/>
      <c r="M34" s="116"/>
      <c r="N34" s="116"/>
      <c r="O34" s="116"/>
      <c r="P34" s="116"/>
      <c r="Q34" s="5"/>
      <c r="R34" s="18"/>
      <c r="S34" s="19"/>
      <c r="T34" s="19"/>
      <c r="U34" s="20"/>
      <c r="V34" s="21" t="str">
        <f t="shared" si="4"/>
        <v/>
      </c>
      <c r="W34" s="22" t="str">
        <f t="shared" si="2"/>
        <v/>
      </c>
      <c r="X34" s="5"/>
      <c r="Y34" s="5"/>
      <c r="Z34" s="5"/>
      <c r="AA34" s="5"/>
      <c r="AB34" s="5"/>
      <c r="AC34" s="5"/>
      <c r="AD34" s="5"/>
      <c r="AE34" s="5"/>
    </row>
    <row r="35" spans="1:31" ht="13.5" customHeight="1" thickTop="1" thickBot="1" x14ac:dyDescent="0.2">
      <c r="A35" s="39"/>
      <c r="B35" s="40">
        <f t="shared" ref="B35:B69" si="9">B34+"2:30"</f>
        <v>3.9513888888888866</v>
      </c>
      <c r="C35" s="41"/>
      <c r="D35" s="41"/>
      <c r="E35" s="41"/>
      <c r="F35" s="42" t="str">
        <f t="shared" si="8"/>
        <v/>
      </c>
      <c r="G35" s="42" t="str">
        <f t="shared" si="5"/>
        <v/>
      </c>
      <c r="H35" s="42" t="str">
        <f t="shared" si="6"/>
        <v/>
      </c>
      <c r="I35" s="42" t="str">
        <f t="shared" si="7"/>
        <v/>
      </c>
      <c r="J35" s="41"/>
      <c r="K35" s="43"/>
      <c r="L35" s="44"/>
      <c r="M35" s="44"/>
      <c r="N35" s="44"/>
      <c r="O35" s="44"/>
      <c r="P35" s="45"/>
      <c r="Q35" s="5"/>
      <c r="R35" s="18"/>
      <c r="S35" s="19"/>
      <c r="T35" s="19"/>
      <c r="U35" s="20"/>
      <c r="V35" s="21" t="str">
        <f t="shared" ref="V35:V66" si="10">IF(R35="","",ROUNDDOWN(SUM(R35:U35)*447/3200,0)/100)</f>
        <v/>
      </c>
      <c r="W35" s="22" t="str">
        <f t="shared" ref="W35:W66" si="11">+IF(V35="","",V35*6200+6300)</f>
        <v/>
      </c>
      <c r="X35" s="5"/>
      <c r="Y35" s="5"/>
      <c r="Z35" s="5"/>
      <c r="AA35" s="5"/>
      <c r="AB35" s="5"/>
      <c r="AC35" s="5"/>
      <c r="AD35" s="5"/>
      <c r="AE35" s="5"/>
    </row>
    <row r="36" spans="1:31" ht="13.5" customHeight="1" thickTop="1" thickBot="1" x14ac:dyDescent="0.2">
      <c r="A36" s="102">
        <v>42609</v>
      </c>
      <c r="B36" s="46">
        <f t="shared" si="9"/>
        <v>4.0555555555555536</v>
      </c>
      <c r="C36" s="47"/>
      <c r="D36" s="47"/>
      <c r="E36" s="47"/>
      <c r="F36" s="48" t="str">
        <f t="shared" ref="F36:F69" si="12">IF(R36="","",R36/179)</f>
        <v/>
      </c>
      <c r="G36" s="48" t="str">
        <f t="shared" ref="G36:G69" si="13">IF(S36="","",S36/179)</f>
        <v/>
      </c>
      <c r="H36" s="48" t="str">
        <f t="shared" ref="H36:H69" si="14">IF(T36="","",T36/179)</f>
        <v/>
      </c>
      <c r="I36" s="48" t="str">
        <f t="shared" ref="I36:I69" si="15">IF(U36="","",U36/179)</f>
        <v/>
      </c>
      <c r="J36" s="47"/>
      <c r="K36" s="15" t="s">
        <v>108</v>
      </c>
      <c r="L36" s="16" t="s">
        <v>106</v>
      </c>
      <c r="M36" s="16" t="s">
        <v>12</v>
      </c>
      <c r="N36" s="16"/>
      <c r="O36" s="16"/>
      <c r="P36" s="17"/>
      <c r="Q36" s="5"/>
      <c r="R36" s="18"/>
      <c r="S36" s="19"/>
      <c r="T36" s="19"/>
      <c r="U36" s="20"/>
      <c r="V36" s="21" t="str">
        <f t="shared" si="10"/>
        <v/>
      </c>
      <c r="W36" s="22" t="str">
        <f t="shared" si="11"/>
        <v/>
      </c>
      <c r="X36" s="5"/>
      <c r="Y36" s="5"/>
      <c r="Z36" s="5"/>
      <c r="AA36" s="5"/>
      <c r="AB36" s="5"/>
      <c r="AC36" s="5"/>
      <c r="AD36" s="5"/>
      <c r="AE36" s="5"/>
    </row>
    <row r="37" spans="1:31" ht="13.5" customHeight="1" thickTop="1" thickBot="1" x14ac:dyDescent="0.2">
      <c r="A37" s="23"/>
      <c r="B37" s="24">
        <f t="shared" si="9"/>
        <v>4.1597222222222205</v>
      </c>
      <c r="C37" s="25"/>
      <c r="D37" s="25"/>
      <c r="E37" s="25"/>
      <c r="F37" s="26" t="str">
        <f t="shared" si="12"/>
        <v/>
      </c>
      <c r="G37" s="26" t="str">
        <f t="shared" si="13"/>
        <v/>
      </c>
      <c r="H37" s="26" t="str">
        <f t="shared" si="14"/>
        <v/>
      </c>
      <c r="I37" s="26" t="str">
        <f t="shared" si="15"/>
        <v/>
      </c>
      <c r="J37" s="25"/>
      <c r="K37" s="113"/>
      <c r="L37" s="113"/>
      <c r="M37" s="113"/>
      <c r="N37" s="113"/>
      <c r="O37" s="113"/>
      <c r="P37" s="113"/>
      <c r="Q37" s="5"/>
      <c r="R37" s="18"/>
      <c r="S37" s="19"/>
      <c r="T37" s="19"/>
      <c r="U37" s="20"/>
      <c r="V37" s="21" t="str">
        <f t="shared" si="10"/>
        <v/>
      </c>
      <c r="W37" s="22" t="str">
        <f t="shared" si="11"/>
        <v/>
      </c>
      <c r="X37" s="5"/>
      <c r="Y37" s="5"/>
      <c r="Z37" s="5"/>
      <c r="AA37" s="5"/>
      <c r="AB37" s="5"/>
      <c r="AC37" s="5"/>
      <c r="AD37" s="5"/>
      <c r="AE37" s="5"/>
    </row>
    <row r="38" spans="1:31" ht="13.5" customHeight="1" x14ac:dyDescent="0.15">
      <c r="A38" s="27"/>
      <c r="B38" s="28">
        <f t="shared" si="9"/>
        <v>4.2638888888888875</v>
      </c>
      <c r="C38" s="29"/>
      <c r="D38" s="29"/>
      <c r="E38" s="29"/>
      <c r="F38" s="30" t="str">
        <f t="shared" si="12"/>
        <v/>
      </c>
      <c r="G38" s="30" t="str">
        <f t="shared" si="13"/>
        <v/>
      </c>
      <c r="H38" s="30" t="str">
        <f t="shared" si="14"/>
        <v/>
      </c>
      <c r="I38" s="30" t="str">
        <f t="shared" si="15"/>
        <v/>
      </c>
      <c r="J38" s="29"/>
      <c r="K38" s="114"/>
      <c r="L38" s="114"/>
      <c r="M38" s="114"/>
      <c r="N38" s="114"/>
      <c r="O38" s="114"/>
      <c r="P38" s="114"/>
      <c r="Q38" s="5"/>
      <c r="R38" s="18"/>
      <c r="S38" s="19"/>
      <c r="T38" s="19"/>
      <c r="U38" s="20"/>
      <c r="V38" s="21" t="str">
        <f t="shared" si="10"/>
        <v/>
      </c>
      <c r="W38" s="22" t="str">
        <f t="shared" si="11"/>
        <v/>
      </c>
      <c r="X38" s="5"/>
      <c r="Y38" s="5"/>
      <c r="Z38" s="5"/>
      <c r="AA38" s="5"/>
      <c r="AB38" s="5"/>
      <c r="AC38" s="5"/>
      <c r="AD38" s="5"/>
      <c r="AE38" s="5"/>
    </row>
    <row r="39" spans="1:31" ht="13.5" customHeight="1" x14ac:dyDescent="0.15">
      <c r="A39" s="23"/>
      <c r="B39" s="24">
        <f t="shared" si="9"/>
        <v>4.3680555555555545</v>
      </c>
      <c r="C39" s="25"/>
      <c r="D39" s="25"/>
      <c r="E39" s="25"/>
      <c r="F39" s="26" t="str">
        <f t="shared" si="12"/>
        <v/>
      </c>
      <c r="G39" s="26" t="str">
        <f t="shared" si="13"/>
        <v/>
      </c>
      <c r="H39" s="26" t="str">
        <f t="shared" si="14"/>
        <v/>
      </c>
      <c r="I39" s="26" t="str">
        <f t="shared" si="15"/>
        <v/>
      </c>
      <c r="J39" s="25"/>
      <c r="K39" s="113"/>
      <c r="L39" s="113"/>
      <c r="M39" s="113"/>
      <c r="N39" s="113"/>
      <c r="O39" s="113"/>
      <c r="P39" s="113"/>
      <c r="Q39" s="5"/>
      <c r="R39" s="18"/>
      <c r="S39" s="19"/>
      <c r="T39" s="19"/>
      <c r="U39" s="20"/>
      <c r="V39" s="21" t="str">
        <f t="shared" si="10"/>
        <v/>
      </c>
      <c r="W39" s="22" t="str">
        <f t="shared" si="11"/>
        <v/>
      </c>
      <c r="X39" s="5"/>
      <c r="Y39" s="5"/>
      <c r="Z39" s="5"/>
      <c r="AA39" s="5"/>
      <c r="AB39" s="5"/>
      <c r="AC39" s="5"/>
      <c r="AD39" s="5"/>
      <c r="AE39" s="5"/>
    </row>
    <row r="40" spans="1:31" ht="13.5" customHeight="1" x14ac:dyDescent="0.15">
      <c r="A40" s="27"/>
      <c r="B40" s="28">
        <f t="shared" si="9"/>
        <v>4.4722222222222214</v>
      </c>
      <c r="C40" s="29"/>
      <c r="D40" s="29"/>
      <c r="E40" s="29"/>
      <c r="F40" s="30" t="str">
        <f t="shared" si="12"/>
        <v/>
      </c>
      <c r="G40" s="30" t="str">
        <f t="shared" si="13"/>
        <v/>
      </c>
      <c r="H40" s="30" t="str">
        <f t="shared" si="14"/>
        <v/>
      </c>
      <c r="I40" s="30" t="str">
        <f t="shared" si="15"/>
        <v/>
      </c>
      <c r="J40" s="29"/>
      <c r="K40" s="114"/>
      <c r="L40" s="114"/>
      <c r="M40" s="114"/>
      <c r="N40" s="114"/>
      <c r="O40" s="114"/>
      <c r="P40" s="114"/>
      <c r="Q40" s="5"/>
      <c r="R40" s="18"/>
      <c r="S40" s="19"/>
      <c r="T40" s="19"/>
      <c r="U40" s="20"/>
      <c r="V40" s="21" t="str">
        <f t="shared" si="10"/>
        <v/>
      </c>
      <c r="W40" s="22" t="str">
        <f t="shared" si="11"/>
        <v/>
      </c>
      <c r="X40" s="5"/>
      <c r="Y40" s="5"/>
      <c r="Z40" s="5"/>
      <c r="AA40" s="5"/>
      <c r="AB40" s="5"/>
      <c r="AC40" s="5"/>
      <c r="AD40" s="5"/>
      <c r="AE40" s="5"/>
    </row>
    <row r="41" spans="1:31" ht="13.5" customHeight="1" x14ac:dyDescent="0.15">
      <c r="A41" s="23"/>
      <c r="B41" s="24">
        <f t="shared" si="9"/>
        <v>4.5763888888888884</v>
      </c>
      <c r="C41" s="25">
        <v>9338</v>
      </c>
      <c r="D41" s="25">
        <v>9338</v>
      </c>
      <c r="E41" s="25" t="s">
        <v>14</v>
      </c>
      <c r="F41" s="26">
        <f t="shared" si="12"/>
        <v>0.4022346368715084</v>
      </c>
      <c r="G41" s="26">
        <f t="shared" si="13"/>
        <v>0.42458100558659218</v>
      </c>
      <c r="H41" s="26">
        <f t="shared" si="14"/>
        <v>0.58100558659217882</v>
      </c>
      <c r="I41" s="26">
        <f t="shared" si="15"/>
        <v>0.56424581005586594</v>
      </c>
      <c r="J41" s="25"/>
      <c r="K41" s="113"/>
      <c r="L41" s="113"/>
      <c r="M41" s="113"/>
      <c r="N41" s="113"/>
      <c r="O41" s="113"/>
      <c r="P41" s="113"/>
      <c r="Q41" s="5"/>
      <c r="R41" s="18">
        <v>72</v>
      </c>
      <c r="S41" s="19">
        <v>76</v>
      </c>
      <c r="T41" s="19">
        <v>104</v>
      </c>
      <c r="U41" s="20">
        <v>101</v>
      </c>
      <c r="V41" s="21">
        <f t="shared" si="10"/>
        <v>0.49</v>
      </c>
      <c r="W41" s="22">
        <f t="shared" si="11"/>
        <v>9338</v>
      </c>
      <c r="X41" s="5"/>
      <c r="Y41" s="5"/>
      <c r="Z41" s="5"/>
      <c r="AA41" s="5"/>
      <c r="AB41" s="5"/>
      <c r="AC41" s="5"/>
      <c r="AD41" s="5"/>
      <c r="AE41" s="5"/>
    </row>
    <row r="42" spans="1:31" ht="13.5" customHeight="1" x14ac:dyDescent="0.15">
      <c r="A42" s="27"/>
      <c r="B42" s="28">
        <f t="shared" si="9"/>
        <v>4.6805555555555554</v>
      </c>
      <c r="C42" s="29"/>
      <c r="D42" s="29"/>
      <c r="E42" s="29"/>
      <c r="F42" s="30" t="str">
        <f t="shared" si="12"/>
        <v/>
      </c>
      <c r="G42" s="30" t="str">
        <f t="shared" si="13"/>
        <v/>
      </c>
      <c r="H42" s="30" t="str">
        <f t="shared" si="14"/>
        <v/>
      </c>
      <c r="I42" s="30" t="str">
        <f t="shared" si="15"/>
        <v/>
      </c>
      <c r="J42" s="29"/>
      <c r="K42" s="114"/>
      <c r="L42" s="114"/>
      <c r="M42" s="114"/>
      <c r="N42" s="114"/>
      <c r="O42" s="114"/>
      <c r="P42" s="114"/>
      <c r="Q42" s="5"/>
      <c r="R42" s="18"/>
      <c r="S42" s="19"/>
      <c r="T42" s="19"/>
      <c r="U42" s="20"/>
      <c r="V42" s="21" t="str">
        <f t="shared" si="10"/>
        <v/>
      </c>
      <c r="W42" s="22" t="str">
        <f t="shared" si="11"/>
        <v/>
      </c>
      <c r="X42" s="5"/>
      <c r="Y42" s="5"/>
      <c r="Z42" s="5"/>
      <c r="AA42" s="5"/>
      <c r="AB42" s="5"/>
      <c r="AC42" s="5"/>
      <c r="AD42" s="5"/>
      <c r="AE42" s="5"/>
    </row>
    <row r="43" spans="1:31" ht="13.5" customHeight="1" thickTop="1" thickBot="1" x14ac:dyDescent="0.2">
      <c r="A43" s="31"/>
      <c r="B43" s="32">
        <f t="shared" si="9"/>
        <v>4.7847222222222223</v>
      </c>
      <c r="C43" s="33"/>
      <c r="D43" s="33"/>
      <c r="E43" s="33"/>
      <c r="F43" s="34" t="str">
        <f t="shared" si="12"/>
        <v/>
      </c>
      <c r="G43" s="34" t="str">
        <f t="shared" si="13"/>
        <v/>
      </c>
      <c r="H43" s="34" t="str">
        <f t="shared" si="14"/>
        <v/>
      </c>
      <c r="I43" s="34" t="str">
        <f t="shared" si="15"/>
        <v/>
      </c>
      <c r="J43" s="33"/>
      <c r="K43" s="115"/>
      <c r="L43" s="115"/>
      <c r="M43" s="115"/>
      <c r="N43" s="115"/>
      <c r="O43" s="115"/>
      <c r="P43" s="115"/>
      <c r="Q43" s="5"/>
      <c r="R43" s="18"/>
      <c r="S43" s="19"/>
      <c r="T43" s="19"/>
      <c r="U43" s="20"/>
      <c r="V43" s="21" t="str">
        <f t="shared" si="10"/>
        <v/>
      </c>
      <c r="W43" s="22" t="str">
        <f t="shared" si="11"/>
        <v/>
      </c>
      <c r="X43" s="5"/>
      <c r="Y43" s="5"/>
      <c r="Z43" s="5"/>
      <c r="AA43" s="5"/>
      <c r="AB43" s="5"/>
      <c r="AC43" s="5"/>
      <c r="AD43" s="5"/>
      <c r="AE43" s="5"/>
    </row>
    <row r="44" spans="1:31" ht="13.5" customHeight="1" thickTop="1" thickBot="1" x14ac:dyDescent="0.2">
      <c r="A44" s="27"/>
      <c r="B44" s="28">
        <f t="shared" si="9"/>
        <v>4.8888888888888893</v>
      </c>
      <c r="C44" s="29"/>
      <c r="D44" s="29"/>
      <c r="E44" s="29"/>
      <c r="F44" s="30" t="str">
        <f t="shared" si="12"/>
        <v/>
      </c>
      <c r="G44" s="30" t="str">
        <f t="shared" si="13"/>
        <v/>
      </c>
      <c r="H44" s="30" t="str">
        <f t="shared" si="14"/>
        <v/>
      </c>
      <c r="I44" s="30" t="str">
        <f t="shared" si="15"/>
        <v/>
      </c>
      <c r="J44" s="29"/>
      <c r="K44" s="55"/>
      <c r="L44" s="56"/>
      <c r="M44" s="56"/>
      <c r="N44" s="56"/>
      <c r="O44" s="56"/>
      <c r="P44" s="57"/>
      <c r="Q44" s="5"/>
      <c r="R44" s="18"/>
      <c r="S44" s="19"/>
      <c r="T44" s="19"/>
      <c r="U44" s="20"/>
      <c r="V44" s="21" t="str">
        <f t="shared" si="10"/>
        <v/>
      </c>
      <c r="W44" s="22" t="str">
        <f t="shared" si="11"/>
        <v/>
      </c>
      <c r="X44" s="5"/>
      <c r="Y44" s="5"/>
      <c r="Z44" s="5"/>
      <c r="AA44" s="5"/>
      <c r="AB44" s="5"/>
      <c r="AC44" s="5"/>
      <c r="AD44" s="5"/>
      <c r="AE44" s="5"/>
    </row>
    <row r="45" spans="1:31" ht="13.5" customHeight="1" thickTop="1" thickBot="1" x14ac:dyDescent="0.2">
      <c r="A45" s="39"/>
      <c r="B45" s="40">
        <f t="shared" si="9"/>
        <v>4.9930555555555562</v>
      </c>
      <c r="C45" s="41"/>
      <c r="D45" s="41"/>
      <c r="E45" s="41"/>
      <c r="F45" s="42" t="str">
        <f t="shared" si="12"/>
        <v/>
      </c>
      <c r="G45" s="42" t="str">
        <f t="shared" si="13"/>
        <v/>
      </c>
      <c r="H45" s="42" t="str">
        <f t="shared" si="14"/>
        <v/>
      </c>
      <c r="I45" s="42" t="str">
        <f t="shared" si="15"/>
        <v/>
      </c>
      <c r="J45" s="41"/>
      <c r="K45" s="43"/>
      <c r="L45" s="44"/>
      <c r="M45" s="44"/>
      <c r="N45" s="44"/>
      <c r="O45" s="44"/>
      <c r="P45" s="45"/>
      <c r="Q45" s="5"/>
      <c r="R45" s="18"/>
      <c r="S45" s="19"/>
      <c r="T45" s="19"/>
      <c r="U45" s="20"/>
      <c r="V45" s="21" t="str">
        <f t="shared" si="10"/>
        <v/>
      </c>
      <c r="W45" s="22" t="str">
        <f t="shared" si="11"/>
        <v/>
      </c>
      <c r="X45" s="5"/>
      <c r="Y45" s="5"/>
      <c r="Z45" s="5"/>
      <c r="AA45" s="5"/>
      <c r="AB45" s="5"/>
      <c r="AC45" s="5"/>
      <c r="AD45" s="5"/>
      <c r="AE45" s="5"/>
    </row>
    <row r="46" spans="1:31" ht="13.5" customHeight="1" thickTop="1" thickBot="1" x14ac:dyDescent="0.2">
      <c r="A46" s="102">
        <v>42610</v>
      </c>
      <c r="B46" s="46">
        <f t="shared" si="9"/>
        <v>5.0972222222222232</v>
      </c>
      <c r="C46" s="47"/>
      <c r="D46" s="47"/>
      <c r="E46" s="47"/>
      <c r="F46" s="48" t="str">
        <f t="shared" si="12"/>
        <v/>
      </c>
      <c r="G46" s="48" t="str">
        <f t="shared" si="13"/>
        <v/>
      </c>
      <c r="H46" s="48" t="str">
        <f t="shared" si="14"/>
        <v/>
      </c>
      <c r="I46" s="48" t="str">
        <f t="shared" si="15"/>
        <v/>
      </c>
      <c r="J46" s="47"/>
      <c r="K46" s="15" t="s">
        <v>108</v>
      </c>
      <c r="L46" s="16" t="s">
        <v>106</v>
      </c>
      <c r="M46" s="16" t="s">
        <v>12</v>
      </c>
      <c r="N46" s="16" t="s">
        <v>15</v>
      </c>
      <c r="O46" s="16" t="s">
        <v>13</v>
      </c>
      <c r="P46" s="17"/>
      <c r="Q46" s="5"/>
      <c r="R46" s="18"/>
      <c r="S46" s="19"/>
      <c r="T46" s="19"/>
      <c r="U46" s="20"/>
      <c r="V46" s="21" t="str">
        <f t="shared" si="10"/>
        <v/>
      </c>
      <c r="W46" s="22" t="str">
        <f t="shared" si="11"/>
        <v/>
      </c>
      <c r="X46" s="5"/>
      <c r="Y46" s="5"/>
      <c r="Z46" s="5"/>
      <c r="AA46" s="5"/>
      <c r="AB46" s="5"/>
      <c r="AC46" s="5"/>
      <c r="AD46" s="5"/>
      <c r="AE46" s="5"/>
    </row>
    <row r="47" spans="1:31" ht="13.5" customHeight="1" thickTop="1" thickBot="1" x14ac:dyDescent="0.2">
      <c r="A47" s="23"/>
      <c r="B47" s="24">
        <f t="shared" si="9"/>
        <v>5.2013888888888902</v>
      </c>
      <c r="C47" s="25"/>
      <c r="D47" s="25"/>
      <c r="E47" s="25"/>
      <c r="F47" s="26" t="str">
        <f t="shared" si="12"/>
        <v/>
      </c>
      <c r="G47" s="26" t="str">
        <f t="shared" si="13"/>
        <v/>
      </c>
      <c r="H47" s="26" t="str">
        <f t="shared" si="14"/>
        <v/>
      </c>
      <c r="I47" s="26" t="str">
        <f t="shared" si="15"/>
        <v/>
      </c>
      <c r="J47" s="25"/>
      <c r="K47" s="52"/>
      <c r="L47" s="53"/>
      <c r="M47" s="53"/>
      <c r="N47" s="53"/>
      <c r="O47" s="53"/>
      <c r="P47" s="54"/>
      <c r="Q47" s="5"/>
      <c r="R47" s="18"/>
      <c r="S47" s="19"/>
      <c r="T47" s="19"/>
      <c r="U47" s="20"/>
      <c r="V47" s="21" t="str">
        <f t="shared" si="10"/>
        <v/>
      </c>
      <c r="W47" s="22" t="str">
        <f t="shared" si="11"/>
        <v/>
      </c>
      <c r="X47" s="5"/>
      <c r="Y47" s="5"/>
      <c r="Z47" s="5"/>
      <c r="AA47" s="5"/>
      <c r="AB47" s="5"/>
      <c r="AC47" s="5"/>
      <c r="AD47" s="5"/>
      <c r="AE47" s="5"/>
    </row>
    <row r="48" spans="1:31" ht="13.5" customHeight="1" x14ac:dyDescent="0.15">
      <c r="A48" s="27"/>
      <c r="B48" s="28">
        <f t="shared" si="9"/>
        <v>5.3055555555555571</v>
      </c>
      <c r="C48" s="29"/>
      <c r="D48" s="29"/>
      <c r="E48" s="29"/>
      <c r="F48" s="30" t="str">
        <f t="shared" si="12"/>
        <v/>
      </c>
      <c r="G48" s="30" t="str">
        <f t="shared" si="13"/>
        <v/>
      </c>
      <c r="H48" s="30" t="str">
        <f t="shared" si="14"/>
        <v/>
      </c>
      <c r="I48" s="30" t="str">
        <f t="shared" si="15"/>
        <v/>
      </c>
      <c r="J48" s="29"/>
      <c r="K48" s="55"/>
      <c r="L48" s="56"/>
      <c r="M48" s="56"/>
      <c r="N48" s="56"/>
      <c r="O48" s="56"/>
      <c r="P48" s="57"/>
      <c r="Q48" s="5"/>
      <c r="R48" s="18"/>
      <c r="S48" s="19"/>
      <c r="T48" s="19"/>
      <c r="U48" s="20"/>
      <c r="V48" s="21" t="str">
        <f t="shared" si="10"/>
        <v/>
      </c>
      <c r="W48" s="22" t="str">
        <f t="shared" si="11"/>
        <v/>
      </c>
      <c r="X48" s="5"/>
      <c r="Y48" s="5"/>
      <c r="Z48" s="5"/>
      <c r="AA48" s="5"/>
      <c r="AB48" s="5"/>
      <c r="AC48" s="5"/>
      <c r="AD48" s="5"/>
      <c r="AE48" s="5"/>
    </row>
    <row r="49" spans="1:31" ht="13.5" customHeight="1" x14ac:dyDescent="0.15">
      <c r="A49" s="23"/>
      <c r="B49" s="24">
        <f t="shared" si="9"/>
        <v>5.4097222222222241</v>
      </c>
      <c r="C49" s="25"/>
      <c r="D49" s="25"/>
      <c r="E49" s="25"/>
      <c r="F49" s="26" t="str">
        <f t="shared" si="12"/>
        <v/>
      </c>
      <c r="G49" s="26" t="str">
        <f t="shared" si="13"/>
        <v/>
      </c>
      <c r="H49" s="26" t="str">
        <f t="shared" si="14"/>
        <v/>
      </c>
      <c r="I49" s="26" t="str">
        <f t="shared" si="15"/>
        <v/>
      </c>
      <c r="J49" s="25"/>
      <c r="K49" s="52"/>
      <c r="L49" s="53"/>
      <c r="M49" s="53"/>
      <c r="N49" s="53"/>
      <c r="O49" s="53"/>
      <c r="P49" s="54"/>
      <c r="Q49" s="5"/>
      <c r="R49" s="18"/>
      <c r="S49" s="19"/>
      <c r="T49" s="19"/>
      <c r="U49" s="20"/>
      <c r="V49" s="21" t="str">
        <f t="shared" si="10"/>
        <v/>
      </c>
      <c r="W49" s="22" t="str">
        <f t="shared" si="11"/>
        <v/>
      </c>
      <c r="X49" s="5"/>
      <c r="Y49" s="5"/>
      <c r="Z49" s="5"/>
      <c r="AA49" s="5"/>
      <c r="AB49" s="5"/>
      <c r="AC49" s="5"/>
      <c r="AD49" s="5"/>
      <c r="AE49" s="5"/>
    </row>
    <row r="50" spans="1:31" ht="13.5" customHeight="1" x14ac:dyDescent="0.15">
      <c r="A50" s="27"/>
      <c r="B50" s="28">
        <f t="shared" si="9"/>
        <v>5.5138888888888911</v>
      </c>
      <c r="C50" s="29"/>
      <c r="D50" s="29"/>
      <c r="E50" s="29"/>
      <c r="F50" s="30" t="str">
        <f t="shared" si="12"/>
        <v/>
      </c>
      <c r="G50" s="30" t="str">
        <f t="shared" si="13"/>
        <v/>
      </c>
      <c r="H50" s="30" t="str">
        <f t="shared" si="14"/>
        <v/>
      </c>
      <c r="I50" s="30" t="str">
        <f t="shared" si="15"/>
        <v/>
      </c>
      <c r="J50" s="29"/>
      <c r="K50" s="55"/>
      <c r="L50" s="56"/>
      <c r="M50" s="56"/>
      <c r="N50" s="56"/>
      <c r="O50" s="56"/>
      <c r="P50" s="57"/>
      <c r="Q50" s="5"/>
      <c r="R50" s="18"/>
      <c r="S50" s="19"/>
      <c r="T50" s="19"/>
      <c r="U50" s="20"/>
      <c r="V50" s="21" t="str">
        <f t="shared" si="10"/>
        <v/>
      </c>
      <c r="W50" s="22" t="str">
        <f t="shared" si="11"/>
        <v/>
      </c>
      <c r="X50" s="5"/>
      <c r="Y50" s="5"/>
      <c r="Z50" s="5"/>
      <c r="AA50" s="5"/>
      <c r="AB50" s="5"/>
      <c r="AC50" s="5"/>
      <c r="AD50" s="5"/>
      <c r="AE50" s="5"/>
    </row>
    <row r="51" spans="1:31" ht="13.5" customHeight="1" x14ac:dyDescent="0.15">
      <c r="A51" s="23"/>
      <c r="B51" s="24">
        <f t="shared" si="9"/>
        <v>5.618055555555558</v>
      </c>
      <c r="C51" s="25"/>
      <c r="D51" s="25"/>
      <c r="E51" s="25"/>
      <c r="F51" s="26" t="str">
        <f t="shared" si="12"/>
        <v/>
      </c>
      <c r="G51" s="26" t="str">
        <f t="shared" si="13"/>
        <v/>
      </c>
      <c r="H51" s="26" t="str">
        <f t="shared" si="14"/>
        <v/>
      </c>
      <c r="I51" s="26" t="str">
        <f t="shared" si="15"/>
        <v/>
      </c>
      <c r="J51" s="25"/>
      <c r="K51" s="52"/>
      <c r="L51" s="53"/>
      <c r="M51" s="53"/>
      <c r="N51" s="53"/>
      <c r="O51" s="53"/>
      <c r="P51" s="54"/>
      <c r="Q51" s="5"/>
      <c r="R51" s="18"/>
      <c r="S51" s="19"/>
      <c r="T51" s="19"/>
      <c r="U51" s="20"/>
      <c r="V51" s="21" t="str">
        <f t="shared" si="10"/>
        <v/>
      </c>
      <c r="W51" s="22" t="str">
        <f t="shared" si="11"/>
        <v/>
      </c>
      <c r="X51" s="5"/>
      <c r="Y51" s="5"/>
      <c r="Z51" s="5"/>
      <c r="AA51" s="5"/>
      <c r="AB51" s="5"/>
      <c r="AC51" s="5"/>
      <c r="AD51" s="5"/>
      <c r="AE51" s="5"/>
    </row>
    <row r="52" spans="1:31" ht="13.5" customHeight="1" x14ac:dyDescent="0.15">
      <c r="A52" s="27"/>
      <c r="B52" s="28">
        <f t="shared" si="9"/>
        <v>5.722222222222225</v>
      </c>
      <c r="C52" s="29"/>
      <c r="D52" s="29"/>
      <c r="E52" s="29"/>
      <c r="F52" s="30" t="str">
        <f t="shared" si="12"/>
        <v/>
      </c>
      <c r="G52" s="30" t="str">
        <f t="shared" si="13"/>
        <v/>
      </c>
      <c r="H52" s="30" t="str">
        <f t="shared" si="14"/>
        <v/>
      </c>
      <c r="I52" s="30" t="str">
        <f t="shared" si="15"/>
        <v/>
      </c>
      <c r="J52" s="29"/>
      <c r="K52" s="55"/>
      <c r="L52" s="56"/>
      <c r="M52" s="56"/>
      <c r="N52" s="56"/>
      <c r="O52" s="56"/>
      <c r="P52" s="57"/>
      <c r="Q52" s="5"/>
      <c r="R52" s="18"/>
      <c r="S52" s="19"/>
      <c r="T52" s="19"/>
      <c r="U52" s="20"/>
      <c r="V52" s="21" t="str">
        <f t="shared" si="10"/>
        <v/>
      </c>
      <c r="W52" s="22" t="str">
        <f t="shared" si="11"/>
        <v/>
      </c>
      <c r="X52" s="5"/>
      <c r="Y52" s="5"/>
      <c r="Z52" s="5"/>
      <c r="AA52" s="5"/>
      <c r="AB52" s="5"/>
      <c r="AC52" s="5"/>
      <c r="AD52" s="5"/>
      <c r="AE52" s="5"/>
    </row>
    <row r="53" spans="1:31" ht="13.5" customHeight="1" thickTop="1" thickBot="1" x14ac:dyDescent="0.2">
      <c r="A53" s="31"/>
      <c r="B53" s="32">
        <f t="shared" si="9"/>
        <v>5.8263888888888919</v>
      </c>
      <c r="C53" s="33">
        <v>9496</v>
      </c>
      <c r="D53" s="33">
        <v>9524</v>
      </c>
      <c r="E53" s="33" t="s">
        <v>110</v>
      </c>
      <c r="F53" s="34">
        <f t="shared" si="12"/>
        <v>0.41340782122905029</v>
      </c>
      <c r="G53" s="34">
        <f t="shared" si="13"/>
        <v>0.47486033519553073</v>
      </c>
      <c r="H53" s="34">
        <f t="shared" si="14"/>
        <v>0.59217877094972071</v>
      </c>
      <c r="I53" s="34">
        <f t="shared" si="15"/>
        <v>0.58100558659217882</v>
      </c>
      <c r="J53" s="33"/>
      <c r="K53" s="58"/>
      <c r="L53" s="59"/>
      <c r="M53" s="59"/>
      <c r="N53" s="59"/>
      <c r="O53" s="59"/>
      <c r="P53" s="60"/>
      <c r="Q53" s="5"/>
      <c r="R53" s="18">
        <v>74</v>
      </c>
      <c r="S53" s="19">
        <v>85</v>
      </c>
      <c r="T53" s="19">
        <v>106</v>
      </c>
      <c r="U53" s="20">
        <v>104</v>
      </c>
      <c r="V53" s="21">
        <f t="shared" si="10"/>
        <v>0.51</v>
      </c>
      <c r="W53" s="22">
        <f t="shared" si="11"/>
        <v>9462</v>
      </c>
      <c r="X53" s="5"/>
      <c r="Y53" s="5"/>
      <c r="Z53" s="5"/>
      <c r="AA53" s="5"/>
      <c r="AB53" s="5"/>
      <c r="AC53" s="5"/>
      <c r="AD53" s="5"/>
      <c r="AE53" s="5"/>
    </row>
    <row r="54" spans="1:31" ht="13.5" customHeight="1" thickTop="1" thickBot="1" x14ac:dyDescent="0.2">
      <c r="A54" s="107"/>
      <c r="B54" s="108">
        <f t="shared" si="9"/>
        <v>5.9305555555555589</v>
      </c>
      <c r="C54" s="3"/>
      <c r="D54" s="3"/>
      <c r="E54" s="3"/>
      <c r="F54" s="4" t="str">
        <f t="shared" si="12"/>
        <v/>
      </c>
      <c r="G54" s="4" t="str">
        <f t="shared" si="13"/>
        <v/>
      </c>
      <c r="H54" s="4" t="str">
        <f t="shared" si="14"/>
        <v/>
      </c>
      <c r="I54" s="4" t="str">
        <f t="shared" si="15"/>
        <v/>
      </c>
      <c r="J54" s="3"/>
      <c r="K54" s="109"/>
      <c r="L54" s="110"/>
      <c r="M54" s="110"/>
      <c r="N54" s="110"/>
      <c r="O54" s="110"/>
      <c r="P54" s="111"/>
      <c r="Q54" s="5"/>
      <c r="R54" s="18"/>
      <c r="S54" s="19"/>
      <c r="T54" s="19"/>
      <c r="U54" s="20"/>
      <c r="V54" s="21" t="str">
        <f t="shared" si="10"/>
        <v/>
      </c>
      <c r="W54" s="22" t="str">
        <f t="shared" si="11"/>
        <v/>
      </c>
      <c r="X54" s="5"/>
      <c r="Y54" s="5"/>
      <c r="Z54" s="5"/>
      <c r="AA54" s="5"/>
      <c r="AB54" s="5"/>
      <c r="AC54" s="5"/>
      <c r="AD54" s="5"/>
      <c r="AE54" s="5"/>
    </row>
    <row r="55" spans="1:31" ht="13.5" customHeight="1" thickTop="1" thickBot="1" x14ac:dyDescent="0.2">
      <c r="A55" s="103">
        <v>42611</v>
      </c>
      <c r="B55" s="104">
        <f t="shared" si="9"/>
        <v>6.0347222222222259</v>
      </c>
      <c r="C55" s="105"/>
      <c r="D55" s="105"/>
      <c r="E55" s="105"/>
      <c r="F55" s="106" t="str">
        <f t="shared" si="12"/>
        <v/>
      </c>
      <c r="G55" s="106" t="str">
        <f t="shared" si="13"/>
        <v/>
      </c>
      <c r="H55" s="106" t="str">
        <f t="shared" si="14"/>
        <v/>
      </c>
      <c r="I55" s="106" t="str">
        <f t="shared" si="15"/>
        <v/>
      </c>
      <c r="J55" s="105"/>
      <c r="K55" s="49"/>
      <c r="L55" s="50"/>
      <c r="M55" s="50"/>
      <c r="N55" s="50"/>
      <c r="O55" s="50"/>
      <c r="P55" s="51"/>
      <c r="Q55" s="5"/>
      <c r="R55" s="18"/>
      <c r="S55" s="19"/>
      <c r="T55" s="19"/>
      <c r="U55" s="20"/>
      <c r="V55" s="21" t="str">
        <f t="shared" si="10"/>
        <v/>
      </c>
      <c r="W55" s="22" t="str">
        <f t="shared" si="11"/>
        <v/>
      </c>
      <c r="X55" s="5"/>
      <c r="Y55" s="5"/>
      <c r="Z55" s="5"/>
      <c r="AA55" s="5"/>
      <c r="AB55" s="5"/>
      <c r="AC55" s="5"/>
      <c r="AD55" s="5"/>
      <c r="AE55" s="5"/>
    </row>
    <row r="56" spans="1:31" ht="13.5" customHeight="1" thickTop="1" thickBot="1" x14ac:dyDescent="0.2">
      <c r="A56" s="27"/>
      <c r="B56" s="28">
        <f t="shared" si="9"/>
        <v>6.1388888888888928</v>
      </c>
      <c r="C56" s="29"/>
      <c r="D56" s="29"/>
      <c r="E56" s="29"/>
      <c r="F56" s="30" t="str">
        <f t="shared" si="12"/>
        <v/>
      </c>
      <c r="G56" s="30" t="str">
        <f t="shared" si="13"/>
        <v/>
      </c>
      <c r="H56" s="30" t="str">
        <f t="shared" si="14"/>
        <v/>
      </c>
      <c r="I56" s="30" t="str">
        <f t="shared" si="15"/>
        <v/>
      </c>
      <c r="J56" s="29"/>
      <c r="K56" s="55"/>
      <c r="L56" s="56"/>
      <c r="M56" s="56"/>
      <c r="N56" s="56"/>
      <c r="O56" s="56"/>
      <c r="P56" s="57"/>
      <c r="Q56" s="5"/>
      <c r="R56" s="18"/>
      <c r="S56" s="19"/>
      <c r="T56" s="19"/>
      <c r="U56" s="20"/>
      <c r="V56" s="21" t="str">
        <f t="shared" si="10"/>
        <v/>
      </c>
      <c r="W56" s="22" t="str">
        <f t="shared" si="11"/>
        <v/>
      </c>
      <c r="X56" s="5"/>
      <c r="Y56" s="5"/>
      <c r="Z56" s="5"/>
      <c r="AA56" s="5"/>
      <c r="AB56" s="5"/>
      <c r="AC56" s="5"/>
      <c r="AD56" s="5"/>
      <c r="AE56" s="5"/>
    </row>
    <row r="57" spans="1:31" ht="13.5" customHeight="1" x14ac:dyDescent="0.15">
      <c r="A57" s="23"/>
      <c r="B57" s="24">
        <f t="shared" si="9"/>
        <v>6.2430555555555598</v>
      </c>
      <c r="C57" s="25"/>
      <c r="D57" s="25"/>
      <c r="E57" s="25"/>
      <c r="F57" s="26" t="str">
        <f t="shared" si="12"/>
        <v/>
      </c>
      <c r="G57" s="26" t="str">
        <f t="shared" si="13"/>
        <v/>
      </c>
      <c r="H57" s="26" t="str">
        <f t="shared" si="14"/>
        <v/>
      </c>
      <c r="I57" s="26" t="str">
        <f t="shared" si="15"/>
        <v/>
      </c>
      <c r="J57" s="25"/>
      <c r="K57" s="52"/>
      <c r="L57" s="53"/>
      <c r="M57" s="53"/>
      <c r="N57" s="53"/>
      <c r="O57" s="53"/>
      <c r="P57" s="54"/>
      <c r="Q57" s="5"/>
      <c r="R57" s="18"/>
      <c r="S57" s="19"/>
      <c r="T57" s="19"/>
      <c r="U57" s="20"/>
      <c r="V57" s="21" t="str">
        <f t="shared" si="10"/>
        <v/>
      </c>
      <c r="W57" s="22" t="str">
        <f t="shared" si="11"/>
        <v/>
      </c>
      <c r="X57" s="5"/>
      <c r="Y57" s="5"/>
      <c r="Z57" s="5"/>
      <c r="AA57" s="5"/>
      <c r="AB57" s="5"/>
      <c r="AC57" s="5"/>
      <c r="AD57" s="5"/>
      <c r="AE57" s="5"/>
    </row>
    <row r="58" spans="1:31" ht="13.5" customHeight="1" x14ac:dyDescent="0.15">
      <c r="A58" s="27"/>
      <c r="B58" s="28">
        <f t="shared" si="9"/>
        <v>6.3472222222222268</v>
      </c>
      <c r="C58" s="29"/>
      <c r="D58" s="29"/>
      <c r="E58" s="29"/>
      <c r="F58" s="30" t="str">
        <f t="shared" si="12"/>
        <v/>
      </c>
      <c r="G58" s="30" t="str">
        <f t="shared" si="13"/>
        <v/>
      </c>
      <c r="H58" s="30" t="str">
        <f t="shared" si="14"/>
        <v/>
      </c>
      <c r="I58" s="30" t="str">
        <f t="shared" si="15"/>
        <v/>
      </c>
      <c r="J58" s="29"/>
      <c r="K58" s="55"/>
      <c r="L58" s="56"/>
      <c r="M58" s="56"/>
      <c r="N58" s="56"/>
      <c r="O58" s="56"/>
      <c r="P58" s="57"/>
      <c r="Q58" s="5"/>
      <c r="R58" s="18"/>
      <c r="S58" s="19"/>
      <c r="T58" s="19"/>
      <c r="U58" s="20"/>
      <c r="V58" s="21" t="str">
        <f t="shared" si="10"/>
        <v/>
      </c>
      <c r="W58" s="22" t="str">
        <f t="shared" si="11"/>
        <v/>
      </c>
      <c r="X58" s="5"/>
      <c r="Y58" s="5"/>
      <c r="Z58" s="5"/>
      <c r="AA58" s="5"/>
      <c r="AB58" s="5"/>
      <c r="AC58" s="5"/>
      <c r="AD58" s="5"/>
      <c r="AE58" s="5"/>
    </row>
    <row r="59" spans="1:31" ht="13.5" customHeight="1" x14ac:dyDescent="0.15">
      <c r="A59" s="23"/>
      <c r="B59" s="24">
        <f t="shared" si="9"/>
        <v>6.4513888888888937</v>
      </c>
      <c r="C59" s="25"/>
      <c r="D59" s="25"/>
      <c r="E59" s="25"/>
      <c r="F59" s="26" t="str">
        <f t="shared" si="12"/>
        <v/>
      </c>
      <c r="G59" s="26" t="str">
        <f t="shared" si="13"/>
        <v/>
      </c>
      <c r="H59" s="26" t="str">
        <f t="shared" si="14"/>
        <v/>
      </c>
      <c r="I59" s="26" t="str">
        <f t="shared" si="15"/>
        <v/>
      </c>
      <c r="J59" s="25"/>
      <c r="K59" s="52"/>
      <c r="L59" s="53"/>
      <c r="M59" s="53"/>
      <c r="N59" s="53"/>
      <c r="O59" s="53"/>
      <c r="P59" s="54"/>
      <c r="Q59" s="5"/>
      <c r="R59" s="18"/>
      <c r="S59" s="19"/>
      <c r="T59" s="19"/>
      <c r="U59" s="20"/>
      <c r="V59" s="21" t="str">
        <f t="shared" si="10"/>
        <v/>
      </c>
      <c r="W59" s="22" t="str">
        <f t="shared" si="11"/>
        <v/>
      </c>
      <c r="X59" s="5"/>
      <c r="Y59" s="5"/>
      <c r="Z59" s="5"/>
      <c r="AA59" s="5"/>
      <c r="AB59" s="5"/>
      <c r="AC59" s="5"/>
      <c r="AD59" s="5"/>
      <c r="AE59" s="5"/>
    </row>
    <row r="60" spans="1:31" ht="13.5" customHeight="1" x14ac:dyDescent="0.15">
      <c r="A60" s="27"/>
      <c r="B60" s="28">
        <f t="shared" si="9"/>
        <v>6.5555555555555607</v>
      </c>
      <c r="C60" s="29"/>
      <c r="D60" s="29"/>
      <c r="E60" s="29"/>
      <c r="F60" s="30" t="str">
        <f t="shared" si="12"/>
        <v/>
      </c>
      <c r="G60" s="30" t="str">
        <f t="shared" si="13"/>
        <v/>
      </c>
      <c r="H60" s="30" t="str">
        <f t="shared" si="14"/>
        <v/>
      </c>
      <c r="I60" s="30" t="str">
        <f t="shared" si="15"/>
        <v/>
      </c>
      <c r="J60" s="29"/>
      <c r="K60" s="55"/>
      <c r="L60" s="56"/>
      <c r="M60" s="56"/>
      <c r="N60" s="56"/>
      <c r="O60" s="56"/>
      <c r="P60" s="57"/>
      <c r="Q60" s="5"/>
      <c r="R60" s="18"/>
      <c r="S60" s="19"/>
      <c r="T60" s="19"/>
      <c r="U60" s="20"/>
      <c r="V60" s="21" t="str">
        <f t="shared" si="10"/>
        <v/>
      </c>
      <c r="W60" s="22" t="str">
        <f t="shared" si="11"/>
        <v/>
      </c>
      <c r="X60" s="5"/>
      <c r="Y60" s="5"/>
      <c r="Z60" s="5"/>
      <c r="AA60" s="5"/>
      <c r="AB60" s="5"/>
      <c r="AC60" s="5"/>
      <c r="AD60" s="5"/>
      <c r="AE60" s="5"/>
    </row>
    <row r="61" spans="1:31" x14ac:dyDescent="0.15">
      <c r="A61" s="23"/>
      <c r="B61" s="24">
        <f t="shared" si="9"/>
        <v>6.6597222222222276</v>
      </c>
      <c r="C61" s="25"/>
      <c r="D61" s="25"/>
      <c r="E61" s="25"/>
      <c r="F61" s="26" t="str">
        <f t="shared" si="12"/>
        <v/>
      </c>
      <c r="G61" s="26" t="str">
        <f t="shared" si="13"/>
        <v/>
      </c>
      <c r="H61" s="26" t="str">
        <f t="shared" si="14"/>
        <v/>
      </c>
      <c r="I61" s="26" t="str">
        <f t="shared" si="15"/>
        <v/>
      </c>
      <c r="J61" s="25"/>
      <c r="K61" s="52"/>
      <c r="L61" s="53"/>
      <c r="M61" s="53"/>
      <c r="N61" s="53"/>
      <c r="O61" s="53"/>
      <c r="P61" s="54"/>
      <c r="R61" s="61"/>
      <c r="S61" s="62"/>
      <c r="T61" s="62"/>
      <c r="U61" s="63"/>
      <c r="V61" s="64" t="str">
        <f t="shared" si="10"/>
        <v/>
      </c>
      <c r="W61" s="65" t="str">
        <f t="shared" si="11"/>
        <v/>
      </c>
    </row>
    <row r="62" spans="1:31" ht="15" thickTop="1" thickBot="1" x14ac:dyDescent="0.2">
      <c r="A62" s="35"/>
      <c r="B62" s="36">
        <f t="shared" si="9"/>
        <v>6.7638888888888946</v>
      </c>
      <c r="C62" s="37"/>
      <c r="D62" s="37"/>
      <c r="E62" s="37"/>
      <c r="F62" s="38" t="str">
        <f t="shared" si="12"/>
        <v/>
      </c>
      <c r="G62" s="38" t="str">
        <f t="shared" si="13"/>
        <v/>
      </c>
      <c r="H62" s="38" t="str">
        <f t="shared" si="14"/>
        <v/>
      </c>
      <c r="I62" s="38" t="str">
        <f t="shared" si="15"/>
        <v/>
      </c>
      <c r="J62" s="37"/>
      <c r="K62" s="66"/>
      <c r="L62" s="67"/>
      <c r="M62" s="67"/>
      <c r="N62" s="67"/>
      <c r="O62" s="67"/>
      <c r="P62" s="68"/>
      <c r="R62" s="61"/>
      <c r="S62" s="62"/>
      <c r="T62" s="62"/>
      <c r="U62" s="63"/>
      <c r="V62" s="64" t="str">
        <f t="shared" si="10"/>
        <v/>
      </c>
      <c r="W62" s="65" t="str">
        <f t="shared" si="11"/>
        <v/>
      </c>
    </row>
    <row r="63" spans="1:31" ht="15" thickTop="1" thickBot="1" x14ac:dyDescent="0.2">
      <c r="A63" s="31"/>
      <c r="B63" s="32">
        <f t="shared" si="9"/>
        <v>6.8680555555555616</v>
      </c>
      <c r="C63" s="33"/>
      <c r="D63" s="33"/>
      <c r="E63" s="33"/>
      <c r="F63" s="34" t="str">
        <f t="shared" si="12"/>
        <v/>
      </c>
      <c r="G63" s="34" t="str">
        <f t="shared" si="13"/>
        <v/>
      </c>
      <c r="H63" s="34" t="str">
        <f t="shared" si="14"/>
        <v/>
      </c>
      <c r="I63" s="34" t="str">
        <f t="shared" si="15"/>
        <v/>
      </c>
      <c r="J63" s="33"/>
      <c r="K63" s="58"/>
      <c r="L63" s="59"/>
      <c r="M63" s="59"/>
      <c r="N63" s="59"/>
      <c r="O63" s="59"/>
      <c r="P63" s="60"/>
      <c r="R63" s="61"/>
      <c r="S63" s="62"/>
      <c r="T63" s="62"/>
      <c r="U63" s="63"/>
      <c r="V63" s="64" t="str">
        <f t="shared" si="10"/>
        <v/>
      </c>
      <c r="W63" s="65" t="str">
        <f t="shared" si="11"/>
        <v/>
      </c>
    </row>
    <row r="64" spans="1:31" ht="15" thickTop="1" thickBot="1" x14ac:dyDescent="0.2">
      <c r="A64" s="39"/>
      <c r="B64" s="108">
        <f t="shared" si="9"/>
        <v>6.9722222222222285</v>
      </c>
      <c r="C64" s="3"/>
      <c r="D64" s="3"/>
      <c r="E64" s="3"/>
      <c r="F64" s="4" t="str">
        <f t="shared" si="12"/>
        <v/>
      </c>
      <c r="G64" s="4" t="str">
        <f t="shared" si="13"/>
        <v/>
      </c>
      <c r="H64" s="4" t="str">
        <f t="shared" si="14"/>
        <v/>
      </c>
      <c r="I64" s="4" t="str">
        <f t="shared" si="15"/>
        <v/>
      </c>
      <c r="J64" s="3"/>
      <c r="K64" s="109"/>
      <c r="L64" s="110"/>
      <c r="M64" s="110"/>
      <c r="N64" s="110"/>
      <c r="O64" s="110"/>
      <c r="P64" s="111"/>
      <c r="R64" s="61"/>
      <c r="S64" s="62"/>
      <c r="T64" s="62"/>
      <c r="U64" s="63"/>
      <c r="V64" s="64" t="str">
        <f t="shared" si="10"/>
        <v/>
      </c>
      <c r="W64" s="65" t="str">
        <f t="shared" si="11"/>
        <v/>
      </c>
    </row>
    <row r="65" spans="1:23" ht="15" thickTop="1" thickBot="1" x14ac:dyDescent="0.2">
      <c r="A65" s="103">
        <v>42612</v>
      </c>
      <c r="B65" s="104">
        <f t="shared" si="9"/>
        <v>7.0763888888888955</v>
      </c>
      <c r="C65" s="105"/>
      <c r="D65" s="105"/>
      <c r="E65" s="105"/>
      <c r="F65" s="106" t="str">
        <f t="shared" si="12"/>
        <v/>
      </c>
      <c r="G65" s="106" t="str">
        <f t="shared" si="13"/>
        <v/>
      </c>
      <c r="H65" s="106" t="str">
        <f t="shared" si="14"/>
        <v/>
      </c>
      <c r="I65" s="106" t="str">
        <f t="shared" si="15"/>
        <v/>
      </c>
      <c r="J65" s="105"/>
      <c r="K65" s="49"/>
      <c r="L65" s="50"/>
      <c r="M65" s="50"/>
      <c r="N65" s="50"/>
      <c r="O65" s="50"/>
      <c r="P65" s="51"/>
      <c r="R65" s="61"/>
      <c r="S65" s="62"/>
      <c r="T65" s="62"/>
      <c r="U65" s="63"/>
      <c r="V65" s="64" t="str">
        <f t="shared" si="10"/>
        <v/>
      </c>
      <c r="W65" s="65" t="str">
        <f t="shared" si="11"/>
        <v/>
      </c>
    </row>
    <row r="66" spans="1:23" ht="15" thickTop="1" thickBot="1" x14ac:dyDescent="0.2">
      <c r="A66" s="27"/>
      <c r="B66" s="28">
        <f t="shared" si="9"/>
        <v>7.1805555555555625</v>
      </c>
      <c r="C66" s="29"/>
      <c r="D66" s="29"/>
      <c r="E66" s="29"/>
      <c r="F66" s="30" t="str">
        <f t="shared" si="12"/>
        <v/>
      </c>
      <c r="G66" s="30" t="str">
        <f t="shared" si="13"/>
        <v/>
      </c>
      <c r="H66" s="30" t="str">
        <f t="shared" si="14"/>
        <v/>
      </c>
      <c r="I66" s="30" t="str">
        <f t="shared" si="15"/>
        <v/>
      </c>
      <c r="J66" s="29"/>
      <c r="K66" s="55"/>
      <c r="L66" s="56"/>
      <c r="M66" s="56"/>
      <c r="N66" s="56"/>
      <c r="O66" s="56"/>
      <c r="P66" s="57"/>
      <c r="R66" s="61"/>
      <c r="S66" s="62"/>
      <c r="T66" s="62"/>
      <c r="U66" s="63"/>
      <c r="V66" s="64" t="str">
        <f t="shared" si="10"/>
        <v/>
      </c>
      <c r="W66" s="65" t="str">
        <f t="shared" si="11"/>
        <v/>
      </c>
    </row>
    <row r="67" spans="1:23" x14ac:dyDescent="0.15">
      <c r="A67" s="23"/>
      <c r="B67" s="24">
        <f t="shared" si="9"/>
        <v>7.2847222222222294</v>
      </c>
      <c r="C67" s="25"/>
      <c r="D67" s="25"/>
      <c r="E67" s="25"/>
      <c r="F67" s="26" t="str">
        <f t="shared" si="12"/>
        <v/>
      </c>
      <c r="G67" s="26" t="str">
        <f t="shared" si="13"/>
        <v/>
      </c>
      <c r="H67" s="26" t="str">
        <f t="shared" si="14"/>
        <v/>
      </c>
      <c r="I67" s="26" t="str">
        <f t="shared" si="15"/>
        <v/>
      </c>
      <c r="J67" s="25"/>
      <c r="K67" s="52"/>
      <c r="L67" s="53"/>
      <c r="M67" s="53"/>
      <c r="N67" s="53"/>
      <c r="O67" s="53"/>
      <c r="P67" s="54"/>
      <c r="R67" s="61"/>
      <c r="S67" s="62"/>
      <c r="T67" s="62"/>
      <c r="U67" s="63"/>
      <c r="V67" s="64" t="str">
        <f t="shared" ref="V67:V69" si="16">IF(R67="","",ROUNDDOWN(SUM(R67:U67)*447/3200,0)/100)</f>
        <v/>
      </c>
      <c r="W67" s="65" t="str">
        <f t="shared" ref="W67:W69" si="17">+IF(V67="","",V67*6200+6300)</f>
        <v/>
      </c>
    </row>
    <row r="68" spans="1:23" x14ac:dyDescent="0.15">
      <c r="A68" s="27"/>
      <c r="B68" s="28">
        <f t="shared" si="9"/>
        <v>7.3888888888888964</v>
      </c>
      <c r="C68" s="29"/>
      <c r="D68" s="29"/>
      <c r="E68" s="29"/>
      <c r="F68" s="30" t="str">
        <f t="shared" si="12"/>
        <v/>
      </c>
      <c r="G68" s="30" t="str">
        <f t="shared" si="13"/>
        <v/>
      </c>
      <c r="H68" s="30" t="str">
        <f t="shared" si="14"/>
        <v/>
      </c>
      <c r="I68" s="30" t="str">
        <f t="shared" si="15"/>
        <v/>
      </c>
      <c r="J68" s="29"/>
      <c r="K68" s="55"/>
      <c r="L68" s="56"/>
      <c r="M68" s="56"/>
      <c r="N68" s="56"/>
      <c r="O68" s="56"/>
      <c r="P68" s="57"/>
      <c r="R68" s="61"/>
      <c r="S68" s="62"/>
      <c r="T68" s="62"/>
      <c r="U68" s="63"/>
      <c r="V68" s="64" t="str">
        <f t="shared" si="16"/>
        <v/>
      </c>
      <c r="W68" s="65" t="str">
        <f t="shared" si="17"/>
        <v/>
      </c>
    </row>
    <row r="69" spans="1:23" x14ac:dyDescent="0.15">
      <c r="A69" s="23"/>
      <c r="B69" s="24">
        <f t="shared" si="9"/>
        <v>7.4930555555555634</v>
      </c>
      <c r="C69" s="25"/>
      <c r="D69" s="25"/>
      <c r="E69" s="25"/>
      <c r="F69" s="26" t="str">
        <f t="shared" si="12"/>
        <v/>
      </c>
      <c r="G69" s="26" t="str">
        <f t="shared" si="13"/>
        <v/>
      </c>
      <c r="H69" s="26" t="str">
        <f t="shared" si="14"/>
        <v/>
      </c>
      <c r="I69" s="26" t="str">
        <f t="shared" si="15"/>
        <v/>
      </c>
      <c r="J69" s="25"/>
      <c r="K69" s="52"/>
      <c r="L69" s="53"/>
      <c r="M69" s="53"/>
      <c r="N69" s="53"/>
      <c r="O69" s="53"/>
      <c r="P69" s="54"/>
      <c r="R69" s="69"/>
      <c r="S69" s="70"/>
      <c r="T69" s="70"/>
      <c r="U69" s="71"/>
      <c r="V69" s="64" t="str">
        <f t="shared" si="16"/>
        <v/>
      </c>
      <c r="W69" s="65" t="str">
        <f t="shared" si="17"/>
        <v/>
      </c>
    </row>
  </sheetData>
  <mergeCells count="33">
    <mergeCell ref="K42:P42"/>
    <mergeCell ref="K43:P43"/>
    <mergeCell ref="K37:P37"/>
    <mergeCell ref="K38:P38"/>
    <mergeCell ref="K39:P39"/>
    <mergeCell ref="K40:P40"/>
    <mergeCell ref="K41:P41"/>
    <mergeCell ref="K31:P31"/>
    <mergeCell ref="K32:P32"/>
    <mergeCell ref="K33:P33"/>
    <mergeCell ref="K34:P34"/>
    <mergeCell ref="K27:P27"/>
    <mergeCell ref="K28:P28"/>
    <mergeCell ref="K29:P29"/>
    <mergeCell ref="K30:P30"/>
    <mergeCell ref="K20:P20"/>
    <mergeCell ref="K21:P21"/>
    <mergeCell ref="K22:P22"/>
    <mergeCell ref="K23:P23"/>
    <mergeCell ref="K24:P24"/>
    <mergeCell ref="K14:P14"/>
    <mergeCell ref="K18:P18"/>
    <mergeCell ref="K19:P19"/>
    <mergeCell ref="K8:P8"/>
    <mergeCell ref="K9:P9"/>
    <mergeCell ref="K10:P10"/>
    <mergeCell ref="K11:P11"/>
    <mergeCell ref="K12:P12"/>
    <mergeCell ref="K1:P1"/>
    <mergeCell ref="K3:P3"/>
    <mergeCell ref="K4:P4"/>
    <mergeCell ref="K5:P5"/>
    <mergeCell ref="K13:P13"/>
  </mergeCells>
  <phoneticPr fontId="7"/>
  <dataValidations count="4">
    <dataValidation type="list" allowBlank="1" showInputMessage="1" showErrorMessage="1" sqref="E2:E39 E41:E69">
      <formula1>"閑散,低調,活況,盛況,大盛況"</formula1>
      <formula2>0</formula2>
    </dataValidation>
    <dataValidation type="list" allowBlank="1" showInputMessage="1" showErrorMessage="1" sqref="K2:P2 K6:P6 K16:P16 K44:P44 K54:P54 K26:P26 K36:P36 K46:P46 K64:P64">
      <formula1>"ﾗﾝ,ﾚﾃ,ﾃﾞﾎﾞ,ﾉｰ,ｾﾙ,ﾃﾞｨ"</formula1>
      <formula2>0</formula2>
    </dataValidation>
    <dataValidation type="list" allowBlank="1" showInputMessage="1" showErrorMessage="1" sqref="K15:P15 K25:P25 K35:P35 K55:P55 K7:P7 K17:P17 K63:P63 K65:P65">
      <formula1>"ﾗﾝ,ﾃﾞﾎﾞ,ﾚﾃ,ｾﾙ,ﾉｰ,ﾃﾞｨ"</formula1>
      <formula2>0</formula2>
    </dataValidation>
    <dataValidation type="list" allowBlank="1" showInputMessage="1" showErrorMessage="1" sqref="E40">
      <formula1>"閑散,低調,活況,盛況,大盛況"</formula1>
      <formula2>0</formula2>
    </dataValidation>
  </dataValidations>
  <pageMargins left="0.74791666666666701" right="0.74791666666666701" top="0.98402777777777795" bottom="0.9840277777777779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8"/>
  <sheetViews>
    <sheetView topLeftCell="A41" zoomScale="98" zoomScaleNormal="98" workbookViewId="0">
      <selection activeCell="AV50" sqref="AV50"/>
    </sheetView>
  </sheetViews>
  <sheetFormatPr defaultRowHeight="13.5" x14ac:dyDescent="0.15"/>
  <cols>
    <col min="1" max="1" width="18.75" style="5"/>
    <col min="2" max="43" width="2.375" style="1"/>
    <col min="44" max="53" width="2.375" style="1" customWidth="1"/>
    <col min="54" max="1025" width="18.75" style="1"/>
  </cols>
  <sheetData>
    <row r="1" spans="1:1024" s="1" customFormat="1" ht="14.1" customHeight="1" x14ac:dyDescent="0.15">
      <c r="B1" s="72"/>
      <c r="C1" s="72"/>
      <c r="D1" s="72"/>
      <c r="E1" s="72"/>
      <c r="F1" s="72"/>
      <c r="G1" s="73"/>
      <c r="H1" s="73"/>
      <c r="I1" s="73"/>
      <c r="J1" s="73"/>
      <c r="K1" s="73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3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4"/>
      <c r="AJ1" s="74"/>
      <c r="AK1" s="74"/>
      <c r="AL1" s="74"/>
      <c r="AM1" s="72"/>
      <c r="AN1" s="72"/>
      <c r="AO1" s="72"/>
      <c r="AP1" s="72"/>
      <c r="AQ1" s="72"/>
    </row>
    <row r="2" spans="1:1024" ht="14.1" customHeight="1" x14ac:dyDescent="0.15">
      <c r="A2" s="1"/>
      <c r="B2" s="75"/>
      <c r="C2" s="76"/>
      <c r="D2" s="76"/>
      <c r="E2" s="76"/>
      <c r="F2" s="77"/>
      <c r="G2" s="78"/>
      <c r="H2" s="78"/>
      <c r="I2" s="78"/>
      <c r="J2" s="78"/>
      <c r="K2" s="78"/>
      <c r="L2" s="75"/>
      <c r="M2" s="76"/>
      <c r="N2" s="76"/>
      <c r="O2" s="76"/>
      <c r="P2" s="77"/>
      <c r="Q2" s="75"/>
      <c r="R2" s="76"/>
      <c r="S2" s="76"/>
      <c r="T2" s="76"/>
      <c r="U2" s="77"/>
      <c r="V2" s="127"/>
      <c r="W2" s="127"/>
      <c r="X2" s="79"/>
      <c r="Y2" s="75"/>
      <c r="Z2" s="76"/>
      <c r="AA2" s="76"/>
      <c r="AB2" s="76"/>
      <c r="AC2" s="77"/>
      <c r="AD2" s="75"/>
      <c r="AE2" s="76"/>
      <c r="AF2" s="76"/>
      <c r="AG2" s="76"/>
      <c r="AH2" s="77"/>
      <c r="AI2" s="80"/>
      <c r="AJ2" s="80"/>
      <c r="AK2" s="80"/>
      <c r="AL2" s="80"/>
      <c r="AM2" s="75"/>
      <c r="AN2" s="76"/>
      <c r="AO2" s="76"/>
      <c r="AP2" s="76"/>
      <c r="AQ2" s="77"/>
      <c r="AR2"/>
      <c r="AS2" s="81" t="s">
        <v>16</v>
      </c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4.1" customHeight="1" x14ac:dyDescent="0.15">
      <c r="A3" s="1"/>
      <c r="B3" s="82"/>
      <c r="C3" s="128" t="s">
        <v>17</v>
      </c>
      <c r="D3" s="128"/>
      <c r="E3" s="128"/>
      <c r="F3" s="83"/>
      <c r="G3" s="84"/>
      <c r="H3" s="84"/>
      <c r="I3" s="84"/>
      <c r="J3" s="84"/>
      <c r="K3" s="84"/>
      <c r="L3" s="82"/>
      <c r="M3" s="126" t="s">
        <v>18</v>
      </c>
      <c r="N3" s="126"/>
      <c r="O3" s="126"/>
      <c r="P3" s="83"/>
      <c r="Q3" s="82"/>
      <c r="R3" s="126" t="s">
        <v>18</v>
      </c>
      <c r="S3" s="126"/>
      <c r="T3" s="126"/>
      <c r="U3" s="83"/>
      <c r="V3" s="127"/>
      <c r="W3" s="127"/>
      <c r="X3" s="85"/>
      <c r="Y3" s="82"/>
      <c r="Z3" s="124" t="s">
        <v>19</v>
      </c>
      <c r="AA3" s="124"/>
      <c r="AB3" s="124"/>
      <c r="AC3" s="83"/>
      <c r="AD3" s="82"/>
      <c r="AE3" s="119" t="s">
        <v>19</v>
      </c>
      <c r="AF3" s="119"/>
      <c r="AG3" s="119"/>
      <c r="AH3" s="83"/>
      <c r="AI3" s="86"/>
      <c r="AJ3" s="86"/>
      <c r="AK3" s="86"/>
      <c r="AL3" s="86"/>
      <c r="AM3" s="82"/>
      <c r="AN3" s="121" t="s">
        <v>18</v>
      </c>
      <c r="AO3" s="121"/>
      <c r="AP3" s="121"/>
      <c r="AQ3" s="83"/>
      <c r="AR3"/>
      <c r="AS3" s="87" t="s">
        <v>20</v>
      </c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3.5" customHeight="1" x14ac:dyDescent="0.15">
      <c r="A4" s="1"/>
      <c r="B4" s="82"/>
      <c r="C4" s="128"/>
      <c r="D4" s="128"/>
      <c r="E4" s="128"/>
      <c r="F4" s="83"/>
      <c r="G4" s="84"/>
      <c r="H4" s="84"/>
      <c r="I4" s="84"/>
      <c r="J4" s="84"/>
      <c r="K4" s="84"/>
      <c r="L4" s="82"/>
      <c r="M4" s="126"/>
      <c r="N4" s="126"/>
      <c r="O4" s="126"/>
      <c r="P4" s="83"/>
      <c r="Q4" s="82"/>
      <c r="R4" s="126"/>
      <c r="S4" s="126"/>
      <c r="T4" s="126"/>
      <c r="U4" s="83"/>
      <c r="V4" s="127"/>
      <c r="W4" s="127"/>
      <c r="X4" s="85"/>
      <c r="Y4" s="82"/>
      <c r="Z4" s="124"/>
      <c r="AA4" s="124"/>
      <c r="AB4" s="124"/>
      <c r="AC4" s="83"/>
      <c r="AD4" s="82"/>
      <c r="AE4" s="119"/>
      <c r="AF4" s="119"/>
      <c r="AG4" s="119"/>
      <c r="AH4" s="83"/>
      <c r="AI4" s="86"/>
      <c r="AJ4" s="86"/>
      <c r="AK4" s="86"/>
      <c r="AL4" s="86"/>
      <c r="AM4" s="82"/>
      <c r="AN4" s="121"/>
      <c r="AO4" s="121"/>
      <c r="AP4" s="121"/>
      <c r="AQ4" s="83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4.1" customHeight="1" x14ac:dyDescent="0.15">
      <c r="A5" s="1"/>
      <c r="B5" s="82"/>
      <c r="C5" s="128"/>
      <c r="D5" s="128"/>
      <c r="E5" s="128"/>
      <c r="F5" s="83"/>
      <c r="G5" s="84"/>
      <c r="H5" s="84"/>
      <c r="I5" s="84"/>
      <c r="J5" s="84"/>
      <c r="K5" s="84"/>
      <c r="L5" s="82"/>
      <c r="M5" s="126"/>
      <c r="N5" s="126"/>
      <c r="O5" s="126"/>
      <c r="P5" s="83"/>
      <c r="Q5" s="82"/>
      <c r="R5" s="126"/>
      <c r="S5" s="126"/>
      <c r="T5" s="126"/>
      <c r="U5" s="83"/>
      <c r="V5" s="127"/>
      <c r="W5" s="127"/>
      <c r="X5" s="85"/>
      <c r="Y5" s="82"/>
      <c r="Z5" s="124"/>
      <c r="AA5" s="124"/>
      <c r="AB5" s="124"/>
      <c r="AC5" s="83"/>
      <c r="AD5" s="82"/>
      <c r="AE5" s="119"/>
      <c r="AF5" s="119"/>
      <c r="AG5" s="119"/>
      <c r="AH5" s="83"/>
      <c r="AI5" s="86"/>
      <c r="AJ5" s="86"/>
      <c r="AK5" s="86"/>
      <c r="AL5" s="86"/>
      <c r="AM5" s="82"/>
      <c r="AN5" s="121"/>
      <c r="AO5" s="121"/>
      <c r="AP5" s="121"/>
      <c r="AQ5" s="83"/>
      <c r="AR5"/>
      <c r="AS5" s="81" t="s">
        <v>21</v>
      </c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4.1" customHeight="1" x14ac:dyDescent="0.15">
      <c r="A6" s="1"/>
      <c r="B6" s="88"/>
      <c r="C6" s="89"/>
      <c r="D6" s="89"/>
      <c r="E6" s="89"/>
      <c r="F6" s="90"/>
      <c r="G6" s="84"/>
      <c r="H6" s="84"/>
      <c r="I6" s="84"/>
      <c r="J6" s="84"/>
      <c r="K6" s="84"/>
      <c r="L6" s="88"/>
      <c r="M6" s="89"/>
      <c r="N6" s="89"/>
      <c r="O6" s="89"/>
      <c r="P6" s="90"/>
      <c r="Q6" s="88"/>
      <c r="R6" s="89"/>
      <c r="S6" s="89"/>
      <c r="T6" s="89"/>
      <c r="U6" s="90"/>
      <c r="V6" s="127"/>
      <c r="W6" s="127"/>
      <c r="X6" s="85"/>
      <c r="Y6" s="88"/>
      <c r="Z6" s="89"/>
      <c r="AA6" s="89"/>
      <c r="AB6" s="89"/>
      <c r="AC6" s="90"/>
      <c r="AD6" s="88"/>
      <c r="AE6" s="89"/>
      <c r="AF6" s="89"/>
      <c r="AG6" s="89"/>
      <c r="AH6" s="90"/>
      <c r="AI6" s="86"/>
      <c r="AJ6" s="86"/>
      <c r="AK6" s="86"/>
      <c r="AL6" s="86"/>
      <c r="AM6" s="88"/>
      <c r="AN6" s="89"/>
      <c r="AO6" s="89"/>
      <c r="AP6" s="89"/>
      <c r="AQ6" s="90"/>
      <c r="AR6"/>
      <c r="AS6" s="87" t="s">
        <v>22</v>
      </c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4.1" customHeight="1" x14ac:dyDescent="0.15">
      <c r="A7" s="1"/>
      <c r="B7" s="85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75"/>
      <c r="P7" s="76"/>
      <c r="Q7" s="76"/>
      <c r="R7" s="76"/>
      <c r="S7" s="77"/>
      <c r="T7" s="84"/>
      <c r="U7" s="91"/>
      <c r="V7" s="127"/>
      <c r="W7" s="127"/>
      <c r="X7" s="85"/>
      <c r="Y7" s="75"/>
      <c r="Z7" s="76"/>
      <c r="AA7" s="76"/>
      <c r="AB7" s="76"/>
      <c r="AC7" s="77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92"/>
      <c r="AR7"/>
      <c r="AS7" s="93" t="s">
        <v>23</v>
      </c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4.1" customHeight="1" x14ac:dyDescent="0.15">
      <c r="A8" s="1"/>
      <c r="B8" s="85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2"/>
      <c r="P8" s="126" t="s">
        <v>18</v>
      </c>
      <c r="Q8" s="126"/>
      <c r="R8" s="126"/>
      <c r="S8" s="83"/>
      <c r="T8" s="84"/>
      <c r="U8" s="91"/>
      <c r="V8" s="127"/>
      <c r="W8" s="127"/>
      <c r="X8" s="85"/>
      <c r="Y8" s="82"/>
      <c r="Z8" s="119" t="s">
        <v>19</v>
      </c>
      <c r="AA8" s="119"/>
      <c r="AB8" s="119"/>
      <c r="AC8" s="83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92"/>
      <c r="AR8"/>
      <c r="AS8" s="93" t="s">
        <v>24</v>
      </c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4.1" customHeight="1" x14ac:dyDescent="0.15">
      <c r="A9" s="1"/>
      <c r="B9" s="75"/>
      <c r="C9" s="76"/>
      <c r="D9" s="76"/>
      <c r="E9" s="76"/>
      <c r="F9" s="77"/>
      <c r="G9" s="75"/>
      <c r="H9" s="76"/>
      <c r="I9" s="76"/>
      <c r="J9" s="76"/>
      <c r="K9" s="77"/>
      <c r="L9" s="84"/>
      <c r="M9" s="84"/>
      <c r="N9" s="84"/>
      <c r="O9" s="82"/>
      <c r="P9" s="126"/>
      <c r="Q9" s="126"/>
      <c r="R9" s="126"/>
      <c r="S9" s="83"/>
      <c r="T9" s="84"/>
      <c r="U9" s="91"/>
      <c r="V9" s="127"/>
      <c r="W9" s="127"/>
      <c r="X9" s="85"/>
      <c r="Y9" s="82"/>
      <c r="Z9" s="119"/>
      <c r="AA9" s="119"/>
      <c r="AB9" s="119"/>
      <c r="AC9" s="83"/>
      <c r="AD9" s="86"/>
      <c r="AE9" s="86"/>
      <c r="AF9" s="86"/>
      <c r="AG9" s="86"/>
      <c r="AH9" s="75"/>
      <c r="AI9" s="76"/>
      <c r="AJ9" s="76"/>
      <c r="AK9" s="76"/>
      <c r="AL9" s="77"/>
      <c r="AM9" s="75"/>
      <c r="AN9" s="76"/>
      <c r="AO9" s="76"/>
      <c r="AP9" s="76"/>
      <c r="AQ9" s="77"/>
      <c r="AR9"/>
      <c r="AS9" s="87" t="s">
        <v>25</v>
      </c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4.1" customHeight="1" x14ac:dyDescent="0.15">
      <c r="A10" s="1"/>
      <c r="B10" s="82"/>
      <c r="C10" s="126" t="s">
        <v>18</v>
      </c>
      <c r="D10" s="126"/>
      <c r="E10" s="126"/>
      <c r="F10" s="83"/>
      <c r="G10" s="82"/>
      <c r="H10" s="122" t="s">
        <v>18</v>
      </c>
      <c r="I10" s="122"/>
      <c r="J10" s="122"/>
      <c r="K10" s="83"/>
      <c r="L10" s="84"/>
      <c r="M10" s="84"/>
      <c r="N10" s="84"/>
      <c r="O10" s="82"/>
      <c r="P10" s="126"/>
      <c r="Q10" s="126"/>
      <c r="R10" s="126"/>
      <c r="S10" s="83"/>
      <c r="T10" s="84"/>
      <c r="U10" s="91"/>
      <c r="V10" s="127"/>
      <c r="W10" s="127"/>
      <c r="X10" s="85"/>
      <c r="Y10" s="82"/>
      <c r="Z10" s="119"/>
      <c r="AA10" s="119"/>
      <c r="AB10" s="119"/>
      <c r="AC10" s="83"/>
      <c r="AD10" s="86"/>
      <c r="AE10" s="86"/>
      <c r="AF10" s="86"/>
      <c r="AG10" s="86"/>
      <c r="AH10" s="82"/>
      <c r="AI10" s="129" t="s">
        <v>26</v>
      </c>
      <c r="AJ10" s="129"/>
      <c r="AK10" s="129"/>
      <c r="AL10" s="83"/>
      <c r="AM10" s="82"/>
      <c r="AN10" s="130" t="s">
        <v>27</v>
      </c>
      <c r="AO10" s="130"/>
      <c r="AP10" s="130"/>
      <c r="AQ10" s="83"/>
      <c r="AR10"/>
      <c r="AS10" s="87" t="s">
        <v>28</v>
      </c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4.1" customHeight="1" x14ac:dyDescent="0.15">
      <c r="A11" s="1"/>
      <c r="B11" s="82"/>
      <c r="C11" s="126"/>
      <c r="D11" s="126"/>
      <c r="E11" s="126"/>
      <c r="F11" s="83"/>
      <c r="G11" s="82"/>
      <c r="H11" s="122"/>
      <c r="I11" s="122"/>
      <c r="J11" s="122"/>
      <c r="K11" s="83"/>
      <c r="L11" s="84"/>
      <c r="M11" s="84"/>
      <c r="N11" s="84"/>
      <c r="O11" s="88"/>
      <c r="P11" s="89"/>
      <c r="Q11" s="89"/>
      <c r="R11" s="89"/>
      <c r="S11" s="90"/>
      <c r="T11" s="84"/>
      <c r="U11" s="91"/>
      <c r="V11" s="127"/>
      <c r="W11" s="127"/>
      <c r="X11" s="85"/>
      <c r="Y11" s="88"/>
      <c r="Z11" s="89"/>
      <c r="AA11" s="89"/>
      <c r="AB11" s="89"/>
      <c r="AC11" s="90"/>
      <c r="AD11" s="86"/>
      <c r="AE11" s="86"/>
      <c r="AF11" s="86"/>
      <c r="AG11" s="86"/>
      <c r="AH11" s="82"/>
      <c r="AI11" s="129"/>
      <c r="AJ11" s="129"/>
      <c r="AK11" s="129"/>
      <c r="AL11" s="83"/>
      <c r="AM11" s="82"/>
      <c r="AN11" s="130"/>
      <c r="AO11" s="130"/>
      <c r="AP11" s="130"/>
      <c r="AQ11" s="83"/>
      <c r="AR11"/>
      <c r="AS11" s="87" t="s">
        <v>29</v>
      </c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4.1" customHeight="1" x14ac:dyDescent="0.15">
      <c r="A12" s="1"/>
      <c r="B12" s="82"/>
      <c r="C12" s="126"/>
      <c r="D12" s="126"/>
      <c r="E12" s="126"/>
      <c r="F12" s="83"/>
      <c r="G12" s="82"/>
      <c r="H12" s="122"/>
      <c r="I12" s="122"/>
      <c r="J12" s="122"/>
      <c r="K12" s="83"/>
      <c r="L12" s="75"/>
      <c r="M12" s="76"/>
      <c r="N12" s="76"/>
      <c r="O12" s="76"/>
      <c r="P12" s="77"/>
      <c r="Q12" s="75"/>
      <c r="R12" s="76"/>
      <c r="S12" s="76"/>
      <c r="T12" s="76"/>
      <c r="U12" s="77"/>
      <c r="V12" s="127"/>
      <c r="W12" s="127"/>
      <c r="X12" s="75"/>
      <c r="Y12" s="76"/>
      <c r="Z12" s="76"/>
      <c r="AA12" s="76"/>
      <c r="AB12" s="77"/>
      <c r="AC12" s="75"/>
      <c r="AD12" s="76"/>
      <c r="AE12" s="76"/>
      <c r="AF12" s="76"/>
      <c r="AG12" s="77"/>
      <c r="AH12" s="82"/>
      <c r="AI12" s="129"/>
      <c r="AJ12" s="129"/>
      <c r="AK12" s="129"/>
      <c r="AL12" s="83"/>
      <c r="AM12" s="82"/>
      <c r="AN12" s="130"/>
      <c r="AO12" s="130"/>
      <c r="AP12" s="130"/>
      <c r="AQ12" s="83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4.1" customHeight="1" x14ac:dyDescent="0.15">
      <c r="A13" s="1"/>
      <c r="B13" s="88"/>
      <c r="C13" s="89"/>
      <c r="D13" s="89"/>
      <c r="E13" s="89"/>
      <c r="F13" s="90"/>
      <c r="G13" s="88"/>
      <c r="H13" s="89"/>
      <c r="I13" s="89"/>
      <c r="J13" s="89"/>
      <c r="K13" s="90"/>
      <c r="L13" s="82"/>
      <c r="M13" s="126" t="s">
        <v>18</v>
      </c>
      <c r="N13" s="126"/>
      <c r="O13" s="126"/>
      <c r="P13" s="83"/>
      <c r="Q13" s="82"/>
      <c r="R13" s="120" t="s">
        <v>19</v>
      </c>
      <c r="S13" s="120"/>
      <c r="T13" s="120"/>
      <c r="U13" s="83"/>
      <c r="V13" s="127"/>
      <c r="W13" s="127"/>
      <c r="X13" s="82"/>
      <c r="Y13" s="118" t="s">
        <v>30</v>
      </c>
      <c r="Z13" s="118"/>
      <c r="AA13" s="118"/>
      <c r="AB13" s="83"/>
      <c r="AC13" s="82"/>
      <c r="AD13" s="119" t="s">
        <v>19</v>
      </c>
      <c r="AE13" s="119"/>
      <c r="AF13" s="119"/>
      <c r="AG13" s="83"/>
      <c r="AH13" s="88"/>
      <c r="AI13" s="89"/>
      <c r="AJ13" s="89"/>
      <c r="AK13" s="89"/>
      <c r="AL13" s="90"/>
      <c r="AM13" s="88"/>
      <c r="AN13" s="89"/>
      <c r="AO13" s="89"/>
      <c r="AP13" s="89"/>
      <c r="AQ13" s="90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4.1" customHeight="1" x14ac:dyDescent="0.15">
      <c r="A14" s="1"/>
      <c r="B14" s="85"/>
      <c r="C14" s="84"/>
      <c r="D14" s="84"/>
      <c r="E14" s="84"/>
      <c r="F14" s="84"/>
      <c r="G14" s="84"/>
      <c r="H14" s="84"/>
      <c r="I14" s="84"/>
      <c r="J14" s="84"/>
      <c r="K14" s="84"/>
      <c r="L14" s="82"/>
      <c r="M14" s="126"/>
      <c r="N14" s="126"/>
      <c r="O14" s="126"/>
      <c r="P14" s="83"/>
      <c r="Q14" s="82"/>
      <c r="R14" s="120"/>
      <c r="S14" s="120"/>
      <c r="T14" s="120"/>
      <c r="U14" s="83"/>
      <c r="V14" s="127"/>
      <c r="W14" s="127"/>
      <c r="X14" s="82"/>
      <c r="Y14" s="118"/>
      <c r="Z14" s="118"/>
      <c r="AA14" s="118"/>
      <c r="AB14" s="83"/>
      <c r="AC14" s="82"/>
      <c r="AD14" s="119"/>
      <c r="AE14" s="119"/>
      <c r="AF14" s="119"/>
      <c r="AG14" s="83"/>
      <c r="AH14" s="86"/>
      <c r="AI14" s="86"/>
      <c r="AJ14" s="86"/>
      <c r="AK14" s="86"/>
      <c r="AL14" s="86"/>
      <c r="AM14" s="86"/>
      <c r="AN14" s="86"/>
      <c r="AO14" s="86"/>
      <c r="AP14" s="86"/>
      <c r="AQ14" s="92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4.1" customHeight="1" x14ac:dyDescent="0.15">
      <c r="A15" s="1"/>
      <c r="B15" s="85"/>
      <c r="C15" s="84"/>
      <c r="D15" s="84"/>
      <c r="E15" s="84"/>
      <c r="F15" s="84"/>
      <c r="G15" s="84"/>
      <c r="H15" s="84"/>
      <c r="I15" s="84"/>
      <c r="J15" s="84"/>
      <c r="K15" s="84"/>
      <c r="L15" s="82"/>
      <c r="M15" s="126"/>
      <c r="N15" s="126"/>
      <c r="O15" s="126"/>
      <c r="P15" s="83"/>
      <c r="Q15" s="82"/>
      <c r="R15" s="120"/>
      <c r="S15" s="120"/>
      <c r="T15" s="120"/>
      <c r="U15" s="83"/>
      <c r="V15" s="127"/>
      <c r="W15" s="127"/>
      <c r="X15" s="82"/>
      <c r="Y15" s="118"/>
      <c r="Z15" s="118"/>
      <c r="AA15" s="118"/>
      <c r="AB15" s="83"/>
      <c r="AC15" s="82"/>
      <c r="AD15" s="119"/>
      <c r="AE15" s="119"/>
      <c r="AF15" s="119"/>
      <c r="AG15" s="83"/>
      <c r="AH15" s="86"/>
      <c r="AI15" s="86"/>
      <c r="AJ15" s="86"/>
      <c r="AK15" s="86"/>
      <c r="AL15" s="86"/>
      <c r="AM15" s="86"/>
      <c r="AN15" s="86"/>
      <c r="AO15" s="86"/>
      <c r="AP15" s="86"/>
      <c r="AQ15" s="92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4.1" customHeight="1" x14ac:dyDescent="0.15">
      <c r="A16" s="1"/>
      <c r="B16" s="85"/>
      <c r="C16" s="84"/>
      <c r="D16" s="84"/>
      <c r="E16" s="84"/>
      <c r="F16" s="84"/>
      <c r="G16" s="84"/>
      <c r="H16" s="84"/>
      <c r="I16" s="84"/>
      <c r="J16" s="84"/>
      <c r="K16" s="84"/>
      <c r="L16" s="88"/>
      <c r="M16" s="89"/>
      <c r="N16" s="89"/>
      <c r="O16" s="89"/>
      <c r="P16" s="90"/>
      <c r="Q16" s="88"/>
      <c r="R16" s="89"/>
      <c r="S16" s="89"/>
      <c r="T16" s="89"/>
      <c r="U16" s="90"/>
      <c r="V16" s="127"/>
      <c r="W16" s="127"/>
      <c r="X16" s="88"/>
      <c r="Y16" s="89"/>
      <c r="Z16" s="89"/>
      <c r="AA16" s="89"/>
      <c r="AB16" s="90"/>
      <c r="AC16" s="88"/>
      <c r="AD16" s="89"/>
      <c r="AE16" s="89"/>
      <c r="AF16" s="89"/>
      <c r="AG16" s="90"/>
      <c r="AH16" s="86"/>
      <c r="AI16" s="86"/>
      <c r="AJ16" s="86"/>
      <c r="AK16" s="86"/>
      <c r="AL16" s="86"/>
      <c r="AM16" s="86"/>
      <c r="AN16" s="86"/>
      <c r="AO16" s="86"/>
      <c r="AP16" s="86"/>
      <c r="AQ16" s="92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4.1" customHeight="1" x14ac:dyDescent="0.15">
      <c r="A17" s="1"/>
      <c r="B17" s="75"/>
      <c r="C17" s="76"/>
      <c r="D17" s="76"/>
      <c r="E17" s="76"/>
      <c r="F17" s="77"/>
      <c r="G17" s="84"/>
      <c r="H17" s="84"/>
      <c r="I17" s="84"/>
      <c r="J17" s="75"/>
      <c r="K17" s="76"/>
      <c r="L17" s="76"/>
      <c r="M17" s="76"/>
      <c r="N17" s="77"/>
      <c r="O17" s="75"/>
      <c r="P17" s="76"/>
      <c r="Q17" s="76"/>
      <c r="R17" s="76"/>
      <c r="S17" s="77"/>
      <c r="T17" s="84"/>
      <c r="U17" s="91"/>
      <c r="V17" s="127"/>
      <c r="W17" s="127"/>
      <c r="X17" s="85"/>
      <c r="Y17" s="84"/>
      <c r="Z17" s="84"/>
      <c r="AA17" s="84"/>
      <c r="AB17" s="86"/>
      <c r="AC17" s="75"/>
      <c r="AD17" s="76"/>
      <c r="AE17" s="76"/>
      <c r="AF17" s="76"/>
      <c r="AG17" s="77"/>
      <c r="AH17" s="75"/>
      <c r="AI17" s="76"/>
      <c r="AJ17" s="76"/>
      <c r="AK17" s="76"/>
      <c r="AL17" s="77"/>
      <c r="AM17" s="75"/>
      <c r="AN17" s="76"/>
      <c r="AO17" s="76"/>
      <c r="AP17" s="76"/>
      <c r="AQ17" s="7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14.1" customHeight="1" x14ac:dyDescent="0.15">
      <c r="A18" s="1"/>
      <c r="B18" s="82"/>
      <c r="C18" s="119" t="s">
        <v>19</v>
      </c>
      <c r="D18" s="119"/>
      <c r="E18" s="119"/>
      <c r="F18" s="83"/>
      <c r="G18" s="84"/>
      <c r="H18" s="84"/>
      <c r="I18" s="84"/>
      <c r="J18" s="82"/>
      <c r="K18" s="119" t="s">
        <v>19</v>
      </c>
      <c r="L18" s="119"/>
      <c r="M18" s="119"/>
      <c r="N18" s="83"/>
      <c r="O18" s="82"/>
      <c r="P18" s="120" t="s">
        <v>19</v>
      </c>
      <c r="Q18" s="120"/>
      <c r="R18" s="120"/>
      <c r="S18" s="83"/>
      <c r="T18" s="84"/>
      <c r="U18" s="91"/>
      <c r="V18" s="127"/>
      <c r="W18" s="127"/>
      <c r="X18" s="75"/>
      <c r="Y18" s="76"/>
      <c r="Z18" s="76"/>
      <c r="AA18" s="76"/>
      <c r="AB18" s="77"/>
      <c r="AC18" s="82"/>
      <c r="AD18" s="121" t="s">
        <v>18</v>
      </c>
      <c r="AE18" s="121"/>
      <c r="AF18" s="121"/>
      <c r="AG18" s="83"/>
      <c r="AH18" s="82"/>
      <c r="AI18" s="120" t="s">
        <v>19</v>
      </c>
      <c r="AJ18" s="120"/>
      <c r="AK18" s="120"/>
      <c r="AL18" s="83"/>
      <c r="AM18" s="82"/>
      <c r="AN18" s="122" t="s">
        <v>18</v>
      </c>
      <c r="AO18" s="122"/>
      <c r="AP18" s="122"/>
      <c r="AQ18" s="83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14.1" customHeight="1" x14ac:dyDescent="0.15">
      <c r="A19" s="1"/>
      <c r="B19" s="82"/>
      <c r="C19" s="119"/>
      <c r="D19" s="119"/>
      <c r="E19" s="119"/>
      <c r="F19" s="83"/>
      <c r="G19" s="84"/>
      <c r="H19" s="84"/>
      <c r="I19" s="84"/>
      <c r="J19" s="82"/>
      <c r="K19" s="119"/>
      <c r="L19" s="119"/>
      <c r="M19" s="119"/>
      <c r="N19" s="83"/>
      <c r="O19" s="82"/>
      <c r="P19" s="120"/>
      <c r="Q19" s="120"/>
      <c r="R19" s="120"/>
      <c r="S19" s="83"/>
      <c r="T19" s="84"/>
      <c r="U19" s="91"/>
      <c r="V19" s="127"/>
      <c r="W19" s="127"/>
      <c r="X19" s="82"/>
      <c r="Y19" s="123" t="s">
        <v>31</v>
      </c>
      <c r="Z19" s="123"/>
      <c r="AA19" s="123"/>
      <c r="AB19" s="83"/>
      <c r="AC19" s="82"/>
      <c r="AD19" s="121"/>
      <c r="AE19" s="121"/>
      <c r="AF19" s="121"/>
      <c r="AG19" s="83"/>
      <c r="AH19" s="82"/>
      <c r="AI19" s="120"/>
      <c r="AJ19" s="120"/>
      <c r="AK19" s="120"/>
      <c r="AL19" s="83"/>
      <c r="AM19" s="82"/>
      <c r="AN19" s="122"/>
      <c r="AO19" s="122"/>
      <c r="AP19" s="122"/>
      <c r="AQ19" s="83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14.1" customHeight="1" x14ac:dyDescent="0.15">
      <c r="A20" s="1"/>
      <c r="B20" s="82"/>
      <c r="C20" s="119"/>
      <c r="D20" s="119"/>
      <c r="E20" s="119"/>
      <c r="F20" s="83"/>
      <c r="G20" s="84"/>
      <c r="H20" s="84"/>
      <c r="I20" s="84"/>
      <c r="J20" s="82"/>
      <c r="K20" s="119"/>
      <c r="L20" s="119"/>
      <c r="M20" s="119"/>
      <c r="N20" s="83"/>
      <c r="O20" s="82"/>
      <c r="P20" s="120"/>
      <c r="Q20" s="120"/>
      <c r="R20" s="120"/>
      <c r="S20" s="83"/>
      <c r="T20" s="84"/>
      <c r="U20" s="91"/>
      <c r="V20" s="127"/>
      <c r="W20" s="127"/>
      <c r="X20" s="82"/>
      <c r="Y20" s="123"/>
      <c r="Z20" s="123"/>
      <c r="AA20" s="123"/>
      <c r="AB20" s="83"/>
      <c r="AC20" s="82"/>
      <c r="AD20" s="121"/>
      <c r="AE20" s="121"/>
      <c r="AF20" s="121"/>
      <c r="AG20" s="83"/>
      <c r="AH20" s="82"/>
      <c r="AI20" s="120"/>
      <c r="AJ20" s="120"/>
      <c r="AK20" s="120"/>
      <c r="AL20" s="83"/>
      <c r="AM20" s="82"/>
      <c r="AN20" s="122"/>
      <c r="AO20" s="122"/>
      <c r="AP20" s="122"/>
      <c r="AQ20" s="83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14.1" customHeight="1" x14ac:dyDescent="0.15">
      <c r="A21" s="1"/>
      <c r="B21" s="88"/>
      <c r="C21" s="89"/>
      <c r="D21" s="89"/>
      <c r="E21" s="89"/>
      <c r="F21" s="90"/>
      <c r="G21" s="84"/>
      <c r="H21" s="84"/>
      <c r="I21" s="84"/>
      <c r="J21" s="88"/>
      <c r="K21" s="89"/>
      <c r="L21" s="89"/>
      <c r="M21" s="89"/>
      <c r="N21" s="90"/>
      <c r="O21" s="88"/>
      <c r="P21" s="89"/>
      <c r="Q21" s="89"/>
      <c r="R21" s="89"/>
      <c r="S21" s="90"/>
      <c r="T21" s="84"/>
      <c r="U21" s="91"/>
      <c r="V21" s="127"/>
      <c r="W21" s="127"/>
      <c r="X21" s="82"/>
      <c r="Y21" s="123"/>
      <c r="Z21" s="123"/>
      <c r="AA21" s="123"/>
      <c r="AB21" s="83"/>
      <c r="AC21" s="88"/>
      <c r="AD21" s="89"/>
      <c r="AE21" s="89"/>
      <c r="AF21" s="89"/>
      <c r="AG21" s="90"/>
      <c r="AH21" s="88"/>
      <c r="AI21" s="89"/>
      <c r="AJ21" s="89"/>
      <c r="AK21" s="89"/>
      <c r="AL21" s="90"/>
      <c r="AM21" s="88"/>
      <c r="AN21" s="89"/>
      <c r="AO21" s="89"/>
      <c r="AP21" s="89"/>
      <c r="AQ21" s="90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14.1" customHeight="1" x14ac:dyDescent="0.15">
      <c r="A22" s="1"/>
      <c r="B22" s="85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91"/>
      <c r="V22" s="127"/>
      <c r="W22" s="127"/>
      <c r="X22" s="88"/>
      <c r="Y22" s="89"/>
      <c r="Z22" s="89"/>
      <c r="AA22" s="89"/>
      <c r="AB22" s="90"/>
      <c r="AC22" s="86"/>
      <c r="AD22" s="86"/>
      <c r="AE22" s="75"/>
      <c r="AF22" s="76"/>
      <c r="AG22" s="76"/>
      <c r="AH22" s="76"/>
      <c r="AI22" s="77"/>
      <c r="AJ22" s="86"/>
      <c r="AK22" s="86"/>
      <c r="AL22" s="86"/>
      <c r="AM22" s="75"/>
      <c r="AN22" s="76"/>
      <c r="AO22" s="76"/>
      <c r="AP22" s="76"/>
      <c r="AQ22" s="77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14.1" customHeight="1" x14ac:dyDescent="0.15">
      <c r="A23" s="1"/>
      <c r="B23" s="85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91"/>
      <c r="V23" s="127"/>
      <c r="W23" s="127"/>
      <c r="X23" s="85"/>
      <c r="Y23" s="84"/>
      <c r="Z23" s="84"/>
      <c r="AA23" s="84"/>
      <c r="AB23" s="86"/>
      <c r="AC23" s="86"/>
      <c r="AD23" s="86"/>
      <c r="AE23" s="82"/>
      <c r="AF23" s="120" t="s">
        <v>19</v>
      </c>
      <c r="AG23" s="120"/>
      <c r="AH23" s="120"/>
      <c r="AI23" s="83"/>
      <c r="AJ23" s="86"/>
      <c r="AK23" s="86"/>
      <c r="AL23" s="86"/>
      <c r="AM23" s="82"/>
      <c r="AN23" s="124" t="s">
        <v>19</v>
      </c>
      <c r="AO23" s="124"/>
      <c r="AP23" s="124"/>
      <c r="AQ23" s="8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14.1" customHeight="1" x14ac:dyDescent="0.15">
      <c r="A24" s="1"/>
      <c r="B24" s="85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91"/>
      <c r="V24" s="127"/>
      <c r="W24" s="127"/>
      <c r="X24" s="85"/>
      <c r="Y24" s="125" t="s">
        <v>32</v>
      </c>
      <c r="Z24" s="125"/>
      <c r="AA24" s="125"/>
      <c r="AB24" s="86"/>
      <c r="AC24" s="86"/>
      <c r="AD24" s="86"/>
      <c r="AE24" s="82"/>
      <c r="AF24" s="120"/>
      <c r="AG24" s="120"/>
      <c r="AH24" s="120"/>
      <c r="AI24" s="83"/>
      <c r="AJ24" s="86"/>
      <c r="AK24" s="86"/>
      <c r="AL24" s="86"/>
      <c r="AM24" s="82"/>
      <c r="AN24" s="124"/>
      <c r="AO24" s="124"/>
      <c r="AP24" s="124"/>
      <c r="AQ24" s="83"/>
      <c r="AR24" s="1" t="s">
        <v>33</v>
      </c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14.1" customHeight="1" x14ac:dyDescent="0.15">
      <c r="A25" s="1"/>
      <c r="B25" s="75"/>
      <c r="C25" s="76"/>
      <c r="D25" s="76"/>
      <c r="E25" s="76"/>
      <c r="F25" s="77"/>
      <c r="G25" s="84"/>
      <c r="H25" s="84"/>
      <c r="I25" s="84"/>
      <c r="J25" s="75"/>
      <c r="K25" s="76"/>
      <c r="L25" s="76"/>
      <c r="M25" s="76"/>
      <c r="N25" s="77"/>
      <c r="O25" s="75"/>
      <c r="P25" s="76"/>
      <c r="Q25" s="76"/>
      <c r="R25" s="76"/>
      <c r="S25" s="77"/>
      <c r="T25" s="84"/>
      <c r="U25" s="91"/>
      <c r="V25" s="127"/>
      <c r="W25" s="127"/>
      <c r="X25" s="85"/>
      <c r="Y25" s="125"/>
      <c r="Z25" s="125"/>
      <c r="AA25" s="125"/>
      <c r="AB25" s="86"/>
      <c r="AC25" s="86"/>
      <c r="AD25" s="86"/>
      <c r="AE25" s="82"/>
      <c r="AF25" s="120"/>
      <c r="AG25" s="120"/>
      <c r="AH25" s="120"/>
      <c r="AI25" s="83"/>
      <c r="AJ25" s="86"/>
      <c r="AK25" s="86"/>
      <c r="AL25" s="86"/>
      <c r="AM25" s="82"/>
      <c r="AN25" s="124"/>
      <c r="AO25" s="124"/>
      <c r="AP25" s="124"/>
      <c r="AQ25" s="83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14.1" customHeight="1" x14ac:dyDescent="0.15">
      <c r="A26" s="1"/>
      <c r="B26" s="82"/>
      <c r="C26" s="121" t="s">
        <v>18</v>
      </c>
      <c r="D26" s="121"/>
      <c r="E26" s="121"/>
      <c r="F26" s="83"/>
      <c r="G26" s="84"/>
      <c r="H26" s="84"/>
      <c r="I26" s="84"/>
      <c r="J26" s="82"/>
      <c r="K26" s="121" t="s">
        <v>18</v>
      </c>
      <c r="L26" s="121"/>
      <c r="M26" s="121"/>
      <c r="N26" s="83"/>
      <c r="O26" s="82"/>
      <c r="P26" s="126" t="s">
        <v>18</v>
      </c>
      <c r="Q26" s="126"/>
      <c r="R26" s="126"/>
      <c r="S26" s="83"/>
      <c r="T26" s="84"/>
      <c r="U26" s="91"/>
      <c r="V26" s="127"/>
      <c r="W26" s="127"/>
      <c r="X26" s="85"/>
      <c r="Y26" s="125"/>
      <c r="Z26" s="125"/>
      <c r="AA26" s="125"/>
      <c r="AB26" s="86"/>
      <c r="AC26" s="86"/>
      <c r="AD26" s="86"/>
      <c r="AE26" s="88"/>
      <c r="AF26" s="89"/>
      <c r="AG26" s="89"/>
      <c r="AH26" s="89"/>
      <c r="AI26" s="90"/>
      <c r="AJ26" s="86"/>
      <c r="AK26" s="86"/>
      <c r="AL26" s="86"/>
      <c r="AM26" s="88"/>
      <c r="AN26" s="89"/>
      <c r="AO26" s="89"/>
      <c r="AP26" s="89"/>
      <c r="AQ26" s="90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14.1" customHeight="1" x14ac:dyDescent="0.15">
      <c r="A27" s="1"/>
      <c r="B27" s="82"/>
      <c r="C27" s="121"/>
      <c r="D27" s="121"/>
      <c r="E27" s="121"/>
      <c r="F27" s="83"/>
      <c r="G27" s="84"/>
      <c r="H27" s="84"/>
      <c r="I27" s="84"/>
      <c r="J27" s="82"/>
      <c r="K27" s="121"/>
      <c r="L27" s="121"/>
      <c r="M27" s="121"/>
      <c r="N27" s="83"/>
      <c r="O27" s="82"/>
      <c r="P27" s="126"/>
      <c r="Q27" s="126"/>
      <c r="R27" s="126"/>
      <c r="S27" s="83"/>
      <c r="T27" s="84"/>
      <c r="U27" s="91"/>
      <c r="V27" s="127"/>
      <c r="W27" s="127"/>
      <c r="X27" s="85"/>
      <c r="Y27" s="84"/>
      <c r="Z27" s="84"/>
      <c r="AA27" s="84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75"/>
      <c r="AN27" s="76"/>
      <c r="AO27" s="76"/>
      <c r="AP27" s="76"/>
      <c r="AQ27" s="7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14.1" customHeight="1" x14ac:dyDescent="0.15">
      <c r="A28" s="1"/>
      <c r="B28" s="82"/>
      <c r="C28" s="121"/>
      <c r="D28" s="121"/>
      <c r="E28" s="121"/>
      <c r="F28" s="83"/>
      <c r="G28" s="84"/>
      <c r="H28" s="84"/>
      <c r="I28" s="84"/>
      <c r="J28" s="82"/>
      <c r="K28" s="121"/>
      <c r="L28" s="121"/>
      <c r="M28" s="121"/>
      <c r="N28" s="83"/>
      <c r="O28" s="82"/>
      <c r="P28" s="126"/>
      <c r="Q28" s="126"/>
      <c r="R28" s="126"/>
      <c r="S28" s="83"/>
      <c r="T28" s="84"/>
      <c r="U28" s="91"/>
      <c r="V28" s="127"/>
      <c r="W28" s="127"/>
      <c r="X28" s="75"/>
      <c r="Y28" s="76"/>
      <c r="Z28" s="76"/>
      <c r="AA28" s="76"/>
      <c r="AB28" s="77"/>
      <c r="AC28" s="75"/>
      <c r="AD28" s="76"/>
      <c r="AE28" s="76"/>
      <c r="AF28" s="76"/>
      <c r="AG28" s="77"/>
      <c r="AH28" s="86"/>
      <c r="AI28" s="86"/>
      <c r="AJ28" s="86"/>
      <c r="AK28" s="86"/>
      <c r="AL28" s="86"/>
      <c r="AM28" s="82"/>
      <c r="AN28" s="122" t="s">
        <v>18</v>
      </c>
      <c r="AO28" s="122"/>
      <c r="AP28" s="122"/>
      <c r="AQ28" s="83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4.1" customHeight="1" x14ac:dyDescent="0.15">
      <c r="A29" s="1"/>
      <c r="B29" s="88"/>
      <c r="C29" s="89"/>
      <c r="D29" s="89"/>
      <c r="E29" s="89"/>
      <c r="F29" s="90"/>
      <c r="G29" s="84"/>
      <c r="H29" s="84"/>
      <c r="I29" s="84"/>
      <c r="J29" s="88"/>
      <c r="K29" s="89"/>
      <c r="L29" s="89"/>
      <c r="M29" s="89"/>
      <c r="N29" s="90"/>
      <c r="O29" s="88"/>
      <c r="P29" s="89"/>
      <c r="Q29" s="89"/>
      <c r="R29" s="89"/>
      <c r="S29" s="90"/>
      <c r="T29" s="84"/>
      <c r="U29" s="91"/>
      <c r="V29" s="127"/>
      <c r="W29" s="127"/>
      <c r="X29" s="82"/>
      <c r="Y29" s="124" t="s">
        <v>19</v>
      </c>
      <c r="Z29" s="124"/>
      <c r="AA29" s="124"/>
      <c r="AB29" s="83"/>
      <c r="AC29" s="82"/>
      <c r="AD29" s="124" t="s">
        <v>19</v>
      </c>
      <c r="AE29" s="124"/>
      <c r="AF29" s="124"/>
      <c r="AG29" s="83"/>
      <c r="AH29" s="86"/>
      <c r="AI29" s="86"/>
      <c r="AJ29" s="86"/>
      <c r="AK29" s="86"/>
      <c r="AL29" s="86"/>
      <c r="AM29" s="82"/>
      <c r="AN29" s="122"/>
      <c r="AO29" s="122"/>
      <c r="AP29" s="122"/>
      <c r="AQ29" s="83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4.1" customHeight="1" x14ac:dyDescent="0.15">
      <c r="A30" s="1"/>
      <c r="B30" s="85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91"/>
      <c r="V30" s="127"/>
      <c r="W30" s="127"/>
      <c r="X30" s="82"/>
      <c r="Y30" s="124"/>
      <c r="Z30" s="124"/>
      <c r="AA30" s="124"/>
      <c r="AB30" s="83"/>
      <c r="AC30" s="82"/>
      <c r="AD30" s="124"/>
      <c r="AE30" s="124"/>
      <c r="AF30" s="124"/>
      <c r="AG30" s="83"/>
      <c r="AH30" s="86"/>
      <c r="AI30" s="86"/>
      <c r="AJ30" s="86"/>
      <c r="AK30" s="86"/>
      <c r="AL30" s="86"/>
      <c r="AM30" s="82"/>
      <c r="AN30" s="122"/>
      <c r="AO30" s="122"/>
      <c r="AP30" s="122"/>
      <c r="AQ30" s="83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4.1" customHeight="1" x14ac:dyDescent="0.15">
      <c r="A31" s="1"/>
      <c r="B31" s="85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75"/>
      <c r="R31" s="76"/>
      <c r="S31" s="76"/>
      <c r="T31" s="76"/>
      <c r="U31" s="77"/>
      <c r="V31" s="127"/>
      <c r="W31" s="127"/>
      <c r="X31" s="82"/>
      <c r="Y31" s="124"/>
      <c r="Z31" s="124"/>
      <c r="AA31" s="124"/>
      <c r="AB31" s="83"/>
      <c r="AC31" s="82"/>
      <c r="AD31" s="124"/>
      <c r="AE31" s="124"/>
      <c r="AF31" s="124"/>
      <c r="AG31" s="83"/>
      <c r="AH31" s="75"/>
      <c r="AI31" s="76"/>
      <c r="AJ31" s="76"/>
      <c r="AK31" s="76"/>
      <c r="AL31" s="77"/>
      <c r="AM31" s="88"/>
      <c r="AN31" s="89"/>
      <c r="AO31" s="89"/>
      <c r="AP31" s="89"/>
      <c r="AQ31" s="90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14.1" customHeight="1" x14ac:dyDescent="0.15">
      <c r="A32" s="1"/>
      <c r="B32" s="75"/>
      <c r="C32" s="76"/>
      <c r="D32" s="76"/>
      <c r="E32" s="76"/>
      <c r="F32" s="77"/>
      <c r="G32" s="84"/>
      <c r="H32" s="84"/>
      <c r="I32" s="84"/>
      <c r="J32" s="84"/>
      <c r="K32" s="75"/>
      <c r="L32" s="76"/>
      <c r="M32" s="76"/>
      <c r="N32" s="76"/>
      <c r="O32" s="77"/>
      <c r="P32" s="84"/>
      <c r="Q32" s="82"/>
      <c r="R32" s="126" t="s">
        <v>18</v>
      </c>
      <c r="S32" s="126"/>
      <c r="T32" s="126"/>
      <c r="U32" s="83"/>
      <c r="V32" s="127"/>
      <c r="W32" s="127"/>
      <c r="X32" s="88"/>
      <c r="Y32" s="89"/>
      <c r="Z32" s="89"/>
      <c r="AA32" s="89"/>
      <c r="AB32" s="90"/>
      <c r="AC32" s="88"/>
      <c r="AD32" s="89"/>
      <c r="AE32" s="89"/>
      <c r="AF32" s="89"/>
      <c r="AG32" s="90"/>
      <c r="AH32" s="82"/>
      <c r="AI32" s="121" t="s">
        <v>18</v>
      </c>
      <c r="AJ32" s="121"/>
      <c r="AK32" s="121"/>
      <c r="AL32" s="83"/>
      <c r="AM32" s="75"/>
      <c r="AN32" s="76"/>
      <c r="AO32" s="76"/>
      <c r="AP32" s="76"/>
      <c r="AQ32" s="77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14.1" customHeight="1" x14ac:dyDescent="0.15">
      <c r="A33" s="1"/>
      <c r="B33" s="82"/>
      <c r="C33" s="120" t="s">
        <v>19</v>
      </c>
      <c r="D33" s="120"/>
      <c r="E33" s="120"/>
      <c r="F33" s="83"/>
      <c r="G33" s="84"/>
      <c r="H33" s="84"/>
      <c r="I33" s="84"/>
      <c r="J33" s="84"/>
      <c r="K33" s="82"/>
      <c r="L33" s="131" t="s">
        <v>34</v>
      </c>
      <c r="M33" s="131"/>
      <c r="N33" s="131"/>
      <c r="O33" s="83"/>
      <c r="P33" s="84"/>
      <c r="Q33" s="82"/>
      <c r="R33" s="126"/>
      <c r="S33" s="126"/>
      <c r="T33" s="126"/>
      <c r="U33" s="83"/>
      <c r="V33" s="127"/>
      <c r="W33" s="127"/>
      <c r="X33" s="132" t="s">
        <v>35</v>
      </c>
      <c r="Y33" s="132"/>
      <c r="Z33" s="132"/>
      <c r="AA33" s="75"/>
      <c r="AB33" s="76"/>
      <c r="AC33" s="76"/>
      <c r="AD33" s="76"/>
      <c r="AE33" s="77"/>
      <c r="AF33" s="86"/>
      <c r="AG33" s="86"/>
      <c r="AH33" s="82"/>
      <c r="AI33" s="121"/>
      <c r="AJ33" s="121"/>
      <c r="AK33" s="121"/>
      <c r="AL33" s="83"/>
      <c r="AM33" s="82"/>
      <c r="AN33" s="133" t="s">
        <v>30</v>
      </c>
      <c r="AO33" s="133"/>
      <c r="AP33" s="133"/>
      <c r="AQ33" s="8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14.1" customHeight="1" x14ac:dyDescent="0.15">
      <c r="A34" s="1"/>
      <c r="B34" s="82"/>
      <c r="C34" s="120"/>
      <c r="D34" s="120"/>
      <c r="E34" s="120"/>
      <c r="F34" s="83"/>
      <c r="G34" s="84"/>
      <c r="H34" s="84"/>
      <c r="I34" s="84"/>
      <c r="J34" s="84"/>
      <c r="K34" s="82"/>
      <c r="L34" s="131"/>
      <c r="M34" s="131"/>
      <c r="N34" s="131"/>
      <c r="O34" s="83"/>
      <c r="P34" s="84"/>
      <c r="Q34" s="82"/>
      <c r="R34" s="126"/>
      <c r="S34" s="126"/>
      <c r="T34" s="126"/>
      <c r="U34" s="83"/>
      <c r="V34" s="127"/>
      <c r="W34" s="127"/>
      <c r="X34" s="132"/>
      <c r="Y34" s="132"/>
      <c r="Z34" s="132"/>
      <c r="AA34" s="82"/>
      <c r="AB34" s="134" t="s">
        <v>36</v>
      </c>
      <c r="AC34" s="134"/>
      <c r="AD34" s="134"/>
      <c r="AE34" s="83"/>
      <c r="AF34" s="86"/>
      <c r="AG34" s="86"/>
      <c r="AH34" s="82"/>
      <c r="AI34" s="121"/>
      <c r="AJ34" s="121"/>
      <c r="AK34" s="121"/>
      <c r="AL34" s="83"/>
      <c r="AM34" s="82"/>
      <c r="AN34" s="133"/>
      <c r="AO34" s="133"/>
      <c r="AP34" s="133"/>
      <c r="AQ34" s="83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14.1" customHeight="1" x14ac:dyDescent="0.15">
      <c r="A35" s="1"/>
      <c r="B35" s="82"/>
      <c r="C35" s="120"/>
      <c r="D35" s="120"/>
      <c r="E35" s="120"/>
      <c r="F35" s="83"/>
      <c r="G35" s="84"/>
      <c r="H35" s="84"/>
      <c r="I35" s="84"/>
      <c r="J35" s="84"/>
      <c r="K35" s="82"/>
      <c r="L35" s="131"/>
      <c r="M35" s="131"/>
      <c r="N35" s="131"/>
      <c r="O35" s="83"/>
      <c r="P35" s="84"/>
      <c r="Q35" s="88"/>
      <c r="R35" s="89"/>
      <c r="S35" s="89"/>
      <c r="T35" s="89"/>
      <c r="U35" s="90"/>
      <c r="V35" s="127"/>
      <c r="W35" s="127"/>
      <c r="X35" s="132"/>
      <c r="Y35" s="132"/>
      <c r="Z35" s="132"/>
      <c r="AA35" s="82"/>
      <c r="AB35" s="134"/>
      <c r="AC35" s="134"/>
      <c r="AD35" s="134"/>
      <c r="AE35" s="83"/>
      <c r="AF35" s="86"/>
      <c r="AG35" s="86"/>
      <c r="AH35" s="88"/>
      <c r="AI35" s="89"/>
      <c r="AJ35" s="89"/>
      <c r="AK35" s="89"/>
      <c r="AL35" s="90"/>
      <c r="AM35" s="82"/>
      <c r="AN35" s="133"/>
      <c r="AO35" s="133"/>
      <c r="AP35" s="133"/>
      <c r="AQ35" s="83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14.1" customHeight="1" x14ac:dyDescent="0.15">
      <c r="A36" s="1"/>
      <c r="B36" s="88"/>
      <c r="C36" s="89"/>
      <c r="D36" s="89"/>
      <c r="E36" s="89"/>
      <c r="F36" s="90"/>
      <c r="G36" s="84"/>
      <c r="H36" s="84"/>
      <c r="I36" s="84"/>
      <c r="J36" s="84"/>
      <c r="K36" s="88"/>
      <c r="L36" s="89"/>
      <c r="M36" s="89"/>
      <c r="N36" s="89"/>
      <c r="O36" s="90"/>
      <c r="P36" s="84"/>
      <c r="Q36" s="84"/>
      <c r="R36" s="84"/>
      <c r="S36" s="135" t="s">
        <v>37</v>
      </c>
      <c r="T36" s="135"/>
      <c r="U36" s="135"/>
      <c r="V36" s="127"/>
      <c r="W36" s="127"/>
      <c r="X36" s="136" t="s">
        <v>38</v>
      </c>
      <c r="Y36" s="136"/>
      <c r="Z36" s="136"/>
      <c r="AA36" s="82"/>
      <c r="AB36" s="134"/>
      <c r="AC36" s="134"/>
      <c r="AD36" s="134"/>
      <c r="AE36" s="83"/>
      <c r="AF36" s="86"/>
      <c r="AG36" s="86"/>
      <c r="AH36" s="132" t="s">
        <v>39</v>
      </c>
      <c r="AI36" s="132"/>
      <c r="AJ36" s="132"/>
      <c r="AK36" s="86"/>
      <c r="AL36" s="86"/>
      <c r="AM36" s="88"/>
      <c r="AN36" s="89"/>
      <c r="AO36" s="89"/>
      <c r="AP36" s="89"/>
      <c r="AQ36" s="90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14.1" customHeight="1" x14ac:dyDescent="0.15">
      <c r="A37" s="1"/>
      <c r="B37" s="75"/>
      <c r="C37" s="76"/>
      <c r="D37" s="76"/>
      <c r="E37" s="76"/>
      <c r="F37" s="77"/>
      <c r="G37" s="75"/>
      <c r="H37" s="76"/>
      <c r="I37" s="76"/>
      <c r="J37" s="76"/>
      <c r="K37" s="77"/>
      <c r="L37" s="75"/>
      <c r="M37" s="76"/>
      <c r="N37" s="76"/>
      <c r="O37" s="76"/>
      <c r="P37" s="77"/>
      <c r="Q37" s="84"/>
      <c r="R37" s="84"/>
      <c r="S37" s="135"/>
      <c r="T37" s="135"/>
      <c r="U37" s="135"/>
      <c r="V37" s="127"/>
      <c r="W37" s="127"/>
      <c r="X37" s="136"/>
      <c r="Y37" s="136"/>
      <c r="Z37" s="136"/>
      <c r="AA37" s="88"/>
      <c r="AB37" s="89"/>
      <c r="AC37" s="89"/>
      <c r="AD37" s="89"/>
      <c r="AE37" s="90"/>
      <c r="AF37" s="86"/>
      <c r="AG37" s="86"/>
      <c r="AH37" s="132"/>
      <c r="AI37" s="132"/>
      <c r="AJ37" s="132"/>
      <c r="AK37" s="86"/>
      <c r="AL37" s="86"/>
      <c r="AM37" s="75"/>
      <c r="AN37" s="76"/>
      <c r="AO37" s="76"/>
      <c r="AP37" s="76"/>
      <c r="AQ37" s="7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ht="14.1" customHeight="1" x14ac:dyDescent="0.15">
      <c r="A38" s="1"/>
      <c r="B38" s="82"/>
      <c r="C38" s="126" t="s">
        <v>18</v>
      </c>
      <c r="D38" s="126"/>
      <c r="E38" s="126"/>
      <c r="F38" s="83"/>
      <c r="G38" s="82"/>
      <c r="H38" s="130" t="s">
        <v>40</v>
      </c>
      <c r="I38" s="130"/>
      <c r="J38" s="130"/>
      <c r="K38" s="83"/>
      <c r="L38" s="82"/>
      <c r="M38" s="137" t="s">
        <v>41</v>
      </c>
      <c r="N38" s="137"/>
      <c r="O38" s="137"/>
      <c r="P38" s="83"/>
      <c r="Q38" s="84"/>
      <c r="R38" s="84"/>
      <c r="S38" s="135"/>
      <c r="T38" s="135"/>
      <c r="U38" s="135"/>
      <c r="V38" s="127"/>
      <c r="W38" s="127"/>
      <c r="X38" s="136"/>
      <c r="Y38" s="136"/>
      <c r="Z38" s="136"/>
      <c r="AA38" s="84"/>
      <c r="AB38" s="86"/>
      <c r="AC38" s="86"/>
      <c r="AD38" s="86"/>
      <c r="AE38" s="86"/>
      <c r="AF38" s="86"/>
      <c r="AG38" s="86"/>
      <c r="AH38" s="132"/>
      <c r="AI38" s="132"/>
      <c r="AJ38" s="132"/>
      <c r="AK38" s="86"/>
      <c r="AL38" s="86"/>
      <c r="AM38" s="82"/>
      <c r="AN38" s="121" t="s">
        <v>18</v>
      </c>
      <c r="AO38" s="121"/>
      <c r="AP38" s="121"/>
      <c r="AQ38" s="83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ht="14.1" customHeight="1" x14ac:dyDescent="0.15">
      <c r="A39" s="1"/>
      <c r="B39" s="82"/>
      <c r="C39" s="126"/>
      <c r="D39" s="126"/>
      <c r="E39" s="126"/>
      <c r="F39" s="83"/>
      <c r="G39" s="82"/>
      <c r="H39" s="130"/>
      <c r="I39" s="130"/>
      <c r="J39" s="130"/>
      <c r="K39" s="83"/>
      <c r="L39" s="82"/>
      <c r="M39" s="137"/>
      <c r="N39" s="137"/>
      <c r="O39" s="137"/>
      <c r="P39" s="83"/>
      <c r="Q39" s="84"/>
      <c r="R39" s="84"/>
      <c r="S39" s="138" t="s">
        <v>42</v>
      </c>
      <c r="T39" s="138"/>
      <c r="U39" s="138"/>
      <c r="V39" s="127"/>
      <c r="W39" s="127"/>
      <c r="X39" s="139" t="s">
        <v>43</v>
      </c>
      <c r="Y39" s="139"/>
      <c r="Z39" s="139"/>
      <c r="AA39" s="137" t="s">
        <v>44</v>
      </c>
      <c r="AB39" s="137"/>
      <c r="AC39" s="137"/>
      <c r="AD39" s="137" t="s">
        <v>45</v>
      </c>
      <c r="AE39" s="137"/>
      <c r="AF39" s="137"/>
      <c r="AG39" s="86"/>
      <c r="AH39" s="86"/>
      <c r="AI39" s="86"/>
      <c r="AJ39" s="86"/>
      <c r="AK39" s="86"/>
      <c r="AL39" s="86"/>
      <c r="AM39" s="82"/>
      <c r="AN39" s="121"/>
      <c r="AO39" s="121"/>
      <c r="AP39" s="121"/>
      <c r="AQ39" s="83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ht="14.1" customHeight="1" x14ac:dyDescent="0.15">
      <c r="A40" s="1"/>
      <c r="B40" s="82"/>
      <c r="C40" s="126"/>
      <c r="D40" s="126"/>
      <c r="E40" s="126"/>
      <c r="F40" s="83"/>
      <c r="G40" s="82"/>
      <c r="H40" s="130"/>
      <c r="I40" s="130"/>
      <c r="J40" s="130"/>
      <c r="K40" s="83"/>
      <c r="L40" s="82"/>
      <c r="M40" s="137"/>
      <c r="N40" s="137"/>
      <c r="O40" s="137"/>
      <c r="P40" s="83"/>
      <c r="Q40" s="84"/>
      <c r="R40" s="84"/>
      <c r="S40" s="138"/>
      <c r="T40" s="138"/>
      <c r="U40" s="138"/>
      <c r="V40" s="127"/>
      <c r="W40" s="127"/>
      <c r="X40" s="139"/>
      <c r="Y40" s="139"/>
      <c r="Z40" s="139"/>
      <c r="AA40" s="137"/>
      <c r="AB40" s="137"/>
      <c r="AC40" s="137"/>
      <c r="AD40" s="137"/>
      <c r="AE40" s="137"/>
      <c r="AF40" s="137"/>
      <c r="AG40" s="86"/>
      <c r="AH40" s="86"/>
      <c r="AI40" s="86"/>
      <c r="AJ40" s="86"/>
      <c r="AK40" s="86"/>
      <c r="AL40" s="86"/>
      <c r="AM40" s="82"/>
      <c r="AN40" s="121"/>
      <c r="AO40" s="121"/>
      <c r="AP40" s="121"/>
      <c r="AQ40" s="83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ht="14.1" customHeight="1" x14ac:dyDescent="0.15">
      <c r="A41" s="1"/>
      <c r="B41" s="88"/>
      <c r="C41" s="89"/>
      <c r="D41" s="89"/>
      <c r="E41" s="89"/>
      <c r="F41" s="90"/>
      <c r="G41" s="88"/>
      <c r="H41" s="89"/>
      <c r="I41" s="89"/>
      <c r="J41" s="89"/>
      <c r="K41" s="90"/>
      <c r="L41" s="88"/>
      <c r="M41" s="89"/>
      <c r="N41" s="89"/>
      <c r="O41" s="89"/>
      <c r="P41" s="90"/>
      <c r="Q41" s="94"/>
      <c r="R41" s="94"/>
      <c r="S41" s="138"/>
      <c r="T41" s="138"/>
      <c r="U41" s="138"/>
      <c r="V41" s="127"/>
      <c r="W41" s="127"/>
      <c r="X41" s="139"/>
      <c r="Y41" s="139"/>
      <c r="Z41" s="139"/>
      <c r="AA41" s="137"/>
      <c r="AB41" s="137"/>
      <c r="AC41" s="137"/>
      <c r="AD41" s="137"/>
      <c r="AE41" s="137"/>
      <c r="AF41" s="137"/>
      <c r="AG41" s="95"/>
      <c r="AH41" s="95"/>
      <c r="AI41" s="95"/>
      <c r="AJ41" s="95"/>
      <c r="AK41" s="95"/>
      <c r="AL41" s="95"/>
      <c r="AM41" s="88"/>
      <c r="AN41" s="89"/>
      <c r="AO41" s="89"/>
      <c r="AP41" s="89"/>
      <c r="AQ41" s="90"/>
      <c r="AR41"/>
      <c r="AS41"/>
      <c r="AT41"/>
      <c r="AU41"/>
      <c r="AV41"/>
      <c r="AW41"/>
      <c r="AX41" s="1">
        <v>390</v>
      </c>
      <c r="AY41" s="1">
        <v>1490</v>
      </c>
      <c r="AZ41" s="1">
        <v>8040</v>
      </c>
      <c r="BA41" s="1">
        <v>640</v>
      </c>
      <c r="BB41" s="96" t="s">
        <v>46</v>
      </c>
      <c r="BC41" s="1">
        <v>1170</v>
      </c>
      <c r="BD41" s="1">
        <f>AX41*3</f>
        <v>1170</v>
      </c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ht="14.1" customHeight="1" x14ac:dyDescent="0.15">
      <c r="A42" s="5" t="s">
        <v>3</v>
      </c>
      <c r="B42" s="5"/>
      <c r="C42" s="5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 s="5"/>
      <c r="S42" s="5"/>
      <c r="T42" s="5"/>
      <c r="U42" s="5"/>
      <c r="V42" s="5"/>
      <c r="W42" s="5"/>
      <c r="X42" s="5"/>
      <c r="Y42" s="5"/>
      <c r="Z42" s="5"/>
      <c r="AA42" s="5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 s="96" t="s">
        <v>47</v>
      </c>
      <c r="BC42" s="1">
        <v>8820</v>
      </c>
      <c r="BD42" s="1">
        <f>AX41*2+AZ41</f>
        <v>8820</v>
      </c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ht="14.1" customHeight="1" x14ac:dyDescent="0.15">
      <c r="A43" s="5">
        <f>(L44+L45)*200+L46*100</f>
        <v>6300</v>
      </c>
      <c r="B43"/>
      <c r="C43"/>
      <c r="D43"/>
      <c r="E43"/>
      <c r="F43"/>
      <c r="G43"/>
      <c r="H43"/>
      <c r="I43" s="140" t="str">
        <f>SUM(L44:L63)&amp;"/50"</f>
        <v>50/50</v>
      </c>
      <c r="J43" s="140"/>
      <c r="K43" s="140"/>
      <c r="L43" s="140"/>
      <c r="M43" s="140"/>
      <c r="N43" s="140" t="s">
        <v>48</v>
      </c>
      <c r="O43" s="140"/>
      <c r="P43" s="140"/>
      <c r="Q43" s="140" t="s">
        <v>6</v>
      </c>
      <c r="R43" s="140"/>
      <c r="S43" s="140"/>
      <c r="T43" s="140" t="s">
        <v>7</v>
      </c>
      <c r="U43" s="140"/>
      <c r="V43" s="140"/>
      <c r="W43" s="140" t="s">
        <v>49</v>
      </c>
      <c r="X43" s="140"/>
      <c r="Y43" s="140"/>
      <c r="Z43" s="5"/>
      <c r="AA43" s="5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 s="96" t="s">
        <v>50</v>
      </c>
      <c r="BC43" s="1">
        <v>1420</v>
      </c>
      <c r="BD43" s="1">
        <f>AX41*2+BA41</f>
        <v>1420</v>
      </c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ht="14.1" customHeight="1" x14ac:dyDescent="0.15">
      <c r="A44" s="1" t="s">
        <v>51</v>
      </c>
      <c r="B44" s="141" t="s">
        <v>52</v>
      </c>
      <c r="C44" s="141"/>
      <c r="D44" s="141"/>
      <c r="E44" s="141"/>
      <c r="F44" s="141"/>
      <c r="G44" s="141"/>
      <c r="H44" s="141"/>
      <c r="I44" s="140" t="s">
        <v>53</v>
      </c>
      <c r="J44" s="140"/>
      <c r="K44" s="140"/>
      <c r="L44" s="140">
        <v>17</v>
      </c>
      <c r="M44" s="140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97"/>
      <c r="AA44" s="97"/>
      <c r="AB44" s="97"/>
      <c r="AC44" s="97"/>
      <c r="AD44" s="97"/>
      <c r="AE44" s="97"/>
      <c r="AF44" s="97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 s="96" t="s">
        <v>54</v>
      </c>
      <c r="BC44" s="1">
        <v>9070</v>
      </c>
      <c r="BD44" s="1">
        <f>AX41+AZ41+BA41</f>
        <v>9070</v>
      </c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ht="14.1" customHeight="1" x14ac:dyDescent="0.15">
      <c r="A45" s="5">
        <f>(L44+L45)*200</f>
        <v>6200</v>
      </c>
      <c r="B45" s="143" t="s">
        <v>55</v>
      </c>
      <c r="C45" s="143"/>
      <c r="D45" s="143"/>
      <c r="E45" s="143"/>
      <c r="F45" s="143"/>
      <c r="G45" s="143"/>
      <c r="H45" s="143"/>
      <c r="I45" s="140" t="s">
        <v>53</v>
      </c>
      <c r="J45" s="140"/>
      <c r="K45" s="140"/>
      <c r="L45" s="140">
        <v>14</v>
      </c>
      <c r="M45" s="140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97"/>
      <c r="AA45" s="97"/>
      <c r="AB45" s="97"/>
      <c r="AC45" s="97"/>
      <c r="AD45" s="97"/>
      <c r="AE45" s="97"/>
      <c r="AF45" s="97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 s="96" t="s">
        <v>56</v>
      </c>
      <c r="BC45" s="1">
        <v>4470</v>
      </c>
      <c r="BD45" s="1">
        <f>AY41*3</f>
        <v>4470</v>
      </c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s="1" customFormat="1" ht="14.1" customHeight="1" x14ac:dyDescent="0.15">
      <c r="B46" s="134" t="s">
        <v>36</v>
      </c>
      <c r="C46" s="134"/>
      <c r="D46" s="134"/>
      <c r="E46" s="134"/>
      <c r="F46" s="134"/>
      <c r="G46" s="134"/>
      <c r="H46" s="134"/>
      <c r="I46" s="140" t="s">
        <v>57</v>
      </c>
      <c r="J46" s="140"/>
      <c r="K46" s="140"/>
      <c r="L46" s="140">
        <v>1</v>
      </c>
      <c r="M46" s="140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97"/>
      <c r="AA46" s="97"/>
      <c r="AB46" s="97"/>
      <c r="AC46" s="97"/>
      <c r="AD46" s="97"/>
      <c r="AE46" s="97"/>
      <c r="AF46" s="97"/>
      <c r="BB46" s="96" t="s">
        <v>58</v>
      </c>
      <c r="BC46" s="1">
        <v>11020</v>
      </c>
      <c r="BD46" s="1">
        <f>AY41*2+AZ41</f>
        <v>11020</v>
      </c>
    </row>
    <row r="47" spans="1:1024" ht="14.1" customHeight="1" x14ac:dyDescent="0.15">
      <c r="A47" s="1"/>
      <c r="B47" s="144" t="s">
        <v>59</v>
      </c>
      <c r="C47" s="144"/>
      <c r="D47" s="144"/>
      <c r="E47" s="144"/>
      <c r="F47" s="144"/>
      <c r="G47" s="144"/>
      <c r="H47" s="144"/>
      <c r="I47" s="140" t="s">
        <v>60</v>
      </c>
      <c r="J47" s="140"/>
      <c r="K47" s="140"/>
      <c r="L47" s="140">
        <v>1</v>
      </c>
      <c r="M47" s="140"/>
      <c r="N47" s="142"/>
      <c r="O47" s="142"/>
      <c r="P47" s="142"/>
      <c r="Q47" s="142">
        <f>L47*300</f>
        <v>300</v>
      </c>
      <c r="R47" s="142"/>
      <c r="S47" s="142"/>
      <c r="T47" s="142">
        <f>L47*300</f>
        <v>300</v>
      </c>
      <c r="U47" s="142"/>
      <c r="V47" s="142"/>
      <c r="W47" s="142"/>
      <c r="X47" s="142"/>
      <c r="Y47" s="142"/>
      <c r="Z47" s="97"/>
      <c r="AA47" s="97"/>
      <c r="AB47" s="97"/>
      <c r="AC47" s="97"/>
      <c r="AD47" s="97"/>
      <c r="AE47" s="97"/>
      <c r="AF47" s="9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 s="96" t="s">
        <v>61</v>
      </c>
      <c r="BC47" s="1">
        <v>3620</v>
      </c>
      <c r="BD47" s="1">
        <f>AY41*2+BA41</f>
        <v>3620</v>
      </c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ht="14.1" customHeight="1" x14ac:dyDescent="0.15">
      <c r="A48" s="1"/>
      <c r="B48" s="145" t="s">
        <v>62</v>
      </c>
      <c r="C48" s="145"/>
      <c r="D48" s="145"/>
      <c r="E48" s="145"/>
      <c r="F48" s="145"/>
      <c r="G48" s="145"/>
      <c r="H48" s="145"/>
      <c r="I48" s="140" t="s">
        <v>60</v>
      </c>
      <c r="J48" s="140"/>
      <c r="K48" s="140"/>
      <c r="L48" s="140">
        <v>1</v>
      </c>
      <c r="M48" s="140"/>
      <c r="N48" s="142"/>
      <c r="O48" s="142"/>
      <c r="P48" s="142"/>
      <c r="Q48" s="142">
        <f>L48*600</f>
        <v>600</v>
      </c>
      <c r="R48" s="142"/>
      <c r="S48" s="142"/>
      <c r="T48" s="142"/>
      <c r="U48" s="142"/>
      <c r="V48" s="142"/>
      <c r="W48" s="142"/>
      <c r="X48" s="142"/>
      <c r="Y48" s="142"/>
      <c r="Z48" s="97"/>
      <c r="AA48" s="97"/>
      <c r="AB48" s="97"/>
      <c r="AC48" s="97"/>
      <c r="AD48" s="97"/>
      <c r="AE48" s="97"/>
      <c r="AF48" s="97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 s="96" t="s">
        <v>63</v>
      </c>
      <c r="BC48" s="1">
        <v>10170</v>
      </c>
      <c r="BD48" s="1">
        <f>AY41+AZ41+BA41</f>
        <v>10170</v>
      </c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ht="14.1" customHeight="1" x14ac:dyDescent="0.15">
      <c r="A49" s="1"/>
      <c r="B49" s="146" t="s">
        <v>64</v>
      </c>
      <c r="C49" s="146"/>
      <c r="D49" s="146"/>
      <c r="E49" s="146"/>
      <c r="F49" s="146"/>
      <c r="G49" s="146"/>
      <c r="H49" s="146"/>
      <c r="I49" s="140" t="s">
        <v>65</v>
      </c>
      <c r="J49" s="140"/>
      <c r="K49" s="140"/>
      <c r="L49" s="140">
        <v>2</v>
      </c>
      <c r="M49" s="140"/>
      <c r="N49" s="142"/>
      <c r="O49" s="142"/>
      <c r="P49" s="142"/>
      <c r="Q49" s="142"/>
      <c r="R49" s="142"/>
      <c r="S49" s="142"/>
      <c r="T49" s="142">
        <f>L49*1000</f>
        <v>2000</v>
      </c>
      <c r="U49" s="142"/>
      <c r="V49" s="142"/>
      <c r="W49" s="142"/>
      <c r="X49" s="142"/>
      <c r="Y49" s="142"/>
      <c r="Z49" s="97"/>
      <c r="AA49" s="97"/>
      <c r="AB49" s="97"/>
      <c r="AC49" s="97"/>
      <c r="AD49" s="97"/>
      <c r="AE49" s="97"/>
      <c r="AF49" s="97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 s="96" t="s">
        <v>66</v>
      </c>
      <c r="BC49" s="1">
        <v>13020</v>
      </c>
      <c r="BD49" s="1">
        <f>(AZ41+BA41)*1.5</f>
        <v>13020</v>
      </c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ht="14.1" customHeight="1" x14ac:dyDescent="0.15">
      <c r="A50" s="1"/>
      <c r="B50" s="147" t="s">
        <v>67</v>
      </c>
      <c r="C50" s="147"/>
      <c r="D50" s="147"/>
      <c r="E50" s="147"/>
      <c r="F50" s="147"/>
      <c r="G50" s="147"/>
      <c r="H50" s="147"/>
      <c r="I50" s="140" t="s">
        <v>65</v>
      </c>
      <c r="J50" s="140"/>
      <c r="K50" s="140"/>
      <c r="L50" s="140">
        <v>1</v>
      </c>
      <c r="M50" s="140"/>
      <c r="N50" s="142"/>
      <c r="O50" s="142"/>
      <c r="P50" s="142"/>
      <c r="Q50" s="142"/>
      <c r="R50" s="142"/>
      <c r="S50" s="142"/>
      <c r="T50" s="142"/>
      <c r="U50" s="142"/>
      <c r="V50" s="142"/>
      <c r="W50" s="142">
        <f>L50*1000</f>
        <v>1000</v>
      </c>
      <c r="X50" s="142"/>
      <c r="Y50" s="142"/>
      <c r="Z50" s="97"/>
      <c r="AA50" s="97"/>
      <c r="AB50" s="97"/>
      <c r="AC50" s="97"/>
      <c r="AD50" s="97"/>
      <c r="AE50" s="97"/>
      <c r="AF50" s="97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ht="14.1" customHeight="1" x14ac:dyDescent="0.15">
      <c r="A51" s="1"/>
      <c r="B51" s="148" t="s">
        <v>68</v>
      </c>
      <c r="C51" s="148"/>
      <c r="D51" s="148"/>
      <c r="E51" s="148"/>
      <c r="F51" s="148"/>
      <c r="G51" s="148"/>
      <c r="H51" s="148"/>
      <c r="I51" s="140" t="s">
        <v>60</v>
      </c>
      <c r="J51" s="140"/>
      <c r="K51" s="140"/>
      <c r="L51" s="140">
        <v>1</v>
      </c>
      <c r="M51" s="140"/>
      <c r="N51" s="142">
        <v>50</v>
      </c>
      <c r="O51" s="142"/>
      <c r="P51" s="142"/>
      <c r="Q51" s="142">
        <v>50</v>
      </c>
      <c r="R51" s="142"/>
      <c r="S51" s="142"/>
      <c r="T51" s="142">
        <v>100</v>
      </c>
      <c r="U51" s="142"/>
      <c r="V51" s="142"/>
      <c r="W51" s="142">
        <v>400</v>
      </c>
      <c r="X51" s="142"/>
      <c r="Y51" s="142"/>
      <c r="Z51" s="97"/>
      <c r="AA51" s="97"/>
      <c r="AB51" s="97"/>
      <c r="AC51" s="97"/>
      <c r="AD51" s="97"/>
      <c r="AE51" s="97"/>
      <c r="AF51" s="97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 s="96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ht="14.1" customHeight="1" x14ac:dyDescent="0.15">
      <c r="A52" s="1"/>
      <c r="B52" s="149" t="s">
        <v>69</v>
      </c>
      <c r="C52" s="149"/>
      <c r="D52" s="149"/>
      <c r="E52" s="149"/>
      <c r="F52" s="149"/>
      <c r="G52" s="149"/>
      <c r="H52" s="149"/>
      <c r="I52" s="140" t="s">
        <v>60</v>
      </c>
      <c r="J52" s="140"/>
      <c r="K52" s="140"/>
      <c r="L52" s="140">
        <v>1</v>
      </c>
      <c r="M52" s="140"/>
      <c r="N52" s="142">
        <v>300</v>
      </c>
      <c r="O52" s="142"/>
      <c r="P52" s="142"/>
      <c r="Q52" s="142">
        <v>100</v>
      </c>
      <c r="R52" s="142"/>
      <c r="S52" s="142"/>
      <c r="T52" s="142">
        <v>100</v>
      </c>
      <c r="U52" s="142"/>
      <c r="V52" s="142"/>
      <c r="W52" s="142">
        <v>100</v>
      </c>
      <c r="X52" s="142"/>
      <c r="Y52" s="142"/>
      <c r="Z52" s="97"/>
      <c r="AA52" s="97"/>
      <c r="AB52" s="97"/>
      <c r="AC52" s="97"/>
      <c r="AD52" s="97"/>
      <c r="AE52" s="97"/>
      <c r="AF52" s="97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 s="96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ht="14.1" customHeight="1" x14ac:dyDescent="0.15">
      <c r="A53" s="1"/>
      <c r="B53" s="150" t="s">
        <v>70</v>
      </c>
      <c r="C53" s="150"/>
      <c r="D53" s="150"/>
      <c r="E53" s="150"/>
      <c r="F53" s="150"/>
      <c r="G53" s="150"/>
      <c r="H53" s="150"/>
      <c r="I53" s="140" t="s">
        <v>60</v>
      </c>
      <c r="J53" s="140"/>
      <c r="K53" s="140"/>
      <c r="L53" s="140">
        <v>1</v>
      </c>
      <c r="M53" s="140"/>
      <c r="N53" s="142">
        <v>10</v>
      </c>
      <c r="O53" s="142"/>
      <c r="P53" s="142"/>
      <c r="Q53" s="142">
        <v>10</v>
      </c>
      <c r="R53" s="142"/>
      <c r="S53" s="142"/>
      <c r="T53" s="142">
        <v>10</v>
      </c>
      <c r="U53" s="142"/>
      <c r="V53" s="142"/>
      <c r="W53" s="142">
        <v>10</v>
      </c>
      <c r="X53" s="142"/>
      <c r="Y53" s="142"/>
      <c r="Z53" s="97"/>
      <c r="AA53" s="97"/>
      <c r="AB53" s="98" t="s">
        <v>71</v>
      </c>
      <c r="AC53"/>
      <c r="AD53"/>
      <c r="AE53" s="97"/>
      <c r="AF53" s="97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 s="96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ht="14.1" customHeight="1" x14ac:dyDescent="0.15">
      <c r="A54" s="1"/>
      <c r="B54" s="150" t="s">
        <v>72</v>
      </c>
      <c r="C54" s="150"/>
      <c r="D54" s="150"/>
      <c r="E54" s="150"/>
      <c r="F54" s="150"/>
      <c r="G54" s="150"/>
      <c r="H54" s="150"/>
      <c r="I54" s="140" t="s">
        <v>60</v>
      </c>
      <c r="J54" s="140"/>
      <c r="K54" s="140"/>
      <c r="L54" s="140">
        <v>1</v>
      </c>
      <c r="M54" s="140"/>
      <c r="N54" s="142">
        <v>10</v>
      </c>
      <c r="O54" s="142"/>
      <c r="P54" s="142"/>
      <c r="Q54" s="142">
        <v>10</v>
      </c>
      <c r="R54" s="142"/>
      <c r="S54" s="142"/>
      <c r="T54" s="142">
        <v>10</v>
      </c>
      <c r="U54" s="142"/>
      <c r="V54" s="142"/>
      <c r="W54" s="142">
        <v>10</v>
      </c>
      <c r="X54" s="142"/>
      <c r="Y54" s="142"/>
      <c r="Z54" s="97"/>
      <c r="AA54" s="97"/>
      <c r="AB54"/>
      <c r="AC54"/>
      <c r="AD54"/>
      <c r="AE54" s="97"/>
      <c r="AF54" s="97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 s="96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ht="14.1" customHeight="1" x14ac:dyDescent="0.15">
      <c r="A55" s="99" t="s">
        <v>73</v>
      </c>
      <c r="B55" s="150" t="s">
        <v>74</v>
      </c>
      <c r="C55" s="150"/>
      <c r="D55" s="150"/>
      <c r="E55" s="150"/>
      <c r="F55" s="150"/>
      <c r="G55" s="150"/>
      <c r="H55" s="150"/>
      <c r="I55" s="140" t="s">
        <v>60</v>
      </c>
      <c r="J55" s="140"/>
      <c r="K55" s="140"/>
      <c r="L55" s="140">
        <v>1</v>
      </c>
      <c r="M55" s="140"/>
      <c r="N55" s="142">
        <v>10</v>
      </c>
      <c r="O55" s="142"/>
      <c r="P55" s="142"/>
      <c r="Q55" s="142">
        <v>10</v>
      </c>
      <c r="R55" s="142"/>
      <c r="S55" s="142"/>
      <c r="T55" s="142">
        <v>10</v>
      </c>
      <c r="U55" s="142"/>
      <c r="V55" s="142"/>
      <c r="W55" s="142">
        <v>10</v>
      </c>
      <c r="X55" s="142"/>
      <c r="Y55" s="142"/>
      <c r="Z55" s="97"/>
      <c r="AA55" s="97"/>
      <c r="AB55" s="140" t="s">
        <v>75</v>
      </c>
      <c r="AC55" s="140"/>
      <c r="AD55" s="140"/>
      <c r="AE55" s="140"/>
      <c r="AF55" s="140"/>
      <c r="AG55" s="140"/>
      <c r="AH55" s="140"/>
      <c r="AI55" s="140"/>
      <c r="AJ55" s="140"/>
      <c r="AK55" s="140" t="s">
        <v>76</v>
      </c>
      <c r="AL55" s="140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 s="96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ht="14.1" customHeight="1" x14ac:dyDescent="0.15">
      <c r="A56" s="100" t="s">
        <v>77</v>
      </c>
      <c r="B56" s="130" t="s">
        <v>40</v>
      </c>
      <c r="C56" s="130"/>
      <c r="D56" s="130"/>
      <c r="E56" s="130"/>
      <c r="F56" s="130"/>
      <c r="G56" s="130"/>
      <c r="H56" s="130"/>
      <c r="I56" s="140" t="s">
        <v>57</v>
      </c>
      <c r="J56" s="140"/>
      <c r="K56" s="140"/>
      <c r="L56" s="140">
        <v>1</v>
      </c>
      <c r="M56" s="140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97"/>
      <c r="AA56" s="97"/>
      <c r="AB56" s="143" t="s">
        <v>78</v>
      </c>
      <c r="AC56" s="143"/>
      <c r="AD56" s="143"/>
      <c r="AE56" s="143"/>
      <c r="AF56" s="143"/>
      <c r="AG56" s="152">
        <f>N64*3</f>
        <v>1440</v>
      </c>
      <c r="AH56" s="152"/>
      <c r="AI56" s="152"/>
      <c r="AJ56" s="152"/>
      <c r="AK56" s="151">
        <f t="shared" ref="AK56:AK64" si="0">RANK(AG56,$AG$56:$AG$64)</f>
        <v>9</v>
      </c>
      <c r="AL56" s="151"/>
      <c r="AM56" s="159"/>
      <c r="AN56" s="160"/>
      <c r="AO56" s="160"/>
      <c r="AP56" s="160"/>
      <c r="AQ56"/>
      <c r="AR56"/>
      <c r="AS56"/>
      <c r="AT56"/>
      <c r="AU56"/>
      <c r="AV56"/>
      <c r="AW56"/>
      <c r="AX56"/>
      <c r="AY56"/>
      <c r="AZ56"/>
      <c r="BA56"/>
      <c r="BB56" s="9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ht="14.1" customHeight="1" x14ac:dyDescent="0.15">
      <c r="A57" s="99" t="s">
        <v>79</v>
      </c>
      <c r="B57" s="130" t="s">
        <v>27</v>
      </c>
      <c r="C57" s="130"/>
      <c r="D57" s="130"/>
      <c r="E57" s="130"/>
      <c r="F57" s="130"/>
      <c r="G57" s="130"/>
      <c r="H57" s="130"/>
      <c r="I57" s="140" t="s">
        <v>57</v>
      </c>
      <c r="J57" s="140"/>
      <c r="K57" s="140"/>
      <c r="L57" s="140">
        <v>1</v>
      </c>
      <c r="M57" s="140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97"/>
      <c r="AA57" s="97"/>
      <c r="AB57" s="143" t="s">
        <v>80</v>
      </c>
      <c r="AC57" s="143"/>
      <c r="AD57" s="143"/>
      <c r="AE57" s="143"/>
      <c r="AF57" s="143"/>
      <c r="AG57" s="152">
        <f>N64*2+T64</f>
        <v>5190</v>
      </c>
      <c r="AH57" s="152"/>
      <c r="AI57" s="152"/>
      <c r="AJ57" s="152"/>
      <c r="AK57" s="151">
        <f>RANK(AG57,$AG$56:$AG$64)</f>
        <v>6</v>
      </c>
      <c r="AL57" s="151"/>
      <c r="AM57" s="159"/>
      <c r="AN57" s="160"/>
      <c r="AO57" s="160"/>
      <c r="AP57" s="160"/>
      <c r="AQ57"/>
      <c r="AR57"/>
      <c r="AS57"/>
      <c r="AT57"/>
      <c r="AU57"/>
      <c r="AV57"/>
      <c r="AW57"/>
      <c r="AX57"/>
      <c r="AY57"/>
      <c r="AZ57"/>
      <c r="BA57"/>
      <c r="BB57" s="96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ht="14.1" customHeight="1" x14ac:dyDescent="0.15">
      <c r="A58" s="99" t="s">
        <v>81</v>
      </c>
      <c r="B58" s="130" t="s">
        <v>34</v>
      </c>
      <c r="C58" s="130"/>
      <c r="D58" s="130"/>
      <c r="E58" s="130"/>
      <c r="F58" s="130"/>
      <c r="G58" s="130"/>
      <c r="H58" s="130"/>
      <c r="I58" s="140" t="s">
        <v>57</v>
      </c>
      <c r="J58" s="140"/>
      <c r="K58" s="140"/>
      <c r="L58" s="140">
        <v>1</v>
      </c>
      <c r="M58" s="140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97"/>
      <c r="AA58" s="97"/>
      <c r="AB58" s="143" t="s">
        <v>82</v>
      </c>
      <c r="AC58" s="143"/>
      <c r="AD58" s="143"/>
      <c r="AE58" s="143"/>
      <c r="AF58" s="143"/>
      <c r="AG58" s="152">
        <f>N64*2+W64</f>
        <v>3290</v>
      </c>
      <c r="AH58" s="152"/>
      <c r="AI58" s="152"/>
      <c r="AJ58" s="152"/>
      <c r="AK58" s="151">
        <f t="shared" si="0"/>
        <v>8</v>
      </c>
      <c r="AL58" s="151"/>
      <c r="AM58" s="159"/>
      <c r="AN58" s="160"/>
      <c r="AO58" s="160"/>
      <c r="AP58" s="160"/>
      <c r="AQ58"/>
      <c r="AR58"/>
      <c r="AS58"/>
      <c r="AT58"/>
      <c r="AU58"/>
      <c r="AV58"/>
      <c r="AW58"/>
      <c r="AX58"/>
      <c r="AY58"/>
      <c r="AZ58"/>
      <c r="BA58"/>
      <c r="BB58" s="96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 ht="14.1" customHeight="1" x14ac:dyDescent="0.15">
      <c r="A59" s="99" t="s">
        <v>83</v>
      </c>
      <c r="B59" s="148" t="s">
        <v>84</v>
      </c>
      <c r="C59" s="148"/>
      <c r="D59" s="148"/>
      <c r="E59" s="148"/>
      <c r="F59" s="148"/>
      <c r="G59" s="148"/>
      <c r="H59" s="148"/>
      <c r="I59" s="140" t="s">
        <v>60</v>
      </c>
      <c r="J59" s="140"/>
      <c r="K59" s="140"/>
      <c r="L59" s="140">
        <v>1</v>
      </c>
      <c r="M59" s="140"/>
      <c r="N59" s="142">
        <v>50</v>
      </c>
      <c r="O59" s="142"/>
      <c r="P59" s="142"/>
      <c r="Q59" s="142">
        <v>50</v>
      </c>
      <c r="R59" s="142"/>
      <c r="S59" s="142"/>
      <c r="T59" s="142">
        <v>400</v>
      </c>
      <c r="U59" s="142"/>
      <c r="V59" s="142"/>
      <c r="W59" s="142">
        <v>100</v>
      </c>
      <c r="X59" s="142"/>
      <c r="Y59" s="142"/>
      <c r="Z59" s="97"/>
      <c r="AA59" s="97"/>
      <c r="AB59" s="143" t="s">
        <v>85</v>
      </c>
      <c r="AC59" s="143"/>
      <c r="AD59" s="143"/>
      <c r="AE59" s="143"/>
      <c r="AF59" s="143"/>
      <c r="AG59" s="152">
        <f>N64+T64+W64</f>
        <v>7040</v>
      </c>
      <c r="AH59" s="152"/>
      <c r="AI59" s="152"/>
      <c r="AJ59" s="152"/>
      <c r="AK59" s="151">
        <f t="shared" si="0"/>
        <v>4</v>
      </c>
      <c r="AL59" s="151"/>
      <c r="AM59" s="159"/>
      <c r="AN59" s="160"/>
      <c r="AO59" s="160"/>
      <c r="AP59" s="160"/>
      <c r="AQ59"/>
      <c r="AR59"/>
      <c r="AS59"/>
      <c r="AT59"/>
      <c r="AU59"/>
      <c r="AV59"/>
      <c r="AW59"/>
      <c r="AX59"/>
      <c r="AY59"/>
      <c r="AZ59"/>
      <c r="BA59"/>
      <c r="BB59" s="96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ht="14.1" customHeight="1" x14ac:dyDescent="0.15">
      <c r="A60" s="99" t="s">
        <v>86</v>
      </c>
      <c r="B60" s="134" t="s">
        <v>87</v>
      </c>
      <c r="C60" s="134"/>
      <c r="D60" s="134"/>
      <c r="E60" s="134"/>
      <c r="F60" s="134"/>
      <c r="G60" s="134"/>
      <c r="H60" s="134"/>
      <c r="I60" s="140" t="s">
        <v>60</v>
      </c>
      <c r="J60" s="140"/>
      <c r="K60" s="140"/>
      <c r="L60" s="140">
        <v>1</v>
      </c>
      <c r="M60" s="140"/>
      <c r="N60" s="142">
        <v>50</v>
      </c>
      <c r="O60" s="142"/>
      <c r="P60" s="142"/>
      <c r="Q60" s="142">
        <v>50</v>
      </c>
      <c r="R60" s="142"/>
      <c r="S60" s="142"/>
      <c r="T60" s="142">
        <v>100</v>
      </c>
      <c r="U60" s="142"/>
      <c r="V60" s="142"/>
      <c r="W60" s="142">
        <v>400</v>
      </c>
      <c r="X60" s="142"/>
      <c r="Y60" s="142"/>
      <c r="Z60" s="97"/>
      <c r="AA60" s="97"/>
      <c r="AB60" s="140" t="s">
        <v>88</v>
      </c>
      <c r="AC60" s="140"/>
      <c r="AD60" s="140"/>
      <c r="AE60" s="140"/>
      <c r="AF60" s="140"/>
      <c r="AG60" s="155">
        <f>Q64*3</f>
        <v>4440</v>
      </c>
      <c r="AH60" s="155"/>
      <c r="AI60" s="155"/>
      <c r="AJ60" s="155"/>
      <c r="AK60" s="153">
        <f t="shared" si="0"/>
        <v>7</v>
      </c>
      <c r="AL60" s="153"/>
      <c r="AM60" s="159"/>
      <c r="AN60" s="160"/>
      <c r="AO60" s="160"/>
      <c r="AP60" s="1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ht="14.1" customHeight="1" x14ac:dyDescent="0.15">
      <c r="A61" s="101" t="s">
        <v>89</v>
      </c>
      <c r="B61" s="154" t="s">
        <v>90</v>
      </c>
      <c r="C61" s="154"/>
      <c r="D61" s="154"/>
      <c r="E61" s="154"/>
      <c r="F61" s="154"/>
      <c r="G61" s="154"/>
      <c r="H61" s="154"/>
      <c r="I61" s="140" t="s">
        <v>60</v>
      </c>
      <c r="J61" s="140"/>
      <c r="K61" s="140"/>
      <c r="L61" s="140">
        <v>1</v>
      </c>
      <c r="M61" s="140"/>
      <c r="N61" s="142"/>
      <c r="O61" s="142"/>
      <c r="P61" s="142"/>
      <c r="Q61" s="142">
        <v>100</v>
      </c>
      <c r="R61" s="142"/>
      <c r="S61" s="142"/>
      <c r="T61" s="142">
        <v>400</v>
      </c>
      <c r="U61" s="142"/>
      <c r="V61" s="142"/>
      <c r="W61" s="142">
        <v>100</v>
      </c>
      <c r="X61" s="142"/>
      <c r="Y61" s="142"/>
      <c r="Z61" s="97"/>
      <c r="AA61" s="97"/>
      <c r="AB61" s="140" t="s">
        <v>91</v>
      </c>
      <c r="AC61" s="140"/>
      <c r="AD61" s="140"/>
      <c r="AE61" s="140"/>
      <c r="AF61" s="140"/>
      <c r="AG61" s="155">
        <f>Q64*2+T64</f>
        <v>7190</v>
      </c>
      <c r="AH61" s="155"/>
      <c r="AI61" s="155"/>
      <c r="AJ61" s="155"/>
      <c r="AK61" s="153">
        <f t="shared" si="0"/>
        <v>3</v>
      </c>
      <c r="AL61" s="153"/>
      <c r="AM61" s="159"/>
      <c r="AN61" s="160"/>
      <c r="AO61" s="160"/>
      <c r="AP61" s="160"/>
    </row>
    <row r="62" spans="1:1024" ht="14.1" customHeight="1" x14ac:dyDescent="0.15">
      <c r="A62" s="101" t="s">
        <v>92</v>
      </c>
      <c r="B62" s="154" t="s">
        <v>90</v>
      </c>
      <c r="C62" s="154"/>
      <c r="D62" s="154"/>
      <c r="E62" s="154"/>
      <c r="F62" s="154"/>
      <c r="G62" s="154"/>
      <c r="H62" s="154"/>
      <c r="I62" s="140" t="s">
        <v>65</v>
      </c>
      <c r="J62" s="140"/>
      <c r="K62" s="140"/>
      <c r="L62" s="140">
        <v>1</v>
      </c>
      <c r="M62" s="140"/>
      <c r="N62" s="142"/>
      <c r="O62" s="142"/>
      <c r="P62" s="142"/>
      <c r="Q62" s="142">
        <v>100</v>
      </c>
      <c r="R62" s="142"/>
      <c r="S62" s="142"/>
      <c r="T62" s="142">
        <v>400</v>
      </c>
      <c r="U62" s="142"/>
      <c r="V62" s="142"/>
      <c r="W62" s="142">
        <v>100</v>
      </c>
      <c r="X62" s="142"/>
      <c r="Y62" s="142"/>
      <c r="Z62" s="97"/>
      <c r="AA62" s="97"/>
      <c r="AB62" s="140" t="s">
        <v>93</v>
      </c>
      <c r="AC62" s="140"/>
      <c r="AD62" s="140"/>
      <c r="AE62" s="140"/>
      <c r="AF62" s="140"/>
      <c r="AG62" s="155">
        <f>Q64*2+W64</f>
        <v>5290</v>
      </c>
      <c r="AH62" s="155"/>
      <c r="AI62" s="155"/>
      <c r="AJ62" s="155"/>
      <c r="AK62" s="153">
        <f t="shared" si="0"/>
        <v>5</v>
      </c>
      <c r="AL62" s="153"/>
      <c r="AM62" s="159"/>
      <c r="AN62" s="160"/>
      <c r="AO62" s="160"/>
      <c r="AP62" s="160"/>
    </row>
    <row r="63" spans="1:1024" x14ac:dyDescent="0.15">
      <c r="A63" s="101"/>
      <c r="B63" s="154" t="s">
        <v>90</v>
      </c>
      <c r="C63" s="154"/>
      <c r="D63" s="154"/>
      <c r="E63" s="154"/>
      <c r="F63" s="154"/>
      <c r="G63" s="154"/>
      <c r="H63" s="154"/>
      <c r="I63" s="140" t="s">
        <v>94</v>
      </c>
      <c r="J63" s="140"/>
      <c r="K63" s="140"/>
      <c r="L63" s="140">
        <v>1</v>
      </c>
      <c r="M63" s="140"/>
      <c r="N63" s="142"/>
      <c r="O63" s="142"/>
      <c r="P63" s="142"/>
      <c r="Q63" s="142">
        <v>100</v>
      </c>
      <c r="R63" s="142"/>
      <c r="S63" s="142"/>
      <c r="T63" s="142">
        <v>400</v>
      </c>
      <c r="U63" s="142"/>
      <c r="V63" s="142"/>
      <c r="W63" s="142">
        <v>100</v>
      </c>
      <c r="X63" s="142"/>
      <c r="Y63" s="142"/>
      <c r="Z63" s="97"/>
      <c r="AA63" s="97"/>
      <c r="AB63" s="140" t="s">
        <v>95</v>
      </c>
      <c r="AC63" s="140"/>
      <c r="AD63" s="140"/>
      <c r="AE63" s="140"/>
      <c r="AF63" s="140"/>
      <c r="AG63" s="155">
        <f>Q64+T64+W64</f>
        <v>8040</v>
      </c>
      <c r="AH63" s="155"/>
      <c r="AI63" s="155"/>
      <c r="AJ63" s="155"/>
      <c r="AK63" s="153">
        <f t="shared" si="0"/>
        <v>2</v>
      </c>
      <c r="AL63" s="153"/>
      <c r="AM63" s="159"/>
      <c r="AN63" s="160"/>
      <c r="AO63" s="160"/>
      <c r="AP63" s="160"/>
    </row>
    <row r="64" spans="1:1024" s="1" customFormat="1" x14ac:dyDescent="0.15">
      <c r="L64" s="140" t="s">
        <v>96</v>
      </c>
      <c r="M64" s="140"/>
      <c r="N64" s="142">
        <f>SUM(N44:N63)</f>
        <v>480</v>
      </c>
      <c r="O64" s="142"/>
      <c r="P64" s="142"/>
      <c r="Q64" s="142">
        <f>SUM(Q44:Q63)</f>
        <v>1480</v>
      </c>
      <c r="R64" s="142"/>
      <c r="S64" s="142"/>
      <c r="T64" s="142">
        <f>SUM(T44:T63)</f>
        <v>4230</v>
      </c>
      <c r="U64" s="142"/>
      <c r="V64" s="142"/>
      <c r="W64" s="142">
        <f>SUM(W44:W63)</f>
        <v>2330</v>
      </c>
      <c r="X64" s="142"/>
      <c r="Y64" s="142"/>
      <c r="AB64" s="140" t="s">
        <v>97</v>
      </c>
      <c r="AC64" s="140"/>
      <c r="AD64" s="140"/>
      <c r="AE64" s="140"/>
      <c r="AF64" s="140"/>
      <c r="AG64" s="155">
        <f>(T64+W64)*1.5</f>
        <v>9840</v>
      </c>
      <c r="AH64" s="155"/>
      <c r="AI64" s="155"/>
      <c r="AJ64" s="155"/>
      <c r="AK64" s="153">
        <f t="shared" si="0"/>
        <v>1</v>
      </c>
      <c r="AL64" s="153"/>
      <c r="AM64" s="159"/>
      <c r="AN64" s="160"/>
      <c r="AO64" s="160"/>
      <c r="AP64" s="160"/>
    </row>
    <row r="65" spans="1:28" s="1" customFormat="1" x14ac:dyDescent="0.15"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AB65"/>
    </row>
    <row r="66" spans="1:28" x14ac:dyDescent="0.15">
      <c r="A66" s="100" t="s">
        <v>98</v>
      </c>
      <c r="L66"/>
      <c r="M66"/>
      <c r="N66" s="140" t="s">
        <v>48</v>
      </c>
      <c r="O66" s="140"/>
      <c r="P66" s="140"/>
      <c r="Q66" s="140" t="s">
        <v>6</v>
      </c>
      <c r="R66" s="140"/>
      <c r="S66" s="140"/>
      <c r="T66" s="140" t="s">
        <v>7</v>
      </c>
      <c r="U66" s="140"/>
      <c r="V66" s="140"/>
      <c r="W66" s="156" t="s">
        <v>105</v>
      </c>
      <c r="X66" s="157"/>
      <c r="Y66" s="158"/>
      <c r="AB66"/>
    </row>
    <row r="67" spans="1:28" x14ac:dyDescent="0.15">
      <c r="A67" s="99" t="s">
        <v>99</v>
      </c>
      <c r="L67" s="140" t="s">
        <v>100</v>
      </c>
      <c r="M67" s="140"/>
      <c r="N67" s="140">
        <v>70</v>
      </c>
      <c r="O67" s="140"/>
      <c r="P67" s="140"/>
      <c r="Q67" s="140">
        <v>74</v>
      </c>
      <c r="R67" s="140"/>
      <c r="S67" s="140"/>
      <c r="T67" s="140">
        <v>101</v>
      </c>
      <c r="U67" s="140"/>
      <c r="V67" s="140"/>
      <c r="W67" s="140">
        <v>98</v>
      </c>
      <c r="X67" s="140"/>
      <c r="Y67" s="140"/>
      <c r="AB67" s="1" t="s">
        <v>101</v>
      </c>
    </row>
    <row r="68" spans="1:28" x14ac:dyDescent="0.15">
      <c r="A68" s="99" t="s">
        <v>102</v>
      </c>
      <c r="L68" s="140" t="s">
        <v>75</v>
      </c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AB68" s="1" t="s">
        <v>103</v>
      </c>
    </row>
  </sheetData>
  <mergeCells count="253">
    <mergeCell ref="AM56:AP56"/>
    <mergeCell ref="AM57:AP57"/>
    <mergeCell ref="AM58:AP58"/>
    <mergeCell ref="AM59:AP59"/>
    <mergeCell ref="AM60:AP60"/>
    <mergeCell ref="AM61:AP61"/>
    <mergeCell ref="AM62:AP62"/>
    <mergeCell ref="AM63:AP63"/>
    <mergeCell ref="AM64:AP64"/>
    <mergeCell ref="L67:M67"/>
    <mergeCell ref="N67:P67"/>
    <mergeCell ref="Q67:S67"/>
    <mergeCell ref="T67:V67"/>
    <mergeCell ref="W67:Y67"/>
    <mergeCell ref="L68:M68"/>
    <mergeCell ref="N68:P68"/>
    <mergeCell ref="Q68:S68"/>
    <mergeCell ref="T68:V68"/>
    <mergeCell ref="W68:Y68"/>
    <mergeCell ref="L64:M64"/>
    <mergeCell ref="N64:P64"/>
    <mergeCell ref="Q64:S64"/>
    <mergeCell ref="T64:V64"/>
    <mergeCell ref="W64:Y64"/>
    <mergeCell ref="AB64:AF64"/>
    <mergeCell ref="AG64:AJ64"/>
    <mergeCell ref="AK64:AL64"/>
    <mergeCell ref="N66:P66"/>
    <mergeCell ref="Q66:S66"/>
    <mergeCell ref="T66:V66"/>
    <mergeCell ref="W66:Y66"/>
    <mergeCell ref="AK62:AL62"/>
    <mergeCell ref="B63:H63"/>
    <mergeCell ref="I63:K63"/>
    <mergeCell ref="L63:M63"/>
    <mergeCell ref="N63:P63"/>
    <mergeCell ref="Q63:S63"/>
    <mergeCell ref="T63:V63"/>
    <mergeCell ref="W63:Y63"/>
    <mergeCell ref="AB63:AF63"/>
    <mergeCell ref="AG63:AJ63"/>
    <mergeCell ref="AK63:AL63"/>
    <mergeCell ref="B62:H62"/>
    <mergeCell ref="I62:K62"/>
    <mergeCell ref="L62:M62"/>
    <mergeCell ref="N62:P62"/>
    <mergeCell ref="Q62:S62"/>
    <mergeCell ref="T62:V62"/>
    <mergeCell ref="W62:Y62"/>
    <mergeCell ref="AB62:AF62"/>
    <mergeCell ref="AG62:AJ62"/>
    <mergeCell ref="AK60:AL60"/>
    <mergeCell ref="B61:H61"/>
    <mergeCell ref="I61:K61"/>
    <mergeCell ref="L61:M61"/>
    <mergeCell ref="N61:P61"/>
    <mergeCell ref="Q61:S61"/>
    <mergeCell ref="T61:V61"/>
    <mergeCell ref="W61:Y61"/>
    <mergeCell ref="AB61:AF61"/>
    <mergeCell ref="AG61:AJ61"/>
    <mergeCell ref="AK61:AL61"/>
    <mergeCell ref="B60:H60"/>
    <mergeCell ref="I60:K60"/>
    <mergeCell ref="L60:M60"/>
    <mergeCell ref="N60:P60"/>
    <mergeCell ref="Q60:S60"/>
    <mergeCell ref="T60:V60"/>
    <mergeCell ref="W60:Y60"/>
    <mergeCell ref="AB60:AF60"/>
    <mergeCell ref="AG60:AJ60"/>
    <mergeCell ref="AK58:AL58"/>
    <mergeCell ref="B59:H59"/>
    <mergeCell ref="I59:K59"/>
    <mergeCell ref="L59:M59"/>
    <mergeCell ref="N59:P59"/>
    <mergeCell ref="Q59:S59"/>
    <mergeCell ref="T59:V59"/>
    <mergeCell ref="W59:Y59"/>
    <mergeCell ref="AB59:AF59"/>
    <mergeCell ref="AG59:AJ59"/>
    <mergeCell ref="AK59:AL59"/>
    <mergeCell ref="B58:H58"/>
    <mergeCell ref="I58:K58"/>
    <mergeCell ref="L58:M58"/>
    <mergeCell ref="N58:P58"/>
    <mergeCell ref="Q58:S58"/>
    <mergeCell ref="T58:V58"/>
    <mergeCell ref="W58:Y58"/>
    <mergeCell ref="AB58:AF58"/>
    <mergeCell ref="AG58:AJ58"/>
    <mergeCell ref="AK56:AL56"/>
    <mergeCell ref="B57:H57"/>
    <mergeCell ref="I57:K57"/>
    <mergeCell ref="L57:M57"/>
    <mergeCell ref="N57:P57"/>
    <mergeCell ref="Q57:S57"/>
    <mergeCell ref="T57:V57"/>
    <mergeCell ref="W57:Y57"/>
    <mergeCell ref="AB57:AF57"/>
    <mergeCell ref="AG57:AJ57"/>
    <mergeCell ref="AK57:AL57"/>
    <mergeCell ref="B56:H56"/>
    <mergeCell ref="I56:K56"/>
    <mergeCell ref="L56:M56"/>
    <mergeCell ref="N56:P56"/>
    <mergeCell ref="Q56:S56"/>
    <mergeCell ref="T56:V56"/>
    <mergeCell ref="W56:Y56"/>
    <mergeCell ref="AB56:AF56"/>
    <mergeCell ref="AG56:AJ56"/>
    <mergeCell ref="B55:H55"/>
    <mergeCell ref="I55:K55"/>
    <mergeCell ref="L55:M55"/>
    <mergeCell ref="N55:P55"/>
    <mergeCell ref="Q55:S55"/>
    <mergeCell ref="T55:V55"/>
    <mergeCell ref="W55:Y55"/>
    <mergeCell ref="AB55:AJ55"/>
    <mergeCell ref="AK55:AL55"/>
    <mergeCell ref="B53:H53"/>
    <mergeCell ref="I53:K53"/>
    <mergeCell ref="L53:M53"/>
    <mergeCell ref="N53:P53"/>
    <mergeCell ref="Q53:S53"/>
    <mergeCell ref="T53:V53"/>
    <mergeCell ref="W53:Y53"/>
    <mergeCell ref="B54:H54"/>
    <mergeCell ref="I54:K54"/>
    <mergeCell ref="L54:M54"/>
    <mergeCell ref="N54:P54"/>
    <mergeCell ref="Q54:S54"/>
    <mergeCell ref="T54:V54"/>
    <mergeCell ref="W54:Y54"/>
    <mergeCell ref="B51:H51"/>
    <mergeCell ref="I51:K51"/>
    <mergeCell ref="L51:M51"/>
    <mergeCell ref="N51:P51"/>
    <mergeCell ref="Q51:S51"/>
    <mergeCell ref="T51:V51"/>
    <mergeCell ref="W51:Y51"/>
    <mergeCell ref="B52:H52"/>
    <mergeCell ref="I52:K52"/>
    <mergeCell ref="L52:M52"/>
    <mergeCell ref="N52:P52"/>
    <mergeCell ref="Q52:S52"/>
    <mergeCell ref="T52:V52"/>
    <mergeCell ref="W52:Y52"/>
    <mergeCell ref="B49:H49"/>
    <mergeCell ref="I49:K49"/>
    <mergeCell ref="L49:M49"/>
    <mergeCell ref="N49:P49"/>
    <mergeCell ref="Q49:S49"/>
    <mergeCell ref="T49:V49"/>
    <mergeCell ref="W49:Y49"/>
    <mergeCell ref="B50:H50"/>
    <mergeCell ref="I50:K50"/>
    <mergeCell ref="L50:M50"/>
    <mergeCell ref="N50:P50"/>
    <mergeCell ref="Q50:S50"/>
    <mergeCell ref="T50:V50"/>
    <mergeCell ref="W50:Y50"/>
    <mergeCell ref="B47:H47"/>
    <mergeCell ref="I47:K47"/>
    <mergeCell ref="L47:M47"/>
    <mergeCell ref="N47:P47"/>
    <mergeCell ref="Q47:S47"/>
    <mergeCell ref="T47:V47"/>
    <mergeCell ref="W47:Y47"/>
    <mergeCell ref="B48:H48"/>
    <mergeCell ref="I48:K48"/>
    <mergeCell ref="L48:M48"/>
    <mergeCell ref="N48:P48"/>
    <mergeCell ref="Q48:S48"/>
    <mergeCell ref="T48:V48"/>
    <mergeCell ref="W48:Y48"/>
    <mergeCell ref="B45:H45"/>
    <mergeCell ref="I45:K45"/>
    <mergeCell ref="L45:M45"/>
    <mergeCell ref="N45:P45"/>
    <mergeCell ref="Q45:S45"/>
    <mergeCell ref="T45:V45"/>
    <mergeCell ref="W45:Y45"/>
    <mergeCell ref="B46:H46"/>
    <mergeCell ref="I46:K46"/>
    <mergeCell ref="L46:M46"/>
    <mergeCell ref="N46:P46"/>
    <mergeCell ref="Q46:S46"/>
    <mergeCell ref="T46:V46"/>
    <mergeCell ref="W46:Y46"/>
    <mergeCell ref="I43:M43"/>
    <mergeCell ref="N43:P43"/>
    <mergeCell ref="Q43:S43"/>
    <mergeCell ref="T43:V43"/>
    <mergeCell ref="W43:Y43"/>
    <mergeCell ref="B44:H44"/>
    <mergeCell ref="I44:K44"/>
    <mergeCell ref="L44:M44"/>
    <mergeCell ref="N44:P44"/>
    <mergeCell ref="Q44:S44"/>
    <mergeCell ref="T44:V44"/>
    <mergeCell ref="W44:Y44"/>
    <mergeCell ref="R32:T34"/>
    <mergeCell ref="AI32:AK34"/>
    <mergeCell ref="C33:E35"/>
    <mergeCell ref="L33:N35"/>
    <mergeCell ref="X33:Z35"/>
    <mergeCell ref="AN33:AP35"/>
    <mergeCell ref="AB34:AD36"/>
    <mergeCell ref="S36:U38"/>
    <mergeCell ref="X36:Z38"/>
    <mergeCell ref="AH36:AJ38"/>
    <mergeCell ref="C38:E40"/>
    <mergeCell ref="H38:J40"/>
    <mergeCell ref="M38:O40"/>
    <mergeCell ref="AN38:AP40"/>
    <mergeCell ref="S39:U41"/>
    <mergeCell ref="X39:Z41"/>
    <mergeCell ref="AA39:AC41"/>
    <mergeCell ref="AD39:AF41"/>
    <mergeCell ref="AF23:AH25"/>
    <mergeCell ref="AN23:AP25"/>
    <mergeCell ref="Y24:AA26"/>
    <mergeCell ref="C26:E28"/>
    <mergeCell ref="K26:M28"/>
    <mergeCell ref="P26:R28"/>
    <mergeCell ref="AN28:AP30"/>
    <mergeCell ref="Y29:AA31"/>
    <mergeCell ref="AD29:AF31"/>
    <mergeCell ref="V2:W41"/>
    <mergeCell ref="C3:E5"/>
    <mergeCell ref="M3:O5"/>
    <mergeCell ref="R3:T5"/>
    <mergeCell ref="Z3:AB5"/>
    <mergeCell ref="AE3:AG5"/>
    <mergeCell ref="AN3:AP5"/>
    <mergeCell ref="P8:R10"/>
    <mergeCell ref="Z8:AB10"/>
    <mergeCell ref="C10:E12"/>
    <mergeCell ref="H10:J12"/>
    <mergeCell ref="AI10:AK12"/>
    <mergeCell ref="AN10:AP12"/>
    <mergeCell ref="M13:O15"/>
    <mergeCell ref="R13:T15"/>
    <mergeCell ref="Y13:AA15"/>
    <mergeCell ref="AD13:AF15"/>
    <mergeCell ref="C18:E20"/>
    <mergeCell ref="K18:M20"/>
    <mergeCell ref="P18:R20"/>
    <mergeCell ref="AD18:AF20"/>
    <mergeCell ref="AI18:AK20"/>
    <mergeCell ref="AN18:AP20"/>
    <mergeCell ref="Y19:AA21"/>
  </mergeCells>
  <phoneticPr fontId="7"/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"/>
  <sheetViews>
    <sheetView zoomScaleNormal="100" workbookViewId="0">
      <selection activeCell="E27" sqref="E27"/>
    </sheetView>
  </sheetViews>
  <sheetFormatPr defaultRowHeight="13.5" x14ac:dyDescent="0.15"/>
  <cols>
    <col min="1" max="1" width="8.5"/>
    <col min="2" max="10" width="10"/>
    <col min="11" max="26" width="21.75"/>
    <col min="27" max="1025" width="24.625"/>
  </cols>
  <sheetData>
    <row r="1" spans="1:26" ht="13.5" customHeight="1" x14ac:dyDescent="0.1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</sheetData>
  <phoneticPr fontId="7"/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817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変動</vt:lpstr>
      <vt:lpstr>開拓街概略図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須山将太</cp:lastModifiedBy>
  <cp:revision>28</cp:revision>
  <dcterms:created xsi:type="dcterms:W3CDTF">2016-08-10T03:03:39Z</dcterms:created>
  <dcterms:modified xsi:type="dcterms:W3CDTF">2016-08-28T11:06:07Z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