
<file path=[Content_Types].xml><?xml version="1.0" encoding="utf-8"?>
<Types xmlns="http://schemas.openxmlformats.org/package/2006/content-type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tabRatio="701" activeTab="2"/>
  </bookViews>
  <sheets>
    <sheet name="リーグ割り当て" sheetId="1" r:id="rId1"/>
    <sheet name="プレミア" sheetId="2" r:id="rId2"/>
    <sheet name="リーグＡ" sheetId="3" r:id="rId3"/>
    <sheet name="リーグＢ" sheetId="4" r:id="rId4"/>
    <sheet name="リーグＣ" sheetId="5" r:id="rId5"/>
    <sheet name="リーグＤ" sheetId="6" r:id="rId6"/>
    <sheet name="リーグＥ" sheetId="7" r:id="rId7"/>
    <sheet name="リーグF" sheetId="8" r:id="rId8"/>
    <sheet name="対戦表" sheetId="9" r:id="rId9"/>
    <sheet name="Wiki" sheetId="10" r:id="rId10"/>
    <sheet name="優先番号" sheetId="11" r:id="rId11"/>
    <sheet name="4戦結果優先番号順" sheetId="12" r:id="rId12"/>
    <sheet name="CLｐｔ係数" sheetId="13" r:id="rId13"/>
  </sheets>
  <calcPr calcId="125725"/>
</workbook>
</file>

<file path=xl/calcChain.xml><?xml version="1.0" encoding="utf-8"?>
<calcChain xmlns="http://schemas.openxmlformats.org/spreadsheetml/2006/main">
  <c r="A76" i="12"/>
  <c r="K76"/>
  <c r="B2" i="8"/>
  <c r="B3" s="1"/>
  <c r="B5"/>
  <c r="C5"/>
  <c r="D5"/>
  <c r="C11"/>
  <c r="C15"/>
  <c r="D18"/>
  <c r="C22"/>
  <c r="E22"/>
  <c r="G22"/>
  <c r="I22"/>
  <c r="K22"/>
  <c r="M22"/>
  <c r="O22"/>
  <c r="Q22"/>
  <c r="S22"/>
  <c r="U22"/>
  <c r="W22"/>
  <c r="Y22"/>
  <c r="AA22"/>
  <c r="AC22"/>
  <c r="AH31"/>
  <c r="AI32"/>
  <c r="AJ33"/>
  <c r="AK34"/>
  <c r="AL35"/>
  <c r="AM36"/>
  <c r="AN37"/>
  <c r="AO38"/>
  <c r="AP39"/>
  <c r="AQ40"/>
  <c r="B41"/>
  <c r="AR41"/>
  <c r="C42"/>
  <c r="AS42"/>
  <c r="D43"/>
  <c r="AT43"/>
  <c r="E44"/>
  <c r="AU44"/>
  <c r="F45"/>
  <c r="G46"/>
  <c r="H47"/>
  <c r="AH47"/>
  <c r="I48"/>
  <c r="AI48"/>
  <c r="J49"/>
  <c r="AJ49"/>
  <c r="K50"/>
  <c r="AK50"/>
  <c r="AL51"/>
  <c r="AM52"/>
  <c r="AN53"/>
  <c r="AO54"/>
  <c r="A55"/>
  <c r="AP55"/>
  <c r="A56"/>
  <c r="AQ56"/>
  <c r="A57"/>
  <c r="AR57"/>
  <c r="A58"/>
  <c r="AS58"/>
  <c r="A59"/>
  <c r="AT59"/>
  <c r="AU60"/>
  <c r="AH63"/>
  <c r="AI64"/>
  <c r="AJ65"/>
  <c r="AK66"/>
  <c r="AL67"/>
  <c r="AM68"/>
  <c r="AN69"/>
  <c r="AO70"/>
  <c r="AP71"/>
  <c r="AQ72"/>
  <c r="AR73"/>
  <c r="AS74"/>
  <c r="AT75"/>
  <c r="AU76"/>
  <c r="D78"/>
  <c r="AH79"/>
  <c r="AI80"/>
  <c r="E81"/>
  <c r="I81"/>
  <c r="AJ81"/>
  <c r="E82"/>
  <c r="I82"/>
  <c r="AK82"/>
  <c r="AL83"/>
  <c r="AM84"/>
  <c r="AN85"/>
  <c r="AO86"/>
  <c r="AP87"/>
  <c r="AQ88"/>
  <c r="AR89"/>
  <c r="AS90"/>
  <c r="AT91"/>
  <c r="AU92"/>
  <c r="AH95"/>
  <c r="AI96"/>
  <c r="AJ97"/>
  <c r="AK98"/>
  <c r="AL99"/>
  <c r="AM100"/>
  <c r="AN101"/>
  <c r="AO102"/>
  <c r="AP103"/>
  <c r="AQ104"/>
  <c r="AR105"/>
  <c r="AS106"/>
  <c r="AT107"/>
  <c r="AU108"/>
  <c r="AH111"/>
  <c r="AI112"/>
  <c r="AJ113"/>
  <c r="AK114"/>
  <c r="AL115"/>
  <c r="AM116"/>
  <c r="F117"/>
  <c r="AN117"/>
  <c r="F118"/>
  <c r="AO118"/>
  <c r="F119"/>
  <c r="AP119"/>
  <c r="F120"/>
  <c r="AQ120"/>
  <c r="F121"/>
  <c r="AR121"/>
  <c r="F122"/>
  <c r="AS122"/>
  <c r="F123"/>
  <c r="AT123"/>
  <c r="F124"/>
  <c r="AU124"/>
  <c r="F125"/>
  <c r="D126"/>
  <c r="H126"/>
  <c r="F127"/>
  <c r="D128"/>
  <c r="H128"/>
  <c r="E129"/>
  <c r="G129"/>
  <c r="H129"/>
  <c r="D130"/>
  <c r="E130"/>
  <c r="F130"/>
  <c r="G130"/>
  <c r="B2" i="7"/>
  <c r="B5"/>
  <c r="C5"/>
  <c r="D5"/>
  <c r="C11"/>
  <c r="C22"/>
  <c r="E22"/>
  <c r="G22"/>
  <c r="I22"/>
  <c r="K22"/>
  <c r="M22"/>
  <c r="O22"/>
  <c r="Q22"/>
  <c r="S22"/>
  <c r="U22"/>
  <c r="W22"/>
  <c r="Y22"/>
  <c r="AA22"/>
  <c r="AC22"/>
  <c r="AH31"/>
  <c r="AI32"/>
  <c r="AJ33"/>
  <c r="AK34"/>
  <c r="AL35"/>
  <c r="AM36"/>
  <c r="AN37"/>
  <c r="AO38"/>
  <c r="AP39"/>
  <c r="AQ40"/>
  <c r="B41"/>
  <c r="AR41"/>
  <c r="C42"/>
  <c r="AS42"/>
  <c r="D43"/>
  <c r="AT43"/>
  <c r="E44"/>
  <c r="AU44"/>
  <c r="F45"/>
  <c r="G46"/>
  <c r="H47"/>
  <c r="AH47"/>
  <c r="I48"/>
  <c r="AI48"/>
  <c r="J49"/>
  <c r="AJ49"/>
  <c r="K50"/>
  <c r="AK50"/>
  <c r="AL51"/>
  <c r="AM52"/>
  <c r="AN53"/>
  <c r="AO54"/>
  <c r="A55"/>
  <c r="AP55"/>
  <c r="A56"/>
  <c r="AQ56"/>
  <c r="A57"/>
  <c r="AR57"/>
  <c r="A58"/>
  <c r="AS58"/>
  <c r="A59"/>
  <c r="AT59"/>
  <c r="AU60"/>
  <c r="AH63"/>
  <c r="AI64"/>
  <c r="AJ65"/>
  <c r="AK66"/>
  <c r="AL67"/>
  <c r="AM68"/>
  <c r="AN69"/>
  <c r="AO70"/>
  <c r="AP71"/>
  <c r="AQ72"/>
  <c r="AR73"/>
  <c r="AS74"/>
  <c r="AT75"/>
  <c r="AU76"/>
  <c r="AH79"/>
  <c r="AI80"/>
  <c r="E81"/>
  <c r="AJ81"/>
  <c r="AK82"/>
  <c r="AL83"/>
  <c r="AM84"/>
  <c r="AN85"/>
  <c r="AO86"/>
  <c r="AP87"/>
  <c r="AQ88"/>
  <c r="AR89"/>
  <c r="AS90"/>
  <c r="AT91"/>
  <c r="AU92"/>
  <c r="AH95"/>
  <c r="AI96"/>
  <c r="AJ97"/>
  <c r="AK98"/>
  <c r="AL99"/>
  <c r="AM100"/>
  <c r="AN101"/>
  <c r="AO102"/>
  <c r="AP103"/>
  <c r="AQ104"/>
  <c r="AR105"/>
  <c r="AS106"/>
  <c r="AT107"/>
  <c r="AU108"/>
  <c r="AH111"/>
  <c r="AI112"/>
  <c r="AJ113"/>
  <c r="AK114"/>
  <c r="AL115"/>
  <c r="AM116"/>
  <c r="AN117"/>
  <c r="AO118"/>
  <c r="AP119"/>
  <c r="AQ120"/>
  <c r="AR121"/>
  <c r="AS122"/>
  <c r="AT123"/>
  <c r="AU124"/>
  <c r="D129"/>
  <c r="B2" i="6"/>
  <c r="B3" s="1"/>
  <c r="C6"/>
  <c r="B5"/>
  <c r="C5"/>
  <c r="D5"/>
  <c r="D6"/>
  <c r="B7"/>
  <c r="D22" s="1"/>
  <c r="G69" s="1"/>
  <c r="B8"/>
  <c r="C8"/>
  <c r="B9"/>
  <c r="C9"/>
  <c r="AG9"/>
  <c r="B10"/>
  <c r="AG12"/>
  <c r="D10"/>
  <c r="B11"/>
  <c r="AG13"/>
  <c r="D11"/>
  <c r="B12"/>
  <c r="N22" s="1"/>
  <c r="AN7" s="1"/>
  <c r="AN131" s="1"/>
  <c r="AG14"/>
  <c r="D12"/>
  <c r="B13"/>
  <c r="P22" s="1"/>
  <c r="AO7" s="1"/>
  <c r="D13"/>
  <c r="B14"/>
  <c r="D14"/>
  <c r="B15"/>
  <c r="D15"/>
  <c r="K15"/>
  <c r="AG15"/>
  <c r="B16"/>
  <c r="C16"/>
  <c r="K16"/>
  <c r="B17"/>
  <c r="AG19"/>
  <c r="C17"/>
  <c r="D17"/>
  <c r="K17"/>
  <c r="AG17"/>
  <c r="B18"/>
  <c r="A53" s="1"/>
  <c r="N40" s="1"/>
  <c r="C18"/>
  <c r="D18"/>
  <c r="K18"/>
  <c r="B19"/>
  <c r="C19"/>
  <c r="D19"/>
  <c r="AG20"/>
  <c r="AG21"/>
  <c r="C22"/>
  <c r="AI7"/>
  <c r="E22"/>
  <c r="G22"/>
  <c r="I22"/>
  <c r="J22"/>
  <c r="AL7"/>
  <c r="K22"/>
  <c r="L22"/>
  <c r="AM7" s="1"/>
  <c r="M22"/>
  <c r="O22"/>
  <c r="Q22"/>
  <c r="R22"/>
  <c r="AP7" s="1"/>
  <c r="AP131" s="1"/>
  <c r="S22"/>
  <c r="T22"/>
  <c r="AQ7"/>
  <c r="U22"/>
  <c r="V22"/>
  <c r="AR7" s="1"/>
  <c r="W22"/>
  <c r="Y22"/>
  <c r="Z22"/>
  <c r="AT7" s="1"/>
  <c r="AT131" s="1"/>
  <c r="AA22"/>
  <c r="AB22"/>
  <c r="AU7"/>
  <c r="AC22"/>
  <c r="B23"/>
  <c r="E70" s="1"/>
  <c r="N23"/>
  <c r="X23"/>
  <c r="X24"/>
  <c r="D25"/>
  <c r="J25"/>
  <c r="V25"/>
  <c r="AB25"/>
  <c r="T26"/>
  <c r="Z26"/>
  <c r="D27"/>
  <c r="AB27"/>
  <c r="F28"/>
  <c r="L28"/>
  <c r="R28"/>
  <c r="Z28"/>
  <c r="D29"/>
  <c r="L29"/>
  <c r="V29"/>
  <c r="AB29"/>
  <c r="N30"/>
  <c r="T30"/>
  <c r="AB30"/>
  <c r="R31"/>
  <c r="X31"/>
  <c r="AH31"/>
  <c r="F32"/>
  <c r="P32"/>
  <c r="V32"/>
  <c r="AI32"/>
  <c r="H33"/>
  <c r="N33"/>
  <c r="X33"/>
  <c r="AJ33"/>
  <c r="B34"/>
  <c r="H34"/>
  <c r="R34"/>
  <c r="X34"/>
  <c r="AK34"/>
  <c r="B35"/>
  <c r="H35"/>
  <c r="R35"/>
  <c r="X35"/>
  <c r="AL35"/>
  <c r="AM36"/>
  <c r="AN37"/>
  <c r="AO38"/>
  <c r="AP39"/>
  <c r="J40"/>
  <c r="AQ40"/>
  <c r="B41"/>
  <c r="AR41"/>
  <c r="A42"/>
  <c r="C40" s="1"/>
  <c r="C42"/>
  <c r="AS42"/>
  <c r="A43"/>
  <c r="D40" s="1"/>
  <c r="D43"/>
  <c r="AT43"/>
  <c r="E44"/>
  <c r="AU44"/>
  <c r="A45"/>
  <c r="F40" s="1"/>
  <c r="F45"/>
  <c r="A46"/>
  <c r="G40"/>
  <c r="G46"/>
  <c r="A47"/>
  <c r="H40" s="1"/>
  <c r="H47"/>
  <c r="AH47"/>
  <c r="A48"/>
  <c r="I40"/>
  <c r="I48"/>
  <c r="AI48"/>
  <c r="A49"/>
  <c r="J49"/>
  <c r="AJ49"/>
  <c r="A50"/>
  <c r="K40" s="1"/>
  <c r="K50"/>
  <c r="AK50"/>
  <c r="AL51"/>
  <c r="A52"/>
  <c r="M40" s="1"/>
  <c r="AM52"/>
  <c r="AN53"/>
  <c r="A54"/>
  <c r="O40"/>
  <c r="AO54"/>
  <c r="A55"/>
  <c r="AP55"/>
  <c r="A56"/>
  <c r="AQ56"/>
  <c r="A57"/>
  <c r="AR57"/>
  <c r="A58"/>
  <c r="AS58"/>
  <c r="A59"/>
  <c r="AT59"/>
  <c r="AU60"/>
  <c r="AH63"/>
  <c r="B64"/>
  <c r="O75" s="1"/>
  <c r="AI64"/>
  <c r="B65"/>
  <c r="E84" s="1"/>
  <c r="AJ65"/>
  <c r="B66"/>
  <c r="K101" s="1"/>
  <c r="AK66"/>
  <c r="AL67"/>
  <c r="AM68"/>
  <c r="D69"/>
  <c r="AN69"/>
  <c r="D70"/>
  <c r="AO70"/>
  <c r="D71"/>
  <c r="O71"/>
  <c r="AP71"/>
  <c r="D72"/>
  <c r="AQ72"/>
  <c r="D73"/>
  <c r="AR73"/>
  <c r="D74"/>
  <c r="AS74"/>
  <c r="D75"/>
  <c r="AT75"/>
  <c r="D76"/>
  <c r="AU76"/>
  <c r="D77"/>
  <c r="D78"/>
  <c r="D79"/>
  <c r="E79"/>
  <c r="G79"/>
  <c r="I79"/>
  <c r="K79"/>
  <c r="AH79"/>
  <c r="D80"/>
  <c r="E80"/>
  <c r="G80"/>
  <c r="I80"/>
  <c r="K80"/>
  <c r="AI80"/>
  <c r="D81"/>
  <c r="E81"/>
  <c r="G81"/>
  <c r="I81"/>
  <c r="K81"/>
  <c r="AJ81"/>
  <c r="D82"/>
  <c r="E82"/>
  <c r="G82"/>
  <c r="I82"/>
  <c r="K82"/>
  <c r="AK82"/>
  <c r="AL83"/>
  <c r="D84"/>
  <c r="G84"/>
  <c r="O84"/>
  <c r="AM84"/>
  <c r="D85"/>
  <c r="AN85"/>
  <c r="O86"/>
  <c r="AO86"/>
  <c r="D87"/>
  <c r="AP87"/>
  <c r="O88"/>
  <c r="AQ88"/>
  <c r="D89"/>
  <c r="AR89"/>
  <c r="O90"/>
  <c r="AS90"/>
  <c r="D91"/>
  <c r="AT91"/>
  <c r="O92"/>
  <c r="AU92"/>
  <c r="D93"/>
  <c r="D94"/>
  <c r="G94"/>
  <c r="K94"/>
  <c r="O94"/>
  <c r="E95"/>
  <c r="I95"/>
  <c r="M95"/>
  <c r="AH95"/>
  <c r="E96"/>
  <c r="I96"/>
  <c r="M96"/>
  <c r="AI96"/>
  <c r="E97"/>
  <c r="I97"/>
  <c r="M97"/>
  <c r="AJ97"/>
  <c r="AK98"/>
  <c r="K99"/>
  <c r="AL99"/>
  <c r="G100"/>
  <c r="AM100"/>
  <c r="D101"/>
  <c r="AN101"/>
  <c r="AO102"/>
  <c r="K103"/>
  <c r="AP103"/>
  <c r="G104"/>
  <c r="AQ104"/>
  <c r="D105"/>
  <c r="AR105"/>
  <c r="AS106"/>
  <c r="K107"/>
  <c r="AT107"/>
  <c r="G108"/>
  <c r="AU108"/>
  <c r="D109"/>
  <c r="I110"/>
  <c r="AH111"/>
  <c r="D112"/>
  <c r="K112"/>
  <c r="AI112"/>
  <c r="AJ113"/>
  <c r="AK114"/>
  <c r="AL115"/>
  <c r="AM116"/>
  <c r="D117"/>
  <c r="F117"/>
  <c r="H117"/>
  <c r="AN117"/>
  <c r="D118"/>
  <c r="F118"/>
  <c r="H118"/>
  <c r="AO118"/>
  <c r="D119"/>
  <c r="F119"/>
  <c r="H119"/>
  <c r="AP119"/>
  <c r="D120"/>
  <c r="F120"/>
  <c r="H120"/>
  <c r="AQ120"/>
  <c r="D121"/>
  <c r="F121"/>
  <c r="H121"/>
  <c r="AR121"/>
  <c r="D122"/>
  <c r="F122"/>
  <c r="H122"/>
  <c r="AS122"/>
  <c r="D123"/>
  <c r="F123"/>
  <c r="H123"/>
  <c r="AT123"/>
  <c r="D124"/>
  <c r="F124"/>
  <c r="H124"/>
  <c r="AU124"/>
  <c r="D125"/>
  <c r="F125"/>
  <c r="H125"/>
  <c r="D126"/>
  <c r="F126"/>
  <c r="H126"/>
  <c r="D127"/>
  <c r="E127"/>
  <c r="F127"/>
  <c r="G127"/>
  <c r="H127"/>
  <c r="D128"/>
  <c r="E128"/>
  <c r="F128"/>
  <c r="G128"/>
  <c r="H128"/>
  <c r="D129"/>
  <c r="E129"/>
  <c r="F129"/>
  <c r="G129"/>
  <c r="H129"/>
  <c r="AL131"/>
  <c r="B2" i="5"/>
  <c r="C6" s="1"/>
  <c r="B3"/>
  <c r="B5"/>
  <c r="C5"/>
  <c r="D5"/>
  <c r="B6"/>
  <c r="AG8" s="1"/>
  <c r="D6"/>
  <c r="B7"/>
  <c r="C7"/>
  <c r="B8"/>
  <c r="AG10" s="1"/>
  <c r="C8"/>
  <c r="B9"/>
  <c r="AG11"/>
  <c r="D9"/>
  <c r="AG9"/>
  <c r="B10"/>
  <c r="AG12" s="1"/>
  <c r="C10"/>
  <c r="D10"/>
  <c r="B11"/>
  <c r="AG13" s="1"/>
  <c r="C11"/>
  <c r="D11"/>
  <c r="B12"/>
  <c r="C12"/>
  <c r="D12"/>
  <c r="B13"/>
  <c r="C13"/>
  <c r="D13"/>
  <c r="B14"/>
  <c r="AG16"/>
  <c r="C14"/>
  <c r="D14"/>
  <c r="B15"/>
  <c r="C15"/>
  <c r="D15"/>
  <c r="K15"/>
  <c r="B16"/>
  <c r="C16"/>
  <c r="D16"/>
  <c r="K16"/>
  <c r="B17"/>
  <c r="AG19"/>
  <c r="C17"/>
  <c r="D17"/>
  <c r="K17"/>
  <c r="AG17"/>
  <c r="B18"/>
  <c r="C18"/>
  <c r="D18"/>
  <c r="K18"/>
  <c r="B19"/>
  <c r="C19"/>
  <c r="D19"/>
  <c r="AG20"/>
  <c r="AG21"/>
  <c r="B22"/>
  <c r="AH7" s="1"/>
  <c r="AH131" s="1"/>
  <c r="C22"/>
  <c r="D22"/>
  <c r="AI7" s="1"/>
  <c r="E22"/>
  <c r="G22"/>
  <c r="H22"/>
  <c r="AK7"/>
  <c r="I22"/>
  <c r="J22"/>
  <c r="AL7" s="1"/>
  <c r="AL131" s="1"/>
  <c r="K22"/>
  <c r="M22"/>
  <c r="O22"/>
  <c r="Q22"/>
  <c r="R22"/>
  <c r="AP7" s="1"/>
  <c r="AP131"/>
  <c r="S22"/>
  <c r="T22"/>
  <c r="AQ7" s="1"/>
  <c r="U22"/>
  <c r="W22"/>
  <c r="Y22"/>
  <c r="Z22"/>
  <c r="AT7"/>
  <c r="AA22"/>
  <c r="AB22"/>
  <c r="AU7" s="1"/>
  <c r="AC22"/>
  <c r="D23"/>
  <c r="G70" s="1"/>
  <c r="H23"/>
  <c r="L23"/>
  <c r="T23"/>
  <c r="X23"/>
  <c r="AB23"/>
  <c r="D24"/>
  <c r="H24"/>
  <c r="L24"/>
  <c r="P24"/>
  <c r="T24"/>
  <c r="Z24"/>
  <c r="B25"/>
  <c r="D25"/>
  <c r="R8"/>
  <c r="H25"/>
  <c r="J25"/>
  <c r="N25"/>
  <c r="P25"/>
  <c r="T25"/>
  <c r="Z8"/>
  <c r="V25"/>
  <c r="Z25"/>
  <c r="AC8" s="1"/>
  <c r="AB25"/>
  <c r="D26"/>
  <c r="F26"/>
  <c r="J26"/>
  <c r="L26"/>
  <c r="P26"/>
  <c r="R26"/>
  <c r="T26"/>
  <c r="X26"/>
  <c r="Z26"/>
  <c r="B27"/>
  <c r="D27"/>
  <c r="R10" s="1"/>
  <c r="F27"/>
  <c r="J27"/>
  <c r="L27"/>
  <c r="N27"/>
  <c r="P27"/>
  <c r="R27"/>
  <c r="V27"/>
  <c r="X27"/>
  <c r="Z27"/>
  <c r="AC10" s="1"/>
  <c r="AB27"/>
  <c r="B28"/>
  <c r="H28"/>
  <c r="K75" s="1"/>
  <c r="J28"/>
  <c r="L28"/>
  <c r="P28"/>
  <c r="R28"/>
  <c r="V28"/>
  <c r="X28"/>
  <c r="AB28"/>
  <c r="B29"/>
  <c r="F29"/>
  <c r="H29"/>
  <c r="J29"/>
  <c r="U12" s="1"/>
  <c r="L29"/>
  <c r="N29"/>
  <c r="R29"/>
  <c r="T29"/>
  <c r="Z12"/>
  <c r="X29"/>
  <c r="Z29"/>
  <c r="AC12" s="1"/>
  <c r="B30"/>
  <c r="D30"/>
  <c r="G77"/>
  <c r="H30"/>
  <c r="T13"/>
  <c r="J30"/>
  <c r="N30"/>
  <c r="P30"/>
  <c r="T30"/>
  <c r="V30"/>
  <c r="Z30"/>
  <c r="AC13" s="1"/>
  <c r="AB30"/>
  <c r="D31"/>
  <c r="F31"/>
  <c r="H31"/>
  <c r="L31"/>
  <c r="N31"/>
  <c r="R31"/>
  <c r="T31"/>
  <c r="Z14" s="1"/>
  <c r="X31"/>
  <c r="Z31"/>
  <c r="AC14"/>
  <c r="AH31"/>
  <c r="B32"/>
  <c r="Q15" s="1"/>
  <c r="F32"/>
  <c r="J32"/>
  <c r="U15" s="1"/>
  <c r="N32"/>
  <c r="R32"/>
  <c r="Y15" s="1"/>
  <c r="T32"/>
  <c r="Z15" s="1"/>
  <c r="V32"/>
  <c r="X32"/>
  <c r="Z32"/>
  <c r="AC15"/>
  <c r="AB32"/>
  <c r="AI32"/>
  <c r="B33"/>
  <c r="Q16"/>
  <c r="D33"/>
  <c r="F33"/>
  <c r="H33"/>
  <c r="T16" s="1"/>
  <c r="J33"/>
  <c r="U16"/>
  <c r="L33"/>
  <c r="N33"/>
  <c r="P33"/>
  <c r="R33"/>
  <c r="Y16"/>
  <c r="T33"/>
  <c r="V33"/>
  <c r="X33"/>
  <c r="Z33"/>
  <c r="AC16"/>
  <c r="AB33"/>
  <c r="AJ33"/>
  <c r="B34"/>
  <c r="Q17"/>
  <c r="D34"/>
  <c r="R17"/>
  <c r="F34"/>
  <c r="H34"/>
  <c r="T17"/>
  <c r="J34"/>
  <c r="U17"/>
  <c r="L34"/>
  <c r="N34"/>
  <c r="P34"/>
  <c r="R34"/>
  <c r="Y17"/>
  <c r="T34"/>
  <c r="Z17"/>
  <c r="V34"/>
  <c r="X34"/>
  <c r="Z34"/>
  <c r="AC17" s="1"/>
  <c r="AB34"/>
  <c r="AK34"/>
  <c r="B35"/>
  <c r="D35"/>
  <c r="R18" s="1"/>
  <c r="F35"/>
  <c r="H35"/>
  <c r="T18"/>
  <c r="J35"/>
  <c r="L35"/>
  <c r="N35"/>
  <c r="P35"/>
  <c r="R35"/>
  <c r="T35"/>
  <c r="Z18" s="1"/>
  <c r="V35"/>
  <c r="X35"/>
  <c r="Z35"/>
  <c r="AC18" s="1"/>
  <c r="AB35"/>
  <c r="AL35"/>
  <c r="AM36"/>
  <c r="AN37"/>
  <c r="AO38"/>
  <c r="AP39"/>
  <c r="C40"/>
  <c r="K40"/>
  <c r="AQ40"/>
  <c r="A41"/>
  <c r="B40" s="1"/>
  <c r="B41"/>
  <c r="AR41"/>
  <c r="A42"/>
  <c r="C42"/>
  <c r="AS42"/>
  <c r="A43"/>
  <c r="D40" s="1"/>
  <c r="D43"/>
  <c r="AT43"/>
  <c r="A44"/>
  <c r="E40" s="1"/>
  <c r="E44"/>
  <c r="AU44"/>
  <c r="A45"/>
  <c r="F40" s="1"/>
  <c r="F45"/>
  <c r="A46"/>
  <c r="G40" s="1"/>
  <c r="G46"/>
  <c r="A47"/>
  <c r="H40" s="1"/>
  <c r="H47"/>
  <c r="AH47"/>
  <c r="A48"/>
  <c r="I40" s="1"/>
  <c r="I48"/>
  <c r="AI48"/>
  <c r="A49"/>
  <c r="J40" s="1"/>
  <c r="J49"/>
  <c r="AJ49"/>
  <c r="A50"/>
  <c r="K50"/>
  <c r="AK50"/>
  <c r="A51"/>
  <c r="L40" s="1"/>
  <c r="AL51"/>
  <c r="A52"/>
  <c r="M40"/>
  <c r="AM52"/>
  <c r="A53"/>
  <c r="N40" s="1"/>
  <c r="AN53"/>
  <c r="A54"/>
  <c r="O40" s="1"/>
  <c r="AO54"/>
  <c r="A55"/>
  <c r="AP55"/>
  <c r="A56"/>
  <c r="AQ56"/>
  <c r="A57"/>
  <c r="AR57"/>
  <c r="A58"/>
  <c r="AS58"/>
  <c r="A59"/>
  <c r="AT59"/>
  <c r="AU60"/>
  <c r="AH63"/>
  <c r="B64"/>
  <c r="AI64"/>
  <c r="B65"/>
  <c r="AJ65"/>
  <c r="B66"/>
  <c r="D99" s="1"/>
  <c r="AK66"/>
  <c r="AL67"/>
  <c r="AM68"/>
  <c r="D69"/>
  <c r="G69"/>
  <c r="K69"/>
  <c r="M69"/>
  <c r="O69"/>
  <c r="AN69"/>
  <c r="D70"/>
  <c r="O70"/>
  <c r="AO70"/>
  <c r="D71"/>
  <c r="O71"/>
  <c r="AP71"/>
  <c r="D72"/>
  <c r="O72"/>
  <c r="AQ72"/>
  <c r="D73"/>
  <c r="O73"/>
  <c r="AR73"/>
  <c r="D74"/>
  <c r="O74"/>
  <c r="AS74"/>
  <c r="D75"/>
  <c r="O75"/>
  <c r="AT75"/>
  <c r="D76"/>
  <c r="O76"/>
  <c r="AU76"/>
  <c r="D77"/>
  <c r="O77"/>
  <c r="D78"/>
  <c r="O78"/>
  <c r="D79"/>
  <c r="E79"/>
  <c r="G79"/>
  <c r="I79"/>
  <c r="K79"/>
  <c r="M79"/>
  <c r="O79"/>
  <c r="AH79"/>
  <c r="D80"/>
  <c r="E80"/>
  <c r="G80"/>
  <c r="I80"/>
  <c r="K80"/>
  <c r="M80"/>
  <c r="O80"/>
  <c r="AI80"/>
  <c r="D81"/>
  <c r="E81"/>
  <c r="G81"/>
  <c r="I81"/>
  <c r="K81"/>
  <c r="M81"/>
  <c r="O81"/>
  <c r="AJ81"/>
  <c r="D82"/>
  <c r="E82"/>
  <c r="G82"/>
  <c r="I82"/>
  <c r="K82"/>
  <c r="M82"/>
  <c r="O82"/>
  <c r="AK82"/>
  <c r="AL83"/>
  <c r="D84"/>
  <c r="K84"/>
  <c r="AM84"/>
  <c r="D85"/>
  <c r="AN85"/>
  <c r="O86"/>
  <c r="AO86"/>
  <c r="AP87"/>
  <c r="AQ88"/>
  <c r="D89"/>
  <c r="AR89"/>
  <c r="O90"/>
  <c r="AS90"/>
  <c r="AT91"/>
  <c r="AU92"/>
  <c r="D93"/>
  <c r="G94"/>
  <c r="O94"/>
  <c r="I95"/>
  <c r="AH95"/>
  <c r="I96"/>
  <c r="AI96"/>
  <c r="I97"/>
  <c r="AJ97"/>
  <c r="AK98"/>
  <c r="E99"/>
  <c r="AL99"/>
  <c r="I100"/>
  <c r="AM100"/>
  <c r="E101"/>
  <c r="AN101"/>
  <c r="I102"/>
  <c r="AO102"/>
  <c r="E103"/>
  <c r="AP103"/>
  <c r="I104"/>
  <c r="AQ104"/>
  <c r="E105"/>
  <c r="AR105"/>
  <c r="I106"/>
  <c r="AS106"/>
  <c r="E107"/>
  <c r="AT107"/>
  <c r="I108"/>
  <c r="AU108"/>
  <c r="E109"/>
  <c r="D110"/>
  <c r="K110"/>
  <c r="I111"/>
  <c r="AH111"/>
  <c r="E112"/>
  <c r="AI112"/>
  <c r="AJ113"/>
  <c r="AK114"/>
  <c r="AL115"/>
  <c r="AM116"/>
  <c r="D117"/>
  <c r="F117"/>
  <c r="H117"/>
  <c r="AN117"/>
  <c r="D118"/>
  <c r="F118"/>
  <c r="H118"/>
  <c r="AO118"/>
  <c r="D119"/>
  <c r="F119"/>
  <c r="H119"/>
  <c r="AP119"/>
  <c r="D120"/>
  <c r="F120"/>
  <c r="H120"/>
  <c r="AQ120"/>
  <c r="D121"/>
  <c r="F121"/>
  <c r="H121"/>
  <c r="AR121"/>
  <c r="D122"/>
  <c r="F122"/>
  <c r="H122"/>
  <c r="AS122"/>
  <c r="D123"/>
  <c r="F123"/>
  <c r="H123"/>
  <c r="AT123"/>
  <c r="D124"/>
  <c r="F124"/>
  <c r="H124"/>
  <c r="AU124"/>
  <c r="D125"/>
  <c r="F125"/>
  <c r="H125"/>
  <c r="D126"/>
  <c r="F126"/>
  <c r="H126"/>
  <c r="D127"/>
  <c r="E127"/>
  <c r="F127"/>
  <c r="G127"/>
  <c r="H127"/>
  <c r="D128"/>
  <c r="E128"/>
  <c r="F128"/>
  <c r="G128"/>
  <c r="H128"/>
  <c r="D129"/>
  <c r="E129"/>
  <c r="F129"/>
  <c r="G129"/>
  <c r="H129"/>
  <c r="D130"/>
  <c r="E130"/>
  <c r="F130"/>
  <c r="G130"/>
  <c r="H130"/>
  <c r="B2" i="4"/>
  <c r="C15" s="1"/>
  <c r="C6"/>
  <c r="B5"/>
  <c r="C5"/>
  <c r="D5"/>
  <c r="B7"/>
  <c r="AG9" s="1"/>
  <c r="C9"/>
  <c r="C11"/>
  <c r="C13"/>
  <c r="C17"/>
  <c r="D18"/>
  <c r="C22"/>
  <c r="E22"/>
  <c r="G22"/>
  <c r="I22"/>
  <c r="K22"/>
  <c r="M22"/>
  <c r="O22"/>
  <c r="Q22"/>
  <c r="S22"/>
  <c r="U22"/>
  <c r="W22"/>
  <c r="Y22"/>
  <c r="AA22"/>
  <c r="AC22"/>
  <c r="AH31"/>
  <c r="AI32"/>
  <c r="AJ33"/>
  <c r="AK34"/>
  <c r="AL35"/>
  <c r="AM36"/>
  <c r="AN37"/>
  <c r="AO38"/>
  <c r="AP39"/>
  <c r="AQ40"/>
  <c r="B41"/>
  <c r="AR41"/>
  <c r="C42"/>
  <c r="AS42"/>
  <c r="D43"/>
  <c r="AT43"/>
  <c r="E44"/>
  <c r="AU44"/>
  <c r="F45"/>
  <c r="G46"/>
  <c r="H47"/>
  <c r="AH47"/>
  <c r="I48"/>
  <c r="AI48"/>
  <c r="J49"/>
  <c r="AJ49"/>
  <c r="K50"/>
  <c r="AK50"/>
  <c r="AL51"/>
  <c r="AM52"/>
  <c r="AN53"/>
  <c r="AO54"/>
  <c r="A55"/>
  <c r="AP55"/>
  <c r="A56"/>
  <c r="AQ56"/>
  <c r="A57"/>
  <c r="AR57"/>
  <c r="A58"/>
  <c r="AS58"/>
  <c r="A59"/>
  <c r="AT59"/>
  <c r="AU60"/>
  <c r="AH63"/>
  <c r="AI64"/>
  <c r="B65"/>
  <c r="AJ65"/>
  <c r="AK66"/>
  <c r="AL67"/>
  <c r="AM68"/>
  <c r="AN69"/>
  <c r="AO70"/>
  <c r="D71"/>
  <c r="AP71"/>
  <c r="AQ72"/>
  <c r="D73"/>
  <c r="AR73"/>
  <c r="AS74"/>
  <c r="D75"/>
  <c r="AT75"/>
  <c r="AU76"/>
  <c r="D77"/>
  <c r="AH79"/>
  <c r="D80"/>
  <c r="AI80"/>
  <c r="G81"/>
  <c r="AJ81"/>
  <c r="G82"/>
  <c r="AK82"/>
  <c r="AL83"/>
  <c r="AM84"/>
  <c r="AN85"/>
  <c r="AO86"/>
  <c r="AP87"/>
  <c r="AQ88"/>
  <c r="AR89"/>
  <c r="AS90"/>
  <c r="AT91"/>
  <c r="AU92"/>
  <c r="D94"/>
  <c r="AH95"/>
  <c r="AI96"/>
  <c r="AJ97"/>
  <c r="AK98"/>
  <c r="AL99"/>
  <c r="AM100"/>
  <c r="AN101"/>
  <c r="AO102"/>
  <c r="AP103"/>
  <c r="AQ104"/>
  <c r="AR105"/>
  <c r="AS106"/>
  <c r="AT107"/>
  <c r="AU108"/>
  <c r="AH111"/>
  <c r="AI112"/>
  <c r="AJ113"/>
  <c r="AK114"/>
  <c r="AL115"/>
  <c r="AM116"/>
  <c r="H117"/>
  <c r="AN117"/>
  <c r="H118"/>
  <c r="AO118"/>
  <c r="H119"/>
  <c r="AP119"/>
  <c r="H120"/>
  <c r="AQ120"/>
  <c r="H121"/>
  <c r="AR121"/>
  <c r="H122"/>
  <c r="AS122"/>
  <c r="H123"/>
  <c r="AT123"/>
  <c r="H124"/>
  <c r="AU124"/>
  <c r="H125"/>
  <c r="D127"/>
  <c r="F128"/>
  <c r="F129"/>
  <c r="E130"/>
  <c r="B2" i="3"/>
  <c r="D6" s="1"/>
  <c r="B3"/>
  <c r="B5"/>
  <c r="C5"/>
  <c r="D5"/>
  <c r="C6"/>
  <c r="B7"/>
  <c r="D7"/>
  <c r="AK7"/>
  <c r="C8"/>
  <c r="D8"/>
  <c r="B9"/>
  <c r="C9"/>
  <c r="D9"/>
  <c r="AG9"/>
  <c r="B10"/>
  <c r="C10"/>
  <c r="D10"/>
  <c r="B11"/>
  <c r="C11"/>
  <c r="D11"/>
  <c r="AG11"/>
  <c r="AU11" s="1"/>
  <c r="O44" s="1"/>
  <c r="B12"/>
  <c r="AG14"/>
  <c r="C12"/>
  <c r="D12"/>
  <c r="AG12"/>
  <c r="B13"/>
  <c r="A48" s="1"/>
  <c r="I40" s="1"/>
  <c r="C13"/>
  <c r="D13"/>
  <c r="B14"/>
  <c r="C14"/>
  <c r="D14"/>
  <c r="B15"/>
  <c r="A50" s="1"/>
  <c r="K40" s="1"/>
  <c r="C15"/>
  <c r="D15"/>
  <c r="K15"/>
  <c r="AG15"/>
  <c r="B16"/>
  <c r="AG18" s="1"/>
  <c r="C16"/>
  <c r="D16"/>
  <c r="K16"/>
  <c r="AG16"/>
  <c r="B17"/>
  <c r="C17"/>
  <c r="D17"/>
  <c r="K17"/>
  <c r="B18"/>
  <c r="C18"/>
  <c r="D18"/>
  <c r="K18"/>
  <c r="B19"/>
  <c r="AG21"/>
  <c r="C19"/>
  <c r="D19"/>
  <c r="AG20"/>
  <c r="C22"/>
  <c r="D22"/>
  <c r="E22"/>
  <c r="G22"/>
  <c r="H22"/>
  <c r="I22"/>
  <c r="J22"/>
  <c r="AL7"/>
  <c r="AL131" s="1"/>
  <c r="K22"/>
  <c r="M22"/>
  <c r="N22"/>
  <c r="AN7" s="1"/>
  <c r="O22"/>
  <c r="Q22"/>
  <c r="R22"/>
  <c r="AP7" s="1"/>
  <c r="AP131" s="1"/>
  <c r="S22"/>
  <c r="U22"/>
  <c r="W22"/>
  <c r="Y22"/>
  <c r="Z22"/>
  <c r="AT7" s="1"/>
  <c r="AT131" s="1"/>
  <c r="AA22"/>
  <c r="AB22"/>
  <c r="AU7" s="1"/>
  <c r="AU12" s="1"/>
  <c r="AU67" s="1"/>
  <c r="AC22"/>
  <c r="F23"/>
  <c r="I70" s="1"/>
  <c r="P23"/>
  <c r="Z23"/>
  <c r="J24"/>
  <c r="Z24"/>
  <c r="R25"/>
  <c r="B26"/>
  <c r="N26"/>
  <c r="AB26"/>
  <c r="J27"/>
  <c r="X27"/>
  <c r="F28"/>
  <c r="V28"/>
  <c r="J29"/>
  <c r="V29"/>
  <c r="B30"/>
  <c r="L30"/>
  <c r="V30"/>
  <c r="B31"/>
  <c r="N31"/>
  <c r="V31"/>
  <c r="AH31"/>
  <c r="H32"/>
  <c r="P32"/>
  <c r="X32"/>
  <c r="AI32"/>
  <c r="B33"/>
  <c r="J33"/>
  <c r="R33"/>
  <c r="Z33"/>
  <c r="AJ33"/>
  <c r="D34"/>
  <c r="L34"/>
  <c r="T34"/>
  <c r="AB34"/>
  <c r="AK34"/>
  <c r="F35"/>
  <c r="N35"/>
  <c r="V35"/>
  <c r="AL35"/>
  <c r="AM36"/>
  <c r="AN37"/>
  <c r="AO38"/>
  <c r="AP39"/>
  <c r="AQ40"/>
  <c r="B41"/>
  <c r="AR41"/>
  <c r="A42"/>
  <c r="C40" s="1"/>
  <c r="C42"/>
  <c r="AS42"/>
  <c r="D43"/>
  <c r="AT43"/>
  <c r="A44"/>
  <c r="E40" s="1"/>
  <c r="E44"/>
  <c r="AU44"/>
  <c r="A45"/>
  <c r="F40"/>
  <c r="F45"/>
  <c r="A46"/>
  <c r="G40" s="1"/>
  <c r="G46"/>
  <c r="A47"/>
  <c r="H40"/>
  <c r="H47"/>
  <c r="AH47"/>
  <c r="I48"/>
  <c r="AI48"/>
  <c r="A49"/>
  <c r="J40" s="1"/>
  <c r="J49"/>
  <c r="AJ49"/>
  <c r="K50"/>
  <c r="AK50"/>
  <c r="AL51"/>
  <c r="A52"/>
  <c r="M40" s="1"/>
  <c r="AM52"/>
  <c r="A53"/>
  <c r="N40" s="1"/>
  <c r="AN53"/>
  <c r="A54"/>
  <c r="O40"/>
  <c r="AO54"/>
  <c r="A55"/>
  <c r="AP55"/>
  <c r="A56"/>
  <c r="AQ56"/>
  <c r="A57"/>
  <c r="AR57"/>
  <c r="A58"/>
  <c r="AS58"/>
  <c r="A59"/>
  <c r="AT59"/>
  <c r="AU60"/>
  <c r="AH63"/>
  <c r="B64"/>
  <c r="AI64"/>
  <c r="B65"/>
  <c r="AJ65"/>
  <c r="B66"/>
  <c r="I99"/>
  <c r="AK66"/>
  <c r="AL67"/>
  <c r="AM68"/>
  <c r="D69"/>
  <c r="K69"/>
  <c r="AN69"/>
  <c r="D70"/>
  <c r="AO70"/>
  <c r="D71"/>
  <c r="AP71"/>
  <c r="D72"/>
  <c r="AQ72"/>
  <c r="D73"/>
  <c r="AR73"/>
  <c r="D74"/>
  <c r="AS74"/>
  <c r="D75"/>
  <c r="AT75"/>
  <c r="D76"/>
  <c r="AU76"/>
  <c r="D77"/>
  <c r="D78"/>
  <c r="D79"/>
  <c r="E79"/>
  <c r="G79"/>
  <c r="I79"/>
  <c r="K79"/>
  <c r="O79"/>
  <c r="AH79"/>
  <c r="D80"/>
  <c r="E80"/>
  <c r="G80"/>
  <c r="I80"/>
  <c r="K80"/>
  <c r="AI80"/>
  <c r="D81"/>
  <c r="E81"/>
  <c r="G81"/>
  <c r="I81"/>
  <c r="K81"/>
  <c r="AJ81"/>
  <c r="D82"/>
  <c r="E82"/>
  <c r="G82"/>
  <c r="I82"/>
  <c r="K82"/>
  <c r="AK82"/>
  <c r="AL83"/>
  <c r="D84"/>
  <c r="O84"/>
  <c r="AM84"/>
  <c r="D85"/>
  <c r="O85"/>
  <c r="AN85"/>
  <c r="D86"/>
  <c r="O86"/>
  <c r="AO86"/>
  <c r="D87"/>
  <c r="O87"/>
  <c r="AP87"/>
  <c r="D88"/>
  <c r="O88"/>
  <c r="AQ88"/>
  <c r="D89"/>
  <c r="O89"/>
  <c r="AR89"/>
  <c r="D90"/>
  <c r="O90"/>
  <c r="AS90"/>
  <c r="D91"/>
  <c r="O91"/>
  <c r="AT91"/>
  <c r="D92"/>
  <c r="O92"/>
  <c r="AU92"/>
  <c r="D93"/>
  <c r="O93"/>
  <c r="D94"/>
  <c r="E94"/>
  <c r="G94"/>
  <c r="I94"/>
  <c r="K94"/>
  <c r="M94"/>
  <c r="O94"/>
  <c r="D95"/>
  <c r="E95"/>
  <c r="G95"/>
  <c r="I95"/>
  <c r="K95"/>
  <c r="M95"/>
  <c r="O95"/>
  <c r="AH95"/>
  <c r="D96"/>
  <c r="E96"/>
  <c r="G96"/>
  <c r="I96"/>
  <c r="K96"/>
  <c r="M96"/>
  <c r="O96"/>
  <c r="AI96"/>
  <c r="D97"/>
  <c r="E97"/>
  <c r="G97"/>
  <c r="I97"/>
  <c r="K97"/>
  <c r="M97"/>
  <c r="O97"/>
  <c r="AJ97"/>
  <c r="AK98"/>
  <c r="D99"/>
  <c r="K99"/>
  <c r="AL99"/>
  <c r="G100"/>
  <c r="AM100"/>
  <c r="D101"/>
  <c r="K101"/>
  <c r="AN101"/>
  <c r="G102"/>
  <c r="AO102"/>
  <c r="D103"/>
  <c r="K103"/>
  <c r="AP103"/>
  <c r="G104"/>
  <c r="AQ104"/>
  <c r="D105"/>
  <c r="K105"/>
  <c r="AR105"/>
  <c r="G106"/>
  <c r="AS106"/>
  <c r="D107"/>
  <c r="K107"/>
  <c r="AT107"/>
  <c r="G108"/>
  <c r="AU108"/>
  <c r="D109"/>
  <c r="K109"/>
  <c r="I110"/>
  <c r="G111"/>
  <c r="AH111"/>
  <c r="D112"/>
  <c r="K112"/>
  <c r="AI112"/>
  <c r="AJ113"/>
  <c r="AK114"/>
  <c r="AL115"/>
  <c r="AM116"/>
  <c r="D117"/>
  <c r="F117"/>
  <c r="H117"/>
  <c r="AN117"/>
  <c r="D118"/>
  <c r="F118"/>
  <c r="H118"/>
  <c r="AO118"/>
  <c r="D119"/>
  <c r="F119"/>
  <c r="H119"/>
  <c r="AP119"/>
  <c r="D120"/>
  <c r="F120"/>
  <c r="H120"/>
  <c r="AQ120"/>
  <c r="D121"/>
  <c r="F121"/>
  <c r="H121"/>
  <c r="AR121"/>
  <c r="D122"/>
  <c r="F122"/>
  <c r="H122"/>
  <c r="AS122"/>
  <c r="D123"/>
  <c r="F123"/>
  <c r="H123"/>
  <c r="AT123"/>
  <c r="D124"/>
  <c r="F124"/>
  <c r="H124"/>
  <c r="AU124"/>
  <c r="D125"/>
  <c r="F125"/>
  <c r="H125"/>
  <c r="D126"/>
  <c r="F126"/>
  <c r="H126"/>
  <c r="D127"/>
  <c r="E127"/>
  <c r="F127"/>
  <c r="G127"/>
  <c r="H127"/>
  <c r="D128"/>
  <c r="E128"/>
  <c r="F128"/>
  <c r="G128"/>
  <c r="H128"/>
  <c r="D129"/>
  <c r="E129"/>
  <c r="F129"/>
  <c r="G129"/>
  <c r="H129"/>
  <c r="D130"/>
  <c r="E130"/>
  <c r="F130"/>
  <c r="G130"/>
  <c r="H130"/>
  <c r="AK131"/>
  <c r="AN131"/>
  <c r="B2" i="2"/>
  <c r="C9" s="1"/>
  <c r="B5"/>
  <c r="C5"/>
  <c r="D5"/>
  <c r="B7"/>
  <c r="AG9"/>
  <c r="B12"/>
  <c r="C14"/>
  <c r="C17"/>
  <c r="K18"/>
  <c r="C22"/>
  <c r="E22"/>
  <c r="G22"/>
  <c r="I22"/>
  <c r="K22"/>
  <c r="M22"/>
  <c r="O22"/>
  <c r="Q22"/>
  <c r="S22"/>
  <c r="U22"/>
  <c r="W22"/>
  <c r="Y22"/>
  <c r="AA22"/>
  <c r="AC22"/>
  <c r="AH31"/>
  <c r="AI32"/>
  <c r="AJ33"/>
  <c r="AK34"/>
  <c r="AL35"/>
  <c r="AM36"/>
  <c r="AN37"/>
  <c r="AO38"/>
  <c r="AP39"/>
  <c r="AQ40"/>
  <c r="B41"/>
  <c r="AR41"/>
  <c r="C42"/>
  <c r="AS42"/>
  <c r="D43"/>
  <c r="AT43"/>
  <c r="E44"/>
  <c r="AU44"/>
  <c r="F45"/>
  <c r="G46"/>
  <c r="H47"/>
  <c r="AH47"/>
  <c r="I48"/>
  <c r="AI48"/>
  <c r="J49"/>
  <c r="AJ49"/>
  <c r="K50"/>
  <c r="AK50"/>
  <c r="AL51"/>
  <c r="AM52"/>
  <c r="AN53"/>
  <c r="AO54"/>
  <c r="A55"/>
  <c r="AP55"/>
  <c r="A56"/>
  <c r="AQ56"/>
  <c r="A57"/>
  <c r="AR57"/>
  <c r="A58"/>
  <c r="AS58"/>
  <c r="A59"/>
  <c r="AT59"/>
  <c r="AU60"/>
  <c r="AH63"/>
  <c r="AI64"/>
  <c r="B65"/>
  <c r="D84" s="1"/>
  <c r="AJ65"/>
  <c r="AK66"/>
  <c r="AL67"/>
  <c r="AM68"/>
  <c r="AN69"/>
  <c r="AO70"/>
  <c r="AP71"/>
  <c r="AQ72"/>
  <c r="AR73"/>
  <c r="AS74"/>
  <c r="AT75"/>
  <c r="AU76"/>
  <c r="D77"/>
  <c r="AH79"/>
  <c r="AI80"/>
  <c r="E81"/>
  <c r="AJ81"/>
  <c r="I82"/>
  <c r="AK82"/>
  <c r="AL83"/>
  <c r="O84"/>
  <c r="AM84"/>
  <c r="AN85"/>
  <c r="O86"/>
  <c r="AO86"/>
  <c r="AP87"/>
  <c r="O88"/>
  <c r="AQ88"/>
  <c r="AR89"/>
  <c r="O90"/>
  <c r="AS90"/>
  <c r="AT91"/>
  <c r="O92"/>
  <c r="AU92"/>
  <c r="G94"/>
  <c r="I95"/>
  <c r="AH95"/>
  <c r="I96"/>
  <c r="AI96"/>
  <c r="I97"/>
  <c r="AJ97"/>
  <c r="AK98"/>
  <c r="AL99"/>
  <c r="AM100"/>
  <c r="AN101"/>
  <c r="AO102"/>
  <c r="AP103"/>
  <c r="AQ104"/>
  <c r="AR105"/>
  <c r="AS106"/>
  <c r="AT107"/>
  <c r="AU108"/>
  <c r="AH111"/>
  <c r="AI112"/>
  <c r="AJ113"/>
  <c r="AK114"/>
  <c r="AL115"/>
  <c r="AM116"/>
  <c r="AN117"/>
  <c r="F118"/>
  <c r="AO118"/>
  <c r="AP119"/>
  <c r="F120"/>
  <c r="AQ120"/>
  <c r="AR121"/>
  <c r="F122"/>
  <c r="AS122"/>
  <c r="AT123"/>
  <c r="F124"/>
  <c r="AU124"/>
  <c r="H126"/>
  <c r="F128"/>
  <c r="D130"/>
  <c r="D3" i="1"/>
  <c r="F3"/>
  <c r="D4"/>
  <c r="E4"/>
  <c r="F4"/>
  <c r="D5"/>
  <c r="E5"/>
  <c r="F5"/>
  <c r="D6"/>
  <c r="E6"/>
  <c r="F6"/>
  <c r="D7"/>
  <c r="E7"/>
  <c r="F7"/>
  <c r="D8"/>
  <c r="E8"/>
  <c r="F8"/>
  <c r="D9"/>
  <c r="E9"/>
  <c r="F9"/>
  <c r="D10"/>
  <c r="E10"/>
  <c r="F10"/>
  <c r="D11"/>
  <c r="D12"/>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I96" i="4"/>
  <c r="I97"/>
  <c r="D86"/>
  <c r="D88"/>
  <c r="D90"/>
  <c r="D92"/>
  <c r="D95"/>
  <c r="G96"/>
  <c r="O96"/>
  <c r="G97"/>
  <c r="O97"/>
  <c r="D84"/>
  <c r="D85"/>
  <c r="D87"/>
  <c r="D89"/>
  <c r="D91"/>
  <c r="D93"/>
  <c r="D96"/>
  <c r="K96"/>
  <c r="D97"/>
  <c r="K97"/>
  <c r="AU12" i="5"/>
  <c r="AU51"/>
  <c r="AT12"/>
  <c r="AN21" i="3"/>
  <c r="AN44" s="1"/>
  <c r="AT131" i="5"/>
  <c r="AT8"/>
  <c r="N41"/>
  <c r="AT9"/>
  <c r="AT80"/>
  <c r="D6" i="2"/>
  <c r="E112" i="3"/>
  <c r="I111"/>
  <c r="K110"/>
  <c r="D110"/>
  <c r="E109"/>
  <c r="I108"/>
  <c r="E107"/>
  <c r="I106"/>
  <c r="E105"/>
  <c r="I104"/>
  <c r="E103"/>
  <c r="I102"/>
  <c r="E101"/>
  <c r="I100"/>
  <c r="E99"/>
  <c r="O78"/>
  <c r="O75"/>
  <c r="O71"/>
  <c r="AT21"/>
  <c r="E97" i="4"/>
  <c r="AQ21" i="5"/>
  <c r="AQ108"/>
  <c r="AQ131"/>
  <c r="AK19"/>
  <c r="AK90" s="1"/>
  <c r="AT19"/>
  <c r="AT42"/>
  <c r="AI19"/>
  <c r="AI42" s="1"/>
  <c r="AQ19"/>
  <c r="AH19"/>
  <c r="AL19"/>
  <c r="AL90"/>
  <c r="AP19"/>
  <c r="J52" s="1"/>
  <c r="AU19"/>
  <c r="O52"/>
  <c r="AT16"/>
  <c r="AU16"/>
  <c r="AU87" s="1"/>
  <c r="AU10"/>
  <c r="AT10"/>
  <c r="AT81" s="1"/>
  <c r="AT9" i="3"/>
  <c r="AT32" s="1"/>
  <c r="AT12"/>
  <c r="AT16"/>
  <c r="N49"/>
  <c r="AK18"/>
  <c r="AK121" s="1"/>
  <c r="AT18"/>
  <c r="AT57"/>
  <c r="AN18"/>
  <c r="AL18"/>
  <c r="AP18"/>
  <c r="AP73" s="1"/>
  <c r="AI20" i="5"/>
  <c r="G112" i="3"/>
  <c r="K111"/>
  <c r="D111"/>
  <c r="E110"/>
  <c r="G109"/>
  <c r="K108"/>
  <c r="D108"/>
  <c r="G107"/>
  <c r="K106"/>
  <c r="D106"/>
  <c r="G105"/>
  <c r="K104"/>
  <c r="D104"/>
  <c r="G103"/>
  <c r="K102"/>
  <c r="D102"/>
  <c r="G101"/>
  <c r="K100"/>
  <c r="D100"/>
  <c r="G99"/>
  <c r="O74"/>
  <c r="O70"/>
  <c r="M69"/>
  <c r="M97" i="4"/>
  <c r="E96"/>
  <c r="AK21" i="5"/>
  <c r="AK92"/>
  <c r="AK131"/>
  <c r="AK20"/>
  <c r="AK91" s="1"/>
  <c r="AI21"/>
  <c r="AI44" s="1"/>
  <c r="AI131"/>
  <c r="AU11"/>
  <c r="AT11"/>
  <c r="AT14" i="3"/>
  <c r="AT69"/>
  <c r="AK20"/>
  <c r="D23"/>
  <c r="L23"/>
  <c r="AB23"/>
  <c r="H24"/>
  <c r="P24"/>
  <c r="I86" s="1"/>
  <c r="X24"/>
  <c r="D25"/>
  <c r="T25"/>
  <c r="M87" s="1"/>
  <c r="AB25"/>
  <c r="H26"/>
  <c r="P26"/>
  <c r="I88"/>
  <c r="X26"/>
  <c r="L27"/>
  <c r="E89"/>
  <c r="T27"/>
  <c r="AB27"/>
  <c r="H28"/>
  <c r="P28"/>
  <c r="I90" s="1"/>
  <c r="X28"/>
  <c r="D29"/>
  <c r="L29"/>
  <c r="T29"/>
  <c r="M91"/>
  <c r="AU8" i="5"/>
  <c r="AU111" s="1"/>
  <c r="AU9"/>
  <c r="AU64"/>
  <c r="AU17"/>
  <c r="AU131"/>
  <c r="AU13"/>
  <c r="AU68" s="1"/>
  <c r="AT13"/>
  <c r="C7" i="2"/>
  <c r="I112" i="3"/>
  <c r="E111"/>
  <c r="G110"/>
  <c r="I109"/>
  <c r="E108"/>
  <c r="I107"/>
  <c r="E106"/>
  <c r="I105"/>
  <c r="E104"/>
  <c r="I103"/>
  <c r="E102"/>
  <c r="I101"/>
  <c r="E100"/>
  <c r="M82"/>
  <c r="M81"/>
  <c r="M80"/>
  <c r="M79"/>
  <c r="O77"/>
  <c r="O73"/>
  <c r="M96" i="4"/>
  <c r="B8" i="3"/>
  <c r="D27" s="1"/>
  <c r="C7"/>
  <c r="B6"/>
  <c r="T23" s="1"/>
  <c r="M85" s="1"/>
  <c r="H130" i="4"/>
  <c r="D130"/>
  <c r="E129"/>
  <c r="D128"/>
  <c r="H126"/>
  <c r="F125"/>
  <c r="F124"/>
  <c r="F123"/>
  <c r="F122"/>
  <c r="F121"/>
  <c r="F120"/>
  <c r="F119"/>
  <c r="F118"/>
  <c r="F117"/>
  <c r="E82"/>
  <c r="E81"/>
  <c r="D19"/>
  <c r="C18"/>
  <c r="B17"/>
  <c r="D16"/>
  <c r="B15"/>
  <c r="D14"/>
  <c r="B13"/>
  <c r="D12"/>
  <c r="B11"/>
  <c r="D10"/>
  <c r="B9"/>
  <c r="D8"/>
  <c r="D6"/>
  <c r="O97" i="5"/>
  <c r="G97"/>
  <c r="O96"/>
  <c r="G96"/>
  <c r="O95"/>
  <c r="G95"/>
  <c r="M94"/>
  <c r="E94"/>
  <c r="O91"/>
  <c r="D90"/>
  <c r="O87"/>
  <c r="D86"/>
  <c r="M92"/>
  <c r="AT21"/>
  <c r="AT92" s="1"/>
  <c r="AP21"/>
  <c r="J54"/>
  <c r="AL21"/>
  <c r="AH21"/>
  <c r="AH76" s="1"/>
  <c r="AT17"/>
  <c r="AR9" i="6"/>
  <c r="AR96"/>
  <c r="AR131"/>
  <c r="AU14"/>
  <c r="AT14"/>
  <c r="AT117"/>
  <c r="AR14"/>
  <c r="AR53" s="1"/>
  <c r="AU9"/>
  <c r="AU96" s="1"/>
  <c r="AU131"/>
  <c r="AU17"/>
  <c r="O50"/>
  <c r="AU15"/>
  <c r="AU13"/>
  <c r="AU84" s="1"/>
  <c r="AT13"/>
  <c r="AT116" s="1"/>
  <c r="AR13"/>
  <c r="N23" i="8"/>
  <c r="Z24"/>
  <c r="Z26"/>
  <c r="Z28"/>
  <c r="Z30"/>
  <c r="Z33"/>
  <c r="D34"/>
  <c r="L34"/>
  <c r="T34"/>
  <c r="AB34"/>
  <c r="F35"/>
  <c r="N35"/>
  <c r="V35"/>
  <c r="AB23"/>
  <c r="AB25"/>
  <c r="T27"/>
  <c r="AB27"/>
  <c r="AB29"/>
  <c r="AB31"/>
  <c r="B34"/>
  <c r="J34"/>
  <c r="R34"/>
  <c r="Z34"/>
  <c r="D35"/>
  <c r="L35"/>
  <c r="T35"/>
  <c r="AB35"/>
  <c r="R23"/>
  <c r="Z23"/>
  <c r="Z25"/>
  <c r="B27"/>
  <c r="Z27"/>
  <c r="Z29"/>
  <c r="Z31"/>
  <c r="AB32"/>
  <c r="H34"/>
  <c r="P34"/>
  <c r="X34"/>
  <c r="B35"/>
  <c r="J35"/>
  <c r="R35"/>
  <c r="Z35"/>
  <c r="AB24"/>
  <c r="AB26"/>
  <c r="AB28"/>
  <c r="AB30"/>
  <c r="Z32"/>
  <c r="AB33"/>
  <c r="F34"/>
  <c r="N34"/>
  <c r="V34"/>
  <c r="H35"/>
  <c r="P35"/>
  <c r="X35"/>
  <c r="F130" i="4"/>
  <c r="G129"/>
  <c r="H128"/>
  <c r="F127"/>
  <c r="D126"/>
  <c r="I82"/>
  <c r="I81"/>
  <c r="D78"/>
  <c r="A42"/>
  <c r="C40" s="1"/>
  <c r="D22"/>
  <c r="B19"/>
  <c r="K18"/>
  <c r="D17"/>
  <c r="B16"/>
  <c r="D15"/>
  <c r="B14"/>
  <c r="D13"/>
  <c r="B12"/>
  <c r="D11"/>
  <c r="B10"/>
  <c r="D9"/>
  <c r="B8"/>
  <c r="C7"/>
  <c r="B6"/>
  <c r="B3"/>
  <c r="K97" i="5"/>
  <c r="D97"/>
  <c r="K96"/>
  <c r="D96"/>
  <c r="K95"/>
  <c r="D95"/>
  <c r="I94"/>
  <c r="O93"/>
  <c r="D92"/>
  <c r="O89"/>
  <c r="D88"/>
  <c r="O85"/>
  <c r="M84"/>
  <c r="Z6"/>
  <c r="AU20"/>
  <c r="AU107"/>
  <c r="AP20"/>
  <c r="AP43"/>
  <c r="AL20"/>
  <c r="AH20"/>
  <c r="B53" s="1"/>
  <c r="AQ131" i="6"/>
  <c r="AQ21"/>
  <c r="AO20"/>
  <c r="I53"/>
  <c r="AO131"/>
  <c r="AO21"/>
  <c r="I54" s="1"/>
  <c r="AM131"/>
  <c r="AM21"/>
  <c r="AM108" s="1"/>
  <c r="AI131"/>
  <c r="AI21"/>
  <c r="AN19"/>
  <c r="AR19"/>
  <c r="L52" s="1"/>
  <c r="AI19"/>
  <c r="AI122"/>
  <c r="AM19"/>
  <c r="AM122" s="1"/>
  <c r="AQ19"/>
  <c r="AL19"/>
  <c r="AL42" s="1"/>
  <c r="AP19"/>
  <c r="AP90"/>
  <c r="AU19"/>
  <c r="AU106" s="1"/>
  <c r="AO19"/>
  <c r="AO90"/>
  <c r="AT19"/>
  <c r="AU12"/>
  <c r="AT12"/>
  <c r="AR12"/>
  <c r="L45"/>
  <c r="K84" i="3"/>
  <c r="G84"/>
  <c r="AU20"/>
  <c r="AU43" s="1"/>
  <c r="AP20"/>
  <c r="AP59"/>
  <c r="AL20"/>
  <c r="AL123" s="1"/>
  <c r="G130" i="4"/>
  <c r="H129"/>
  <c r="D129"/>
  <c r="H127"/>
  <c r="F126"/>
  <c r="D125"/>
  <c r="D124"/>
  <c r="D123"/>
  <c r="D122"/>
  <c r="D121"/>
  <c r="D120"/>
  <c r="D119"/>
  <c r="D118"/>
  <c r="D117"/>
  <c r="K82"/>
  <c r="D82"/>
  <c r="K81"/>
  <c r="D81"/>
  <c r="D79"/>
  <c r="D76"/>
  <c r="D74"/>
  <c r="D72"/>
  <c r="D70"/>
  <c r="D69"/>
  <c r="B66"/>
  <c r="B64"/>
  <c r="C19"/>
  <c r="B18"/>
  <c r="K17"/>
  <c r="C16"/>
  <c r="C14"/>
  <c r="C12"/>
  <c r="C10"/>
  <c r="C8"/>
  <c r="D7"/>
  <c r="M97" i="5"/>
  <c r="E97"/>
  <c r="M96"/>
  <c r="E96"/>
  <c r="M95"/>
  <c r="E95"/>
  <c r="K94"/>
  <c r="D94"/>
  <c r="O92"/>
  <c r="D91"/>
  <c r="O88"/>
  <c r="D87"/>
  <c r="O84"/>
  <c r="AC9"/>
  <c r="X22"/>
  <c r="AQ20"/>
  <c r="K90" i="6"/>
  <c r="X22"/>
  <c r="AQ20"/>
  <c r="AQ43" s="1"/>
  <c r="AM20"/>
  <c r="G53" s="1"/>
  <c r="AI20"/>
  <c r="C19" i="7"/>
  <c r="B18"/>
  <c r="K17"/>
  <c r="C16"/>
  <c r="C14"/>
  <c r="C12"/>
  <c r="C10"/>
  <c r="C8"/>
  <c r="D7"/>
  <c r="C6"/>
  <c r="C19" i="8"/>
  <c r="B18"/>
  <c r="K17"/>
  <c r="C16"/>
  <c r="C14"/>
  <c r="C12"/>
  <c r="C10"/>
  <c r="C8"/>
  <c r="D7"/>
  <c r="C6"/>
  <c r="P23" i="6"/>
  <c r="AO13" s="1"/>
  <c r="AT21"/>
  <c r="AP21"/>
  <c r="AP108" s="1"/>
  <c r="AL21"/>
  <c r="AL92" s="1"/>
  <c r="AR20"/>
  <c r="AR43" s="1"/>
  <c r="AN20"/>
  <c r="AN91" s="1"/>
  <c r="AT17"/>
  <c r="AT40" s="1"/>
  <c r="AG16"/>
  <c r="AR15"/>
  <c r="AR86" s="1"/>
  <c r="D7"/>
  <c r="D19" i="7"/>
  <c r="C18"/>
  <c r="B17"/>
  <c r="D16"/>
  <c r="B15"/>
  <c r="D14"/>
  <c r="B13"/>
  <c r="D12"/>
  <c r="B11"/>
  <c r="D10"/>
  <c r="B9"/>
  <c r="D8"/>
  <c r="D6"/>
  <c r="D19" i="8"/>
  <c r="C18"/>
  <c r="B17"/>
  <c r="D16"/>
  <c r="B15"/>
  <c r="D14"/>
  <c r="B13"/>
  <c r="T26" s="1"/>
  <c r="J23"/>
  <c r="D12"/>
  <c r="B11"/>
  <c r="D31" s="1"/>
  <c r="F25"/>
  <c r="I72" s="1"/>
  <c r="D10"/>
  <c r="B9"/>
  <c r="X27" s="1"/>
  <c r="D8"/>
  <c r="D6"/>
  <c r="D23" i="6"/>
  <c r="AR21"/>
  <c r="AN21"/>
  <c r="AU20"/>
  <c r="AU123" s="1"/>
  <c r="AP20"/>
  <c r="J53" s="1"/>
  <c r="AL20"/>
  <c r="F53" s="1"/>
  <c r="B19" i="7"/>
  <c r="K18"/>
  <c r="D17"/>
  <c r="B16"/>
  <c r="D15"/>
  <c r="B14"/>
  <c r="D13"/>
  <c r="B12"/>
  <c r="D11"/>
  <c r="B10"/>
  <c r="D9"/>
  <c r="B8"/>
  <c r="C7"/>
  <c r="B6"/>
  <c r="B19" i="8"/>
  <c r="K18"/>
  <c r="D17"/>
  <c r="B16"/>
  <c r="F28" s="1"/>
  <c r="D15"/>
  <c r="B14"/>
  <c r="D13"/>
  <c r="B12"/>
  <c r="B28" s="1"/>
  <c r="D11"/>
  <c r="B10"/>
  <c r="D9"/>
  <c r="B8"/>
  <c r="L25" s="1"/>
  <c r="C7"/>
  <c r="B6"/>
  <c r="AM124" i="6"/>
  <c r="AI74"/>
  <c r="AI90"/>
  <c r="AR67"/>
  <c r="AI59" i="5"/>
  <c r="E54"/>
  <c r="K93" i="6"/>
  <c r="AI42"/>
  <c r="AI107" i="5"/>
  <c r="I92"/>
  <c r="AP91"/>
  <c r="AR35" i="6"/>
  <c r="AR83"/>
  <c r="AM59"/>
  <c r="E91" i="5"/>
  <c r="E91" i="6"/>
  <c r="M93" i="5"/>
  <c r="M91"/>
  <c r="E89"/>
  <c r="M88"/>
  <c r="M87"/>
  <c r="I86"/>
  <c r="M85"/>
  <c r="G72" i="6"/>
  <c r="AP75" i="5"/>
  <c r="AP107"/>
  <c r="G74"/>
  <c r="O46" i="6"/>
  <c r="AK89" i="3"/>
  <c r="AU96" i="5"/>
  <c r="I75" i="6"/>
  <c r="O42" i="5"/>
  <c r="AU32"/>
  <c r="M89" i="3"/>
  <c r="K71"/>
  <c r="AP60" i="5"/>
  <c r="AQ123" i="6"/>
  <c r="AT106"/>
  <c r="AR101"/>
  <c r="AR99"/>
  <c r="AR51"/>
  <c r="AP107" i="3"/>
  <c r="G76"/>
  <c r="G72"/>
  <c r="AI123" i="5"/>
  <c r="AU80"/>
  <c r="AU48"/>
  <c r="AR117" i="6"/>
  <c r="AR85"/>
  <c r="AI43"/>
  <c r="AU123" i="3"/>
  <c r="AL91"/>
  <c r="E73"/>
  <c r="G70"/>
  <c r="AN60"/>
  <c r="J53"/>
  <c r="AU112" i="5"/>
  <c r="AR115" i="6"/>
  <c r="M88"/>
  <c r="J54"/>
  <c r="I52"/>
  <c r="M76" i="5"/>
  <c r="R6"/>
  <c r="AT56" i="6"/>
  <c r="AQ124" i="5"/>
  <c r="AU106"/>
  <c r="E93"/>
  <c r="AT79"/>
  <c r="K77"/>
  <c r="AP76"/>
  <c r="G72"/>
  <c r="AU67"/>
  <c r="AT47"/>
  <c r="AL124" i="6"/>
  <c r="AP74"/>
  <c r="AP42"/>
  <c r="AP124" i="5"/>
  <c r="AT108"/>
  <c r="AP108"/>
  <c r="AL108"/>
  <c r="AP106"/>
  <c r="AP92"/>
  <c r="AU90"/>
  <c r="AU58"/>
  <c r="AT88" i="6"/>
  <c r="G85"/>
  <c r="AI75"/>
  <c r="AT72"/>
  <c r="N50"/>
  <c r="L47"/>
  <c r="AM43"/>
  <c r="AR37"/>
  <c r="AT80" i="3"/>
  <c r="AL107"/>
  <c r="AT101"/>
  <c r="E85"/>
  <c r="AP75"/>
  <c r="AL59"/>
  <c r="AT122" i="5"/>
  <c r="AK106"/>
  <c r="AP90"/>
  <c r="AL76"/>
  <c r="AU74"/>
  <c r="K72"/>
  <c r="AP58"/>
  <c r="F54"/>
  <c r="E52"/>
  <c r="AP44"/>
  <c r="AU42"/>
  <c r="AI11"/>
  <c r="AI50"/>
  <c r="AI123" i="6"/>
  <c r="AO108"/>
  <c r="AO106"/>
  <c r="AT104"/>
  <c r="AO76"/>
  <c r="G76"/>
  <c r="AI59"/>
  <c r="AO42"/>
  <c r="AU83" i="3"/>
  <c r="AL124" i="5"/>
  <c r="AU122"/>
  <c r="AP122"/>
  <c r="AL106"/>
  <c r="AP74"/>
  <c r="AH60"/>
  <c r="AP42"/>
  <c r="AT120" i="6"/>
  <c r="AI107"/>
  <c r="AO92"/>
  <c r="AR69"/>
  <c r="O41" i="5"/>
  <c r="M92" i="6"/>
  <c r="Q10" i="5"/>
  <c r="E74"/>
  <c r="R14"/>
  <c r="G78"/>
  <c r="I90"/>
  <c r="I88"/>
  <c r="T7"/>
  <c r="K71"/>
  <c r="E85"/>
  <c r="AU43"/>
  <c r="AU75"/>
  <c r="AL91"/>
  <c r="AL108" i="6"/>
  <c r="AP106"/>
  <c r="AP92"/>
  <c r="AL90"/>
  <c r="AP44"/>
  <c r="AN43"/>
  <c r="AT119" i="3"/>
  <c r="AT55"/>
  <c r="AU47" i="5"/>
  <c r="T11"/>
  <c r="AP124" i="6"/>
  <c r="AO107"/>
  <c r="AI106"/>
  <c r="AT101"/>
  <c r="G92"/>
  <c r="I85"/>
  <c r="AP58"/>
  <c r="N54"/>
  <c r="F54"/>
  <c r="J52"/>
  <c r="O48"/>
  <c r="K54"/>
  <c r="AQ76"/>
  <c r="AI44"/>
  <c r="AI124"/>
  <c r="AQ90"/>
  <c r="AO44"/>
  <c r="AO60"/>
  <c r="AO124"/>
  <c r="AQ91"/>
  <c r="AM123"/>
  <c r="AT42"/>
  <c r="N52"/>
  <c r="AT58"/>
  <c r="AT122"/>
  <c r="AO58"/>
  <c r="AO74"/>
  <c r="AO122"/>
  <c r="AU100"/>
  <c r="AT51"/>
  <c r="E77" i="3"/>
  <c r="AN123" i="6"/>
  <c r="AT108"/>
  <c r="AP60"/>
  <c r="AP91" i="3"/>
  <c r="I75"/>
  <c r="AT71"/>
  <c r="M71"/>
  <c r="AU123" i="5"/>
  <c r="AU99"/>
  <c r="AP122" i="6"/>
  <c r="AI108"/>
  <c r="E90"/>
  <c r="AT85"/>
  <c r="M72"/>
  <c r="AL60"/>
  <c r="AT53"/>
  <c r="AT44"/>
  <c r="AL44"/>
  <c r="L42"/>
  <c r="AK16" i="5"/>
  <c r="AK71" s="1"/>
  <c r="K78"/>
  <c r="T14"/>
  <c r="T12"/>
  <c r="K76"/>
  <c r="E90"/>
  <c r="I89"/>
  <c r="AI10"/>
  <c r="AI65"/>
  <c r="AI16"/>
  <c r="AI103"/>
  <c r="G71"/>
  <c r="AQ58"/>
  <c r="AQ90"/>
  <c r="AQ122"/>
  <c r="AQ42"/>
  <c r="AQ106"/>
  <c r="K52"/>
  <c r="AI58"/>
  <c r="AI122"/>
  <c r="C52"/>
  <c r="AU98"/>
  <c r="AU34"/>
  <c r="AU50"/>
  <c r="AU66"/>
  <c r="AU82"/>
  <c r="AU49"/>
  <c r="AU113"/>
  <c r="AU97"/>
  <c r="AT116"/>
  <c r="N46"/>
  <c r="Z13"/>
  <c r="AU114"/>
  <c r="O44"/>
  <c r="R7"/>
  <c r="AU82" i="3"/>
  <c r="AU98"/>
  <c r="E92"/>
  <c r="AT76"/>
  <c r="AT92"/>
  <c r="AU99"/>
  <c r="AU115"/>
  <c r="AU35"/>
  <c r="O45"/>
  <c r="AU51"/>
  <c r="E88" i="5"/>
  <c r="G73"/>
  <c r="I87"/>
  <c r="Z7"/>
  <c r="M86"/>
  <c r="AK17"/>
  <c r="E50" s="1"/>
  <c r="K70"/>
  <c r="AK9"/>
  <c r="AQ76"/>
  <c r="AQ44"/>
  <c r="AQ60"/>
  <c r="AQ92"/>
  <c r="AK43"/>
  <c r="AK107"/>
  <c r="AK123"/>
  <c r="E74" i="8"/>
  <c r="AT119" i="5"/>
  <c r="AT103"/>
  <c r="AU35"/>
  <c r="AU83"/>
  <c r="AU115"/>
  <c r="O45"/>
  <c r="AT60" i="3"/>
  <c r="AI124" i="5"/>
  <c r="AK75"/>
  <c r="AQ74"/>
  <c r="K54"/>
  <c r="AI17"/>
  <c r="AI88" s="1"/>
  <c r="R13"/>
  <c r="E78" i="3"/>
  <c r="M76"/>
  <c r="I85"/>
  <c r="AT87"/>
  <c r="AT39"/>
  <c r="AT103"/>
  <c r="N47"/>
  <c r="AT53"/>
  <c r="AT117"/>
  <c r="I78" i="5"/>
  <c r="AU52"/>
  <c r="AU84"/>
  <c r="AU116"/>
  <c r="AU100"/>
  <c r="N44"/>
  <c r="AT66"/>
  <c r="AT31"/>
  <c r="AU38" i="6"/>
  <c r="AU54"/>
  <c r="AU48"/>
  <c r="G93" i="3"/>
  <c r="AP105"/>
  <c r="AP121"/>
  <c r="U8" i="5"/>
  <c r="M72"/>
  <c r="AU59"/>
  <c r="O53"/>
  <c r="AU91"/>
  <c r="J53"/>
  <c r="AP59"/>
  <c r="AP123"/>
  <c r="AU119"/>
  <c r="O49"/>
  <c r="AU55"/>
  <c r="AU71"/>
  <c r="AT51"/>
  <c r="AT99"/>
  <c r="C54" i="6"/>
  <c r="AI76"/>
  <c r="AI60"/>
  <c r="AI92"/>
  <c r="AO75"/>
  <c r="AQ42"/>
  <c r="K52"/>
  <c r="AM42"/>
  <c r="AM74"/>
  <c r="G52"/>
  <c r="AM58"/>
  <c r="AM90"/>
  <c r="AM106"/>
  <c r="AI58"/>
  <c r="C52"/>
  <c r="AR64"/>
  <c r="AQ9" i="5"/>
  <c r="AQ8"/>
  <c r="AQ63" s="1"/>
  <c r="N47" i="6"/>
  <c r="AT69"/>
  <c r="AT36"/>
  <c r="N46"/>
  <c r="AT84"/>
  <c r="K87" i="3"/>
  <c r="N42"/>
  <c r="AT96"/>
  <c r="Y14" i="5"/>
  <c r="K93"/>
  <c r="U13"/>
  <c r="M77"/>
  <c r="Q13"/>
  <c r="E77"/>
  <c r="G91"/>
  <c r="I76"/>
  <c r="Y11"/>
  <c r="K90"/>
  <c r="M75"/>
  <c r="U11"/>
  <c r="E75"/>
  <c r="Q11"/>
  <c r="AT37" i="3"/>
  <c r="AT85"/>
  <c r="G89" i="5"/>
  <c r="I74"/>
  <c r="Q8"/>
  <c r="E72"/>
  <c r="AT40"/>
  <c r="N50"/>
  <c r="AT104"/>
  <c r="AT55"/>
  <c r="AT87"/>
  <c r="G74" i="6"/>
  <c r="AT112" i="3"/>
  <c r="G88"/>
  <c r="AT48" i="5"/>
  <c r="N42"/>
  <c r="AT32"/>
  <c r="AT96"/>
  <c r="AT64"/>
  <c r="M74" i="3"/>
  <c r="N51"/>
  <c r="AT89"/>
  <c r="AK41"/>
  <c r="E51"/>
  <c r="AK57"/>
  <c r="AK73"/>
  <c r="AK105"/>
  <c r="AT35"/>
  <c r="AT67"/>
  <c r="I73" i="5"/>
  <c r="AT64" i="3"/>
  <c r="AT48"/>
  <c r="AT112" i="5"/>
  <c r="G93"/>
  <c r="Y10"/>
  <c r="K89"/>
  <c r="U10"/>
  <c r="M74"/>
  <c r="G87"/>
  <c r="AT68"/>
  <c r="AT52"/>
  <c r="AU56" i="6"/>
  <c r="AU104"/>
  <c r="AU72"/>
  <c r="AU120"/>
  <c r="AU88"/>
  <c r="AO68"/>
  <c r="AO116"/>
  <c r="AO84"/>
  <c r="AO52"/>
  <c r="I46"/>
  <c r="AO36"/>
  <c r="AO100"/>
  <c r="G92" i="5"/>
  <c r="Y12"/>
  <c r="K91"/>
  <c r="Q12"/>
  <c r="E76"/>
  <c r="Y9"/>
  <c r="K88"/>
  <c r="M73"/>
  <c r="U9"/>
  <c r="AT113"/>
  <c r="AT49"/>
  <c r="AU40" i="6"/>
  <c r="AK42" i="5"/>
  <c r="AK74"/>
  <c r="AR44" i="6"/>
  <c r="L54"/>
  <c r="AR76"/>
  <c r="AR124"/>
  <c r="AR60"/>
  <c r="AR92"/>
  <c r="AR108"/>
  <c r="AN44"/>
  <c r="H54"/>
  <c r="AN76"/>
  <c r="AN124"/>
  <c r="AN60"/>
  <c r="AN92"/>
  <c r="AN108"/>
  <c r="AU75"/>
  <c r="AP43"/>
  <c r="AP75"/>
  <c r="AP91"/>
  <c r="AP123"/>
  <c r="AL43"/>
  <c r="AL75"/>
  <c r="AL107"/>
  <c r="AL59"/>
  <c r="AL91"/>
  <c r="AL123"/>
  <c r="AR74"/>
  <c r="AR122"/>
  <c r="AN58"/>
  <c r="AN42"/>
  <c r="AN90"/>
  <c r="AN106"/>
  <c r="R9" i="5"/>
  <c r="E53"/>
  <c r="AK59"/>
  <c r="AU63"/>
  <c r="AU67" i="6"/>
  <c r="AU83"/>
  <c r="AQ10" i="5"/>
  <c r="T6"/>
  <c r="AU53" i="6"/>
  <c r="AU69"/>
  <c r="AU85"/>
  <c r="AQ11" i="5"/>
  <c r="AU59" i="6"/>
  <c r="O53"/>
  <c r="AU91"/>
  <c r="AU43"/>
  <c r="AU107"/>
  <c r="AR75"/>
  <c r="AR59"/>
  <c r="L53"/>
  <c r="AR123"/>
  <c r="AT76"/>
  <c r="AT124"/>
  <c r="AT60"/>
  <c r="AT92"/>
  <c r="AU91" i="3"/>
  <c r="O53"/>
  <c r="AU107"/>
  <c r="AU59"/>
  <c r="AU51" i="6"/>
  <c r="AU99"/>
  <c r="AU35"/>
  <c r="AU115"/>
  <c r="O45"/>
  <c r="AU74"/>
  <c r="AU122"/>
  <c r="AU90"/>
  <c r="AQ122"/>
  <c r="AQ106"/>
  <c r="AQ74"/>
  <c r="H52"/>
  <c r="AN122"/>
  <c r="AN74"/>
  <c r="AQ60"/>
  <c r="AQ108"/>
  <c r="AQ44"/>
  <c r="AQ92"/>
  <c r="AQ124"/>
  <c r="AL59" i="5"/>
  <c r="AL123"/>
  <c r="AU86" i="6"/>
  <c r="AU118"/>
  <c r="AU102"/>
  <c r="AU70"/>
  <c r="AU117"/>
  <c r="O47"/>
  <c r="AU37"/>
  <c r="AU101"/>
  <c r="AT72" i="5"/>
  <c r="AT88"/>
  <c r="AT120"/>
  <c r="AT56"/>
  <c r="AH44"/>
  <c r="B54"/>
  <c r="AH108"/>
  <c r="AH124"/>
  <c r="AT100"/>
  <c r="AT36"/>
  <c r="AT84"/>
  <c r="O50"/>
  <c r="AU40"/>
  <c r="AU120"/>
  <c r="AU104"/>
  <c r="AU56"/>
  <c r="K73" i="3"/>
  <c r="AK107"/>
  <c r="AK59"/>
  <c r="E53"/>
  <c r="AK75"/>
  <c r="AK123"/>
  <c r="AT34" i="5"/>
  <c r="AT50"/>
  <c r="AT98"/>
  <c r="AT82"/>
  <c r="AT114"/>
  <c r="AI108"/>
  <c r="AI76"/>
  <c r="AI60"/>
  <c r="AI75"/>
  <c r="AI91"/>
  <c r="AI43"/>
  <c r="C53"/>
  <c r="F51" i="3"/>
  <c r="AL105"/>
  <c r="AL57"/>
  <c r="AL121"/>
  <c r="AL41"/>
  <c r="AL73"/>
  <c r="AL89"/>
  <c r="N45"/>
  <c r="AT51"/>
  <c r="AT115"/>
  <c r="AT83"/>
  <c r="AT99"/>
  <c r="O43" i="5"/>
  <c r="AU33"/>
  <c r="AU81"/>
  <c r="AU65"/>
  <c r="AT39"/>
  <c r="N49"/>
  <c r="AT71"/>
  <c r="B52"/>
  <c r="AH42"/>
  <c r="AH74"/>
  <c r="AH90"/>
  <c r="AH58"/>
  <c r="AH106"/>
  <c r="AH122"/>
  <c r="N54" i="3"/>
  <c r="AT124"/>
  <c r="AT108"/>
  <c r="AT44"/>
  <c r="AT67" i="5"/>
  <c r="AT115"/>
  <c r="N45"/>
  <c r="AT35"/>
  <c r="AT83"/>
  <c r="AQ58" i="6"/>
  <c r="AL107" i="5"/>
  <c r="AR91" i="6"/>
  <c r="AU58"/>
  <c r="AR107"/>
  <c r="AU72" i="5"/>
  <c r="AU88"/>
  <c r="AR90" i="6"/>
  <c r="AR58"/>
  <c r="AP107"/>
  <c r="AT65" i="5"/>
  <c r="N43"/>
  <c r="AO59" i="6"/>
  <c r="AH75" i="5"/>
  <c r="O42" i="6"/>
  <c r="AU34" i="3"/>
  <c r="AI106" i="5"/>
  <c r="AI74"/>
  <c r="AN124" i="3"/>
  <c r="AT115" i="6"/>
  <c r="AU52"/>
  <c r="K53"/>
  <c r="H53"/>
  <c r="AN59"/>
  <c r="AP76"/>
  <c r="AO123"/>
  <c r="AR102"/>
  <c r="AL74" i="5"/>
  <c r="AT73" i="3"/>
  <c r="AP123"/>
  <c r="AQ107" i="6"/>
  <c r="AT33" i="5"/>
  <c r="AT60"/>
  <c r="AT44"/>
  <c r="AH59"/>
  <c r="AU66" i="3"/>
  <c r="AT41"/>
  <c r="AT111" i="5"/>
  <c r="AT121" i="3"/>
  <c r="AT63" i="5"/>
  <c r="AN76" i="3"/>
  <c r="AU116" i="6"/>
  <c r="AU36"/>
  <c r="AQ91" i="5"/>
  <c r="AK108"/>
  <c r="AK60"/>
  <c r="AT67" i="6"/>
  <c r="AT35"/>
  <c r="G70"/>
  <c r="AR106"/>
  <c r="AR42"/>
  <c r="AP59"/>
  <c r="AT97" i="5"/>
  <c r="AO43" i="6"/>
  <c r="AU112"/>
  <c r="AT95" i="5"/>
  <c r="AI90"/>
  <c r="AM92" i="6"/>
  <c r="AU68"/>
  <c r="AQ59"/>
  <c r="AT37"/>
  <c r="AN75"/>
  <c r="AN107"/>
  <c r="AQ75"/>
  <c r="AT76" i="5"/>
  <c r="AK124"/>
  <c r="N54"/>
  <c r="AR118" i="6"/>
  <c r="L48"/>
  <c r="AK44" i="5"/>
  <c r="AK76"/>
  <c r="AP43" i="3"/>
  <c r="AT105"/>
  <c r="AT124" i="5"/>
  <c r="AM44" i="6"/>
  <c r="AH107" i="5"/>
  <c r="AO91" i="6"/>
  <c r="AS7"/>
  <c r="R10" i="3"/>
  <c r="G74"/>
  <c r="H51"/>
  <c r="AN105"/>
  <c r="AN89"/>
  <c r="AN41"/>
  <c r="AN121"/>
  <c r="AN73"/>
  <c r="AG10"/>
  <c r="P30"/>
  <c r="F22"/>
  <c r="A43"/>
  <c r="D40" s="1"/>
  <c r="T26"/>
  <c r="R28"/>
  <c r="J23"/>
  <c r="N24"/>
  <c r="B29"/>
  <c r="H31"/>
  <c r="L25"/>
  <c r="R17"/>
  <c r="AC16"/>
  <c r="R6"/>
  <c r="W18"/>
  <c r="U12"/>
  <c r="Y8"/>
  <c r="E75" i="8"/>
  <c r="AR36" i="6"/>
  <c r="AR100"/>
  <c r="AR84"/>
  <c r="L46"/>
  <c r="AR116"/>
  <c r="AR68"/>
  <c r="AR52"/>
  <c r="AN57" i="3"/>
  <c r="U10"/>
  <c r="W9"/>
  <c r="I75" i="8"/>
  <c r="E91" i="3"/>
  <c r="T11"/>
  <c r="K75"/>
  <c r="AR48" i="6"/>
  <c r="AR32"/>
  <c r="AR112"/>
  <c r="AR80"/>
  <c r="F53" i="3"/>
  <c r="AL43"/>
  <c r="AL75"/>
  <c r="W14"/>
  <c r="AG10" i="8"/>
  <c r="F22"/>
  <c r="A43"/>
  <c r="D40" s="1"/>
  <c r="P24"/>
  <c r="X33"/>
  <c r="R29"/>
  <c r="H26"/>
  <c r="J31"/>
  <c r="B32"/>
  <c r="T23"/>
  <c r="D27"/>
  <c r="V28"/>
  <c r="A47"/>
  <c r="H40"/>
  <c r="AG14"/>
  <c r="N22"/>
  <c r="L23"/>
  <c r="D25"/>
  <c r="V26"/>
  <c r="F30"/>
  <c r="R27"/>
  <c r="X31"/>
  <c r="A51"/>
  <c r="L40"/>
  <c r="V22"/>
  <c r="AG18"/>
  <c r="J27"/>
  <c r="P31"/>
  <c r="H33"/>
  <c r="R25"/>
  <c r="L32"/>
  <c r="X29"/>
  <c r="B24"/>
  <c r="N26"/>
  <c r="T30"/>
  <c r="A41" i="7"/>
  <c r="B40" s="1"/>
  <c r="AG8"/>
  <c r="B22"/>
  <c r="AG12"/>
  <c r="J22"/>
  <c r="A45"/>
  <c r="F40" s="1"/>
  <c r="AG16"/>
  <c r="A49"/>
  <c r="J40" s="1"/>
  <c r="R22"/>
  <c r="G78" i="8"/>
  <c r="AL92" i="5"/>
  <c r="AL60"/>
  <c r="AL44"/>
  <c r="AK91" i="3"/>
  <c r="AK43"/>
  <c r="J29" i="8"/>
  <c r="P33"/>
  <c r="D23"/>
  <c r="H22" i="7"/>
  <c r="A44"/>
  <c r="E40"/>
  <c r="AG11"/>
  <c r="P22"/>
  <c r="A48"/>
  <c r="I40" s="1"/>
  <c r="AG15"/>
  <c r="X22"/>
  <c r="AG19"/>
  <c r="A52"/>
  <c r="M40" s="1"/>
  <c r="AS16" i="6"/>
  <c r="AR16"/>
  <c r="AU16"/>
  <c r="AT16"/>
  <c r="AN16"/>
  <c r="AT74"/>
  <c r="AT90"/>
  <c r="F52" i="5"/>
  <c r="AL122"/>
  <c r="AL58"/>
  <c r="AL42"/>
  <c r="N52"/>
  <c r="AT90"/>
  <c r="AT58"/>
  <c r="AT106"/>
  <c r="AT74"/>
  <c r="AU114" i="3"/>
  <c r="AU50"/>
  <c r="T32" i="8"/>
  <c r="A53"/>
  <c r="N40" s="1"/>
  <c r="AG20"/>
  <c r="Z22"/>
  <c r="AT7"/>
  <c r="AT131" s="1"/>
  <c r="AS7" i="5"/>
  <c r="AB12"/>
  <c r="AB6"/>
  <c r="AB16"/>
  <c r="AB14"/>
  <c r="AB11"/>
  <c r="AB18"/>
  <c r="AB10"/>
  <c r="AB17"/>
  <c r="G99" i="4"/>
  <c r="D100"/>
  <c r="K100"/>
  <c r="G101"/>
  <c r="D102"/>
  <c r="K102"/>
  <c r="G103"/>
  <c r="D104"/>
  <c r="K104"/>
  <c r="G105"/>
  <c r="D106"/>
  <c r="K106"/>
  <c r="G107"/>
  <c r="D108"/>
  <c r="K108"/>
  <c r="G109"/>
  <c r="E110"/>
  <c r="D111"/>
  <c r="K111"/>
  <c r="G112"/>
  <c r="E99"/>
  <c r="I100"/>
  <c r="E101"/>
  <c r="I102"/>
  <c r="E103"/>
  <c r="I104"/>
  <c r="E105"/>
  <c r="I106"/>
  <c r="E107"/>
  <c r="I108"/>
  <c r="E109"/>
  <c r="D110"/>
  <c r="K110"/>
  <c r="I111"/>
  <c r="E112"/>
  <c r="I99"/>
  <c r="E100"/>
  <c r="I101"/>
  <c r="E102"/>
  <c r="I103"/>
  <c r="E104"/>
  <c r="I105"/>
  <c r="E106"/>
  <c r="I107"/>
  <c r="E108"/>
  <c r="I109"/>
  <c r="G110"/>
  <c r="E111"/>
  <c r="I112"/>
  <c r="K101"/>
  <c r="D103"/>
  <c r="G106"/>
  <c r="K109"/>
  <c r="D112"/>
  <c r="G100"/>
  <c r="K103"/>
  <c r="D105"/>
  <c r="I110"/>
  <c r="K99"/>
  <c r="D101"/>
  <c r="G104"/>
  <c r="K107"/>
  <c r="D109"/>
  <c r="G108"/>
  <c r="K112"/>
  <c r="D99"/>
  <c r="G102"/>
  <c r="K105"/>
  <c r="D107"/>
  <c r="G111"/>
  <c r="AL43" i="5"/>
  <c r="AL75"/>
  <c r="F53"/>
  <c r="AG21" i="4"/>
  <c r="AB22"/>
  <c r="AU7" s="1"/>
  <c r="A54"/>
  <c r="O40"/>
  <c r="AG13"/>
  <c r="L22"/>
  <c r="AM7" s="1"/>
  <c r="A46"/>
  <c r="G40" s="1"/>
  <c r="T22"/>
  <c r="AQ7" s="1"/>
  <c r="AG17"/>
  <c r="A50"/>
  <c r="K40"/>
  <c r="AP89" i="3"/>
  <c r="J51"/>
  <c r="AP41"/>
  <c r="AP57"/>
  <c r="AB15" i="5"/>
  <c r="N30" i="8"/>
  <c r="H24"/>
  <c r="A41"/>
  <c r="B40"/>
  <c r="AG8"/>
  <c r="B22"/>
  <c r="A45"/>
  <c r="F40" s="1"/>
  <c r="AG12"/>
  <c r="J22"/>
  <c r="AG16"/>
  <c r="R22"/>
  <c r="A49"/>
  <c r="J40" s="1"/>
  <c r="AG10" i="7"/>
  <c r="F22"/>
  <c r="A43"/>
  <c r="D40"/>
  <c r="AG14"/>
  <c r="N22"/>
  <c r="A47"/>
  <c r="H40"/>
  <c r="V22"/>
  <c r="AG18"/>
  <c r="A51"/>
  <c r="L40"/>
  <c r="L22"/>
  <c r="A46"/>
  <c r="G40"/>
  <c r="AG13"/>
  <c r="T22"/>
  <c r="AG17"/>
  <c r="A50"/>
  <c r="K40" s="1"/>
  <c r="H23" i="4"/>
  <c r="P23"/>
  <c r="X23"/>
  <c r="D24"/>
  <c r="L24"/>
  <c r="T24"/>
  <c r="AB24"/>
  <c r="H25"/>
  <c r="P25"/>
  <c r="X25"/>
  <c r="D26"/>
  <c r="L26"/>
  <c r="T26"/>
  <c r="AB26"/>
  <c r="H27"/>
  <c r="P27"/>
  <c r="X27"/>
  <c r="D28"/>
  <c r="L28"/>
  <c r="T28"/>
  <c r="AB28"/>
  <c r="H29"/>
  <c r="P29"/>
  <c r="X29"/>
  <c r="D30"/>
  <c r="L30"/>
  <c r="T30"/>
  <c r="AB30"/>
  <c r="H31"/>
  <c r="P31"/>
  <c r="X31"/>
  <c r="H32"/>
  <c r="P32"/>
  <c r="X32"/>
  <c r="B33"/>
  <c r="J33"/>
  <c r="R33"/>
  <c r="Z33"/>
  <c r="D34"/>
  <c r="R17" s="1"/>
  <c r="L34"/>
  <c r="T34"/>
  <c r="Z17" s="1"/>
  <c r="AB34"/>
  <c r="F35"/>
  <c r="N35"/>
  <c r="V35"/>
  <c r="F23"/>
  <c r="N23"/>
  <c r="V23"/>
  <c r="B24"/>
  <c r="J24"/>
  <c r="R24"/>
  <c r="Z24"/>
  <c r="F25"/>
  <c r="N25"/>
  <c r="V25"/>
  <c r="B26"/>
  <c r="J26"/>
  <c r="R26"/>
  <c r="Z26"/>
  <c r="F27"/>
  <c r="N27"/>
  <c r="V27"/>
  <c r="B28"/>
  <c r="J28"/>
  <c r="R28"/>
  <c r="Z28"/>
  <c r="F29"/>
  <c r="N29"/>
  <c r="V29"/>
  <c r="B30"/>
  <c r="J30"/>
  <c r="R30"/>
  <c r="Z30"/>
  <c r="F31"/>
  <c r="N31"/>
  <c r="V31"/>
  <c r="F32"/>
  <c r="N32"/>
  <c r="V32"/>
  <c r="H33"/>
  <c r="P33"/>
  <c r="X33"/>
  <c r="B34"/>
  <c r="J34"/>
  <c r="R34"/>
  <c r="Z34"/>
  <c r="D35"/>
  <c r="R18" s="1"/>
  <c r="L35"/>
  <c r="T35"/>
  <c r="Z18" s="1"/>
  <c r="AB35"/>
  <c r="B23"/>
  <c r="J23"/>
  <c r="R23"/>
  <c r="Z23"/>
  <c r="F24"/>
  <c r="N24"/>
  <c r="V24"/>
  <c r="B25"/>
  <c r="J25"/>
  <c r="R25"/>
  <c r="Z25"/>
  <c r="F26"/>
  <c r="N26"/>
  <c r="V26"/>
  <c r="B27"/>
  <c r="J27"/>
  <c r="R27"/>
  <c r="Z27"/>
  <c r="F28"/>
  <c r="N28"/>
  <c r="V28"/>
  <c r="B29"/>
  <c r="J29"/>
  <c r="R29"/>
  <c r="Z29"/>
  <c r="F30"/>
  <c r="N30"/>
  <c r="V30"/>
  <c r="B31"/>
  <c r="J31"/>
  <c r="R31"/>
  <c r="Z31"/>
  <c r="B32"/>
  <c r="J32"/>
  <c r="R32"/>
  <c r="Z32"/>
  <c r="D33"/>
  <c r="L33"/>
  <c r="T33"/>
  <c r="AB33"/>
  <c r="F34"/>
  <c r="N34"/>
  <c r="V34"/>
  <c r="H35"/>
  <c r="P35"/>
  <c r="X35"/>
  <c r="AB23"/>
  <c r="D25"/>
  <c r="H26"/>
  <c r="L27"/>
  <c r="P28"/>
  <c r="T29"/>
  <c r="X30"/>
  <c r="AB31"/>
  <c r="T32"/>
  <c r="N33"/>
  <c r="P34"/>
  <c r="J35"/>
  <c r="D23"/>
  <c r="H24"/>
  <c r="P26"/>
  <c r="T27"/>
  <c r="X28"/>
  <c r="D31"/>
  <c r="AB32"/>
  <c r="X34"/>
  <c r="T23"/>
  <c r="X24"/>
  <c r="AB25"/>
  <c r="D27"/>
  <c r="H28"/>
  <c r="L29"/>
  <c r="P30"/>
  <c r="T31"/>
  <c r="L32"/>
  <c r="F33"/>
  <c r="H34"/>
  <c r="B35"/>
  <c r="L23"/>
  <c r="P24"/>
  <c r="T25"/>
  <c r="X26"/>
  <c r="AB27"/>
  <c r="D29"/>
  <c r="H30"/>
  <c r="L31"/>
  <c r="D32"/>
  <c r="Z35"/>
  <c r="L25"/>
  <c r="AB29"/>
  <c r="V33"/>
  <c r="R35"/>
  <c r="AG11"/>
  <c r="H22"/>
  <c r="A44"/>
  <c r="E40" s="1"/>
  <c r="AG15"/>
  <c r="P22"/>
  <c r="A48"/>
  <c r="I40" s="1"/>
  <c r="X22"/>
  <c r="AG19"/>
  <c r="A52"/>
  <c r="M40" s="1"/>
  <c r="AG8" i="3"/>
  <c r="N28"/>
  <c r="H30"/>
  <c r="D31"/>
  <c r="J26"/>
  <c r="A41"/>
  <c r="B40"/>
  <c r="B22"/>
  <c r="R27"/>
  <c r="F29"/>
  <c r="L24"/>
  <c r="P25"/>
  <c r="P29" i="8"/>
  <c r="L28"/>
  <c r="H27"/>
  <c r="D26"/>
  <c r="X23"/>
  <c r="F33"/>
  <c r="D32"/>
  <c r="B31"/>
  <c r="J25"/>
  <c r="F24"/>
  <c r="B23"/>
  <c r="V32"/>
  <c r="T31"/>
  <c r="L29"/>
  <c r="H28"/>
  <c r="X24"/>
  <c r="V29"/>
  <c r="R28"/>
  <c r="N27"/>
  <c r="U7" i="3"/>
  <c r="T7"/>
  <c r="Y16"/>
  <c r="AG21" i="7"/>
  <c r="AB22"/>
  <c r="AU7"/>
  <c r="AU131"/>
  <c r="A54"/>
  <c r="O40" s="1"/>
  <c r="L22" i="8"/>
  <c r="A46"/>
  <c r="G40" s="1"/>
  <c r="AG13"/>
  <c r="T22"/>
  <c r="AG17"/>
  <c r="A50"/>
  <c r="K40" s="1"/>
  <c r="A53" i="4"/>
  <c r="N40" s="1"/>
  <c r="AG20"/>
  <c r="Z22"/>
  <c r="AT7" s="1"/>
  <c r="AG10"/>
  <c r="F22"/>
  <c r="A43"/>
  <c r="D40" s="1"/>
  <c r="A47"/>
  <c r="H40"/>
  <c r="N22"/>
  <c r="AG14"/>
  <c r="AG18"/>
  <c r="A51"/>
  <c r="L40"/>
  <c r="V22"/>
  <c r="AI7"/>
  <c r="AI131"/>
  <c r="G69"/>
  <c r="D33" i="8"/>
  <c r="T28"/>
  <c r="P27"/>
  <c r="H25"/>
  <c r="D24"/>
  <c r="N33"/>
  <c r="B29"/>
  <c r="X30"/>
  <c r="P28"/>
  <c r="L27"/>
  <c r="R33"/>
  <c r="P32"/>
  <c r="F31"/>
  <c r="B30"/>
  <c r="V27"/>
  <c r="R26"/>
  <c r="J24"/>
  <c r="F23"/>
  <c r="AC6" i="3"/>
  <c r="T15"/>
  <c r="R12"/>
  <c r="AC7"/>
  <c r="K84" i="4"/>
  <c r="AG21" i="8"/>
  <c r="AB22"/>
  <c r="AU7"/>
  <c r="AU131" s="1"/>
  <c r="A54"/>
  <c r="O40" s="1"/>
  <c r="H22"/>
  <c r="AG11"/>
  <c r="A44"/>
  <c r="E40" s="1"/>
  <c r="P22"/>
  <c r="A48"/>
  <c r="I40"/>
  <c r="AG15"/>
  <c r="X22"/>
  <c r="AG19"/>
  <c r="A52"/>
  <c r="M40"/>
  <c r="AG20" i="7"/>
  <c r="Z22"/>
  <c r="AT7" s="1"/>
  <c r="AT131" s="1"/>
  <c r="A53"/>
  <c r="N40"/>
  <c r="M81" i="4"/>
  <c r="M82"/>
  <c r="O81"/>
  <c r="O69"/>
  <c r="O82"/>
  <c r="A41"/>
  <c r="B40"/>
  <c r="AG8"/>
  <c r="B22"/>
  <c r="A45"/>
  <c r="F40"/>
  <c r="J22"/>
  <c r="M69" s="1"/>
  <c r="AL7"/>
  <c r="AG12"/>
  <c r="R22"/>
  <c r="A49"/>
  <c r="J40"/>
  <c r="AG16"/>
  <c r="T33" i="8"/>
  <c r="R32"/>
  <c r="L30"/>
  <c r="H29"/>
  <c r="D28"/>
  <c r="X25"/>
  <c r="T24"/>
  <c r="P23"/>
  <c r="V30"/>
  <c r="N28"/>
  <c r="F26"/>
  <c r="B25"/>
  <c r="N32"/>
  <c r="H30"/>
  <c r="D29"/>
  <c r="X26"/>
  <c r="T25"/>
  <c r="V31"/>
  <c r="R30"/>
  <c r="N29"/>
  <c r="J28"/>
  <c r="B26"/>
  <c r="U16" i="3"/>
  <c r="T9"/>
  <c r="R8"/>
  <c r="AI33" i="5"/>
  <c r="AI81"/>
  <c r="AI40"/>
  <c r="AI72"/>
  <c r="AI120"/>
  <c r="AI87"/>
  <c r="AI66"/>
  <c r="AI39"/>
  <c r="AK103"/>
  <c r="AI82"/>
  <c r="AI98"/>
  <c r="AI34"/>
  <c r="AI114"/>
  <c r="C44"/>
  <c r="AK119"/>
  <c r="E49"/>
  <c r="AI119"/>
  <c r="AI104"/>
  <c r="AK39"/>
  <c r="AK55"/>
  <c r="C50"/>
  <c r="AI56"/>
  <c r="AI71"/>
  <c r="AK87"/>
  <c r="AK104"/>
  <c r="AK120"/>
  <c r="AK88"/>
  <c r="AK56"/>
  <c r="AI49"/>
  <c r="AI113"/>
  <c r="C43"/>
  <c r="AI97"/>
  <c r="AK72"/>
  <c r="AI55"/>
  <c r="C49"/>
  <c r="AK32"/>
  <c r="AK80"/>
  <c r="E42"/>
  <c r="AK48"/>
  <c r="AK64"/>
  <c r="AK112"/>
  <c r="AK96"/>
  <c r="AQ31"/>
  <c r="AQ47"/>
  <c r="AQ79"/>
  <c r="AQ111"/>
  <c r="K41"/>
  <c r="AQ95"/>
  <c r="AQ64"/>
  <c r="AQ96"/>
  <c r="AQ112"/>
  <c r="AQ48"/>
  <c r="AQ80"/>
  <c r="AQ32"/>
  <c r="K42"/>
  <c r="AK40"/>
  <c r="AQ65"/>
  <c r="AQ49"/>
  <c r="AQ81"/>
  <c r="AQ97"/>
  <c r="K43"/>
  <c r="AQ33"/>
  <c r="AQ113"/>
  <c r="AQ34"/>
  <c r="K44"/>
  <c r="AQ66"/>
  <c r="AQ82"/>
  <c r="AQ98"/>
  <c r="AQ114"/>
  <c r="AQ50"/>
  <c r="E73" i="8"/>
  <c r="E72"/>
  <c r="AR7" i="4"/>
  <c r="M84"/>
  <c r="AN7"/>
  <c r="E84"/>
  <c r="AU10"/>
  <c r="AT10"/>
  <c r="AN10"/>
  <c r="AQ10"/>
  <c r="AI10"/>
  <c r="AL10"/>
  <c r="AM10"/>
  <c r="AQ7" i="8"/>
  <c r="AU39" i="6"/>
  <c r="AU55"/>
  <c r="O49"/>
  <c r="AU119"/>
  <c r="AU87"/>
  <c r="AU103"/>
  <c r="AU71"/>
  <c r="AP7" i="4"/>
  <c r="I84"/>
  <c r="AH7"/>
  <c r="AH10"/>
  <c r="E69"/>
  <c r="K69" i="8"/>
  <c r="AK7"/>
  <c r="AL15" i="3"/>
  <c r="U6"/>
  <c r="M70"/>
  <c r="AJ7"/>
  <c r="S11"/>
  <c r="S18"/>
  <c r="I69"/>
  <c r="S6"/>
  <c r="K72" i="8"/>
  <c r="K74"/>
  <c r="K89" i="3"/>
  <c r="Y10"/>
  <c r="R14"/>
  <c r="G78"/>
  <c r="AO7" i="4"/>
  <c r="G84"/>
  <c r="AT11"/>
  <c r="AU11"/>
  <c r="AI11"/>
  <c r="AN11"/>
  <c r="AL11"/>
  <c r="AM11"/>
  <c r="AH11"/>
  <c r="AQ11"/>
  <c r="AO11"/>
  <c r="V8"/>
  <c r="O72"/>
  <c r="K77"/>
  <c r="T13"/>
  <c r="Z8"/>
  <c r="K87"/>
  <c r="X13"/>
  <c r="G92"/>
  <c r="X9"/>
  <c r="G88"/>
  <c r="O92"/>
  <c r="AB13"/>
  <c r="T9"/>
  <c r="K73"/>
  <c r="R16"/>
  <c r="G80"/>
  <c r="Q15"/>
  <c r="E79"/>
  <c r="Q14"/>
  <c r="E78"/>
  <c r="AA11"/>
  <c r="M90"/>
  <c r="I89"/>
  <c r="Y10"/>
  <c r="W9"/>
  <c r="E88"/>
  <c r="M72"/>
  <c r="U8"/>
  <c r="S7"/>
  <c r="I71"/>
  <c r="Q6"/>
  <c r="E70"/>
  <c r="AA15"/>
  <c r="M94"/>
  <c r="W14"/>
  <c r="E93"/>
  <c r="U13"/>
  <c r="M77"/>
  <c r="S12"/>
  <c r="I76"/>
  <c r="Q11"/>
  <c r="E75"/>
  <c r="AA8"/>
  <c r="M87"/>
  <c r="Y7"/>
  <c r="I86"/>
  <c r="W6"/>
  <c r="E85"/>
  <c r="Q16"/>
  <c r="E80"/>
  <c r="O93"/>
  <c r="AB14"/>
  <c r="K92"/>
  <c r="Z13"/>
  <c r="X12"/>
  <c r="G91"/>
  <c r="V11"/>
  <c r="O75"/>
  <c r="T10"/>
  <c r="K74"/>
  <c r="R9"/>
  <c r="G73"/>
  <c r="O85"/>
  <c r="AB6"/>
  <c r="AU13" i="7"/>
  <c r="AT13"/>
  <c r="AU18"/>
  <c r="AT18"/>
  <c r="AT14"/>
  <c r="AU14"/>
  <c r="AT12" i="8"/>
  <c r="AU12"/>
  <c r="AU131" i="4"/>
  <c r="AU9"/>
  <c r="AQ20" i="8"/>
  <c r="AU20"/>
  <c r="AP7" i="7"/>
  <c r="AT12"/>
  <c r="AU12"/>
  <c r="G72" i="8"/>
  <c r="E79"/>
  <c r="AT10"/>
  <c r="AU10"/>
  <c r="AQ10"/>
  <c r="X17" i="4"/>
  <c r="X18"/>
  <c r="I73" i="8"/>
  <c r="AU12" i="4"/>
  <c r="AT12"/>
  <c r="AN12"/>
  <c r="AH12"/>
  <c r="AQ12"/>
  <c r="AI12"/>
  <c r="AM12"/>
  <c r="AU8"/>
  <c r="AT8"/>
  <c r="AN8"/>
  <c r="AI8"/>
  <c r="AQ8"/>
  <c r="AL8"/>
  <c r="AM8"/>
  <c r="AT19" i="8"/>
  <c r="AU19"/>
  <c r="AQ19"/>
  <c r="AO7"/>
  <c r="AO12" s="1"/>
  <c r="I70"/>
  <c r="AT131" i="4"/>
  <c r="AT9"/>
  <c r="AU13" i="8"/>
  <c r="AT13"/>
  <c r="AQ13"/>
  <c r="E70"/>
  <c r="E78"/>
  <c r="I87" i="3"/>
  <c r="AH7"/>
  <c r="E69"/>
  <c r="Q16"/>
  <c r="Q9"/>
  <c r="Q13"/>
  <c r="Q14"/>
  <c r="T13"/>
  <c r="K77"/>
  <c r="AU19" i="4"/>
  <c r="AT19"/>
  <c r="AN19"/>
  <c r="AH19"/>
  <c r="AQ19"/>
  <c r="AL19"/>
  <c r="AI19"/>
  <c r="AM19"/>
  <c r="AT15"/>
  <c r="AU15"/>
  <c r="AR15"/>
  <c r="AH15"/>
  <c r="AM15"/>
  <c r="AL15"/>
  <c r="AL25" s="1"/>
  <c r="F58" s="1"/>
  <c r="AQ15"/>
  <c r="AI15"/>
  <c r="AN15"/>
  <c r="R12"/>
  <c r="G76"/>
  <c r="G86"/>
  <c r="X7"/>
  <c r="I80"/>
  <c r="S16"/>
  <c r="O76"/>
  <c r="V12"/>
  <c r="AB7"/>
  <c r="O86"/>
  <c r="R14"/>
  <c r="G78"/>
  <c r="T7"/>
  <c r="K7" s="1"/>
  <c r="K71"/>
  <c r="E95"/>
  <c r="W16"/>
  <c r="K91"/>
  <c r="Z12"/>
  <c r="R8"/>
  <c r="G72"/>
  <c r="AA13"/>
  <c r="K13" s="1"/>
  <c r="M92"/>
  <c r="I91"/>
  <c r="Y12"/>
  <c r="W11"/>
  <c r="E90"/>
  <c r="M74"/>
  <c r="U10"/>
  <c r="S9"/>
  <c r="I73"/>
  <c r="E72"/>
  <c r="Q8"/>
  <c r="AB16"/>
  <c r="O95"/>
  <c r="E94"/>
  <c r="W15"/>
  <c r="S14"/>
  <c r="K14" s="1"/>
  <c r="I78"/>
  <c r="E77"/>
  <c r="Q13"/>
  <c r="AA10"/>
  <c r="K10" s="1"/>
  <c r="M89"/>
  <c r="Y9"/>
  <c r="I88"/>
  <c r="W8"/>
  <c r="E87"/>
  <c r="U7"/>
  <c r="M71"/>
  <c r="S6"/>
  <c r="K6" s="1"/>
  <c r="I70"/>
  <c r="AB15"/>
  <c r="O94"/>
  <c r="X14"/>
  <c r="G93"/>
  <c r="V13"/>
  <c r="O77"/>
  <c r="K76"/>
  <c r="T12"/>
  <c r="R11"/>
  <c r="G75"/>
  <c r="O87"/>
  <c r="AB8"/>
  <c r="Z7"/>
  <c r="K86"/>
  <c r="G85"/>
  <c r="X6"/>
  <c r="AR7" i="7"/>
  <c r="AP7" i="8"/>
  <c r="AM131" i="4"/>
  <c r="AM9"/>
  <c r="AH21"/>
  <c r="AL21"/>
  <c r="AT21"/>
  <c r="AI21"/>
  <c r="AM21"/>
  <c r="AQ21"/>
  <c r="AN21"/>
  <c r="AR21"/>
  <c r="AR87" i="6"/>
  <c r="AR103"/>
  <c r="AR39"/>
  <c r="AR71"/>
  <c r="AR119"/>
  <c r="AR55"/>
  <c r="L49"/>
  <c r="AU15" i="7"/>
  <c r="AT15"/>
  <c r="AU11"/>
  <c r="AT11"/>
  <c r="AH7"/>
  <c r="E69"/>
  <c r="AU18" i="8"/>
  <c r="AT18"/>
  <c r="K78" i="3"/>
  <c r="T14"/>
  <c r="Y11"/>
  <c r="K90"/>
  <c r="I92"/>
  <c r="AS15" i="6"/>
  <c r="AS20"/>
  <c r="AS21"/>
  <c r="AS131"/>
  <c r="AS13"/>
  <c r="AS9"/>
  <c r="AS12"/>
  <c r="AS17"/>
  <c r="AS14"/>
  <c r="Y18" i="4"/>
  <c r="AC18"/>
  <c r="AC15"/>
  <c r="AC14"/>
  <c r="AC6"/>
  <c r="AC17"/>
  <c r="AC11"/>
  <c r="AC16"/>
  <c r="K77" i="8"/>
  <c r="K76"/>
  <c r="AU20" i="7"/>
  <c r="AU15" i="8"/>
  <c r="AT15"/>
  <c r="AQ15"/>
  <c r="AU11"/>
  <c r="AT11"/>
  <c r="AQ11"/>
  <c r="AO21"/>
  <c r="AQ21"/>
  <c r="AP21"/>
  <c r="AT21"/>
  <c r="I78"/>
  <c r="E76"/>
  <c r="G71"/>
  <c r="G80"/>
  <c r="AU14" i="4"/>
  <c r="AT14"/>
  <c r="AL14"/>
  <c r="AM14"/>
  <c r="AI14"/>
  <c r="AH14"/>
  <c r="AQ14"/>
  <c r="AO14"/>
  <c r="AJ7"/>
  <c r="AJ11" s="1"/>
  <c r="AJ15"/>
  <c r="I69"/>
  <c r="AU17" i="8"/>
  <c r="AT17"/>
  <c r="AM7"/>
  <c r="K75"/>
  <c r="I80"/>
  <c r="G73"/>
  <c r="S12" i="3"/>
  <c r="I76"/>
  <c r="U9"/>
  <c r="M73"/>
  <c r="AU8"/>
  <c r="AT8"/>
  <c r="AK7" i="4"/>
  <c r="AK15"/>
  <c r="K69"/>
  <c r="O78"/>
  <c r="V14"/>
  <c r="AB9"/>
  <c r="O88"/>
  <c r="Z14"/>
  <c r="K93"/>
  <c r="G74"/>
  <c r="R10"/>
  <c r="Z10"/>
  <c r="K89"/>
  <c r="O74"/>
  <c r="V10"/>
  <c r="O80"/>
  <c r="V16"/>
  <c r="U15"/>
  <c r="M79"/>
  <c r="M78"/>
  <c r="U14"/>
  <c r="S13"/>
  <c r="I77"/>
  <c r="E76"/>
  <c r="Q12"/>
  <c r="AA9"/>
  <c r="M88"/>
  <c r="I87"/>
  <c r="Y8"/>
  <c r="E86"/>
  <c r="W7"/>
  <c r="M70"/>
  <c r="U6"/>
  <c r="T16"/>
  <c r="K80"/>
  <c r="AA14"/>
  <c r="M93"/>
  <c r="Y13"/>
  <c r="I92"/>
  <c r="W12"/>
  <c r="E91"/>
  <c r="M75"/>
  <c r="U11"/>
  <c r="S10"/>
  <c r="I74"/>
  <c r="Q9"/>
  <c r="E73"/>
  <c r="AA6"/>
  <c r="M85"/>
  <c r="M80"/>
  <c r="U16"/>
  <c r="T15"/>
  <c r="K79"/>
  <c r="O91"/>
  <c r="AB12"/>
  <c r="K90"/>
  <c r="Z11"/>
  <c r="G89"/>
  <c r="X10"/>
  <c r="V9"/>
  <c r="O73"/>
  <c r="K72"/>
  <c r="T8"/>
  <c r="R7"/>
  <c r="G71"/>
  <c r="AQ7" i="7"/>
  <c r="AN7"/>
  <c r="AN21" s="1"/>
  <c r="AN108" s="1"/>
  <c r="AT10"/>
  <c r="AU10"/>
  <c r="AL7" i="8"/>
  <c r="AT8"/>
  <c r="AU8"/>
  <c r="AQ8"/>
  <c r="AQ131" i="4"/>
  <c r="AQ9"/>
  <c r="AT87" i="6"/>
  <c r="N49"/>
  <c r="AT119"/>
  <c r="AT55"/>
  <c r="AT103"/>
  <c r="AT71"/>
  <c r="AT39"/>
  <c r="AS7" i="7"/>
  <c r="AO7"/>
  <c r="AK7"/>
  <c r="K69"/>
  <c r="AL7"/>
  <c r="AL21" s="1"/>
  <c r="AT14" i="8"/>
  <c r="AU14"/>
  <c r="AJ7"/>
  <c r="I69"/>
  <c r="G86" i="3"/>
  <c r="W7"/>
  <c r="Q18" i="4"/>
  <c r="AB17"/>
  <c r="U18"/>
  <c r="AB18"/>
  <c r="W17"/>
  <c r="AC10"/>
  <c r="V18"/>
  <c r="U17"/>
  <c r="AC7"/>
  <c r="W18"/>
  <c r="V17"/>
  <c r="G76" i="8"/>
  <c r="G75"/>
  <c r="AU16" i="4"/>
  <c r="AT16"/>
  <c r="AI16"/>
  <c r="AM16"/>
  <c r="AM55" s="1"/>
  <c r="AR16"/>
  <c r="AR55" s="1"/>
  <c r="AJ16"/>
  <c r="AJ71" s="1"/>
  <c r="AQ16"/>
  <c r="AN16"/>
  <c r="AH16"/>
  <c r="AK16"/>
  <c r="AK39" s="1"/>
  <c r="AL16"/>
  <c r="AL131"/>
  <c r="AL9"/>
  <c r="AS7" i="8"/>
  <c r="AS11" s="1"/>
  <c r="AS21"/>
  <c r="E77"/>
  <c r="AT18" i="4"/>
  <c r="AU18"/>
  <c r="AJ18"/>
  <c r="AI18"/>
  <c r="C51" s="1"/>
  <c r="AN18"/>
  <c r="AH18"/>
  <c r="AL18"/>
  <c r="AM18"/>
  <c r="AQ18"/>
  <c r="AJ20"/>
  <c r="AN20"/>
  <c r="AR20"/>
  <c r="AI20"/>
  <c r="AM20"/>
  <c r="AQ20"/>
  <c r="AO20"/>
  <c r="I53" s="1"/>
  <c r="AH20"/>
  <c r="AU20"/>
  <c r="AL20"/>
  <c r="AO21" i="7"/>
  <c r="AQ21"/>
  <c r="AT21"/>
  <c r="I71" i="8"/>
  <c r="G79"/>
  <c r="E86" i="3"/>
  <c r="G90"/>
  <c r="W11"/>
  <c r="AS7" i="4"/>
  <c r="O84"/>
  <c r="AA16"/>
  <c r="M95"/>
  <c r="G79"/>
  <c r="R15"/>
  <c r="V6"/>
  <c r="O70"/>
  <c r="O79"/>
  <c r="V15"/>
  <c r="K75"/>
  <c r="T11"/>
  <c r="Z6"/>
  <c r="K85"/>
  <c r="O90"/>
  <c r="AB11"/>
  <c r="R6"/>
  <c r="G70"/>
  <c r="Z15"/>
  <c r="K94"/>
  <c r="G90"/>
  <c r="X11"/>
  <c r="Z16"/>
  <c r="K95"/>
  <c r="Y15"/>
  <c r="I94"/>
  <c r="Y14"/>
  <c r="I93"/>
  <c r="E92"/>
  <c r="W13"/>
  <c r="U12"/>
  <c r="M76"/>
  <c r="S11"/>
  <c r="I75"/>
  <c r="Q10"/>
  <c r="E74"/>
  <c r="AA7"/>
  <c r="M86"/>
  <c r="I85"/>
  <c r="Y6"/>
  <c r="X16"/>
  <c r="G95"/>
  <c r="S15"/>
  <c r="I79"/>
  <c r="AA12"/>
  <c r="M91"/>
  <c r="Y11"/>
  <c r="I90"/>
  <c r="W10"/>
  <c r="E89"/>
  <c r="M73"/>
  <c r="U9"/>
  <c r="S8"/>
  <c r="I72"/>
  <c r="E71"/>
  <c r="Q7"/>
  <c r="I95"/>
  <c r="Y16"/>
  <c r="G94"/>
  <c r="X15"/>
  <c r="T14"/>
  <c r="K78"/>
  <c r="R13"/>
  <c r="G77"/>
  <c r="AB10"/>
  <c r="O89"/>
  <c r="Z9"/>
  <c r="K88"/>
  <c r="G87"/>
  <c r="X8"/>
  <c r="O71"/>
  <c r="V7"/>
  <c r="K70"/>
  <c r="T6"/>
  <c r="AU17" i="7"/>
  <c r="AT17"/>
  <c r="AM7"/>
  <c r="AJ7"/>
  <c r="I69"/>
  <c r="AT16" i="8"/>
  <c r="AT87" s="1"/>
  <c r="AU16"/>
  <c r="AU87" s="1"/>
  <c r="AH7"/>
  <c r="AH131" s="1"/>
  <c r="E69"/>
  <c r="K71"/>
  <c r="AU17" i="4"/>
  <c r="O50" s="1"/>
  <c r="AT17"/>
  <c r="AM17"/>
  <c r="AI17"/>
  <c r="AN17"/>
  <c r="AJ17"/>
  <c r="AL17"/>
  <c r="AR17"/>
  <c r="AS17"/>
  <c r="AH17"/>
  <c r="AH120" s="1"/>
  <c r="AT13"/>
  <c r="AT116" s="1"/>
  <c r="AU13"/>
  <c r="AJ13"/>
  <c r="AL13"/>
  <c r="AI13"/>
  <c r="AN13"/>
  <c r="AH13"/>
  <c r="AH100" s="1"/>
  <c r="AQ13"/>
  <c r="AS13"/>
  <c r="AS21" i="5"/>
  <c r="AS131"/>
  <c r="AS20"/>
  <c r="AS8"/>
  <c r="AS9"/>
  <c r="AS17"/>
  <c r="AS10"/>
  <c r="AS16"/>
  <c r="AS13"/>
  <c r="AS11"/>
  <c r="AS12"/>
  <c r="AN55" i="6"/>
  <c r="AN39"/>
  <c r="AN103"/>
  <c r="H49"/>
  <c r="AN71"/>
  <c r="AN87"/>
  <c r="AN119"/>
  <c r="AS87"/>
  <c r="M49"/>
  <c r="AS55"/>
  <c r="AS103"/>
  <c r="AS71"/>
  <c r="AS119"/>
  <c r="AS39"/>
  <c r="AT19" i="7"/>
  <c r="AU19"/>
  <c r="G70" i="8"/>
  <c r="AT16" i="7"/>
  <c r="AU16"/>
  <c r="AU55" s="1"/>
  <c r="AT8"/>
  <c r="AU8"/>
  <c r="AU31" s="1"/>
  <c r="E71" i="8"/>
  <c r="K80"/>
  <c r="AR7"/>
  <c r="AR20" s="1"/>
  <c r="I77"/>
  <c r="AN7"/>
  <c r="G74"/>
  <c r="K73"/>
  <c r="E87" i="3"/>
  <c r="Q12"/>
  <c r="E76"/>
  <c r="M88"/>
  <c r="AU10"/>
  <c r="AU33" s="1"/>
  <c r="AT10"/>
  <c r="AL10"/>
  <c r="F43"/>
  <c r="AA17" i="4"/>
  <c r="AC8"/>
  <c r="Y17"/>
  <c r="AC13"/>
  <c r="AA18"/>
  <c r="AS76" i="8"/>
  <c r="AS124"/>
  <c r="B43" i="4"/>
  <c r="AH49"/>
  <c r="AH33"/>
  <c r="AH97"/>
  <c r="AH65"/>
  <c r="AH81"/>
  <c r="AH113"/>
  <c r="AK70"/>
  <c r="AK86"/>
  <c r="AK102"/>
  <c r="AJ70"/>
  <c r="AJ86"/>
  <c r="AJ54"/>
  <c r="AJ38"/>
  <c r="O49" i="7"/>
  <c r="AU119"/>
  <c r="AU39"/>
  <c r="AS84" i="5"/>
  <c r="AS107"/>
  <c r="AS123"/>
  <c r="AL76" i="7"/>
  <c r="F54"/>
  <c r="AQ41" i="4"/>
  <c r="AQ89"/>
  <c r="AQ57"/>
  <c r="K51"/>
  <c r="AQ105"/>
  <c r="AQ121"/>
  <c r="AQ73"/>
  <c r="AM71"/>
  <c r="AM39"/>
  <c r="AM87"/>
  <c r="AU101" i="8"/>
  <c r="O47"/>
  <c r="AU85"/>
  <c r="AQ111"/>
  <c r="K41"/>
  <c r="AQ79"/>
  <c r="AQ47"/>
  <c r="AQ31"/>
  <c r="AQ95"/>
  <c r="AQ63"/>
  <c r="AT47"/>
  <c r="AT113" i="7"/>
  <c r="AT81"/>
  <c r="AQ118" i="8"/>
  <c r="AQ38"/>
  <c r="AQ102"/>
  <c r="O53" i="7"/>
  <c r="AS100" i="6"/>
  <c r="AN124" i="4"/>
  <c r="AN76"/>
  <c r="AN92"/>
  <c r="AN44"/>
  <c r="AN108"/>
  <c r="AN60"/>
  <c r="H54"/>
  <c r="AI92"/>
  <c r="AI108"/>
  <c r="AI124"/>
  <c r="AT76"/>
  <c r="N54"/>
  <c r="AT124"/>
  <c r="AT108"/>
  <c r="AR131" i="7"/>
  <c r="AN86" i="4"/>
  <c r="AN38"/>
  <c r="AN54"/>
  <c r="AN118"/>
  <c r="AN102"/>
  <c r="H48"/>
  <c r="AN70"/>
  <c r="O52"/>
  <c r="AU106"/>
  <c r="AU42"/>
  <c r="AU58"/>
  <c r="AU90"/>
  <c r="AU74"/>
  <c r="AU122"/>
  <c r="AH20" i="3"/>
  <c r="AT32" i="4"/>
  <c r="AT64"/>
  <c r="AT96"/>
  <c r="N42"/>
  <c r="AT48"/>
  <c r="AT112"/>
  <c r="AT80"/>
  <c r="AQ90" i="8"/>
  <c r="AQ74"/>
  <c r="AQ106"/>
  <c r="K52"/>
  <c r="AQ122"/>
  <c r="AQ42"/>
  <c r="AQ58"/>
  <c r="N52"/>
  <c r="AT90"/>
  <c r="AT122"/>
  <c r="G45" i="4"/>
  <c r="AM99"/>
  <c r="AM51"/>
  <c r="AM115"/>
  <c r="AP131" i="7"/>
  <c r="AU89"/>
  <c r="AU41"/>
  <c r="AU57"/>
  <c r="O51"/>
  <c r="AU73"/>
  <c r="AU121"/>
  <c r="AU105"/>
  <c r="AH98" i="4"/>
  <c r="AH34"/>
  <c r="B44"/>
  <c r="AH82"/>
  <c r="AH66"/>
  <c r="AH50"/>
  <c r="AH114"/>
  <c r="AU97" i="3"/>
  <c r="AU49"/>
  <c r="O43"/>
  <c r="AU65"/>
  <c r="AR131" i="8"/>
  <c r="N49" i="7"/>
  <c r="AT71"/>
  <c r="AT55"/>
  <c r="AT103"/>
  <c r="AS39" i="5"/>
  <c r="AS103"/>
  <c r="AS119"/>
  <c r="AS87"/>
  <c r="M49"/>
  <c r="AS71"/>
  <c r="AS55"/>
  <c r="AH116" i="4"/>
  <c r="AL100"/>
  <c r="AL68"/>
  <c r="AJ40"/>
  <c r="D50"/>
  <c r="AU56"/>
  <c r="AU40"/>
  <c r="AU120"/>
  <c r="AU104"/>
  <c r="AT39" i="8"/>
  <c r="AT119"/>
  <c r="AT55"/>
  <c r="AJ131" i="7"/>
  <c r="AM131"/>
  <c r="AT88"/>
  <c r="AT40"/>
  <c r="AT72"/>
  <c r="AT56"/>
  <c r="N50"/>
  <c r="AT120"/>
  <c r="AT104"/>
  <c r="AS131" i="4"/>
  <c r="AS9"/>
  <c r="AO92" i="7"/>
  <c r="AO76"/>
  <c r="I54"/>
  <c r="AO124"/>
  <c r="AR91" i="4"/>
  <c r="AR59"/>
  <c r="AJ57"/>
  <c r="D51"/>
  <c r="AJ41"/>
  <c r="AJ89"/>
  <c r="AJ121"/>
  <c r="AJ105"/>
  <c r="AJ73"/>
  <c r="AL112"/>
  <c r="AL96"/>
  <c r="AL80"/>
  <c r="F42"/>
  <c r="AL64"/>
  <c r="AL48"/>
  <c r="AL32"/>
  <c r="AH87"/>
  <c r="AH103"/>
  <c r="AH55"/>
  <c r="B49"/>
  <c r="AH119"/>
  <c r="AH39"/>
  <c r="AH71"/>
  <c r="AJ119"/>
  <c r="AJ103"/>
  <c r="AI87"/>
  <c r="AI39"/>
  <c r="C49"/>
  <c r="AI119"/>
  <c r="N47" i="8"/>
  <c r="AT117"/>
  <c r="AT101"/>
  <c r="AT53"/>
  <c r="AT37"/>
  <c r="AT85"/>
  <c r="AT69"/>
  <c r="AO131" i="7"/>
  <c r="AU47" i="3"/>
  <c r="AL37" i="4"/>
  <c r="AL101"/>
  <c r="AL117"/>
  <c r="AL69"/>
  <c r="AL53"/>
  <c r="AL85"/>
  <c r="F47"/>
  <c r="AU70" i="8"/>
  <c r="AU102"/>
  <c r="AU38"/>
  <c r="AS40" i="6"/>
  <c r="AS104"/>
  <c r="M50"/>
  <c r="AS72"/>
  <c r="AS88"/>
  <c r="AS56"/>
  <c r="AS120"/>
  <c r="O51" i="8"/>
  <c r="AU57"/>
  <c r="AU89"/>
  <c r="AI38" i="4"/>
  <c r="AI118"/>
  <c r="C48"/>
  <c r="AI54"/>
  <c r="AM70"/>
  <c r="AM54"/>
  <c r="AM38"/>
  <c r="AH42"/>
  <c r="B52"/>
  <c r="AH122"/>
  <c r="K46" i="8"/>
  <c r="AQ84"/>
  <c r="AQ36"/>
  <c r="AQ52"/>
  <c r="AQ100"/>
  <c r="AQ116"/>
  <c r="AQ68"/>
  <c r="AM111" i="4"/>
  <c r="AM95"/>
  <c r="AM63"/>
  <c r="AM31"/>
  <c r="AM47"/>
  <c r="G41"/>
  <c r="AM79"/>
  <c r="AN79"/>
  <c r="AI115"/>
  <c r="AI51"/>
  <c r="AI83"/>
  <c r="AI67"/>
  <c r="AI99"/>
  <c r="C45"/>
  <c r="AI35"/>
  <c r="AU83"/>
  <c r="AU99"/>
  <c r="AU35"/>
  <c r="AQ33" i="8"/>
  <c r="AQ113"/>
  <c r="K43"/>
  <c r="AQ97"/>
  <c r="AQ81"/>
  <c r="AQ49"/>
  <c r="AQ65"/>
  <c r="AU80" i="4"/>
  <c r="AU64"/>
  <c r="O42"/>
  <c r="AU96"/>
  <c r="AU112"/>
  <c r="AU48"/>
  <c r="AU32"/>
  <c r="O45" i="8"/>
  <c r="AU83"/>
  <c r="AU35"/>
  <c r="AU99"/>
  <c r="AU115"/>
  <c r="AU67"/>
  <c r="AU51"/>
  <c r="AO98" i="4"/>
  <c r="AO114"/>
  <c r="AO50"/>
  <c r="AM82"/>
  <c r="G44"/>
  <c r="AM114"/>
  <c r="AM66"/>
  <c r="AM34"/>
  <c r="AM50"/>
  <c r="AM98"/>
  <c r="AQ131" i="8"/>
  <c r="AL113" i="4"/>
  <c r="AL81"/>
  <c r="AL49"/>
  <c r="AL97"/>
  <c r="AL65"/>
  <c r="F43"/>
  <c r="AL33"/>
  <c r="AU113"/>
  <c r="AU65"/>
  <c r="AU97"/>
  <c r="AR131"/>
  <c r="AJ13" i="8"/>
  <c r="AK17" i="4"/>
  <c r="AR21" i="7"/>
  <c r="AK20" i="4"/>
  <c r="AS18"/>
  <c r="AS17" i="8"/>
  <c r="AS14" i="4"/>
  <c r="AJ14"/>
  <c r="AH15" i="8"/>
  <c r="AP20" i="7"/>
  <c r="AM20"/>
  <c r="AJ21" i="4"/>
  <c r="AS21"/>
  <c r="AS76" s="1"/>
  <c r="AJ19"/>
  <c r="AS12"/>
  <c r="AK20" i="8"/>
  <c r="AK123" s="1"/>
  <c r="AS10" i="4"/>
  <c r="AQ36"/>
  <c r="AQ84"/>
  <c r="AQ116"/>
  <c r="AI43"/>
  <c r="AI107"/>
  <c r="AI75"/>
  <c r="AI123"/>
  <c r="AI91"/>
  <c r="AI59"/>
  <c r="C53"/>
  <c r="AI105"/>
  <c r="AI41"/>
  <c r="AI73"/>
  <c r="E49"/>
  <c r="AK87"/>
  <c r="AK55"/>
  <c r="AK103"/>
  <c r="AK131"/>
  <c r="AK9"/>
  <c r="AK112" s="1"/>
  <c r="AH131" i="7"/>
  <c r="O48"/>
  <c r="AU38"/>
  <c r="AU118"/>
  <c r="AU54"/>
  <c r="AU86"/>
  <c r="AU70"/>
  <c r="AU102"/>
  <c r="G42" i="4"/>
  <c r="AM64"/>
  <c r="AM96"/>
  <c r="AM48"/>
  <c r="AM112"/>
  <c r="AR54"/>
  <c r="L48"/>
  <c r="AR70"/>
  <c r="AR38"/>
  <c r="AR86"/>
  <c r="C41"/>
  <c r="AI47"/>
  <c r="AI111"/>
  <c r="AI95"/>
  <c r="AI79"/>
  <c r="AI31"/>
  <c r="AI63"/>
  <c r="AU111"/>
  <c r="AU63"/>
  <c r="O41"/>
  <c r="AU31"/>
  <c r="AU95"/>
  <c r="AU47"/>
  <c r="AU79"/>
  <c r="AO99" i="8"/>
  <c r="AO115"/>
  <c r="AO35"/>
  <c r="AO83"/>
  <c r="AO51"/>
  <c r="I45"/>
  <c r="AO67"/>
  <c r="AH16"/>
  <c r="AK8" i="4"/>
  <c r="AS72" i="5"/>
  <c r="AS56"/>
  <c r="AS104"/>
  <c r="AS88"/>
  <c r="AS120"/>
  <c r="AS40"/>
  <c r="M50"/>
  <c r="AI68" i="4"/>
  <c r="AI116"/>
  <c r="C46"/>
  <c r="AT68"/>
  <c r="AT52"/>
  <c r="N46"/>
  <c r="AU55" i="8"/>
  <c r="AU71"/>
  <c r="O49"/>
  <c r="AU119"/>
  <c r="AU39"/>
  <c r="AU103"/>
  <c r="AO91" i="4"/>
  <c r="AO107"/>
  <c r="AO75"/>
  <c r="AT105"/>
  <c r="AT57"/>
  <c r="AT41"/>
  <c r="AT73"/>
  <c r="AT89"/>
  <c r="N51"/>
  <c r="AT121"/>
  <c r="K49"/>
  <c r="AQ55"/>
  <c r="AQ39"/>
  <c r="AQ119"/>
  <c r="AQ103"/>
  <c r="AQ87"/>
  <c r="AQ71"/>
  <c r="AJ131" i="8"/>
  <c r="AT63" i="3"/>
  <c r="N41"/>
  <c r="AT47"/>
  <c r="AT95"/>
  <c r="AT111"/>
  <c r="AT79"/>
  <c r="AT31"/>
  <c r="AP108" i="8"/>
  <c r="J54"/>
  <c r="AS66"/>
  <c r="AS34"/>
  <c r="AS50"/>
  <c r="M44"/>
  <c r="AS82"/>
  <c r="AS114"/>
  <c r="AS98"/>
  <c r="N51"/>
  <c r="AT41"/>
  <c r="AT105"/>
  <c r="AT57"/>
  <c r="AT121"/>
  <c r="AT73"/>
  <c r="AT89"/>
  <c r="AM106" i="4"/>
  <c r="AM122"/>
  <c r="AM90"/>
  <c r="AM74"/>
  <c r="AM58"/>
  <c r="AM42"/>
  <c r="G52"/>
  <c r="AH83"/>
  <c r="AH99"/>
  <c r="AH35"/>
  <c r="B45"/>
  <c r="AH67"/>
  <c r="AH51"/>
  <c r="AH115"/>
  <c r="N45"/>
  <c r="AT115"/>
  <c r="AT51"/>
  <c r="AT83"/>
  <c r="AT99"/>
  <c r="AT67"/>
  <c r="AT35"/>
  <c r="AT97" i="8"/>
  <c r="N43"/>
  <c r="AT81" i="4"/>
  <c r="AT65"/>
  <c r="N43"/>
  <c r="AT49"/>
  <c r="AT33"/>
  <c r="AT113"/>
  <c r="AT97"/>
  <c r="AT74" i="7"/>
  <c r="N52"/>
  <c r="AT90"/>
  <c r="AT42"/>
  <c r="AS66" i="5"/>
  <c r="AS98"/>
  <c r="AS50"/>
  <c r="AS114"/>
  <c r="AS95"/>
  <c r="AS47"/>
  <c r="AS31"/>
  <c r="AS111"/>
  <c r="AS79"/>
  <c r="AS108"/>
  <c r="AS124"/>
  <c r="M54"/>
  <c r="AS92"/>
  <c r="AN100" i="4"/>
  <c r="AN68"/>
  <c r="AU116"/>
  <c r="AR72"/>
  <c r="AR40"/>
  <c r="AI56"/>
  <c r="AI120"/>
  <c r="AL91"/>
  <c r="AL123"/>
  <c r="AL75"/>
  <c r="F53"/>
  <c r="AL43"/>
  <c r="AL59"/>
  <c r="AL107"/>
  <c r="AM107"/>
  <c r="AM59"/>
  <c r="D53"/>
  <c r="AL89"/>
  <c r="AL57"/>
  <c r="AL121"/>
  <c r="F51"/>
  <c r="AL41"/>
  <c r="AL73"/>
  <c r="AL105"/>
  <c r="AN41"/>
  <c r="AN105"/>
  <c r="AN89"/>
  <c r="AN57"/>
  <c r="AN121"/>
  <c r="H51"/>
  <c r="AN73"/>
  <c r="AU41"/>
  <c r="AU73"/>
  <c r="AU89"/>
  <c r="O51"/>
  <c r="AU121"/>
  <c r="AU105"/>
  <c r="AU57"/>
  <c r="AS131" i="8"/>
  <c r="AL71" i="4"/>
  <c r="AL87"/>
  <c r="AL103"/>
  <c r="AL39"/>
  <c r="AL55"/>
  <c r="AL119"/>
  <c r="F49"/>
  <c r="AR39"/>
  <c r="AU119"/>
  <c r="AS131" i="7"/>
  <c r="AQ80" i="4"/>
  <c r="AQ112"/>
  <c r="AQ64"/>
  <c r="K42"/>
  <c r="AQ96"/>
  <c r="AQ32"/>
  <c r="AQ48"/>
  <c r="AU95" i="8"/>
  <c r="AU79"/>
  <c r="O41"/>
  <c r="AU63"/>
  <c r="AU31"/>
  <c r="AU47"/>
  <c r="AU111"/>
  <c r="AU49" i="7"/>
  <c r="AU113"/>
  <c r="AU97"/>
  <c r="AU33"/>
  <c r="O43"/>
  <c r="AU81"/>
  <c r="AU65"/>
  <c r="AN131"/>
  <c r="AM131" i="8"/>
  <c r="AT72"/>
  <c r="AT104"/>
  <c r="AT120"/>
  <c r="AT56"/>
  <c r="AT88"/>
  <c r="AT40"/>
  <c r="N50"/>
  <c r="AO117" i="4"/>
  <c r="AO101"/>
  <c r="AO69"/>
  <c r="I47"/>
  <c r="AO85"/>
  <c r="AO37"/>
  <c r="AO53"/>
  <c r="AH37"/>
  <c r="AH53"/>
  <c r="AH85"/>
  <c r="B47"/>
  <c r="AH69"/>
  <c r="AH101"/>
  <c r="AH117"/>
  <c r="AM53"/>
  <c r="AM101"/>
  <c r="O47"/>
  <c r="AU53"/>
  <c r="AU85"/>
  <c r="AU117"/>
  <c r="AU37"/>
  <c r="AU101"/>
  <c r="AU69"/>
  <c r="N54" i="8"/>
  <c r="AT92"/>
  <c r="AT108"/>
  <c r="AT60"/>
  <c r="AT44"/>
  <c r="AT76"/>
  <c r="AT124"/>
  <c r="AQ76"/>
  <c r="AQ124"/>
  <c r="K54"/>
  <c r="AQ92"/>
  <c r="AQ60"/>
  <c r="AQ44"/>
  <c r="AQ108"/>
  <c r="AT50"/>
  <c r="AT34"/>
  <c r="AT98"/>
  <c r="AT82"/>
  <c r="N44"/>
  <c r="AT114"/>
  <c r="AT66"/>
  <c r="AS35" i="6"/>
  <c r="M45"/>
  <c r="AS83"/>
  <c r="AS51"/>
  <c r="AS99"/>
  <c r="AS67"/>
  <c r="AS115"/>
  <c r="AS80"/>
  <c r="AS96"/>
  <c r="AS112"/>
  <c r="AS32"/>
  <c r="AS64"/>
  <c r="AS48"/>
  <c r="M42"/>
  <c r="AS91"/>
  <c r="M53"/>
  <c r="AS123"/>
  <c r="AS107"/>
  <c r="AS43"/>
  <c r="AS75"/>
  <c r="AS59"/>
  <c r="O44" i="7"/>
  <c r="AU50"/>
  <c r="AU98"/>
  <c r="AU66"/>
  <c r="AU34"/>
  <c r="AU114"/>
  <c r="AU82"/>
  <c r="AT70"/>
  <c r="AT54"/>
  <c r="N48"/>
  <c r="AT86"/>
  <c r="AT38"/>
  <c r="AT102"/>
  <c r="AT118"/>
  <c r="AR76" i="4"/>
  <c r="AR124"/>
  <c r="AR60"/>
  <c r="AR92"/>
  <c r="AR44"/>
  <c r="AR108"/>
  <c r="L54"/>
  <c r="AM92"/>
  <c r="G54"/>
  <c r="AM44"/>
  <c r="AM60"/>
  <c r="AM124"/>
  <c r="AM76"/>
  <c r="AM108"/>
  <c r="AH44"/>
  <c r="AH92"/>
  <c r="AH108"/>
  <c r="AH60"/>
  <c r="AH76"/>
  <c r="AH124"/>
  <c r="B54"/>
  <c r="F48"/>
  <c r="AH70"/>
  <c r="AH86"/>
  <c r="AH102"/>
  <c r="AH118"/>
  <c r="AH54"/>
  <c r="B48"/>
  <c r="AH38"/>
  <c r="AT38"/>
  <c r="AT118"/>
  <c r="AT86"/>
  <c r="AT70"/>
  <c r="AT54"/>
  <c r="AT102"/>
  <c r="N48"/>
  <c r="AL58"/>
  <c r="AL106"/>
  <c r="AL90"/>
  <c r="AL122"/>
  <c r="AL74"/>
  <c r="AL42"/>
  <c r="F52"/>
  <c r="AQ90"/>
  <c r="AQ42"/>
  <c r="AQ106"/>
  <c r="AQ58"/>
  <c r="AQ74"/>
  <c r="K52"/>
  <c r="AQ122"/>
  <c r="AT122"/>
  <c r="AT90"/>
  <c r="AT74"/>
  <c r="AT106"/>
  <c r="N52"/>
  <c r="AT42"/>
  <c r="AT58"/>
  <c r="N46" i="8"/>
  <c r="AT100"/>
  <c r="AT68"/>
  <c r="AT36"/>
  <c r="AT84"/>
  <c r="AT52"/>
  <c r="AT116"/>
  <c r="AU74"/>
  <c r="AU58"/>
  <c r="O52"/>
  <c r="AU122"/>
  <c r="AU106"/>
  <c r="AU90"/>
  <c r="AU42"/>
  <c r="K41" i="4"/>
  <c r="AQ111"/>
  <c r="AQ95"/>
  <c r="AQ63"/>
  <c r="AQ31"/>
  <c r="AQ47"/>
  <c r="AQ79"/>
  <c r="AT63"/>
  <c r="AT25"/>
  <c r="N58" s="1"/>
  <c r="AT47"/>
  <c r="AT111"/>
  <c r="AT23"/>
  <c r="N56" s="1"/>
  <c r="AT95"/>
  <c r="AT79"/>
  <c r="N41"/>
  <c r="AT31"/>
  <c r="AT22"/>
  <c r="N55" s="1"/>
  <c r="AQ67"/>
  <c r="K45"/>
  <c r="AQ51"/>
  <c r="AQ115"/>
  <c r="AQ83"/>
  <c r="AQ99"/>
  <c r="AQ35"/>
  <c r="AU97" i="8"/>
  <c r="AU33"/>
  <c r="AU113"/>
  <c r="AU81"/>
  <c r="AU49"/>
  <c r="O43"/>
  <c r="AU65"/>
  <c r="AT115" i="7"/>
  <c r="AT117"/>
  <c r="AT101"/>
  <c r="AT85"/>
  <c r="AT37"/>
  <c r="AT53"/>
  <c r="AT69"/>
  <c r="N47"/>
  <c r="AT89"/>
  <c r="AT121"/>
  <c r="AT73"/>
  <c r="AT57"/>
  <c r="AT41"/>
  <c r="AT105"/>
  <c r="N51"/>
  <c r="AT36"/>
  <c r="AT84"/>
  <c r="N46"/>
  <c r="AT116"/>
  <c r="AT52"/>
  <c r="AT100"/>
  <c r="AT68"/>
  <c r="AN34" i="4"/>
  <c r="AN66"/>
  <c r="AN82"/>
  <c r="AN50"/>
  <c r="AN114"/>
  <c r="AN98"/>
  <c r="H44"/>
  <c r="AU114"/>
  <c r="AU82"/>
  <c r="AU34"/>
  <c r="AU66"/>
  <c r="AU50"/>
  <c r="AU98"/>
  <c r="O44"/>
  <c r="AH131"/>
  <c r="AH9"/>
  <c r="AM65"/>
  <c r="AM113"/>
  <c r="AM97"/>
  <c r="AM81"/>
  <c r="AM33"/>
  <c r="G43"/>
  <c r="AM49"/>
  <c r="K43"/>
  <c r="AQ49"/>
  <c r="AQ113"/>
  <c r="AQ81"/>
  <c r="AQ33"/>
  <c r="AQ65"/>
  <c r="AQ97"/>
  <c r="AN131"/>
  <c r="AN9"/>
  <c r="AJ17" i="8"/>
  <c r="AK14" i="4"/>
  <c r="AJ21" i="8"/>
  <c r="AJ15"/>
  <c r="AH10"/>
  <c r="AK10" i="4"/>
  <c r="AK65" s="1"/>
  <c r="AK13"/>
  <c r="AP21" i="7"/>
  <c r="AM21"/>
  <c r="AJ21"/>
  <c r="AS20" i="4"/>
  <c r="AS16"/>
  <c r="AS8" i="8"/>
  <c r="AH17"/>
  <c r="AN21"/>
  <c r="AK21"/>
  <c r="AN20" i="7"/>
  <c r="AK20"/>
  <c r="AH20"/>
  <c r="AH18" i="8"/>
  <c r="AK21" i="4"/>
  <c r="AS13" i="8"/>
  <c r="AL13"/>
  <c r="AK12" i="4"/>
  <c r="AS20" i="8"/>
  <c r="AM20"/>
  <c r="AH12"/>
  <c r="AH35" s="1"/>
  <c r="AS11" i="4"/>
  <c r="AR10"/>
  <c r="AT65" i="3"/>
  <c r="AT33"/>
  <c r="AT113"/>
  <c r="N43"/>
  <c r="AT97"/>
  <c r="AT49"/>
  <c r="AT81"/>
  <c r="AS116" i="4"/>
  <c r="AS68"/>
  <c r="AL40"/>
  <c r="AL72"/>
  <c r="AL88"/>
  <c r="AL104"/>
  <c r="AL56"/>
  <c r="AL120"/>
  <c r="F50"/>
  <c r="AT88"/>
  <c r="AT120"/>
  <c r="AT56"/>
  <c r="N50"/>
  <c r="AT72"/>
  <c r="AT40"/>
  <c r="AT104"/>
  <c r="AU40" i="8"/>
  <c r="AU72"/>
  <c r="AU120"/>
  <c r="AU56"/>
  <c r="AU104"/>
  <c r="O50"/>
  <c r="AU88"/>
  <c r="AQ50"/>
  <c r="AQ114"/>
  <c r="AQ98"/>
  <c r="AQ34"/>
  <c r="AQ66"/>
  <c r="K44"/>
  <c r="AQ82"/>
  <c r="AU66"/>
  <c r="O44"/>
  <c r="AT86"/>
  <c r="AT102"/>
  <c r="N48"/>
  <c r="AT70"/>
  <c r="AT54"/>
  <c r="AT118"/>
  <c r="AT38"/>
  <c r="AS69" i="6"/>
  <c r="AS37"/>
  <c r="AS101"/>
  <c r="AS117"/>
  <c r="AS85"/>
  <c r="M47"/>
  <c r="AS53"/>
  <c r="AS118"/>
  <c r="AS70"/>
  <c r="AS86"/>
  <c r="AS38"/>
  <c r="AU36" i="8"/>
  <c r="AU84"/>
  <c r="O46"/>
  <c r="AU52"/>
  <c r="AU100"/>
  <c r="AU68"/>
  <c r="AU116"/>
  <c r="L53"/>
  <c r="AR59"/>
  <c r="AR43"/>
  <c r="AR91"/>
  <c r="AR107"/>
  <c r="AR75"/>
  <c r="AR123"/>
  <c r="AU36" i="7"/>
  <c r="AU52"/>
  <c r="AU116"/>
  <c r="AU84"/>
  <c r="AU68"/>
  <c r="AU100"/>
  <c r="O46"/>
  <c r="D44" i="4"/>
  <c r="AJ34"/>
  <c r="AJ50"/>
  <c r="AJ82"/>
  <c r="AJ114"/>
  <c r="AJ98"/>
  <c r="AJ66"/>
  <c r="AT50"/>
  <c r="N44"/>
  <c r="AT66"/>
  <c r="AT82"/>
  <c r="AT34"/>
  <c r="AT114"/>
  <c r="AT98"/>
  <c r="AK131" i="8"/>
  <c r="AT63" i="7"/>
  <c r="AT47"/>
  <c r="N41"/>
  <c r="AT111"/>
  <c r="AT31"/>
  <c r="AT79"/>
  <c r="AT95"/>
  <c r="O52"/>
  <c r="AU42"/>
  <c r="AU106"/>
  <c r="AU74"/>
  <c r="AU122"/>
  <c r="AU90"/>
  <c r="AU58"/>
  <c r="M45" i="5"/>
  <c r="AS83"/>
  <c r="AS99"/>
  <c r="AS51"/>
  <c r="AS115"/>
  <c r="AS35"/>
  <c r="AS67"/>
  <c r="AS49"/>
  <c r="M43"/>
  <c r="AS65"/>
  <c r="AS81"/>
  <c r="AS113"/>
  <c r="AS97"/>
  <c r="AS33"/>
  <c r="M42"/>
  <c r="AS112"/>
  <c r="AS96"/>
  <c r="AS48"/>
  <c r="AS32"/>
  <c r="AS80"/>
  <c r="AS64"/>
  <c r="D46" i="4"/>
  <c r="AJ100"/>
  <c r="AJ52"/>
  <c r="AJ68"/>
  <c r="AJ84"/>
  <c r="AJ116"/>
  <c r="AJ36"/>
  <c r="AS120"/>
  <c r="AS40"/>
  <c r="AS104"/>
  <c r="AS72"/>
  <c r="M50"/>
  <c r="AS56"/>
  <c r="AS88"/>
  <c r="H50"/>
  <c r="AN40"/>
  <c r="AN88"/>
  <c r="AN104"/>
  <c r="AN56"/>
  <c r="AN120"/>
  <c r="AN72"/>
  <c r="AM88"/>
  <c r="AM104"/>
  <c r="G50"/>
  <c r="AM56"/>
  <c r="AM72"/>
  <c r="AM120"/>
  <c r="AM40"/>
  <c r="AU56" i="7"/>
  <c r="AU88"/>
  <c r="AU120"/>
  <c r="AU104"/>
  <c r="O50"/>
  <c r="AU40"/>
  <c r="AU72"/>
  <c r="AT108"/>
  <c r="N54"/>
  <c r="AT92"/>
  <c r="AT124"/>
  <c r="AT76"/>
  <c r="AT44"/>
  <c r="AT60"/>
  <c r="K54"/>
  <c r="AQ76"/>
  <c r="AQ108"/>
  <c r="AQ92"/>
  <c r="AN124"/>
  <c r="AH43" i="4"/>
  <c r="AH123"/>
  <c r="AH107"/>
  <c r="AH91"/>
  <c r="B53"/>
  <c r="AH59"/>
  <c r="AH75"/>
  <c r="AQ43"/>
  <c r="AQ59"/>
  <c r="K53"/>
  <c r="AQ107"/>
  <c r="AQ91"/>
  <c r="AQ123"/>
  <c r="AQ75"/>
  <c r="AN43"/>
  <c r="AN123"/>
  <c r="AN75"/>
  <c r="AN91"/>
  <c r="AN107"/>
  <c r="H53"/>
  <c r="AN59"/>
  <c r="AM73"/>
  <c r="AM57"/>
  <c r="AM89"/>
  <c r="AM121"/>
  <c r="G51"/>
  <c r="AM105"/>
  <c r="AM41"/>
  <c r="AH57"/>
  <c r="AH121"/>
  <c r="AH73"/>
  <c r="AH89"/>
  <c r="AH105"/>
  <c r="AH41"/>
  <c r="B51"/>
  <c r="AN55"/>
  <c r="AN103"/>
  <c r="AN39"/>
  <c r="H49"/>
  <c r="AN71"/>
  <c r="AN119"/>
  <c r="AN87"/>
  <c r="N49"/>
  <c r="AT71"/>
  <c r="AT103"/>
  <c r="AT119"/>
  <c r="AT87"/>
  <c r="AT55"/>
  <c r="AT39"/>
  <c r="AL131" i="7"/>
  <c r="AK131"/>
  <c r="AJ131" i="4"/>
  <c r="AJ9"/>
  <c r="AQ69"/>
  <c r="AQ85"/>
  <c r="AQ101"/>
  <c r="AI53"/>
  <c r="AI117"/>
  <c r="AI101"/>
  <c r="AI37"/>
  <c r="AI69"/>
  <c r="C47"/>
  <c r="AI85"/>
  <c r="AT69"/>
  <c r="AT101"/>
  <c r="AT117"/>
  <c r="AT85"/>
  <c r="AT53"/>
  <c r="N47"/>
  <c r="AT37"/>
  <c r="I54" i="8"/>
  <c r="AO44"/>
  <c r="AO76"/>
  <c r="AO108"/>
  <c r="AO60"/>
  <c r="AO92"/>
  <c r="AO124"/>
  <c r="AS108" i="6"/>
  <c r="M54"/>
  <c r="AS92"/>
  <c r="AS60"/>
  <c r="AS44"/>
  <c r="AS76"/>
  <c r="AS124"/>
  <c r="AT34" i="7"/>
  <c r="N44"/>
  <c r="AT82"/>
  <c r="AT114"/>
  <c r="AT66"/>
  <c r="AT50"/>
  <c r="AT98"/>
  <c r="AQ60" i="4"/>
  <c r="AQ92"/>
  <c r="K54"/>
  <c r="AQ124"/>
  <c r="AQ44"/>
  <c r="AQ76"/>
  <c r="AQ108"/>
  <c r="AL60"/>
  <c r="AL92"/>
  <c r="F54"/>
  <c r="AL76"/>
  <c r="AL108"/>
  <c r="AL124"/>
  <c r="AL44"/>
  <c r="AQ102"/>
  <c r="AQ118"/>
  <c r="AQ70"/>
  <c r="AQ38"/>
  <c r="K48"/>
  <c r="AQ54"/>
  <c r="AQ86"/>
  <c r="O48"/>
  <c r="AU54"/>
  <c r="AU86"/>
  <c r="AU102"/>
  <c r="AU38"/>
  <c r="AU70"/>
  <c r="AU118"/>
  <c r="AI90"/>
  <c r="AI42"/>
  <c r="C52"/>
  <c r="AI58"/>
  <c r="AI106"/>
  <c r="AI122"/>
  <c r="AI74"/>
  <c r="AN42"/>
  <c r="AN106"/>
  <c r="AN90"/>
  <c r="AN122"/>
  <c r="AN58"/>
  <c r="H52"/>
  <c r="AN74"/>
  <c r="AO131" i="8"/>
  <c r="AL31" i="4"/>
  <c r="AL95"/>
  <c r="AL63"/>
  <c r="AL111"/>
  <c r="AL47"/>
  <c r="F41"/>
  <c r="AL79"/>
  <c r="AN115"/>
  <c r="AN51"/>
  <c r="AN83"/>
  <c r="H45"/>
  <c r="AN67"/>
  <c r="AN99"/>
  <c r="AN35"/>
  <c r="AU99" i="7"/>
  <c r="AU67"/>
  <c r="O45"/>
  <c r="AU83"/>
  <c r="AU35"/>
  <c r="AU51"/>
  <c r="AU115"/>
  <c r="AU75" i="8"/>
  <c r="O53"/>
  <c r="AU123"/>
  <c r="AU91"/>
  <c r="AU59"/>
  <c r="AU43"/>
  <c r="AU107"/>
  <c r="K53"/>
  <c r="AQ43"/>
  <c r="AQ59"/>
  <c r="AQ107"/>
  <c r="AQ123"/>
  <c r="AQ91"/>
  <c r="AQ75"/>
  <c r="AT67"/>
  <c r="AT115"/>
  <c r="AT99"/>
  <c r="AT35"/>
  <c r="N45"/>
  <c r="AT51"/>
  <c r="AT83"/>
  <c r="AU69" i="7"/>
  <c r="AU101"/>
  <c r="AU85"/>
  <c r="O47"/>
  <c r="AU117"/>
  <c r="AU53"/>
  <c r="AU37"/>
  <c r="AQ82" i="4"/>
  <c r="AQ66"/>
  <c r="AQ50"/>
  <c r="AQ34"/>
  <c r="AQ98"/>
  <c r="AQ114"/>
  <c r="K44"/>
  <c r="F44"/>
  <c r="AL66"/>
  <c r="AL114"/>
  <c r="AL34"/>
  <c r="AL50"/>
  <c r="AL82"/>
  <c r="AL98"/>
  <c r="AI34"/>
  <c r="AI98"/>
  <c r="AI82"/>
  <c r="AI66"/>
  <c r="AI50"/>
  <c r="C44"/>
  <c r="AI114"/>
  <c r="AO131"/>
  <c r="AO9"/>
  <c r="AJ20" i="3"/>
  <c r="AJ107" s="1"/>
  <c r="AJ131"/>
  <c r="AJ21"/>
  <c r="AJ18"/>
  <c r="AJ12"/>
  <c r="D45" s="1"/>
  <c r="AI65" i="4"/>
  <c r="AI81"/>
  <c r="AI49"/>
  <c r="C43"/>
  <c r="AI33"/>
  <c r="AI97"/>
  <c r="AI113"/>
  <c r="H43"/>
  <c r="AN81"/>
  <c r="AN97"/>
  <c r="AN49"/>
  <c r="AN65"/>
  <c r="AN33"/>
  <c r="AN113"/>
  <c r="K16"/>
  <c r="K15"/>
  <c r="AK18"/>
  <c r="AH14" i="8"/>
  <c r="AH21"/>
  <c r="AR21"/>
  <c r="AR60" s="1"/>
  <c r="AH11"/>
  <c r="AP11"/>
  <c r="AJ11"/>
  <c r="AS15"/>
  <c r="AR20" i="7"/>
  <c r="AO20"/>
  <c r="AO59" s="1"/>
  <c r="AL20"/>
  <c r="AL91" s="1"/>
  <c r="AS15" i="4"/>
  <c r="AK19"/>
  <c r="AK122" s="1"/>
  <c r="AN13" i="8"/>
  <c r="AJ8" i="4"/>
  <c r="AJ12"/>
  <c r="AJ20" i="8"/>
  <c r="AJ91" s="1"/>
  <c r="AS8" i="4"/>
  <c r="AO10"/>
  <c r="AH37" i="8"/>
  <c r="AH85"/>
  <c r="AH101"/>
  <c r="B47"/>
  <c r="AH117"/>
  <c r="AH69"/>
  <c r="AH53"/>
  <c r="AJ89" i="3"/>
  <c r="D51"/>
  <c r="AJ73"/>
  <c r="AJ121"/>
  <c r="AJ57"/>
  <c r="AJ105"/>
  <c r="AJ41"/>
  <c r="AS34" i="4"/>
  <c r="AS98"/>
  <c r="AS66"/>
  <c r="AS50"/>
  <c r="M44"/>
  <c r="AS114"/>
  <c r="AS82"/>
  <c r="AM43" i="8"/>
  <c r="G53"/>
  <c r="AM123"/>
  <c r="AM107"/>
  <c r="AM91"/>
  <c r="AM59"/>
  <c r="AM75"/>
  <c r="AK83" i="4"/>
  <c r="AK67"/>
  <c r="AK35"/>
  <c r="AK99"/>
  <c r="E45"/>
  <c r="AK115"/>
  <c r="AK51"/>
  <c r="AS52" i="8"/>
  <c r="AS84"/>
  <c r="M46"/>
  <c r="AS68"/>
  <c r="AS36"/>
  <c r="AS116"/>
  <c r="AS100"/>
  <c r="AK124" i="4"/>
  <c r="E54"/>
  <c r="AK92"/>
  <c r="AK76"/>
  <c r="AK60"/>
  <c r="AK44"/>
  <c r="AK108"/>
  <c r="AH59" i="7"/>
  <c r="B53"/>
  <c r="AH107"/>
  <c r="AH123"/>
  <c r="AH91"/>
  <c r="AH75"/>
  <c r="AH43"/>
  <c r="AN44" i="8"/>
  <c r="AN92"/>
  <c r="AN76"/>
  <c r="AN60"/>
  <c r="AN124"/>
  <c r="AN108"/>
  <c r="H54"/>
  <c r="AM124" i="7"/>
  <c r="AM44"/>
  <c r="AM92"/>
  <c r="AM108"/>
  <c r="AM76"/>
  <c r="AM60"/>
  <c r="G54"/>
  <c r="AJ124" i="8"/>
  <c r="AJ60"/>
  <c r="AJ92"/>
  <c r="D54"/>
  <c r="AJ44"/>
  <c r="AJ76"/>
  <c r="AJ108"/>
  <c r="H42" i="4"/>
  <c r="AN112"/>
  <c r="AN80"/>
  <c r="AN96"/>
  <c r="AN64"/>
  <c r="AN32"/>
  <c r="AN48"/>
  <c r="AH96"/>
  <c r="AH24"/>
  <c r="B57" s="1"/>
  <c r="AH23"/>
  <c r="B56" s="1"/>
  <c r="AH22"/>
  <c r="AH27" s="1"/>
  <c r="AH130" s="1"/>
  <c r="B42"/>
  <c r="AH80"/>
  <c r="AH112"/>
  <c r="AH48"/>
  <c r="AH25"/>
  <c r="B58" s="1"/>
  <c r="AH32"/>
  <c r="AH64"/>
  <c r="D52"/>
  <c r="AN23"/>
  <c r="H56" s="1"/>
  <c r="J44" i="8"/>
  <c r="AP98"/>
  <c r="AP34"/>
  <c r="AP50"/>
  <c r="AP66"/>
  <c r="AP114"/>
  <c r="AP82"/>
  <c r="AO49" i="4"/>
  <c r="AO33"/>
  <c r="AO65"/>
  <c r="AO113"/>
  <c r="AO81"/>
  <c r="AO97"/>
  <c r="I43"/>
  <c r="D41"/>
  <c r="AJ31"/>
  <c r="AJ47"/>
  <c r="AN116" i="8"/>
  <c r="AR59" i="7"/>
  <c r="L53"/>
  <c r="AR75"/>
  <c r="AR107"/>
  <c r="AR91"/>
  <c r="AR43"/>
  <c r="AR123"/>
  <c r="AJ34" i="8"/>
  <c r="AJ50"/>
  <c r="AJ82"/>
  <c r="D44"/>
  <c r="AJ114"/>
  <c r="AJ66"/>
  <c r="AJ98"/>
  <c r="AH124"/>
  <c r="AH108"/>
  <c r="AH76"/>
  <c r="AH92"/>
  <c r="B54"/>
  <c r="AH60"/>
  <c r="AH44"/>
  <c r="B45"/>
  <c r="AH51"/>
  <c r="AH99"/>
  <c r="AL68"/>
  <c r="AL52"/>
  <c r="AL100"/>
  <c r="AL36"/>
  <c r="AL116"/>
  <c r="F46"/>
  <c r="AL84"/>
  <c r="AH57"/>
  <c r="AH89"/>
  <c r="AK124"/>
  <c r="AK60"/>
  <c r="AJ60" i="7"/>
  <c r="D54"/>
  <c r="AK33" i="4"/>
  <c r="AK49"/>
  <c r="E43"/>
  <c r="AK97"/>
  <c r="D48" i="8"/>
  <c r="AJ54"/>
  <c r="AJ38"/>
  <c r="AJ70"/>
  <c r="AJ86"/>
  <c r="AJ118"/>
  <c r="AJ102"/>
  <c r="AP91" i="7"/>
  <c r="AP123"/>
  <c r="AP107"/>
  <c r="AP75"/>
  <c r="J53"/>
  <c r="AP59"/>
  <c r="AP43"/>
  <c r="AS117" i="4"/>
  <c r="AS101"/>
  <c r="AS53"/>
  <c r="AS69"/>
  <c r="AS85"/>
  <c r="M47"/>
  <c r="AS37"/>
  <c r="AR92" i="7"/>
  <c r="AR76"/>
  <c r="AR60"/>
  <c r="AR44"/>
  <c r="L54"/>
  <c r="AR124"/>
  <c r="AR108"/>
  <c r="AJ36" i="8"/>
  <c r="AJ52"/>
  <c r="AJ100"/>
  <c r="AJ84"/>
  <c r="AJ116"/>
  <c r="AJ68"/>
  <c r="D46"/>
  <c r="AH59" i="3"/>
  <c r="AH123"/>
  <c r="AH75"/>
  <c r="B53"/>
  <c r="AH43"/>
  <c r="AH91"/>
  <c r="AH107"/>
  <c r="AN22" i="4"/>
  <c r="AN24"/>
  <c r="H57" s="1"/>
  <c r="AS54" i="8"/>
  <c r="M48"/>
  <c r="AS38"/>
  <c r="AS102"/>
  <c r="AS86"/>
  <c r="AS70"/>
  <c r="AS118"/>
  <c r="AJ59" i="3"/>
  <c r="AJ91"/>
  <c r="AJ67" i="4"/>
  <c r="AJ51"/>
  <c r="AJ35"/>
  <c r="AJ115"/>
  <c r="AJ99"/>
  <c r="D45"/>
  <c r="AJ83"/>
  <c r="AS118"/>
  <c r="AS86"/>
  <c r="AS54"/>
  <c r="AS70"/>
  <c r="AS102"/>
  <c r="M48"/>
  <c r="AS38"/>
  <c r="AO43" i="7"/>
  <c r="AO91"/>
  <c r="AR108" i="8"/>
  <c r="AR44"/>
  <c r="AK41" i="4"/>
  <c r="AK57"/>
  <c r="E51"/>
  <c r="AK89"/>
  <c r="AK73"/>
  <c r="AK105"/>
  <c r="AK121"/>
  <c r="AJ60" i="3"/>
  <c r="AJ124"/>
  <c r="AJ108"/>
  <c r="AJ48" i="4"/>
  <c r="AJ112"/>
  <c r="AJ32"/>
  <c r="AR49"/>
  <c r="AR81"/>
  <c r="AR113"/>
  <c r="AR97"/>
  <c r="AS75" i="8"/>
  <c r="M53"/>
  <c r="AS43"/>
  <c r="AN59" i="7"/>
  <c r="H53"/>
  <c r="AN75"/>
  <c r="AN91"/>
  <c r="AN107"/>
  <c r="AN43"/>
  <c r="AN123"/>
  <c r="AH40" i="8"/>
  <c r="AH120"/>
  <c r="AH72"/>
  <c r="B50"/>
  <c r="AH104"/>
  <c r="AH88"/>
  <c r="AH56"/>
  <c r="AS43" i="4"/>
  <c r="AS91"/>
  <c r="AS59"/>
  <c r="M53"/>
  <c r="AS107"/>
  <c r="AS75"/>
  <c r="AS123"/>
  <c r="D50" i="8"/>
  <c r="AJ120"/>
  <c r="AJ40"/>
  <c r="AJ72"/>
  <c r="AJ56"/>
  <c r="AJ104"/>
  <c r="AJ88"/>
  <c r="AH39"/>
  <c r="AH71"/>
  <c r="B49"/>
  <c r="AH119"/>
  <c r="AH87"/>
  <c r="AH103"/>
  <c r="AH55"/>
  <c r="AS33" i="4"/>
  <c r="AS97"/>
  <c r="AS65"/>
  <c r="M43"/>
  <c r="AS81"/>
  <c r="AS49"/>
  <c r="AS113"/>
  <c r="AS115"/>
  <c r="AS99"/>
  <c r="AS83"/>
  <c r="M45"/>
  <c r="AS51"/>
  <c r="AS35"/>
  <c r="AS67"/>
  <c r="AJ44"/>
  <c r="D54"/>
  <c r="AJ108"/>
  <c r="AJ76"/>
  <c r="AJ92"/>
  <c r="AJ60"/>
  <c r="AJ124"/>
  <c r="AM91" i="7"/>
  <c r="G53"/>
  <c r="AM107"/>
  <c r="AM75"/>
  <c r="AM123"/>
  <c r="AM43"/>
  <c r="AM59"/>
  <c r="AJ53" i="4"/>
  <c r="D47"/>
  <c r="AJ117"/>
  <c r="AJ37"/>
  <c r="AJ69"/>
  <c r="AJ85"/>
  <c r="AJ101"/>
  <c r="AK91"/>
  <c r="AK43"/>
  <c r="AK75"/>
  <c r="AK123"/>
  <c r="AK59"/>
  <c r="AK107"/>
  <c r="E53"/>
  <c r="AN25"/>
  <c r="AJ75" i="8"/>
  <c r="AJ59"/>
  <c r="AJ107"/>
  <c r="D53"/>
  <c r="AS22" i="4"/>
  <c r="AK42"/>
  <c r="AK90"/>
  <c r="AO80"/>
  <c r="AO96"/>
  <c r="AO64"/>
  <c r="AO48"/>
  <c r="AO112"/>
  <c r="I42"/>
  <c r="AO32"/>
  <c r="AK123" i="7"/>
  <c r="AK107"/>
  <c r="AK91"/>
  <c r="AK43"/>
  <c r="AK59"/>
  <c r="AK75"/>
  <c r="E53"/>
  <c r="AS111" i="8"/>
  <c r="AS79"/>
  <c r="M49" i="4"/>
  <c r="AS55"/>
  <c r="AS103"/>
  <c r="AS87"/>
  <c r="AS71"/>
  <c r="AS119"/>
  <c r="AS39"/>
  <c r="AP76" i="7"/>
  <c r="AP108"/>
  <c r="AP60"/>
  <c r="J54"/>
  <c r="AP124"/>
  <c r="AP44"/>
  <c r="AP92"/>
  <c r="AK36" i="4"/>
  <c r="E46"/>
  <c r="AK100"/>
  <c r="AK68"/>
  <c r="AK116"/>
  <c r="AK84"/>
  <c r="AK52"/>
  <c r="AH113" i="8"/>
  <c r="AH97"/>
  <c r="B43"/>
  <c r="AH49"/>
  <c r="AK37" i="4"/>
  <c r="AK69"/>
  <c r="AK101"/>
  <c r="AK111"/>
  <c r="AK63"/>
  <c r="AK47"/>
  <c r="E41"/>
  <c r="AK95"/>
  <c r="AK31"/>
  <c r="AK79"/>
  <c r="AK107" i="8"/>
  <c r="AK59"/>
  <c r="AS124" i="4"/>
  <c r="AS44"/>
  <c r="AH70" i="8"/>
  <c r="AH54"/>
  <c r="AH86"/>
  <c r="AH38"/>
  <c r="AH118"/>
  <c r="AH102"/>
  <c r="B48"/>
  <c r="AS104"/>
  <c r="AS72"/>
  <c r="AS40"/>
  <c r="AS88"/>
  <c r="M50"/>
  <c r="AS120"/>
  <c r="AS56"/>
  <c r="AS41" i="4"/>
  <c r="AS89"/>
  <c r="AS121"/>
  <c r="AS105"/>
  <c r="AS57"/>
  <c r="M51"/>
  <c r="AS73"/>
  <c r="E50"/>
  <c r="AK88"/>
  <c r="AK40"/>
  <c r="AK56"/>
  <c r="AK104"/>
  <c r="AK72"/>
  <c r="AK120"/>
  <c r="AS80"/>
  <c r="AS112"/>
  <c r="M42"/>
  <c r="AS32"/>
  <c r="AS96"/>
  <c r="AS48"/>
  <c r="AS64"/>
  <c r="H55"/>
  <c r="AL11" i="8" l="1"/>
  <c r="AL82" s="1"/>
  <c r="AL15"/>
  <c r="AL21"/>
  <c r="AL131"/>
  <c r="AQ131" i="7"/>
  <c r="AQ20"/>
  <c r="AU95" i="3"/>
  <c r="O41"/>
  <c r="AU31"/>
  <c r="AU63"/>
  <c r="AU111"/>
  <c r="AU79"/>
  <c r="AS84" i="6"/>
  <c r="AS68"/>
  <c r="AS116"/>
  <c r="M46"/>
  <c r="AS36"/>
  <c r="AS52"/>
  <c r="AS102"/>
  <c r="AS54"/>
  <c r="M48"/>
  <c r="AP20" i="8"/>
  <c r="AP131"/>
  <c r="AS92" i="4"/>
  <c r="AS31" i="8"/>
  <c r="E52" i="4"/>
  <c r="AR76" i="8"/>
  <c r="I53" i="7"/>
  <c r="D53" i="3"/>
  <c r="AN27" i="4"/>
  <c r="AN130" s="1"/>
  <c r="AH26"/>
  <c r="B59" s="1"/>
  <c r="AS60"/>
  <c r="AK75" i="8"/>
  <c r="E53"/>
  <c r="AK25" i="4"/>
  <c r="E58" s="1"/>
  <c r="AS47" i="8"/>
  <c r="AK58" i="4"/>
  <c r="AK74"/>
  <c r="AJ43" i="8"/>
  <c r="AJ123"/>
  <c r="L54"/>
  <c r="AR92"/>
  <c r="AO123" i="7"/>
  <c r="AJ75" i="3"/>
  <c r="AK113" i="4"/>
  <c r="AH115" i="8"/>
  <c r="AH83"/>
  <c r="K11" i="4"/>
  <c r="AN92" i="7"/>
  <c r="AN60"/>
  <c r="AN44"/>
  <c r="H54"/>
  <c r="AL102" i="4"/>
  <c r="AL38"/>
  <c r="AL54"/>
  <c r="AL86"/>
  <c r="AL118"/>
  <c r="AL70"/>
  <c r="AL23"/>
  <c r="AP15"/>
  <c r="AP20"/>
  <c r="AP11"/>
  <c r="AP17"/>
  <c r="AP9"/>
  <c r="AP10"/>
  <c r="AP8"/>
  <c r="AP21"/>
  <c r="AP12"/>
  <c r="AP14"/>
  <c r="AP19"/>
  <c r="AP13"/>
  <c r="AP131"/>
  <c r="AS100"/>
  <c r="M46"/>
  <c r="AS84"/>
  <c r="AS52"/>
  <c r="AS36"/>
  <c r="AQ44" i="7"/>
  <c r="AQ60"/>
  <c r="AQ124"/>
  <c r="AR87" i="4"/>
  <c r="AR71"/>
  <c r="L49"/>
  <c r="AR103"/>
  <c r="AR119"/>
  <c r="AU22"/>
  <c r="O55" s="1"/>
  <c r="AU103"/>
  <c r="AU55"/>
  <c r="AU87"/>
  <c r="AU39"/>
  <c r="AU71"/>
  <c r="O49"/>
  <c r="AQ37"/>
  <c r="K47"/>
  <c r="AQ53"/>
  <c r="AQ117"/>
  <c r="AU34" i="8"/>
  <c r="AU82"/>
  <c r="AU50"/>
  <c r="AU114"/>
  <c r="AU98"/>
  <c r="AU107" i="7"/>
  <c r="AU91"/>
  <c r="AU59"/>
  <c r="AU123"/>
  <c r="AU43"/>
  <c r="AU75"/>
  <c r="N45"/>
  <c r="AT99"/>
  <c r="AT83"/>
  <c r="AT51"/>
  <c r="AT67"/>
  <c r="AT35"/>
  <c r="B55" i="4"/>
  <c r="M54"/>
  <c r="AK43" i="8"/>
  <c r="M41"/>
  <c r="AL20"/>
  <c r="AN36" i="4"/>
  <c r="AN116"/>
  <c r="AN52"/>
  <c r="AN84"/>
  <c r="H46"/>
  <c r="AU24"/>
  <c r="O57" s="1"/>
  <c r="AU36"/>
  <c r="AU100"/>
  <c r="O46"/>
  <c r="AU84"/>
  <c r="AU25"/>
  <c r="O58" s="1"/>
  <c r="AU52"/>
  <c r="AU68"/>
  <c r="L50"/>
  <c r="AR56"/>
  <c r="AR88"/>
  <c r="AR104"/>
  <c r="AR120"/>
  <c r="AI72"/>
  <c r="C50"/>
  <c r="AI40"/>
  <c r="AI25"/>
  <c r="C58" s="1"/>
  <c r="AI88"/>
  <c r="AI104"/>
  <c r="AU123"/>
  <c r="O53"/>
  <c r="AU75"/>
  <c r="AU107"/>
  <c r="AU59"/>
  <c r="AU91"/>
  <c r="AU43"/>
  <c r="AM43"/>
  <c r="AM123"/>
  <c r="AM75"/>
  <c r="G53"/>
  <c r="AM91"/>
  <c r="AJ107"/>
  <c r="AJ91"/>
  <c r="AJ43"/>
  <c r="AJ123"/>
  <c r="AJ75"/>
  <c r="AJ59"/>
  <c r="AM23"/>
  <c r="G56" s="1"/>
  <c r="AM117"/>
  <c r="AM37"/>
  <c r="G47"/>
  <c r="AM85"/>
  <c r="AM69"/>
  <c r="AP124" i="8"/>
  <c r="AP76"/>
  <c r="AP92"/>
  <c r="AP60"/>
  <c r="AP44"/>
  <c r="AN95" i="4"/>
  <c r="AN63"/>
  <c r="H41"/>
  <c r="AN111"/>
  <c r="AN47"/>
  <c r="AN31"/>
  <c r="AT113" i="8"/>
  <c r="AT33"/>
  <c r="AT81"/>
  <c r="AT49"/>
  <c r="AT65"/>
  <c r="AK91"/>
  <c r="AO75" i="7"/>
  <c r="AJ123" i="3"/>
  <c r="AS108" i="4"/>
  <c r="AS95" i="8"/>
  <c r="AS63"/>
  <c r="AK106" i="4"/>
  <c r="AR124" i="8"/>
  <c r="AO107" i="7"/>
  <c r="AJ43" i="3"/>
  <c r="AK81" i="4"/>
  <c r="AH67" i="8"/>
  <c r="AL22" i="4"/>
  <c r="F55" s="1"/>
  <c r="AL24"/>
  <c r="F57" s="1"/>
  <c r="AN76" i="7"/>
  <c r="AP18" i="4"/>
  <c r="AN131" i="8"/>
  <c r="AN20"/>
  <c r="AT119" i="7"/>
  <c r="AT39"/>
  <c r="AT87"/>
  <c r="AS75" i="5"/>
  <c r="AS43"/>
  <c r="M54" i="8"/>
  <c r="AS108"/>
  <c r="AS44"/>
  <c r="AU117"/>
  <c r="AU53"/>
  <c r="AU37"/>
  <c r="AU69"/>
  <c r="AT33" i="7"/>
  <c r="N43"/>
  <c r="AT49"/>
  <c r="AJ118" i="4"/>
  <c r="D48"/>
  <c r="AJ102"/>
  <c r="AQ86" i="8"/>
  <c r="AQ70"/>
  <c r="AQ54"/>
  <c r="K48"/>
  <c r="AI44" i="4"/>
  <c r="C54"/>
  <c r="AI60"/>
  <c r="AI76"/>
  <c r="AM80"/>
  <c r="AM32"/>
  <c r="AM86"/>
  <c r="G48"/>
  <c r="AM102"/>
  <c r="AM118"/>
  <c r="AU51"/>
  <c r="AU67"/>
  <c r="O45"/>
  <c r="AU115"/>
  <c r="AO12"/>
  <c r="AO19"/>
  <c r="AO21"/>
  <c r="AO16"/>
  <c r="AO18"/>
  <c r="AO17"/>
  <c r="AO13"/>
  <c r="AO8"/>
  <c r="AI121"/>
  <c r="AM24"/>
  <c r="G57" s="1"/>
  <c r="AS52" i="5"/>
  <c r="AS116"/>
  <c r="M46"/>
  <c r="AH68" i="4"/>
  <c r="AH52"/>
  <c r="B46"/>
  <c r="AH19" i="8"/>
  <c r="AH20"/>
  <c r="AH13"/>
  <c r="AI89" i="4"/>
  <c r="AI57"/>
  <c r="AK119"/>
  <c r="AK71"/>
  <c r="AJ39"/>
  <c r="D49"/>
  <c r="AJ55"/>
  <c r="AJ87"/>
  <c r="AK21" i="7"/>
  <c r="AS21"/>
  <c r="AS20"/>
  <c r="AK54" i="4"/>
  <c r="AK38"/>
  <c r="E48"/>
  <c r="AK118"/>
  <c r="AM14" i="8"/>
  <c r="O48"/>
  <c r="AU54"/>
  <c r="AU86"/>
  <c r="AU118"/>
  <c r="AR102" i="4"/>
  <c r="AR118"/>
  <c r="AH106"/>
  <c r="AH58"/>
  <c r="AH90"/>
  <c r="AH74"/>
  <c r="AH21" i="3"/>
  <c r="AH131"/>
  <c r="AH18"/>
  <c r="AT74" i="8"/>
  <c r="AT106"/>
  <c r="AT58"/>
  <c r="AT42"/>
  <c r="AM83" i="4"/>
  <c r="AM67"/>
  <c r="AM35"/>
  <c r="AO82"/>
  <c r="I44"/>
  <c r="AO34"/>
  <c r="AO66"/>
  <c r="K9"/>
  <c r="F46"/>
  <c r="AL84"/>
  <c r="AL36"/>
  <c r="AH40"/>
  <c r="AH72"/>
  <c r="AH88"/>
  <c r="AJ120"/>
  <c r="AJ104"/>
  <c r="AO44" i="7"/>
  <c r="AO60"/>
  <c r="AO108"/>
  <c r="L53" i="4"/>
  <c r="AR75"/>
  <c r="AI103"/>
  <c r="AI55"/>
  <c r="AI71"/>
  <c r="AL108" i="7"/>
  <c r="AL60"/>
  <c r="AL92"/>
  <c r="AT63" i="8"/>
  <c r="AT95"/>
  <c r="AT111"/>
  <c r="AU105"/>
  <c r="AU121"/>
  <c r="AU73"/>
  <c r="AU41"/>
  <c r="AH21" i="7"/>
  <c r="AH76" s="1"/>
  <c r="AT44" i="4"/>
  <c r="AT60"/>
  <c r="AT92"/>
  <c r="AI86"/>
  <c r="AI102"/>
  <c r="AI70"/>
  <c r="AU49"/>
  <c r="AU33"/>
  <c r="O43"/>
  <c r="AU81"/>
  <c r="AR11"/>
  <c r="AR8"/>
  <c r="AR14"/>
  <c r="AR12"/>
  <c r="AR19"/>
  <c r="AR13"/>
  <c r="AR9"/>
  <c r="AS68" i="5"/>
  <c r="K8" i="4"/>
  <c r="AM21" i="8"/>
  <c r="AO20"/>
  <c r="X17"/>
  <c r="AJ20" i="7"/>
  <c r="AO10" i="8"/>
  <c r="T17" i="4"/>
  <c r="S17"/>
  <c r="AC12"/>
  <c r="K12" s="1"/>
  <c r="S18"/>
  <c r="AB17" i="8"/>
  <c r="Q17" i="4"/>
  <c r="AC9"/>
  <c r="T18"/>
  <c r="J30" i="8"/>
  <c r="F32"/>
  <c r="V24"/>
  <c r="AA7" s="1"/>
  <c r="H31"/>
  <c r="L24"/>
  <c r="X32"/>
  <c r="V25"/>
  <c r="F29"/>
  <c r="H23"/>
  <c r="L33"/>
  <c r="J33"/>
  <c r="U16" s="1"/>
  <c r="R31"/>
  <c r="P26"/>
  <c r="N45" i="6"/>
  <c r="AT83"/>
  <c r="AT99"/>
  <c r="AQ75" i="5"/>
  <c r="AQ123"/>
  <c r="L26" i="8"/>
  <c r="V9" s="1"/>
  <c r="N31"/>
  <c r="J32"/>
  <c r="P25"/>
  <c r="AO13" s="1"/>
  <c r="AI91" i="6"/>
  <c r="C53"/>
  <c r="AI7" i="3"/>
  <c r="AI21" s="1"/>
  <c r="G69"/>
  <c r="AG19"/>
  <c r="X22"/>
  <c r="N24" i="8"/>
  <c r="AN11" s="1"/>
  <c r="AU14" i="3"/>
  <c r="AU18"/>
  <c r="AT11"/>
  <c r="AU9"/>
  <c r="H130" i="2"/>
  <c r="E129"/>
  <c r="G127"/>
  <c r="F125"/>
  <c r="F123"/>
  <c r="F121"/>
  <c r="F119"/>
  <c r="F117"/>
  <c r="O94"/>
  <c r="D93"/>
  <c r="D91"/>
  <c r="D89"/>
  <c r="D87"/>
  <c r="D85"/>
  <c r="I80"/>
  <c r="E79"/>
  <c r="D76"/>
  <c r="G69"/>
  <c r="B66"/>
  <c r="D19"/>
  <c r="D16"/>
  <c r="D15"/>
  <c r="B13"/>
  <c r="D11"/>
  <c r="D8"/>
  <c r="T22" i="3"/>
  <c r="AG17"/>
  <c r="O76"/>
  <c r="O80"/>
  <c r="O72"/>
  <c r="O81"/>
  <c r="O69"/>
  <c r="O82"/>
  <c r="AN20"/>
  <c r="D30" i="8"/>
  <c r="V33"/>
  <c r="AL21" i="3"/>
  <c r="G129" i="2"/>
  <c r="D128"/>
  <c r="D126"/>
  <c r="E97"/>
  <c r="E96"/>
  <c r="E95"/>
  <c r="D94"/>
  <c r="E82"/>
  <c r="I79"/>
  <c r="D71"/>
  <c r="C18"/>
  <c r="D13"/>
  <c r="D10"/>
  <c r="H25" i="3"/>
  <c r="B23"/>
  <c r="AH11" s="1"/>
  <c r="D86" i="2"/>
  <c r="O87"/>
  <c r="D90"/>
  <c r="O91"/>
  <c r="E94"/>
  <c r="M94"/>
  <c r="G95"/>
  <c r="O95"/>
  <c r="G96"/>
  <c r="O96"/>
  <c r="G97"/>
  <c r="O97"/>
  <c r="G84"/>
  <c r="O85"/>
  <c r="D88"/>
  <c r="O89"/>
  <c r="D92"/>
  <c r="O93"/>
  <c r="I94"/>
  <c r="D95"/>
  <c r="K95"/>
  <c r="D96"/>
  <c r="K96"/>
  <c r="D97"/>
  <c r="K97"/>
  <c r="N22"/>
  <c r="AN7" s="1"/>
  <c r="AG14"/>
  <c r="D22"/>
  <c r="AI7" s="1"/>
  <c r="AI131" s="1"/>
  <c r="A42"/>
  <c r="C40" s="1"/>
  <c r="B3"/>
  <c r="C6"/>
  <c r="C8"/>
  <c r="D9"/>
  <c r="B10"/>
  <c r="C11"/>
  <c r="D12"/>
  <c r="B14"/>
  <c r="C15"/>
  <c r="C16"/>
  <c r="B17"/>
  <c r="D18"/>
  <c r="C19"/>
  <c r="D69"/>
  <c r="D73"/>
  <c r="D75"/>
  <c r="D79"/>
  <c r="K79"/>
  <c r="G80"/>
  <c r="D81"/>
  <c r="K81"/>
  <c r="G82"/>
  <c r="D117"/>
  <c r="D118"/>
  <c r="D119"/>
  <c r="D120"/>
  <c r="D121"/>
  <c r="D122"/>
  <c r="D123"/>
  <c r="D124"/>
  <c r="D125"/>
  <c r="F126"/>
  <c r="F127"/>
  <c r="E128"/>
  <c r="D129"/>
  <c r="H129"/>
  <c r="G130"/>
  <c r="D7"/>
  <c r="B9"/>
  <c r="C10"/>
  <c r="B11"/>
  <c r="C13"/>
  <c r="D14"/>
  <c r="K15"/>
  <c r="B16"/>
  <c r="K16"/>
  <c r="D17"/>
  <c r="B18"/>
  <c r="B19"/>
  <c r="B64"/>
  <c r="D72"/>
  <c r="D74"/>
  <c r="D78"/>
  <c r="G79"/>
  <c r="D80"/>
  <c r="K80"/>
  <c r="G81"/>
  <c r="D82"/>
  <c r="K82"/>
  <c r="H117"/>
  <c r="H118"/>
  <c r="H119"/>
  <c r="H120"/>
  <c r="H121"/>
  <c r="H122"/>
  <c r="H123"/>
  <c r="H124"/>
  <c r="H125"/>
  <c r="D127"/>
  <c r="H127"/>
  <c r="G128"/>
  <c r="F129"/>
  <c r="E130"/>
  <c r="AT15" i="3"/>
  <c r="AP21"/>
  <c r="AA15" i="5"/>
  <c r="L22" i="3"/>
  <c r="AG13"/>
  <c r="AU16"/>
  <c r="B6" i="2"/>
  <c r="AU131" i="3"/>
  <c r="AK21"/>
  <c r="AU15"/>
  <c r="F130" i="2"/>
  <c r="H128"/>
  <c r="E127"/>
  <c r="M97"/>
  <c r="M96"/>
  <c r="M95"/>
  <c r="K94"/>
  <c r="I81"/>
  <c r="E80"/>
  <c r="D70"/>
  <c r="A47"/>
  <c r="H40" s="1"/>
  <c r="K17"/>
  <c r="B15"/>
  <c r="C12"/>
  <c r="B8"/>
  <c r="A51" i="6"/>
  <c r="L40" s="1"/>
  <c r="AG18"/>
  <c r="A44"/>
  <c r="E40" s="1"/>
  <c r="H22"/>
  <c r="AG11"/>
  <c r="C9" i="7"/>
  <c r="C17"/>
  <c r="B65"/>
  <c r="D70"/>
  <c r="D72"/>
  <c r="D74"/>
  <c r="D76"/>
  <c r="D79"/>
  <c r="D81"/>
  <c r="K81"/>
  <c r="D82"/>
  <c r="K82"/>
  <c r="D126"/>
  <c r="F127"/>
  <c r="H128"/>
  <c r="G129"/>
  <c r="C15"/>
  <c r="D78"/>
  <c r="I81"/>
  <c r="I82"/>
  <c r="H117"/>
  <c r="H118"/>
  <c r="H119"/>
  <c r="H120"/>
  <c r="H121"/>
  <c r="H122"/>
  <c r="H123"/>
  <c r="H124"/>
  <c r="H125"/>
  <c r="D127"/>
  <c r="F128"/>
  <c r="F129"/>
  <c r="B3"/>
  <c r="B7"/>
  <c r="C13"/>
  <c r="B64"/>
  <c r="B66"/>
  <c r="D69"/>
  <c r="D71"/>
  <c r="D73"/>
  <c r="D75"/>
  <c r="D77"/>
  <c r="D80"/>
  <c r="G81"/>
  <c r="G82"/>
  <c r="F117"/>
  <c r="F118"/>
  <c r="F119"/>
  <c r="F120"/>
  <c r="F121"/>
  <c r="F122"/>
  <c r="F123"/>
  <c r="F124"/>
  <c r="F125"/>
  <c r="H126"/>
  <c r="D128"/>
  <c r="E129"/>
  <c r="Y14" i="6"/>
  <c r="AR17"/>
  <c r="V22" i="5"/>
  <c r="AA16" s="1"/>
  <c r="AG18"/>
  <c r="A51" i="3"/>
  <c r="L40" s="1"/>
  <c r="X35"/>
  <c r="AB18" s="1"/>
  <c r="P35"/>
  <c r="H35"/>
  <c r="T18" s="1"/>
  <c r="V34"/>
  <c r="AA17" s="1"/>
  <c r="N34"/>
  <c r="W17" s="1"/>
  <c r="F34"/>
  <c r="S17" s="1"/>
  <c r="AB33"/>
  <c r="T33"/>
  <c r="L33"/>
  <c r="V16" s="1"/>
  <c r="D33"/>
  <c r="R16" s="1"/>
  <c r="Z32"/>
  <c r="AC15" s="1"/>
  <c r="R32"/>
  <c r="Y15" s="1"/>
  <c r="J32"/>
  <c r="U15" s="1"/>
  <c r="B32"/>
  <c r="Q15" s="1"/>
  <c r="X31"/>
  <c r="AB14" s="1"/>
  <c r="P31"/>
  <c r="F31"/>
  <c r="X30"/>
  <c r="AB13" s="1"/>
  <c r="N30"/>
  <c r="D30"/>
  <c r="X29"/>
  <c r="AB12" s="1"/>
  <c r="N29"/>
  <c r="Z28"/>
  <c r="AC11" s="1"/>
  <c r="J28"/>
  <c r="Z27"/>
  <c r="AC10" s="1"/>
  <c r="N27"/>
  <c r="B27"/>
  <c r="R26"/>
  <c r="D26"/>
  <c r="V25"/>
  <c r="AB24"/>
  <c r="R24"/>
  <c r="B24"/>
  <c r="R23"/>
  <c r="V22"/>
  <c r="P22"/>
  <c r="G112" i="5"/>
  <c r="K111"/>
  <c r="D111"/>
  <c r="E110"/>
  <c r="G109"/>
  <c r="K108"/>
  <c r="D108"/>
  <c r="G107"/>
  <c r="K106"/>
  <c r="D106"/>
  <c r="G105"/>
  <c r="K104"/>
  <c r="D104"/>
  <c r="G103"/>
  <c r="K102"/>
  <c r="D102"/>
  <c r="G101"/>
  <c r="K100"/>
  <c r="D100"/>
  <c r="G99"/>
  <c r="E69"/>
  <c r="U18"/>
  <c r="Z16"/>
  <c r="R16"/>
  <c r="T28"/>
  <c r="Z9"/>
  <c r="AC7"/>
  <c r="E86"/>
  <c r="L22"/>
  <c r="K109" i="6"/>
  <c r="G106"/>
  <c r="D103"/>
  <c r="H129" i="7"/>
  <c r="D125"/>
  <c r="D123"/>
  <c r="D121"/>
  <c r="D119"/>
  <c r="D117"/>
  <c r="D18"/>
  <c r="AG15" i="5"/>
  <c r="P22"/>
  <c r="I99" i="6"/>
  <c r="E100"/>
  <c r="I101"/>
  <c r="E102"/>
  <c r="I103"/>
  <c r="E104"/>
  <c r="I105"/>
  <c r="E106"/>
  <c r="I107"/>
  <c r="E108"/>
  <c r="I109"/>
  <c r="G110"/>
  <c r="E111"/>
  <c r="I112"/>
  <c r="G99"/>
  <c r="D100"/>
  <c r="K100"/>
  <c r="G101"/>
  <c r="D102"/>
  <c r="K102"/>
  <c r="G103"/>
  <c r="D104"/>
  <c r="K104"/>
  <c r="G105"/>
  <c r="D106"/>
  <c r="K106"/>
  <c r="G107"/>
  <c r="D108"/>
  <c r="K108"/>
  <c r="G109"/>
  <c r="E110"/>
  <c r="D111"/>
  <c r="K111"/>
  <c r="G112"/>
  <c r="E99"/>
  <c r="I100"/>
  <c r="E101"/>
  <c r="I102"/>
  <c r="E103"/>
  <c r="I104"/>
  <c r="E105"/>
  <c r="I106"/>
  <c r="E107"/>
  <c r="I108"/>
  <c r="E109"/>
  <c r="D110"/>
  <c r="K110"/>
  <c r="I111"/>
  <c r="E112"/>
  <c r="O72"/>
  <c r="O76"/>
  <c r="O79"/>
  <c r="O80"/>
  <c r="O81"/>
  <c r="O82"/>
  <c r="O69"/>
  <c r="O73"/>
  <c r="O77"/>
  <c r="M79"/>
  <c r="M80"/>
  <c r="M81"/>
  <c r="M82"/>
  <c r="K84"/>
  <c r="M69"/>
  <c r="O70"/>
  <c r="O74"/>
  <c r="F22"/>
  <c r="AG10"/>
  <c r="J23"/>
  <c r="V23"/>
  <c r="B24"/>
  <c r="R24"/>
  <c r="B25"/>
  <c r="H25"/>
  <c r="N25"/>
  <c r="T25"/>
  <c r="Z25"/>
  <c r="F26"/>
  <c r="L26"/>
  <c r="R26"/>
  <c r="X26"/>
  <c r="B27"/>
  <c r="J27"/>
  <c r="P27"/>
  <c r="V27"/>
  <c r="J28"/>
  <c r="P28"/>
  <c r="X28"/>
  <c r="J29"/>
  <c r="P29"/>
  <c r="F30"/>
  <c r="L30"/>
  <c r="R30"/>
  <c r="Z30"/>
  <c r="D31"/>
  <c r="L31"/>
  <c r="V31"/>
  <c r="AB31"/>
  <c r="D32"/>
  <c r="R15" s="1"/>
  <c r="J32"/>
  <c r="T32"/>
  <c r="Z32"/>
  <c r="B33"/>
  <c r="L33"/>
  <c r="R33"/>
  <c r="F34"/>
  <c r="L34"/>
  <c r="V17" s="1"/>
  <c r="V34"/>
  <c r="F35"/>
  <c r="L35"/>
  <c r="V35"/>
  <c r="AA18" s="1"/>
  <c r="AB35"/>
  <c r="L23"/>
  <c r="H24"/>
  <c r="D24"/>
  <c r="AI13" s="1"/>
  <c r="H23"/>
  <c r="AB23"/>
  <c r="J24"/>
  <c r="P24"/>
  <c r="V24"/>
  <c r="AB24"/>
  <c r="L25"/>
  <c r="X25"/>
  <c r="D26"/>
  <c r="P26"/>
  <c r="AB26"/>
  <c r="H27"/>
  <c r="N27"/>
  <c r="T27"/>
  <c r="Z27"/>
  <c r="D28"/>
  <c r="V28"/>
  <c r="B29"/>
  <c r="H29"/>
  <c r="N29"/>
  <c r="T29"/>
  <c r="Z29"/>
  <c r="AC12" s="1"/>
  <c r="D30"/>
  <c r="J30"/>
  <c r="P30"/>
  <c r="X30"/>
  <c r="AB13" s="1"/>
  <c r="J31"/>
  <c r="P31"/>
  <c r="H32"/>
  <c r="N32"/>
  <c r="W15" s="1"/>
  <c r="X32"/>
  <c r="F33"/>
  <c r="P33"/>
  <c r="V33"/>
  <c r="AA16" s="1"/>
  <c r="AB33"/>
  <c r="J34"/>
  <c r="P34"/>
  <c r="AB34"/>
  <c r="J35"/>
  <c r="P35"/>
  <c r="F23"/>
  <c r="R23"/>
  <c r="Z23"/>
  <c r="F24"/>
  <c r="N24"/>
  <c r="T24"/>
  <c r="Z24"/>
  <c r="F25"/>
  <c r="R25"/>
  <c r="B26"/>
  <c r="H26"/>
  <c r="N26"/>
  <c r="V26"/>
  <c r="F27"/>
  <c r="L27"/>
  <c r="X27"/>
  <c r="B28"/>
  <c r="H28"/>
  <c r="T28"/>
  <c r="AB28"/>
  <c r="R29"/>
  <c r="X29"/>
  <c r="B30"/>
  <c r="V30"/>
  <c r="B31"/>
  <c r="H31"/>
  <c r="N31"/>
  <c r="T31"/>
  <c r="Z31"/>
  <c r="B32"/>
  <c r="L32"/>
  <c r="V15" s="1"/>
  <c r="R32"/>
  <c r="AB32"/>
  <c r="D33"/>
  <c r="J33"/>
  <c r="U16" s="1"/>
  <c r="T33"/>
  <c r="Z33"/>
  <c r="D34"/>
  <c r="N34"/>
  <c r="W17" s="1"/>
  <c r="T34"/>
  <c r="Z34"/>
  <c r="D35"/>
  <c r="N35"/>
  <c r="W18" s="1"/>
  <c r="T35"/>
  <c r="Z35"/>
  <c r="Z35" i="3"/>
  <c r="AC18" s="1"/>
  <c r="R35"/>
  <c r="Y18" s="1"/>
  <c r="J35"/>
  <c r="U18" s="1"/>
  <c r="B35"/>
  <c r="Q18" s="1"/>
  <c r="X34"/>
  <c r="AB17" s="1"/>
  <c r="P34"/>
  <c r="X17" s="1"/>
  <c r="H34"/>
  <c r="T17" s="1"/>
  <c r="V33"/>
  <c r="AA16" s="1"/>
  <c r="N33"/>
  <c r="W16" s="1"/>
  <c r="F33"/>
  <c r="S16" s="1"/>
  <c r="AB32"/>
  <c r="T32"/>
  <c r="L32"/>
  <c r="V15" s="1"/>
  <c r="D32"/>
  <c r="R15" s="1"/>
  <c r="Z31"/>
  <c r="AC14" s="1"/>
  <c r="R31"/>
  <c r="J31"/>
  <c r="Z30"/>
  <c r="AC13" s="1"/>
  <c r="R30"/>
  <c r="F30"/>
  <c r="Z29"/>
  <c r="AC12" s="1"/>
  <c r="P29"/>
  <c r="AB28"/>
  <c r="L28"/>
  <c r="B28"/>
  <c r="P27"/>
  <c r="F27"/>
  <c r="V26"/>
  <c r="AA9" s="1"/>
  <c r="F26"/>
  <c r="X25"/>
  <c r="AB8" s="1"/>
  <c r="J25"/>
  <c r="B25"/>
  <c r="T24"/>
  <c r="D24"/>
  <c r="V23"/>
  <c r="AA6" s="1"/>
  <c r="H23"/>
  <c r="I112" i="5"/>
  <c r="E111"/>
  <c r="G110"/>
  <c r="I109"/>
  <c r="E108"/>
  <c r="I107"/>
  <c r="E106"/>
  <c r="I105"/>
  <c r="E104"/>
  <c r="I103"/>
  <c r="E102"/>
  <c r="I101"/>
  <c r="E100"/>
  <c r="I99"/>
  <c r="AA18"/>
  <c r="X16"/>
  <c r="V10"/>
  <c r="T8"/>
  <c r="Y17" i="6"/>
  <c r="F31"/>
  <c r="V12"/>
  <c r="AT9"/>
  <c r="F126" i="7"/>
  <c r="AG14" i="5"/>
  <c r="N22"/>
  <c r="F23"/>
  <c r="N23"/>
  <c r="V23"/>
  <c r="AA6" s="1"/>
  <c r="B24"/>
  <c r="J24"/>
  <c r="R24"/>
  <c r="X24"/>
  <c r="AB7" s="1"/>
  <c r="B23"/>
  <c r="J23"/>
  <c r="R23"/>
  <c r="Z23"/>
  <c r="AC6" s="1"/>
  <c r="F24"/>
  <c r="N24"/>
  <c r="V24"/>
  <c r="AA7" s="1"/>
  <c r="AB24"/>
  <c r="F25"/>
  <c r="L25"/>
  <c r="R25"/>
  <c r="X25"/>
  <c r="AB8" s="1"/>
  <c r="B26"/>
  <c r="H26"/>
  <c r="N26"/>
  <c r="V26"/>
  <c r="AA9" s="1"/>
  <c r="AB26"/>
  <c r="H27"/>
  <c r="T27"/>
  <c r="F28"/>
  <c r="N28"/>
  <c r="Z28"/>
  <c r="AC11" s="1"/>
  <c r="P29"/>
  <c r="V29"/>
  <c r="AA12" s="1"/>
  <c r="AB29"/>
  <c r="F30"/>
  <c r="L30"/>
  <c r="R30"/>
  <c r="X30"/>
  <c r="AB13" s="1"/>
  <c r="B31"/>
  <c r="J31"/>
  <c r="P31"/>
  <c r="V31"/>
  <c r="AA14" s="1"/>
  <c r="AB31"/>
  <c r="D32"/>
  <c r="R15" s="1"/>
  <c r="H32"/>
  <c r="T15" s="1"/>
  <c r="L32"/>
  <c r="V15" s="1"/>
  <c r="P32"/>
  <c r="X15" s="1"/>
  <c r="AB35" i="3"/>
  <c r="T35"/>
  <c r="L35"/>
  <c r="V18" s="1"/>
  <c r="D35"/>
  <c r="R18" s="1"/>
  <c r="Z34"/>
  <c r="AC17" s="1"/>
  <c r="R34"/>
  <c r="Y17" s="1"/>
  <c r="J34"/>
  <c r="U17" s="1"/>
  <c r="B34"/>
  <c r="Q17" s="1"/>
  <c r="X33"/>
  <c r="AB16" s="1"/>
  <c r="P33"/>
  <c r="X16" s="1"/>
  <c r="H33"/>
  <c r="T16" s="1"/>
  <c r="V32"/>
  <c r="AA15" s="1"/>
  <c r="N32"/>
  <c r="W15" s="1"/>
  <c r="F32"/>
  <c r="S15" s="1"/>
  <c r="AB31"/>
  <c r="T31"/>
  <c r="L31"/>
  <c r="AB30"/>
  <c r="T30"/>
  <c r="J30"/>
  <c r="AB29"/>
  <c r="R29"/>
  <c r="H29"/>
  <c r="T28"/>
  <c r="D28"/>
  <c r="V27"/>
  <c r="AA10" s="1"/>
  <c r="H27"/>
  <c r="Z26"/>
  <c r="AC9" s="1"/>
  <c r="L26"/>
  <c r="Z25"/>
  <c r="AC8" s="1"/>
  <c r="N25"/>
  <c r="F25"/>
  <c r="V24"/>
  <c r="AA7" s="1"/>
  <c r="F24"/>
  <c r="X23"/>
  <c r="AB6" s="1"/>
  <c r="N23"/>
  <c r="K112" i="5"/>
  <c r="D112"/>
  <c r="G111"/>
  <c r="I110"/>
  <c r="K109"/>
  <c r="D109"/>
  <c r="G108"/>
  <c r="K107"/>
  <c r="D107"/>
  <c r="G106"/>
  <c r="K105"/>
  <c r="D105"/>
  <c r="G104"/>
  <c r="K103"/>
  <c r="D103"/>
  <c r="G102"/>
  <c r="K101"/>
  <c r="D101"/>
  <c r="G100"/>
  <c r="K99"/>
  <c r="Y18"/>
  <c r="Q18"/>
  <c r="V16"/>
  <c r="D29"/>
  <c r="D28"/>
  <c r="AB9"/>
  <c r="P23"/>
  <c r="G111" i="6"/>
  <c r="D107"/>
  <c r="K105"/>
  <c r="G102"/>
  <c r="D99"/>
  <c r="O78"/>
  <c r="W16"/>
  <c r="AT15"/>
  <c r="H127" i="7"/>
  <c r="D124"/>
  <c r="D122"/>
  <c r="D120"/>
  <c r="D118"/>
  <c r="E82"/>
  <c r="C9" i="5"/>
  <c r="D8"/>
  <c r="D7"/>
  <c r="O97" i="6"/>
  <c r="G97"/>
  <c r="O96"/>
  <c r="G96"/>
  <c r="O95"/>
  <c r="G95"/>
  <c r="M94"/>
  <c r="E94"/>
  <c r="O91"/>
  <c r="D90"/>
  <c r="O87"/>
  <c r="D86"/>
  <c r="I84"/>
  <c r="F129" i="8"/>
  <c r="F128"/>
  <c r="D127"/>
  <c r="H125"/>
  <c r="H124"/>
  <c r="H123"/>
  <c r="H122"/>
  <c r="H121"/>
  <c r="H120"/>
  <c r="H119"/>
  <c r="H118"/>
  <c r="H117"/>
  <c r="K82"/>
  <c r="D82"/>
  <c r="K81"/>
  <c r="D81"/>
  <c r="D79"/>
  <c r="D76"/>
  <c r="D74"/>
  <c r="D72"/>
  <c r="D70"/>
  <c r="B65"/>
  <c r="O89" s="1"/>
  <c r="C17"/>
  <c r="C9"/>
  <c r="F22" i="5"/>
  <c r="S18" s="1"/>
  <c r="K97" i="6"/>
  <c r="D97"/>
  <c r="K96"/>
  <c r="D96"/>
  <c r="K95"/>
  <c r="D95"/>
  <c r="I94"/>
  <c r="O93"/>
  <c r="D92"/>
  <c r="O89"/>
  <c r="D88"/>
  <c r="O85"/>
  <c r="M84"/>
  <c r="D16"/>
  <c r="C15"/>
  <c r="C14"/>
  <c r="C13"/>
  <c r="C12"/>
  <c r="C11"/>
  <c r="C10"/>
  <c r="D9"/>
  <c r="D8"/>
  <c r="C7"/>
  <c r="B6"/>
  <c r="Y18" s="1"/>
  <c r="D129" i="8"/>
  <c r="H127"/>
  <c r="F126"/>
  <c r="D125"/>
  <c r="D124"/>
  <c r="D123"/>
  <c r="D122"/>
  <c r="D121"/>
  <c r="D120"/>
  <c r="D119"/>
  <c r="D118"/>
  <c r="D117"/>
  <c r="G82"/>
  <c r="G81"/>
  <c r="D80"/>
  <c r="D77"/>
  <c r="D75"/>
  <c r="D73"/>
  <c r="D71"/>
  <c r="D69"/>
  <c r="B66"/>
  <c r="B64"/>
  <c r="M70" s="1"/>
  <c r="C13"/>
  <c r="B7"/>
  <c r="T18" s="1"/>
  <c r="M55" i="4"/>
  <c r="M41"/>
  <c r="AS79"/>
  <c r="AS25"/>
  <c r="M58" s="1"/>
  <c r="AS31"/>
  <c r="AS111"/>
  <c r="AS95"/>
  <c r="AS47"/>
  <c r="AS24"/>
  <c r="M57" s="1"/>
  <c r="AS63"/>
  <c r="AS23"/>
  <c r="M56" s="1"/>
  <c r="AL123" i="7"/>
  <c r="AL43"/>
  <c r="AL107"/>
  <c r="F53"/>
  <c r="AL75"/>
  <c r="AL59"/>
  <c r="AH50" i="8"/>
  <c r="AH82"/>
  <c r="AH114"/>
  <c r="AH66"/>
  <c r="B44"/>
  <c r="AH98"/>
  <c r="AK32" i="4"/>
  <c r="AK64"/>
  <c r="AK23"/>
  <c r="E56" s="1"/>
  <c r="AK24"/>
  <c r="E57" s="1"/>
  <c r="E42"/>
  <c r="AK96"/>
  <c r="AK80"/>
  <c r="AK22"/>
  <c r="AK48"/>
  <c r="B52" i="8"/>
  <c r="AH58"/>
  <c r="AH74"/>
  <c r="AH106"/>
  <c r="AH42"/>
  <c r="AH122"/>
  <c r="AH90"/>
  <c r="AJ106" i="4"/>
  <c r="AJ90"/>
  <c r="AJ74"/>
  <c r="AJ122"/>
  <c r="AJ42"/>
  <c r="AJ58"/>
  <c r="AS59" i="7"/>
  <c r="AS91"/>
  <c r="AS75"/>
  <c r="AS123"/>
  <c r="AS107"/>
  <c r="M53"/>
  <c r="AS43"/>
  <c r="AL50" i="8"/>
  <c r="AL98"/>
  <c r="F44"/>
  <c r="AL34"/>
  <c r="AL66"/>
  <c r="AL114"/>
  <c r="AH60" i="7"/>
  <c r="AH124"/>
  <c r="AH108"/>
  <c r="AH44"/>
  <c r="B54"/>
  <c r="AH92"/>
  <c r="AH34" i="8"/>
  <c r="B51"/>
  <c r="AH121"/>
  <c r="AH73"/>
  <c r="AH41"/>
  <c r="AH105"/>
  <c r="AK44"/>
  <c r="E54"/>
  <c r="AK92"/>
  <c r="AK76"/>
  <c r="AK108"/>
  <c r="AJ108" i="7"/>
  <c r="AJ44"/>
  <c r="AJ76"/>
  <c r="AJ92"/>
  <c r="AJ124"/>
  <c r="AH65" i="8"/>
  <c r="AH33"/>
  <c r="AH81"/>
  <c r="AK85" i="4"/>
  <c r="AK53"/>
  <c r="AK117"/>
  <c r="E47"/>
  <c r="AU47" i="7"/>
  <c r="AU63"/>
  <c r="AU111"/>
  <c r="AU95"/>
  <c r="O41"/>
  <c r="AU79"/>
  <c r="AJ95" i="4"/>
  <c r="AJ23"/>
  <c r="D56" s="1"/>
  <c r="AJ24"/>
  <c r="D57" s="1"/>
  <c r="AJ79"/>
  <c r="AJ25"/>
  <c r="D58" s="1"/>
  <c r="AJ111"/>
  <c r="AJ63"/>
  <c r="AJ22"/>
  <c r="AN52" i="8"/>
  <c r="AN84"/>
  <c r="AN100"/>
  <c r="AN68"/>
  <c r="AN36"/>
  <c r="AJ92" i="3"/>
  <c r="AJ44"/>
  <c r="D54"/>
  <c r="AJ76"/>
  <c r="AJ96" i="4"/>
  <c r="D42"/>
  <c r="AJ80"/>
  <c r="AJ64"/>
  <c r="H58"/>
  <c r="AN26"/>
  <c r="H59" s="1"/>
  <c r="F56"/>
  <c r="AL26"/>
  <c r="F59" s="1"/>
  <c r="AL27"/>
  <c r="AR33"/>
  <c r="AR24"/>
  <c r="L57" s="1"/>
  <c r="L43"/>
  <c r="AR65"/>
  <c r="AS107" i="8"/>
  <c r="AS91"/>
  <c r="AS59"/>
  <c r="AS123"/>
  <c r="H46"/>
  <c r="AT106" i="7"/>
  <c r="AT122"/>
  <c r="AT58"/>
  <c r="AS82" i="5"/>
  <c r="M44"/>
  <c r="AS34"/>
  <c r="M41"/>
  <c r="AS63"/>
  <c r="AS60"/>
  <c r="AS76"/>
  <c r="AS44"/>
  <c r="AQ68" i="4"/>
  <c r="AQ52"/>
  <c r="AQ25"/>
  <c r="K58" s="1"/>
  <c r="AQ23"/>
  <c r="K56" s="1"/>
  <c r="K46"/>
  <c r="AQ100"/>
  <c r="AQ24"/>
  <c r="K57" s="1"/>
  <c r="AQ22"/>
  <c r="AI23"/>
  <c r="C56" s="1"/>
  <c r="AI22"/>
  <c r="AI84"/>
  <c r="AI52"/>
  <c r="AI24"/>
  <c r="C57" s="1"/>
  <c r="AI100"/>
  <c r="AI36"/>
  <c r="AT24"/>
  <c r="AO123"/>
  <c r="AO43"/>
  <c r="AT36"/>
  <c r="AT100"/>
  <c r="AU23"/>
  <c r="AP40"/>
  <c r="AP120"/>
  <c r="AM25"/>
  <c r="G58" s="1"/>
  <c r="AR123"/>
  <c r="AR43"/>
  <c r="N49" i="8"/>
  <c r="AT103"/>
  <c r="AU72" i="4"/>
  <c r="AU88"/>
  <c r="AJ56"/>
  <c r="AJ72"/>
  <c r="B50"/>
  <c r="AH56"/>
  <c r="AL116"/>
  <c r="AH36"/>
  <c r="AH84"/>
  <c r="AU113" i="3"/>
  <c r="AT97" i="7"/>
  <c r="AT31" i="8"/>
  <c r="N41"/>
  <c r="AM119" i="4"/>
  <c r="AM103"/>
  <c r="AL44" i="7"/>
  <c r="AL124"/>
  <c r="AS59" i="5"/>
  <c r="AS91"/>
  <c r="AS36"/>
  <c r="AU87" i="7"/>
  <c r="AU71"/>
  <c r="AS60" i="8"/>
  <c r="O77"/>
  <c r="AM76" i="6"/>
  <c r="AH123" i="5"/>
  <c r="AU64" i="6"/>
  <c r="AI92" i="5"/>
  <c r="AR70" i="6"/>
  <c r="AH91" i="5"/>
  <c r="AL58" i="6"/>
  <c r="AM75"/>
  <c r="AL122"/>
  <c r="AU53" i="3"/>
  <c r="AH92" i="5"/>
  <c r="AR38" i="6"/>
  <c r="AN108" i="3"/>
  <c r="AU31" i="5"/>
  <c r="AU75" i="3"/>
  <c r="AH43" i="5"/>
  <c r="AT100" i="6"/>
  <c r="AQ107" i="5"/>
  <c r="AQ59"/>
  <c r="AU39"/>
  <c r="AO59" i="4"/>
  <c r="AT84"/>
  <c r="AM22"/>
  <c r="AR107"/>
  <c r="AT71" i="8"/>
  <c r="AJ88" i="4"/>
  <c r="AH104"/>
  <c r="AL52"/>
  <c r="AU81" i="3"/>
  <c r="AT65" i="7"/>
  <c r="AT79" i="8"/>
  <c r="G49" i="4"/>
  <c r="M53" i="5"/>
  <c r="AS100"/>
  <c r="AU103" i="7"/>
  <c r="AS92" i="8"/>
  <c r="AT68" i="6"/>
  <c r="AL74"/>
  <c r="AM107"/>
  <c r="AU42"/>
  <c r="AU80"/>
  <c r="K53" i="5"/>
  <c r="AL76" i="6"/>
  <c r="AK58" i="5"/>
  <c r="AT52" i="6"/>
  <c r="G54"/>
  <c r="AU32"/>
  <c r="O46" i="5"/>
  <c r="AU36"/>
  <c r="C54"/>
  <c r="O52" i="6"/>
  <c r="AL106"/>
  <c r="AU95" i="5"/>
  <c r="AN92" i="3"/>
  <c r="AR54" i="6"/>
  <c r="AU79" i="5"/>
  <c r="H54" i="3"/>
  <c r="F52" i="6"/>
  <c r="AQ43" i="5"/>
  <c r="AM91" i="6"/>
  <c r="AK122" i="5"/>
  <c r="AM60" i="6"/>
  <c r="AU103" i="5"/>
  <c r="AN98" i="8" l="1"/>
  <c r="AN34"/>
  <c r="AN66"/>
  <c r="AN114"/>
  <c r="AN50"/>
  <c r="H44"/>
  <c r="AN82"/>
  <c r="AO68"/>
  <c r="AO52"/>
  <c r="AO36"/>
  <c r="AO84"/>
  <c r="AO116"/>
  <c r="AO100"/>
  <c r="I46"/>
  <c r="AI108" i="3"/>
  <c r="AI92"/>
  <c r="AI60"/>
  <c r="AI124"/>
  <c r="C54"/>
  <c r="AI76"/>
  <c r="AI44"/>
  <c r="C46" i="6"/>
  <c r="AI68"/>
  <c r="AI100"/>
  <c r="AI116"/>
  <c r="AI36"/>
  <c r="AI84"/>
  <c r="AI52"/>
  <c r="G99" i="8"/>
  <c r="D100"/>
  <c r="K100"/>
  <c r="G101"/>
  <c r="D102"/>
  <c r="K102"/>
  <c r="G103"/>
  <c r="D104"/>
  <c r="K104"/>
  <c r="G105"/>
  <c r="D106"/>
  <c r="K106"/>
  <c r="G107"/>
  <c r="D108"/>
  <c r="K108"/>
  <c r="G109"/>
  <c r="E110"/>
  <c r="D111"/>
  <c r="K111"/>
  <c r="G112"/>
  <c r="E99"/>
  <c r="I100"/>
  <c r="E101"/>
  <c r="I102"/>
  <c r="E103"/>
  <c r="I104"/>
  <c r="E105"/>
  <c r="I106"/>
  <c r="E107"/>
  <c r="I108"/>
  <c r="E109"/>
  <c r="D110"/>
  <c r="K110"/>
  <c r="I111"/>
  <c r="E112"/>
  <c r="D99"/>
  <c r="K99"/>
  <c r="G100"/>
  <c r="D101"/>
  <c r="K101"/>
  <c r="G102"/>
  <c r="D103"/>
  <c r="K103"/>
  <c r="G104"/>
  <c r="D105"/>
  <c r="K105"/>
  <c r="G106"/>
  <c r="D107"/>
  <c r="K107"/>
  <c r="G108"/>
  <c r="D109"/>
  <c r="K109"/>
  <c r="I110"/>
  <c r="G111"/>
  <c r="D112"/>
  <c r="K112"/>
  <c r="E100"/>
  <c r="E102"/>
  <c r="E104"/>
  <c r="E106"/>
  <c r="E108"/>
  <c r="E111"/>
  <c r="G110"/>
  <c r="I99"/>
  <c r="I101"/>
  <c r="I103"/>
  <c r="I105"/>
  <c r="I107"/>
  <c r="I109"/>
  <c r="I112"/>
  <c r="I85" i="5"/>
  <c r="X6"/>
  <c r="T10" i="3"/>
  <c r="K74"/>
  <c r="K76"/>
  <c r="T12"/>
  <c r="E73" i="5"/>
  <c r="Q9"/>
  <c r="I71"/>
  <c r="S7"/>
  <c r="AN7"/>
  <c r="W15"/>
  <c r="W17"/>
  <c r="G84"/>
  <c r="W13"/>
  <c r="W12"/>
  <c r="W10"/>
  <c r="W8"/>
  <c r="W14"/>
  <c r="I89" i="3"/>
  <c r="X10"/>
  <c r="E77" i="6"/>
  <c r="E75"/>
  <c r="Z7"/>
  <c r="M86"/>
  <c r="I88"/>
  <c r="X9"/>
  <c r="U7"/>
  <c r="M71"/>
  <c r="R14"/>
  <c r="G78"/>
  <c r="U10"/>
  <c r="M74"/>
  <c r="G87"/>
  <c r="W8"/>
  <c r="AJ7"/>
  <c r="I69"/>
  <c r="AM7" i="5"/>
  <c r="V12"/>
  <c r="V17"/>
  <c r="E84"/>
  <c r="V11"/>
  <c r="V7"/>
  <c r="V6"/>
  <c r="V9"/>
  <c r="E71" i="3"/>
  <c r="Q7"/>
  <c r="I78"/>
  <c r="S14"/>
  <c r="E99" i="7"/>
  <c r="I100"/>
  <c r="E101"/>
  <c r="I102"/>
  <c r="E103"/>
  <c r="I104"/>
  <c r="E105"/>
  <c r="I106"/>
  <c r="E107"/>
  <c r="I108"/>
  <c r="E109"/>
  <c r="D110"/>
  <c r="K110"/>
  <c r="I111"/>
  <c r="E112"/>
  <c r="D99"/>
  <c r="K99"/>
  <c r="G100"/>
  <c r="D101"/>
  <c r="K101"/>
  <c r="G102"/>
  <c r="D103"/>
  <c r="K103"/>
  <c r="G104"/>
  <c r="D105"/>
  <c r="K105"/>
  <c r="G106"/>
  <c r="D107"/>
  <c r="K107"/>
  <c r="G108"/>
  <c r="D109"/>
  <c r="K109"/>
  <c r="I110"/>
  <c r="G111"/>
  <c r="D112"/>
  <c r="K112"/>
  <c r="I99"/>
  <c r="E100"/>
  <c r="I101"/>
  <c r="E102"/>
  <c r="I103"/>
  <c r="E104"/>
  <c r="I105"/>
  <c r="E106"/>
  <c r="I107"/>
  <c r="E108"/>
  <c r="I109"/>
  <c r="G110"/>
  <c r="E111"/>
  <c r="I112"/>
  <c r="D100"/>
  <c r="G103"/>
  <c r="K106"/>
  <c r="D108"/>
  <c r="E110"/>
  <c r="G112"/>
  <c r="G101"/>
  <c r="K104"/>
  <c r="D106"/>
  <c r="G109"/>
  <c r="G99"/>
  <c r="K102"/>
  <c r="D104"/>
  <c r="G107"/>
  <c r="K111"/>
  <c r="K100"/>
  <c r="D102"/>
  <c r="G105"/>
  <c r="K108"/>
  <c r="D111"/>
  <c r="AG10" i="2"/>
  <c r="A43"/>
  <c r="D40" s="1"/>
  <c r="F22"/>
  <c r="AU55" i="3"/>
  <c r="AU103"/>
  <c r="AU87"/>
  <c r="AU39"/>
  <c r="AU119"/>
  <c r="O49"/>
  <c r="AU71"/>
  <c r="Z22" i="2"/>
  <c r="AT7" s="1"/>
  <c r="A53"/>
  <c r="N40" s="1"/>
  <c r="AG20"/>
  <c r="J22"/>
  <c r="AL7" s="1"/>
  <c r="AL14" s="1"/>
  <c r="A45"/>
  <c r="F40" s="1"/>
  <c r="AG12"/>
  <c r="M87" i="8"/>
  <c r="AA8"/>
  <c r="AR63" i="4"/>
  <c r="AR111"/>
  <c r="AR47"/>
  <c r="AR79"/>
  <c r="L41"/>
  <c r="AR31"/>
  <c r="AR95"/>
  <c r="AR25"/>
  <c r="L58" s="1"/>
  <c r="AR23"/>
  <c r="L56" s="1"/>
  <c r="AO52"/>
  <c r="AO100"/>
  <c r="AO68"/>
  <c r="AO84"/>
  <c r="I46"/>
  <c r="AO116"/>
  <c r="AO36"/>
  <c r="AP106"/>
  <c r="AP122"/>
  <c r="AP42"/>
  <c r="AP74"/>
  <c r="AP90"/>
  <c r="J52"/>
  <c r="AP58"/>
  <c r="AP50"/>
  <c r="AP66"/>
  <c r="AP34"/>
  <c r="AP82"/>
  <c r="AI8" i="5"/>
  <c r="G75"/>
  <c r="AI13"/>
  <c r="R11"/>
  <c r="AI12"/>
  <c r="E88" i="3"/>
  <c r="V9"/>
  <c r="G75"/>
  <c r="R11"/>
  <c r="E93"/>
  <c r="V14"/>
  <c r="M78" i="5"/>
  <c r="U14"/>
  <c r="E92"/>
  <c r="V13"/>
  <c r="X12"/>
  <c r="I91"/>
  <c r="M89"/>
  <c r="Z10"/>
  <c r="AQ16"/>
  <c r="AQ13"/>
  <c r="AQ12"/>
  <c r="G88"/>
  <c r="W9"/>
  <c r="K87"/>
  <c r="Y8"/>
  <c r="AP8"/>
  <c r="AP9"/>
  <c r="Y6"/>
  <c r="K85"/>
  <c r="AP13"/>
  <c r="AP10"/>
  <c r="AP11"/>
  <c r="AP17"/>
  <c r="AP12"/>
  <c r="K86"/>
  <c r="Y7"/>
  <c r="W6"/>
  <c r="G85"/>
  <c r="AK9" i="3"/>
  <c r="E42" s="1"/>
  <c r="AK12"/>
  <c r="AK16"/>
  <c r="AK15"/>
  <c r="K70"/>
  <c r="AK14"/>
  <c r="T6"/>
  <c r="AK10"/>
  <c r="E43" s="1"/>
  <c r="AK8"/>
  <c r="E72"/>
  <c r="Q8"/>
  <c r="E90"/>
  <c r="V11"/>
  <c r="I77"/>
  <c r="S13"/>
  <c r="K93"/>
  <c r="Y14"/>
  <c r="E78" i="6"/>
  <c r="K91"/>
  <c r="Y12"/>
  <c r="W9"/>
  <c r="G88"/>
  <c r="S8"/>
  <c r="I72"/>
  <c r="I71"/>
  <c r="S7"/>
  <c r="X14"/>
  <c r="I93"/>
  <c r="U13"/>
  <c r="M77"/>
  <c r="W12"/>
  <c r="G91"/>
  <c r="R11"/>
  <c r="G75"/>
  <c r="T10"/>
  <c r="K74"/>
  <c r="R9"/>
  <c r="G73"/>
  <c r="V6"/>
  <c r="AM15"/>
  <c r="E85"/>
  <c r="AM14"/>
  <c r="Y13"/>
  <c r="K92"/>
  <c r="U12"/>
  <c r="M76"/>
  <c r="E72"/>
  <c r="AL15"/>
  <c r="AL16"/>
  <c r="M70"/>
  <c r="U6"/>
  <c r="AR7" i="3"/>
  <c r="AR19" s="1"/>
  <c r="AA13"/>
  <c r="AA18"/>
  <c r="AA14"/>
  <c r="AA11"/>
  <c r="AA12"/>
  <c r="E74"/>
  <c r="Q10"/>
  <c r="G92"/>
  <c r="W13"/>
  <c r="AP18" i="5"/>
  <c r="AN18"/>
  <c r="AQ18"/>
  <c r="AK18"/>
  <c r="AM18"/>
  <c r="AL18"/>
  <c r="AT18"/>
  <c r="AH18"/>
  <c r="AU18"/>
  <c r="AI18"/>
  <c r="AS18"/>
  <c r="E96" i="7"/>
  <c r="M97"/>
  <c r="E97"/>
  <c r="D94"/>
  <c r="M96"/>
  <c r="K96"/>
  <c r="D89"/>
  <c r="G97"/>
  <c r="D92"/>
  <c r="E86"/>
  <c r="I96"/>
  <c r="K97"/>
  <c r="D93"/>
  <c r="D85"/>
  <c r="G96"/>
  <c r="D88"/>
  <c r="I97"/>
  <c r="D96"/>
  <c r="D87"/>
  <c r="O96"/>
  <c r="D90"/>
  <c r="D95"/>
  <c r="D84"/>
  <c r="O97"/>
  <c r="D91"/>
  <c r="D97"/>
  <c r="D86"/>
  <c r="E95"/>
  <c r="M92"/>
  <c r="M94"/>
  <c r="M84"/>
  <c r="K84"/>
  <c r="O95"/>
  <c r="I85"/>
  <c r="E91"/>
  <c r="K94"/>
  <c r="M93"/>
  <c r="O85"/>
  <c r="E85"/>
  <c r="I84"/>
  <c r="I92"/>
  <c r="E84"/>
  <c r="O84"/>
  <c r="G84"/>
  <c r="O93"/>
  <c r="O87"/>
  <c r="G85"/>
  <c r="M86"/>
  <c r="O86"/>
  <c r="AK7" i="6"/>
  <c r="K69"/>
  <c r="AG17" i="2"/>
  <c r="T22"/>
  <c r="A50"/>
  <c r="K40" s="1"/>
  <c r="AM7" i="3"/>
  <c r="E84"/>
  <c r="V12"/>
  <c r="V13"/>
  <c r="V10"/>
  <c r="V6"/>
  <c r="V17"/>
  <c r="V7"/>
  <c r="V8"/>
  <c r="O71" i="2"/>
  <c r="O78"/>
  <c r="M79"/>
  <c r="O82"/>
  <c r="O76"/>
  <c r="O75"/>
  <c r="O70"/>
  <c r="M80"/>
  <c r="O69"/>
  <c r="O79"/>
  <c r="O74"/>
  <c r="M81"/>
  <c r="O73"/>
  <c r="O80"/>
  <c r="O72"/>
  <c r="M82"/>
  <c r="O77"/>
  <c r="O81"/>
  <c r="X22"/>
  <c r="AS7" s="1"/>
  <c r="A52"/>
  <c r="M40" s="1"/>
  <c r="AG19"/>
  <c r="AT14"/>
  <c r="AL60" i="3"/>
  <c r="F54"/>
  <c r="AL92"/>
  <c r="AL108"/>
  <c r="AL76"/>
  <c r="AL124"/>
  <c r="AL44"/>
  <c r="G77" i="8"/>
  <c r="AU37" i="3"/>
  <c r="AU85"/>
  <c r="O47"/>
  <c r="AU69"/>
  <c r="AU117"/>
  <c r="AU101"/>
  <c r="AL19"/>
  <c r="AO19"/>
  <c r="AI19"/>
  <c r="AP19"/>
  <c r="AU19"/>
  <c r="AN19"/>
  <c r="AT19"/>
  <c r="AK19"/>
  <c r="AH19"/>
  <c r="AJ19"/>
  <c r="K70" i="8"/>
  <c r="T6"/>
  <c r="AK16"/>
  <c r="AK17"/>
  <c r="AK12"/>
  <c r="AK8"/>
  <c r="AK14"/>
  <c r="AK13"/>
  <c r="AK19"/>
  <c r="AK15"/>
  <c r="AK10"/>
  <c r="V7"/>
  <c r="AM19"/>
  <c r="AM15"/>
  <c r="AM11"/>
  <c r="AM12"/>
  <c r="I53"/>
  <c r="AO107"/>
  <c r="AO91"/>
  <c r="AO75"/>
  <c r="AO43"/>
  <c r="AO123"/>
  <c r="AO59"/>
  <c r="L45" i="4"/>
  <c r="AR99"/>
  <c r="AR51"/>
  <c r="AR35"/>
  <c r="AR83"/>
  <c r="AR67"/>
  <c r="AR115"/>
  <c r="AH89" i="3"/>
  <c r="AH41"/>
  <c r="AH105"/>
  <c r="B51"/>
  <c r="AH73"/>
  <c r="AH57"/>
  <c r="AH121"/>
  <c r="B54"/>
  <c r="AH76"/>
  <c r="AH60"/>
  <c r="AH108"/>
  <c r="AH44"/>
  <c r="AH92"/>
  <c r="AH124"/>
  <c r="E54" i="7"/>
  <c r="AK124"/>
  <c r="AK60"/>
  <c r="AK44"/>
  <c r="AK76"/>
  <c r="AK108"/>
  <c r="AK92"/>
  <c r="AH123" i="8"/>
  <c r="AH59"/>
  <c r="AH91"/>
  <c r="AH107"/>
  <c r="B53"/>
  <c r="AH75"/>
  <c r="AH43"/>
  <c r="AO57" i="4"/>
  <c r="AO121"/>
  <c r="AO89"/>
  <c r="AO73"/>
  <c r="AO41"/>
  <c r="AO105"/>
  <c r="I51"/>
  <c r="AO99"/>
  <c r="AO83"/>
  <c r="AO35"/>
  <c r="AO67"/>
  <c r="AO115"/>
  <c r="I45"/>
  <c r="AO51"/>
  <c r="AP105"/>
  <c r="AP57"/>
  <c r="AP73"/>
  <c r="AP89"/>
  <c r="J51"/>
  <c r="AP41"/>
  <c r="AP121"/>
  <c r="AP67"/>
  <c r="AP35"/>
  <c r="AP115"/>
  <c r="J45"/>
  <c r="AP83"/>
  <c r="AP51"/>
  <c r="AP99"/>
  <c r="AP23"/>
  <c r="J56" s="1"/>
  <c r="AP48"/>
  <c r="AP112"/>
  <c r="AP80"/>
  <c r="AP96"/>
  <c r="AP64"/>
  <c r="AP32"/>
  <c r="J42"/>
  <c r="AP102"/>
  <c r="J48"/>
  <c r="AP86"/>
  <c r="AP70"/>
  <c r="AP38"/>
  <c r="AP54"/>
  <c r="AP118"/>
  <c r="F48" i="8"/>
  <c r="AL54"/>
  <c r="AL86"/>
  <c r="AL118"/>
  <c r="AL102"/>
  <c r="AL38"/>
  <c r="AL70"/>
  <c r="AH14" i="3"/>
  <c r="J44" i="4"/>
  <c r="W13" i="6"/>
  <c r="Z9"/>
  <c r="AA15"/>
  <c r="Z15" i="3"/>
  <c r="AC18" i="6"/>
  <c r="AC17"/>
  <c r="AC16"/>
  <c r="AC14"/>
  <c r="N28"/>
  <c r="AN15" s="1"/>
  <c r="R27"/>
  <c r="X18"/>
  <c r="U17"/>
  <c r="S16"/>
  <c r="AA7"/>
  <c r="T23"/>
  <c r="S18"/>
  <c r="Y16"/>
  <c r="Z15"/>
  <c r="AA14"/>
  <c r="AA10"/>
  <c r="AB9"/>
  <c r="AC8"/>
  <c r="R12"/>
  <c r="AC11"/>
  <c r="AA11" i="5"/>
  <c r="W16"/>
  <c r="U15" i="8"/>
  <c r="X9"/>
  <c r="U13"/>
  <c r="Q11"/>
  <c r="AM10"/>
  <c r="AM8"/>
  <c r="AT38" i="6"/>
  <c r="AT102"/>
  <c r="AT86"/>
  <c r="AT118"/>
  <c r="AT54"/>
  <c r="AT70"/>
  <c r="N48"/>
  <c r="W11" i="5"/>
  <c r="G90"/>
  <c r="AH13"/>
  <c r="AH12"/>
  <c r="AH9"/>
  <c r="AH17"/>
  <c r="AH16"/>
  <c r="Q6"/>
  <c r="AH11"/>
  <c r="E70"/>
  <c r="AH10"/>
  <c r="G71" i="3"/>
  <c r="R7"/>
  <c r="I91"/>
  <c r="X12"/>
  <c r="G93" i="6"/>
  <c r="W14"/>
  <c r="S10"/>
  <c r="I74"/>
  <c r="AP17"/>
  <c r="K85"/>
  <c r="AP13"/>
  <c r="Y6"/>
  <c r="AP15"/>
  <c r="AP12"/>
  <c r="AP14"/>
  <c r="AP9"/>
  <c r="M89"/>
  <c r="Z10"/>
  <c r="R7"/>
  <c r="AI15"/>
  <c r="AI12"/>
  <c r="G71"/>
  <c r="AI17"/>
  <c r="AI16"/>
  <c r="AI14"/>
  <c r="X11"/>
  <c r="I90"/>
  <c r="Z11" i="5"/>
  <c r="M90"/>
  <c r="F23" i="7"/>
  <c r="Z26"/>
  <c r="AC9" s="1"/>
  <c r="B30"/>
  <c r="P32"/>
  <c r="X15" s="1"/>
  <c r="D34"/>
  <c r="F35"/>
  <c r="S18" s="1"/>
  <c r="D25"/>
  <c r="L27"/>
  <c r="V10" s="1"/>
  <c r="X28"/>
  <c r="AB11" s="1"/>
  <c r="AB29"/>
  <c r="H33"/>
  <c r="Z34"/>
  <c r="AC17" s="1"/>
  <c r="AB35"/>
  <c r="R25"/>
  <c r="Y8" s="1"/>
  <c r="Z27"/>
  <c r="AC10" s="1"/>
  <c r="J31"/>
  <c r="U14" s="1"/>
  <c r="AB32"/>
  <c r="X34"/>
  <c r="AB17" s="1"/>
  <c r="Z35"/>
  <c r="AC18" s="1"/>
  <c r="AB28"/>
  <c r="Z32"/>
  <c r="AC15" s="1"/>
  <c r="F34"/>
  <c r="S17" s="1"/>
  <c r="P35"/>
  <c r="X18" s="1"/>
  <c r="R24"/>
  <c r="Y7" s="1"/>
  <c r="J26"/>
  <c r="U9" s="1"/>
  <c r="Z28"/>
  <c r="AC11" s="1"/>
  <c r="Z33"/>
  <c r="AC16" s="1"/>
  <c r="AB34"/>
  <c r="AB23"/>
  <c r="P28"/>
  <c r="AB31"/>
  <c r="R34"/>
  <c r="Y17" s="1"/>
  <c r="T35"/>
  <c r="Z18" s="1"/>
  <c r="V26"/>
  <c r="F30"/>
  <c r="L32"/>
  <c r="P34"/>
  <c r="X17" s="1"/>
  <c r="R35"/>
  <c r="Y18" s="1"/>
  <c r="AB26"/>
  <c r="B32"/>
  <c r="AB33"/>
  <c r="H35"/>
  <c r="T18" s="1"/>
  <c r="J24"/>
  <c r="U7" s="1"/>
  <c r="N25"/>
  <c r="W8" s="1"/>
  <c r="H32"/>
  <c r="R33"/>
  <c r="Y16" s="1"/>
  <c r="T34"/>
  <c r="Z17" s="1"/>
  <c r="V35"/>
  <c r="AA18" s="1"/>
  <c r="H26"/>
  <c r="AB27"/>
  <c r="T29"/>
  <c r="Z12" s="1"/>
  <c r="L31"/>
  <c r="V14" s="1"/>
  <c r="J34"/>
  <c r="U17" s="1"/>
  <c r="L35"/>
  <c r="V18" s="1"/>
  <c r="N24"/>
  <c r="W7" s="1"/>
  <c r="Z25"/>
  <c r="AC8" s="1"/>
  <c r="Z29"/>
  <c r="AC12" s="1"/>
  <c r="Z31"/>
  <c r="AC14" s="1"/>
  <c r="H34"/>
  <c r="T17" s="1"/>
  <c r="J35"/>
  <c r="U18" s="1"/>
  <c r="AB24"/>
  <c r="AB30"/>
  <c r="V34"/>
  <c r="AA17" s="1"/>
  <c r="V23"/>
  <c r="M85" s="1"/>
  <c r="Z24"/>
  <c r="AC7" s="1"/>
  <c r="F27"/>
  <c r="Z30"/>
  <c r="AC13" s="1"/>
  <c r="B33"/>
  <c r="L34"/>
  <c r="V17" s="1"/>
  <c r="N35"/>
  <c r="W18" s="1"/>
  <c r="AB25"/>
  <c r="P30"/>
  <c r="X13" s="1"/>
  <c r="B34"/>
  <c r="Q17" s="1"/>
  <c r="D35"/>
  <c r="Z23"/>
  <c r="AC6" s="1"/>
  <c r="B29"/>
  <c r="N33"/>
  <c r="W16" s="1"/>
  <c r="B35"/>
  <c r="Q18" s="1"/>
  <c r="D24"/>
  <c r="X29"/>
  <c r="AB12" s="1"/>
  <c r="D33"/>
  <c r="N34"/>
  <c r="W17" s="1"/>
  <c r="X35"/>
  <c r="AB18" s="1"/>
  <c r="F32"/>
  <c r="X23"/>
  <c r="L24"/>
  <c r="V7" s="1"/>
  <c r="P23"/>
  <c r="H23"/>
  <c r="B26"/>
  <c r="P27"/>
  <c r="X10" s="1"/>
  <c r="V33"/>
  <c r="AA16" s="1"/>
  <c r="D32"/>
  <c r="B27"/>
  <c r="L28"/>
  <c r="V11" s="1"/>
  <c r="R32"/>
  <c r="Y15" s="1"/>
  <c r="V29"/>
  <c r="AA12" s="1"/>
  <c r="R30"/>
  <c r="Y13" s="1"/>
  <c r="X30"/>
  <c r="AB13" s="1"/>
  <c r="H31"/>
  <c r="N28"/>
  <c r="W11" s="1"/>
  <c r="D26"/>
  <c r="V25"/>
  <c r="AA8" s="1"/>
  <c r="N27"/>
  <c r="W10" s="1"/>
  <c r="J25"/>
  <c r="U8" s="1"/>
  <c r="F26"/>
  <c r="D30"/>
  <c r="X25"/>
  <c r="AB8" s="1"/>
  <c r="P25"/>
  <c r="X8" s="1"/>
  <c r="F33"/>
  <c r="D28"/>
  <c r="H25"/>
  <c r="F31"/>
  <c r="V24"/>
  <c r="AA7" s="1"/>
  <c r="T25"/>
  <c r="Z8" s="1"/>
  <c r="R28"/>
  <c r="Y11" s="1"/>
  <c r="T31"/>
  <c r="Z14" s="1"/>
  <c r="P29"/>
  <c r="X12" s="1"/>
  <c r="H29"/>
  <c r="N31"/>
  <c r="W14" s="1"/>
  <c r="T24"/>
  <c r="Z7" s="1"/>
  <c r="V27"/>
  <c r="AA10" s="1"/>
  <c r="R26"/>
  <c r="Y9" s="1"/>
  <c r="P31"/>
  <c r="X14" s="1"/>
  <c r="R29"/>
  <c r="Y12" s="1"/>
  <c r="X33"/>
  <c r="AB16" s="1"/>
  <c r="X26"/>
  <c r="AB9" s="1"/>
  <c r="T30"/>
  <c r="Z13" s="1"/>
  <c r="R27"/>
  <c r="Y10" s="1"/>
  <c r="V32"/>
  <c r="AA15" s="1"/>
  <c r="T23"/>
  <c r="T32"/>
  <c r="Z15" s="1"/>
  <c r="F28"/>
  <c r="P33"/>
  <c r="X16" s="1"/>
  <c r="P26"/>
  <c r="X9" s="1"/>
  <c r="L29"/>
  <c r="V12" s="1"/>
  <c r="X32"/>
  <c r="AB15" s="1"/>
  <c r="L33"/>
  <c r="V16" s="1"/>
  <c r="B31"/>
  <c r="V31"/>
  <c r="AA14" s="1"/>
  <c r="H27"/>
  <c r="V30"/>
  <c r="AA13" s="1"/>
  <c r="D29"/>
  <c r="X31"/>
  <c r="AB14" s="1"/>
  <c r="V28"/>
  <c r="AA11" s="1"/>
  <c r="X24"/>
  <c r="AB7" s="1"/>
  <c r="J33"/>
  <c r="U16" s="1"/>
  <c r="B24"/>
  <c r="J29"/>
  <c r="U12" s="1"/>
  <c r="T27"/>
  <c r="Z10" s="1"/>
  <c r="D23"/>
  <c r="N23"/>
  <c r="J30"/>
  <c r="U13" s="1"/>
  <c r="T33"/>
  <c r="Z16" s="1"/>
  <c r="F29"/>
  <c r="X27"/>
  <c r="AB10" s="1"/>
  <c r="F24"/>
  <c r="B23"/>
  <c r="J23"/>
  <c r="L26"/>
  <c r="V9" s="1"/>
  <c r="B25"/>
  <c r="H30"/>
  <c r="L23"/>
  <c r="D27"/>
  <c r="F25"/>
  <c r="N30"/>
  <c r="W13" s="1"/>
  <c r="H24"/>
  <c r="N29"/>
  <c r="W12" s="1"/>
  <c r="J28"/>
  <c r="U11" s="1"/>
  <c r="R23"/>
  <c r="L30"/>
  <c r="V13" s="1"/>
  <c r="T26"/>
  <c r="Z9" s="1"/>
  <c r="J32"/>
  <c r="U15" s="1"/>
  <c r="T28"/>
  <c r="Z11" s="1"/>
  <c r="J27"/>
  <c r="U10" s="1"/>
  <c r="N32"/>
  <c r="W15" s="1"/>
  <c r="P24"/>
  <c r="X7" s="1"/>
  <c r="N26"/>
  <c r="W9" s="1"/>
  <c r="H28"/>
  <c r="R31"/>
  <c r="Y14" s="1"/>
  <c r="D31"/>
  <c r="L25"/>
  <c r="V8" s="1"/>
  <c r="B28"/>
  <c r="A42" i="8"/>
  <c r="C40" s="1"/>
  <c r="D22"/>
  <c r="R13" s="1"/>
  <c r="V23"/>
  <c r="F27"/>
  <c r="H32"/>
  <c r="P30"/>
  <c r="X13" s="1"/>
  <c r="N25"/>
  <c r="W8" s="1"/>
  <c r="L31"/>
  <c r="V14" s="1"/>
  <c r="B33"/>
  <c r="T29"/>
  <c r="R24"/>
  <c r="J26"/>
  <c r="X28"/>
  <c r="AG9"/>
  <c r="AC8"/>
  <c r="AC9"/>
  <c r="Y18"/>
  <c r="W18"/>
  <c r="S17"/>
  <c r="U17"/>
  <c r="AA18"/>
  <c r="AC6"/>
  <c r="S18"/>
  <c r="AC7"/>
  <c r="V18"/>
  <c r="AC14"/>
  <c r="AC15"/>
  <c r="Q17"/>
  <c r="AC13"/>
  <c r="AC18"/>
  <c r="AC10"/>
  <c r="U18"/>
  <c r="AC12"/>
  <c r="AC11"/>
  <c r="AA17"/>
  <c r="AC17"/>
  <c r="Q9"/>
  <c r="Z8"/>
  <c r="Z10"/>
  <c r="Z18"/>
  <c r="V15"/>
  <c r="Q15"/>
  <c r="W15"/>
  <c r="X11"/>
  <c r="Q6"/>
  <c r="Y6"/>
  <c r="U12"/>
  <c r="Y8"/>
  <c r="Y10"/>
  <c r="X7"/>
  <c r="W12"/>
  <c r="T12"/>
  <c r="Z15"/>
  <c r="X14"/>
  <c r="Y12"/>
  <c r="S8"/>
  <c r="U11"/>
  <c r="U7"/>
  <c r="Z11"/>
  <c r="T16"/>
  <c r="U6"/>
  <c r="Q18"/>
  <c r="Y13"/>
  <c r="Q8"/>
  <c r="Z17"/>
  <c r="T17"/>
  <c r="V10"/>
  <c r="Y11"/>
  <c r="T10"/>
  <c r="Z13"/>
  <c r="AB16"/>
  <c r="AB9"/>
  <c r="S9"/>
  <c r="X10"/>
  <c r="Z14"/>
  <c r="Q14"/>
  <c r="V6"/>
  <c r="X6"/>
  <c r="AB12"/>
  <c r="Z6"/>
  <c r="Y17"/>
  <c r="AB10"/>
  <c r="T7"/>
  <c r="W6"/>
  <c r="T9"/>
  <c r="Z7"/>
  <c r="X15"/>
  <c r="T8"/>
  <c r="U10"/>
  <c r="Y15"/>
  <c r="S6"/>
  <c r="AA12"/>
  <c r="V11"/>
  <c r="AB8"/>
  <c r="T13"/>
  <c r="T11"/>
  <c r="W13"/>
  <c r="V8"/>
  <c r="AA15"/>
  <c r="Z9"/>
  <c r="W16"/>
  <c r="AB14"/>
  <c r="U14"/>
  <c r="S14"/>
  <c r="W10"/>
  <c r="S16"/>
  <c r="X16"/>
  <c r="AA9"/>
  <c r="S11"/>
  <c r="W11"/>
  <c r="Q13"/>
  <c r="AB7"/>
  <c r="Q7"/>
  <c r="S13"/>
  <c r="V12"/>
  <c r="AA14"/>
  <c r="Y16"/>
  <c r="AB13"/>
  <c r="Z16"/>
  <c r="AB6"/>
  <c r="Q10"/>
  <c r="Q12"/>
  <c r="W9"/>
  <c r="AA11"/>
  <c r="S7"/>
  <c r="X18"/>
  <c r="Y9"/>
  <c r="U8"/>
  <c r="AA10"/>
  <c r="AA13"/>
  <c r="X12"/>
  <c r="A41" i="6"/>
  <c r="B40" s="1"/>
  <c r="AG8"/>
  <c r="B22"/>
  <c r="Q13" s="1"/>
  <c r="H30"/>
  <c r="P25"/>
  <c r="L24"/>
  <c r="R8"/>
  <c r="R6"/>
  <c r="AB18"/>
  <c r="Z13"/>
  <c r="W6"/>
  <c r="R10"/>
  <c r="Y11"/>
  <c r="AB7"/>
  <c r="AB17"/>
  <c r="X6"/>
  <c r="AB14"/>
  <c r="AB16"/>
  <c r="AB6"/>
  <c r="I69" i="5"/>
  <c r="S17"/>
  <c r="AJ7"/>
  <c r="S15"/>
  <c r="S14"/>
  <c r="S12"/>
  <c r="S10"/>
  <c r="I71" i="3"/>
  <c r="S7"/>
  <c r="AJ15"/>
  <c r="AJ11"/>
  <c r="AJ16"/>
  <c r="AJ9"/>
  <c r="D42" s="1"/>
  <c r="AJ14"/>
  <c r="K91"/>
  <c r="Y12"/>
  <c r="X14" i="5"/>
  <c r="I93"/>
  <c r="K92"/>
  <c r="Y13"/>
  <c r="S11"/>
  <c r="I75"/>
  <c r="AT14"/>
  <c r="AU14"/>
  <c r="AL14"/>
  <c r="AJ14"/>
  <c r="AI14"/>
  <c r="AP14"/>
  <c r="AQ14"/>
  <c r="AM14"/>
  <c r="AH14"/>
  <c r="AK14"/>
  <c r="AS14"/>
  <c r="I78" i="6"/>
  <c r="S14"/>
  <c r="M86" i="3"/>
  <c r="Z7"/>
  <c r="I73"/>
  <c r="S9"/>
  <c r="E75"/>
  <c r="Q11"/>
  <c r="M78"/>
  <c r="U14"/>
  <c r="K78" i="6"/>
  <c r="T14"/>
  <c r="M90"/>
  <c r="Z11"/>
  <c r="Y8"/>
  <c r="K87"/>
  <c r="G86"/>
  <c r="AN13"/>
  <c r="AN9"/>
  <c r="W7"/>
  <c r="AN12"/>
  <c r="S6"/>
  <c r="I70"/>
  <c r="X13"/>
  <c r="I92"/>
  <c r="Z12"/>
  <c r="M91"/>
  <c r="W10"/>
  <c r="G89"/>
  <c r="K71"/>
  <c r="T7"/>
  <c r="X12"/>
  <c r="I91"/>
  <c r="U11"/>
  <c r="M75"/>
  <c r="E74"/>
  <c r="Q10"/>
  <c r="S9"/>
  <c r="I73"/>
  <c r="K72"/>
  <c r="T8"/>
  <c r="AO7" i="3"/>
  <c r="I84"/>
  <c r="X11"/>
  <c r="X15"/>
  <c r="X6"/>
  <c r="X9"/>
  <c r="X7"/>
  <c r="X8"/>
  <c r="X13"/>
  <c r="K86"/>
  <c r="Y7"/>
  <c r="K88"/>
  <c r="Y9"/>
  <c r="M75"/>
  <c r="U11"/>
  <c r="G77"/>
  <c r="R13"/>
  <c r="I93"/>
  <c r="X14"/>
  <c r="O81" i="7"/>
  <c r="O82"/>
  <c r="M81"/>
  <c r="M82"/>
  <c r="O74"/>
  <c r="M73"/>
  <c r="M71"/>
  <c r="O73"/>
  <c r="M69"/>
  <c r="M70"/>
  <c r="M75"/>
  <c r="O80"/>
  <c r="O71"/>
  <c r="O76"/>
  <c r="M80"/>
  <c r="O75"/>
  <c r="M77"/>
  <c r="O72"/>
  <c r="O69"/>
  <c r="M74"/>
  <c r="AR11" i="6"/>
  <c r="AT11"/>
  <c r="AU11"/>
  <c r="AQ11"/>
  <c r="AP11"/>
  <c r="AJ11"/>
  <c r="AM11"/>
  <c r="AN11"/>
  <c r="AO11"/>
  <c r="AI11"/>
  <c r="AS11"/>
  <c r="AU70" i="3"/>
  <c r="O48"/>
  <c r="AU54"/>
  <c r="AU118"/>
  <c r="AU102"/>
  <c r="AU38"/>
  <c r="AU86"/>
  <c r="AU13"/>
  <c r="AR13"/>
  <c r="AT13"/>
  <c r="AT24" s="1"/>
  <c r="N57" s="1"/>
  <c r="AK13"/>
  <c r="AI13"/>
  <c r="AO13"/>
  <c r="I46" s="1"/>
  <c r="AL13"/>
  <c r="AN13"/>
  <c r="H46" s="1"/>
  <c r="AQ13"/>
  <c r="K46" s="1"/>
  <c r="AP13"/>
  <c r="J46" s="1"/>
  <c r="AH13"/>
  <c r="AJ13"/>
  <c r="AT54"/>
  <c r="AT102"/>
  <c r="AT86"/>
  <c r="AT38"/>
  <c r="N48"/>
  <c r="AT70"/>
  <c r="AT118"/>
  <c r="H22" i="2"/>
  <c r="AG11"/>
  <c r="A44"/>
  <c r="E40" s="1"/>
  <c r="A49"/>
  <c r="J40" s="1"/>
  <c r="AG16"/>
  <c r="R22"/>
  <c r="O42" i="3"/>
  <c r="AU80"/>
  <c r="AU112"/>
  <c r="AU64"/>
  <c r="AU96"/>
  <c r="AU48"/>
  <c r="AU32"/>
  <c r="AU57"/>
  <c r="AU41"/>
  <c r="AU73"/>
  <c r="AU121"/>
  <c r="AU89"/>
  <c r="AU105"/>
  <c r="O51"/>
  <c r="AS7"/>
  <c r="AB15"/>
  <c r="AB10"/>
  <c r="AB9"/>
  <c r="AB7"/>
  <c r="AB11"/>
  <c r="G87" i="8"/>
  <c r="X8"/>
  <c r="AO14"/>
  <c r="AO11"/>
  <c r="AO8"/>
  <c r="AO17"/>
  <c r="I79"/>
  <c r="S15"/>
  <c r="AR90" i="4"/>
  <c r="AR58"/>
  <c r="L52"/>
  <c r="AR42"/>
  <c r="AR122"/>
  <c r="AR106"/>
  <c r="AR74"/>
  <c r="AR66"/>
  <c r="AR50"/>
  <c r="AR82"/>
  <c r="AR114"/>
  <c r="AR34"/>
  <c r="L44"/>
  <c r="AR98"/>
  <c r="B46" i="8"/>
  <c r="AH68"/>
  <c r="AH100"/>
  <c r="AH84"/>
  <c r="AH116"/>
  <c r="AH36"/>
  <c r="AH52"/>
  <c r="AO88" i="4"/>
  <c r="AO40"/>
  <c r="I50"/>
  <c r="AO56"/>
  <c r="AO104"/>
  <c r="AO72"/>
  <c r="AO120"/>
  <c r="AO58"/>
  <c r="AO74"/>
  <c r="I52"/>
  <c r="AO106"/>
  <c r="AO122"/>
  <c r="AO90"/>
  <c r="AO42"/>
  <c r="J47"/>
  <c r="AP85"/>
  <c r="AP53"/>
  <c r="AP69"/>
  <c r="AP117"/>
  <c r="AP37"/>
  <c r="AP101"/>
  <c r="J43"/>
  <c r="AP33"/>
  <c r="AP65"/>
  <c r="AP81"/>
  <c r="AP49"/>
  <c r="AP113"/>
  <c r="AP97"/>
  <c r="AP75"/>
  <c r="AP123"/>
  <c r="AP43"/>
  <c r="AP59"/>
  <c r="J53"/>
  <c r="AP91"/>
  <c r="AP107"/>
  <c r="AP75" i="8"/>
  <c r="AP91"/>
  <c r="AP43"/>
  <c r="J53"/>
  <c r="AP123"/>
  <c r="AP107"/>
  <c r="AP59"/>
  <c r="K89"/>
  <c r="AC9" i="6"/>
  <c r="Z18" i="3"/>
  <c r="K6" i="5"/>
  <c r="AA8" i="6"/>
  <c r="T18"/>
  <c r="R18"/>
  <c r="R17"/>
  <c r="R16"/>
  <c r="Q15"/>
  <c r="AB12"/>
  <c r="AB10"/>
  <c r="AA9"/>
  <c r="X17"/>
  <c r="X16"/>
  <c r="T15"/>
  <c r="AA11"/>
  <c r="J26"/>
  <c r="AL17" s="1"/>
  <c r="V18"/>
  <c r="S17"/>
  <c r="AC15"/>
  <c r="AC13"/>
  <c r="AA6"/>
  <c r="S11"/>
  <c r="Z16" i="3"/>
  <c r="U8" i="6"/>
  <c r="T17"/>
  <c r="V18" i="5"/>
  <c r="S9"/>
  <c r="AA16" i="8"/>
  <c r="V14" i="5"/>
  <c r="V16" i="8"/>
  <c r="AB15"/>
  <c r="V13"/>
  <c r="AB18"/>
  <c r="AO19"/>
  <c r="W17"/>
  <c r="AH9" i="3"/>
  <c r="AM17" i="8"/>
  <c r="AU22" i="3"/>
  <c r="I96" i="8"/>
  <c r="I97"/>
  <c r="D84"/>
  <c r="D86"/>
  <c r="D88"/>
  <c r="D90"/>
  <c r="D92"/>
  <c r="D95"/>
  <c r="G96"/>
  <c r="O96"/>
  <c r="G97"/>
  <c r="O97"/>
  <c r="D94"/>
  <c r="E96"/>
  <c r="M96"/>
  <c r="E97"/>
  <c r="M97"/>
  <c r="D87"/>
  <c r="K96"/>
  <c r="D89"/>
  <c r="D96"/>
  <c r="K97"/>
  <c r="D91"/>
  <c r="D97"/>
  <c r="D85"/>
  <c r="D93"/>
  <c r="E86"/>
  <c r="G92"/>
  <c r="O94"/>
  <c r="E85"/>
  <c r="M86"/>
  <c r="M95"/>
  <c r="K88"/>
  <c r="M85"/>
  <c r="I85"/>
  <c r="O90"/>
  <c r="G88"/>
  <c r="E87"/>
  <c r="I93"/>
  <c r="E93"/>
  <c r="M89"/>
  <c r="E95"/>
  <c r="O93"/>
  <c r="M93"/>
  <c r="O87"/>
  <c r="M91"/>
  <c r="M90"/>
  <c r="M92"/>
  <c r="E89"/>
  <c r="G95"/>
  <c r="E90"/>
  <c r="K95"/>
  <c r="O86"/>
  <c r="O85"/>
  <c r="E84"/>
  <c r="K86"/>
  <c r="G94"/>
  <c r="I94"/>
  <c r="I95"/>
  <c r="I84"/>
  <c r="E88"/>
  <c r="I88"/>
  <c r="O92"/>
  <c r="E92"/>
  <c r="M88"/>
  <c r="M94"/>
  <c r="G91"/>
  <c r="K87"/>
  <c r="I90"/>
  <c r="K92"/>
  <c r="O95"/>
  <c r="O88"/>
  <c r="G84"/>
  <c r="G90"/>
  <c r="I89"/>
  <c r="G86"/>
  <c r="K90"/>
  <c r="I87"/>
  <c r="E91"/>
  <c r="G85"/>
  <c r="O84"/>
  <c r="I92"/>
  <c r="O91"/>
  <c r="K85"/>
  <c r="K84"/>
  <c r="G89"/>
  <c r="K93"/>
  <c r="M84"/>
  <c r="E94"/>
  <c r="K94"/>
  <c r="G93"/>
  <c r="I91"/>
  <c r="G87" i="3"/>
  <c r="W8"/>
  <c r="M92"/>
  <c r="Z13"/>
  <c r="S8" i="5"/>
  <c r="I72"/>
  <c r="E71"/>
  <c r="Q7"/>
  <c r="K7" s="1"/>
  <c r="E73" i="6"/>
  <c r="Q9"/>
  <c r="E76"/>
  <c r="V8"/>
  <c r="E87"/>
  <c r="I77"/>
  <c r="S13"/>
  <c r="V9"/>
  <c r="E88"/>
  <c r="E71"/>
  <c r="Q7"/>
  <c r="AU15" i="5"/>
  <c r="AT15"/>
  <c r="AN15"/>
  <c r="AK15"/>
  <c r="AM15"/>
  <c r="AJ15"/>
  <c r="AI15"/>
  <c r="AL15"/>
  <c r="AH15"/>
  <c r="AP15"/>
  <c r="AQ15"/>
  <c r="AS15"/>
  <c r="G73" i="3"/>
  <c r="R9"/>
  <c r="AR104" i="6"/>
  <c r="AR56"/>
  <c r="AR40"/>
  <c r="AR88"/>
  <c r="AR72"/>
  <c r="L50"/>
  <c r="AR120"/>
  <c r="AT18"/>
  <c r="AI18"/>
  <c r="AU18"/>
  <c r="AO18"/>
  <c r="AJ18"/>
  <c r="AM18"/>
  <c r="AK18"/>
  <c r="AL18"/>
  <c r="AP18"/>
  <c r="AQ18"/>
  <c r="AN18"/>
  <c r="AS18"/>
  <c r="V23" i="2"/>
  <c r="AA6" s="1"/>
  <c r="Z24"/>
  <c r="AC7" s="1"/>
  <c r="V25"/>
  <c r="AA8" s="1"/>
  <c r="Z26"/>
  <c r="AC9" s="1"/>
  <c r="B28"/>
  <c r="Z28"/>
  <c r="AC11" s="1"/>
  <c r="B30"/>
  <c r="R30"/>
  <c r="N31"/>
  <c r="P32"/>
  <c r="R33"/>
  <c r="Y16" s="1"/>
  <c r="N35"/>
  <c r="W18" s="1"/>
  <c r="L26"/>
  <c r="T28"/>
  <c r="Z11" s="1"/>
  <c r="X31"/>
  <c r="AB14" s="1"/>
  <c r="V34"/>
  <c r="L25"/>
  <c r="P26"/>
  <c r="T27"/>
  <c r="P28"/>
  <c r="F23"/>
  <c r="J24"/>
  <c r="N27"/>
  <c r="R28"/>
  <c r="K90" s="1"/>
  <c r="V29"/>
  <c r="AA12" s="1"/>
  <c r="J30"/>
  <c r="U13" s="1"/>
  <c r="F31"/>
  <c r="H32"/>
  <c r="T15" s="1"/>
  <c r="B33"/>
  <c r="D34"/>
  <c r="R17" s="1"/>
  <c r="AB34"/>
  <c r="V35"/>
  <c r="AB24"/>
  <c r="L30"/>
  <c r="D33"/>
  <c r="R16" s="1"/>
  <c r="D23"/>
  <c r="AB23"/>
  <c r="X24"/>
  <c r="AB7" s="1"/>
  <c r="AB25"/>
  <c r="D27"/>
  <c r="AB27"/>
  <c r="X28"/>
  <c r="AB11" s="1"/>
  <c r="F25"/>
  <c r="F27"/>
  <c r="N29"/>
  <c r="W12" s="1"/>
  <c r="Z30"/>
  <c r="AC13" s="1"/>
  <c r="X32"/>
  <c r="AB15" s="1"/>
  <c r="T34"/>
  <c r="Z17" s="1"/>
  <c r="P29"/>
  <c r="X12" s="1"/>
  <c r="H35"/>
  <c r="T18" s="1"/>
  <c r="P24"/>
  <c r="X26"/>
  <c r="AB9" s="1"/>
  <c r="T29"/>
  <c r="Z12" s="1"/>
  <c r="X30"/>
  <c r="AB13" s="1"/>
  <c r="AB31"/>
  <c r="H33"/>
  <c r="T16" s="1"/>
  <c r="J34"/>
  <c r="U17" s="1"/>
  <c r="L35"/>
  <c r="AB26"/>
  <c r="X29"/>
  <c r="AB12" s="1"/>
  <c r="Z32"/>
  <c r="AC15" s="1"/>
  <c r="B23"/>
  <c r="Z23"/>
  <c r="AC6" s="1"/>
  <c r="V24"/>
  <c r="N26"/>
  <c r="Z27"/>
  <c r="AC10" s="1"/>
  <c r="B29"/>
  <c r="Z29"/>
  <c r="AC12" s="1"/>
  <c r="V30"/>
  <c r="AA13" s="1"/>
  <c r="R31"/>
  <c r="L32"/>
  <c r="N33"/>
  <c r="W16" s="1"/>
  <c r="X34"/>
  <c r="AB17" s="1"/>
  <c r="Z35"/>
  <c r="AC18" s="1"/>
  <c r="T26"/>
  <c r="Z9" s="1"/>
  <c r="H31"/>
  <c r="P35"/>
  <c r="X18" s="1"/>
  <c r="R24"/>
  <c r="R26"/>
  <c r="Y9" s="1"/>
  <c r="L34"/>
  <c r="H23"/>
  <c r="D28"/>
  <c r="AB33"/>
  <c r="H24"/>
  <c r="H26"/>
  <c r="H28"/>
  <c r="V32"/>
  <c r="AA15" s="1"/>
  <c r="B34"/>
  <c r="D35"/>
  <c r="R18" s="1"/>
  <c r="P23"/>
  <c r="D26"/>
  <c r="H29"/>
  <c r="B32"/>
  <c r="X35"/>
  <c r="AB18" s="1"/>
  <c r="R23"/>
  <c r="Y6" s="1"/>
  <c r="N24"/>
  <c r="G86" s="1"/>
  <c r="R25"/>
  <c r="Y8" s="1"/>
  <c r="J27"/>
  <c r="V28"/>
  <c r="AA11" s="1"/>
  <c r="N30"/>
  <c r="W13" s="1"/>
  <c r="J31"/>
  <c r="U14" s="1"/>
  <c r="D32"/>
  <c r="R15" s="1"/>
  <c r="F33"/>
  <c r="S16" s="1"/>
  <c r="P34"/>
  <c r="R35"/>
  <c r="Y18" s="1"/>
  <c r="D30"/>
  <c r="N34"/>
  <c r="W17" s="1"/>
  <c r="B24"/>
  <c r="B26"/>
  <c r="J28"/>
  <c r="U11" s="1"/>
  <c r="V31"/>
  <c r="AA14" s="1"/>
  <c r="Z33"/>
  <c r="AC16" s="1"/>
  <c r="H27"/>
  <c r="R32"/>
  <c r="L23"/>
  <c r="E85" s="1"/>
  <c r="T25"/>
  <c r="Z8" s="1"/>
  <c r="L29"/>
  <c r="P30"/>
  <c r="T31"/>
  <c r="Z14" s="1"/>
  <c r="N32"/>
  <c r="W15" s="1"/>
  <c r="X33"/>
  <c r="AB16" s="1"/>
  <c r="Z34"/>
  <c r="AC17" s="1"/>
  <c r="AB35"/>
  <c r="T24"/>
  <c r="Z7" s="1"/>
  <c r="L28"/>
  <c r="P31"/>
  <c r="I93" s="1"/>
  <c r="F34"/>
  <c r="S17" s="1"/>
  <c r="J25"/>
  <c r="U8" s="1"/>
  <c r="F26"/>
  <c r="B27"/>
  <c r="R29"/>
  <c r="Y12" s="1"/>
  <c r="Z31"/>
  <c r="AC14" s="1"/>
  <c r="AB32"/>
  <c r="H34"/>
  <c r="T17" s="1"/>
  <c r="J35"/>
  <c r="U18" s="1"/>
  <c r="H25"/>
  <c r="AB28"/>
  <c r="L33"/>
  <c r="N23"/>
  <c r="W6" s="1"/>
  <c r="N25"/>
  <c r="W8" s="1"/>
  <c r="V27"/>
  <c r="AA10" s="1"/>
  <c r="J33"/>
  <c r="U16" s="1"/>
  <c r="F35"/>
  <c r="S18" s="1"/>
  <c r="X25"/>
  <c r="AB8" s="1"/>
  <c r="AB30"/>
  <c r="D25"/>
  <c r="L27"/>
  <c r="D29"/>
  <c r="AB29"/>
  <c r="L31"/>
  <c r="F32"/>
  <c r="S15" s="1"/>
  <c r="P33"/>
  <c r="R34"/>
  <c r="Y17" s="1"/>
  <c r="T35"/>
  <c r="Z18" s="1"/>
  <c r="D24"/>
  <c r="P27"/>
  <c r="I89" s="1"/>
  <c r="T30"/>
  <c r="Z13" s="1"/>
  <c r="T33"/>
  <c r="Z16" s="1"/>
  <c r="J23"/>
  <c r="U6" s="1"/>
  <c r="F24"/>
  <c r="B25"/>
  <c r="Z25"/>
  <c r="AC8" s="1"/>
  <c r="V26"/>
  <c r="AA9" s="1"/>
  <c r="F28"/>
  <c r="J29"/>
  <c r="U12" s="1"/>
  <c r="F30"/>
  <c r="B31"/>
  <c r="T32"/>
  <c r="Z15" s="1"/>
  <c r="V33"/>
  <c r="AA16" s="1"/>
  <c r="B35"/>
  <c r="X23"/>
  <c r="AB6" s="1"/>
  <c r="X27"/>
  <c r="AB10" s="1"/>
  <c r="J32"/>
  <c r="U15" s="1"/>
  <c r="H30"/>
  <c r="J26"/>
  <c r="U9" s="1"/>
  <c r="P25"/>
  <c r="L24"/>
  <c r="R27"/>
  <c r="N28"/>
  <c r="W11" s="1"/>
  <c r="F29"/>
  <c r="T23"/>
  <c r="Z6" s="1"/>
  <c r="D31"/>
  <c r="K72" i="3"/>
  <c r="T8"/>
  <c r="AN75"/>
  <c r="AN43"/>
  <c r="AN59"/>
  <c r="AN91"/>
  <c r="AN123"/>
  <c r="AN107"/>
  <c r="H53"/>
  <c r="AQ7"/>
  <c r="M84"/>
  <c r="Z6"/>
  <c r="Z17"/>
  <c r="Z8"/>
  <c r="Z10"/>
  <c r="Z12"/>
  <c r="Z9"/>
  <c r="W7" i="8"/>
  <c r="AN15"/>
  <c r="AN16"/>
  <c r="AN8"/>
  <c r="AN12"/>
  <c r="AN17"/>
  <c r="AN10"/>
  <c r="AN18"/>
  <c r="AN19"/>
  <c r="AI18" i="3"/>
  <c r="AI131"/>
  <c r="AI20"/>
  <c r="AI14"/>
  <c r="AI15"/>
  <c r="AI12"/>
  <c r="AI16"/>
  <c r="AI8"/>
  <c r="AI10"/>
  <c r="AO113" i="8"/>
  <c r="AO65"/>
  <c r="AO33"/>
  <c r="I43"/>
  <c r="AO97"/>
  <c r="AO49"/>
  <c r="AO81"/>
  <c r="D53" i="7"/>
  <c r="AJ75"/>
  <c r="AJ59"/>
  <c r="AJ43"/>
  <c r="AJ91"/>
  <c r="AJ123"/>
  <c r="AJ107"/>
  <c r="L46" i="4"/>
  <c r="AR84"/>
  <c r="AR116"/>
  <c r="AR36"/>
  <c r="AR68"/>
  <c r="AR100"/>
  <c r="AR52"/>
  <c r="AS92" i="7"/>
  <c r="AS44"/>
  <c r="AS76"/>
  <c r="AS60"/>
  <c r="AS108"/>
  <c r="AS124"/>
  <c r="M54"/>
  <c r="AO124" i="4"/>
  <c r="AO108"/>
  <c r="AO76"/>
  <c r="I54"/>
  <c r="AO44"/>
  <c r="AO92"/>
  <c r="AO60"/>
  <c r="AL107" i="8"/>
  <c r="AL91"/>
  <c r="AL43"/>
  <c r="AL59"/>
  <c r="AL75"/>
  <c r="F53"/>
  <c r="AL123"/>
  <c r="AP31" i="4"/>
  <c r="AP111"/>
  <c r="AP79"/>
  <c r="AP95"/>
  <c r="AP47"/>
  <c r="J41"/>
  <c r="AP25"/>
  <c r="J58" s="1"/>
  <c r="AP63"/>
  <c r="AP22"/>
  <c r="AP24"/>
  <c r="J57" s="1"/>
  <c r="O81" i="8"/>
  <c r="O82"/>
  <c r="M81"/>
  <c r="M82"/>
  <c r="O78"/>
  <c r="M79"/>
  <c r="M73"/>
  <c r="O73"/>
  <c r="M80"/>
  <c r="O80"/>
  <c r="M77"/>
  <c r="O71"/>
  <c r="O72"/>
  <c r="O76"/>
  <c r="O75"/>
  <c r="O69"/>
  <c r="M72"/>
  <c r="M74"/>
  <c r="M78"/>
  <c r="O74"/>
  <c r="M75"/>
  <c r="M69"/>
  <c r="M76"/>
  <c r="O70"/>
  <c r="M71"/>
  <c r="O79"/>
  <c r="R12" i="5"/>
  <c r="G76"/>
  <c r="G85" i="3"/>
  <c r="AN16"/>
  <c r="H49" s="1"/>
  <c r="W6"/>
  <c r="AN9"/>
  <c r="H42" s="1"/>
  <c r="AN12"/>
  <c r="H45" s="1"/>
  <c r="AN10"/>
  <c r="AN11"/>
  <c r="H44" s="1"/>
  <c r="E47" s="1"/>
  <c r="AN8"/>
  <c r="AN15"/>
  <c r="I72"/>
  <c r="S8"/>
  <c r="M90"/>
  <c r="Z11"/>
  <c r="M77"/>
  <c r="U13"/>
  <c r="M93"/>
  <c r="Z14"/>
  <c r="E78" i="5"/>
  <c r="Q14"/>
  <c r="S13"/>
  <c r="K13" s="1"/>
  <c r="I77"/>
  <c r="T10"/>
  <c r="K74"/>
  <c r="T9"/>
  <c r="K9" s="1"/>
  <c r="K73"/>
  <c r="AK13"/>
  <c r="AK12"/>
  <c r="AK8"/>
  <c r="AK10"/>
  <c r="V8"/>
  <c r="E87"/>
  <c r="G86"/>
  <c r="W7"/>
  <c r="M70"/>
  <c r="AL13"/>
  <c r="AL8"/>
  <c r="AL17"/>
  <c r="AL10"/>
  <c r="AL16"/>
  <c r="AL11"/>
  <c r="U6"/>
  <c r="AL9"/>
  <c r="U7"/>
  <c r="M71"/>
  <c r="S6"/>
  <c r="I70"/>
  <c r="AT32" i="6"/>
  <c r="AT48"/>
  <c r="AT80"/>
  <c r="AT96"/>
  <c r="AT112"/>
  <c r="AT64"/>
  <c r="N42"/>
  <c r="M72" i="3"/>
  <c r="U8"/>
  <c r="AL16"/>
  <c r="F49" s="1"/>
  <c r="AL11"/>
  <c r="F44" s="1"/>
  <c r="AL14"/>
  <c r="F47" s="1"/>
  <c r="AL8"/>
  <c r="AL9"/>
  <c r="F42" s="1"/>
  <c r="C45" s="1"/>
  <c r="I74"/>
  <c r="S10"/>
  <c r="K92"/>
  <c r="Y13"/>
  <c r="Z14" i="6"/>
  <c r="M93"/>
  <c r="T11"/>
  <c r="K75"/>
  <c r="V10"/>
  <c r="E89"/>
  <c r="T9"/>
  <c r="K73"/>
  <c r="U14"/>
  <c r="M78"/>
  <c r="R13"/>
  <c r="G77"/>
  <c r="K76"/>
  <c r="T12"/>
  <c r="X7"/>
  <c r="AO16"/>
  <c r="I86"/>
  <c r="AO17"/>
  <c r="AO12"/>
  <c r="K70"/>
  <c r="T6"/>
  <c r="V14"/>
  <c r="E93"/>
  <c r="V13"/>
  <c r="E92"/>
  <c r="X10"/>
  <c r="I89"/>
  <c r="Y9"/>
  <c r="K88"/>
  <c r="Z8"/>
  <c r="M87"/>
  <c r="Y7"/>
  <c r="K86"/>
  <c r="AU10"/>
  <c r="AR10"/>
  <c r="AT10"/>
  <c r="AM10"/>
  <c r="AL10"/>
  <c r="AQ10"/>
  <c r="AN10"/>
  <c r="AK10"/>
  <c r="AP10"/>
  <c r="AI10"/>
  <c r="AS10"/>
  <c r="X18" i="5"/>
  <c r="AO7"/>
  <c r="AO14" s="1"/>
  <c r="X13"/>
  <c r="X17"/>
  <c r="I84"/>
  <c r="X7"/>
  <c r="X11"/>
  <c r="X9"/>
  <c r="X8"/>
  <c r="X10"/>
  <c r="AP9" i="3"/>
  <c r="J42" s="1"/>
  <c r="K85"/>
  <c r="AP12"/>
  <c r="J45" s="1"/>
  <c r="AP11"/>
  <c r="J44" s="1"/>
  <c r="E49" s="1"/>
  <c r="AP14"/>
  <c r="J47" s="1"/>
  <c r="Y6"/>
  <c r="AP8"/>
  <c r="AP10"/>
  <c r="J43" s="1"/>
  <c r="AP15"/>
  <c r="J48" s="1"/>
  <c r="G89"/>
  <c r="W10"/>
  <c r="G91"/>
  <c r="W12"/>
  <c r="AA17" i="5"/>
  <c r="AR7"/>
  <c r="AA8"/>
  <c r="AA10"/>
  <c r="A42" i="7"/>
  <c r="C40" s="1"/>
  <c r="D22"/>
  <c r="AG9"/>
  <c r="AK60" i="3"/>
  <c r="AK92"/>
  <c r="AK124"/>
  <c r="AK76"/>
  <c r="E54"/>
  <c r="AK44"/>
  <c r="AK108"/>
  <c r="A41" i="2"/>
  <c r="B40" s="1"/>
  <c r="AG8"/>
  <c r="B22"/>
  <c r="AP124" i="3"/>
  <c r="AP44"/>
  <c r="AP60"/>
  <c r="AP92"/>
  <c r="J54"/>
  <c r="AP76"/>
  <c r="AP108"/>
  <c r="AG21" i="2"/>
  <c r="A54"/>
  <c r="O40" s="1"/>
  <c r="AB22"/>
  <c r="AU7" s="1"/>
  <c r="AU14" s="1"/>
  <c r="AG18"/>
  <c r="A51"/>
  <c r="L40" s="1"/>
  <c r="V22"/>
  <c r="AR7" s="1"/>
  <c r="A46"/>
  <c r="G40" s="1"/>
  <c r="AG13"/>
  <c r="L22"/>
  <c r="AM7" s="1"/>
  <c r="AM14" s="1"/>
  <c r="AN131"/>
  <c r="AN9"/>
  <c r="E70" i="3"/>
  <c r="Q6"/>
  <c r="K6" s="1"/>
  <c r="AH16"/>
  <c r="AH10"/>
  <c r="AH12"/>
  <c r="AT17"/>
  <c r="AR17"/>
  <c r="AS17"/>
  <c r="AU17"/>
  <c r="AI17"/>
  <c r="AK17"/>
  <c r="AN17"/>
  <c r="AL17"/>
  <c r="AO17"/>
  <c r="AM17"/>
  <c r="AH17"/>
  <c r="AP17"/>
  <c r="AJ17"/>
  <c r="P22" i="2"/>
  <c r="AO7" s="1"/>
  <c r="A48"/>
  <c r="I40" s="1"/>
  <c r="AG15"/>
  <c r="I99"/>
  <c r="K99"/>
  <c r="D101"/>
  <c r="G104"/>
  <c r="K107"/>
  <c r="D109"/>
  <c r="G100"/>
  <c r="K103"/>
  <c r="D105"/>
  <c r="G108"/>
  <c r="I110"/>
  <c r="K112"/>
  <c r="G102"/>
  <c r="K109"/>
  <c r="K110"/>
  <c r="E107"/>
  <c r="E103"/>
  <c r="E99"/>
  <c r="G112"/>
  <c r="G109"/>
  <c r="K106"/>
  <c r="D104"/>
  <c r="G101"/>
  <c r="I109"/>
  <c r="I105"/>
  <c r="I101"/>
  <c r="D99"/>
  <c r="G106"/>
  <c r="D112"/>
  <c r="I111"/>
  <c r="I108"/>
  <c r="I104"/>
  <c r="I100"/>
  <c r="E110"/>
  <c r="G107"/>
  <c r="K104"/>
  <c r="D102"/>
  <c r="G99"/>
  <c r="G110"/>
  <c r="E106"/>
  <c r="E102"/>
  <c r="K101"/>
  <c r="D103"/>
  <c r="E112"/>
  <c r="E109"/>
  <c r="E105"/>
  <c r="E101"/>
  <c r="D111"/>
  <c r="D108"/>
  <c r="G105"/>
  <c r="K102"/>
  <c r="D100"/>
  <c r="E111"/>
  <c r="I107"/>
  <c r="I103"/>
  <c r="K105"/>
  <c r="D107"/>
  <c r="G111"/>
  <c r="D110"/>
  <c r="I106"/>
  <c r="I102"/>
  <c r="K111"/>
  <c r="K108"/>
  <c r="D106"/>
  <c r="G103"/>
  <c r="K100"/>
  <c r="I112"/>
  <c r="E108"/>
  <c r="E104"/>
  <c r="E100"/>
  <c r="AT114" i="3"/>
  <c r="AT66"/>
  <c r="AT82"/>
  <c r="N44"/>
  <c r="AT50"/>
  <c r="AT34"/>
  <c r="AT98"/>
  <c r="I76" i="8"/>
  <c r="S12"/>
  <c r="K78"/>
  <c r="T14"/>
  <c r="AM92"/>
  <c r="AM108"/>
  <c r="AM60"/>
  <c r="AM76"/>
  <c r="AM124"/>
  <c r="AM44"/>
  <c r="G54"/>
  <c r="AR96" i="4"/>
  <c r="AR32"/>
  <c r="AR64"/>
  <c r="AR80"/>
  <c r="L42"/>
  <c r="AR112"/>
  <c r="AR48"/>
  <c r="AR117"/>
  <c r="AR69"/>
  <c r="AR37"/>
  <c r="L47"/>
  <c r="AR53"/>
  <c r="AR85"/>
  <c r="AR101"/>
  <c r="AM53" i="8"/>
  <c r="AM101"/>
  <c r="AM37"/>
  <c r="AM85"/>
  <c r="AM117"/>
  <c r="G47"/>
  <c r="AM69"/>
  <c r="AO111" i="4"/>
  <c r="AO25"/>
  <c r="I58" s="1"/>
  <c r="P58" s="1"/>
  <c r="AO47"/>
  <c r="AO63"/>
  <c r="AO22"/>
  <c r="AO95"/>
  <c r="AO31"/>
  <c r="I41"/>
  <c r="AO79"/>
  <c r="AO24"/>
  <c r="I57" s="1"/>
  <c r="P57" s="1"/>
  <c r="R57" s="1"/>
  <c r="AO23"/>
  <c r="I56" s="1"/>
  <c r="AO39"/>
  <c r="AO103"/>
  <c r="AO119"/>
  <c r="AO55"/>
  <c r="AO71"/>
  <c r="I49"/>
  <c r="AO87"/>
  <c r="AN59" i="8"/>
  <c r="AN107"/>
  <c r="AN91"/>
  <c r="H53"/>
  <c r="AN75"/>
  <c r="AN43"/>
  <c r="AN123"/>
  <c r="J46" i="4"/>
  <c r="AP84"/>
  <c r="AP36"/>
  <c r="AP116"/>
  <c r="AP52"/>
  <c r="AP68"/>
  <c r="AP100"/>
  <c r="AP92"/>
  <c r="AP76"/>
  <c r="J54"/>
  <c r="AP124"/>
  <c r="AP44"/>
  <c r="AP108"/>
  <c r="AP60"/>
  <c r="J50"/>
  <c r="AP104"/>
  <c r="AP56"/>
  <c r="AP88"/>
  <c r="AP72"/>
  <c r="AQ91" i="7"/>
  <c r="K53"/>
  <c r="AQ43"/>
  <c r="AQ75"/>
  <c r="AQ107"/>
  <c r="AQ123"/>
  <c r="AQ59"/>
  <c r="AL108" i="8"/>
  <c r="AL44"/>
  <c r="AL60"/>
  <c r="AL76"/>
  <c r="AL124"/>
  <c r="AL92"/>
  <c r="F54"/>
  <c r="K14" i="5"/>
  <c r="AH15" i="3"/>
  <c r="AP98" i="4"/>
  <c r="AP114"/>
  <c r="AR22"/>
  <c r="S15" i="6"/>
  <c r="K11" i="5"/>
  <c r="V11" i="6"/>
  <c r="T16"/>
  <c r="Z18"/>
  <c r="Z17"/>
  <c r="Z16"/>
  <c r="Y15"/>
  <c r="AA13"/>
  <c r="F29"/>
  <c r="AC7"/>
  <c r="AC6"/>
  <c r="U18"/>
  <c r="AB15"/>
  <c r="AC10"/>
  <c r="AB8"/>
  <c r="AA17"/>
  <c r="V16"/>
  <c r="U15"/>
  <c r="AB11"/>
  <c r="X15"/>
  <c r="AA8" i="3"/>
  <c r="X18"/>
  <c r="AA12" i="6"/>
  <c r="W18" i="5"/>
  <c r="S16"/>
  <c r="AA13"/>
  <c r="AI11" i="3"/>
  <c r="C44" s="1"/>
  <c r="W14" i="8"/>
  <c r="Y14"/>
  <c r="AC16"/>
  <c r="V17"/>
  <c r="AJ8" i="3"/>
  <c r="K55" i="4"/>
  <c r="AQ27"/>
  <c r="AQ26"/>
  <c r="K59" s="1"/>
  <c r="O56"/>
  <c r="P56" s="1"/>
  <c r="AU26"/>
  <c r="O59" s="1"/>
  <c r="AU27"/>
  <c r="AS26"/>
  <c r="M59" s="1"/>
  <c r="N57"/>
  <c r="AT26"/>
  <c r="N59" s="1"/>
  <c r="AT27"/>
  <c r="AL130"/>
  <c r="Q43"/>
  <c r="AS27"/>
  <c r="AM26"/>
  <c r="G59" s="1"/>
  <c r="G55"/>
  <c r="AM27"/>
  <c r="C55"/>
  <c r="AI27"/>
  <c r="AI26"/>
  <c r="C59" s="1"/>
  <c r="AR27"/>
  <c r="L55"/>
  <c r="AR26"/>
  <c r="L59" s="1"/>
  <c r="AJ27"/>
  <c r="D55"/>
  <c r="AJ26"/>
  <c r="D59" s="1"/>
  <c r="E55"/>
  <c r="AK27"/>
  <c r="AK26"/>
  <c r="E59" s="1"/>
  <c r="AU101" i="2" l="1"/>
  <c r="AU37"/>
  <c r="AU69"/>
  <c r="AU117"/>
  <c r="AU53"/>
  <c r="AU85"/>
  <c r="O47"/>
  <c r="I47" i="5"/>
  <c r="AO85"/>
  <c r="AO101"/>
  <c r="AO69"/>
  <c r="AO117"/>
  <c r="AO37"/>
  <c r="AO53"/>
  <c r="AN86" i="6"/>
  <c r="AN38"/>
  <c r="AN118"/>
  <c r="AN54"/>
  <c r="H48"/>
  <c r="AN102"/>
  <c r="AN70"/>
  <c r="AR122" i="3"/>
  <c r="AR42"/>
  <c r="L52"/>
  <c r="AR106"/>
  <c r="AR74"/>
  <c r="AR58"/>
  <c r="AR90"/>
  <c r="G47" i="2"/>
  <c r="AM37"/>
  <c r="AM101"/>
  <c r="AM117"/>
  <c r="AM69"/>
  <c r="AM53"/>
  <c r="AM85"/>
  <c r="AL117"/>
  <c r="F47"/>
  <c r="AL53"/>
  <c r="AL101"/>
  <c r="AL85"/>
  <c r="AL69"/>
  <c r="AL37"/>
  <c r="F50" i="6"/>
  <c r="AL72"/>
  <c r="AL40"/>
  <c r="AL104"/>
  <c r="AL88"/>
  <c r="AL56"/>
  <c r="AL120"/>
  <c r="AS65"/>
  <c r="AS97"/>
  <c r="AS49"/>
  <c r="AS81"/>
  <c r="M43"/>
  <c r="AS33"/>
  <c r="AS113"/>
  <c r="AM33"/>
  <c r="AM81"/>
  <c r="AM65"/>
  <c r="G43"/>
  <c r="AM113"/>
  <c r="AM49"/>
  <c r="AM97"/>
  <c r="AU65"/>
  <c r="AU49"/>
  <c r="AU97"/>
  <c r="AU33"/>
  <c r="AU113"/>
  <c r="O43"/>
  <c r="AU81"/>
  <c r="AO87"/>
  <c r="AO55"/>
  <c r="AO71"/>
  <c r="AO39"/>
  <c r="AO103"/>
  <c r="AO119"/>
  <c r="I49"/>
  <c r="AL114" i="5"/>
  <c r="AL66"/>
  <c r="AL98"/>
  <c r="AL34"/>
  <c r="AL50"/>
  <c r="F44"/>
  <c r="AL82"/>
  <c r="AK24"/>
  <c r="E57" s="1"/>
  <c r="E41"/>
  <c r="AK63"/>
  <c r="AK23"/>
  <c r="E56" s="1"/>
  <c r="AK111"/>
  <c r="AK31"/>
  <c r="AK22"/>
  <c r="AK79"/>
  <c r="AK95"/>
  <c r="AK47"/>
  <c r="AK25"/>
  <c r="E58" s="1"/>
  <c r="AN25" i="3"/>
  <c r="H58" s="1"/>
  <c r="AN23"/>
  <c r="H56" s="1"/>
  <c r="H41"/>
  <c r="AN24"/>
  <c r="H57" s="1"/>
  <c r="AI41"/>
  <c r="AI105"/>
  <c r="C51"/>
  <c r="AI89"/>
  <c r="AI121"/>
  <c r="AI73"/>
  <c r="AI57"/>
  <c r="E72" i="2"/>
  <c r="Q8"/>
  <c r="T10"/>
  <c r="K74"/>
  <c r="Q9"/>
  <c r="E73"/>
  <c r="K73"/>
  <c r="T9"/>
  <c r="T6"/>
  <c r="K70"/>
  <c r="G88"/>
  <c r="W9"/>
  <c r="I70"/>
  <c r="S6"/>
  <c r="AQ118" i="5"/>
  <c r="AQ86"/>
  <c r="AQ102"/>
  <c r="K48"/>
  <c r="AQ54"/>
  <c r="AQ70"/>
  <c r="AQ38"/>
  <c r="AI86"/>
  <c r="AI118"/>
  <c r="AI54"/>
  <c r="AI70"/>
  <c r="AI38"/>
  <c r="C48"/>
  <c r="AI102"/>
  <c r="O55" i="3"/>
  <c r="AO85" i="8"/>
  <c r="AO117"/>
  <c r="AO69"/>
  <c r="AO53"/>
  <c r="I47"/>
  <c r="AO101"/>
  <c r="AO37"/>
  <c r="AP7" i="2"/>
  <c r="K84"/>
  <c r="AS11"/>
  <c r="AT11"/>
  <c r="AI11"/>
  <c r="AR11"/>
  <c r="AU11"/>
  <c r="AL11"/>
  <c r="AM11"/>
  <c r="AN11"/>
  <c r="AO11"/>
  <c r="O46" i="3"/>
  <c r="AU116"/>
  <c r="AU68"/>
  <c r="AU84"/>
  <c r="AU100"/>
  <c r="AU36"/>
  <c r="AU52"/>
  <c r="AU25"/>
  <c r="O58" s="1"/>
  <c r="AO66" i="6"/>
  <c r="I44"/>
  <c r="AO34"/>
  <c r="AO98"/>
  <c r="AO50"/>
  <c r="AO114"/>
  <c r="AO82"/>
  <c r="D44"/>
  <c r="AJ114"/>
  <c r="AJ50"/>
  <c r="AJ82"/>
  <c r="AJ34"/>
  <c r="AJ66"/>
  <c r="AJ98"/>
  <c r="AT34"/>
  <c r="AT82"/>
  <c r="AT50"/>
  <c r="AT114"/>
  <c r="AT66"/>
  <c r="AT98"/>
  <c r="N44"/>
  <c r="AN83"/>
  <c r="AN35"/>
  <c r="AN67"/>
  <c r="AN51"/>
  <c r="H45"/>
  <c r="AN115"/>
  <c r="AN99"/>
  <c r="AN68"/>
  <c r="AN84"/>
  <c r="AN52"/>
  <c r="AN36"/>
  <c r="H46"/>
  <c r="AN100"/>
  <c r="AN116"/>
  <c r="E47" i="5"/>
  <c r="AK101"/>
  <c r="AK53"/>
  <c r="AK117"/>
  <c r="AK85"/>
  <c r="AK69"/>
  <c r="AK37"/>
  <c r="AP69"/>
  <c r="AP117"/>
  <c r="J47"/>
  <c r="AP101"/>
  <c r="AP37"/>
  <c r="AP85"/>
  <c r="AP53"/>
  <c r="AL37"/>
  <c r="AL53"/>
  <c r="AL117"/>
  <c r="AL69"/>
  <c r="F47"/>
  <c r="AL85"/>
  <c r="AL101"/>
  <c r="I87" i="6"/>
  <c r="X8"/>
  <c r="U9" i="8"/>
  <c r="AL18"/>
  <c r="AL17"/>
  <c r="AL10"/>
  <c r="AL16"/>
  <c r="AL8"/>
  <c r="AL19"/>
  <c r="AL14"/>
  <c r="I74"/>
  <c r="S10"/>
  <c r="AJ14"/>
  <c r="AJ12"/>
  <c r="AJ8"/>
  <c r="AJ19"/>
  <c r="AJ16"/>
  <c r="AJ18"/>
  <c r="Q11" i="7"/>
  <c r="E75"/>
  <c r="K75"/>
  <c r="T11"/>
  <c r="K71"/>
  <c r="T7"/>
  <c r="AM19"/>
  <c r="AM16"/>
  <c r="V6"/>
  <c r="AM8"/>
  <c r="AM10"/>
  <c r="AM15"/>
  <c r="AM17"/>
  <c r="AM12"/>
  <c r="AM14"/>
  <c r="AM18"/>
  <c r="AM11"/>
  <c r="AL17"/>
  <c r="AL19"/>
  <c r="AL16"/>
  <c r="AL8"/>
  <c r="AL14"/>
  <c r="U6"/>
  <c r="AL15"/>
  <c r="AL11"/>
  <c r="AL10"/>
  <c r="AL13"/>
  <c r="AL18"/>
  <c r="I76"/>
  <c r="S12"/>
  <c r="G70"/>
  <c r="R6"/>
  <c r="G76"/>
  <c r="R12"/>
  <c r="E78"/>
  <c r="Q14"/>
  <c r="Z6"/>
  <c r="AQ11"/>
  <c r="AQ15"/>
  <c r="AQ18"/>
  <c r="AQ16"/>
  <c r="AQ19"/>
  <c r="AQ13"/>
  <c r="AQ14"/>
  <c r="AQ8"/>
  <c r="AQ10"/>
  <c r="AQ12"/>
  <c r="T12"/>
  <c r="K76"/>
  <c r="G75"/>
  <c r="R11"/>
  <c r="R13"/>
  <c r="G77"/>
  <c r="I74"/>
  <c r="S10"/>
  <c r="M88"/>
  <c r="AA9"/>
  <c r="G90"/>
  <c r="X11"/>
  <c r="AI88" i="6"/>
  <c r="C50"/>
  <c r="AI120"/>
  <c r="AI104"/>
  <c r="AI72"/>
  <c r="AI56"/>
  <c r="AI40"/>
  <c r="AP101"/>
  <c r="AP69"/>
  <c r="AP85"/>
  <c r="AP53"/>
  <c r="AP117"/>
  <c r="J47"/>
  <c r="AP37"/>
  <c r="AP100"/>
  <c r="AP68"/>
  <c r="AP36"/>
  <c r="AP116"/>
  <c r="AP84"/>
  <c r="AP52"/>
  <c r="J46"/>
  <c r="AH88" i="5"/>
  <c r="B50"/>
  <c r="AH120"/>
  <c r="AH72"/>
  <c r="AH40"/>
  <c r="AH56"/>
  <c r="AH104"/>
  <c r="AQ14" i="6"/>
  <c r="AQ15"/>
  <c r="AQ16"/>
  <c r="Z6"/>
  <c r="AQ13"/>
  <c r="AQ12"/>
  <c r="AQ9"/>
  <c r="M85"/>
  <c r="AK52" i="8"/>
  <c r="E46"/>
  <c r="AK84"/>
  <c r="AK68"/>
  <c r="AK116"/>
  <c r="AK100"/>
  <c r="AK36"/>
  <c r="E45"/>
  <c r="AK35"/>
  <c r="AK115"/>
  <c r="AK51"/>
  <c r="AK99"/>
  <c r="AK67"/>
  <c r="AK83"/>
  <c r="AK106" i="3"/>
  <c r="AK42"/>
  <c r="E52"/>
  <c r="AK58"/>
  <c r="AK122"/>
  <c r="AK74"/>
  <c r="AK90"/>
  <c r="AU122"/>
  <c r="AU74"/>
  <c r="AU42"/>
  <c r="O52"/>
  <c r="AU58"/>
  <c r="AU106"/>
  <c r="AU90"/>
  <c r="AO74"/>
  <c r="AO42"/>
  <c r="AO90"/>
  <c r="AO122"/>
  <c r="AO58"/>
  <c r="AO106"/>
  <c r="I52"/>
  <c r="AT37" i="2"/>
  <c r="AT85"/>
  <c r="N47"/>
  <c r="AT53"/>
  <c r="AT69"/>
  <c r="AT117"/>
  <c r="AT101"/>
  <c r="AS131"/>
  <c r="AS9"/>
  <c r="AQ7"/>
  <c r="M84"/>
  <c r="AS73" i="5"/>
  <c r="M51"/>
  <c r="AS105"/>
  <c r="AS121"/>
  <c r="AS89"/>
  <c r="AS57"/>
  <c r="AS41"/>
  <c r="AT57"/>
  <c r="AT89"/>
  <c r="AT105"/>
  <c r="AT41"/>
  <c r="AT73"/>
  <c r="AT121"/>
  <c r="N51"/>
  <c r="E51"/>
  <c r="AK121"/>
  <c r="AK57"/>
  <c r="AK73"/>
  <c r="AK105"/>
  <c r="AK41"/>
  <c r="AK89"/>
  <c r="AP73"/>
  <c r="AP105"/>
  <c r="AP89"/>
  <c r="AP121"/>
  <c r="J51"/>
  <c r="AP57"/>
  <c r="AP41"/>
  <c r="G47" i="6"/>
  <c r="AM37"/>
  <c r="AM101"/>
  <c r="AM69"/>
  <c r="AM117"/>
  <c r="AM53"/>
  <c r="AM85"/>
  <c r="AP67" i="5"/>
  <c r="AP99"/>
  <c r="AP35"/>
  <c r="AP115"/>
  <c r="AP83"/>
  <c r="AP51"/>
  <c r="J45"/>
  <c r="AP84"/>
  <c r="AP100"/>
  <c r="AP68"/>
  <c r="AP116"/>
  <c r="AP36"/>
  <c r="J46"/>
  <c r="AP52"/>
  <c r="AP47"/>
  <c r="AP111"/>
  <c r="AP25"/>
  <c r="J58" s="1"/>
  <c r="AP22"/>
  <c r="AP63"/>
  <c r="J41"/>
  <c r="AP24"/>
  <c r="J57" s="1"/>
  <c r="AP23"/>
  <c r="J56" s="1"/>
  <c r="AP31"/>
  <c r="AP95"/>
  <c r="AP79"/>
  <c r="AI36"/>
  <c r="AI116"/>
  <c r="AI68"/>
  <c r="AI52"/>
  <c r="C46"/>
  <c r="AI100"/>
  <c r="AI84"/>
  <c r="AR12" i="2"/>
  <c r="AT12"/>
  <c r="AS12"/>
  <c r="AI12"/>
  <c r="AU12"/>
  <c r="AO12"/>
  <c r="AN12"/>
  <c r="AM12"/>
  <c r="AQ12"/>
  <c r="V7"/>
  <c r="V11"/>
  <c r="V12"/>
  <c r="Q16"/>
  <c r="V9"/>
  <c r="R18" i="7"/>
  <c r="AM18" i="8"/>
  <c r="E86" i="2"/>
  <c r="M75"/>
  <c r="E90"/>
  <c r="M91"/>
  <c r="M86"/>
  <c r="M90"/>
  <c r="E91"/>
  <c r="G89" i="7"/>
  <c r="O94"/>
  <c r="K85"/>
  <c r="K93"/>
  <c r="M87"/>
  <c r="O92"/>
  <c r="E87"/>
  <c r="I87"/>
  <c r="D44" i="3"/>
  <c r="K7"/>
  <c r="AT40"/>
  <c r="N50"/>
  <c r="AT120"/>
  <c r="AT56"/>
  <c r="AT72"/>
  <c r="AT88"/>
  <c r="AT104"/>
  <c r="AM131" i="2"/>
  <c r="AM9"/>
  <c r="AL21"/>
  <c r="AQ21"/>
  <c r="AS21"/>
  <c r="AT21"/>
  <c r="AO21"/>
  <c r="AI21"/>
  <c r="AN21"/>
  <c r="AR21"/>
  <c r="AM21"/>
  <c r="AH21"/>
  <c r="E69"/>
  <c r="AH7"/>
  <c r="AH11" s="1"/>
  <c r="AN49" i="6"/>
  <c r="AN65"/>
  <c r="AN33"/>
  <c r="H43"/>
  <c r="AN97"/>
  <c r="AN81"/>
  <c r="AN113"/>
  <c r="I50"/>
  <c r="AO56"/>
  <c r="AO40"/>
  <c r="AO88"/>
  <c r="AO120"/>
  <c r="AO72"/>
  <c r="AO104"/>
  <c r="AL95" i="5"/>
  <c r="AL47"/>
  <c r="AL24"/>
  <c r="F57" s="1"/>
  <c r="AL63"/>
  <c r="AL23"/>
  <c r="F56" s="1"/>
  <c r="F41"/>
  <c r="AL25"/>
  <c r="F58" s="1"/>
  <c r="AL79"/>
  <c r="AL31"/>
  <c r="AL22"/>
  <c r="AL111"/>
  <c r="AN72" i="8"/>
  <c r="AN104"/>
  <c r="H50"/>
  <c r="AN88"/>
  <c r="AN120"/>
  <c r="AN40"/>
  <c r="AN56"/>
  <c r="AN118"/>
  <c r="AN86"/>
  <c r="H48"/>
  <c r="AN70"/>
  <c r="AN38"/>
  <c r="AN102"/>
  <c r="AN54"/>
  <c r="I73" i="2"/>
  <c r="S9"/>
  <c r="E87"/>
  <c r="V8"/>
  <c r="G93"/>
  <c r="W14"/>
  <c r="E75"/>
  <c r="Q11"/>
  <c r="AP73" i="6"/>
  <c r="J51"/>
  <c r="AP89"/>
  <c r="AP41"/>
  <c r="AP105"/>
  <c r="AP57"/>
  <c r="AP121"/>
  <c r="AJ121"/>
  <c r="AJ105"/>
  <c r="AJ89"/>
  <c r="AJ57"/>
  <c r="AJ73"/>
  <c r="D51"/>
  <c r="AJ41"/>
  <c r="AI41"/>
  <c r="AI57"/>
  <c r="AI89"/>
  <c r="C51"/>
  <c r="AI121"/>
  <c r="AI105"/>
  <c r="AI73"/>
  <c r="H48" i="5"/>
  <c r="AN86"/>
  <c r="AN54"/>
  <c r="AN38"/>
  <c r="AN102"/>
  <c r="AN70"/>
  <c r="AN118"/>
  <c r="AH22" i="3"/>
  <c r="AH24"/>
  <c r="B57" s="1"/>
  <c r="AH25"/>
  <c r="B58" s="1"/>
  <c r="AH23"/>
  <c r="B56" s="1"/>
  <c r="M73" i="6"/>
  <c r="U9"/>
  <c r="AO56" i="8"/>
  <c r="AO40"/>
  <c r="AO72"/>
  <c r="I50"/>
  <c r="AO120"/>
  <c r="AO104"/>
  <c r="AO88"/>
  <c r="AO131" i="2"/>
  <c r="AO9"/>
  <c r="AR88" i="3"/>
  <c r="AR40"/>
  <c r="AR72"/>
  <c r="AR104"/>
  <c r="AR56"/>
  <c r="L50"/>
  <c r="AR120"/>
  <c r="AR9" i="2"/>
  <c r="AR131"/>
  <c r="G69" i="7"/>
  <c r="AI7"/>
  <c r="AR19" i="5"/>
  <c r="AR10"/>
  <c r="AR17"/>
  <c r="AR8"/>
  <c r="AR21"/>
  <c r="AR12"/>
  <c r="AR131"/>
  <c r="AR11"/>
  <c r="AR13"/>
  <c r="AR16"/>
  <c r="AR9"/>
  <c r="AR20"/>
  <c r="J41" i="3"/>
  <c r="B49" s="1"/>
  <c r="AP22"/>
  <c r="AP25"/>
  <c r="J58" s="1"/>
  <c r="AP24"/>
  <c r="J57" s="1"/>
  <c r="AP23"/>
  <c r="J56" s="1"/>
  <c r="E43" i="6"/>
  <c r="AK33"/>
  <c r="AK81"/>
  <c r="AK65"/>
  <c r="AK113"/>
  <c r="AK97"/>
  <c r="AK49"/>
  <c r="AL97"/>
  <c r="AL81"/>
  <c r="F43"/>
  <c r="AL49"/>
  <c r="AL65"/>
  <c r="AL113"/>
  <c r="AL33"/>
  <c r="AR81"/>
  <c r="AR113"/>
  <c r="AR65"/>
  <c r="AR97"/>
  <c r="L43"/>
  <c r="AR49"/>
  <c r="AR33"/>
  <c r="AO35"/>
  <c r="AO115"/>
  <c r="AO51"/>
  <c r="AO67"/>
  <c r="I45"/>
  <c r="AO83"/>
  <c r="AO99"/>
  <c r="AL88" i="5"/>
  <c r="AL104"/>
  <c r="F50"/>
  <c r="AL56"/>
  <c r="AL72"/>
  <c r="AL40"/>
  <c r="AL120"/>
  <c r="AK49"/>
  <c r="AK113"/>
  <c r="AK33"/>
  <c r="AK65"/>
  <c r="AK81"/>
  <c r="E43"/>
  <c r="AK97"/>
  <c r="AN65" i="8"/>
  <c r="AN97"/>
  <c r="AN81"/>
  <c r="H43"/>
  <c r="AN33"/>
  <c r="AN113"/>
  <c r="AN49"/>
  <c r="AN39"/>
  <c r="AN103"/>
  <c r="AN119"/>
  <c r="H49"/>
  <c r="AN87"/>
  <c r="AN71"/>
  <c r="AN55"/>
  <c r="G78" i="2"/>
  <c r="R14"/>
  <c r="T13"/>
  <c r="K77"/>
  <c r="S13"/>
  <c r="I77"/>
  <c r="G72"/>
  <c r="R8"/>
  <c r="E74"/>
  <c r="Q10"/>
  <c r="G77"/>
  <c r="R13"/>
  <c r="M74"/>
  <c r="U10"/>
  <c r="X6"/>
  <c r="I85"/>
  <c r="T11"/>
  <c r="K75"/>
  <c r="G75"/>
  <c r="R11"/>
  <c r="Y14"/>
  <c r="K93"/>
  <c r="E70"/>
  <c r="Q6"/>
  <c r="E92"/>
  <c r="V13"/>
  <c r="M71"/>
  <c r="U7"/>
  <c r="AQ73" i="6"/>
  <c r="AQ105"/>
  <c r="AQ41"/>
  <c r="AQ121"/>
  <c r="K51"/>
  <c r="AQ57"/>
  <c r="AQ89"/>
  <c r="AM89"/>
  <c r="AM57"/>
  <c r="AM41"/>
  <c r="AM73"/>
  <c r="AM105"/>
  <c r="G51"/>
  <c r="AM121"/>
  <c r="AS118" i="5"/>
  <c r="AS86"/>
  <c r="AS38"/>
  <c r="AS54"/>
  <c r="AS70"/>
  <c r="AS102"/>
  <c r="M48"/>
  <c r="F48"/>
  <c r="AL86"/>
  <c r="AL102"/>
  <c r="AL38"/>
  <c r="AL118"/>
  <c r="AL54"/>
  <c r="AL70"/>
  <c r="AK118"/>
  <c r="AK38"/>
  <c r="E48"/>
  <c r="AK70"/>
  <c r="AK54"/>
  <c r="AK86"/>
  <c r="AK102"/>
  <c r="AU102"/>
  <c r="AU54"/>
  <c r="AU118"/>
  <c r="O48"/>
  <c r="AU38"/>
  <c r="AU86"/>
  <c r="AU70"/>
  <c r="AO50" i="8"/>
  <c r="AO114"/>
  <c r="AO66"/>
  <c r="AO98"/>
  <c r="AO34"/>
  <c r="I44"/>
  <c r="AO82"/>
  <c r="AR84" i="3"/>
  <c r="AR36"/>
  <c r="AR68"/>
  <c r="AR100"/>
  <c r="AR52"/>
  <c r="L46"/>
  <c r="AR116"/>
  <c r="AM66" i="6"/>
  <c r="AM50"/>
  <c r="AM34"/>
  <c r="AM98"/>
  <c r="AM82"/>
  <c r="G44"/>
  <c r="AM114"/>
  <c r="AU66"/>
  <c r="AU82"/>
  <c r="AU34"/>
  <c r="AU50"/>
  <c r="AU114"/>
  <c r="O44"/>
  <c r="AU98"/>
  <c r="AO131" i="3"/>
  <c r="AO18"/>
  <c r="AO12"/>
  <c r="I45" s="1"/>
  <c r="F48" s="1"/>
  <c r="AO9"/>
  <c r="I42" s="1"/>
  <c r="C48" s="1"/>
  <c r="AO16"/>
  <c r="I49" s="1"/>
  <c r="AO14"/>
  <c r="I47" s="1"/>
  <c r="AO8"/>
  <c r="AO10"/>
  <c r="I43" s="1"/>
  <c r="D48" s="1"/>
  <c r="AO11"/>
  <c r="I44" s="1"/>
  <c r="E48" s="1"/>
  <c r="AO20"/>
  <c r="AO21"/>
  <c r="AS37" i="5"/>
  <c r="M47"/>
  <c r="AS101"/>
  <c r="AS25"/>
  <c r="M58" s="1"/>
  <c r="AS69"/>
  <c r="AS24"/>
  <c r="M57" s="1"/>
  <c r="AS22"/>
  <c r="AS117"/>
  <c r="AS23"/>
  <c r="M56" s="1"/>
  <c r="AS85"/>
  <c r="AS53"/>
  <c r="AQ101"/>
  <c r="AQ69"/>
  <c r="AQ85"/>
  <c r="AQ53"/>
  <c r="AQ37"/>
  <c r="K47"/>
  <c r="AQ117"/>
  <c r="AJ69"/>
  <c r="AJ101"/>
  <c r="AJ85"/>
  <c r="AJ53"/>
  <c r="AJ37"/>
  <c r="AJ117"/>
  <c r="D47"/>
  <c r="AJ131"/>
  <c r="AJ19"/>
  <c r="AJ21"/>
  <c r="AJ20"/>
  <c r="AJ11"/>
  <c r="AJ16"/>
  <c r="AJ13"/>
  <c r="AJ17"/>
  <c r="AJ8"/>
  <c r="AJ9"/>
  <c r="AJ12"/>
  <c r="V7" i="6"/>
  <c r="K7" s="1"/>
  <c r="E86"/>
  <c r="AU8"/>
  <c r="AR8"/>
  <c r="AT8"/>
  <c r="AP8"/>
  <c r="AK8"/>
  <c r="AO8"/>
  <c r="AL8"/>
  <c r="AJ8"/>
  <c r="AI8"/>
  <c r="AN8"/>
  <c r="AM8"/>
  <c r="AQ8"/>
  <c r="AS8"/>
  <c r="AS14" i="8"/>
  <c r="AS18"/>
  <c r="AS10"/>
  <c r="AB11"/>
  <c r="AS16"/>
  <c r="AS12"/>
  <c r="E80"/>
  <c r="Q16"/>
  <c r="K79"/>
  <c r="T15"/>
  <c r="K15" s="1"/>
  <c r="R10" i="7"/>
  <c r="G74"/>
  <c r="W6"/>
  <c r="AN19"/>
  <c r="AN11"/>
  <c r="AN17"/>
  <c r="AN18"/>
  <c r="AN15"/>
  <c r="AN12"/>
  <c r="AN16"/>
  <c r="AN8"/>
  <c r="AN13"/>
  <c r="AN10"/>
  <c r="E71"/>
  <c r="Q7"/>
  <c r="K72"/>
  <c r="T8"/>
  <c r="K78"/>
  <c r="T14"/>
  <c r="X6"/>
  <c r="AO17"/>
  <c r="AO8"/>
  <c r="AO14"/>
  <c r="AO13"/>
  <c r="AO19"/>
  <c r="AO11"/>
  <c r="AO16"/>
  <c r="AO10"/>
  <c r="AO18"/>
  <c r="AO12"/>
  <c r="R7"/>
  <c r="G71"/>
  <c r="I77"/>
  <c r="S13"/>
  <c r="K80"/>
  <c r="T16"/>
  <c r="G72"/>
  <c r="R8"/>
  <c r="Q13"/>
  <c r="E77"/>
  <c r="AI87" i="6"/>
  <c r="AI103"/>
  <c r="AI119"/>
  <c r="AI71"/>
  <c r="AI39"/>
  <c r="C49"/>
  <c r="AI55"/>
  <c r="C48"/>
  <c r="AI38"/>
  <c r="AI102"/>
  <c r="AI70"/>
  <c r="AI54"/>
  <c r="AI86"/>
  <c r="AI118"/>
  <c r="AP48"/>
  <c r="J42"/>
  <c r="AP32"/>
  <c r="AP80"/>
  <c r="AP96"/>
  <c r="AP64"/>
  <c r="AP112"/>
  <c r="AH113" i="5"/>
  <c r="AH97"/>
  <c r="B43"/>
  <c r="AH33"/>
  <c r="AH65"/>
  <c r="AH49"/>
  <c r="AH81"/>
  <c r="AH71"/>
  <c r="B49"/>
  <c r="AH119"/>
  <c r="AH55"/>
  <c r="AH103"/>
  <c r="AH39"/>
  <c r="AH87"/>
  <c r="AH84"/>
  <c r="AH116"/>
  <c r="B46"/>
  <c r="AH52"/>
  <c r="AH36"/>
  <c r="AH100"/>
  <c r="AH68"/>
  <c r="AM51" i="8"/>
  <c r="AM67"/>
  <c r="AM115"/>
  <c r="AM99"/>
  <c r="AM35"/>
  <c r="AM83"/>
  <c r="G45"/>
  <c r="G52"/>
  <c r="AM42"/>
  <c r="AM106"/>
  <c r="AM58"/>
  <c r="AM90"/>
  <c r="AM122"/>
  <c r="AM74"/>
  <c r="AK58"/>
  <c r="AK42"/>
  <c r="AK122"/>
  <c r="AK74"/>
  <c r="E52"/>
  <c r="AK106"/>
  <c r="AK90"/>
  <c r="AN74" i="3"/>
  <c r="AN106"/>
  <c r="AN58"/>
  <c r="AN122"/>
  <c r="AN90"/>
  <c r="H52"/>
  <c r="AN42"/>
  <c r="AI90"/>
  <c r="AI122"/>
  <c r="AI58"/>
  <c r="AI42"/>
  <c r="C52"/>
  <c r="AI106"/>
  <c r="AI74"/>
  <c r="AK19" i="6"/>
  <c r="AK21"/>
  <c r="AK131"/>
  <c r="AK14"/>
  <c r="AK17"/>
  <c r="AK20"/>
  <c r="AK13"/>
  <c r="AK16"/>
  <c r="AK9"/>
  <c r="AK15"/>
  <c r="AK12"/>
  <c r="AH41" i="5"/>
  <c r="AH121"/>
  <c r="AH105"/>
  <c r="B51"/>
  <c r="AH73"/>
  <c r="AH89"/>
  <c r="AH57"/>
  <c r="AM38" i="6"/>
  <c r="AM118"/>
  <c r="AM70"/>
  <c r="G48"/>
  <c r="AM54"/>
  <c r="AM102"/>
  <c r="AM86"/>
  <c r="AK23" i="3"/>
  <c r="E56" s="1"/>
  <c r="E41"/>
  <c r="B44" s="1"/>
  <c r="AK22"/>
  <c r="AK25"/>
  <c r="E58" s="1"/>
  <c r="AK24"/>
  <c r="E57" s="1"/>
  <c r="J43" i="5"/>
  <c r="AP65"/>
  <c r="AP33"/>
  <c r="AP113"/>
  <c r="AP81"/>
  <c r="AP97"/>
  <c r="AP49"/>
  <c r="AP64"/>
  <c r="AP80"/>
  <c r="AP32"/>
  <c r="AP112"/>
  <c r="AP48"/>
  <c r="J42"/>
  <c r="AP96"/>
  <c r="AQ71"/>
  <c r="AQ87"/>
  <c r="K49"/>
  <c r="AQ55"/>
  <c r="AQ119"/>
  <c r="AQ103"/>
  <c r="AQ39"/>
  <c r="AI20" i="2"/>
  <c r="AS20"/>
  <c r="AL20"/>
  <c r="AQ20"/>
  <c r="AN20"/>
  <c r="AP20"/>
  <c r="AM20"/>
  <c r="AO20"/>
  <c r="AR20"/>
  <c r="AU20"/>
  <c r="AH20"/>
  <c r="AT10"/>
  <c r="AS10"/>
  <c r="AL10"/>
  <c r="AI10"/>
  <c r="AU10"/>
  <c r="AR10"/>
  <c r="AQ10"/>
  <c r="AO10"/>
  <c r="AH10"/>
  <c r="AM10"/>
  <c r="AJ131" i="6"/>
  <c r="AJ19"/>
  <c r="AJ20"/>
  <c r="AJ13"/>
  <c r="AJ12"/>
  <c r="AJ9"/>
  <c r="AJ17"/>
  <c r="AJ15"/>
  <c r="AJ14"/>
  <c r="AJ16"/>
  <c r="AJ21"/>
  <c r="Q15" i="2"/>
  <c r="G50" i="3"/>
  <c r="E50"/>
  <c r="AO14" i="6"/>
  <c r="H48" i="3"/>
  <c r="Y10" i="2"/>
  <c r="Q18"/>
  <c r="V14"/>
  <c r="V16"/>
  <c r="X14"/>
  <c r="X13"/>
  <c r="Y15"/>
  <c r="Y7"/>
  <c r="V18"/>
  <c r="X9"/>
  <c r="X15"/>
  <c r="K8" i="5"/>
  <c r="AM16" i="8"/>
  <c r="G48" i="3"/>
  <c r="AL11" i="6"/>
  <c r="M79" i="7"/>
  <c r="M76"/>
  <c r="O70"/>
  <c r="M78"/>
  <c r="K13" i="3"/>
  <c r="K11"/>
  <c r="AR14" i="5"/>
  <c r="K10"/>
  <c r="K6" i="8"/>
  <c r="I84" i="2"/>
  <c r="AK18" i="8"/>
  <c r="G90" i="2"/>
  <c r="M76"/>
  <c r="G87"/>
  <c r="K85"/>
  <c r="K86"/>
  <c r="K88"/>
  <c r="G91"/>
  <c r="M88"/>
  <c r="I92"/>
  <c r="M69"/>
  <c r="O89" i="7"/>
  <c r="G91"/>
  <c r="K86"/>
  <c r="K92"/>
  <c r="K90"/>
  <c r="E92"/>
  <c r="K87"/>
  <c r="K95"/>
  <c r="E90"/>
  <c r="I89"/>
  <c r="I90"/>
  <c r="E88"/>
  <c r="G93"/>
  <c r="O91"/>
  <c r="AJ18" i="5"/>
  <c r="AO18"/>
  <c r="K10" i="3"/>
  <c r="AL9" i="6"/>
  <c r="Q8"/>
  <c r="AM12"/>
  <c r="K12" i="3"/>
  <c r="AU24"/>
  <c r="O57" s="1"/>
  <c r="AP113" i="6"/>
  <c r="AP33"/>
  <c r="AP97"/>
  <c r="AP49"/>
  <c r="J43"/>
  <c r="AP81"/>
  <c r="AP65"/>
  <c r="AQ65"/>
  <c r="AQ81"/>
  <c r="K43"/>
  <c r="AQ33"/>
  <c r="AQ49"/>
  <c r="AQ113"/>
  <c r="AQ97"/>
  <c r="AT49"/>
  <c r="AT97"/>
  <c r="AT33"/>
  <c r="N43"/>
  <c r="AT65"/>
  <c r="AT113"/>
  <c r="AT81"/>
  <c r="AL48" i="5"/>
  <c r="AL96"/>
  <c r="F42"/>
  <c r="AL80"/>
  <c r="AL64"/>
  <c r="AL32"/>
  <c r="AL112"/>
  <c r="AK116"/>
  <c r="AK100"/>
  <c r="AK68"/>
  <c r="AK36"/>
  <c r="AK84"/>
  <c r="E46"/>
  <c r="AK52"/>
  <c r="AN22" i="3"/>
  <c r="H43"/>
  <c r="D47" s="1"/>
  <c r="AN47" i="8"/>
  <c r="AN111"/>
  <c r="AN95"/>
  <c r="AN63"/>
  <c r="H41"/>
  <c r="AN31"/>
  <c r="AN79"/>
  <c r="Q14" i="2"/>
  <c r="E78"/>
  <c r="E89"/>
  <c r="V10"/>
  <c r="I86"/>
  <c r="X7"/>
  <c r="S8"/>
  <c r="I72"/>
  <c r="S14"/>
  <c r="I78"/>
  <c r="Z10"/>
  <c r="M89"/>
  <c r="AU121" i="6"/>
  <c r="AU57"/>
  <c r="AU89"/>
  <c r="AU105"/>
  <c r="AU73"/>
  <c r="O51"/>
  <c r="AU41"/>
  <c r="AM86" i="5"/>
  <c r="AM118"/>
  <c r="AM102"/>
  <c r="AM38"/>
  <c r="AM70"/>
  <c r="G48"/>
  <c r="AM54"/>
  <c r="AT38"/>
  <c r="AT54"/>
  <c r="N48"/>
  <c r="AT86"/>
  <c r="AT70"/>
  <c r="AT118"/>
  <c r="AT102"/>
  <c r="G50" i="8"/>
  <c r="AM40"/>
  <c r="AM120"/>
  <c r="AM104"/>
  <c r="AM88"/>
  <c r="AM56"/>
  <c r="AM72"/>
  <c r="AO31"/>
  <c r="I41"/>
  <c r="AO47"/>
  <c r="AO111"/>
  <c r="AO79"/>
  <c r="AO63"/>
  <c r="AO95"/>
  <c r="AT36" i="3"/>
  <c r="AT100"/>
  <c r="AT52"/>
  <c r="N46"/>
  <c r="AT116"/>
  <c r="AT84"/>
  <c r="AT68"/>
  <c r="AT22"/>
  <c r="AT23"/>
  <c r="N56" s="1"/>
  <c r="AI34" i="6"/>
  <c r="AI98"/>
  <c r="AI82"/>
  <c r="AI66"/>
  <c r="AI50"/>
  <c r="C44"/>
  <c r="AI114"/>
  <c r="AN34"/>
  <c r="AN50"/>
  <c r="AN82"/>
  <c r="AN98"/>
  <c r="AN66"/>
  <c r="H44"/>
  <c r="AN114"/>
  <c r="AQ82"/>
  <c r="AQ66"/>
  <c r="AQ50"/>
  <c r="K44"/>
  <c r="AQ114"/>
  <c r="AQ34"/>
  <c r="AQ98"/>
  <c r="AN112"/>
  <c r="AN48"/>
  <c r="AN32"/>
  <c r="H42"/>
  <c r="AN96"/>
  <c r="AN80"/>
  <c r="AN64"/>
  <c r="AM37" i="5"/>
  <c r="G47"/>
  <c r="AM53"/>
  <c r="AM101"/>
  <c r="AM117"/>
  <c r="AM85"/>
  <c r="AM69"/>
  <c r="N47"/>
  <c r="AT69"/>
  <c r="AT37"/>
  <c r="AT24"/>
  <c r="N57" s="1"/>
  <c r="AT25"/>
  <c r="N58" s="1"/>
  <c r="AT85"/>
  <c r="AT117"/>
  <c r="AT101"/>
  <c r="AT22"/>
  <c r="AT23"/>
  <c r="N56" s="1"/>
  <c r="AT53"/>
  <c r="AH7" i="6"/>
  <c r="E69"/>
  <c r="Q6"/>
  <c r="Q17"/>
  <c r="Q18"/>
  <c r="AT9" i="8"/>
  <c r="AU9"/>
  <c r="AP9"/>
  <c r="AR9"/>
  <c r="AQ9"/>
  <c r="AJ9"/>
  <c r="AS9"/>
  <c r="AL9"/>
  <c r="AN9"/>
  <c r="AM9"/>
  <c r="AK9"/>
  <c r="AH9"/>
  <c r="AO9"/>
  <c r="K91"/>
  <c r="AQ18"/>
  <c r="AQ14"/>
  <c r="AQ16"/>
  <c r="Z12"/>
  <c r="AQ12"/>
  <c r="AI7"/>
  <c r="G69"/>
  <c r="R14"/>
  <c r="K14" s="1"/>
  <c r="R18"/>
  <c r="R17"/>
  <c r="R9"/>
  <c r="K9" s="1"/>
  <c r="R6"/>
  <c r="R7"/>
  <c r="K7" s="1"/>
  <c r="R11"/>
  <c r="K11" s="1"/>
  <c r="R8"/>
  <c r="K8" s="1"/>
  <c r="R15"/>
  <c r="R10"/>
  <c r="K10" s="1"/>
  <c r="R16"/>
  <c r="R12"/>
  <c r="K12" s="1"/>
  <c r="G78" i="7"/>
  <c r="R14"/>
  <c r="S8"/>
  <c r="I72"/>
  <c r="Q8"/>
  <c r="K8" s="1"/>
  <c r="E72"/>
  <c r="S7"/>
  <c r="I71"/>
  <c r="T10"/>
  <c r="K74"/>
  <c r="S11"/>
  <c r="I75"/>
  <c r="I78"/>
  <c r="S14"/>
  <c r="G79"/>
  <c r="R15"/>
  <c r="T6"/>
  <c r="K70"/>
  <c r="AK16"/>
  <c r="AK18"/>
  <c r="AK12"/>
  <c r="AK14"/>
  <c r="AK17"/>
  <c r="AK19"/>
  <c r="AK13"/>
  <c r="AK15"/>
  <c r="AK8"/>
  <c r="AK10"/>
  <c r="S15"/>
  <c r="I79"/>
  <c r="E76"/>
  <c r="Q12"/>
  <c r="E80"/>
  <c r="Q16"/>
  <c r="AR15"/>
  <c r="AR14"/>
  <c r="AR12"/>
  <c r="AA6"/>
  <c r="AR19"/>
  <c r="AR16"/>
  <c r="AR13"/>
  <c r="AR8"/>
  <c r="AR10"/>
  <c r="AR17"/>
  <c r="AR11"/>
  <c r="E79"/>
  <c r="Q15"/>
  <c r="O79"/>
  <c r="V15"/>
  <c r="AI69" i="6"/>
  <c r="AI117"/>
  <c r="AI53"/>
  <c r="AI85"/>
  <c r="C47"/>
  <c r="AI37"/>
  <c r="AI101"/>
  <c r="AI99"/>
  <c r="C45"/>
  <c r="AI115"/>
  <c r="AI83"/>
  <c r="AI51"/>
  <c r="AI35"/>
  <c r="AI67"/>
  <c r="AP102"/>
  <c r="AP118"/>
  <c r="AP86"/>
  <c r="J48"/>
  <c r="AP54"/>
  <c r="AP70"/>
  <c r="AP38"/>
  <c r="AP56"/>
  <c r="J50"/>
  <c r="AP40"/>
  <c r="AP104"/>
  <c r="AP72"/>
  <c r="AP88"/>
  <c r="AP120"/>
  <c r="AH51" i="5"/>
  <c r="B45"/>
  <c r="AH35"/>
  <c r="AH115"/>
  <c r="AH83"/>
  <c r="AH67"/>
  <c r="AH99"/>
  <c r="AM113" i="8"/>
  <c r="G43"/>
  <c r="AM81"/>
  <c r="AM97"/>
  <c r="AM33"/>
  <c r="AM49"/>
  <c r="AM65"/>
  <c r="W11" i="6"/>
  <c r="G90"/>
  <c r="AM70" i="8"/>
  <c r="AM54"/>
  <c r="AM102"/>
  <c r="AM38"/>
  <c r="AM86"/>
  <c r="AM118"/>
  <c r="G48"/>
  <c r="AK118"/>
  <c r="AK54"/>
  <c r="AK86"/>
  <c r="AK102"/>
  <c r="AK70"/>
  <c r="AK38"/>
  <c r="E48"/>
  <c r="AK111"/>
  <c r="AK79"/>
  <c r="E41"/>
  <c r="AK47"/>
  <c r="AK31"/>
  <c r="AK63"/>
  <c r="AK95"/>
  <c r="AK25"/>
  <c r="E58" s="1"/>
  <c r="E49"/>
  <c r="AK87"/>
  <c r="AK71"/>
  <c r="AK103"/>
  <c r="AK119"/>
  <c r="AK55"/>
  <c r="AK39"/>
  <c r="AH74" i="3"/>
  <c r="B52"/>
  <c r="AH106"/>
  <c r="AH90"/>
  <c r="AH42"/>
  <c r="AH58"/>
  <c r="AH122"/>
  <c r="AT42"/>
  <c r="N52"/>
  <c r="AT106"/>
  <c r="AT58"/>
  <c r="AT90"/>
  <c r="AT122"/>
  <c r="AT74"/>
  <c r="AP90"/>
  <c r="AP122"/>
  <c r="AP74"/>
  <c r="AP58"/>
  <c r="AP42"/>
  <c r="J52"/>
  <c r="AP106"/>
  <c r="AP19" i="2"/>
  <c r="AM19"/>
  <c r="AT19"/>
  <c r="AI19"/>
  <c r="AO19"/>
  <c r="AN19"/>
  <c r="AL19"/>
  <c r="AQ19"/>
  <c r="AR19"/>
  <c r="AU19"/>
  <c r="AH19"/>
  <c r="AM20" i="3"/>
  <c r="AM21"/>
  <c r="AM18"/>
  <c r="AM131"/>
  <c r="AM15"/>
  <c r="AM11"/>
  <c r="G44" s="1"/>
  <c r="E46" s="1"/>
  <c r="AM14"/>
  <c r="G47" s="1"/>
  <c r="AM12"/>
  <c r="G45" s="1"/>
  <c r="AM8"/>
  <c r="AM9"/>
  <c r="G42" s="1"/>
  <c r="C46" s="1"/>
  <c r="AM10"/>
  <c r="G43" s="1"/>
  <c r="D46" s="1"/>
  <c r="AM16"/>
  <c r="G49" s="1"/>
  <c r="AU41" i="5"/>
  <c r="O51"/>
  <c r="AU73"/>
  <c r="AU89"/>
  <c r="AU105"/>
  <c r="AU121"/>
  <c r="AU57"/>
  <c r="AM121"/>
  <c r="G51"/>
  <c r="AM57"/>
  <c r="AM89"/>
  <c r="AM105"/>
  <c r="AM73"/>
  <c r="AM41"/>
  <c r="AN121"/>
  <c r="AN73"/>
  <c r="AN57"/>
  <c r="AN105"/>
  <c r="H51"/>
  <c r="AN41"/>
  <c r="AN89"/>
  <c r="AR16" i="3"/>
  <c r="AR14"/>
  <c r="AR131"/>
  <c r="AR12"/>
  <c r="AR10"/>
  <c r="AR8"/>
  <c r="AR11"/>
  <c r="AR20"/>
  <c r="AR15"/>
  <c r="AR9"/>
  <c r="AR21"/>
  <c r="AL118" i="6"/>
  <c r="AL38"/>
  <c r="AL70"/>
  <c r="AL54"/>
  <c r="AL102"/>
  <c r="F48"/>
  <c r="AL86"/>
  <c r="AP66" i="5"/>
  <c r="J44"/>
  <c r="AP114"/>
  <c r="AP34"/>
  <c r="AP98"/>
  <c r="AP50"/>
  <c r="AP82"/>
  <c r="AQ52"/>
  <c r="AQ84"/>
  <c r="AQ36"/>
  <c r="AQ68"/>
  <c r="AQ116"/>
  <c r="AQ100"/>
  <c r="K46"/>
  <c r="C45"/>
  <c r="AI99"/>
  <c r="AI51"/>
  <c r="AI115"/>
  <c r="AI67"/>
  <c r="AI83"/>
  <c r="AI35"/>
  <c r="AI111"/>
  <c r="AI47"/>
  <c r="AI95"/>
  <c r="AI25"/>
  <c r="C58" s="1"/>
  <c r="AI24"/>
  <c r="C57" s="1"/>
  <c r="C41"/>
  <c r="AI63"/>
  <c r="AI79"/>
  <c r="AI31"/>
  <c r="AI23"/>
  <c r="C56" s="1"/>
  <c r="AI22"/>
  <c r="AL131" i="2"/>
  <c r="AL9"/>
  <c r="AN131" i="5"/>
  <c r="AN21"/>
  <c r="AN20"/>
  <c r="AN19"/>
  <c r="AN8"/>
  <c r="AN12"/>
  <c r="AN11"/>
  <c r="AN9"/>
  <c r="AN10"/>
  <c r="AN17"/>
  <c r="AN13"/>
  <c r="AN16"/>
  <c r="P59" i="4"/>
  <c r="K9" i="2"/>
  <c r="V6"/>
  <c r="V15"/>
  <c r="F46" i="3"/>
  <c r="D49"/>
  <c r="Q16" i="6"/>
  <c r="AR14" i="2"/>
  <c r="M73"/>
  <c r="M85"/>
  <c r="M70"/>
  <c r="G85"/>
  <c r="M78"/>
  <c r="M87"/>
  <c r="M72"/>
  <c r="E93"/>
  <c r="M93"/>
  <c r="I91" i="7"/>
  <c r="G88"/>
  <c r="M90"/>
  <c r="G86"/>
  <c r="I95"/>
  <c r="G92"/>
  <c r="I86"/>
  <c r="AL13" i="6"/>
  <c r="AM9"/>
  <c r="AM16"/>
  <c r="K9"/>
  <c r="Q14"/>
  <c r="K14" s="1"/>
  <c r="E45" i="3"/>
  <c r="K14"/>
  <c r="AS72"/>
  <c r="AS104"/>
  <c r="AS40"/>
  <c r="M50"/>
  <c r="AS120"/>
  <c r="AS56"/>
  <c r="AS88"/>
  <c r="AN48" i="2"/>
  <c r="AN64"/>
  <c r="AN32"/>
  <c r="AN112"/>
  <c r="AN96"/>
  <c r="AN80"/>
  <c r="H42"/>
  <c r="AU131"/>
  <c r="AU9"/>
  <c r="AT9" i="7"/>
  <c r="AU9"/>
  <c r="AR9"/>
  <c r="AM9"/>
  <c r="AJ9"/>
  <c r="AN9"/>
  <c r="AP9"/>
  <c r="AO9"/>
  <c r="AQ9"/>
  <c r="AH9"/>
  <c r="AL9"/>
  <c r="AK9"/>
  <c r="AS9"/>
  <c r="AO131" i="5"/>
  <c r="AO21"/>
  <c r="AO19"/>
  <c r="AO20"/>
  <c r="AO13"/>
  <c r="AO8"/>
  <c r="AO9"/>
  <c r="AO12"/>
  <c r="AO17"/>
  <c r="AO11"/>
  <c r="AO16"/>
  <c r="AO10"/>
  <c r="F43"/>
  <c r="AL113"/>
  <c r="AL97"/>
  <c r="AL65"/>
  <c r="AL33"/>
  <c r="AL49"/>
  <c r="AL81"/>
  <c r="AI59" i="3"/>
  <c r="AI43"/>
  <c r="C53"/>
  <c r="AI91"/>
  <c r="AI123"/>
  <c r="AI107"/>
  <c r="AI75"/>
  <c r="H51" i="8"/>
  <c r="AN57"/>
  <c r="AN41"/>
  <c r="AN89"/>
  <c r="AN121"/>
  <c r="AN105"/>
  <c r="AN73"/>
  <c r="G71" i="2"/>
  <c r="R7"/>
  <c r="R9"/>
  <c r="G73"/>
  <c r="E76"/>
  <c r="Q12"/>
  <c r="G89"/>
  <c r="W10"/>
  <c r="Q13"/>
  <c r="E77"/>
  <c r="AN57" i="6"/>
  <c r="AN121"/>
  <c r="AN41"/>
  <c r="AN89"/>
  <c r="H51"/>
  <c r="AN105"/>
  <c r="AN73"/>
  <c r="AK121"/>
  <c r="AK105"/>
  <c r="AK57"/>
  <c r="AK73"/>
  <c r="E51"/>
  <c r="AK41"/>
  <c r="AK89"/>
  <c r="AH86" i="5"/>
  <c r="B48"/>
  <c r="AH54"/>
  <c r="AH118"/>
  <c r="AH70"/>
  <c r="AH38"/>
  <c r="AH102"/>
  <c r="AO42" i="8"/>
  <c r="AO58"/>
  <c r="I52"/>
  <c r="AO106"/>
  <c r="AO122"/>
  <c r="AO90"/>
  <c r="AO74"/>
  <c r="D41" i="3"/>
  <c r="B43" s="1"/>
  <c r="AJ23"/>
  <c r="D56" s="1"/>
  <c r="AJ24"/>
  <c r="D57" s="1"/>
  <c r="AJ22"/>
  <c r="AJ25"/>
  <c r="D58" s="1"/>
  <c r="I76" i="6"/>
  <c r="S12"/>
  <c r="I55" i="4"/>
  <c r="AO27"/>
  <c r="AO130" s="1"/>
  <c r="AO26"/>
  <c r="I59" s="1"/>
  <c r="AT15" i="2"/>
  <c r="AS15"/>
  <c r="AI15"/>
  <c r="AL15"/>
  <c r="AM15"/>
  <c r="AU15"/>
  <c r="AR15"/>
  <c r="AP15"/>
  <c r="AQ15"/>
  <c r="AN15"/>
  <c r="AH15"/>
  <c r="AU40" i="3"/>
  <c r="AU88"/>
  <c r="AU104"/>
  <c r="O50"/>
  <c r="AU56"/>
  <c r="AU72"/>
  <c r="AU120"/>
  <c r="AT13" i="2"/>
  <c r="AS13"/>
  <c r="AR13"/>
  <c r="AN13"/>
  <c r="AI13"/>
  <c r="AJ13"/>
  <c r="AO13"/>
  <c r="AU13"/>
  <c r="AP13"/>
  <c r="AQ13"/>
  <c r="AL13"/>
  <c r="AH13"/>
  <c r="AT18"/>
  <c r="AI18"/>
  <c r="AP18"/>
  <c r="AO18"/>
  <c r="AJ18"/>
  <c r="AU18"/>
  <c r="AM18"/>
  <c r="AS18"/>
  <c r="AQ18"/>
  <c r="AL18"/>
  <c r="AN18"/>
  <c r="AH18"/>
  <c r="AS8"/>
  <c r="AL8"/>
  <c r="AQ8"/>
  <c r="AR8"/>
  <c r="AM8"/>
  <c r="AN8"/>
  <c r="AI8"/>
  <c r="AT8"/>
  <c r="AP8"/>
  <c r="AU8"/>
  <c r="AO8"/>
  <c r="AI33" i="6"/>
  <c r="C43"/>
  <c r="AI65"/>
  <c r="AI113"/>
  <c r="AI81"/>
  <c r="AI49"/>
  <c r="AI97"/>
  <c r="AL23" i="3"/>
  <c r="F56" s="1"/>
  <c r="AL24"/>
  <c r="F57" s="1"/>
  <c r="AL25"/>
  <c r="F58" s="1"/>
  <c r="F41"/>
  <c r="AL22"/>
  <c r="AL87" i="5"/>
  <c r="AL119"/>
  <c r="AL55"/>
  <c r="F49"/>
  <c r="AL39"/>
  <c r="AL103"/>
  <c r="AL71"/>
  <c r="AL68"/>
  <c r="AL116"/>
  <c r="AL52"/>
  <c r="F46"/>
  <c r="AL36"/>
  <c r="AL84"/>
  <c r="AL100"/>
  <c r="AK51"/>
  <c r="AK35"/>
  <c r="AK83"/>
  <c r="AK99"/>
  <c r="E45"/>
  <c r="AK115"/>
  <c r="AK67"/>
  <c r="J55" i="4"/>
  <c r="AP27"/>
  <c r="AP130" s="1"/>
  <c r="AP26"/>
  <c r="J59" s="1"/>
  <c r="AI22" i="3"/>
  <c r="AI25"/>
  <c r="C58" s="1"/>
  <c r="C41"/>
  <c r="B42" s="1"/>
  <c r="AI24"/>
  <c r="C57" s="1"/>
  <c r="AI23"/>
  <c r="C56" s="1"/>
  <c r="AN122" i="8"/>
  <c r="H52"/>
  <c r="AN74"/>
  <c r="AN106"/>
  <c r="AN90"/>
  <c r="AN58"/>
  <c r="AN42"/>
  <c r="AN51"/>
  <c r="AN99"/>
  <c r="AN67"/>
  <c r="H45"/>
  <c r="AN83"/>
  <c r="AN115"/>
  <c r="AN35"/>
  <c r="AQ20" i="3"/>
  <c r="AQ18"/>
  <c r="AQ131"/>
  <c r="AQ9"/>
  <c r="K42" s="1"/>
  <c r="C50" s="1"/>
  <c r="AQ11"/>
  <c r="K44" s="1"/>
  <c r="AQ15"/>
  <c r="K48" s="1"/>
  <c r="I50" s="1"/>
  <c r="AQ16"/>
  <c r="K49" s="1"/>
  <c r="J50" s="1"/>
  <c r="AQ14"/>
  <c r="K47" s="1"/>
  <c r="H50" s="1"/>
  <c r="AQ12"/>
  <c r="K45" s="1"/>
  <c r="F50" s="1"/>
  <c r="AQ10"/>
  <c r="K43" s="1"/>
  <c r="D50" s="1"/>
  <c r="AQ8"/>
  <c r="AQ21"/>
  <c r="S12" i="2"/>
  <c r="I76"/>
  <c r="S11"/>
  <c r="I75"/>
  <c r="S7"/>
  <c r="I71"/>
  <c r="G76"/>
  <c r="R12"/>
  <c r="K72"/>
  <c r="T8"/>
  <c r="Q7"/>
  <c r="E71"/>
  <c r="AN10"/>
  <c r="W7"/>
  <c r="K76"/>
  <c r="T12"/>
  <c r="T7"/>
  <c r="K71"/>
  <c r="T14"/>
  <c r="K78"/>
  <c r="I74"/>
  <c r="S10"/>
  <c r="G74"/>
  <c r="R10"/>
  <c r="G70"/>
  <c r="R6"/>
  <c r="X11"/>
  <c r="I90"/>
  <c r="AS89" i="6"/>
  <c r="AS41"/>
  <c r="AS121"/>
  <c r="AS57"/>
  <c r="AS73"/>
  <c r="M51"/>
  <c r="AS105"/>
  <c r="AL89"/>
  <c r="AL105"/>
  <c r="AL121"/>
  <c r="AL41"/>
  <c r="F51"/>
  <c r="AL57"/>
  <c r="AL73"/>
  <c r="AO73"/>
  <c r="AO121"/>
  <c r="I51"/>
  <c r="AO89"/>
  <c r="AO105"/>
  <c r="AO41"/>
  <c r="AO57"/>
  <c r="N51"/>
  <c r="AT57"/>
  <c r="AT121"/>
  <c r="AT105"/>
  <c r="AT73"/>
  <c r="AT41"/>
  <c r="AT89"/>
  <c r="J48" i="5"/>
  <c r="AP38"/>
  <c r="AP102"/>
  <c r="AP54"/>
  <c r="AP70"/>
  <c r="AP118"/>
  <c r="AP86"/>
  <c r="AJ54"/>
  <c r="D48"/>
  <c r="AJ86"/>
  <c r="AJ38"/>
  <c r="AJ118"/>
  <c r="AJ102"/>
  <c r="AJ70"/>
  <c r="AS14" i="3"/>
  <c r="AS12"/>
  <c r="AS131"/>
  <c r="AS18"/>
  <c r="AS16"/>
  <c r="AS9"/>
  <c r="AS8"/>
  <c r="AS10"/>
  <c r="AS15"/>
  <c r="AS20"/>
  <c r="AS21"/>
  <c r="AS11"/>
  <c r="AT16" i="2"/>
  <c r="AR16"/>
  <c r="AS16"/>
  <c r="AN16"/>
  <c r="AI16"/>
  <c r="AL16"/>
  <c r="AU16"/>
  <c r="AO16"/>
  <c r="AM16"/>
  <c r="AH16"/>
  <c r="AQ16"/>
  <c r="AK7"/>
  <c r="AK10" s="1"/>
  <c r="K69"/>
  <c r="AS114" i="6"/>
  <c r="AS34"/>
  <c r="AS50"/>
  <c r="AS98"/>
  <c r="M44"/>
  <c r="AS66"/>
  <c r="AS82"/>
  <c r="AP34"/>
  <c r="AP98"/>
  <c r="AP50"/>
  <c r="AP82"/>
  <c r="AP66"/>
  <c r="J44"/>
  <c r="AP114"/>
  <c r="AR50"/>
  <c r="AR114"/>
  <c r="AR82"/>
  <c r="AR34"/>
  <c r="AR66"/>
  <c r="L44"/>
  <c r="AR98"/>
  <c r="AH53" i="5"/>
  <c r="AH101"/>
  <c r="AH85"/>
  <c r="AH69"/>
  <c r="AH37"/>
  <c r="B47"/>
  <c r="AH117"/>
  <c r="AI101"/>
  <c r="AI37"/>
  <c r="AI69"/>
  <c r="C47"/>
  <c r="AI53"/>
  <c r="AI85"/>
  <c r="AI117"/>
  <c r="AU69"/>
  <c r="AU23"/>
  <c r="O56" s="1"/>
  <c r="AU117"/>
  <c r="AU24"/>
  <c r="O57" s="1"/>
  <c r="AU25"/>
  <c r="O58" s="1"/>
  <c r="AU22"/>
  <c r="O47"/>
  <c r="AU53"/>
  <c r="AU37"/>
  <c r="AU101"/>
  <c r="AU85"/>
  <c r="T13" i="6"/>
  <c r="K13" s="1"/>
  <c r="K77"/>
  <c r="I86" i="8"/>
  <c r="Y7"/>
  <c r="AP19"/>
  <c r="AP15"/>
  <c r="AP10"/>
  <c r="AP13"/>
  <c r="AP17"/>
  <c r="AP14"/>
  <c r="AP12"/>
  <c r="AP18"/>
  <c r="AP8"/>
  <c r="AA6"/>
  <c r="AR10"/>
  <c r="AR16"/>
  <c r="AR11"/>
  <c r="AR13"/>
  <c r="AR19"/>
  <c r="AR17"/>
  <c r="AR12"/>
  <c r="AR15"/>
  <c r="AR8"/>
  <c r="AR14"/>
  <c r="AP10" i="7"/>
  <c r="AP12"/>
  <c r="AP8"/>
  <c r="AP17"/>
  <c r="AP11"/>
  <c r="AP14"/>
  <c r="AP13"/>
  <c r="Y6"/>
  <c r="AP19"/>
  <c r="AP18"/>
  <c r="AP15"/>
  <c r="K77"/>
  <c r="T13"/>
  <c r="Q6"/>
  <c r="E70"/>
  <c r="AH10"/>
  <c r="AH16"/>
  <c r="AH11"/>
  <c r="AH14"/>
  <c r="AH15"/>
  <c r="AH17"/>
  <c r="AH12"/>
  <c r="AH13"/>
  <c r="AH19"/>
  <c r="AH18"/>
  <c r="I80"/>
  <c r="S16"/>
  <c r="I73"/>
  <c r="S9"/>
  <c r="R9"/>
  <c r="G73"/>
  <c r="Q10"/>
  <c r="K10" s="1"/>
  <c r="E74"/>
  <c r="E73"/>
  <c r="Q9"/>
  <c r="AS17"/>
  <c r="AS10"/>
  <c r="AB6"/>
  <c r="AS14"/>
  <c r="AS12"/>
  <c r="AS8"/>
  <c r="AS11"/>
  <c r="AS18"/>
  <c r="AS13"/>
  <c r="AS15"/>
  <c r="AS16"/>
  <c r="G80"/>
  <c r="R16"/>
  <c r="K73"/>
  <c r="T9"/>
  <c r="K79"/>
  <c r="T15"/>
  <c r="S6"/>
  <c r="I70"/>
  <c r="AJ8"/>
  <c r="AJ12"/>
  <c r="AJ19"/>
  <c r="AJ17"/>
  <c r="AJ16"/>
  <c r="AJ13"/>
  <c r="AJ18"/>
  <c r="AJ11"/>
  <c r="AJ14"/>
  <c r="AJ15"/>
  <c r="AP99" i="6"/>
  <c r="AP67"/>
  <c r="AP35"/>
  <c r="AP51"/>
  <c r="AP115"/>
  <c r="AP83"/>
  <c r="J45"/>
  <c r="AH50" i="5"/>
  <c r="AH114"/>
  <c r="AH34"/>
  <c r="AH98"/>
  <c r="AH66"/>
  <c r="B44"/>
  <c r="AH82"/>
  <c r="AH22"/>
  <c r="AH96"/>
  <c r="AH25"/>
  <c r="B58" s="1"/>
  <c r="AH48"/>
  <c r="AH32"/>
  <c r="AH64"/>
  <c r="AH80"/>
  <c r="AH112"/>
  <c r="AH24"/>
  <c r="B57" s="1"/>
  <c r="AH23"/>
  <c r="B56" s="1"/>
  <c r="B42"/>
  <c r="AM79" i="8"/>
  <c r="G41"/>
  <c r="AM95"/>
  <c r="AM31"/>
  <c r="AM22"/>
  <c r="AM111"/>
  <c r="AM24"/>
  <c r="G57" s="1"/>
  <c r="AM63"/>
  <c r="AM25"/>
  <c r="G58" s="1"/>
  <c r="AM47"/>
  <c r="AM23"/>
  <c r="G56" s="1"/>
  <c r="K89" i="6"/>
  <c r="Y10"/>
  <c r="K10" s="1"/>
  <c r="G44" i="8"/>
  <c r="AM114"/>
  <c r="AM66"/>
  <c r="AM50"/>
  <c r="AM82"/>
  <c r="AM98"/>
  <c r="AM34"/>
  <c r="AK113"/>
  <c r="AK33"/>
  <c r="AK97"/>
  <c r="AK49"/>
  <c r="E43"/>
  <c r="AK65"/>
  <c r="AK81"/>
  <c r="AK101"/>
  <c r="AK117"/>
  <c r="AK69"/>
  <c r="AK37"/>
  <c r="AK53"/>
  <c r="E47"/>
  <c r="AK85"/>
  <c r="AK120"/>
  <c r="AK72"/>
  <c r="AK40"/>
  <c r="AK88"/>
  <c r="AK104"/>
  <c r="AK56"/>
  <c r="E50"/>
  <c r="D52" i="3"/>
  <c r="AJ42"/>
  <c r="AJ90"/>
  <c r="AJ74"/>
  <c r="AJ58"/>
  <c r="AJ106"/>
  <c r="AJ122"/>
  <c r="AL58"/>
  <c r="AL90"/>
  <c r="AL122"/>
  <c r="F52"/>
  <c r="AL106"/>
  <c r="AL42"/>
  <c r="AL74"/>
  <c r="AT17" i="2"/>
  <c r="AR17"/>
  <c r="AS17"/>
  <c r="AK17"/>
  <c r="AI17"/>
  <c r="AU17"/>
  <c r="AM17"/>
  <c r="AN17"/>
  <c r="AO17"/>
  <c r="AL17"/>
  <c r="AH17"/>
  <c r="AP17"/>
  <c r="AI105" i="5"/>
  <c r="AI121"/>
  <c r="AI73"/>
  <c r="AI89"/>
  <c r="C51"/>
  <c r="AI41"/>
  <c r="AI57"/>
  <c r="AL89"/>
  <c r="AL57"/>
  <c r="AL121"/>
  <c r="F51"/>
  <c r="AL41"/>
  <c r="AL73"/>
  <c r="AL105"/>
  <c r="AQ73"/>
  <c r="K51"/>
  <c r="AQ105"/>
  <c r="AQ41"/>
  <c r="AQ57"/>
  <c r="AQ89"/>
  <c r="AQ121"/>
  <c r="AL39" i="6"/>
  <c r="AL55"/>
  <c r="AL71"/>
  <c r="F49"/>
  <c r="AL103"/>
  <c r="AL119"/>
  <c r="AL87"/>
  <c r="AP56" i="5"/>
  <c r="AP120"/>
  <c r="AP104"/>
  <c r="J50"/>
  <c r="AP88"/>
  <c r="AP72"/>
  <c r="AP40"/>
  <c r="AQ23"/>
  <c r="K56" s="1"/>
  <c r="AQ24"/>
  <c r="K57" s="1"/>
  <c r="AQ51"/>
  <c r="AQ67"/>
  <c r="AQ115"/>
  <c r="AQ99"/>
  <c r="AQ35"/>
  <c r="K45"/>
  <c r="AQ25"/>
  <c r="K58" s="1"/>
  <c r="AQ83"/>
  <c r="AQ22"/>
  <c r="AT131" i="2"/>
  <c r="AT9"/>
  <c r="AJ7"/>
  <c r="AJ11" s="1"/>
  <c r="I69"/>
  <c r="AM20" i="5"/>
  <c r="AM131"/>
  <c r="AM19"/>
  <c r="AM21"/>
  <c r="AM12"/>
  <c r="AM11"/>
  <c r="AM17"/>
  <c r="AM10"/>
  <c r="AM16"/>
  <c r="AM8"/>
  <c r="AM9"/>
  <c r="AT25" i="3"/>
  <c r="N58" s="1"/>
  <c r="B45"/>
  <c r="C49"/>
  <c r="AO10" i="6"/>
  <c r="AO9"/>
  <c r="K12" i="5"/>
  <c r="C47" i="3"/>
  <c r="X8" i="2"/>
  <c r="X10"/>
  <c r="X16"/>
  <c r="X17"/>
  <c r="Q17"/>
  <c r="V17"/>
  <c r="AA7"/>
  <c r="AA18"/>
  <c r="Y11"/>
  <c r="AA17"/>
  <c r="Y13"/>
  <c r="K13" s="1"/>
  <c r="K9" i="3"/>
  <c r="AR15" i="5"/>
  <c r="Q12" i="6"/>
  <c r="K12" s="1"/>
  <c r="AU23" i="3"/>
  <c r="AO18" i="8"/>
  <c r="AO16"/>
  <c r="AS13" i="3"/>
  <c r="M72" i="7"/>
  <c r="O77"/>
  <c r="O78"/>
  <c r="AN17" i="6"/>
  <c r="AN25" s="1"/>
  <c r="H58" s="1"/>
  <c r="C43" i="3"/>
  <c r="K13" i="8"/>
  <c r="R17" i="7"/>
  <c r="K8" i="6"/>
  <c r="B47" i="3"/>
  <c r="AM19"/>
  <c r="AQ19"/>
  <c r="AO14" i="2"/>
  <c r="AI14"/>
  <c r="AS14"/>
  <c r="K89"/>
  <c r="I87"/>
  <c r="G92"/>
  <c r="M92"/>
  <c r="E88"/>
  <c r="K92"/>
  <c r="I91"/>
  <c r="I88"/>
  <c r="K87"/>
  <c r="E84"/>
  <c r="K91"/>
  <c r="M77"/>
  <c r="I88" i="7"/>
  <c r="K88"/>
  <c r="M91"/>
  <c r="I93"/>
  <c r="E89"/>
  <c r="G95"/>
  <c r="E94"/>
  <c r="I94"/>
  <c r="O88"/>
  <c r="G87"/>
  <c r="M89"/>
  <c r="E93"/>
  <c r="M95"/>
  <c r="K89"/>
  <c r="G94"/>
  <c r="O90"/>
  <c r="K91"/>
  <c r="AL14" i="6"/>
  <c r="AM17"/>
  <c r="K8" i="3"/>
  <c r="Q11" i="6"/>
  <c r="AI130" i="4"/>
  <c r="AH30"/>
  <c r="AT130"/>
  <c r="AJ130"/>
  <c r="AJ30"/>
  <c r="AU130"/>
  <c r="AQ130"/>
  <c r="AR130"/>
  <c r="AM130"/>
  <c r="AS130"/>
  <c r="AS30"/>
  <c r="AK130"/>
  <c r="P55"/>
  <c r="R55" s="1"/>
  <c r="B44" i="2" l="1"/>
  <c r="AH82"/>
  <c r="AH66"/>
  <c r="AH34"/>
  <c r="AH98"/>
  <c r="AH114"/>
  <c r="AH50"/>
  <c r="AK81"/>
  <c r="AK113"/>
  <c r="E43"/>
  <c r="AK97"/>
  <c r="AK33"/>
  <c r="AK49"/>
  <c r="AK65"/>
  <c r="AJ82"/>
  <c r="AJ98"/>
  <c r="D44"/>
  <c r="AJ34"/>
  <c r="AJ66"/>
  <c r="AJ114"/>
  <c r="AJ50"/>
  <c r="G49" i="5"/>
  <c r="AM103"/>
  <c r="AM39"/>
  <c r="AM87"/>
  <c r="AM71"/>
  <c r="AM119"/>
  <c r="AM55"/>
  <c r="AS65" i="7"/>
  <c r="AS49"/>
  <c r="AS113"/>
  <c r="M43"/>
  <c r="AS97"/>
  <c r="AS81"/>
  <c r="AS33"/>
  <c r="AR99" i="8"/>
  <c r="AR51"/>
  <c r="AR83"/>
  <c r="AR115"/>
  <c r="AR35"/>
  <c r="L45"/>
  <c r="AR67"/>
  <c r="AP90"/>
  <c r="AP122"/>
  <c r="AP106"/>
  <c r="AP74"/>
  <c r="J52"/>
  <c r="AP58"/>
  <c r="AP42"/>
  <c r="AL119" i="2"/>
  <c r="AL39"/>
  <c r="F49"/>
  <c r="AL55"/>
  <c r="AL103"/>
  <c r="AL71"/>
  <c r="AL87"/>
  <c r="AS35" i="3"/>
  <c r="AS83"/>
  <c r="AS67"/>
  <c r="AS115"/>
  <c r="AS51"/>
  <c r="M45"/>
  <c r="AS99"/>
  <c r="AT79" i="2"/>
  <c r="AT31"/>
  <c r="N41"/>
  <c r="AT63"/>
  <c r="AT111"/>
  <c r="AT95"/>
  <c r="AT25"/>
  <c r="N58" s="1"/>
  <c r="AT23"/>
  <c r="N56" s="1"/>
  <c r="AT22"/>
  <c r="AT47"/>
  <c r="AT24"/>
  <c r="N57" s="1"/>
  <c r="AJ100"/>
  <c r="AJ36"/>
  <c r="AJ68"/>
  <c r="AJ52"/>
  <c r="D46"/>
  <c r="AJ116"/>
  <c r="AJ84"/>
  <c r="AS86"/>
  <c r="AS70"/>
  <c r="AS102"/>
  <c r="M48"/>
  <c r="AS54"/>
  <c r="AS38"/>
  <c r="AS118"/>
  <c r="AO122" i="5"/>
  <c r="I52"/>
  <c r="AO74"/>
  <c r="AO106"/>
  <c r="AO42"/>
  <c r="AO58"/>
  <c r="AO90"/>
  <c r="AR38" i="3"/>
  <c r="AR118"/>
  <c r="L48"/>
  <c r="AR102"/>
  <c r="AR54"/>
  <c r="AR70"/>
  <c r="AR86"/>
  <c r="AR103"/>
  <c r="AR55"/>
  <c r="AR71"/>
  <c r="AR39"/>
  <c r="AR119"/>
  <c r="AR87"/>
  <c r="L49"/>
  <c r="AR58" i="2"/>
  <c r="L52"/>
  <c r="AR122"/>
  <c r="AR74"/>
  <c r="AR90"/>
  <c r="AR42"/>
  <c r="AR106"/>
  <c r="G52"/>
  <c r="AM42"/>
  <c r="AM122"/>
  <c r="AM106"/>
  <c r="AM58"/>
  <c r="AM90"/>
  <c r="AM74"/>
  <c r="AR72" i="7"/>
  <c r="AR120"/>
  <c r="AR104"/>
  <c r="AR88"/>
  <c r="L50"/>
  <c r="AR56"/>
  <c r="AR40"/>
  <c r="AK33"/>
  <c r="AK97"/>
  <c r="E43"/>
  <c r="AK81"/>
  <c r="AK65"/>
  <c r="AK49"/>
  <c r="AK113"/>
  <c r="AO48" i="8"/>
  <c r="AO96"/>
  <c r="AO80"/>
  <c r="AO64"/>
  <c r="AO112"/>
  <c r="I42"/>
  <c r="AO32"/>
  <c r="AN32"/>
  <c r="AN96"/>
  <c r="AN80"/>
  <c r="AN112"/>
  <c r="H42"/>
  <c r="AN64"/>
  <c r="AN48"/>
  <c r="AQ64"/>
  <c r="K42"/>
  <c r="AQ25"/>
  <c r="K58" s="1"/>
  <c r="AQ22"/>
  <c r="AQ23"/>
  <c r="K56" s="1"/>
  <c r="AQ48"/>
  <c r="AQ32"/>
  <c r="AQ24"/>
  <c r="K57" s="1"/>
  <c r="AQ96"/>
  <c r="AQ80"/>
  <c r="AQ112"/>
  <c r="H55" i="3"/>
  <c r="AN26"/>
  <c r="H59" s="1"/>
  <c r="AN27"/>
  <c r="AL48" i="6"/>
  <c r="AL32"/>
  <c r="F42"/>
  <c r="AL80"/>
  <c r="AL112"/>
  <c r="AL64"/>
  <c r="AL96"/>
  <c r="AK57" i="8"/>
  <c r="AK121"/>
  <c r="AK41"/>
  <c r="AK89"/>
  <c r="AK105"/>
  <c r="AK73"/>
  <c r="E51"/>
  <c r="AR117" i="5"/>
  <c r="AR85"/>
  <c r="AR101"/>
  <c r="AR69"/>
  <c r="AR37"/>
  <c r="AR53"/>
  <c r="L47"/>
  <c r="D54" i="6"/>
  <c r="AJ92"/>
  <c r="AJ124"/>
  <c r="AJ76"/>
  <c r="AJ108"/>
  <c r="AJ60"/>
  <c r="AJ44"/>
  <c r="AJ104"/>
  <c r="AJ40"/>
  <c r="D50"/>
  <c r="AJ120"/>
  <c r="AJ72"/>
  <c r="AJ88"/>
  <c r="AJ56"/>
  <c r="D53"/>
  <c r="AJ75"/>
  <c r="AJ91"/>
  <c r="AJ59"/>
  <c r="AJ123"/>
  <c r="AJ107"/>
  <c r="AJ43"/>
  <c r="AH113" i="2"/>
  <c r="AH81"/>
  <c r="AH97"/>
  <c r="AH33"/>
  <c r="AH65"/>
  <c r="B43"/>
  <c r="AH49"/>
  <c r="L43"/>
  <c r="AR33"/>
  <c r="AR81"/>
  <c r="AR113"/>
  <c r="AR65"/>
  <c r="AR49"/>
  <c r="AR97"/>
  <c r="AL33"/>
  <c r="AL81"/>
  <c r="AL65"/>
  <c r="F43"/>
  <c r="AL113"/>
  <c r="AL49"/>
  <c r="AL97"/>
  <c r="AU123"/>
  <c r="O53"/>
  <c r="AU107"/>
  <c r="AU43"/>
  <c r="AU59"/>
  <c r="AU91"/>
  <c r="AU75"/>
  <c r="AP75"/>
  <c r="AP43"/>
  <c r="AP123"/>
  <c r="J53"/>
  <c r="AP91"/>
  <c r="AP107"/>
  <c r="AP59"/>
  <c r="AL43"/>
  <c r="AL75"/>
  <c r="AL91"/>
  <c r="AL123"/>
  <c r="AL59"/>
  <c r="F53"/>
  <c r="AL107"/>
  <c r="E45" i="6"/>
  <c r="AK115"/>
  <c r="AK67"/>
  <c r="AK35"/>
  <c r="AK99"/>
  <c r="AK83"/>
  <c r="AK51"/>
  <c r="AK36"/>
  <c r="AK84"/>
  <c r="AK52"/>
  <c r="AK116"/>
  <c r="AK100"/>
  <c r="AK68"/>
  <c r="E46"/>
  <c r="AO25" i="7"/>
  <c r="I58" s="1"/>
  <c r="AO33"/>
  <c r="AO65"/>
  <c r="AO97"/>
  <c r="I43"/>
  <c r="AO81"/>
  <c r="AO49"/>
  <c r="AO113"/>
  <c r="I46"/>
  <c r="AO100"/>
  <c r="AO84"/>
  <c r="AO52"/>
  <c r="AO36"/>
  <c r="AO68"/>
  <c r="AO116"/>
  <c r="AN100"/>
  <c r="AN84"/>
  <c r="AN116"/>
  <c r="AN36"/>
  <c r="H46"/>
  <c r="AN68"/>
  <c r="AN52"/>
  <c r="AN118"/>
  <c r="AN70"/>
  <c r="AN54"/>
  <c r="AN38"/>
  <c r="AN86"/>
  <c r="H48"/>
  <c r="AN102"/>
  <c r="AN90"/>
  <c r="AN106"/>
  <c r="AN58"/>
  <c r="H52"/>
  <c r="AN74"/>
  <c r="AN42"/>
  <c r="AN122"/>
  <c r="AS83" i="8"/>
  <c r="AS115"/>
  <c r="AS35"/>
  <c r="AS67"/>
  <c r="AS99"/>
  <c r="AS51"/>
  <c r="M45"/>
  <c r="AS105"/>
  <c r="AS41"/>
  <c r="AS89"/>
  <c r="AS57"/>
  <c r="AS121"/>
  <c r="M51"/>
  <c r="AS73"/>
  <c r="AM95" i="6"/>
  <c r="G41"/>
  <c r="AM23"/>
  <c r="G56" s="1"/>
  <c r="AM47"/>
  <c r="AM25"/>
  <c r="G58" s="1"/>
  <c r="AM22"/>
  <c r="AM24"/>
  <c r="G57" s="1"/>
  <c r="AM111"/>
  <c r="AM63"/>
  <c r="AM31"/>
  <c r="AM79"/>
  <c r="AL95"/>
  <c r="AL111"/>
  <c r="AL79"/>
  <c r="AL31"/>
  <c r="AL22"/>
  <c r="F41"/>
  <c r="AL63"/>
  <c r="AL23"/>
  <c r="F56" s="1"/>
  <c r="AL47"/>
  <c r="AL24"/>
  <c r="F57" s="1"/>
  <c r="AL25"/>
  <c r="F58" s="1"/>
  <c r="AT63"/>
  <c r="N41"/>
  <c r="AT79"/>
  <c r="AT111"/>
  <c r="AT31"/>
  <c r="AT95"/>
  <c r="AT47"/>
  <c r="AT22"/>
  <c r="AT23"/>
  <c r="N56" s="1"/>
  <c r="AT24"/>
  <c r="N57" s="1"/>
  <c r="AT25"/>
  <c r="N58" s="1"/>
  <c r="AJ40" i="5"/>
  <c r="AJ120"/>
  <c r="AJ104"/>
  <c r="AJ72"/>
  <c r="AJ56"/>
  <c r="D50"/>
  <c r="AJ88"/>
  <c r="AJ107"/>
  <c r="AJ75"/>
  <c r="AJ43"/>
  <c r="AJ91"/>
  <c r="D53"/>
  <c r="AJ59"/>
  <c r="AJ123"/>
  <c r="AR80"/>
  <c r="AR48"/>
  <c r="AR64"/>
  <c r="L42"/>
  <c r="AR96"/>
  <c r="AR32"/>
  <c r="AR112"/>
  <c r="AR104"/>
  <c r="L50"/>
  <c r="AR56"/>
  <c r="AR40"/>
  <c r="AR72"/>
  <c r="AR120"/>
  <c r="AR88"/>
  <c r="B55" i="3"/>
  <c r="AH27"/>
  <c r="AH26"/>
  <c r="B59" s="1"/>
  <c r="AM92" i="2"/>
  <c r="G54"/>
  <c r="AM124"/>
  <c r="AM60"/>
  <c r="AM44"/>
  <c r="AM76"/>
  <c r="AM108"/>
  <c r="AS76"/>
  <c r="AS92"/>
  <c r="AS60"/>
  <c r="AS108"/>
  <c r="AS44"/>
  <c r="M54"/>
  <c r="AS124"/>
  <c r="AM112"/>
  <c r="AM80"/>
  <c r="AM64"/>
  <c r="AM96"/>
  <c r="AM32"/>
  <c r="AM48"/>
  <c r="G42"/>
  <c r="G45"/>
  <c r="AM67"/>
  <c r="AM35"/>
  <c r="AM51"/>
  <c r="AM99"/>
  <c r="AM115"/>
  <c r="AM83"/>
  <c r="AT67"/>
  <c r="AT35"/>
  <c r="AT99"/>
  <c r="N45"/>
  <c r="AT115"/>
  <c r="AT83"/>
  <c r="AT51"/>
  <c r="AS96"/>
  <c r="AS48"/>
  <c r="M42"/>
  <c r="AS64"/>
  <c r="AS112"/>
  <c r="AS80"/>
  <c r="AS32"/>
  <c r="AQ83" i="7"/>
  <c r="AQ115"/>
  <c r="AQ99"/>
  <c r="K45"/>
  <c r="AQ67"/>
  <c r="AQ51"/>
  <c r="AQ35"/>
  <c r="AQ84"/>
  <c r="AQ36"/>
  <c r="AQ68"/>
  <c r="K46"/>
  <c r="AQ116"/>
  <c r="AQ100"/>
  <c r="AQ52"/>
  <c r="AQ118"/>
  <c r="K48"/>
  <c r="AQ38"/>
  <c r="AQ54"/>
  <c r="AQ70"/>
  <c r="AQ86"/>
  <c r="AQ102"/>
  <c r="AL100"/>
  <c r="AL68"/>
  <c r="AL52"/>
  <c r="AL36"/>
  <c r="AL84"/>
  <c r="F46"/>
  <c r="AL116"/>
  <c r="F52"/>
  <c r="AL42"/>
  <c r="AL106"/>
  <c r="AL74"/>
  <c r="AL122"/>
  <c r="AL58"/>
  <c r="AL90"/>
  <c r="G47"/>
  <c r="AM101"/>
  <c r="AM69"/>
  <c r="AM53"/>
  <c r="AM117"/>
  <c r="AM37"/>
  <c r="AM85"/>
  <c r="AM65"/>
  <c r="AM33"/>
  <c r="AM49"/>
  <c r="AM81"/>
  <c r="AM97"/>
  <c r="AM113"/>
  <c r="G43"/>
  <c r="AM90"/>
  <c r="G52"/>
  <c r="AM42"/>
  <c r="AM74"/>
  <c r="AM122"/>
  <c r="AM106"/>
  <c r="AM58"/>
  <c r="AJ119" i="8"/>
  <c r="AJ87"/>
  <c r="AJ103"/>
  <c r="AJ71"/>
  <c r="D49"/>
  <c r="AJ39"/>
  <c r="AJ55"/>
  <c r="AJ117"/>
  <c r="AJ53"/>
  <c r="AJ37"/>
  <c r="AJ69"/>
  <c r="AJ101"/>
  <c r="D47"/>
  <c r="AJ85"/>
  <c r="AL74"/>
  <c r="AL106"/>
  <c r="AL90"/>
  <c r="AL58"/>
  <c r="F52"/>
  <c r="AL42"/>
  <c r="AL122"/>
  <c r="AL120"/>
  <c r="AL104"/>
  <c r="AL56"/>
  <c r="AL72"/>
  <c r="F50"/>
  <c r="AL40"/>
  <c r="AL88"/>
  <c r="AN50" i="2"/>
  <c r="AN82"/>
  <c r="AN98"/>
  <c r="AN114"/>
  <c r="AN34"/>
  <c r="AN66"/>
  <c r="H44"/>
  <c r="AL66"/>
  <c r="AL34"/>
  <c r="AL50"/>
  <c r="AL98"/>
  <c r="AL82"/>
  <c r="F44"/>
  <c r="AL114"/>
  <c r="AI98"/>
  <c r="AI66"/>
  <c r="AI114"/>
  <c r="AI34"/>
  <c r="AI50"/>
  <c r="AI82"/>
  <c r="C44"/>
  <c r="AP131"/>
  <c r="AP9"/>
  <c r="AP14"/>
  <c r="K12"/>
  <c r="AO23" i="8"/>
  <c r="I56" s="1"/>
  <c r="AN22"/>
  <c r="K10" i="2"/>
  <c r="AK21"/>
  <c r="AJ12"/>
  <c r="K8"/>
  <c r="AM88"/>
  <c r="AM40"/>
  <c r="AM56"/>
  <c r="G50"/>
  <c r="AM120"/>
  <c r="AM104"/>
  <c r="AM72"/>
  <c r="AJ121" i="7"/>
  <c r="AJ89"/>
  <c r="D51"/>
  <c r="AJ73"/>
  <c r="AJ57"/>
  <c r="AJ41"/>
  <c r="AJ105"/>
  <c r="AH40"/>
  <c r="AH120"/>
  <c r="AH88"/>
  <c r="AH72"/>
  <c r="AH104"/>
  <c r="AH56"/>
  <c r="B50"/>
  <c r="AP81"/>
  <c r="AP33"/>
  <c r="AP97"/>
  <c r="AP65"/>
  <c r="J43"/>
  <c r="AP113"/>
  <c r="AP49"/>
  <c r="AP47" i="8"/>
  <c r="J41"/>
  <c r="AP95"/>
  <c r="AP111"/>
  <c r="AP63"/>
  <c r="AP31"/>
  <c r="AP79"/>
  <c r="AP24"/>
  <c r="J57" s="1"/>
  <c r="AP22"/>
  <c r="AP23"/>
  <c r="J56" s="1"/>
  <c r="AP25"/>
  <c r="J58" s="1"/>
  <c r="AO55" i="2"/>
  <c r="AO119"/>
  <c r="AO87"/>
  <c r="AO39"/>
  <c r="I49"/>
  <c r="AO103"/>
  <c r="AO71"/>
  <c r="AS48" i="3"/>
  <c r="AS80"/>
  <c r="AS96"/>
  <c r="AS32"/>
  <c r="AS112"/>
  <c r="M42"/>
  <c r="AS64"/>
  <c r="AQ70" i="2"/>
  <c r="AQ38"/>
  <c r="AQ118"/>
  <c r="AQ102"/>
  <c r="AQ86"/>
  <c r="K48"/>
  <c r="AQ54"/>
  <c r="E42" i="7"/>
  <c r="AK80"/>
  <c r="AK48"/>
  <c r="AK96"/>
  <c r="AK64"/>
  <c r="AK112"/>
  <c r="AK32"/>
  <c r="AM103" i="6"/>
  <c r="AM55"/>
  <c r="AM71"/>
  <c r="AM119"/>
  <c r="G49"/>
  <c r="AM39"/>
  <c r="AM87"/>
  <c r="AR39" i="7"/>
  <c r="AR55"/>
  <c r="AR103"/>
  <c r="L49"/>
  <c r="AR119"/>
  <c r="AR71"/>
  <c r="AR87"/>
  <c r="AK121"/>
  <c r="AK89"/>
  <c r="AK57"/>
  <c r="AK73"/>
  <c r="AK105"/>
  <c r="AK41"/>
  <c r="E51"/>
  <c r="AQ87" i="8"/>
  <c r="AQ119"/>
  <c r="AQ39"/>
  <c r="AQ71"/>
  <c r="AQ55"/>
  <c r="K49"/>
  <c r="AQ103"/>
  <c r="N55" i="5"/>
  <c r="AT26"/>
  <c r="N59" s="1"/>
  <c r="AT27"/>
  <c r="AS85" i="2"/>
  <c r="AS101"/>
  <c r="AS37"/>
  <c r="AS53"/>
  <c r="M47"/>
  <c r="AS117"/>
  <c r="AS69"/>
  <c r="AM90" i="3"/>
  <c r="AM58"/>
  <c r="AM74"/>
  <c r="G52"/>
  <c r="AM42"/>
  <c r="AM122"/>
  <c r="AM106"/>
  <c r="AO121" i="8"/>
  <c r="AO41"/>
  <c r="I51"/>
  <c r="AO57"/>
  <c r="AO73"/>
  <c r="AO105"/>
  <c r="AO89"/>
  <c r="AM63" i="5"/>
  <c r="AM79"/>
  <c r="AM47"/>
  <c r="AM31"/>
  <c r="G41"/>
  <c r="AM22"/>
  <c r="AM25"/>
  <c r="G58" s="1"/>
  <c r="AM95"/>
  <c r="AM111"/>
  <c r="AM24"/>
  <c r="G57" s="1"/>
  <c r="AM23"/>
  <c r="G56" s="1"/>
  <c r="G44"/>
  <c r="AM98"/>
  <c r="AM34"/>
  <c r="AM82"/>
  <c r="AM50"/>
  <c r="AM114"/>
  <c r="AM66"/>
  <c r="AT96" i="2"/>
  <c r="N42"/>
  <c r="AT64"/>
  <c r="AT48"/>
  <c r="AT32"/>
  <c r="AT112"/>
  <c r="AT80"/>
  <c r="J50"/>
  <c r="AP104"/>
  <c r="AP88"/>
  <c r="AP72"/>
  <c r="AP40"/>
  <c r="AP120"/>
  <c r="AP56"/>
  <c r="AN104"/>
  <c r="AN72"/>
  <c r="AN40"/>
  <c r="H50"/>
  <c r="AN56"/>
  <c r="AN88"/>
  <c r="AN120"/>
  <c r="AI40"/>
  <c r="AI104"/>
  <c r="AI72"/>
  <c r="AI56"/>
  <c r="AI88"/>
  <c r="C50"/>
  <c r="AI120"/>
  <c r="AT40"/>
  <c r="N50"/>
  <c r="AT88"/>
  <c r="AT120"/>
  <c r="AT72"/>
  <c r="AT56"/>
  <c r="AT104"/>
  <c r="AM27" i="8"/>
  <c r="AM130" s="1"/>
  <c r="G55"/>
  <c r="AM26"/>
  <c r="G59" s="1"/>
  <c r="D44" i="7"/>
  <c r="AJ50"/>
  <c r="AJ98"/>
  <c r="AJ34"/>
  <c r="AJ66"/>
  <c r="AJ114"/>
  <c r="AJ82"/>
  <c r="AJ120"/>
  <c r="AJ40"/>
  <c r="AJ56"/>
  <c r="AJ104"/>
  <c r="D50"/>
  <c r="AJ88"/>
  <c r="AJ72"/>
  <c r="AS71"/>
  <c r="AS119"/>
  <c r="AS103"/>
  <c r="AS87"/>
  <c r="AS39"/>
  <c r="AS55"/>
  <c r="M49"/>
  <c r="AS66"/>
  <c r="M44"/>
  <c r="AS82"/>
  <c r="AS34"/>
  <c r="AS98"/>
  <c r="AS50"/>
  <c r="AS114"/>
  <c r="AH99"/>
  <c r="AH35"/>
  <c r="AH83"/>
  <c r="AH67"/>
  <c r="AH115"/>
  <c r="B45"/>
  <c r="AH51"/>
  <c r="AH82"/>
  <c r="AH66"/>
  <c r="AH50"/>
  <c r="B44"/>
  <c r="AH34"/>
  <c r="AH114"/>
  <c r="AH98"/>
  <c r="AP73"/>
  <c r="AP105"/>
  <c r="AP121"/>
  <c r="AP41"/>
  <c r="AP57"/>
  <c r="J51"/>
  <c r="AP89"/>
  <c r="AP85"/>
  <c r="AP101"/>
  <c r="AP69"/>
  <c r="AP53"/>
  <c r="J47"/>
  <c r="AP117"/>
  <c r="AP37"/>
  <c r="J45"/>
  <c r="AP83"/>
  <c r="AP115"/>
  <c r="AP99"/>
  <c r="AP67"/>
  <c r="AP51"/>
  <c r="AP35"/>
  <c r="L48" i="8"/>
  <c r="AR54"/>
  <c r="AR86"/>
  <c r="AR102"/>
  <c r="AR118"/>
  <c r="AR38"/>
  <c r="AR70"/>
  <c r="AR84"/>
  <c r="AR68"/>
  <c r="AR36"/>
  <c r="AR52"/>
  <c r="AR116"/>
  <c r="L46"/>
  <c r="AR100"/>
  <c r="AP85"/>
  <c r="AP117"/>
  <c r="AP37"/>
  <c r="AP53"/>
  <c r="AP101"/>
  <c r="J47"/>
  <c r="AP69"/>
  <c r="AP86"/>
  <c r="AP102"/>
  <c r="AP70"/>
  <c r="J48"/>
  <c r="AP118"/>
  <c r="AP38"/>
  <c r="AP54"/>
  <c r="AM87" i="2"/>
  <c r="AM39"/>
  <c r="AM71"/>
  <c r="AM103"/>
  <c r="AM119"/>
  <c r="AM55"/>
  <c r="G49"/>
  <c r="AS119"/>
  <c r="AS87"/>
  <c r="AS71"/>
  <c r="AS39"/>
  <c r="AS103"/>
  <c r="M49"/>
  <c r="AS55"/>
  <c r="AS76" i="3"/>
  <c r="AS92"/>
  <c r="AS124"/>
  <c r="AS44"/>
  <c r="M54"/>
  <c r="AS60"/>
  <c r="AS108"/>
  <c r="AS23"/>
  <c r="M56" s="1"/>
  <c r="AS31"/>
  <c r="AS24"/>
  <c r="M57" s="1"/>
  <c r="AS95"/>
  <c r="AS25"/>
  <c r="M58" s="1"/>
  <c r="M41"/>
  <c r="AS22"/>
  <c r="AS79"/>
  <c r="AS111"/>
  <c r="AS47"/>
  <c r="AS63"/>
  <c r="AN81" i="2"/>
  <c r="AN65"/>
  <c r="H43"/>
  <c r="AN33"/>
  <c r="AN49"/>
  <c r="AN113"/>
  <c r="AN97"/>
  <c r="AQ75" i="3"/>
  <c r="K53"/>
  <c r="AQ43"/>
  <c r="AQ59"/>
  <c r="AQ107"/>
  <c r="AQ123"/>
  <c r="AQ91"/>
  <c r="AL27"/>
  <c r="F55"/>
  <c r="AL26"/>
  <c r="F59" s="1"/>
  <c r="AO63" i="2"/>
  <c r="AO79"/>
  <c r="I41"/>
  <c r="AO22"/>
  <c r="AO23"/>
  <c r="I56" s="1"/>
  <c r="AO95"/>
  <c r="AO31"/>
  <c r="AO47"/>
  <c r="AO25"/>
  <c r="I58" s="1"/>
  <c r="AO111"/>
  <c r="AO24"/>
  <c r="I57" s="1"/>
  <c r="AM47"/>
  <c r="AM63"/>
  <c r="AM25"/>
  <c r="G58" s="1"/>
  <c r="AM24"/>
  <c r="G57" s="1"/>
  <c r="AM22"/>
  <c r="AM31"/>
  <c r="AM79"/>
  <c r="AM95"/>
  <c r="AM111"/>
  <c r="G41"/>
  <c r="AM23"/>
  <c r="G56" s="1"/>
  <c r="AS79"/>
  <c r="AS22"/>
  <c r="AS111"/>
  <c r="AS47"/>
  <c r="AS23"/>
  <c r="M56" s="1"/>
  <c r="AS95"/>
  <c r="AS25"/>
  <c r="M58" s="1"/>
  <c r="AS31"/>
  <c r="AS24"/>
  <c r="M57" s="1"/>
  <c r="AS63"/>
  <c r="M41"/>
  <c r="AL89"/>
  <c r="AL121"/>
  <c r="AL73"/>
  <c r="F51"/>
  <c r="AL41"/>
  <c r="AL105"/>
  <c r="AL57"/>
  <c r="AU57"/>
  <c r="AU73"/>
  <c r="AU105"/>
  <c r="AU41"/>
  <c r="O51"/>
  <c r="AU121"/>
  <c r="AU89"/>
  <c r="C51"/>
  <c r="AI121"/>
  <c r="AI105"/>
  <c r="AI89"/>
  <c r="AI73"/>
  <c r="AI41"/>
  <c r="AI57"/>
  <c r="AQ68"/>
  <c r="AQ36"/>
  <c r="AQ84"/>
  <c r="K46"/>
  <c r="AQ116"/>
  <c r="AQ100"/>
  <c r="AQ52"/>
  <c r="AR100"/>
  <c r="AR36"/>
  <c r="AR68"/>
  <c r="L46"/>
  <c r="AR84"/>
  <c r="AR116"/>
  <c r="AR52"/>
  <c r="AN86"/>
  <c r="AN118"/>
  <c r="AN102"/>
  <c r="AN38"/>
  <c r="H48"/>
  <c r="AN70"/>
  <c r="AN54"/>
  <c r="AU38"/>
  <c r="AU102"/>
  <c r="AU70"/>
  <c r="AU54"/>
  <c r="O48"/>
  <c r="AU118"/>
  <c r="AU86"/>
  <c r="AI86"/>
  <c r="C48"/>
  <c r="AI118"/>
  <c r="AI38"/>
  <c r="AI102"/>
  <c r="AI70"/>
  <c r="AI54"/>
  <c r="I43" i="5"/>
  <c r="AO33"/>
  <c r="AO65"/>
  <c r="AO49"/>
  <c r="AO97"/>
  <c r="AO81"/>
  <c r="AO113"/>
  <c r="AO99"/>
  <c r="AO35"/>
  <c r="AO83"/>
  <c r="AO51"/>
  <c r="AO67"/>
  <c r="I45"/>
  <c r="AO115"/>
  <c r="AO91"/>
  <c r="AO59"/>
  <c r="AO107"/>
  <c r="AO123"/>
  <c r="AO75"/>
  <c r="AO43"/>
  <c r="I53"/>
  <c r="AS48" i="7"/>
  <c r="AS96"/>
  <c r="M42"/>
  <c r="AS80"/>
  <c r="AS64"/>
  <c r="AS32"/>
  <c r="AS112"/>
  <c r="AQ48"/>
  <c r="AQ80"/>
  <c r="K42"/>
  <c r="AQ64"/>
  <c r="AQ32"/>
  <c r="AQ112"/>
  <c r="AQ96"/>
  <c r="AJ96"/>
  <c r="D42"/>
  <c r="AJ64"/>
  <c r="AJ112"/>
  <c r="AJ80"/>
  <c r="AJ48"/>
  <c r="AJ32"/>
  <c r="N42"/>
  <c r="AT112"/>
  <c r="AT32"/>
  <c r="AT80"/>
  <c r="AT64"/>
  <c r="AT96"/>
  <c r="AT25"/>
  <c r="N58" s="1"/>
  <c r="AT48"/>
  <c r="AT24"/>
  <c r="N57" s="1"/>
  <c r="AT23"/>
  <c r="N56" s="1"/>
  <c r="AT22"/>
  <c r="AR37" i="2"/>
  <c r="L47"/>
  <c r="AR69"/>
  <c r="AR53"/>
  <c r="AR85"/>
  <c r="AR101"/>
  <c r="AR117"/>
  <c r="H50" i="5"/>
  <c r="AN104"/>
  <c r="AN72"/>
  <c r="AN120"/>
  <c r="AN40"/>
  <c r="AN88"/>
  <c r="AN56"/>
  <c r="H45"/>
  <c r="AN115"/>
  <c r="AN99"/>
  <c r="AN83"/>
  <c r="AN35"/>
  <c r="AN67"/>
  <c r="AN51"/>
  <c r="AN76"/>
  <c r="AN92"/>
  <c r="AN60"/>
  <c r="AN44"/>
  <c r="AN124"/>
  <c r="H54"/>
  <c r="AN108"/>
  <c r="AI26"/>
  <c r="C59" s="1"/>
  <c r="C55"/>
  <c r="AI27"/>
  <c r="AR48" i="3"/>
  <c r="AR32"/>
  <c r="AR80"/>
  <c r="AR112"/>
  <c r="L42"/>
  <c r="AR64"/>
  <c r="AR96"/>
  <c r="AR111"/>
  <c r="AR22"/>
  <c r="AR24"/>
  <c r="L57" s="1"/>
  <c r="AR47"/>
  <c r="AR63"/>
  <c r="AR31"/>
  <c r="L41"/>
  <c r="AR25"/>
  <c r="L58" s="1"/>
  <c r="AR95"/>
  <c r="AR23"/>
  <c r="L56" s="1"/>
  <c r="AR79"/>
  <c r="AR37"/>
  <c r="AR117"/>
  <c r="L47"/>
  <c r="AR101"/>
  <c r="AR53"/>
  <c r="AR69"/>
  <c r="AR85"/>
  <c r="AM121"/>
  <c r="AM57"/>
  <c r="AM89"/>
  <c r="AM105"/>
  <c r="G51"/>
  <c r="AM41"/>
  <c r="AM73"/>
  <c r="AU90" i="2"/>
  <c r="AU42"/>
  <c r="AU106"/>
  <c r="O52"/>
  <c r="AU74"/>
  <c r="AU122"/>
  <c r="AU58"/>
  <c r="AT74"/>
  <c r="AT58"/>
  <c r="AT42"/>
  <c r="AT106"/>
  <c r="AT122"/>
  <c r="N52"/>
  <c r="AT90"/>
  <c r="L44" i="7"/>
  <c r="AR66"/>
  <c r="AR82"/>
  <c r="AR98"/>
  <c r="AR114"/>
  <c r="AR34"/>
  <c r="AR50"/>
  <c r="AR84"/>
  <c r="AR36"/>
  <c r="AR52"/>
  <c r="AR68"/>
  <c r="AR100"/>
  <c r="AR116"/>
  <c r="L46"/>
  <c r="AR115"/>
  <c r="AR99"/>
  <c r="AR35"/>
  <c r="AR67"/>
  <c r="AR51"/>
  <c r="AR83"/>
  <c r="L45"/>
  <c r="E46"/>
  <c r="AK84"/>
  <c r="AK36"/>
  <c r="AK52"/>
  <c r="AK116"/>
  <c r="AK68"/>
  <c r="AK100"/>
  <c r="AK35"/>
  <c r="AK51"/>
  <c r="AK99"/>
  <c r="AK83"/>
  <c r="E45"/>
  <c r="AK67"/>
  <c r="AK115"/>
  <c r="AM64" i="8"/>
  <c r="AM112"/>
  <c r="AM48"/>
  <c r="AM96"/>
  <c r="G42"/>
  <c r="AM80"/>
  <c r="AM32"/>
  <c r="AJ48"/>
  <c r="AJ96"/>
  <c r="D42"/>
  <c r="AJ80"/>
  <c r="AJ32"/>
  <c r="AJ112"/>
  <c r="AJ64"/>
  <c r="O42"/>
  <c r="AU96"/>
  <c r="AU112"/>
  <c r="AU80"/>
  <c r="AU64"/>
  <c r="AU48"/>
  <c r="AU32"/>
  <c r="AU23"/>
  <c r="O56" s="1"/>
  <c r="AU25"/>
  <c r="O58" s="1"/>
  <c r="AU24"/>
  <c r="O57" s="1"/>
  <c r="AU22"/>
  <c r="AJ89" i="5"/>
  <c r="AJ41"/>
  <c r="AJ105"/>
  <c r="D51"/>
  <c r="AJ57"/>
  <c r="AJ121"/>
  <c r="AJ73"/>
  <c r="AL34" i="6"/>
  <c r="AL98"/>
  <c r="AL50"/>
  <c r="AL82"/>
  <c r="AL66"/>
  <c r="F44"/>
  <c r="AL114"/>
  <c r="AO117"/>
  <c r="I47"/>
  <c r="AO85"/>
  <c r="AO101"/>
  <c r="AO37"/>
  <c r="AO69"/>
  <c r="AO53"/>
  <c r="AJ70"/>
  <c r="AJ86"/>
  <c r="AJ118"/>
  <c r="AJ54"/>
  <c r="AJ102"/>
  <c r="D48"/>
  <c r="AJ38"/>
  <c r="AJ84"/>
  <c r="D46"/>
  <c r="AJ116"/>
  <c r="AJ100"/>
  <c r="AJ68"/>
  <c r="AJ52"/>
  <c r="AJ36"/>
  <c r="AM33" i="2"/>
  <c r="G43"/>
  <c r="AM49"/>
  <c r="AM81"/>
  <c r="AM65"/>
  <c r="AM113"/>
  <c r="AM97"/>
  <c r="AQ113"/>
  <c r="AQ33"/>
  <c r="AQ97"/>
  <c r="K43"/>
  <c r="AQ49"/>
  <c r="AQ81"/>
  <c r="AQ65"/>
  <c r="AI97"/>
  <c r="C43"/>
  <c r="AI113"/>
  <c r="AI49"/>
  <c r="AI65"/>
  <c r="AI33"/>
  <c r="AI81"/>
  <c r="AH91"/>
  <c r="AH123"/>
  <c r="AH107"/>
  <c r="AH75"/>
  <c r="AH43"/>
  <c r="B53"/>
  <c r="AH59"/>
  <c r="AM107"/>
  <c r="AM123"/>
  <c r="G53"/>
  <c r="AM43"/>
  <c r="AM75"/>
  <c r="AM91"/>
  <c r="AM59"/>
  <c r="AQ91"/>
  <c r="AQ43"/>
  <c r="AQ75"/>
  <c r="K53"/>
  <c r="AQ123"/>
  <c r="AQ107"/>
  <c r="AQ59"/>
  <c r="AI91"/>
  <c r="C53"/>
  <c r="AI43"/>
  <c r="AI123"/>
  <c r="AI59"/>
  <c r="AI107"/>
  <c r="AI75"/>
  <c r="E55" i="3"/>
  <c r="AK27"/>
  <c r="AK26"/>
  <c r="E59" s="1"/>
  <c r="AK119" i="6"/>
  <c r="AK87"/>
  <c r="E49"/>
  <c r="AK55"/>
  <c r="AK71"/>
  <c r="AK39"/>
  <c r="AK103"/>
  <c r="AK37"/>
  <c r="AK69"/>
  <c r="E47"/>
  <c r="AK101"/>
  <c r="AK117"/>
  <c r="AK85"/>
  <c r="AK53"/>
  <c r="AO41" i="7"/>
  <c r="AO121"/>
  <c r="I51"/>
  <c r="AO105"/>
  <c r="AO89"/>
  <c r="AO57"/>
  <c r="AO73"/>
  <c r="AO74"/>
  <c r="AO42"/>
  <c r="AO58"/>
  <c r="AO90"/>
  <c r="AO122"/>
  <c r="AO106"/>
  <c r="I52"/>
  <c r="AO104"/>
  <c r="AO56"/>
  <c r="AO40"/>
  <c r="I50"/>
  <c r="AO120"/>
  <c r="AO72"/>
  <c r="AO88"/>
  <c r="AN33"/>
  <c r="H43"/>
  <c r="AN49"/>
  <c r="AN113"/>
  <c r="AN65"/>
  <c r="AN81"/>
  <c r="AN97"/>
  <c r="AN83"/>
  <c r="AN51"/>
  <c r="AN115"/>
  <c r="AN35"/>
  <c r="H45"/>
  <c r="AN99"/>
  <c r="AN67"/>
  <c r="AN114"/>
  <c r="AN34"/>
  <c r="AN82"/>
  <c r="AN66"/>
  <c r="AN50"/>
  <c r="H44"/>
  <c r="AN98"/>
  <c r="M43" i="8"/>
  <c r="AS65"/>
  <c r="AS81"/>
  <c r="AS97"/>
  <c r="AS49"/>
  <c r="AS33"/>
  <c r="AS113"/>
  <c r="AQ25" i="6"/>
  <c r="K58" s="1"/>
  <c r="AQ23"/>
  <c r="K56" s="1"/>
  <c r="AQ95"/>
  <c r="AQ47"/>
  <c r="AQ31"/>
  <c r="AQ24"/>
  <c r="K57" s="1"/>
  <c r="AQ22"/>
  <c r="AQ79"/>
  <c r="AQ111"/>
  <c r="AQ63"/>
  <c r="K41"/>
  <c r="AJ47"/>
  <c r="AJ63"/>
  <c r="AJ23"/>
  <c r="D56" s="1"/>
  <c r="AJ31"/>
  <c r="AJ22"/>
  <c r="AJ25"/>
  <c r="D58" s="1"/>
  <c r="AJ111"/>
  <c r="D41"/>
  <c r="AJ24"/>
  <c r="D57" s="1"/>
  <c r="AJ79"/>
  <c r="AJ95"/>
  <c r="AP22"/>
  <c r="AP79"/>
  <c r="AP111"/>
  <c r="J41"/>
  <c r="AP63"/>
  <c r="AP25"/>
  <c r="J58" s="1"/>
  <c r="AP47"/>
  <c r="AP24"/>
  <c r="J57" s="1"/>
  <c r="AP31"/>
  <c r="AP95"/>
  <c r="AP23"/>
  <c r="J56" s="1"/>
  <c r="AJ47" i="5"/>
  <c r="AJ31"/>
  <c r="AJ111"/>
  <c r="AJ23"/>
  <c r="D56" s="1"/>
  <c r="D41"/>
  <c r="Q43" s="1"/>
  <c r="AJ63"/>
  <c r="AJ22"/>
  <c r="AJ79"/>
  <c r="AJ95"/>
  <c r="AJ24"/>
  <c r="D57" s="1"/>
  <c r="AJ25"/>
  <c r="D58" s="1"/>
  <c r="P58" s="1"/>
  <c r="AJ34"/>
  <c r="AJ98"/>
  <c r="AJ50"/>
  <c r="AJ82"/>
  <c r="AJ66"/>
  <c r="D44"/>
  <c r="AJ114"/>
  <c r="L53"/>
  <c r="AR107"/>
  <c r="AR43"/>
  <c r="AR91"/>
  <c r="AR59"/>
  <c r="AR75"/>
  <c r="AR123"/>
  <c r="AR34"/>
  <c r="AR66"/>
  <c r="AR98"/>
  <c r="AR114"/>
  <c r="AR50"/>
  <c r="AR82"/>
  <c r="L44"/>
  <c r="AR79"/>
  <c r="AR47"/>
  <c r="L41"/>
  <c r="AR95"/>
  <c r="AR24"/>
  <c r="L57" s="1"/>
  <c r="AR111"/>
  <c r="AR63"/>
  <c r="AR25"/>
  <c r="L58" s="1"/>
  <c r="AR31"/>
  <c r="AR22"/>
  <c r="AR23"/>
  <c r="L56" s="1"/>
  <c r="AI131" i="7"/>
  <c r="AI16"/>
  <c r="AI14"/>
  <c r="AI15"/>
  <c r="AI21"/>
  <c r="AI17"/>
  <c r="AI13"/>
  <c r="AI18"/>
  <c r="AI12"/>
  <c r="AI11"/>
  <c r="AI20"/>
  <c r="AI10"/>
  <c r="AI19"/>
  <c r="AI8"/>
  <c r="AH44" i="2"/>
  <c r="AH108"/>
  <c r="AH124"/>
  <c r="AH76"/>
  <c r="AH92"/>
  <c r="B54"/>
  <c r="AH60"/>
  <c r="AN60"/>
  <c r="AN124"/>
  <c r="AN76"/>
  <c r="H54"/>
  <c r="AN108"/>
  <c r="AN92"/>
  <c r="AN44"/>
  <c r="AT76"/>
  <c r="AT60"/>
  <c r="AT108"/>
  <c r="N54"/>
  <c r="AT44"/>
  <c r="AT124"/>
  <c r="AT92"/>
  <c r="AL92"/>
  <c r="F54"/>
  <c r="AL108"/>
  <c r="AL60"/>
  <c r="AL76"/>
  <c r="AL124"/>
  <c r="AL44"/>
  <c r="AM121" i="8"/>
  <c r="AM73"/>
  <c r="AM105"/>
  <c r="AM89"/>
  <c r="AM41"/>
  <c r="AM57"/>
  <c r="G51"/>
  <c r="AQ35" i="2"/>
  <c r="AQ115"/>
  <c r="AQ67"/>
  <c r="K45"/>
  <c r="AQ83"/>
  <c r="AQ99"/>
  <c r="AQ51"/>
  <c r="AS51"/>
  <c r="AS67"/>
  <c r="AS83"/>
  <c r="AS35"/>
  <c r="AS99"/>
  <c r="AS115"/>
  <c r="M45"/>
  <c r="AQ131"/>
  <c r="AQ9"/>
  <c r="AQ14"/>
  <c r="K46" i="6"/>
  <c r="AQ116"/>
  <c r="AQ100"/>
  <c r="AQ84"/>
  <c r="AQ36"/>
  <c r="AQ68"/>
  <c r="AQ52"/>
  <c r="AQ69"/>
  <c r="AQ117"/>
  <c r="AQ53"/>
  <c r="AQ85"/>
  <c r="K47"/>
  <c r="AQ37"/>
  <c r="AQ101"/>
  <c r="AQ101" i="7"/>
  <c r="AQ85"/>
  <c r="K47"/>
  <c r="AQ117"/>
  <c r="AQ37"/>
  <c r="AQ53"/>
  <c r="AQ69"/>
  <c r="AQ121"/>
  <c r="AQ89"/>
  <c r="AQ57"/>
  <c r="AQ73"/>
  <c r="K51"/>
  <c r="AQ105"/>
  <c r="AQ41"/>
  <c r="AL105"/>
  <c r="AL57"/>
  <c r="AL73"/>
  <c r="AL121"/>
  <c r="F51"/>
  <c r="AL41"/>
  <c r="AL89"/>
  <c r="F48"/>
  <c r="AL86"/>
  <c r="AL118"/>
  <c r="AL70"/>
  <c r="AL38"/>
  <c r="AL54"/>
  <c r="AL102"/>
  <c r="AL39"/>
  <c r="AL87"/>
  <c r="AL103"/>
  <c r="AL71"/>
  <c r="AL119"/>
  <c r="AL55"/>
  <c r="F49"/>
  <c r="G51"/>
  <c r="AM89"/>
  <c r="AM105"/>
  <c r="AM73"/>
  <c r="AM121"/>
  <c r="AM41"/>
  <c r="AM57"/>
  <c r="AM102"/>
  <c r="AM70"/>
  <c r="AM38"/>
  <c r="AM54"/>
  <c r="G48"/>
  <c r="AM86"/>
  <c r="AM118"/>
  <c r="AM71"/>
  <c r="AM119"/>
  <c r="AM87"/>
  <c r="AM39"/>
  <c r="AM55"/>
  <c r="G49"/>
  <c r="AM103"/>
  <c r="AJ41" i="8"/>
  <c r="AJ57"/>
  <c r="AJ121"/>
  <c r="D51"/>
  <c r="AJ105"/>
  <c r="AJ89"/>
  <c r="AJ73"/>
  <c r="AJ35"/>
  <c r="AJ99"/>
  <c r="AJ115"/>
  <c r="D45"/>
  <c r="AJ67"/>
  <c r="AJ83"/>
  <c r="AJ51"/>
  <c r="F47"/>
  <c r="AL101"/>
  <c r="AL37"/>
  <c r="AL117"/>
  <c r="AL69"/>
  <c r="AL85"/>
  <c r="AL53"/>
  <c r="AL97"/>
  <c r="AL113"/>
  <c r="AL49"/>
  <c r="AL81"/>
  <c r="AL33"/>
  <c r="F43"/>
  <c r="AL65"/>
  <c r="AO114" i="2"/>
  <c r="AO66"/>
  <c r="AO98"/>
  <c r="AO34"/>
  <c r="I44"/>
  <c r="AO82"/>
  <c r="AO50"/>
  <c r="AK8"/>
  <c r="AP30" i="4"/>
  <c r="AI30"/>
  <c r="AK23" i="8"/>
  <c r="E56" s="1"/>
  <c r="K6" i="7"/>
  <c r="AK16" i="2"/>
  <c r="AJ8"/>
  <c r="AK13"/>
  <c r="AJ19"/>
  <c r="AK24" i="8"/>
  <c r="E57" s="1"/>
  <c r="K6" i="6"/>
  <c r="AO22" i="8"/>
  <c r="K14" i="2"/>
  <c r="AN24" i="8"/>
  <c r="H57" s="1"/>
  <c r="AK12" i="2"/>
  <c r="K14" i="7"/>
  <c r="AP11" i="2"/>
  <c r="AM104" i="6"/>
  <c r="AM88"/>
  <c r="AM56"/>
  <c r="AM40"/>
  <c r="AM120"/>
  <c r="AM72"/>
  <c r="G50"/>
  <c r="O56" i="3"/>
  <c r="AU26"/>
  <c r="O59" s="1"/>
  <c r="AM67" i="5"/>
  <c r="AM51"/>
  <c r="AM83"/>
  <c r="AM99"/>
  <c r="AM115"/>
  <c r="AM35"/>
  <c r="G45"/>
  <c r="B50" i="2"/>
  <c r="AH40"/>
  <c r="AH104"/>
  <c r="AH72"/>
  <c r="AH56"/>
  <c r="AH120"/>
  <c r="AH88"/>
  <c r="AJ122" i="7"/>
  <c r="AJ106"/>
  <c r="AJ74"/>
  <c r="AJ58"/>
  <c r="D52"/>
  <c r="AJ42"/>
  <c r="AJ90"/>
  <c r="M48"/>
  <c r="AS54"/>
  <c r="AS70"/>
  <c r="AS86"/>
  <c r="AS118"/>
  <c r="AS102"/>
  <c r="AS38"/>
  <c r="AH73"/>
  <c r="AH41"/>
  <c r="AH105"/>
  <c r="AH121"/>
  <c r="AH57"/>
  <c r="AH89"/>
  <c r="B51"/>
  <c r="J52"/>
  <c r="AP74"/>
  <c r="AP106"/>
  <c r="AP42"/>
  <c r="AP122"/>
  <c r="AP58"/>
  <c r="AP90"/>
  <c r="AP50"/>
  <c r="J44"/>
  <c r="AP82"/>
  <c r="AP98"/>
  <c r="AP114"/>
  <c r="AP34"/>
  <c r="AP66"/>
  <c r="J50" i="8"/>
  <c r="AP56"/>
  <c r="AP40"/>
  <c r="AP72"/>
  <c r="AP104"/>
  <c r="AP120"/>
  <c r="AP88"/>
  <c r="AR71" i="2"/>
  <c r="AR103"/>
  <c r="AR39"/>
  <c r="L49"/>
  <c r="AR87"/>
  <c r="AR119"/>
  <c r="AR55"/>
  <c r="AQ108" i="3"/>
  <c r="AQ76"/>
  <c r="AQ92"/>
  <c r="AQ60"/>
  <c r="K54"/>
  <c r="AQ124"/>
  <c r="AQ44"/>
  <c r="AR47" i="2"/>
  <c r="AR22"/>
  <c r="AR95"/>
  <c r="AR79"/>
  <c r="AR111"/>
  <c r="AR31"/>
  <c r="AR25"/>
  <c r="L58" s="1"/>
  <c r="L41"/>
  <c r="AR23"/>
  <c r="L56" s="1"/>
  <c r="AR24"/>
  <c r="L57" s="1"/>
  <c r="AR63"/>
  <c r="AH41"/>
  <c r="AH57"/>
  <c r="AH89"/>
  <c r="AH121"/>
  <c r="AH105"/>
  <c r="AH73"/>
  <c r="B51"/>
  <c r="AQ105"/>
  <c r="AQ89"/>
  <c r="AQ57"/>
  <c r="AQ41"/>
  <c r="AQ121"/>
  <c r="K51"/>
  <c r="AQ73"/>
  <c r="AJ41"/>
  <c r="AJ105"/>
  <c r="AJ121"/>
  <c r="D51"/>
  <c r="AJ73"/>
  <c r="AJ57"/>
  <c r="AJ89"/>
  <c r="AT89"/>
  <c r="AT121"/>
  <c r="AT73"/>
  <c r="AT57"/>
  <c r="AT105"/>
  <c r="AT41"/>
  <c r="N51"/>
  <c r="AS52"/>
  <c r="AS84"/>
  <c r="AS116"/>
  <c r="M46"/>
  <c r="AS36"/>
  <c r="AS100"/>
  <c r="AS68"/>
  <c r="AO71" i="5"/>
  <c r="AO87"/>
  <c r="AO103"/>
  <c r="AO55"/>
  <c r="AO119"/>
  <c r="I49"/>
  <c r="AO39"/>
  <c r="AM48" i="7"/>
  <c r="AM96"/>
  <c r="G42"/>
  <c r="AM112"/>
  <c r="AM64"/>
  <c r="AM80"/>
  <c r="AM32"/>
  <c r="AN95" i="5"/>
  <c r="AN24"/>
  <c r="H57" s="1"/>
  <c r="AN63"/>
  <c r="H41"/>
  <c r="AN79"/>
  <c r="AN111"/>
  <c r="AN23"/>
  <c r="H56" s="1"/>
  <c r="P56" s="1"/>
  <c r="AN31"/>
  <c r="AN25"/>
  <c r="H58" s="1"/>
  <c r="AN47"/>
  <c r="AN22"/>
  <c r="AR49" i="3"/>
  <c r="AR113"/>
  <c r="L43"/>
  <c r="AR81"/>
  <c r="AR33"/>
  <c r="AR65"/>
  <c r="AR97"/>
  <c r="AM60"/>
  <c r="AM44"/>
  <c r="AM76"/>
  <c r="G54"/>
  <c r="AM92"/>
  <c r="AM108"/>
  <c r="AM124"/>
  <c r="AN42" i="2"/>
  <c r="AN106"/>
  <c r="H52"/>
  <c r="AN90"/>
  <c r="AN74"/>
  <c r="AN58"/>
  <c r="AN122"/>
  <c r="L47" i="7"/>
  <c r="AR101"/>
  <c r="AR69"/>
  <c r="AR117"/>
  <c r="AR37"/>
  <c r="AR53"/>
  <c r="AR85"/>
  <c r="AK90"/>
  <c r="AK74"/>
  <c r="AK106"/>
  <c r="AK122"/>
  <c r="AK42"/>
  <c r="E52"/>
  <c r="AK58"/>
  <c r="AT96" i="8"/>
  <c r="AT80"/>
  <c r="N42"/>
  <c r="AT48"/>
  <c r="AT112"/>
  <c r="AT32"/>
  <c r="AT64"/>
  <c r="AT25"/>
  <c r="N58" s="1"/>
  <c r="AT22"/>
  <c r="AT23"/>
  <c r="N56" s="1"/>
  <c r="AT24"/>
  <c r="N57" s="1"/>
  <c r="AQ90" i="3"/>
  <c r="AQ42"/>
  <c r="AQ58"/>
  <c r="AQ122"/>
  <c r="K52"/>
  <c r="AQ106"/>
  <c r="AQ74"/>
  <c r="AO71" i="8"/>
  <c r="AO39"/>
  <c r="AO55"/>
  <c r="AO103"/>
  <c r="I49"/>
  <c r="AO119"/>
  <c r="AO87"/>
  <c r="AR102" i="5"/>
  <c r="AR118"/>
  <c r="AR70"/>
  <c r="L48"/>
  <c r="AR38"/>
  <c r="AR54"/>
  <c r="AR86"/>
  <c r="AO97" i="6"/>
  <c r="AO49"/>
  <c r="I43"/>
  <c r="AO65"/>
  <c r="AO81"/>
  <c r="AO33"/>
  <c r="AO113"/>
  <c r="AM64" i="5"/>
  <c r="AM32"/>
  <c r="AM112"/>
  <c r="AM80"/>
  <c r="AM96"/>
  <c r="AM48"/>
  <c r="G42"/>
  <c r="AM88"/>
  <c r="G50"/>
  <c r="AM56"/>
  <c r="AM120"/>
  <c r="AM104"/>
  <c r="AM72"/>
  <c r="AM40"/>
  <c r="AM122"/>
  <c r="AM90"/>
  <c r="AM58"/>
  <c r="G52"/>
  <c r="AM42"/>
  <c r="AM106"/>
  <c r="AM74"/>
  <c r="AJ131" i="2"/>
  <c r="AJ9"/>
  <c r="AJ14"/>
  <c r="AO56"/>
  <c r="AO72"/>
  <c r="AO88"/>
  <c r="I50"/>
  <c r="AO120"/>
  <c r="AO104"/>
  <c r="AO40"/>
  <c r="AR88"/>
  <c r="L50"/>
  <c r="AR72"/>
  <c r="AR56"/>
  <c r="AR40"/>
  <c r="AR104"/>
  <c r="AR120"/>
  <c r="AH27" i="5"/>
  <c r="B55"/>
  <c r="AH26"/>
  <c r="B59" s="1"/>
  <c r="AJ101" i="7"/>
  <c r="AJ85"/>
  <c r="AJ117"/>
  <c r="AJ69"/>
  <c r="D47"/>
  <c r="AJ37"/>
  <c r="AJ53"/>
  <c r="AJ103"/>
  <c r="D49"/>
  <c r="AJ71"/>
  <c r="AJ55"/>
  <c r="AJ119"/>
  <c r="AJ87"/>
  <c r="AJ39"/>
  <c r="AJ47"/>
  <c r="D41"/>
  <c r="AJ63"/>
  <c r="AJ79"/>
  <c r="AJ111"/>
  <c r="AJ95"/>
  <c r="AJ31"/>
  <c r="AJ24"/>
  <c r="D57" s="1"/>
  <c r="AJ23"/>
  <c r="D56" s="1"/>
  <c r="AJ22"/>
  <c r="AJ25"/>
  <c r="D58" s="1"/>
  <c r="AS41"/>
  <c r="AS57"/>
  <c r="AS89"/>
  <c r="M51"/>
  <c r="AS73"/>
  <c r="AS105"/>
  <c r="AS121"/>
  <c r="M47"/>
  <c r="AS85"/>
  <c r="AS53"/>
  <c r="AS101"/>
  <c r="AS37"/>
  <c r="AS69"/>
  <c r="AS117"/>
  <c r="AH36"/>
  <c r="AH52"/>
  <c r="AH84"/>
  <c r="B46"/>
  <c r="AH68"/>
  <c r="AH116"/>
  <c r="AH100"/>
  <c r="AH69"/>
  <c r="AH117"/>
  <c r="AH37"/>
  <c r="AH85"/>
  <c r="AH53"/>
  <c r="AH101"/>
  <c r="B47"/>
  <c r="AP102"/>
  <c r="AP118"/>
  <c r="AP38"/>
  <c r="AP70"/>
  <c r="J48"/>
  <c r="AP54"/>
  <c r="AP86"/>
  <c r="AP116"/>
  <c r="J46"/>
  <c r="AP36"/>
  <c r="AP100"/>
  <c r="AP84"/>
  <c r="AP52"/>
  <c r="AP68"/>
  <c r="J41"/>
  <c r="AP47"/>
  <c r="AP31"/>
  <c r="AP24"/>
  <c r="AP23"/>
  <c r="J56" s="1"/>
  <c r="AP95"/>
  <c r="AP79"/>
  <c r="AP63"/>
  <c r="AP111"/>
  <c r="AP25"/>
  <c r="J58" s="1"/>
  <c r="AP22"/>
  <c r="AR79" i="8"/>
  <c r="AR63"/>
  <c r="AR95"/>
  <c r="AR111"/>
  <c r="AR47"/>
  <c r="L41"/>
  <c r="AR23"/>
  <c r="L56" s="1"/>
  <c r="AR31"/>
  <c r="AR22"/>
  <c r="AR24"/>
  <c r="L57" s="1"/>
  <c r="AR25"/>
  <c r="L58" s="1"/>
  <c r="AR122"/>
  <c r="AR90"/>
  <c r="AR42"/>
  <c r="AR106"/>
  <c r="L52"/>
  <c r="AR58"/>
  <c r="AR74"/>
  <c r="AR33"/>
  <c r="AR49"/>
  <c r="AR113"/>
  <c r="AR81"/>
  <c r="AR65"/>
  <c r="L43"/>
  <c r="AR97"/>
  <c r="AP83"/>
  <c r="AP67"/>
  <c r="AP35"/>
  <c r="AP115"/>
  <c r="J45"/>
  <c r="AP99"/>
  <c r="AP51"/>
  <c r="AP65"/>
  <c r="AP33"/>
  <c r="AP113"/>
  <c r="AP81"/>
  <c r="J43"/>
  <c r="AP97"/>
  <c r="AP49"/>
  <c r="O55" i="5"/>
  <c r="AU26"/>
  <c r="O59" s="1"/>
  <c r="AU27"/>
  <c r="AH103" i="2"/>
  <c r="B49"/>
  <c r="AH55"/>
  <c r="AH87"/>
  <c r="AH119"/>
  <c r="AH71"/>
  <c r="AH39"/>
  <c r="AU119"/>
  <c r="AU55"/>
  <c r="AU71"/>
  <c r="AU39"/>
  <c r="AU87"/>
  <c r="O49"/>
  <c r="AU103"/>
  <c r="AN71"/>
  <c r="AN87"/>
  <c r="AN55"/>
  <c r="AN119"/>
  <c r="AN39"/>
  <c r="H49"/>
  <c r="AN103"/>
  <c r="AS98" i="3"/>
  <c r="AS66"/>
  <c r="M44"/>
  <c r="AS34"/>
  <c r="AS114"/>
  <c r="AS50"/>
  <c r="AS82"/>
  <c r="AS97"/>
  <c r="AS65"/>
  <c r="AS81"/>
  <c r="M43"/>
  <c r="AS33"/>
  <c r="AS49"/>
  <c r="AS113"/>
  <c r="AS89"/>
  <c r="AS121"/>
  <c r="AS105"/>
  <c r="AS73"/>
  <c r="AS41"/>
  <c r="AS57"/>
  <c r="M51"/>
  <c r="AQ121"/>
  <c r="AQ105"/>
  <c r="AQ57"/>
  <c r="AQ41"/>
  <c r="AQ73"/>
  <c r="AQ89"/>
  <c r="K51"/>
  <c r="AI27"/>
  <c r="AI26"/>
  <c r="C59" s="1"/>
  <c r="C55"/>
  <c r="AP95" i="2"/>
  <c r="AP63"/>
  <c r="J41"/>
  <c r="AP111"/>
  <c r="AP31"/>
  <c r="AP25"/>
  <c r="J58" s="1"/>
  <c r="AP79"/>
  <c r="AP47"/>
  <c r="AN24"/>
  <c r="H57" s="1"/>
  <c r="AN22"/>
  <c r="AN79"/>
  <c r="AN111"/>
  <c r="AN63"/>
  <c r="AN47"/>
  <c r="AN31"/>
  <c r="AN95"/>
  <c r="H41"/>
  <c r="AN23"/>
  <c r="H56" s="1"/>
  <c r="AN25"/>
  <c r="H58" s="1"/>
  <c r="AL63"/>
  <c r="AL31"/>
  <c r="F41"/>
  <c r="AL47"/>
  <c r="AL95"/>
  <c r="AL111"/>
  <c r="AL79"/>
  <c r="AL23"/>
  <c r="F56" s="1"/>
  <c r="AL22"/>
  <c r="AL24"/>
  <c r="F57" s="1"/>
  <c r="AL25"/>
  <c r="F58" s="1"/>
  <c r="AM41"/>
  <c r="AM89"/>
  <c r="AM121"/>
  <c r="G51"/>
  <c r="AM73"/>
  <c r="AM57"/>
  <c r="AM105"/>
  <c r="AP57"/>
  <c r="AP89"/>
  <c r="AP121"/>
  <c r="AP73"/>
  <c r="AP105"/>
  <c r="J51"/>
  <c r="AP41"/>
  <c r="AL52"/>
  <c r="F46"/>
  <c r="AL36"/>
  <c r="AL116"/>
  <c r="AL68"/>
  <c r="AL84"/>
  <c r="AL100"/>
  <c r="AO116"/>
  <c r="AO100"/>
  <c r="AO84"/>
  <c r="AO52"/>
  <c r="AO36"/>
  <c r="AO68"/>
  <c r="I46"/>
  <c r="AN68"/>
  <c r="AN52"/>
  <c r="AN100"/>
  <c r="H46"/>
  <c r="AN84"/>
  <c r="AN116"/>
  <c r="AN36"/>
  <c r="AR86"/>
  <c r="AR54"/>
  <c r="AR70"/>
  <c r="AR118"/>
  <c r="AR102"/>
  <c r="L48"/>
  <c r="AR38"/>
  <c r="AL38"/>
  <c r="F48"/>
  <c r="AL102"/>
  <c r="AL118"/>
  <c r="AL86"/>
  <c r="AL54"/>
  <c r="AL70"/>
  <c r="AO40" i="5"/>
  <c r="AO104"/>
  <c r="AO56"/>
  <c r="I50"/>
  <c r="AO88"/>
  <c r="AO72"/>
  <c r="AO120"/>
  <c r="AO68"/>
  <c r="AO84"/>
  <c r="I46"/>
  <c r="AO52"/>
  <c r="AO116"/>
  <c r="AO100"/>
  <c r="AO36"/>
  <c r="AH96" i="7"/>
  <c r="AH112"/>
  <c r="AH32"/>
  <c r="B42"/>
  <c r="AH64"/>
  <c r="AH48"/>
  <c r="AH80"/>
  <c r="AH23"/>
  <c r="B56" s="1"/>
  <c r="AH22"/>
  <c r="AH25"/>
  <c r="B58" s="1"/>
  <c r="AH24"/>
  <c r="B57" s="1"/>
  <c r="AN112"/>
  <c r="H42"/>
  <c r="AN48"/>
  <c r="AN32"/>
  <c r="AN96"/>
  <c r="AN80"/>
  <c r="AN64"/>
  <c r="AU112"/>
  <c r="AU96"/>
  <c r="AU64"/>
  <c r="AU80"/>
  <c r="AU32"/>
  <c r="AU48"/>
  <c r="O42"/>
  <c r="AU24"/>
  <c r="O57" s="1"/>
  <c r="AU22"/>
  <c r="AU23"/>
  <c r="O56" s="1"/>
  <c r="AU25"/>
  <c r="O58" s="1"/>
  <c r="AL68" i="6"/>
  <c r="AL52"/>
  <c r="AL84"/>
  <c r="F46"/>
  <c r="AL36"/>
  <c r="AL116"/>
  <c r="AL100"/>
  <c r="AN52" i="5"/>
  <c r="AN36"/>
  <c r="H46"/>
  <c r="AN100"/>
  <c r="AN84"/>
  <c r="AN68"/>
  <c r="AN116"/>
  <c r="H44"/>
  <c r="AN82"/>
  <c r="AN114"/>
  <c r="AN66"/>
  <c r="AN98"/>
  <c r="AN50"/>
  <c r="AN34"/>
  <c r="AN43"/>
  <c r="AN123"/>
  <c r="AN75"/>
  <c r="AN91"/>
  <c r="H53"/>
  <c r="AN107"/>
  <c r="AN59"/>
  <c r="AR44" i="3"/>
  <c r="AR60"/>
  <c r="L54"/>
  <c r="AR124"/>
  <c r="AR108"/>
  <c r="AR76"/>
  <c r="AR92"/>
  <c r="AR34"/>
  <c r="AR50"/>
  <c r="AR82"/>
  <c r="L44"/>
  <c r="AR114"/>
  <c r="AR66"/>
  <c r="AR98"/>
  <c r="AH58" i="2"/>
  <c r="AH90"/>
  <c r="B52"/>
  <c r="AH122"/>
  <c r="AH106"/>
  <c r="AH42"/>
  <c r="AH74"/>
  <c r="F52"/>
  <c r="AL42"/>
  <c r="AL122"/>
  <c r="AL74"/>
  <c r="AL90"/>
  <c r="AL58"/>
  <c r="AL106"/>
  <c r="AI74"/>
  <c r="AI58"/>
  <c r="AI42"/>
  <c r="AI122"/>
  <c r="AI90"/>
  <c r="AI106"/>
  <c r="C52"/>
  <c r="AR95" i="7"/>
  <c r="AR79"/>
  <c r="AR111"/>
  <c r="AR47"/>
  <c r="L41"/>
  <c r="AR31"/>
  <c r="AR63"/>
  <c r="AR22"/>
  <c r="AR23"/>
  <c r="L56" s="1"/>
  <c r="AR25"/>
  <c r="L58" s="1"/>
  <c r="AR24"/>
  <c r="L57" s="1"/>
  <c r="AK102"/>
  <c r="AK86"/>
  <c r="E48"/>
  <c r="AK54"/>
  <c r="AK118"/>
  <c r="AK70"/>
  <c r="AK38"/>
  <c r="AK117"/>
  <c r="AK37"/>
  <c r="AK69"/>
  <c r="E47"/>
  <c r="AK85"/>
  <c r="AK53"/>
  <c r="AK101"/>
  <c r="AQ51" i="8"/>
  <c r="AQ99"/>
  <c r="AQ35"/>
  <c r="K45"/>
  <c r="AQ83"/>
  <c r="AQ67"/>
  <c r="AQ115"/>
  <c r="K51"/>
  <c r="AQ121"/>
  <c r="AQ57"/>
  <c r="AQ41"/>
  <c r="AQ89"/>
  <c r="AQ73"/>
  <c r="AQ105"/>
  <c r="AK96"/>
  <c r="AK80"/>
  <c r="AK64"/>
  <c r="AK48"/>
  <c r="AK32"/>
  <c r="E42"/>
  <c r="AK112"/>
  <c r="AS64"/>
  <c r="AS112"/>
  <c r="AS80"/>
  <c r="AS48"/>
  <c r="M42"/>
  <c r="AS25"/>
  <c r="M58" s="1"/>
  <c r="AS23"/>
  <c r="M56" s="1"/>
  <c r="AS22"/>
  <c r="AS24"/>
  <c r="M57" s="1"/>
  <c r="AS96"/>
  <c r="AS32"/>
  <c r="AP80"/>
  <c r="AP32"/>
  <c r="J42"/>
  <c r="AP112"/>
  <c r="AP48"/>
  <c r="AP96"/>
  <c r="AP64"/>
  <c r="AM115" i="6"/>
  <c r="AM83"/>
  <c r="AM51"/>
  <c r="AM67"/>
  <c r="G45"/>
  <c r="AM99"/>
  <c r="AM35"/>
  <c r="AO105" i="5"/>
  <c r="I51"/>
  <c r="AO121"/>
  <c r="AO41"/>
  <c r="AO89"/>
  <c r="AO73"/>
  <c r="AO57"/>
  <c r="AJ37" i="6"/>
  <c r="AJ101"/>
  <c r="AJ69"/>
  <c r="AJ85"/>
  <c r="D47"/>
  <c r="AJ53"/>
  <c r="AJ117"/>
  <c r="AJ83"/>
  <c r="D45"/>
  <c r="AJ35"/>
  <c r="AJ115"/>
  <c r="AJ67"/>
  <c r="AJ99"/>
  <c r="AJ51"/>
  <c r="N43" i="2"/>
  <c r="AT49"/>
  <c r="AT33"/>
  <c r="AT81"/>
  <c r="AT65"/>
  <c r="AT97"/>
  <c r="AT113"/>
  <c r="I53"/>
  <c r="AO123"/>
  <c r="AO59"/>
  <c r="AO75"/>
  <c r="AO43"/>
  <c r="AO107"/>
  <c r="AO91"/>
  <c r="AN59"/>
  <c r="AN75"/>
  <c r="AN91"/>
  <c r="H53"/>
  <c r="AN107"/>
  <c r="AN123"/>
  <c r="AN43"/>
  <c r="AK64" i="6"/>
  <c r="AK48"/>
  <c r="E42"/>
  <c r="AK112"/>
  <c r="AK80"/>
  <c r="AK32"/>
  <c r="AK96"/>
  <c r="E50"/>
  <c r="AK104"/>
  <c r="AK40"/>
  <c r="AK88"/>
  <c r="AK120"/>
  <c r="AK72"/>
  <c r="AK56"/>
  <c r="AK122"/>
  <c r="AK58"/>
  <c r="AK42"/>
  <c r="E52"/>
  <c r="AK106"/>
  <c r="AK90"/>
  <c r="AK74"/>
  <c r="AO115" i="7"/>
  <c r="AO35"/>
  <c r="AO67"/>
  <c r="I45"/>
  <c r="AO51"/>
  <c r="AO83"/>
  <c r="AO99"/>
  <c r="AO66"/>
  <c r="AO82"/>
  <c r="AO114"/>
  <c r="AO50"/>
  <c r="AO98"/>
  <c r="AO34"/>
  <c r="I44"/>
  <c r="AO63"/>
  <c r="AO24"/>
  <c r="I57" s="1"/>
  <c r="AO47"/>
  <c r="AO111"/>
  <c r="AO22"/>
  <c r="AO79"/>
  <c r="AO95"/>
  <c r="AO31"/>
  <c r="I41"/>
  <c r="AO23"/>
  <c r="I56" s="1"/>
  <c r="AN71"/>
  <c r="AN55"/>
  <c r="AN39"/>
  <c r="AN119"/>
  <c r="H49"/>
  <c r="AN87"/>
  <c r="AN103"/>
  <c r="AN88"/>
  <c r="AN72"/>
  <c r="AN104"/>
  <c r="AN120"/>
  <c r="H50"/>
  <c r="AN40"/>
  <c r="AN56"/>
  <c r="M41" i="6"/>
  <c r="AS79"/>
  <c r="AS111"/>
  <c r="AS47"/>
  <c r="AS95"/>
  <c r="AS23"/>
  <c r="M56" s="1"/>
  <c r="AS63"/>
  <c r="AS31"/>
  <c r="AS22"/>
  <c r="AS25"/>
  <c r="M58" s="1"/>
  <c r="AS24"/>
  <c r="M57" s="1"/>
  <c r="AI47"/>
  <c r="AI31"/>
  <c r="AI24"/>
  <c r="C57" s="1"/>
  <c r="C41"/>
  <c r="AI79"/>
  <c r="AI63"/>
  <c r="AI23"/>
  <c r="C56" s="1"/>
  <c r="AI111"/>
  <c r="AI25"/>
  <c r="C58" s="1"/>
  <c r="AI22"/>
  <c r="AI95"/>
  <c r="AK24"/>
  <c r="E57" s="1"/>
  <c r="AK31"/>
  <c r="AK23"/>
  <c r="E56" s="1"/>
  <c r="AK25"/>
  <c r="E58" s="1"/>
  <c r="AK63"/>
  <c r="AK111"/>
  <c r="AK95"/>
  <c r="AK22"/>
  <c r="AK79"/>
  <c r="E41"/>
  <c r="AK47"/>
  <c r="AU31"/>
  <c r="AU63"/>
  <c r="AU79"/>
  <c r="O41"/>
  <c r="AU111"/>
  <c r="AU47"/>
  <c r="AU95"/>
  <c r="AU23"/>
  <c r="O56" s="1"/>
  <c r="AU25"/>
  <c r="O58" s="1"/>
  <c r="AU24"/>
  <c r="O57" s="1"/>
  <c r="AU22"/>
  <c r="AJ96" i="5"/>
  <c r="AJ64"/>
  <c r="AJ32"/>
  <c r="AJ112"/>
  <c r="D42"/>
  <c r="AJ80"/>
  <c r="AJ48"/>
  <c r="AJ87"/>
  <c r="AJ103"/>
  <c r="AJ55"/>
  <c r="D49"/>
  <c r="AJ71"/>
  <c r="AJ39"/>
  <c r="AJ119"/>
  <c r="AJ74"/>
  <c r="AJ42"/>
  <c r="AJ58"/>
  <c r="AJ90"/>
  <c r="AJ122"/>
  <c r="AJ106"/>
  <c r="D52"/>
  <c r="M55"/>
  <c r="AS26"/>
  <c r="M59" s="1"/>
  <c r="AS27"/>
  <c r="AO43" i="3"/>
  <c r="I53"/>
  <c r="AO123"/>
  <c r="AO107"/>
  <c r="AO75"/>
  <c r="AO91"/>
  <c r="AO59"/>
  <c r="AO57"/>
  <c r="I51"/>
  <c r="AO121"/>
  <c r="AO105"/>
  <c r="AO73"/>
  <c r="AO41"/>
  <c r="AO89"/>
  <c r="AR116" i="5"/>
  <c r="L46"/>
  <c r="AR84"/>
  <c r="AR68"/>
  <c r="AR36"/>
  <c r="AR52"/>
  <c r="AR100"/>
  <c r="AR124"/>
  <c r="AR108"/>
  <c r="AR92"/>
  <c r="AR60"/>
  <c r="AR44"/>
  <c r="AR76"/>
  <c r="L54"/>
  <c r="AR90"/>
  <c r="AR74"/>
  <c r="AR122"/>
  <c r="L52"/>
  <c r="AR106"/>
  <c r="AR58"/>
  <c r="AR42"/>
  <c r="L42" i="2"/>
  <c r="AR48"/>
  <c r="AR32"/>
  <c r="AR64"/>
  <c r="AR96"/>
  <c r="AR112"/>
  <c r="AR80"/>
  <c r="AO64"/>
  <c r="AO32"/>
  <c r="I42"/>
  <c r="AO48"/>
  <c r="AO112"/>
  <c r="AO96"/>
  <c r="AO80"/>
  <c r="AR60"/>
  <c r="AR124"/>
  <c r="AR76"/>
  <c r="AR108"/>
  <c r="L54"/>
  <c r="AR44"/>
  <c r="AR92"/>
  <c r="I54"/>
  <c r="AO124"/>
  <c r="AO76"/>
  <c r="AO60"/>
  <c r="AO108"/>
  <c r="AO92"/>
  <c r="AO44"/>
  <c r="I45"/>
  <c r="AO115"/>
  <c r="AO99"/>
  <c r="AO83"/>
  <c r="AO35"/>
  <c r="AO67"/>
  <c r="AO51"/>
  <c r="AI115"/>
  <c r="AI83"/>
  <c r="AI99"/>
  <c r="AI51"/>
  <c r="AI67"/>
  <c r="C45"/>
  <c r="AI35"/>
  <c r="AQ67" i="6"/>
  <c r="K45"/>
  <c r="AQ99"/>
  <c r="AQ35"/>
  <c r="AQ115"/>
  <c r="AQ83"/>
  <c r="AQ51"/>
  <c r="K48"/>
  <c r="AQ70"/>
  <c r="AQ102"/>
  <c r="AQ54"/>
  <c r="AQ118"/>
  <c r="AQ86"/>
  <c r="AQ38"/>
  <c r="AQ47" i="7"/>
  <c r="AQ95"/>
  <c r="AQ111"/>
  <c r="AQ79"/>
  <c r="AQ63"/>
  <c r="AQ24"/>
  <c r="K57" s="1"/>
  <c r="AQ25"/>
  <c r="K58" s="1"/>
  <c r="AQ31"/>
  <c r="K41"/>
  <c r="AQ22"/>
  <c r="AQ23"/>
  <c r="K56" s="1"/>
  <c r="AQ119"/>
  <c r="K49"/>
  <c r="AQ39"/>
  <c r="AQ87"/>
  <c r="AQ55"/>
  <c r="AQ71"/>
  <c r="AQ103"/>
  <c r="F44"/>
  <c r="AL50"/>
  <c r="AL34"/>
  <c r="AL66"/>
  <c r="AL82"/>
  <c r="AL114"/>
  <c r="AL98"/>
  <c r="AL31"/>
  <c r="AL79"/>
  <c r="F41"/>
  <c r="AL47"/>
  <c r="AL63"/>
  <c r="AL111"/>
  <c r="AL24"/>
  <c r="F57" s="1"/>
  <c r="AL95"/>
  <c r="AL25"/>
  <c r="F58" s="1"/>
  <c r="AL23"/>
  <c r="F56" s="1"/>
  <c r="AL22"/>
  <c r="AM34"/>
  <c r="AM50"/>
  <c r="AM114"/>
  <c r="AM82"/>
  <c r="AM98"/>
  <c r="G44"/>
  <c r="AM66"/>
  <c r="AM56"/>
  <c r="AM72"/>
  <c r="AM104"/>
  <c r="G50"/>
  <c r="AM88"/>
  <c r="AM120"/>
  <c r="AM40"/>
  <c r="AJ24" i="8"/>
  <c r="D57" s="1"/>
  <c r="AJ23"/>
  <c r="D56" s="1"/>
  <c r="AJ22"/>
  <c r="AJ31"/>
  <c r="AJ79"/>
  <c r="AJ25"/>
  <c r="D58" s="1"/>
  <c r="AJ63"/>
  <c r="AJ47"/>
  <c r="D41"/>
  <c r="AJ95"/>
  <c r="AJ111"/>
  <c r="F49"/>
  <c r="AL103"/>
  <c r="AL87"/>
  <c r="AL55"/>
  <c r="AL71"/>
  <c r="AL39"/>
  <c r="AL119"/>
  <c r="L44" i="2"/>
  <c r="AR66"/>
  <c r="AR82"/>
  <c r="AR98"/>
  <c r="AR34"/>
  <c r="AR114"/>
  <c r="AR50"/>
  <c r="M44"/>
  <c r="AS98"/>
  <c r="AS34"/>
  <c r="AS114"/>
  <c r="AS66"/>
  <c r="AS50"/>
  <c r="AS82"/>
  <c r="AK15"/>
  <c r="AK30" i="4"/>
  <c r="AM30"/>
  <c r="AQ30"/>
  <c r="AQ45" s="1"/>
  <c r="AU30"/>
  <c r="AL30"/>
  <c r="AN30"/>
  <c r="K11" i="6"/>
  <c r="AJ17" i="2"/>
  <c r="K9" i="7"/>
  <c r="AK18" i="2"/>
  <c r="AJ15"/>
  <c r="AK19"/>
  <c r="K16" i="7"/>
  <c r="AO25" i="8"/>
  <c r="I58" s="1"/>
  <c r="AN25"/>
  <c r="H58" s="1"/>
  <c r="AP10" i="2"/>
  <c r="AP24" s="1"/>
  <c r="J57" s="1"/>
  <c r="AJ20"/>
  <c r="K16" i="8"/>
  <c r="K6" i="2"/>
  <c r="K11"/>
  <c r="AP21"/>
  <c r="AH12"/>
  <c r="AP12"/>
  <c r="K11" i="7"/>
  <c r="AQ11" i="2"/>
  <c r="AI101"/>
  <c r="AI53"/>
  <c r="AI69"/>
  <c r="AI37"/>
  <c r="AI117"/>
  <c r="AI85"/>
  <c r="C47"/>
  <c r="AM43" i="5"/>
  <c r="G53"/>
  <c r="AM59"/>
  <c r="AM75"/>
  <c r="AM123"/>
  <c r="AM91"/>
  <c r="AM107"/>
  <c r="AK40" i="2"/>
  <c r="AK72"/>
  <c r="AK56"/>
  <c r="AK120"/>
  <c r="AK88"/>
  <c r="E50"/>
  <c r="AK104"/>
  <c r="AS31" i="7"/>
  <c r="M41"/>
  <c r="AS47"/>
  <c r="AS111"/>
  <c r="AS63"/>
  <c r="AS79"/>
  <c r="AS95"/>
  <c r="AS22"/>
  <c r="AS24"/>
  <c r="M57" s="1"/>
  <c r="AS25"/>
  <c r="M58" s="1"/>
  <c r="AS23"/>
  <c r="M56" s="1"/>
  <c r="AH71"/>
  <c r="AH39"/>
  <c r="AH87"/>
  <c r="AH103"/>
  <c r="B49"/>
  <c r="AH55"/>
  <c r="AH119"/>
  <c r="L44" i="8"/>
  <c r="AR34"/>
  <c r="AR114"/>
  <c r="AR66"/>
  <c r="AR98"/>
  <c r="AR82"/>
  <c r="AR50"/>
  <c r="AK131" i="2"/>
  <c r="AK9"/>
  <c r="AK14"/>
  <c r="M53" i="3"/>
  <c r="AS59"/>
  <c r="AS75"/>
  <c r="AS91"/>
  <c r="AS123"/>
  <c r="AS43"/>
  <c r="AS107"/>
  <c r="AP100" i="2"/>
  <c r="J46"/>
  <c r="AP84"/>
  <c r="AP52"/>
  <c r="AP116"/>
  <c r="AP68"/>
  <c r="AP36"/>
  <c r="AJ27" i="3"/>
  <c r="D55"/>
  <c r="AJ26"/>
  <c r="D59" s="1"/>
  <c r="I42" i="5"/>
  <c r="AO48"/>
  <c r="AO32"/>
  <c r="AO112"/>
  <c r="AO80"/>
  <c r="AO96"/>
  <c r="AO64"/>
  <c r="AO112" i="7"/>
  <c r="AO80"/>
  <c r="AO64"/>
  <c r="AO32"/>
  <c r="AO96"/>
  <c r="I42"/>
  <c r="AO48"/>
  <c r="AU48" i="2"/>
  <c r="AU112"/>
  <c r="O42"/>
  <c r="AU96"/>
  <c r="AU80"/>
  <c r="AU64"/>
  <c r="AU32"/>
  <c r="AN81" i="5"/>
  <c r="AN33"/>
  <c r="AN113"/>
  <c r="H43"/>
  <c r="AN97"/>
  <c r="AN49"/>
  <c r="AN65"/>
  <c r="F47" i="6"/>
  <c r="AL117"/>
  <c r="AL85"/>
  <c r="AL37"/>
  <c r="AL101"/>
  <c r="AL69"/>
  <c r="AL53"/>
  <c r="AO85" i="2"/>
  <c r="AO69"/>
  <c r="I47"/>
  <c r="AO101"/>
  <c r="AO117"/>
  <c r="AO37"/>
  <c r="AO53"/>
  <c r="AN120" i="6"/>
  <c r="AN40"/>
  <c r="AN88"/>
  <c r="H50"/>
  <c r="AN56"/>
  <c r="AN72"/>
  <c r="AN104"/>
  <c r="AS68" i="3"/>
  <c r="AS116"/>
  <c r="AS84"/>
  <c r="AS100"/>
  <c r="AS36"/>
  <c r="M46"/>
  <c r="AS52"/>
  <c r="AO48" i="6"/>
  <c r="I42"/>
  <c r="AO96"/>
  <c r="AO112"/>
  <c r="AO32"/>
  <c r="AO80"/>
  <c r="AO64"/>
  <c r="G43" i="5"/>
  <c r="AM97"/>
  <c r="AM33"/>
  <c r="AM49"/>
  <c r="AM65"/>
  <c r="AM113"/>
  <c r="AM81"/>
  <c r="AM76"/>
  <c r="AM124"/>
  <c r="G54"/>
  <c r="AM44"/>
  <c r="AM92"/>
  <c r="AM108"/>
  <c r="AM60"/>
  <c r="AQ26"/>
  <c r="K59" s="1"/>
  <c r="K55"/>
  <c r="AQ27"/>
  <c r="AL56" i="2"/>
  <c r="AL120"/>
  <c r="AL40"/>
  <c r="F50"/>
  <c r="AL104"/>
  <c r="AL88"/>
  <c r="AL72"/>
  <c r="AU120"/>
  <c r="O50"/>
  <c r="AU104"/>
  <c r="AU40"/>
  <c r="AU56"/>
  <c r="AU88"/>
  <c r="AU72"/>
  <c r="M50"/>
  <c r="AS104"/>
  <c r="AS88"/>
  <c r="AS72"/>
  <c r="AS120"/>
  <c r="AS40"/>
  <c r="AS56"/>
  <c r="D48" i="7"/>
  <c r="AJ102"/>
  <c r="AJ54"/>
  <c r="AJ38"/>
  <c r="AJ86"/>
  <c r="AJ70"/>
  <c r="AJ118"/>
  <c r="D46"/>
  <c r="AJ116"/>
  <c r="AJ36"/>
  <c r="AJ52"/>
  <c r="AJ100"/>
  <c r="AJ84"/>
  <c r="AJ68"/>
  <c r="AJ67"/>
  <c r="D45"/>
  <c r="AJ51"/>
  <c r="AJ115"/>
  <c r="AJ83"/>
  <c r="AJ35"/>
  <c r="AJ99"/>
  <c r="AS116"/>
  <c r="M46"/>
  <c r="AS36"/>
  <c r="AS68"/>
  <c r="AS52"/>
  <c r="AS84"/>
  <c r="AS100"/>
  <c r="AS51"/>
  <c r="AS35"/>
  <c r="AS67"/>
  <c r="AS99"/>
  <c r="M45"/>
  <c r="AS83"/>
  <c r="AS115"/>
  <c r="AS120"/>
  <c r="AS56"/>
  <c r="AS88"/>
  <c r="AS104"/>
  <c r="M50"/>
  <c r="AS72"/>
  <c r="AS40"/>
  <c r="AH42"/>
  <c r="AH122"/>
  <c r="B52"/>
  <c r="AH58"/>
  <c r="AH90"/>
  <c r="AH106"/>
  <c r="AH74"/>
  <c r="AH118"/>
  <c r="AH54"/>
  <c r="AH102"/>
  <c r="B48"/>
  <c r="AH70"/>
  <c r="AH86"/>
  <c r="AH38"/>
  <c r="AH65"/>
  <c r="AH49"/>
  <c r="AH97"/>
  <c r="AH33"/>
  <c r="B43"/>
  <c r="AH81"/>
  <c r="AH113"/>
  <c r="AP40"/>
  <c r="AP56"/>
  <c r="AP88"/>
  <c r="AP120"/>
  <c r="AP104"/>
  <c r="J50"/>
  <c r="AP72"/>
  <c r="AR85" i="8"/>
  <c r="AR101"/>
  <c r="AR117"/>
  <c r="L47"/>
  <c r="AR53"/>
  <c r="AR69"/>
  <c r="AR37"/>
  <c r="AR104"/>
  <c r="AR88"/>
  <c r="AR72"/>
  <c r="AR120"/>
  <c r="AR40"/>
  <c r="L50"/>
  <c r="AR56"/>
  <c r="AR103"/>
  <c r="AR87"/>
  <c r="AR55"/>
  <c r="AR119"/>
  <c r="AR39"/>
  <c r="AR71"/>
  <c r="L49"/>
  <c r="AP89"/>
  <c r="AP105"/>
  <c r="AP121"/>
  <c r="AP57"/>
  <c r="AP41"/>
  <c r="J51"/>
  <c r="AP73"/>
  <c r="AP68"/>
  <c r="AP116"/>
  <c r="J46"/>
  <c r="AP36"/>
  <c r="AP84"/>
  <c r="AP100"/>
  <c r="AP52"/>
  <c r="AQ71" i="2"/>
  <c r="K49"/>
  <c r="AQ55"/>
  <c r="AQ119"/>
  <c r="AQ103"/>
  <c r="AQ39"/>
  <c r="AQ87"/>
  <c r="AI55"/>
  <c r="AI87"/>
  <c r="AI103"/>
  <c r="AI39"/>
  <c r="AI71"/>
  <c r="C49"/>
  <c r="AI119"/>
  <c r="AT55"/>
  <c r="AT119"/>
  <c r="AT87"/>
  <c r="N49"/>
  <c r="AT103"/>
  <c r="AT71"/>
  <c r="AT39"/>
  <c r="M48" i="3"/>
  <c r="AS70"/>
  <c r="AS54"/>
  <c r="AS38"/>
  <c r="AS86"/>
  <c r="AS118"/>
  <c r="AS102"/>
  <c r="AS103"/>
  <c r="M49"/>
  <c r="AS119"/>
  <c r="AS55"/>
  <c r="AS71"/>
  <c r="AS39"/>
  <c r="AS87"/>
  <c r="AS37"/>
  <c r="AS53"/>
  <c r="AS69"/>
  <c r="AS117"/>
  <c r="M47"/>
  <c r="AS101"/>
  <c r="AS85"/>
  <c r="K41"/>
  <c r="B50" s="1"/>
  <c r="AQ25"/>
  <c r="K58" s="1"/>
  <c r="AQ22"/>
  <c r="AQ24"/>
  <c r="K57" s="1"/>
  <c r="AQ23"/>
  <c r="K56" s="1"/>
  <c r="AU47" i="2"/>
  <c r="AU79"/>
  <c r="AU111"/>
  <c r="AU95"/>
  <c r="AU23"/>
  <c r="O56" s="1"/>
  <c r="AU24"/>
  <c r="O57" s="1"/>
  <c r="AU31"/>
  <c r="AU22"/>
  <c r="O41"/>
  <c r="AU63"/>
  <c r="AU25"/>
  <c r="O58" s="1"/>
  <c r="AI47"/>
  <c r="AI111"/>
  <c r="AI79"/>
  <c r="AI25"/>
  <c r="C58" s="1"/>
  <c r="AI95"/>
  <c r="AI22"/>
  <c r="AI63"/>
  <c r="AI24"/>
  <c r="C57" s="1"/>
  <c r="C41"/>
  <c r="AI23"/>
  <c r="C56" s="1"/>
  <c r="AI31"/>
  <c r="AQ79"/>
  <c r="AQ95"/>
  <c r="AQ24"/>
  <c r="K57" s="1"/>
  <c r="K41"/>
  <c r="AQ47"/>
  <c r="AQ25"/>
  <c r="K58" s="1"/>
  <c r="AQ63"/>
  <c r="AQ31"/>
  <c r="AQ23"/>
  <c r="K56" s="1"/>
  <c r="AQ22"/>
  <c r="AQ111"/>
  <c r="AN105"/>
  <c r="AN73"/>
  <c r="AN121"/>
  <c r="H51"/>
  <c r="AN41"/>
  <c r="AN57"/>
  <c r="AN89"/>
  <c r="AS73"/>
  <c r="AS105"/>
  <c r="AS121"/>
  <c r="M51"/>
  <c r="AS41"/>
  <c r="AS89"/>
  <c r="AS57"/>
  <c r="AO105"/>
  <c r="AO89"/>
  <c r="AO41"/>
  <c r="AO57"/>
  <c r="AO121"/>
  <c r="I51"/>
  <c r="AO73"/>
  <c r="AH100"/>
  <c r="AH52"/>
  <c r="AH84"/>
  <c r="AH116"/>
  <c r="B46"/>
  <c r="AH36"/>
  <c r="AH68"/>
  <c r="AU84"/>
  <c r="AU52"/>
  <c r="O46"/>
  <c r="AU68"/>
  <c r="AU36"/>
  <c r="AU116"/>
  <c r="AU100"/>
  <c r="AI84"/>
  <c r="AI100"/>
  <c r="C46"/>
  <c r="AI116"/>
  <c r="AI68"/>
  <c r="AI52"/>
  <c r="AI36"/>
  <c r="AT36"/>
  <c r="AT116"/>
  <c r="AT52"/>
  <c r="AT68"/>
  <c r="N46"/>
  <c r="AT84"/>
  <c r="AT100"/>
  <c r="AH86"/>
  <c r="B48"/>
  <c r="AH54"/>
  <c r="AH38"/>
  <c r="AH118"/>
  <c r="AH70"/>
  <c r="AH102"/>
  <c r="AP118"/>
  <c r="J48"/>
  <c r="AP102"/>
  <c r="AP86"/>
  <c r="AP54"/>
  <c r="AP38"/>
  <c r="AP70"/>
  <c r="AM38"/>
  <c r="G48"/>
  <c r="AM70"/>
  <c r="AM86"/>
  <c r="AM118"/>
  <c r="AM102"/>
  <c r="AM54"/>
  <c r="AT86"/>
  <c r="AT70"/>
  <c r="N48"/>
  <c r="AT102"/>
  <c r="AT54"/>
  <c r="AT38"/>
  <c r="AT118"/>
  <c r="AO34" i="5"/>
  <c r="AO66"/>
  <c r="AO114"/>
  <c r="AO50"/>
  <c r="AO98"/>
  <c r="AO82"/>
  <c r="I44"/>
  <c r="AO24"/>
  <c r="I57" s="1"/>
  <c r="P57" s="1"/>
  <c r="R57" s="1"/>
  <c r="AO79"/>
  <c r="AO95"/>
  <c r="AO63"/>
  <c r="I41"/>
  <c r="AO23"/>
  <c r="I56" s="1"/>
  <c r="AO31"/>
  <c r="AO22"/>
  <c r="AO25"/>
  <c r="I58" s="1"/>
  <c r="AO111"/>
  <c r="AO47"/>
  <c r="I54"/>
  <c r="AO92"/>
  <c r="AO124"/>
  <c r="AO44"/>
  <c r="AO108"/>
  <c r="AO76"/>
  <c r="AO60"/>
  <c r="AL32" i="7"/>
  <c r="AL112"/>
  <c r="AL80"/>
  <c r="F42"/>
  <c r="AL64"/>
  <c r="AL48"/>
  <c r="AL96"/>
  <c r="AP112"/>
  <c r="AP80"/>
  <c r="AP96"/>
  <c r="AP64"/>
  <c r="AP48"/>
  <c r="AP32"/>
  <c r="J42"/>
  <c r="AR32"/>
  <c r="AR96"/>
  <c r="L42"/>
  <c r="AR112"/>
  <c r="AR80"/>
  <c r="AR64"/>
  <c r="AR48"/>
  <c r="AM64" i="6"/>
  <c r="AM112"/>
  <c r="AM96"/>
  <c r="G42"/>
  <c r="AM32"/>
  <c r="AM80"/>
  <c r="AM48"/>
  <c r="AN39" i="5"/>
  <c r="AN103"/>
  <c r="AN87"/>
  <c r="AN119"/>
  <c r="H49"/>
  <c r="AN71"/>
  <c r="AN55"/>
  <c r="AN64"/>
  <c r="AN48"/>
  <c r="AN32"/>
  <c r="AN112"/>
  <c r="H42"/>
  <c r="AN80"/>
  <c r="AN96"/>
  <c r="AN42"/>
  <c r="AN58"/>
  <c r="AN90"/>
  <c r="AN106"/>
  <c r="AN74"/>
  <c r="AN122"/>
  <c r="H52"/>
  <c r="AL48" i="2"/>
  <c r="AL80"/>
  <c r="AL64"/>
  <c r="AL96"/>
  <c r="F42"/>
  <c r="AL32"/>
  <c r="AL112"/>
  <c r="AR75" i="3"/>
  <c r="AR123"/>
  <c r="AR91"/>
  <c r="AR107"/>
  <c r="L53"/>
  <c r="AR59"/>
  <c r="AR43"/>
  <c r="AR67"/>
  <c r="AR115"/>
  <c r="AR83"/>
  <c r="L45"/>
  <c r="AR99"/>
  <c r="AR35"/>
  <c r="AR51"/>
  <c r="G41"/>
  <c r="B46" s="1"/>
  <c r="AM25"/>
  <c r="G58" s="1"/>
  <c r="P58" s="1"/>
  <c r="AM24"/>
  <c r="G57" s="1"/>
  <c r="P57" s="1"/>
  <c r="R57" s="1"/>
  <c r="AM23"/>
  <c r="G56" s="1"/>
  <c r="AM22"/>
  <c r="AM91"/>
  <c r="AM43"/>
  <c r="G53"/>
  <c r="AM107"/>
  <c r="AM123"/>
  <c r="AM59"/>
  <c r="AM75"/>
  <c r="AQ90" i="2"/>
  <c r="AQ106"/>
  <c r="AQ74"/>
  <c r="AQ122"/>
  <c r="K52"/>
  <c r="AQ58"/>
  <c r="AQ42"/>
  <c r="AO42"/>
  <c r="AO74"/>
  <c r="AO58"/>
  <c r="AO122"/>
  <c r="AO106"/>
  <c r="I52"/>
  <c r="AO90"/>
  <c r="AP106"/>
  <c r="AP42"/>
  <c r="J52"/>
  <c r="AP122"/>
  <c r="AP58"/>
  <c r="AP90"/>
  <c r="AP74"/>
  <c r="L43" i="7"/>
  <c r="AR97"/>
  <c r="AR49"/>
  <c r="AR65"/>
  <c r="AR81"/>
  <c r="AR33"/>
  <c r="AR113"/>
  <c r="AR122"/>
  <c r="L52"/>
  <c r="AR90"/>
  <c r="AR58"/>
  <c r="AR106"/>
  <c r="AR74"/>
  <c r="AR42"/>
  <c r="AR102"/>
  <c r="AR118"/>
  <c r="AR86"/>
  <c r="AR38"/>
  <c r="AR54"/>
  <c r="L48"/>
  <c r="AR70"/>
  <c r="E41"/>
  <c r="AK95"/>
  <c r="AK31"/>
  <c r="AK47"/>
  <c r="AK111"/>
  <c r="AK79"/>
  <c r="AK63"/>
  <c r="AK23"/>
  <c r="E56" s="1"/>
  <c r="AK22"/>
  <c r="AK25"/>
  <c r="E58" s="1"/>
  <c r="AK24"/>
  <c r="E57" s="1"/>
  <c r="AK40"/>
  <c r="AK72"/>
  <c r="AK88"/>
  <c r="AK56"/>
  <c r="E50"/>
  <c r="AK104"/>
  <c r="AK120"/>
  <c r="AK71"/>
  <c r="AK39"/>
  <c r="E49"/>
  <c r="AK87"/>
  <c r="AK55"/>
  <c r="AK119"/>
  <c r="AK103"/>
  <c r="AI131" i="8"/>
  <c r="AI15"/>
  <c r="AI21"/>
  <c r="AI8"/>
  <c r="AI12"/>
  <c r="AI17"/>
  <c r="AI14"/>
  <c r="AI20"/>
  <c r="AI19"/>
  <c r="AI13"/>
  <c r="AI11"/>
  <c r="AI16"/>
  <c r="AI18"/>
  <c r="AI10"/>
  <c r="AQ37"/>
  <c r="AQ69"/>
  <c r="K47"/>
  <c r="AQ53"/>
  <c r="AQ85"/>
  <c r="AQ101"/>
  <c r="AQ117"/>
  <c r="AH112"/>
  <c r="AH48"/>
  <c r="AH96"/>
  <c r="AH80"/>
  <c r="AH64"/>
  <c r="B42"/>
  <c r="AH32"/>
  <c r="AH22"/>
  <c r="AH24"/>
  <c r="B57" s="1"/>
  <c r="AH23"/>
  <c r="B56" s="1"/>
  <c r="AH25"/>
  <c r="B58" s="1"/>
  <c r="AL80"/>
  <c r="AL112"/>
  <c r="AL96"/>
  <c r="F42"/>
  <c r="AL64"/>
  <c r="AL32"/>
  <c r="AL48"/>
  <c r="AR80"/>
  <c r="AR96"/>
  <c r="L42"/>
  <c r="AR32"/>
  <c r="AR64"/>
  <c r="AR48"/>
  <c r="AR112"/>
  <c r="AH131" i="6"/>
  <c r="AH19"/>
  <c r="AH21"/>
  <c r="AH15"/>
  <c r="AH9"/>
  <c r="AH12"/>
  <c r="AH16"/>
  <c r="AH14"/>
  <c r="AH13"/>
  <c r="AH17"/>
  <c r="AH20"/>
  <c r="AH11"/>
  <c r="AH10"/>
  <c r="AH18"/>
  <c r="AT26" i="3"/>
  <c r="N59" s="1"/>
  <c r="AT27"/>
  <c r="N55"/>
  <c r="AM39" i="8"/>
  <c r="G49"/>
  <c r="AM71"/>
  <c r="AM87"/>
  <c r="AM119"/>
  <c r="AM55"/>
  <c r="AM103"/>
  <c r="AJ39" i="6"/>
  <c r="AJ103"/>
  <c r="D49"/>
  <c r="AJ55"/>
  <c r="AJ71"/>
  <c r="AJ87"/>
  <c r="AJ119"/>
  <c r="AJ96"/>
  <c r="D42"/>
  <c r="AJ64"/>
  <c r="AJ112"/>
  <c r="AJ80"/>
  <c r="AJ48"/>
  <c r="AJ32"/>
  <c r="D52"/>
  <c r="AJ122"/>
  <c r="AJ42"/>
  <c r="AJ106"/>
  <c r="AJ58"/>
  <c r="AJ90"/>
  <c r="AJ74"/>
  <c r="I43" i="2"/>
  <c r="AO97"/>
  <c r="AO113"/>
  <c r="AO65"/>
  <c r="AO49"/>
  <c r="AO33"/>
  <c r="AO81"/>
  <c r="AU49"/>
  <c r="AU113"/>
  <c r="AU81"/>
  <c r="AU33"/>
  <c r="AU97"/>
  <c r="AU65"/>
  <c r="O43"/>
  <c r="AS97"/>
  <c r="M43"/>
  <c r="AS33"/>
  <c r="AS81"/>
  <c r="AS49"/>
  <c r="AS65"/>
  <c r="AS113"/>
  <c r="AR59"/>
  <c r="AR107"/>
  <c r="AR43"/>
  <c r="AR123"/>
  <c r="AR75"/>
  <c r="AR91"/>
  <c r="L53"/>
  <c r="AS43"/>
  <c r="AS107"/>
  <c r="AS91"/>
  <c r="M53"/>
  <c r="AS123"/>
  <c r="AS75"/>
  <c r="AS59"/>
  <c r="AK118" i="6"/>
  <c r="AK70"/>
  <c r="AK102"/>
  <c r="E48"/>
  <c r="AK86"/>
  <c r="AK54"/>
  <c r="AK38"/>
  <c r="AK123"/>
  <c r="E53"/>
  <c r="AK107"/>
  <c r="AK91"/>
  <c r="AK75"/>
  <c r="AK43"/>
  <c r="AK59"/>
  <c r="E54"/>
  <c r="AK60"/>
  <c r="AK124"/>
  <c r="AK108"/>
  <c r="AK76"/>
  <c r="AK92"/>
  <c r="AK44"/>
  <c r="I49" i="7"/>
  <c r="AO55"/>
  <c r="AO87"/>
  <c r="AO119"/>
  <c r="AO71"/>
  <c r="AO103"/>
  <c r="AO39"/>
  <c r="AO117"/>
  <c r="I47"/>
  <c r="AO85"/>
  <c r="AO69"/>
  <c r="AO53"/>
  <c r="AO101"/>
  <c r="AO37"/>
  <c r="AN95"/>
  <c r="AN63"/>
  <c r="AN111"/>
  <c r="AN47"/>
  <c r="H41"/>
  <c r="AN31"/>
  <c r="AN24"/>
  <c r="H57" s="1"/>
  <c r="AN79"/>
  <c r="AN22"/>
  <c r="AN25"/>
  <c r="H58" s="1"/>
  <c r="AN23"/>
  <c r="H56" s="1"/>
  <c r="AN121"/>
  <c r="AN57"/>
  <c r="AN105"/>
  <c r="H51"/>
  <c r="AN73"/>
  <c r="AN89"/>
  <c r="AN41"/>
  <c r="AS39" i="8"/>
  <c r="AS119"/>
  <c r="AS55"/>
  <c r="AS103"/>
  <c r="AS87"/>
  <c r="AS71"/>
  <c r="M49"/>
  <c r="AS69"/>
  <c r="AS37"/>
  <c r="M47"/>
  <c r="AS101"/>
  <c r="AS85"/>
  <c r="AS117"/>
  <c r="AS53"/>
  <c r="AN47" i="6"/>
  <c r="AN31"/>
  <c r="H41"/>
  <c r="AN24"/>
  <c r="H57" s="1"/>
  <c r="AN111"/>
  <c r="AN95"/>
  <c r="AN22"/>
  <c r="AN79"/>
  <c r="AN63"/>
  <c r="AN23"/>
  <c r="H56" s="1"/>
  <c r="AO79"/>
  <c r="I41"/>
  <c r="AO63"/>
  <c r="AO22"/>
  <c r="AO31"/>
  <c r="AO25"/>
  <c r="I58" s="1"/>
  <c r="AO24"/>
  <c r="I57" s="1"/>
  <c r="AO23"/>
  <c r="I56" s="1"/>
  <c r="AO111"/>
  <c r="AO95"/>
  <c r="AO47"/>
  <c r="AR31"/>
  <c r="AR63"/>
  <c r="AR79"/>
  <c r="AR111"/>
  <c r="AR22"/>
  <c r="AR95"/>
  <c r="AR25"/>
  <c r="L58" s="1"/>
  <c r="L41"/>
  <c r="AR23"/>
  <c r="L56" s="1"/>
  <c r="AR24"/>
  <c r="L57" s="1"/>
  <c r="AR47"/>
  <c r="AJ51" i="5"/>
  <c r="AJ99"/>
  <c r="AJ67"/>
  <c r="AJ35"/>
  <c r="AJ115"/>
  <c r="AJ83"/>
  <c r="D45"/>
  <c r="AJ36"/>
  <c r="AJ84"/>
  <c r="AJ68"/>
  <c r="AJ52"/>
  <c r="AJ100"/>
  <c r="D46"/>
  <c r="AJ116"/>
  <c r="AJ108"/>
  <c r="AJ60"/>
  <c r="D54"/>
  <c r="AJ44"/>
  <c r="AJ124"/>
  <c r="AJ92"/>
  <c r="AJ76"/>
  <c r="AO124" i="3"/>
  <c r="AO108"/>
  <c r="AO60"/>
  <c r="AO92"/>
  <c r="AO76"/>
  <c r="AO44"/>
  <c r="I54"/>
  <c r="AO25"/>
  <c r="I58" s="1"/>
  <c r="AO23"/>
  <c r="I56" s="1"/>
  <c r="AO22"/>
  <c r="AO24"/>
  <c r="I57" s="1"/>
  <c r="I41"/>
  <c r="B48" s="1"/>
  <c r="AP27"/>
  <c r="J55"/>
  <c r="AP26"/>
  <c r="J59" s="1"/>
  <c r="L49" i="5"/>
  <c r="AR71"/>
  <c r="AR39"/>
  <c r="AR87"/>
  <c r="AR119"/>
  <c r="AR103"/>
  <c r="AR55"/>
  <c r="AR99"/>
  <c r="AR67"/>
  <c r="L45"/>
  <c r="AR51"/>
  <c r="AR115"/>
  <c r="AR83"/>
  <c r="AR35"/>
  <c r="AR65"/>
  <c r="AR49"/>
  <c r="AR113"/>
  <c r="AR33"/>
  <c r="AR97"/>
  <c r="L43"/>
  <c r="AR81"/>
  <c r="F55"/>
  <c r="AL26"/>
  <c r="F59" s="1"/>
  <c r="AL27"/>
  <c r="AH131" i="2"/>
  <c r="AH9"/>
  <c r="AH14"/>
  <c r="C54"/>
  <c r="AI60"/>
  <c r="AI92"/>
  <c r="AI44"/>
  <c r="AI124"/>
  <c r="AI108"/>
  <c r="AI76"/>
  <c r="K54"/>
  <c r="AQ60"/>
  <c r="AQ76"/>
  <c r="AQ108"/>
  <c r="AQ92"/>
  <c r="AQ44"/>
  <c r="AQ124"/>
  <c r="AN99"/>
  <c r="AN67"/>
  <c r="AN115"/>
  <c r="H45"/>
  <c r="AN83"/>
  <c r="AN35"/>
  <c r="AN51"/>
  <c r="AU67"/>
  <c r="AU83"/>
  <c r="AU99"/>
  <c r="AU115"/>
  <c r="O45"/>
  <c r="AU51"/>
  <c r="AU35"/>
  <c r="AR83"/>
  <c r="AR35"/>
  <c r="AR99"/>
  <c r="AR51"/>
  <c r="L45"/>
  <c r="AR67"/>
  <c r="AR115"/>
  <c r="J55" i="5"/>
  <c r="AP26"/>
  <c r="J59" s="1"/>
  <c r="AP27"/>
  <c r="K42" i="6"/>
  <c r="AQ48"/>
  <c r="AQ80"/>
  <c r="AQ32"/>
  <c r="AQ64"/>
  <c r="AQ112"/>
  <c r="AQ96"/>
  <c r="K49"/>
  <c r="AQ119"/>
  <c r="AQ87"/>
  <c r="AQ103"/>
  <c r="AQ39"/>
  <c r="AQ71"/>
  <c r="AQ55"/>
  <c r="K43" i="7"/>
  <c r="AQ81"/>
  <c r="AQ49"/>
  <c r="AQ113"/>
  <c r="AQ33"/>
  <c r="AQ65"/>
  <c r="AQ97"/>
  <c r="AQ74"/>
  <c r="AQ90"/>
  <c r="K52"/>
  <c r="AQ42"/>
  <c r="AQ58"/>
  <c r="AQ106"/>
  <c r="AQ122"/>
  <c r="AQ50"/>
  <c r="AQ114"/>
  <c r="AQ34"/>
  <c r="K44"/>
  <c r="AQ82"/>
  <c r="AQ98"/>
  <c r="AQ66"/>
  <c r="AL65"/>
  <c r="AL33"/>
  <c r="AL49"/>
  <c r="AL113"/>
  <c r="AL81"/>
  <c r="AL97"/>
  <c r="F43"/>
  <c r="AL117"/>
  <c r="AL101"/>
  <c r="F47"/>
  <c r="AL69"/>
  <c r="AL53"/>
  <c r="AL85"/>
  <c r="AL37"/>
  <c r="AL40"/>
  <c r="AL120"/>
  <c r="AL56"/>
  <c r="F50"/>
  <c r="AL72"/>
  <c r="AL104"/>
  <c r="AL88"/>
  <c r="AM99"/>
  <c r="AM35"/>
  <c r="AM51"/>
  <c r="AM67"/>
  <c r="AM115"/>
  <c r="AM83"/>
  <c r="G45"/>
  <c r="G41"/>
  <c r="AM63"/>
  <c r="AM95"/>
  <c r="AM31"/>
  <c r="AM111"/>
  <c r="AM47"/>
  <c r="AM79"/>
  <c r="AM25"/>
  <c r="G58" s="1"/>
  <c r="AM22"/>
  <c r="AM23"/>
  <c r="G56" s="1"/>
  <c r="AM24"/>
  <c r="G57" s="1"/>
  <c r="AJ58" i="8"/>
  <c r="AJ106"/>
  <c r="AJ90"/>
  <c r="AJ122"/>
  <c r="AJ42"/>
  <c r="D52"/>
  <c r="AJ74"/>
  <c r="AL79"/>
  <c r="AL63"/>
  <c r="AL95"/>
  <c r="AL31"/>
  <c r="AL47"/>
  <c r="AL111"/>
  <c r="AL24"/>
  <c r="F57" s="1"/>
  <c r="F41"/>
  <c r="AL22"/>
  <c r="AL23"/>
  <c r="F56" s="1"/>
  <c r="AL25"/>
  <c r="F58" s="1"/>
  <c r="F51"/>
  <c r="AL57"/>
  <c r="AL121"/>
  <c r="AL41"/>
  <c r="AL89"/>
  <c r="AL73"/>
  <c r="AL105"/>
  <c r="AM34" i="2"/>
  <c r="AM98"/>
  <c r="AM114"/>
  <c r="G44"/>
  <c r="AM50"/>
  <c r="AM82"/>
  <c r="AM66"/>
  <c r="AU50"/>
  <c r="AU34"/>
  <c r="AU98"/>
  <c r="AU82"/>
  <c r="AU66"/>
  <c r="O44"/>
  <c r="AU114"/>
  <c r="N44"/>
  <c r="AT98"/>
  <c r="AT82"/>
  <c r="AT114"/>
  <c r="AT66"/>
  <c r="AT50"/>
  <c r="AT34"/>
  <c r="AK27" i="5"/>
  <c r="AK26"/>
  <c r="E59" s="1"/>
  <c r="E55"/>
  <c r="AO30" i="4"/>
  <c r="AG38" s="1"/>
  <c r="AR30"/>
  <c r="AT30"/>
  <c r="AG43" s="1"/>
  <c r="AJ16" i="2"/>
  <c r="K7"/>
  <c r="AK22" i="8"/>
  <c r="K15" i="7"/>
  <c r="AO24" i="8"/>
  <c r="I57" s="1"/>
  <c r="AN23"/>
  <c r="H56" s="1"/>
  <c r="AK20" i="2"/>
  <c r="K13" i="7"/>
  <c r="K7"/>
  <c r="P56" i="3"/>
  <c r="AJ21" i="2"/>
  <c r="K12" i="7"/>
  <c r="AU27" i="3"/>
  <c r="AR45" i="4"/>
  <c r="AG41"/>
  <c r="AT45"/>
  <c r="AS45"/>
  <c r="AG42"/>
  <c r="AG31"/>
  <c r="AH45"/>
  <c r="AP45"/>
  <c r="AG39"/>
  <c r="AG32"/>
  <c r="AI45"/>
  <c r="AG33"/>
  <c r="AJ45"/>
  <c r="AK45"/>
  <c r="AG34"/>
  <c r="AM45"/>
  <c r="AG36"/>
  <c r="AU45"/>
  <c r="AG44"/>
  <c r="AG35"/>
  <c r="AL45"/>
  <c r="AN45"/>
  <c r="AG37"/>
  <c r="AT130" i="3" l="1"/>
  <c r="B48" i="6"/>
  <c r="AH118"/>
  <c r="AH70"/>
  <c r="AH38"/>
  <c r="AH54"/>
  <c r="AH86"/>
  <c r="AH102"/>
  <c r="AI100" i="8"/>
  <c r="AI84"/>
  <c r="AI116"/>
  <c r="C46"/>
  <c r="AI52"/>
  <c r="AI36"/>
  <c r="AI68"/>
  <c r="G55" i="3"/>
  <c r="AM26"/>
  <c r="G59" s="1"/>
  <c r="AM27"/>
  <c r="AT30" s="1"/>
  <c r="AT27" i="8"/>
  <c r="AT26"/>
  <c r="N59" s="1"/>
  <c r="N55"/>
  <c r="AK63" i="2"/>
  <c r="AK111"/>
  <c r="AK79"/>
  <c r="AK23"/>
  <c r="E56" s="1"/>
  <c r="AK47"/>
  <c r="AK25"/>
  <c r="E58" s="1"/>
  <c r="AK22"/>
  <c r="AK95"/>
  <c r="AK31"/>
  <c r="AK24"/>
  <c r="E57" s="1"/>
  <c r="E41"/>
  <c r="AI54" i="7"/>
  <c r="AI102"/>
  <c r="AI70"/>
  <c r="AI86"/>
  <c r="AI118"/>
  <c r="AI38"/>
  <c r="C48"/>
  <c r="AJ27" i="5"/>
  <c r="AJ26"/>
  <c r="D59" s="1"/>
  <c r="D55"/>
  <c r="AI130"/>
  <c r="F55" i="8"/>
  <c r="AL27"/>
  <c r="AL26"/>
  <c r="F59" s="1"/>
  <c r="AH40" i="6"/>
  <c r="AH56"/>
  <c r="AH72"/>
  <c r="B50"/>
  <c r="AH88"/>
  <c r="AH120"/>
  <c r="AH104"/>
  <c r="AU130" i="3"/>
  <c r="AJ103" i="2"/>
  <c r="AJ71"/>
  <c r="AJ87"/>
  <c r="AJ55"/>
  <c r="D49"/>
  <c r="AJ39"/>
  <c r="AJ119"/>
  <c r="AL130" i="5"/>
  <c r="B53" i="6"/>
  <c r="AH59"/>
  <c r="AH75"/>
  <c r="AH123"/>
  <c r="AH43"/>
  <c r="AH91"/>
  <c r="AH107"/>
  <c r="AH71"/>
  <c r="AH119"/>
  <c r="AH55"/>
  <c r="B49"/>
  <c r="AH39"/>
  <c r="AH103"/>
  <c r="AH87"/>
  <c r="AH108"/>
  <c r="AH60"/>
  <c r="AH44"/>
  <c r="B54"/>
  <c r="AH124"/>
  <c r="AH92"/>
  <c r="AH76"/>
  <c r="AH27" i="8"/>
  <c r="B55"/>
  <c r="AH26"/>
  <c r="B59" s="1"/>
  <c r="AI41"/>
  <c r="AI105"/>
  <c r="AI121"/>
  <c r="AI89"/>
  <c r="C51"/>
  <c r="AI73"/>
  <c r="AI57"/>
  <c r="AI106"/>
  <c r="AI58"/>
  <c r="C52"/>
  <c r="AI90"/>
  <c r="AI74"/>
  <c r="AI122"/>
  <c r="AI42"/>
  <c r="AI99"/>
  <c r="AI35"/>
  <c r="AI83"/>
  <c r="AI51"/>
  <c r="AI67"/>
  <c r="AI115"/>
  <c r="C45"/>
  <c r="AO27" i="5"/>
  <c r="I55"/>
  <c r="AO26"/>
  <c r="I59" s="1"/>
  <c r="AI26" i="2"/>
  <c r="C59" s="1"/>
  <c r="C55"/>
  <c r="AI27"/>
  <c r="AJ130" i="3"/>
  <c r="AK48" i="2"/>
  <c r="E42"/>
  <c r="AK64"/>
  <c r="AK112"/>
  <c r="AK80"/>
  <c r="AK32"/>
  <c r="AK96"/>
  <c r="AQ82"/>
  <c r="K44"/>
  <c r="AQ34"/>
  <c r="AQ114"/>
  <c r="AQ50"/>
  <c r="AQ66"/>
  <c r="AQ98"/>
  <c r="J54"/>
  <c r="AP76"/>
  <c r="AP60"/>
  <c r="AP108"/>
  <c r="AP92"/>
  <c r="AP124"/>
  <c r="AP44"/>
  <c r="AK73"/>
  <c r="AK121"/>
  <c r="AK41"/>
  <c r="AK105"/>
  <c r="AK89"/>
  <c r="AK57"/>
  <c r="E51"/>
  <c r="AJ27" i="8"/>
  <c r="D55"/>
  <c r="AJ26"/>
  <c r="D59" s="1"/>
  <c r="AS130" i="5"/>
  <c r="O55" i="6"/>
  <c r="AU26"/>
  <c r="O59" s="1"/>
  <c r="AU27"/>
  <c r="L55" i="7"/>
  <c r="AR26"/>
  <c r="L59" s="1"/>
  <c r="AR27"/>
  <c r="AU130" i="5"/>
  <c r="D55" i="7"/>
  <c r="AJ27"/>
  <c r="AJ26"/>
  <c r="D59" s="1"/>
  <c r="AR27" i="2"/>
  <c r="AR130" s="1"/>
  <c r="L55"/>
  <c r="AR26"/>
  <c r="L59" s="1"/>
  <c r="I55" i="8"/>
  <c r="AO27"/>
  <c r="AO26"/>
  <c r="I59" s="1"/>
  <c r="AK36" i="2"/>
  <c r="AK52"/>
  <c r="AK100"/>
  <c r="AK84"/>
  <c r="AK116"/>
  <c r="AK68"/>
  <c r="E46"/>
  <c r="AI75" i="7"/>
  <c r="AI107"/>
  <c r="AI123"/>
  <c r="AI43"/>
  <c r="AI91"/>
  <c r="C53"/>
  <c r="AI59"/>
  <c r="AI100"/>
  <c r="AI52"/>
  <c r="C46"/>
  <c r="AI84"/>
  <c r="AI116"/>
  <c r="AI36"/>
  <c r="AI68"/>
  <c r="AI117"/>
  <c r="AI85"/>
  <c r="AI101"/>
  <c r="AI37"/>
  <c r="C47"/>
  <c r="AI53"/>
  <c r="AI69"/>
  <c r="L55" i="5"/>
  <c r="AR26"/>
  <c r="L59" s="1"/>
  <c r="AR27"/>
  <c r="J55" i="6"/>
  <c r="AP27"/>
  <c r="AP26"/>
  <c r="J59" s="1"/>
  <c r="K55"/>
  <c r="AQ26"/>
  <c r="K59" s="1"/>
  <c r="AQ27"/>
  <c r="AS27" i="2"/>
  <c r="AS26"/>
  <c r="M59" s="1"/>
  <c r="M55"/>
  <c r="AM27"/>
  <c r="AM26"/>
  <c r="G59" s="1"/>
  <c r="G55"/>
  <c r="AO26"/>
  <c r="I59" s="1"/>
  <c r="AO27"/>
  <c r="I55"/>
  <c r="AJ67"/>
  <c r="AJ83"/>
  <c r="AJ51"/>
  <c r="AJ115"/>
  <c r="AJ35"/>
  <c r="D45"/>
  <c r="AJ99"/>
  <c r="AN27" i="8"/>
  <c r="H55"/>
  <c r="AN26"/>
  <c r="H59" s="1"/>
  <c r="AH130" i="3"/>
  <c r="AT26" i="2"/>
  <c r="N59" s="1"/>
  <c r="AT27"/>
  <c r="N55"/>
  <c r="AG40" i="4"/>
  <c r="AN46"/>
  <c r="AU46"/>
  <c r="AO45"/>
  <c r="AN27" i="7"/>
  <c r="H55"/>
  <c r="AN26"/>
  <c r="H59" s="1"/>
  <c r="AH82" i="6"/>
  <c r="AH98"/>
  <c r="B44"/>
  <c r="AH50"/>
  <c r="AH114"/>
  <c r="AH34"/>
  <c r="AH66"/>
  <c r="AI33" i="8"/>
  <c r="AI65"/>
  <c r="AI49"/>
  <c r="C43"/>
  <c r="AI97"/>
  <c r="AI113"/>
  <c r="AI81"/>
  <c r="AI120"/>
  <c r="AI104"/>
  <c r="C50"/>
  <c r="AI40"/>
  <c r="AI72"/>
  <c r="AI56"/>
  <c r="AI88"/>
  <c r="AQ27" i="3"/>
  <c r="K55"/>
  <c r="AQ26"/>
  <c r="K59" s="1"/>
  <c r="AH99" i="2"/>
  <c r="AH115"/>
  <c r="AH35"/>
  <c r="AH67"/>
  <c r="AH51"/>
  <c r="AH83"/>
  <c r="B45"/>
  <c r="AQ27" i="7"/>
  <c r="K55"/>
  <c r="AQ26"/>
  <c r="K59" s="1"/>
  <c r="AS26" i="6"/>
  <c r="M59" s="1"/>
  <c r="AS27"/>
  <c r="M55"/>
  <c r="AO27" i="7"/>
  <c r="I55"/>
  <c r="AO26"/>
  <c r="I59" s="1"/>
  <c r="B55"/>
  <c r="AH27"/>
  <c r="AH26"/>
  <c r="B59" s="1"/>
  <c r="AK83" i="2"/>
  <c r="AK115"/>
  <c r="AK35"/>
  <c r="AK67"/>
  <c r="AK99"/>
  <c r="E45"/>
  <c r="AK51"/>
  <c r="AI97" i="7"/>
  <c r="AI113"/>
  <c r="C43"/>
  <c r="AI33"/>
  <c r="AI81"/>
  <c r="AI49"/>
  <c r="AI65"/>
  <c r="F55" i="6"/>
  <c r="AL27"/>
  <c r="AL26"/>
  <c r="F59" s="1"/>
  <c r="AN130" i="3"/>
  <c r="AJ108" i="2"/>
  <c r="D54"/>
  <c r="AJ124"/>
  <c r="AJ92"/>
  <c r="AJ76"/>
  <c r="AJ60"/>
  <c r="AJ44"/>
  <c r="AK75"/>
  <c r="AK43"/>
  <c r="AK107"/>
  <c r="AK123"/>
  <c r="E53"/>
  <c r="AK59"/>
  <c r="AK91"/>
  <c r="E55" i="8"/>
  <c r="AK27"/>
  <c r="AK26"/>
  <c r="E59" s="1"/>
  <c r="AK130" i="5"/>
  <c r="AH64" i="2"/>
  <c r="AH48"/>
  <c r="AH22"/>
  <c r="AH80"/>
  <c r="AH23"/>
  <c r="B56" s="1"/>
  <c r="P56" s="1"/>
  <c r="AH112"/>
  <c r="AH32"/>
  <c r="B42"/>
  <c r="AH96"/>
  <c r="AH24"/>
  <c r="B57" s="1"/>
  <c r="AH25"/>
  <c r="B58" s="1"/>
  <c r="AP130" i="3"/>
  <c r="L55" i="6"/>
  <c r="AR26"/>
  <c r="L59" s="1"/>
  <c r="AR27"/>
  <c r="AO27"/>
  <c r="AO26"/>
  <c r="I59" s="1"/>
  <c r="I55"/>
  <c r="AH65"/>
  <c r="AH81"/>
  <c r="AH33"/>
  <c r="AH49"/>
  <c r="AH97"/>
  <c r="AH113"/>
  <c r="B43"/>
  <c r="AH52"/>
  <c r="AH100"/>
  <c r="B46"/>
  <c r="AH116"/>
  <c r="AH36"/>
  <c r="AH68"/>
  <c r="AH84"/>
  <c r="AH80"/>
  <c r="AH112"/>
  <c r="AH25"/>
  <c r="B58" s="1"/>
  <c r="P58" s="1"/>
  <c r="AH23"/>
  <c r="B56" s="1"/>
  <c r="AH64"/>
  <c r="AH32"/>
  <c r="AH48"/>
  <c r="AH22"/>
  <c r="AH24"/>
  <c r="B57" s="1"/>
  <c r="P57" s="1"/>
  <c r="R57" s="1"/>
  <c r="B42"/>
  <c r="AH96"/>
  <c r="AI82" i="8"/>
  <c r="C44"/>
  <c r="AI50"/>
  <c r="AI98"/>
  <c r="AI114"/>
  <c r="AI34"/>
  <c r="AI66"/>
  <c r="AI37"/>
  <c r="AI117"/>
  <c r="AI85"/>
  <c r="AI101"/>
  <c r="AI69"/>
  <c r="C47"/>
  <c r="AI53"/>
  <c r="AI92"/>
  <c r="AI76"/>
  <c r="AI60"/>
  <c r="AI124"/>
  <c r="C54"/>
  <c r="AI44"/>
  <c r="AI108"/>
  <c r="AQ130" i="5"/>
  <c r="AP51" i="2"/>
  <c r="AP35"/>
  <c r="J45"/>
  <c r="AP67"/>
  <c r="AP115"/>
  <c r="AP83"/>
  <c r="AP99"/>
  <c r="AP81"/>
  <c r="AP33"/>
  <c r="AP65"/>
  <c r="J43"/>
  <c r="AP113"/>
  <c r="AP97"/>
  <c r="AP49"/>
  <c r="AK42"/>
  <c r="AK90"/>
  <c r="AK122"/>
  <c r="E52"/>
  <c r="AK106"/>
  <c r="AK74"/>
  <c r="AK58"/>
  <c r="AJ104"/>
  <c r="AJ88"/>
  <c r="AJ56"/>
  <c r="AJ40"/>
  <c r="AJ120"/>
  <c r="AJ72"/>
  <c r="D50"/>
  <c r="AK38"/>
  <c r="AK86"/>
  <c r="AK118"/>
  <c r="AK70"/>
  <c r="AK54"/>
  <c r="AK102"/>
  <c r="E48"/>
  <c r="E55" i="6"/>
  <c r="AK27"/>
  <c r="AK26"/>
  <c r="E59" s="1"/>
  <c r="M55" i="8"/>
  <c r="AS26"/>
  <c r="M59" s="1"/>
  <c r="AS27"/>
  <c r="AI130" i="3"/>
  <c r="J55" i="7"/>
  <c r="AP27"/>
  <c r="AH130" i="5"/>
  <c r="AJ80" i="2"/>
  <c r="AJ112"/>
  <c r="AJ48"/>
  <c r="AJ64"/>
  <c r="D42"/>
  <c r="AJ32"/>
  <c r="AJ96"/>
  <c r="AK87"/>
  <c r="AK103"/>
  <c r="AK55"/>
  <c r="AK119"/>
  <c r="E49"/>
  <c r="AK71"/>
  <c r="AK39"/>
  <c r="AQ32"/>
  <c r="AQ96"/>
  <c r="AQ64"/>
  <c r="AQ48"/>
  <c r="AQ80"/>
  <c r="K42"/>
  <c r="AQ112"/>
  <c r="C52" i="7"/>
  <c r="AI90"/>
  <c r="AI58"/>
  <c r="AI74"/>
  <c r="AI42"/>
  <c r="AI106"/>
  <c r="AI122"/>
  <c r="AI67"/>
  <c r="AI99"/>
  <c r="AI51"/>
  <c r="AI83"/>
  <c r="C45"/>
  <c r="AI35"/>
  <c r="AI115"/>
  <c r="AI124"/>
  <c r="C54"/>
  <c r="AI108"/>
  <c r="AI44"/>
  <c r="AI92"/>
  <c r="AI76"/>
  <c r="AI60"/>
  <c r="AR27" i="3"/>
  <c r="L55"/>
  <c r="AR26"/>
  <c r="L59" s="1"/>
  <c r="AT27" i="7"/>
  <c r="N55"/>
  <c r="AT26"/>
  <c r="N59" s="1"/>
  <c r="AL130" i="3"/>
  <c r="G55" i="5"/>
  <c r="AM26"/>
  <c r="G59" s="1"/>
  <c r="AM27"/>
  <c r="AP27" i="8"/>
  <c r="J55"/>
  <c r="AP26"/>
  <c r="J59" s="1"/>
  <c r="AP112" i="2"/>
  <c r="AP96"/>
  <c r="AP80"/>
  <c r="AP64"/>
  <c r="AP48"/>
  <c r="J42"/>
  <c r="AP32"/>
  <c r="P56" i="6"/>
  <c r="AP22" i="2"/>
  <c r="Q43" i="3"/>
  <c r="AM26" i="7"/>
  <c r="G59" s="1"/>
  <c r="G55"/>
  <c r="AM27"/>
  <c r="AP130" i="5"/>
  <c r="AH37" i="6"/>
  <c r="B47"/>
  <c r="AH117"/>
  <c r="AH85"/>
  <c r="AH53"/>
  <c r="AH69"/>
  <c r="AH101"/>
  <c r="AI38" i="8"/>
  <c r="AI102"/>
  <c r="C48"/>
  <c r="AI86"/>
  <c r="AI54"/>
  <c r="AI118"/>
  <c r="AI70"/>
  <c r="AK69" i="2"/>
  <c r="AK101"/>
  <c r="AK37"/>
  <c r="AK53"/>
  <c r="AK85"/>
  <c r="AK117"/>
  <c r="E47"/>
  <c r="AS27" i="7"/>
  <c r="AS26"/>
  <c r="M59" s="1"/>
  <c r="M55"/>
  <c r="AJ54" i="2"/>
  <c r="AJ86"/>
  <c r="AJ102"/>
  <c r="AJ118"/>
  <c r="AJ38"/>
  <c r="AJ70"/>
  <c r="D48"/>
  <c r="C55" i="6"/>
  <c r="AI26"/>
  <c r="C59" s="1"/>
  <c r="AI27"/>
  <c r="H55" i="2"/>
  <c r="AN26"/>
  <c r="H59" s="1"/>
  <c r="AN27"/>
  <c r="AN26" i="5"/>
  <c r="H59" s="1"/>
  <c r="H55"/>
  <c r="P55" s="1"/>
  <c r="R55" s="1"/>
  <c r="AN27"/>
  <c r="AJ74" i="2"/>
  <c r="AJ90"/>
  <c r="AJ106"/>
  <c r="AJ58"/>
  <c r="AJ122"/>
  <c r="AJ42"/>
  <c r="D52"/>
  <c r="AI41" i="7"/>
  <c r="AI105"/>
  <c r="C51"/>
  <c r="AI89"/>
  <c r="AI121"/>
  <c r="AI73"/>
  <c r="AI57"/>
  <c r="D55" i="6"/>
  <c r="AJ26"/>
  <c r="D59" s="1"/>
  <c r="AJ27"/>
  <c r="AK130" i="3"/>
  <c r="AH37" i="2"/>
  <c r="AH85"/>
  <c r="AH117"/>
  <c r="AH101"/>
  <c r="B47"/>
  <c r="AH53"/>
  <c r="AH69"/>
  <c r="AO27" i="3"/>
  <c r="AU30" s="1"/>
  <c r="I55"/>
  <c r="AO26"/>
  <c r="I59" s="1"/>
  <c r="P59" s="1"/>
  <c r="AN27" i="6"/>
  <c r="H55"/>
  <c r="AN26"/>
  <c r="H59" s="1"/>
  <c r="B51"/>
  <c r="AH73"/>
  <c r="AH41"/>
  <c r="AH57"/>
  <c r="AH121"/>
  <c r="AH105"/>
  <c r="AH89"/>
  <c r="AH99"/>
  <c r="AH51"/>
  <c r="AH67"/>
  <c r="AH115"/>
  <c r="B45"/>
  <c r="Q43" s="1"/>
  <c r="AH35"/>
  <c r="AH83"/>
  <c r="AH74"/>
  <c r="AH122"/>
  <c r="AH90"/>
  <c r="AH42"/>
  <c r="AH58"/>
  <c r="B52"/>
  <c r="AH106"/>
  <c r="AI119" i="8"/>
  <c r="AI103"/>
  <c r="AI39"/>
  <c r="AI55"/>
  <c r="C49"/>
  <c r="AI71"/>
  <c r="AI87"/>
  <c r="AI43"/>
  <c r="AI75"/>
  <c r="AI59"/>
  <c r="C53"/>
  <c r="AI107"/>
  <c r="AI91"/>
  <c r="AI123"/>
  <c r="AI25"/>
  <c r="C58" s="1"/>
  <c r="AI24"/>
  <c r="C57" s="1"/>
  <c r="P57" s="1"/>
  <c r="R57" s="1"/>
  <c r="AI111"/>
  <c r="AI79"/>
  <c r="AI23"/>
  <c r="C56" s="1"/>
  <c r="P56" s="1"/>
  <c r="AI31"/>
  <c r="AI22"/>
  <c r="AI63"/>
  <c r="AI47"/>
  <c r="C41"/>
  <c r="Q43" s="1"/>
  <c r="AI95"/>
  <c r="AK26" i="7"/>
  <c r="E59" s="1"/>
  <c r="E55"/>
  <c r="AK27"/>
  <c r="AQ27" i="2"/>
  <c r="K55"/>
  <c r="AQ26"/>
  <c r="K59" s="1"/>
  <c r="O55"/>
  <c r="AU27"/>
  <c r="AU26"/>
  <c r="O59" s="1"/>
  <c r="AJ107"/>
  <c r="AJ59"/>
  <c r="AJ123"/>
  <c r="AJ75"/>
  <c r="D53"/>
  <c r="AJ43"/>
  <c r="AJ91"/>
  <c r="F55" i="7"/>
  <c r="AL27"/>
  <c r="AL26"/>
  <c r="F59" s="1"/>
  <c r="AU27"/>
  <c r="AU26"/>
  <c r="O59" s="1"/>
  <c r="O55"/>
  <c r="AL26" i="2"/>
  <c r="F59" s="1"/>
  <c r="AL27"/>
  <c r="F55"/>
  <c r="AR26" i="8"/>
  <c r="L59" s="1"/>
  <c r="AR27"/>
  <c r="L55"/>
  <c r="AP26" i="7"/>
  <c r="J59" s="1"/>
  <c r="J57"/>
  <c r="D47" i="2"/>
  <c r="AJ69"/>
  <c r="AJ117"/>
  <c r="AJ37"/>
  <c r="AJ101"/>
  <c r="AJ53"/>
  <c r="AJ85"/>
  <c r="AP50"/>
  <c r="AP34"/>
  <c r="AP66"/>
  <c r="AP114"/>
  <c r="AP98"/>
  <c r="AP82"/>
  <c r="J44"/>
  <c r="AJ47"/>
  <c r="AJ22"/>
  <c r="D41"/>
  <c r="Q43" s="1"/>
  <c r="AJ23"/>
  <c r="D56" s="1"/>
  <c r="AJ111"/>
  <c r="AJ63"/>
  <c r="AJ31"/>
  <c r="AJ95"/>
  <c r="AJ79"/>
  <c r="AJ24"/>
  <c r="D57" s="1"/>
  <c r="P57" s="1"/>
  <c r="R57" s="1"/>
  <c r="AJ25"/>
  <c r="D58" s="1"/>
  <c r="P58" s="1"/>
  <c r="AQ69"/>
  <c r="AQ85"/>
  <c r="K47"/>
  <c r="AQ101"/>
  <c r="AQ117"/>
  <c r="AQ37"/>
  <c r="AQ53"/>
  <c r="AI23" i="7"/>
  <c r="C56" s="1"/>
  <c r="P56" s="1"/>
  <c r="AI25"/>
  <c r="C58" s="1"/>
  <c r="P58" s="1"/>
  <c r="AI63"/>
  <c r="C41"/>
  <c r="AI22"/>
  <c r="AI31"/>
  <c r="AI95"/>
  <c r="AI47"/>
  <c r="AI79"/>
  <c r="AI111"/>
  <c r="AI24"/>
  <c r="C57" s="1"/>
  <c r="C44"/>
  <c r="AI50"/>
  <c r="AI98"/>
  <c r="AI114"/>
  <c r="AI82"/>
  <c r="AI34"/>
  <c r="AI66"/>
  <c r="AI40"/>
  <c r="AI72"/>
  <c r="C50"/>
  <c r="AI104"/>
  <c r="AI56"/>
  <c r="AI120"/>
  <c r="AI88"/>
  <c r="AI119"/>
  <c r="AI87"/>
  <c r="C49"/>
  <c r="AI55"/>
  <c r="AI39"/>
  <c r="AI71"/>
  <c r="AI103"/>
  <c r="O55" i="8"/>
  <c r="AU26"/>
  <c r="O59" s="1"/>
  <c r="AU27"/>
  <c r="AS27" i="3"/>
  <c r="M55"/>
  <c r="P55" s="1"/>
  <c r="R55" s="1"/>
  <c r="AS26"/>
  <c r="M59" s="1"/>
  <c r="AT130" i="5"/>
  <c r="AT30"/>
  <c r="AK76" i="2"/>
  <c r="AK124"/>
  <c r="AK92"/>
  <c r="AK108"/>
  <c r="AK44"/>
  <c r="E54"/>
  <c r="AK60"/>
  <c r="AP101"/>
  <c r="AP117"/>
  <c r="AP53"/>
  <c r="J47"/>
  <c r="AP69"/>
  <c r="AP37"/>
  <c r="AP85"/>
  <c r="N55" i="6"/>
  <c r="AT26"/>
  <c r="N59" s="1"/>
  <c r="AT27"/>
  <c r="G55"/>
  <c r="AM26"/>
  <c r="G59" s="1"/>
  <c r="AM27"/>
  <c r="K55" i="8"/>
  <c r="AQ26"/>
  <c r="K59" s="1"/>
  <c r="AQ27"/>
  <c r="P58"/>
  <c r="P59" i="5"/>
  <c r="P57" i="7"/>
  <c r="R57" s="1"/>
  <c r="AP23" i="2"/>
  <c r="J56" s="1"/>
  <c r="AQ46" i="4"/>
  <c r="AK46"/>
  <c r="AJ46"/>
  <c r="AR46"/>
  <c r="AG53"/>
  <c r="AN61"/>
  <c r="AI46"/>
  <c r="AP46"/>
  <c r="AT46"/>
  <c r="AL46"/>
  <c r="AH46"/>
  <c r="AG60"/>
  <c r="AU61"/>
  <c r="AM46"/>
  <c r="AS46"/>
  <c r="AO46"/>
  <c r="AU45" i="3" l="1"/>
  <c r="AG44"/>
  <c r="AT45"/>
  <c r="AG43"/>
  <c r="C55" i="7"/>
  <c r="AI27"/>
  <c r="AI26"/>
  <c r="C59" s="1"/>
  <c r="AL130" i="2"/>
  <c r="AU130" i="7"/>
  <c r="AU30"/>
  <c r="AU130" i="2"/>
  <c r="AQ130"/>
  <c r="AI27" i="8"/>
  <c r="C55"/>
  <c r="P55" s="1"/>
  <c r="R55" s="1"/>
  <c r="AI26"/>
  <c r="C59" s="1"/>
  <c r="AN130" i="6"/>
  <c r="AI130"/>
  <c r="AS30" i="7"/>
  <c r="AS130"/>
  <c r="AM130"/>
  <c r="AM30"/>
  <c r="AM130" i="5"/>
  <c r="AM30"/>
  <c r="B55" i="2"/>
  <c r="AH26"/>
  <c r="B59" s="1"/>
  <c r="AH27"/>
  <c r="AU30" s="1"/>
  <c r="AS130" i="6"/>
  <c r="AQ130" i="7"/>
  <c r="AQ30"/>
  <c r="AT130" i="2"/>
  <c r="AI130"/>
  <c r="AJ130" i="5"/>
  <c r="AJ30"/>
  <c r="AK26" i="2"/>
  <c r="E59" s="1"/>
  <c r="AK27"/>
  <c r="E55"/>
  <c r="AQ30" i="5"/>
  <c r="AI30"/>
  <c r="AT130" i="6"/>
  <c r="AQ130" i="8"/>
  <c r="AQ30"/>
  <c r="AU130"/>
  <c r="AU30"/>
  <c r="AO130" i="3"/>
  <c r="AO30"/>
  <c r="AP30" i="8"/>
  <c r="AP130"/>
  <c r="AT130" i="7"/>
  <c r="AT30"/>
  <c r="AP130"/>
  <c r="AP30"/>
  <c r="AS130" i="8"/>
  <c r="AS30"/>
  <c r="AK130" i="6"/>
  <c r="AR130"/>
  <c r="AO130" i="2"/>
  <c r="AM130"/>
  <c r="AQ130" i="6"/>
  <c r="AP130"/>
  <c r="AJ130" i="7"/>
  <c r="AJ30"/>
  <c r="AR30"/>
  <c r="AR130"/>
  <c r="AK30" i="3"/>
  <c r="AL30"/>
  <c r="AK30" i="5"/>
  <c r="AN30" i="3"/>
  <c r="P55" i="7"/>
  <c r="R55" s="1"/>
  <c r="P59" i="8"/>
  <c r="AL30" i="5"/>
  <c r="AM130" i="6"/>
  <c r="AG43" i="5"/>
  <c r="AT45"/>
  <c r="AS130" i="3"/>
  <c r="AS30"/>
  <c r="D55" i="2"/>
  <c r="AJ27"/>
  <c r="AJ26"/>
  <c r="D59" s="1"/>
  <c r="AL130" i="7"/>
  <c r="AL30"/>
  <c r="AN130" i="5"/>
  <c r="AN30"/>
  <c r="AP27" i="2"/>
  <c r="AP26"/>
  <c r="J59" s="1"/>
  <c r="J55"/>
  <c r="P55" s="1"/>
  <c r="R55" s="1"/>
  <c r="AR130" i="3"/>
  <c r="AR30"/>
  <c r="B55" i="6"/>
  <c r="P55" s="1"/>
  <c r="R55" s="1"/>
  <c r="AH27"/>
  <c r="AH26"/>
  <c r="B59" s="1"/>
  <c r="P59" s="1"/>
  <c r="AO130"/>
  <c r="AK130" i="8"/>
  <c r="AK30"/>
  <c r="AH130" i="7"/>
  <c r="AH30"/>
  <c r="AO30"/>
  <c r="AO130"/>
  <c r="AQ130" i="3"/>
  <c r="AQ30"/>
  <c r="AN130" i="7"/>
  <c r="AN30"/>
  <c r="AN130" i="8"/>
  <c r="AN30"/>
  <c r="AS130" i="2"/>
  <c r="AU130" i="6"/>
  <c r="AL30" i="8"/>
  <c r="AL130"/>
  <c r="AM130" i="3"/>
  <c r="AM30"/>
  <c r="Q43" i="7"/>
  <c r="AP30" i="5"/>
  <c r="AP30" i="3"/>
  <c r="AH30"/>
  <c r="AS30" i="5"/>
  <c r="AJ30" i="3"/>
  <c r="AR30" i="8"/>
  <c r="AR130"/>
  <c r="AK30" i="7"/>
  <c r="AK130"/>
  <c r="AJ130" i="6"/>
  <c r="AN130" i="2"/>
  <c r="AL130" i="6"/>
  <c r="AR130" i="5"/>
  <c r="AR30"/>
  <c r="AO130" i="8"/>
  <c r="AO30"/>
  <c r="AJ130"/>
  <c r="AJ30"/>
  <c r="AO130" i="5"/>
  <c r="AO30"/>
  <c r="AM30" i="8"/>
  <c r="AH30"/>
  <c r="AH130"/>
  <c r="AT30"/>
  <c r="AT130"/>
  <c r="AH30" i="5"/>
  <c r="AI30" i="3"/>
  <c r="P59" i="7"/>
  <c r="AU30" i="5"/>
  <c r="AG48" i="4"/>
  <c r="AI61"/>
  <c r="AG50"/>
  <c r="AK61"/>
  <c r="AT61"/>
  <c r="AG59"/>
  <c r="AG55"/>
  <c r="AP61"/>
  <c r="AG56"/>
  <c r="AQ61"/>
  <c r="AR61"/>
  <c r="AG57"/>
  <c r="AG58"/>
  <c r="AS61"/>
  <c r="AG52"/>
  <c r="AM61"/>
  <c r="AG51"/>
  <c r="AL61"/>
  <c r="AG47"/>
  <c r="AH61"/>
  <c r="AO61"/>
  <c r="AG54"/>
  <c r="AG49"/>
  <c r="AJ61"/>
  <c r="AG44" i="2" l="1"/>
  <c r="AU45"/>
  <c r="AG35" i="8"/>
  <c r="AL45"/>
  <c r="AG38" i="7"/>
  <c r="AO45"/>
  <c r="AH130" i="6"/>
  <c r="AH30"/>
  <c r="AR30" i="2"/>
  <c r="AJ130"/>
  <c r="AJ30"/>
  <c r="AG35" i="5"/>
  <c r="AL45"/>
  <c r="AG34"/>
  <c r="AK45"/>
  <c r="AS45" i="8"/>
  <c r="AG42"/>
  <c r="AG43" i="7"/>
  <c r="AT45"/>
  <c r="AO34" i="3"/>
  <c r="AG38"/>
  <c r="AQ38" s="1"/>
  <c r="AO33"/>
  <c r="AG40" i="8"/>
  <c r="AQ45"/>
  <c r="AI45" i="5"/>
  <c r="AG32"/>
  <c r="AG40"/>
  <c r="AQ45"/>
  <c r="AQ46" s="1"/>
  <c r="AG33"/>
  <c r="AJ45"/>
  <c r="AP30" i="6"/>
  <c r="AM30" i="2"/>
  <c r="AT30"/>
  <c r="AS30" i="6"/>
  <c r="AM45" i="8"/>
  <c r="AG36"/>
  <c r="AG34" i="7"/>
  <c r="AK45"/>
  <c r="AG42" i="5"/>
  <c r="AS45"/>
  <c r="AG31"/>
  <c r="AH45"/>
  <c r="AH45" i="8"/>
  <c r="AG31"/>
  <c r="AG33"/>
  <c r="AJ45"/>
  <c r="AG41" i="5"/>
  <c r="AR45"/>
  <c r="AG33" i="3"/>
  <c r="AL33" s="1"/>
  <c r="AJ38"/>
  <c r="AJ37"/>
  <c r="AP45" i="5"/>
  <c r="AG39"/>
  <c r="AN45" i="7"/>
  <c r="AG37"/>
  <c r="AG34" i="8"/>
  <c r="AK45"/>
  <c r="AG37" i="5"/>
  <c r="AN45"/>
  <c r="AG37" i="3"/>
  <c r="AL37" s="1"/>
  <c r="AN33"/>
  <c r="AN38"/>
  <c r="AN36"/>
  <c r="AG39" i="8"/>
  <c r="AP45"/>
  <c r="AM45" i="7"/>
  <c r="AG36"/>
  <c r="AI130"/>
  <c r="AI30"/>
  <c r="AN30" i="2"/>
  <c r="AS30"/>
  <c r="AO30"/>
  <c r="P59"/>
  <c r="AI30" i="6"/>
  <c r="AI34" i="3"/>
  <c r="AG32"/>
  <c r="AQ32" s="1"/>
  <c r="AI37"/>
  <c r="AI33"/>
  <c r="AI38"/>
  <c r="AR45" i="8"/>
  <c r="AG41"/>
  <c r="AG39" i="3"/>
  <c r="AL39" s="1"/>
  <c r="AP37"/>
  <c r="AP31"/>
  <c r="AP33"/>
  <c r="AP38"/>
  <c r="AR45"/>
  <c r="AG41"/>
  <c r="AP130" i="2"/>
  <c r="AP30"/>
  <c r="AG42" i="3"/>
  <c r="AS45"/>
  <c r="AK33"/>
  <c r="AG34"/>
  <c r="AJ34" s="1"/>
  <c r="AK37"/>
  <c r="AK38"/>
  <c r="AG33" i="7"/>
  <c r="AJ45"/>
  <c r="AG39"/>
  <c r="AP45"/>
  <c r="AG44" i="8"/>
  <c r="AU45"/>
  <c r="AK130" i="2"/>
  <c r="AK30"/>
  <c r="AQ45" i="7"/>
  <c r="AG40"/>
  <c r="AH130" i="2"/>
  <c r="AH30"/>
  <c r="AG42" i="7"/>
  <c r="AS45"/>
  <c r="AU45"/>
  <c r="AG44"/>
  <c r="AM30" i="6"/>
  <c r="AQ30"/>
  <c r="AK30"/>
  <c r="AT30"/>
  <c r="AI30" i="2"/>
  <c r="AQ30"/>
  <c r="AU45" i="5"/>
  <c r="AG44"/>
  <c r="AT45" i="8"/>
  <c r="AG43"/>
  <c r="AO45" i="5"/>
  <c r="AG38"/>
  <c r="AO45" i="8"/>
  <c r="AG38"/>
  <c r="AG31" i="3"/>
  <c r="AL31" s="1"/>
  <c r="AH33"/>
  <c r="AH37"/>
  <c r="AH34"/>
  <c r="AH38"/>
  <c r="AM37"/>
  <c r="AM33"/>
  <c r="AG36"/>
  <c r="AL36" s="1"/>
  <c r="AM31"/>
  <c r="AM34"/>
  <c r="AM38"/>
  <c r="AN45" i="8"/>
  <c r="AG37"/>
  <c r="AQ37" i="3"/>
  <c r="AG40"/>
  <c r="AL40" s="1"/>
  <c r="AQ33"/>
  <c r="AQ31"/>
  <c r="AQ39"/>
  <c r="AQ36"/>
  <c r="AQ34"/>
  <c r="AH45" i="7"/>
  <c r="AG31"/>
  <c r="AG35"/>
  <c r="AL45"/>
  <c r="AL38" i="3"/>
  <c r="AG35"/>
  <c r="AJ35" s="1"/>
  <c r="AL34"/>
  <c r="AG41" i="7"/>
  <c r="AR45"/>
  <c r="AM45" i="5"/>
  <c r="AG36"/>
  <c r="AI130" i="8"/>
  <c r="AI30"/>
  <c r="AH62" i="4"/>
  <c r="AL30" i="6"/>
  <c r="AJ30"/>
  <c r="AU30"/>
  <c r="AO30"/>
  <c r="AR30"/>
  <c r="AN30"/>
  <c r="AL30" i="2"/>
  <c r="AG63" i="4"/>
  <c r="AH77"/>
  <c r="AU62"/>
  <c r="AN62"/>
  <c r="AT62"/>
  <c r="AO62"/>
  <c r="AQ62"/>
  <c r="AK62"/>
  <c r="AI62"/>
  <c r="AJ62"/>
  <c r="AM62"/>
  <c r="AS62"/>
  <c r="AL62"/>
  <c r="AR62"/>
  <c r="AP62"/>
  <c r="AG40" i="6" l="1"/>
  <c r="AQ45"/>
  <c r="AS45" i="2"/>
  <c r="AG42"/>
  <c r="AP45" i="6"/>
  <c r="AG39"/>
  <c r="AG41"/>
  <c r="AR45"/>
  <c r="AG35"/>
  <c r="AL45"/>
  <c r="AT45"/>
  <c r="AG43"/>
  <c r="AH45" i="2"/>
  <c r="AG31"/>
  <c r="AG34"/>
  <c r="AK45"/>
  <c r="AP45"/>
  <c r="AG39"/>
  <c r="AG32" i="7"/>
  <c r="AI45"/>
  <c r="AI46" s="1"/>
  <c r="AT45" i="2"/>
  <c r="AG43"/>
  <c r="AR45"/>
  <c r="AG41"/>
  <c r="AR46" i="7"/>
  <c r="AU46" i="8"/>
  <c r="AJ39" i="3"/>
  <c r="AQ46" i="8"/>
  <c r="AK46" i="5"/>
  <c r="AL32" i="3"/>
  <c r="AL45" s="1"/>
  <c r="AL46" i="7"/>
  <c r="AQ35" i="3"/>
  <c r="AQ45" s="1"/>
  <c r="AH36"/>
  <c r="AH39"/>
  <c r="AH40"/>
  <c r="AP46" i="7"/>
  <c r="AK36" i="3"/>
  <c r="AK32"/>
  <c r="AP34"/>
  <c r="AP36"/>
  <c r="AP35"/>
  <c r="AI31"/>
  <c r="AP46" i="8"/>
  <c r="AN39" i="3"/>
  <c r="AN34"/>
  <c r="AN46" i="5"/>
  <c r="AJ31" i="3"/>
  <c r="AJ32"/>
  <c r="AJ46" i="5"/>
  <c r="AO36" i="3"/>
  <c r="AO35"/>
  <c r="AO40"/>
  <c r="AL46" i="5"/>
  <c r="AG44" i="6"/>
  <c r="AU45"/>
  <c r="AG37"/>
  <c r="AN45"/>
  <c r="AJ45"/>
  <c r="AG33"/>
  <c r="AG32" i="2"/>
  <c r="AI45"/>
  <c r="AG36" i="6"/>
  <c r="AM45"/>
  <c r="AG32"/>
  <c r="AI45"/>
  <c r="AN45" i="2"/>
  <c r="AG37"/>
  <c r="AS45" i="6"/>
  <c r="AG42"/>
  <c r="AM35" i="3"/>
  <c r="AS46" i="7"/>
  <c r="AN40" i="3"/>
  <c r="AH46" i="7"/>
  <c r="AM32" i="3"/>
  <c r="AH35"/>
  <c r="AQ46" i="7"/>
  <c r="AK40" i="3"/>
  <c r="AK39"/>
  <c r="AI40"/>
  <c r="AM46" i="7"/>
  <c r="AN32" i="3"/>
  <c r="AN31"/>
  <c r="AP46" i="5"/>
  <c r="AJ40" i="3"/>
  <c r="AH46" i="5"/>
  <c r="AK46" i="7"/>
  <c r="AT46" i="5"/>
  <c r="AO31" i="3"/>
  <c r="AO37"/>
  <c r="AO46" i="7"/>
  <c r="AU46" i="2"/>
  <c r="AG35"/>
  <c r="AL45"/>
  <c r="AI45" i="8"/>
  <c r="AI46" s="1"/>
  <c r="AG32"/>
  <c r="AG40" i="2"/>
  <c r="AQ45"/>
  <c r="AQ61" i="5"/>
  <c r="AG56"/>
  <c r="AG33" i="2"/>
  <c r="AJ45"/>
  <c r="AO45" i="6"/>
  <c r="AG38"/>
  <c r="AK45"/>
  <c r="AG34"/>
  <c r="AO45" i="2"/>
  <c r="AO46" s="1"/>
  <c r="AG38"/>
  <c r="AG36"/>
  <c r="AM45"/>
  <c r="AG31" i="6"/>
  <c r="AH45"/>
  <c r="AH46" s="1"/>
  <c r="AJ46" i="7"/>
  <c r="AN35" i="3"/>
  <c r="AM46" i="8"/>
  <c r="AT46" i="7"/>
  <c r="AM46" i="5"/>
  <c r="AN46" i="8"/>
  <c r="AM39" i="3"/>
  <c r="AM40"/>
  <c r="AH32"/>
  <c r="AH45" s="1"/>
  <c r="AO46" i="5"/>
  <c r="AU46"/>
  <c r="AU46" i="7"/>
  <c r="AK35" i="3"/>
  <c r="AK31"/>
  <c r="AP32"/>
  <c r="AP40"/>
  <c r="AI36"/>
  <c r="AI35"/>
  <c r="AI39"/>
  <c r="AN46" i="7"/>
  <c r="AJ36" i="3"/>
  <c r="AR46" i="5"/>
  <c r="AS46"/>
  <c r="AI46"/>
  <c r="AO32" i="3"/>
  <c r="AO39"/>
  <c r="AS46" i="8"/>
  <c r="AL46"/>
  <c r="AG73" i="4"/>
  <c r="AR77"/>
  <c r="AT77"/>
  <c r="AG75"/>
  <c r="AG65"/>
  <c r="AJ77"/>
  <c r="AK77"/>
  <c r="AG66"/>
  <c r="AG76"/>
  <c r="AU77"/>
  <c r="AG71"/>
  <c r="AP77"/>
  <c r="AG68"/>
  <c r="AM77"/>
  <c r="AG64"/>
  <c r="AI77"/>
  <c r="AL77"/>
  <c r="AG67"/>
  <c r="AG74"/>
  <c r="AS77"/>
  <c r="AQ77"/>
  <c r="AG72"/>
  <c r="AG70"/>
  <c r="AO77"/>
  <c r="AN77"/>
  <c r="AG69"/>
  <c r="AG51" i="8" l="1"/>
  <c r="AL61"/>
  <c r="AU61" i="7"/>
  <c r="AG60"/>
  <c r="AT61"/>
  <c r="AT62" s="1"/>
  <c r="AG59"/>
  <c r="AU61" i="2"/>
  <c r="AG60"/>
  <c r="AM61" i="7"/>
  <c r="AM62" s="1"/>
  <c r="AG52"/>
  <c r="AG55" i="8"/>
  <c r="AP61"/>
  <c r="AG55" i="7"/>
  <c r="AP61"/>
  <c r="AG56" i="8"/>
  <c r="AQ61"/>
  <c r="AG57" i="5"/>
  <c r="AR61"/>
  <c r="AO61"/>
  <c r="AG54"/>
  <c r="AN61" i="8"/>
  <c r="AG53"/>
  <c r="AH61" i="5"/>
  <c r="AG47"/>
  <c r="AG47" i="7"/>
  <c r="AH61"/>
  <c r="AG51" i="5"/>
  <c r="AL61"/>
  <c r="AG49"/>
  <c r="AJ61"/>
  <c r="AI61" i="7"/>
  <c r="AG48"/>
  <c r="AM45" i="3"/>
  <c r="AU46" i="6"/>
  <c r="AM46" i="2"/>
  <c r="AJ46"/>
  <c r="AQ46"/>
  <c r="AL46"/>
  <c r="AN45" i="3"/>
  <c r="AO46" i="8"/>
  <c r="AI46" i="6"/>
  <c r="AI46" i="2"/>
  <c r="AN46" i="6"/>
  <c r="AR46" i="8"/>
  <c r="AK46" i="2"/>
  <c r="AR46" i="6"/>
  <c r="AN61" i="7"/>
  <c r="AG53"/>
  <c r="AG47" i="6"/>
  <c r="AH61"/>
  <c r="AS61" i="7"/>
  <c r="AG58"/>
  <c r="AS61" i="8"/>
  <c r="AG58"/>
  <c r="AG58" i="5"/>
  <c r="AS61"/>
  <c r="AG60"/>
  <c r="AU61"/>
  <c r="AM61" i="8"/>
  <c r="AG52"/>
  <c r="AG54" i="2"/>
  <c r="AO61"/>
  <c r="AG48" i="8"/>
  <c r="AI61"/>
  <c r="AO61" i="7"/>
  <c r="AG54"/>
  <c r="AK61"/>
  <c r="AG50"/>
  <c r="AG55" i="5"/>
  <c r="AP61"/>
  <c r="AG53"/>
  <c r="AN61"/>
  <c r="AL61" i="7"/>
  <c r="AG51"/>
  <c r="AR61"/>
  <c r="AG57"/>
  <c r="AP45" i="3"/>
  <c r="AO46" i="6"/>
  <c r="AT46" i="8"/>
  <c r="AN46" i="2"/>
  <c r="AJ46" i="6"/>
  <c r="AH46" i="8"/>
  <c r="AT46" i="2"/>
  <c r="AP46"/>
  <c r="AH46"/>
  <c r="AP46" i="6"/>
  <c r="AI61" i="5"/>
  <c r="AQ62" s="1"/>
  <c r="AG48"/>
  <c r="AG59"/>
  <c r="AT61"/>
  <c r="AG56" i="7"/>
  <c r="AQ61"/>
  <c r="AG60" i="8"/>
  <c r="AU61"/>
  <c r="AM61" i="5"/>
  <c r="AM62" s="1"/>
  <c r="AG52"/>
  <c r="AG49" i="7"/>
  <c r="AJ61"/>
  <c r="AG50" i="5"/>
  <c r="AK61"/>
  <c r="AM46" i="6"/>
  <c r="AJ45" i="3"/>
  <c r="AL46" i="6"/>
  <c r="AQ46"/>
  <c r="AS78" i="4"/>
  <c r="AO45" i="3"/>
  <c r="AI45"/>
  <c r="AQ46" s="1"/>
  <c r="AK46" i="6"/>
  <c r="AJ46" i="8"/>
  <c r="AS46" i="6"/>
  <c r="AK45" i="3"/>
  <c r="AK46" s="1"/>
  <c r="AK46" i="8"/>
  <c r="AR46" i="2"/>
  <c r="AT46" i="6"/>
  <c r="AS46" i="2"/>
  <c r="AG90" i="4"/>
  <c r="AS93"/>
  <c r="AI78"/>
  <c r="AK78"/>
  <c r="AH78"/>
  <c r="AN78"/>
  <c r="AQ78"/>
  <c r="AL78"/>
  <c r="AM78"/>
  <c r="AP78"/>
  <c r="AU78"/>
  <c r="AO78"/>
  <c r="AJ78"/>
  <c r="AT78"/>
  <c r="AR78"/>
  <c r="AG56" i="3" l="1"/>
  <c r="AQ50"/>
  <c r="AG72" i="5"/>
  <c r="AQ77"/>
  <c r="AS61" i="2"/>
  <c r="AG58"/>
  <c r="AL61" i="6"/>
  <c r="AG51"/>
  <c r="AT61" i="2"/>
  <c r="AG59"/>
  <c r="AI61" i="6"/>
  <c r="AG48"/>
  <c r="AG75" i="7"/>
  <c r="AT77"/>
  <c r="AG57" i="2"/>
  <c r="AR61"/>
  <c r="AG49" i="8"/>
  <c r="AJ61"/>
  <c r="AM61" i="6"/>
  <c r="AG52"/>
  <c r="AG47" i="2"/>
  <c r="AH61"/>
  <c r="AJ61" i="6"/>
  <c r="AG49"/>
  <c r="AO61"/>
  <c r="AG54"/>
  <c r="AG57"/>
  <c r="AR61"/>
  <c r="AG53"/>
  <c r="AN61"/>
  <c r="AM61" i="2"/>
  <c r="AG52"/>
  <c r="AH46" i="3"/>
  <c r="AM46"/>
  <c r="AU46"/>
  <c r="AP62" i="5"/>
  <c r="AU62"/>
  <c r="AN46" i="3"/>
  <c r="AG53" s="1"/>
  <c r="AQ53" s="1"/>
  <c r="AI62" i="7"/>
  <c r="AH62" i="5"/>
  <c r="AO62"/>
  <c r="AU62" i="7"/>
  <c r="AS46" i="3"/>
  <c r="AG50"/>
  <c r="AG68" i="5"/>
  <c r="AM77"/>
  <c r="AG59" i="6"/>
  <c r="AT61"/>
  <c r="AG58"/>
  <c r="AS61"/>
  <c r="AP61"/>
  <c r="AG55"/>
  <c r="AG47" i="8"/>
  <c r="AH61"/>
  <c r="AI62" s="1"/>
  <c r="AR61"/>
  <c r="AG57"/>
  <c r="AG54"/>
  <c r="AO61"/>
  <c r="AG49" i="2"/>
  <c r="AJ61"/>
  <c r="AU62" s="1"/>
  <c r="AN62" i="5"/>
  <c r="AO46" i="3"/>
  <c r="AJ46"/>
  <c r="AJ62" i="7"/>
  <c r="AT46" i="3"/>
  <c r="AT62" i="5"/>
  <c r="AR62" i="7"/>
  <c r="AK62"/>
  <c r="AS62"/>
  <c r="AN62"/>
  <c r="AL62" i="5"/>
  <c r="AP62" i="8"/>
  <c r="AG59"/>
  <c r="AT61"/>
  <c r="AT62" s="1"/>
  <c r="AQ61" i="2"/>
  <c r="AG56"/>
  <c r="AG68" i="7"/>
  <c r="AM77"/>
  <c r="AK61" i="8"/>
  <c r="AG50"/>
  <c r="AG50" i="6"/>
  <c r="AK61"/>
  <c r="AH62" s="1"/>
  <c r="AG56"/>
  <c r="AQ61"/>
  <c r="AQ62" s="1"/>
  <c r="AG55" i="2"/>
  <c r="AP61"/>
  <c r="AN61"/>
  <c r="AG53"/>
  <c r="AG50"/>
  <c r="AK61"/>
  <c r="AI61"/>
  <c r="AG48"/>
  <c r="AG51"/>
  <c r="AL61"/>
  <c r="AG60" i="6"/>
  <c r="AU61"/>
  <c r="AU62" s="1"/>
  <c r="AI46" i="3"/>
  <c r="AI62" i="5"/>
  <c r="AS62"/>
  <c r="AL46" i="3"/>
  <c r="AK62" i="5"/>
  <c r="AR46" i="3"/>
  <c r="AQ62" i="7"/>
  <c r="AP46" i="3"/>
  <c r="AL62" i="7"/>
  <c r="AO62"/>
  <c r="AS62" i="8"/>
  <c r="AJ62" i="5"/>
  <c r="AH62" i="7"/>
  <c r="AR62" i="5"/>
  <c r="AP62" i="7"/>
  <c r="AL62" i="8"/>
  <c r="AN93" i="4"/>
  <c r="AG85"/>
  <c r="AG92"/>
  <c r="AU93"/>
  <c r="AL93"/>
  <c r="AG83"/>
  <c r="AQ93"/>
  <c r="AG88"/>
  <c r="AG82"/>
  <c r="AK93"/>
  <c r="AR93"/>
  <c r="AG89"/>
  <c r="AG81"/>
  <c r="AJ93"/>
  <c r="AG91"/>
  <c r="AT93"/>
  <c r="AO93"/>
  <c r="AG86"/>
  <c r="AP93"/>
  <c r="AP94" s="1"/>
  <c r="AG87"/>
  <c r="AM93"/>
  <c r="AG84"/>
  <c r="AG79"/>
  <c r="AH93"/>
  <c r="AI93"/>
  <c r="AG80"/>
  <c r="AI77" i="8" l="1"/>
  <c r="AG64"/>
  <c r="AH77" i="6"/>
  <c r="AG63"/>
  <c r="AG76" i="2"/>
  <c r="AU77"/>
  <c r="AP77" i="7"/>
  <c r="AG71"/>
  <c r="AG76" i="6"/>
  <c r="AU77"/>
  <c r="AS77" i="7"/>
  <c r="AG74"/>
  <c r="AJ53" i="3"/>
  <c r="AJ55"/>
  <c r="AG49"/>
  <c r="AJ48"/>
  <c r="AJ56"/>
  <c r="AJ50"/>
  <c r="AG71" i="5"/>
  <c r="AP77"/>
  <c r="AG73"/>
  <c r="AR77"/>
  <c r="AO77" i="7"/>
  <c r="AG70"/>
  <c r="AG57" i="3"/>
  <c r="AR61"/>
  <c r="AS77" i="5"/>
  <c r="AG74"/>
  <c r="AO53" i="3"/>
  <c r="AO50"/>
  <c r="AG54"/>
  <c r="AO52"/>
  <c r="AO56"/>
  <c r="AO49"/>
  <c r="AO77" i="5"/>
  <c r="AG70"/>
  <c r="AG60" i="3"/>
  <c r="AU61"/>
  <c r="AT62" i="2"/>
  <c r="AI62"/>
  <c r="AN62"/>
  <c r="AK62" i="8"/>
  <c r="AQ62" i="2"/>
  <c r="AQ62" i="8"/>
  <c r="AM62"/>
  <c r="AU62"/>
  <c r="AR62"/>
  <c r="AP62" i="6"/>
  <c r="AK53" i="3"/>
  <c r="AR62" i="6"/>
  <c r="AR62" i="2"/>
  <c r="AG74" i="8"/>
  <c r="AS77"/>
  <c r="AQ77" i="6"/>
  <c r="AG72"/>
  <c r="AG75" i="5"/>
  <c r="AT77"/>
  <c r="AH62" i="2"/>
  <c r="AJ62"/>
  <c r="AN56" i="3"/>
  <c r="AK56"/>
  <c r="AL77" i="8"/>
  <c r="AG67"/>
  <c r="AJ77" i="5"/>
  <c r="AG65"/>
  <c r="AP54" i="3"/>
  <c r="AG55"/>
  <c r="AP56"/>
  <c r="AP53"/>
  <c r="AP51"/>
  <c r="AP50"/>
  <c r="AP48"/>
  <c r="AP49"/>
  <c r="AI56"/>
  <c r="AI54"/>
  <c r="AG48"/>
  <c r="AI55"/>
  <c r="AI49"/>
  <c r="AI50"/>
  <c r="AI53"/>
  <c r="AG69" i="7"/>
  <c r="AN77"/>
  <c r="AG73"/>
  <c r="AR77"/>
  <c r="AG65"/>
  <c r="AJ77"/>
  <c r="AG69" i="5"/>
  <c r="AN77"/>
  <c r="AG76" i="7"/>
  <c r="AU77"/>
  <c r="AI77"/>
  <c r="AG64"/>
  <c r="AO62" i="6"/>
  <c r="AS94" i="4"/>
  <c r="AN62" i="8"/>
  <c r="AN50" i="3"/>
  <c r="AO62" i="2"/>
  <c r="AN62" i="6"/>
  <c r="AJ62" i="8"/>
  <c r="AG72" i="7"/>
  <c r="AQ77"/>
  <c r="AG51" i="3"/>
  <c r="AO51" s="1"/>
  <c r="AL53"/>
  <c r="AL52"/>
  <c r="AL56"/>
  <c r="AL55"/>
  <c r="AL48"/>
  <c r="AL54"/>
  <c r="AL50"/>
  <c r="AL49"/>
  <c r="AG71" i="8"/>
  <c r="AP77"/>
  <c r="AG47" i="3"/>
  <c r="AO47" s="1"/>
  <c r="AH55"/>
  <c r="AH50"/>
  <c r="AH53"/>
  <c r="AH51"/>
  <c r="AH54"/>
  <c r="AH48"/>
  <c r="AH49"/>
  <c r="AH56"/>
  <c r="AH77" i="7"/>
  <c r="AH78" s="1"/>
  <c r="AG63"/>
  <c r="AL77"/>
  <c r="AG67"/>
  <c r="AG66" i="5"/>
  <c r="AK77"/>
  <c r="AI77"/>
  <c r="AG64"/>
  <c r="AT77" i="8"/>
  <c r="AG75"/>
  <c r="AL77" i="5"/>
  <c r="AG67"/>
  <c r="AG66" i="7"/>
  <c r="AK77"/>
  <c r="AT61" i="3"/>
  <c r="AG59"/>
  <c r="AS61"/>
  <c r="AG58"/>
  <c r="AH77" i="5"/>
  <c r="AQ78" s="1"/>
  <c r="AG63"/>
  <c r="AU77"/>
  <c r="AU78" s="1"/>
  <c r="AG76"/>
  <c r="AG52" i="3"/>
  <c r="AP52" s="1"/>
  <c r="AM53"/>
  <c r="AM51"/>
  <c r="AM55"/>
  <c r="AM50"/>
  <c r="AM48"/>
  <c r="AM49"/>
  <c r="AM56"/>
  <c r="AM54"/>
  <c r="AM47"/>
  <c r="AT62" i="6"/>
  <c r="AS62" i="2"/>
  <c r="AL62"/>
  <c r="AK62"/>
  <c r="AP62"/>
  <c r="AK62" i="6"/>
  <c r="AO62" i="8"/>
  <c r="AH62"/>
  <c r="AS62" i="6"/>
  <c r="AM62" i="2"/>
  <c r="AJ62" i="6"/>
  <c r="AM62"/>
  <c r="AI62"/>
  <c r="AL62"/>
  <c r="AG106" i="4"/>
  <c r="AS109"/>
  <c r="AR94"/>
  <c r="AT94"/>
  <c r="AJ94"/>
  <c r="AK94"/>
  <c r="AU94"/>
  <c r="AL94"/>
  <c r="AN94"/>
  <c r="AH94"/>
  <c r="AP109"/>
  <c r="AG103"/>
  <c r="AI94"/>
  <c r="AM94"/>
  <c r="AO94"/>
  <c r="AQ94"/>
  <c r="AO61" i="3" l="1"/>
  <c r="AG88" i="5"/>
  <c r="AQ93"/>
  <c r="AP77" i="2"/>
  <c r="AG71"/>
  <c r="AG68" i="6"/>
  <c r="AM77"/>
  <c r="AG74"/>
  <c r="AS77"/>
  <c r="AK77"/>
  <c r="AG66"/>
  <c r="AG74" i="2"/>
  <c r="AS77"/>
  <c r="AN77" i="6"/>
  <c r="AG69"/>
  <c r="AN48" i="3"/>
  <c r="AK48"/>
  <c r="AQ48"/>
  <c r="AN55"/>
  <c r="AQ55"/>
  <c r="AK55"/>
  <c r="AG65" i="2"/>
  <c r="AJ77"/>
  <c r="AU78" s="1"/>
  <c r="AG71" i="6"/>
  <c r="AP77"/>
  <c r="AQ77" i="8"/>
  <c r="AG72"/>
  <c r="AG64" i="2"/>
  <c r="AI77"/>
  <c r="AN49" i="3"/>
  <c r="AK49"/>
  <c r="AQ49"/>
  <c r="AO78" i="5"/>
  <c r="AP78" i="7"/>
  <c r="AK78"/>
  <c r="AK78" i="5"/>
  <c r="AQ78" i="7"/>
  <c r="AU78"/>
  <c r="AJ78"/>
  <c r="AN78"/>
  <c r="AP78" i="5"/>
  <c r="AJ47" i="3"/>
  <c r="AG65" i="6"/>
  <c r="AJ77"/>
  <c r="AH78" s="1"/>
  <c r="AU93" i="5"/>
  <c r="AG92"/>
  <c r="AH93" i="7"/>
  <c r="AG79"/>
  <c r="AO77" i="2"/>
  <c r="AG70"/>
  <c r="AH77"/>
  <c r="AG63"/>
  <c r="AG73" i="8"/>
  <c r="AR77"/>
  <c r="AT77" i="2"/>
  <c r="AG75"/>
  <c r="AG64" i="6"/>
  <c r="AI77"/>
  <c r="AL77" i="2"/>
  <c r="AG67"/>
  <c r="AN52" i="3"/>
  <c r="AQ52"/>
  <c r="AK52"/>
  <c r="AN51"/>
  <c r="AQ51"/>
  <c r="AK51"/>
  <c r="AJ77" i="8"/>
  <c r="AG65"/>
  <c r="AN77"/>
  <c r="AG69"/>
  <c r="AG68"/>
  <c r="AM77"/>
  <c r="AI78" s="1"/>
  <c r="AG69" i="2"/>
  <c r="AN77"/>
  <c r="AO78" i="7"/>
  <c r="AS78"/>
  <c r="AM78" i="5"/>
  <c r="AM78" i="7"/>
  <c r="AH78" i="5"/>
  <c r="AL78"/>
  <c r="AI78"/>
  <c r="AL78" i="7"/>
  <c r="AH52" i="3"/>
  <c r="AH61" s="1"/>
  <c r="AL47"/>
  <c r="AL61" s="1"/>
  <c r="AI78" i="7"/>
  <c r="AI52" i="3"/>
  <c r="AI51"/>
  <c r="AP47"/>
  <c r="AP61" s="1"/>
  <c r="AJ78" i="5"/>
  <c r="AO55" i="3"/>
  <c r="AJ51"/>
  <c r="AJ52"/>
  <c r="AG63" i="8"/>
  <c r="AH77"/>
  <c r="AT78" s="1"/>
  <c r="AT77" i="6"/>
  <c r="AG75"/>
  <c r="AG70"/>
  <c r="AO77"/>
  <c r="AR77" i="2"/>
  <c r="AR78" s="1"/>
  <c r="AG73"/>
  <c r="AQ77"/>
  <c r="AG72"/>
  <c r="AL77" i="6"/>
  <c r="AG67"/>
  <c r="AG68" i="2"/>
  <c r="AM77"/>
  <c r="AO77" i="8"/>
  <c r="AO78" s="1"/>
  <c r="AG70"/>
  <c r="AK77" i="2"/>
  <c r="AG66"/>
  <c r="AN47" i="3"/>
  <c r="AN61" s="1"/>
  <c r="AK47"/>
  <c r="AQ47"/>
  <c r="AG73" i="6"/>
  <c r="AR77"/>
  <c r="AR78" s="1"/>
  <c r="AG76" i="8"/>
  <c r="AU77"/>
  <c r="AK77"/>
  <c r="AG66"/>
  <c r="AN54" i="3"/>
  <c r="AK54"/>
  <c r="AQ54"/>
  <c r="AL78" i="8"/>
  <c r="AS78" i="5"/>
  <c r="AM61" i="3"/>
  <c r="AT78" i="7"/>
  <c r="AN78" i="5"/>
  <c r="AR78" i="7"/>
  <c r="AI47" i="3"/>
  <c r="AI61" s="1"/>
  <c r="AT78" i="5"/>
  <c r="AO48" i="3"/>
  <c r="AR78" i="5"/>
  <c r="AJ54" i="3"/>
  <c r="AG102" i="4"/>
  <c r="AO109"/>
  <c r="AH109"/>
  <c r="AG95"/>
  <c r="AK109"/>
  <c r="AG98"/>
  <c r="AT109"/>
  <c r="AG107"/>
  <c r="AG108"/>
  <c r="AU109"/>
  <c r="AG97"/>
  <c r="AJ109"/>
  <c r="AG104"/>
  <c r="AQ109"/>
  <c r="AN109"/>
  <c r="AG101"/>
  <c r="AI109"/>
  <c r="AP110" s="1"/>
  <c r="AG96"/>
  <c r="AG100"/>
  <c r="AM109"/>
  <c r="AG99"/>
  <c r="AL109"/>
  <c r="AG105"/>
  <c r="AR109"/>
  <c r="AG91" i="8" l="1"/>
  <c r="AT93"/>
  <c r="AU93" i="2"/>
  <c r="AG92"/>
  <c r="AG80" i="8"/>
  <c r="AI93"/>
  <c r="AG79" i="6"/>
  <c r="AH93"/>
  <c r="AR93"/>
  <c r="AG89"/>
  <c r="AR93" i="2"/>
  <c r="AG89"/>
  <c r="AG90" i="7"/>
  <c r="AS93"/>
  <c r="AN93"/>
  <c r="AG85"/>
  <c r="AN93" i="5"/>
  <c r="AG85"/>
  <c r="AS93"/>
  <c r="AG90"/>
  <c r="AJ93"/>
  <c r="AG81"/>
  <c r="AI93" i="7"/>
  <c r="AH94" s="1"/>
  <c r="AG80"/>
  <c r="AG80" i="5"/>
  <c r="AI93"/>
  <c r="AM93"/>
  <c r="AG84"/>
  <c r="AP93"/>
  <c r="AG87"/>
  <c r="AQ93" i="7"/>
  <c r="AG88"/>
  <c r="AG87"/>
  <c r="AP93"/>
  <c r="AM78" i="6"/>
  <c r="AU78"/>
  <c r="AS78" i="8"/>
  <c r="AK61" i="3"/>
  <c r="AN78" i="8"/>
  <c r="AO78" i="2"/>
  <c r="AP78"/>
  <c r="AT93" i="7"/>
  <c r="AG91"/>
  <c r="AG83" i="5"/>
  <c r="AL93"/>
  <c r="AG86"/>
  <c r="AO93"/>
  <c r="AR93" i="7"/>
  <c r="AG89"/>
  <c r="AG83"/>
  <c r="AL93"/>
  <c r="AG84"/>
  <c r="AM93"/>
  <c r="AU93"/>
  <c r="AG92"/>
  <c r="AG82"/>
  <c r="AK93"/>
  <c r="AL78" i="6"/>
  <c r="AP78" i="8"/>
  <c r="AR110" i="4"/>
  <c r="AU78" i="8"/>
  <c r="AK78" i="2"/>
  <c r="AQ78"/>
  <c r="AN78"/>
  <c r="AI78" i="6"/>
  <c r="AR78" i="8"/>
  <c r="AJ61" i="3"/>
  <c r="AI78" i="2"/>
  <c r="AP78" i="6"/>
  <c r="AS78" i="2"/>
  <c r="AS78" i="6"/>
  <c r="AT93" i="5"/>
  <c r="AG91"/>
  <c r="AL93" i="8"/>
  <c r="AG83"/>
  <c r="AG86"/>
  <c r="AO93"/>
  <c r="AR93" i="5"/>
  <c r="AR94" s="1"/>
  <c r="AG89"/>
  <c r="AH93"/>
  <c r="AG79"/>
  <c r="AO93" i="7"/>
  <c r="AO94" s="1"/>
  <c r="AG86"/>
  <c r="AG81"/>
  <c r="AJ93"/>
  <c r="AG82" i="5"/>
  <c r="AK93"/>
  <c r="AT78" i="6"/>
  <c r="AM78" i="8"/>
  <c r="AJ78" i="6"/>
  <c r="AJ78" i="2"/>
  <c r="AK78" i="8"/>
  <c r="AM78" i="2"/>
  <c r="AO78" i="6"/>
  <c r="AH78" i="8"/>
  <c r="AJ78"/>
  <c r="AL78" i="2"/>
  <c r="AT78"/>
  <c r="AH78"/>
  <c r="AQ78" i="6"/>
  <c r="AQ78" i="8"/>
  <c r="AQ61" i="3"/>
  <c r="AM62" s="1"/>
  <c r="AN78" i="6"/>
  <c r="AK78"/>
  <c r="AG119" i="4"/>
  <c r="AP125"/>
  <c r="AT110"/>
  <c r="AK110"/>
  <c r="AH110"/>
  <c r="AM110"/>
  <c r="AN110"/>
  <c r="AQ110"/>
  <c r="AJ110"/>
  <c r="AU110"/>
  <c r="AG121"/>
  <c r="AR125"/>
  <c r="AI110"/>
  <c r="AL110"/>
  <c r="AS110"/>
  <c r="AO110"/>
  <c r="AG68" i="3" l="1"/>
  <c r="AG95" i="7"/>
  <c r="AH109"/>
  <c r="AH93" i="8"/>
  <c r="AG79"/>
  <c r="AG102" i="7"/>
  <c r="AO109"/>
  <c r="AS93" i="2"/>
  <c r="AG90"/>
  <c r="AG87" i="8"/>
  <c r="AP93"/>
  <c r="AN93" i="6"/>
  <c r="AG85"/>
  <c r="AJ93" i="8"/>
  <c r="AG81"/>
  <c r="AK93"/>
  <c r="AK94" s="1"/>
  <c r="AG82"/>
  <c r="AG81" i="2"/>
  <c r="AJ93"/>
  <c r="AG90" i="6"/>
  <c r="AS93"/>
  <c r="AG88" i="2"/>
  <c r="AQ93"/>
  <c r="AN93" i="8"/>
  <c r="AN94" s="1"/>
  <c r="AG85"/>
  <c r="AG84" i="6"/>
  <c r="AM93"/>
  <c r="AL94" i="5"/>
  <c r="AQ94" i="7"/>
  <c r="AS94" i="5"/>
  <c r="AK94"/>
  <c r="AJ62" i="3"/>
  <c r="AO62"/>
  <c r="AN62"/>
  <c r="AU94" i="7"/>
  <c r="AT94"/>
  <c r="AR62" i="3"/>
  <c r="AT94" i="8"/>
  <c r="AG81" i="6"/>
  <c r="AJ93"/>
  <c r="AG105" i="5"/>
  <c r="AR109"/>
  <c r="AR93" i="8"/>
  <c r="AG89"/>
  <c r="AG82" i="6"/>
  <c r="AK93"/>
  <c r="AG88"/>
  <c r="AQ93"/>
  <c r="AL93" i="2"/>
  <c r="AG83"/>
  <c r="AM93"/>
  <c r="AG84"/>
  <c r="AG91" i="6"/>
  <c r="AT93"/>
  <c r="AT94" s="1"/>
  <c r="AI93" i="2"/>
  <c r="AG80"/>
  <c r="AG85"/>
  <c r="AN93"/>
  <c r="AG83" i="6"/>
  <c r="AL93"/>
  <c r="AG86" i="2"/>
  <c r="AO93"/>
  <c r="AG92" i="6"/>
  <c r="AU93"/>
  <c r="AK94" i="7"/>
  <c r="AK62" i="3"/>
  <c r="AM94" i="5"/>
  <c r="AQ94"/>
  <c r="AH94"/>
  <c r="AT94"/>
  <c r="AL94" i="7"/>
  <c r="AO94" i="5"/>
  <c r="AP94"/>
  <c r="AJ94"/>
  <c r="AN94"/>
  <c r="AU62" i="3"/>
  <c r="AQ62"/>
  <c r="AH93" i="2"/>
  <c r="AG79"/>
  <c r="AK93"/>
  <c r="AK94" s="1"/>
  <c r="AG82"/>
  <c r="AG87"/>
  <c r="AP93"/>
  <c r="AG88" i="8"/>
  <c r="AQ93"/>
  <c r="AT93" i="2"/>
  <c r="AG91"/>
  <c r="AG86" i="6"/>
  <c r="AO93"/>
  <c r="AG84" i="8"/>
  <c r="AM93"/>
  <c r="AG87" i="6"/>
  <c r="AP93"/>
  <c r="AG80"/>
  <c r="AI93"/>
  <c r="AH94" s="1"/>
  <c r="AG92" i="8"/>
  <c r="AU93"/>
  <c r="AG90"/>
  <c r="AS93"/>
  <c r="AL94"/>
  <c r="AM94" i="7"/>
  <c r="AL62" i="3"/>
  <c r="AI94" i="7"/>
  <c r="AN94"/>
  <c r="AH62" i="3"/>
  <c r="AI62"/>
  <c r="AJ94" i="7"/>
  <c r="AO94" i="8"/>
  <c r="AP62" i="3"/>
  <c r="AR94" i="7"/>
  <c r="AU94" i="5"/>
  <c r="AP94" i="7"/>
  <c r="AI94" i="5"/>
  <c r="AS94" i="7"/>
  <c r="AS62" i="3"/>
  <c r="AT62"/>
  <c r="AG117" i="4"/>
  <c r="AN125"/>
  <c r="AG111"/>
  <c r="AH125"/>
  <c r="AJ125"/>
  <c r="AG113"/>
  <c r="AG123"/>
  <c r="AT125"/>
  <c r="AG120"/>
  <c r="AQ125"/>
  <c r="AG112"/>
  <c r="AI125"/>
  <c r="AU125"/>
  <c r="AG124"/>
  <c r="AG122"/>
  <c r="AS125"/>
  <c r="AO125"/>
  <c r="AG118"/>
  <c r="AL125"/>
  <c r="AG115"/>
  <c r="AG116"/>
  <c r="AM125"/>
  <c r="AK125"/>
  <c r="AG114"/>
  <c r="AG95" i="6" l="1"/>
  <c r="AH109"/>
  <c r="AG103" i="7"/>
  <c r="AP109"/>
  <c r="AL109" i="8"/>
  <c r="AG99"/>
  <c r="AG76" i="3"/>
  <c r="AU77"/>
  <c r="AK67"/>
  <c r="AG66"/>
  <c r="AM66" s="1"/>
  <c r="AT109" i="6"/>
  <c r="AG107"/>
  <c r="AG107" i="8"/>
  <c r="AT109"/>
  <c r="AL109" i="5"/>
  <c r="AG99"/>
  <c r="AT77" i="3"/>
  <c r="AG75"/>
  <c r="AI109" i="5"/>
  <c r="AG96"/>
  <c r="AG71" i="3"/>
  <c r="AM71" s="1"/>
  <c r="AP69"/>
  <c r="AP68"/>
  <c r="AP66"/>
  <c r="AG63"/>
  <c r="AM63" s="1"/>
  <c r="AH69"/>
  <c r="AH68"/>
  <c r="AH66"/>
  <c r="AM109" i="7"/>
  <c r="AG100"/>
  <c r="AG72" i="3"/>
  <c r="AM72" s="1"/>
  <c r="AQ65"/>
  <c r="AQ68"/>
  <c r="AQ66"/>
  <c r="AG97" i="5"/>
  <c r="AJ109"/>
  <c r="AT109"/>
  <c r="AG107"/>
  <c r="AM109"/>
  <c r="AG100"/>
  <c r="AG107" i="7"/>
  <c r="AT109"/>
  <c r="AJ67" i="3"/>
  <c r="AJ72"/>
  <c r="AJ66"/>
  <c r="AJ71"/>
  <c r="AG65"/>
  <c r="AJ68"/>
  <c r="AQ109" i="7"/>
  <c r="AG104"/>
  <c r="AN94" i="6"/>
  <c r="AU94" i="8"/>
  <c r="AP94" i="6"/>
  <c r="AO94"/>
  <c r="AQ94" i="8"/>
  <c r="AI94" i="2"/>
  <c r="AM94"/>
  <c r="AR94" i="8"/>
  <c r="AS94" i="6"/>
  <c r="AS77" i="3"/>
  <c r="AG74"/>
  <c r="AG101" i="7"/>
  <c r="AN109"/>
  <c r="AP109" i="5"/>
  <c r="AG103"/>
  <c r="AG98"/>
  <c r="AK109"/>
  <c r="AG98" i="8"/>
  <c r="AK109"/>
  <c r="AS109" i="7"/>
  <c r="AG106"/>
  <c r="AG105"/>
  <c r="AR109"/>
  <c r="AI65" i="3"/>
  <c r="AG64"/>
  <c r="AM64" s="1"/>
  <c r="AI67"/>
  <c r="AI66"/>
  <c r="AI72"/>
  <c r="AI68"/>
  <c r="AL72"/>
  <c r="AG67"/>
  <c r="AP67" s="1"/>
  <c r="AL65"/>
  <c r="AL68"/>
  <c r="AL66"/>
  <c r="AG101" i="5"/>
  <c r="AN109"/>
  <c r="AG99" i="7"/>
  <c r="AL109"/>
  <c r="AG70" i="3"/>
  <c r="AM70" s="1"/>
  <c r="AO67"/>
  <c r="AO71"/>
  <c r="AO72"/>
  <c r="AO66"/>
  <c r="AO65"/>
  <c r="AO68"/>
  <c r="AS109" i="5"/>
  <c r="AG106"/>
  <c r="AO94" i="2"/>
  <c r="AH94" i="8"/>
  <c r="AK68" i="3"/>
  <c r="AO126" i="4"/>
  <c r="AO128" s="1"/>
  <c r="AT94" i="2"/>
  <c r="AH94"/>
  <c r="AR94"/>
  <c r="AU94" i="6"/>
  <c r="AL94"/>
  <c r="AQ94"/>
  <c r="AJ94"/>
  <c r="AJ94" i="8"/>
  <c r="AO109"/>
  <c r="AG102"/>
  <c r="AK109" i="2"/>
  <c r="AG98"/>
  <c r="AH109" i="5"/>
  <c r="AG95"/>
  <c r="AU109" i="7"/>
  <c r="AG108"/>
  <c r="AN109" i="8"/>
  <c r="AG101"/>
  <c r="AG108" i="5"/>
  <c r="AU109"/>
  <c r="AG97" i="7"/>
  <c r="AJ109"/>
  <c r="AG96"/>
  <c r="AI109"/>
  <c r="AI110" s="1"/>
  <c r="AO109" i="5"/>
  <c r="AO110" s="1"/>
  <c r="AG102"/>
  <c r="AG104"/>
  <c r="AQ109"/>
  <c r="AG98" i="7"/>
  <c r="AK109"/>
  <c r="AK110" s="1"/>
  <c r="AG73" i="3"/>
  <c r="AR77"/>
  <c r="AN70"/>
  <c r="AN72"/>
  <c r="AN67"/>
  <c r="AG69"/>
  <c r="AN64"/>
  <c r="AN66"/>
  <c r="AN65"/>
  <c r="AN68"/>
  <c r="AH110" i="7"/>
  <c r="AN94" i="2"/>
  <c r="AK94" i="6"/>
  <c r="AS94" i="2"/>
  <c r="AI94" i="8"/>
  <c r="AS94"/>
  <c r="AI94" i="6"/>
  <c r="AM94" i="8"/>
  <c r="AP94" i="2"/>
  <c r="AR94" i="6"/>
  <c r="AL94" i="2"/>
  <c r="AU94"/>
  <c r="AM94" i="6"/>
  <c r="AQ94" i="2"/>
  <c r="AJ94"/>
  <c r="AP94" i="8"/>
  <c r="AO110" i="7"/>
  <c r="AI126" i="4"/>
  <c r="AI128" s="1"/>
  <c r="AQ126"/>
  <c r="AQ128" s="1"/>
  <c r="AH126"/>
  <c r="AH128" s="1"/>
  <c r="AM126"/>
  <c r="AM128" s="1"/>
  <c r="AR126"/>
  <c r="AR128" s="1"/>
  <c r="AU126"/>
  <c r="AU128" s="1"/>
  <c r="AK126"/>
  <c r="AK128" s="1"/>
  <c r="AL126"/>
  <c r="AL128" s="1"/>
  <c r="AJ126"/>
  <c r="AJ128" s="1"/>
  <c r="AP126"/>
  <c r="AP128" s="1"/>
  <c r="AS126"/>
  <c r="AS128" s="1"/>
  <c r="AT126"/>
  <c r="AT128" s="1"/>
  <c r="AN126"/>
  <c r="AN128" s="1"/>
  <c r="AI125" i="7" l="1"/>
  <c r="AG112"/>
  <c r="AG106" i="8"/>
  <c r="AS109"/>
  <c r="AG118" i="5"/>
  <c r="AO125"/>
  <c r="AI109" i="2"/>
  <c r="AG96"/>
  <c r="AO125" i="7"/>
  <c r="AG118"/>
  <c r="AG100" i="6"/>
  <c r="AM109"/>
  <c r="AG103" i="2"/>
  <c r="AP109"/>
  <c r="AG96" i="8"/>
  <c r="AI109"/>
  <c r="AG111" i="7"/>
  <c r="AH125"/>
  <c r="AJ69" i="3"/>
  <c r="AM69"/>
  <c r="AG97" i="8"/>
  <c r="AJ109"/>
  <c r="AU109" i="6"/>
  <c r="AG108"/>
  <c r="AO109" i="2"/>
  <c r="AG102"/>
  <c r="AS109" i="6"/>
  <c r="AG106"/>
  <c r="AG104" i="8"/>
  <c r="AQ109"/>
  <c r="AG101" i="6"/>
  <c r="AN109"/>
  <c r="AJ70" i="3"/>
  <c r="AI110" i="5"/>
  <c r="AQ110"/>
  <c r="AU110"/>
  <c r="AO69" i="3"/>
  <c r="AO63"/>
  <c r="AO77" s="1"/>
  <c r="AL70"/>
  <c r="AL64"/>
  <c r="AI71"/>
  <c r="AK110" i="5"/>
  <c r="AN110" i="7"/>
  <c r="AT110"/>
  <c r="AQ63" i="3"/>
  <c r="AQ77" s="1"/>
  <c r="AQ71"/>
  <c r="AH72"/>
  <c r="AH71"/>
  <c r="AP64"/>
  <c r="AP77" s="1"/>
  <c r="AP63"/>
  <c r="AK69"/>
  <c r="AK71"/>
  <c r="AK63"/>
  <c r="AG104" i="2"/>
  <c r="AQ109"/>
  <c r="AN109"/>
  <c r="AG101"/>
  <c r="AL110" i="5"/>
  <c r="AH110"/>
  <c r="AT109" i="2"/>
  <c r="AG107"/>
  <c r="AG97"/>
  <c r="AJ109"/>
  <c r="AJ110" s="1"/>
  <c r="AL109"/>
  <c r="AG99"/>
  <c r="AI109" i="6"/>
  <c r="AG96"/>
  <c r="AG98"/>
  <c r="AK109"/>
  <c r="AG114" i="7"/>
  <c r="AK125"/>
  <c r="AQ109" i="6"/>
  <c r="AG104"/>
  <c r="AH109" i="2"/>
  <c r="AG95"/>
  <c r="AH109" i="8"/>
  <c r="AO110" s="1"/>
  <c r="AG95"/>
  <c r="AM109" i="2"/>
  <c r="AG100"/>
  <c r="AP109" i="6"/>
  <c r="AG103"/>
  <c r="AP65" i="3"/>
  <c r="AM65"/>
  <c r="AM77" s="1"/>
  <c r="AM110" i="5"/>
  <c r="AQ70" i="3"/>
  <c r="AK70"/>
  <c r="AJ129" i="4"/>
  <c r="AN63" i="3"/>
  <c r="AJ110" i="7"/>
  <c r="AS110" i="5"/>
  <c r="AO64" i="3"/>
  <c r="AL69"/>
  <c r="AL63"/>
  <c r="AI63"/>
  <c r="AR110" i="7"/>
  <c r="AQ110"/>
  <c r="AJ64" i="3"/>
  <c r="AJ110" i="5"/>
  <c r="AQ64" i="3"/>
  <c r="AM110" i="7"/>
  <c r="AH65" i="3"/>
  <c r="AK65"/>
  <c r="AR109" i="6"/>
  <c r="AG105"/>
  <c r="AG99"/>
  <c r="AL109"/>
  <c r="AU109" i="8"/>
  <c r="AG108"/>
  <c r="AG103"/>
  <c r="AP109"/>
  <c r="AP110" s="1"/>
  <c r="AG108" i="2"/>
  <c r="AU109"/>
  <c r="AG100" i="8"/>
  <c r="AM109"/>
  <c r="AM110" s="1"/>
  <c r="AS109" i="2"/>
  <c r="AG106"/>
  <c r="AJ109" i="6"/>
  <c r="AG97"/>
  <c r="AG105" i="2"/>
  <c r="AR109"/>
  <c r="AQ67" i="3"/>
  <c r="AM67"/>
  <c r="AR109" i="8"/>
  <c r="AG105"/>
  <c r="AG102" i="6"/>
  <c r="AO109"/>
  <c r="AO110" s="1"/>
  <c r="AR110" i="5"/>
  <c r="AN110"/>
  <c r="AI70" i="3"/>
  <c r="AP110" i="5"/>
  <c r="AH70" i="3"/>
  <c r="AT110" i="6"/>
  <c r="AN71" i="3"/>
  <c r="AN77" s="1"/>
  <c r="AU110" i="7"/>
  <c r="AL110"/>
  <c r="AL71" i="3"/>
  <c r="AI69"/>
  <c r="AS110" i="7"/>
  <c r="AJ63" i="3"/>
  <c r="AJ77" s="1"/>
  <c r="AT110" i="5"/>
  <c r="AQ69" i="3"/>
  <c r="AH64"/>
  <c r="AH67"/>
  <c r="AP70"/>
  <c r="AP72"/>
  <c r="AK64"/>
  <c r="AK72"/>
  <c r="AP110" i="7"/>
  <c r="AN129" i="4"/>
  <c r="AT129"/>
  <c r="AP129"/>
  <c r="AL129"/>
  <c r="AH129"/>
  <c r="AI129"/>
  <c r="AS129"/>
  <c r="AR129"/>
  <c r="AQ129"/>
  <c r="AK129"/>
  <c r="AU129"/>
  <c r="AM129"/>
  <c r="AO129"/>
  <c r="AN78" i="3" l="1"/>
  <c r="AG118" i="8"/>
  <c r="AO125"/>
  <c r="AO78" i="3"/>
  <c r="AG123" i="6"/>
  <c r="AT125"/>
  <c r="AG119" i="8"/>
  <c r="AP125"/>
  <c r="AG113" i="5"/>
  <c r="AJ125"/>
  <c r="AJ125" i="2"/>
  <c r="AG113"/>
  <c r="AG122" i="7"/>
  <c r="AS125"/>
  <c r="AR125" i="5"/>
  <c r="AR126" s="1"/>
  <c r="AR128" s="1"/>
  <c r="AG121"/>
  <c r="AG122"/>
  <c r="AS125"/>
  <c r="AG115"/>
  <c r="AL125"/>
  <c r="AT125" i="7"/>
  <c r="AG123"/>
  <c r="AP78" i="3"/>
  <c r="AH77"/>
  <c r="AM78" s="1"/>
  <c r="AK110" i="2"/>
  <c r="AJ110" i="6"/>
  <c r="AI77" i="3"/>
  <c r="AM110" i="2"/>
  <c r="AH110"/>
  <c r="AI110" i="6"/>
  <c r="AH110"/>
  <c r="AO110" i="2"/>
  <c r="AG118" i="6"/>
  <c r="AO125"/>
  <c r="AR125" i="7"/>
  <c r="AG121"/>
  <c r="AH125" i="5"/>
  <c r="AG111"/>
  <c r="AQ125"/>
  <c r="AG120"/>
  <c r="AP125" i="7"/>
  <c r="AG119"/>
  <c r="AT125" i="5"/>
  <c r="AG123"/>
  <c r="AM125"/>
  <c r="AG116"/>
  <c r="AN125" i="7"/>
  <c r="AG117"/>
  <c r="AU125" i="5"/>
  <c r="AG124"/>
  <c r="AP110" i="2"/>
  <c r="AI110"/>
  <c r="AL110" i="6"/>
  <c r="AJ110" i="8"/>
  <c r="AR110"/>
  <c r="AS110" i="2"/>
  <c r="AU110" i="8"/>
  <c r="AR110" i="6"/>
  <c r="AK110" i="8"/>
  <c r="AP110" i="6"/>
  <c r="AH110" i="8"/>
  <c r="AQ110" i="6"/>
  <c r="AL110" i="2"/>
  <c r="AT110"/>
  <c r="AN110"/>
  <c r="AK77" i="3"/>
  <c r="AQ78" s="1"/>
  <c r="AS110" i="6"/>
  <c r="AU110"/>
  <c r="AL125" i="7"/>
  <c r="AG115"/>
  <c r="AG117" i="5"/>
  <c r="AN125"/>
  <c r="AG116" i="8"/>
  <c r="AM125"/>
  <c r="AG114" i="5"/>
  <c r="AK125"/>
  <c r="AG124" i="7"/>
  <c r="AU125"/>
  <c r="AG119" i="5"/>
  <c r="AP125"/>
  <c r="AG116" i="7"/>
  <c r="AM125"/>
  <c r="AQ125"/>
  <c r="AQ126" s="1"/>
  <c r="AQ128" s="1"/>
  <c r="AG120"/>
  <c r="AG113"/>
  <c r="AJ125"/>
  <c r="AK126" s="1"/>
  <c r="AK128" s="1"/>
  <c r="AG112" i="5"/>
  <c r="AI125"/>
  <c r="AQ110" i="2"/>
  <c r="AQ110" i="8"/>
  <c r="AN110"/>
  <c r="AR110" i="2"/>
  <c r="AU110"/>
  <c r="AL77" i="3"/>
  <c r="AL78" s="1"/>
  <c r="AK110" i="6"/>
  <c r="AL110" i="8"/>
  <c r="AT110"/>
  <c r="AN110" i="6"/>
  <c r="AI110" i="8"/>
  <c r="AM110" i="6"/>
  <c r="AS110" i="8"/>
  <c r="G7" i="4"/>
  <c r="H10"/>
  <c r="G121" s="1"/>
  <c r="H12"/>
  <c r="G123" s="1"/>
  <c r="G13"/>
  <c r="H16"/>
  <c r="G127" s="1"/>
  <c r="G10"/>
  <c r="G19"/>
  <c r="I19" s="1"/>
  <c r="H19"/>
  <c r="G16"/>
  <c r="G14"/>
  <c r="G6"/>
  <c r="H18"/>
  <c r="G11"/>
  <c r="G8"/>
  <c r="H13"/>
  <c r="G124" s="1"/>
  <c r="H8"/>
  <c r="G119" s="1"/>
  <c r="H9"/>
  <c r="G120" s="1"/>
  <c r="H6"/>
  <c r="G117" s="1"/>
  <c r="G12"/>
  <c r="H15"/>
  <c r="G126" s="1"/>
  <c r="H17"/>
  <c r="G128" s="1"/>
  <c r="G17"/>
  <c r="H7"/>
  <c r="G118" s="1"/>
  <c r="H11"/>
  <c r="G122" s="1"/>
  <c r="G18"/>
  <c r="I18" s="1"/>
  <c r="H14"/>
  <c r="G125" s="1"/>
  <c r="G15"/>
  <c r="G9"/>
  <c r="AG88" i="3" l="1"/>
  <c r="AL88" s="1"/>
  <c r="AQ83"/>
  <c r="AM88"/>
  <c r="AG84"/>
  <c r="AO84" s="1"/>
  <c r="AM86"/>
  <c r="AG114" i="8"/>
  <c r="AK125"/>
  <c r="AJ125" i="6"/>
  <c r="AG113"/>
  <c r="AP88" i="3"/>
  <c r="AG87"/>
  <c r="AQ87" s="1"/>
  <c r="AG85"/>
  <c r="AN83"/>
  <c r="AN88"/>
  <c r="AG117" i="6"/>
  <c r="AN125"/>
  <c r="AG83" i="3"/>
  <c r="AM83" s="1"/>
  <c r="AU125" i="6"/>
  <c r="AG124"/>
  <c r="AG123" i="2"/>
  <c r="AT125"/>
  <c r="AP125" i="6"/>
  <c r="AG119"/>
  <c r="AS125" i="2"/>
  <c r="AG122"/>
  <c r="AL125" i="6"/>
  <c r="AG115"/>
  <c r="AH125"/>
  <c r="AG111"/>
  <c r="AI126" i="7"/>
  <c r="AI128" s="1"/>
  <c r="AO126" i="5"/>
  <c r="AO128" s="1"/>
  <c r="AI126"/>
  <c r="AI128" s="1"/>
  <c r="AP126"/>
  <c r="AP128" s="1"/>
  <c r="AK126"/>
  <c r="AK128" s="1"/>
  <c r="AN126"/>
  <c r="AN128" s="1"/>
  <c r="AU126"/>
  <c r="AU128" s="1"/>
  <c r="AM126"/>
  <c r="AM128" s="1"/>
  <c r="AP126" i="7"/>
  <c r="AP128" s="1"/>
  <c r="AH126" i="5"/>
  <c r="AH128" s="1"/>
  <c r="AH126" i="7"/>
  <c r="AH128" s="1"/>
  <c r="AL126" i="5"/>
  <c r="AL128" s="1"/>
  <c r="AJ78" i="3"/>
  <c r="AT125" i="8"/>
  <c r="AG123"/>
  <c r="AG120"/>
  <c r="AQ125"/>
  <c r="AL125" i="2"/>
  <c r="AG115"/>
  <c r="AG112"/>
  <c r="AI125"/>
  <c r="AO88" i="3"/>
  <c r="AO83"/>
  <c r="AG86"/>
  <c r="AP86" s="1"/>
  <c r="AI125" i="8"/>
  <c r="AG112"/>
  <c r="AG114" i="6"/>
  <c r="AK125"/>
  <c r="AG117" i="8"/>
  <c r="AN125"/>
  <c r="AN125" i="2"/>
  <c r="AG117"/>
  <c r="AG111" i="8"/>
  <c r="AH125"/>
  <c r="AU125"/>
  <c r="AG124"/>
  <c r="AO125" i="2"/>
  <c r="AG118"/>
  <c r="AM125"/>
  <c r="AG116"/>
  <c r="AI78" i="3"/>
  <c r="AR78"/>
  <c r="AH78"/>
  <c r="AU78"/>
  <c r="AT78"/>
  <c r="AS78"/>
  <c r="AN86"/>
  <c r="AO85"/>
  <c r="AP84"/>
  <c r="AL86"/>
  <c r="AL84"/>
  <c r="AL126" i="7"/>
  <c r="AL128" s="1"/>
  <c r="AT126"/>
  <c r="AT128" s="1"/>
  <c r="AG122" i="8"/>
  <c r="AS125"/>
  <c r="AU125" i="2"/>
  <c r="AG124"/>
  <c r="AS125" i="6"/>
  <c r="AS126" s="1"/>
  <c r="AS128" s="1"/>
  <c r="AG122"/>
  <c r="AR125" i="8"/>
  <c r="AG121"/>
  <c r="AI125" i="6"/>
  <c r="AI126" s="1"/>
  <c r="AI128" s="1"/>
  <c r="AG112"/>
  <c r="AM125"/>
  <c r="AG116"/>
  <c r="AL125" i="8"/>
  <c r="AL126" s="1"/>
  <c r="AL128" s="1"/>
  <c r="AG115"/>
  <c r="AR125" i="2"/>
  <c r="AG121"/>
  <c r="AG120"/>
  <c r="AQ125"/>
  <c r="AG120" i="6"/>
  <c r="AQ125"/>
  <c r="AG121"/>
  <c r="AR125"/>
  <c r="AJ125" i="8"/>
  <c r="AG113"/>
  <c r="AP125" i="2"/>
  <c r="AP126" s="1"/>
  <c r="AP128" s="1"/>
  <c r="AG119"/>
  <c r="AH125"/>
  <c r="AG111"/>
  <c r="AG114"/>
  <c r="AK125"/>
  <c r="AN84" i="3"/>
  <c r="AN87"/>
  <c r="AJ126" i="7"/>
  <c r="AJ128" s="1"/>
  <c r="AM126"/>
  <c r="AM128" s="1"/>
  <c r="AU126"/>
  <c r="AU128" s="1"/>
  <c r="AM126" i="8"/>
  <c r="AM128" s="1"/>
  <c r="AK78" i="3"/>
  <c r="AN126" i="7"/>
  <c r="AN128" s="1"/>
  <c r="AT126" i="5"/>
  <c r="AT128" s="1"/>
  <c r="AQ126"/>
  <c r="AQ128" s="1"/>
  <c r="AQ129" s="1"/>
  <c r="AR126" i="7"/>
  <c r="AR128" s="1"/>
  <c r="AO126"/>
  <c r="AO128" s="1"/>
  <c r="AS126" i="5"/>
  <c r="AS128" s="1"/>
  <c r="AS126" i="7"/>
  <c r="AS128" s="1"/>
  <c r="AS129" s="1"/>
  <c r="AJ126" i="5"/>
  <c r="AJ128" s="1"/>
  <c r="E126" i="4"/>
  <c r="I15"/>
  <c r="I13"/>
  <c r="E124"/>
  <c r="I11"/>
  <c r="E122"/>
  <c r="E127"/>
  <c r="I16"/>
  <c r="I7"/>
  <c r="E118"/>
  <c r="I12"/>
  <c r="E123"/>
  <c r="E117"/>
  <c r="I6"/>
  <c r="E120"/>
  <c r="I9"/>
  <c r="I17"/>
  <c r="E128"/>
  <c r="E119"/>
  <c r="I8"/>
  <c r="I14"/>
  <c r="E125"/>
  <c r="I10"/>
  <c r="E121"/>
  <c r="AH82" i="3" l="1"/>
  <c r="AH83"/>
  <c r="AG79"/>
  <c r="AH88"/>
  <c r="AH85"/>
  <c r="AH86"/>
  <c r="AH87"/>
  <c r="AH84"/>
  <c r="AS93"/>
  <c r="AG90"/>
  <c r="AR93"/>
  <c r="AG89"/>
  <c r="AN126" i="8"/>
  <c r="AN128" s="1"/>
  <c r="AH126"/>
  <c r="AH128" s="1"/>
  <c r="AJ83" i="3"/>
  <c r="AJ88"/>
  <c r="AJ79"/>
  <c r="AG81"/>
  <c r="AH81" s="1"/>
  <c r="AJ80"/>
  <c r="AJ85"/>
  <c r="AJ87"/>
  <c r="AJ84"/>
  <c r="AJ86"/>
  <c r="AP85"/>
  <c r="AL85"/>
  <c r="AU126" i="8"/>
  <c r="AU128" s="1"/>
  <c r="AU129" i="5"/>
  <c r="AL126" i="6"/>
  <c r="AL128" s="1"/>
  <c r="AK126" i="8"/>
  <c r="AK128" s="1"/>
  <c r="AO126"/>
  <c r="AO128" s="1"/>
  <c r="AS129" i="5"/>
  <c r="AT129"/>
  <c r="AU129" i="7"/>
  <c r="AQ126" i="6"/>
  <c r="AQ128" s="1"/>
  <c r="AT129" i="7"/>
  <c r="AI126" i="2"/>
  <c r="AI128" s="1"/>
  <c r="AQ126" i="8"/>
  <c r="AQ128" s="1"/>
  <c r="AH129" i="5"/>
  <c r="AN129"/>
  <c r="AO129"/>
  <c r="AT126" i="2"/>
  <c r="AT128" s="1"/>
  <c r="AQ84" i="3"/>
  <c r="AQ129" i="7"/>
  <c r="AH129"/>
  <c r="AM87" i="3"/>
  <c r="AL87"/>
  <c r="AK83"/>
  <c r="AK88"/>
  <c r="AG82"/>
  <c r="AK85"/>
  <c r="AK87"/>
  <c r="AK79"/>
  <c r="AK86"/>
  <c r="AK81"/>
  <c r="AK84"/>
  <c r="AU93"/>
  <c r="AG92"/>
  <c r="AR129" i="5"/>
  <c r="AN126" i="2"/>
  <c r="AN128" s="1"/>
  <c r="AI129" i="7"/>
  <c r="AU126" i="6"/>
  <c r="AU128" s="1"/>
  <c r="AK129" i="7"/>
  <c r="AJ129" i="5"/>
  <c r="AR129" i="7"/>
  <c r="AJ129"/>
  <c r="AK126" i="2"/>
  <c r="AK128" s="1"/>
  <c r="AR126" i="6"/>
  <c r="AR128" s="1"/>
  <c r="AQ126" i="2"/>
  <c r="AQ128" s="1"/>
  <c r="AS126" i="8"/>
  <c r="AS128" s="1"/>
  <c r="AL129" i="7"/>
  <c r="AK126" i="6"/>
  <c r="AK128" s="1"/>
  <c r="AL129" i="5"/>
  <c r="AM129"/>
  <c r="AP129"/>
  <c r="AN126" i="6"/>
  <c r="AN128" s="1"/>
  <c r="AJ126"/>
  <c r="AJ128" s="1"/>
  <c r="AQ85" i="3"/>
  <c r="AL126" i="2"/>
  <c r="AL128" s="1"/>
  <c r="AH126"/>
  <c r="AH128" s="1"/>
  <c r="AG91" i="3"/>
  <c r="AT93"/>
  <c r="AG80"/>
  <c r="AI88"/>
  <c r="AI87"/>
  <c r="AI82"/>
  <c r="AI79"/>
  <c r="AI84"/>
  <c r="AI86"/>
  <c r="AI81"/>
  <c r="AI85"/>
  <c r="AM126" i="2"/>
  <c r="AM128" s="1"/>
  <c r="AT126" i="8"/>
  <c r="AT128" s="1"/>
  <c r="AI129" i="5"/>
  <c r="AP126" i="6"/>
  <c r="AP128" s="1"/>
  <c r="AT126"/>
  <c r="AT128" s="1"/>
  <c r="AT129" s="1"/>
  <c r="AO129" i="7"/>
  <c r="AN129"/>
  <c r="AM129"/>
  <c r="AJ126" i="2"/>
  <c r="AJ128" s="1"/>
  <c r="AJ129" s="1"/>
  <c r="AJ126" i="8"/>
  <c r="AJ128" s="1"/>
  <c r="AR126" i="2"/>
  <c r="AR128" s="1"/>
  <c r="AM126" i="6"/>
  <c r="AM128" s="1"/>
  <c r="AR126" i="8"/>
  <c r="AR128" s="1"/>
  <c r="AU126" i="2"/>
  <c r="AU128" s="1"/>
  <c r="AO126" i="6"/>
  <c r="AO128" s="1"/>
  <c r="AO126" i="2"/>
  <c r="AO128" s="1"/>
  <c r="AI126" i="8"/>
  <c r="AI128" s="1"/>
  <c r="AI129" s="1"/>
  <c r="AP126"/>
  <c r="AP128" s="1"/>
  <c r="AP129" i="7"/>
  <c r="AK129" i="5"/>
  <c r="AO87" i="3"/>
  <c r="AH126" i="6"/>
  <c r="AH128" s="1"/>
  <c r="AS126" i="2"/>
  <c r="AS128" s="1"/>
  <c r="AI83" i="3"/>
  <c r="AP83"/>
  <c r="AM85"/>
  <c r="AQ86"/>
  <c r="K4" i="4"/>
  <c r="AN80" i="3" l="1"/>
  <c r="AQ80"/>
  <c r="AP80"/>
  <c r="AL80"/>
  <c r="AM80"/>
  <c r="AO80"/>
  <c r="AL82"/>
  <c r="AQ82"/>
  <c r="AP82"/>
  <c r="AO82"/>
  <c r="AM82"/>
  <c r="AN82"/>
  <c r="AR129" i="8"/>
  <c r="AM129" i="2"/>
  <c r="AS129" i="8"/>
  <c r="AI129" i="6"/>
  <c r="AI129" i="2"/>
  <c r="AL129" i="8"/>
  <c r="AH129" i="6"/>
  <c r="AJ129" i="8"/>
  <c r="AT129"/>
  <c r="AI93" i="3"/>
  <c r="AK129" i="2"/>
  <c r="AT129"/>
  <c r="AQ129" i="8"/>
  <c r="AQ129" i="6"/>
  <c r="AO129" i="8"/>
  <c r="AU129"/>
  <c r="AH80" i="3"/>
  <c r="AH93" s="1"/>
  <c r="AL129" i="2"/>
  <c r="AH129"/>
  <c r="G10" i="5"/>
  <c r="G8"/>
  <c r="G13"/>
  <c r="G17"/>
  <c r="I17" s="1"/>
  <c r="H16"/>
  <c r="G9"/>
  <c r="H14"/>
  <c r="G125" s="1"/>
  <c r="H19"/>
  <c r="H15"/>
  <c r="G126" s="1"/>
  <c r="H10"/>
  <c r="G121" s="1"/>
  <c r="H7"/>
  <c r="G118" s="1"/>
  <c r="G11"/>
  <c r="H17"/>
  <c r="G7"/>
  <c r="G16"/>
  <c r="I16" s="1"/>
  <c r="G15"/>
  <c r="H6"/>
  <c r="G117" s="1"/>
  <c r="H18"/>
  <c r="H12"/>
  <c r="G123" s="1"/>
  <c r="G19"/>
  <c r="I19" s="1"/>
  <c r="G6"/>
  <c r="H9"/>
  <c r="G120" s="1"/>
  <c r="G12"/>
  <c r="H13"/>
  <c r="G124" s="1"/>
  <c r="H8"/>
  <c r="G119" s="1"/>
  <c r="G14"/>
  <c r="H11"/>
  <c r="G122" s="1"/>
  <c r="G18"/>
  <c r="I18" s="1"/>
  <c r="AU129" i="6"/>
  <c r="AU129" i="2"/>
  <c r="AS129"/>
  <c r="AO129" i="6"/>
  <c r="AR129" i="2"/>
  <c r="AM129" i="8"/>
  <c r="AN129" i="6"/>
  <c r="AK129"/>
  <c r="AR129"/>
  <c r="AN129" i="2"/>
  <c r="AK80" i="3"/>
  <c r="AK93" s="1"/>
  <c r="AJ82"/>
  <c r="AJ93" s="1"/>
  <c r="AN129" i="8"/>
  <c r="G15" i="7"/>
  <c r="G12"/>
  <c r="H13"/>
  <c r="G124" s="1"/>
  <c r="H16"/>
  <c r="G127" s="1"/>
  <c r="H19"/>
  <c r="G17"/>
  <c r="G9"/>
  <c r="G10"/>
  <c r="G16"/>
  <c r="G19"/>
  <c r="I19" s="1"/>
  <c r="H14"/>
  <c r="G125" s="1"/>
  <c r="H9"/>
  <c r="G120" s="1"/>
  <c r="G7"/>
  <c r="H12"/>
  <c r="G123" s="1"/>
  <c r="H17"/>
  <c r="G128" s="1"/>
  <c r="H18"/>
  <c r="H7"/>
  <c r="G118" s="1"/>
  <c r="G18"/>
  <c r="I18" s="1"/>
  <c r="H11"/>
  <c r="G122" s="1"/>
  <c r="G14"/>
  <c r="H8"/>
  <c r="G119" s="1"/>
  <c r="H10"/>
  <c r="G121" s="1"/>
  <c r="G8"/>
  <c r="H15"/>
  <c r="G126" s="1"/>
  <c r="H6"/>
  <c r="G117" s="1"/>
  <c r="G11"/>
  <c r="G6"/>
  <c r="G13"/>
  <c r="AQ81" i="3"/>
  <c r="AL81"/>
  <c r="AP81"/>
  <c r="AO81"/>
  <c r="AM81"/>
  <c r="AN81"/>
  <c r="AP79"/>
  <c r="AP93" s="1"/>
  <c r="AL79"/>
  <c r="AN79"/>
  <c r="AM79"/>
  <c r="AO79"/>
  <c r="AQ79"/>
  <c r="AK129" i="8"/>
  <c r="AP129"/>
  <c r="AO129" i="2"/>
  <c r="AM129" i="6"/>
  <c r="AP129"/>
  <c r="AS129"/>
  <c r="AJ129"/>
  <c r="AQ129" i="2"/>
  <c r="AP129"/>
  <c r="AL129" i="6"/>
  <c r="AH129" i="8"/>
  <c r="I12" i="7" l="1"/>
  <c r="E123"/>
  <c r="G18" i="6"/>
  <c r="I18" s="1"/>
  <c r="H19"/>
  <c r="H15"/>
  <c r="G126" s="1"/>
  <c r="G7"/>
  <c r="G14"/>
  <c r="G15"/>
  <c r="G19"/>
  <c r="I19" s="1"/>
  <c r="H6"/>
  <c r="G117" s="1"/>
  <c r="G17"/>
  <c r="I17" s="1"/>
  <c r="G10"/>
  <c r="G11"/>
  <c r="H14"/>
  <c r="G125" s="1"/>
  <c r="H8"/>
  <c r="G119" s="1"/>
  <c r="H13"/>
  <c r="G124" s="1"/>
  <c r="H9"/>
  <c r="G120" s="1"/>
  <c r="G8"/>
  <c r="H16"/>
  <c r="G13"/>
  <c r="H11"/>
  <c r="G122" s="1"/>
  <c r="G16"/>
  <c r="I16" s="1"/>
  <c r="G9"/>
  <c r="H10"/>
  <c r="G121" s="1"/>
  <c r="H12"/>
  <c r="G123" s="1"/>
  <c r="G6"/>
  <c r="H18"/>
  <c r="H7"/>
  <c r="G118" s="1"/>
  <c r="H17"/>
  <c r="G12"/>
  <c r="E118" i="7"/>
  <c r="I7"/>
  <c r="I16"/>
  <c r="E127"/>
  <c r="I15"/>
  <c r="E126"/>
  <c r="I14" i="5"/>
  <c r="E125"/>
  <c r="E118"/>
  <c r="I7"/>
  <c r="I9"/>
  <c r="E120"/>
  <c r="E119"/>
  <c r="I8"/>
  <c r="AN93" i="3"/>
  <c r="AN94" s="1"/>
  <c r="AM93"/>
  <c r="E128" i="7"/>
  <c r="I17"/>
  <c r="I13" i="5"/>
  <c r="E124"/>
  <c r="E117" i="7"/>
  <c r="I6"/>
  <c r="E119"/>
  <c r="I8"/>
  <c r="E120"/>
  <c r="I9"/>
  <c r="E126" i="5"/>
  <c r="I15"/>
  <c r="I11"/>
  <c r="E122"/>
  <c r="H19" i="2"/>
  <c r="G13"/>
  <c r="H9"/>
  <c r="G120" s="1"/>
  <c r="H8"/>
  <c r="G119" s="1"/>
  <c r="H17"/>
  <c r="H12"/>
  <c r="G123" s="1"/>
  <c r="H18"/>
  <c r="G11"/>
  <c r="G7"/>
  <c r="G19"/>
  <c r="I19" s="1"/>
  <c r="G14"/>
  <c r="G9"/>
  <c r="G6"/>
  <c r="G18"/>
  <c r="I18" s="1"/>
  <c r="G8"/>
  <c r="H14"/>
  <c r="G125" s="1"/>
  <c r="G15"/>
  <c r="H13"/>
  <c r="G124" s="1"/>
  <c r="G16"/>
  <c r="I16" s="1"/>
  <c r="H10"/>
  <c r="G121" s="1"/>
  <c r="H7"/>
  <c r="G118" s="1"/>
  <c r="H6"/>
  <c r="G117" s="1"/>
  <c r="H16"/>
  <c r="G12"/>
  <c r="G10"/>
  <c r="G17"/>
  <c r="I17" s="1"/>
  <c r="H11"/>
  <c r="G122" s="1"/>
  <c r="H15"/>
  <c r="G126" s="1"/>
  <c r="I11" i="7"/>
  <c r="E122"/>
  <c r="I12" i="5"/>
  <c r="E123"/>
  <c r="H17" i="8"/>
  <c r="G128" s="1"/>
  <c r="H16"/>
  <c r="G127" s="1"/>
  <c r="G14"/>
  <c r="H12"/>
  <c r="G123" s="1"/>
  <c r="H15"/>
  <c r="G126" s="1"/>
  <c r="H11"/>
  <c r="G122" s="1"/>
  <c r="G13"/>
  <c r="H14"/>
  <c r="G125" s="1"/>
  <c r="H6"/>
  <c r="G117" s="1"/>
  <c r="H13"/>
  <c r="G124" s="1"/>
  <c r="G8"/>
  <c r="G6"/>
  <c r="G15"/>
  <c r="G10"/>
  <c r="H18"/>
  <c r="G17"/>
  <c r="G16"/>
  <c r="G18"/>
  <c r="I18" s="1"/>
  <c r="H9"/>
  <c r="G120" s="1"/>
  <c r="G9"/>
  <c r="H7"/>
  <c r="G118" s="1"/>
  <c r="H19"/>
  <c r="G19"/>
  <c r="I19" s="1"/>
  <c r="G7"/>
  <c r="G12"/>
  <c r="G11"/>
  <c r="H10"/>
  <c r="G121" s="1"/>
  <c r="H8"/>
  <c r="G119" s="1"/>
  <c r="E124" i="7"/>
  <c r="I13"/>
  <c r="I14"/>
  <c r="E125"/>
  <c r="I10"/>
  <c r="E121"/>
  <c r="I6" i="5"/>
  <c r="E117"/>
  <c r="E121"/>
  <c r="I10"/>
  <c r="AQ93" i="3"/>
  <c r="AL93"/>
  <c r="AI94" s="1"/>
  <c r="AO93"/>
  <c r="AG96" l="1"/>
  <c r="E122" i="8"/>
  <c r="I11"/>
  <c r="E123" i="2"/>
  <c r="I12"/>
  <c r="I7" i="8"/>
  <c r="E118"/>
  <c r="I17"/>
  <c r="E128"/>
  <c r="K4" i="7"/>
  <c r="I10" i="8"/>
  <c r="E121"/>
  <c r="I9" i="2"/>
  <c r="E120"/>
  <c r="I11"/>
  <c r="E122"/>
  <c r="AG101" i="3"/>
  <c r="AI101" s="1"/>
  <c r="AN96"/>
  <c r="E120" i="8"/>
  <c r="I9"/>
  <c r="E117"/>
  <c r="I6"/>
  <c r="I13" i="2"/>
  <c r="E124"/>
  <c r="I9" i="6"/>
  <c r="E120"/>
  <c r="E125"/>
  <c r="I14"/>
  <c r="I12" i="8"/>
  <c r="E123"/>
  <c r="E127"/>
  <c r="I16"/>
  <c r="I15"/>
  <c r="E126"/>
  <c r="I8" i="2"/>
  <c r="E119"/>
  <c r="I14"/>
  <c r="E125"/>
  <c r="E124" i="6"/>
  <c r="I13"/>
  <c r="I10"/>
  <c r="E121"/>
  <c r="E126"/>
  <c r="I15"/>
  <c r="AL94" i="3"/>
  <c r="AJ94"/>
  <c r="AR94"/>
  <c r="AK94"/>
  <c r="AO94"/>
  <c r="AT94"/>
  <c r="AS94"/>
  <c r="I11" i="6"/>
  <c r="E122"/>
  <c r="E119" i="8"/>
  <c r="I8"/>
  <c r="E124"/>
  <c r="I13"/>
  <c r="I14"/>
  <c r="E125"/>
  <c r="I10" i="2"/>
  <c r="E121"/>
  <c r="E126"/>
  <c r="I15"/>
  <c r="E117"/>
  <c r="I6"/>
  <c r="E118"/>
  <c r="I7"/>
  <c r="I12" i="6"/>
  <c r="E123"/>
  <c r="E117"/>
  <c r="I6"/>
  <c r="I8"/>
  <c r="E119"/>
  <c r="E118"/>
  <c r="I7"/>
  <c r="AH94" i="3"/>
  <c r="AQ94"/>
  <c r="K4" i="5"/>
  <c r="AP94" i="3"/>
  <c r="AM94"/>
  <c r="AU94"/>
  <c r="AG100" l="1"/>
  <c r="AM96"/>
  <c r="AM103"/>
  <c r="AM99"/>
  <c r="AM104"/>
  <c r="AM101"/>
  <c r="AM95"/>
  <c r="AH96"/>
  <c r="AG95"/>
  <c r="AH101"/>
  <c r="AG98"/>
  <c r="AU109"/>
  <c r="AG108"/>
  <c r="AQ95"/>
  <c r="AG104"/>
  <c r="AQ99"/>
  <c r="AQ96"/>
  <c r="AQ101"/>
  <c r="AO103"/>
  <c r="AG102"/>
  <c r="AO104"/>
  <c r="AO96"/>
  <c r="AO101"/>
  <c r="AO95"/>
  <c r="AL103"/>
  <c r="AL96"/>
  <c r="AG99"/>
  <c r="AL95"/>
  <c r="AL101"/>
  <c r="AL104"/>
  <c r="K4" i="2"/>
  <c r="AG107" i="3"/>
  <c r="AT109"/>
  <c r="AJ103"/>
  <c r="AG97"/>
  <c r="AM97" s="1"/>
  <c r="AJ96"/>
  <c r="AJ100"/>
  <c r="AJ99"/>
  <c r="AJ95"/>
  <c r="AJ104"/>
  <c r="AJ101"/>
  <c r="AG103"/>
  <c r="AH103" s="1"/>
  <c r="AP96"/>
  <c r="AP104"/>
  <c r="AP99"/>
  <c r="AP95"/>
  <c r="AP100"/>
  <c r="AP102"/>
  <c r="AP101"/>
  <c r="AP97"/>
  <c r="AS109"/>
  <c r="AG106"/>
  <c r="AR109"/>
  <c r="AG105"/>
  <c r="K4" i="8"/>
  <c r="AK101" i="3"/>
  <c r="AK96"/>
  <c r="K4" i="6"/>
  <c r="AK102" i="3" l="1"/>
  <c r="AN102"/>
  <c r="AI102"/>
  <c r="AN98"/>
  <c r="AI98"/>
  <c r="AK100"/>
  <c r="AI100"/>
  <c r="AN100"/>
  <c r="AK99"/>
  <c r="AI99"/>
  <c r="AN99"/>
  <c r="AK104"/>
  <c r="AI104"/>
  <c r="AN104"/>
  <c r="AK95"/>
  <c r="AI95"/>
  <c r="AN95"/>
  <c r="AH97"/>
  <c r="AP98"/>
  <c r="AP109" s="1"/>
  <c r="AJ102"/>
  <c r="AJ98"/>
  <c r="AJ109" s="1"/>
  <c r="AL102"/>
  <c r="AO99"/>
  <c r="AO98"/>
  <c r="AQ103"/>
  <c r="AQ98"/>
  <c r="AM102"/>
  <c r="AK97"/>
  <c r="AN97"/>
  <c r="AI97"/>
  <c r="AK103"/>
  <c r="AI103"/>
  <c r="AN103"/>
  <c r="AL98"/>
  <c r="AQ102"/>
  <c r="AH98"/>
  <c r="AH100"/>
  <c r="AH109" s="1"/>
  <c r="AL97"/>
  <c r="AL100"/>
  <c r="AL109" s="1"/>
  <c r="AO100"/>
  <c r="AO97"/>
  <c r="AO109" s="1"/>
  <c r="AQ97"/>
  <c r="AQ109" s="1"/>
  <c r="AQ100"/>
  <c r="AH104"/>
  <c r="AH99"/>
  <c r="AH102"/>
  <c r="AM98"/>
  <c r="AM109" s="1"/>
  <c r="AN109" l="1"/>
  <c r="AK109"/>
  <c r="AK110" s="1"/>
  <c r="AI109"/>
  <c r="AG114" l="1"/>
  <c r="AT110"/>
  <c r="AH110"/>
  <c r="AJ110"/>
  <c r="AI110"/>
  <c r="AQ110"/>
  <c r="AS110"/>
  <c r="AL110"/>
  <c r="AP110"/>
  <c r="AR110"/>
  <c r="AO110"/>
  <c r="AN110"/>
  <c r="AU110"/>
  <c r="AM110"/>
  <c r="AM113" l="1"/>
  <c r="AM119"/>
  <c r="AG116"/>
  <c r="AM114"/>
  <c r="AM117"/>
  <c r="AM120"/>
  <c r="AI116"/>
  <c r="AI114"/>
  <c r="AI119"/>
  <c r="AG112"/>
  <c r="AM112" s="1"/>
  <c r="AT125"/>
  <c r="AG123"/>
  <c r="AG120"/>
  <c r="AK120" s="1"/>
  <c r="AQ114"/>
  <c r="AQ116"/>
  <c r="AQ119"/>
  <c r="AH119"/>
  <c r="AH116"/>
  <c r="AH114"/>
  <c r="AG111"/>
  <c r="AK111" s="1"/>
  <c r="AH120"/>
  <c r="AO120"/>
  <c r="AG118"/>
  <c r="AK118" s="1"/>
  <c r="AO117"/>
  <c r="AO114"/>
  <c r="AO115"/>
  <c r="AO116"/>
  <c r="AN119"/>
  <c r="AG117"/>
  <c r="AK117" s="1"/>
  <c r="AN116"/>
  <c r="AN112"/>
  <c r="AN114"/>
  <c r="AN120"/>
  <c r="AN115"/>
  <c r="AG119"/>
  <c r="AP116"/>
  <c r="AP114"/>
  <c r="AP115"/>
  <c r="AP117"/>
  <c r="AP120"/>
  <c r="AG122"/>
  <c r="AS125"/>
  <c r="AG113"/>
  <c r="AK113" s="1"/>
  <c r="AJ120"/>
  <c r="AJ117"/>
  <c r="AJ118"/>
  <c r="AG124"/>
  <c r="AU125"/>
  <c r="AG121"/>
  <c r="AR125"/>
  <c r="AL119"/>
  <c r="AL113"/>
  <c r="AL116"/>
  <c r="AL114"/>
  <c r="AG115"/>
  <c r="AK115" s="1"/>
  <c r="AL120"/>
  <c r="AL117"/>
  <c r="AJ114"/>
  <c r="AJ119" l="1"/>
  <c r="AK119"/>
  <c r="AJ116"/>
  <c r="AK116"/>
  <c r="AL112"/>
  <c r="AJ112"/>
  <c r="AN111"/>
  <c r="AN125" s="1"/>
  <c r="AN118"/>
  <c r="AQ118"/>
  <c r="AM111"/>
  <c r="AL118"/>
  <c r="AJ115"/>
  <c r="AP118"/>
  <c r="AO111"/>
  <c r="AO113"/>
  <c r="AH112"/>
  <c r="AQ111"/>
  <c r="AQ117"/>
  <c r="AI118"/>
  <c r="AI120"/>
  <c r="AI117"/>
  <c r="AQ112"/>
  <c r="AK112"/>
  <c r="AK125" s="1"/>
  <c r="AH118"/>
  <c r="AM118"/>
  <c r="AH115"/>
  <c r="AI115"/>
  <c r="AL111"/>
  <c r="AJ111"/>
  <c r="AP111"/>
  <c r="AP125" s="1"/>
  <c r="AP112"/>
  <c r="AP113"/>
  <c r="AN113"/>
  <c r="AO112"/>
  <c r="AO125" s="1"/>
  <c r="AO119"/>
  <c r="AH113"/>
  <c r="AH117"/>
  <c r="AQ115"/>
  <c r="AQ113"/>
  <c r="AI111"/>
  <c r="AI113"/>
  <c r="AM115"/>
  <c r="AI125" l="1"/>
  <c r="AL125"/>
  <c r="AH125"/>
  <c r="AM125"/>
  <c r="AM126" s="1"/>
  <c r="AM128" s="1"/>
  <c r="AJ125"/>
  <c r="AQ125"/>
  <c r="AQ126" s="1"/>
  <c r="AQ128" s="1"/>
  <c r="AN126" l="1"/>
  <c r="AN128" s="1"/>
  <c r="AU126"/>
  <c r="AU128" s="1"/>
  <c r="AH126"/>
  <c r="AH128" s="1"/>
  <c r="AS126"/>
  <c r="AS128" s="1"/>
  <c r="AT126"/>
  <c r="AT128" s="1"/>
  <c r="AR126"/>
  <c r="AR128" s="1"/>
  <c r="AK126"/>
  <c r="AK128" s="1"/>
  <c r="AP126"/>
  <c r="AP128" s="1"/>
  <c r="AO126"/>
  <c r="AO128" s="1"/>
  <c r="AI126"/>
  <c r="AI128" s="1"/>
  <c r="AJ126"/>
  <c r="AJ128" s="1"/>
  <c r="AJ129" s="1"/>
  <c r="AL126"/>
  <c r="AL128" s="1"/>
  <c r="AT129" l="1"/>
  <c r="AL129"/>
  <c r="AO129"/>
  <c r="AR129"/>
  <c r="AU129"/>
  <c r="AN129"/>
  <c r="AH129"/>
  <c r="AP129"/>
  <c r="AM129"/>
  <c r="AQ129"/>
  <c r="AI129"/>
  <c r="AK129"/>
  <c r="AS129"/>
  <c r="H16" l="1"/>
  <c r="H14"/>
  <c r="G125" s="1"/>
  <c r="H8"/>
  <c r="G119" s="1"/>
  <c r="H11"/>
  <c r="G122" s="1"/>
  <c r="H17"/>
  <c r="G6"/>
  <c r="G9"/>
  <c r="H13"/>
  <c r="G124" s="1"/>
  <c r="G13"/>
  <c r="H7"/>
  <c r="G118" s="1"/>
  <c r="H12"/>
  <c r="G123" s="1"/>
  <c r="G18"/>
  <c r="I18" s="1"/>
  <c r="G10"/>
  <c r="H10"/>
  <c r="G121" s="1"/>
  <c r="G12"/>
  <c r="G19"/>
  <c r="I19" s="1"/>
  <c r="H6"/>
  <c r="G117" s="1"/>
  <c r="G8"/>
  <c r="G11"/>
  <c r="H19"/>
  <c r="H9"/>
  <c r="G120" s="1"/>
  <c r="H15"/>
  <c r="G126" s="1"/>
  <c r="G17"/>
  <c r="I17" s="1"/>
  <c r="G15"/>
  <c r="G7"/>
  <c r="G14"/>
  <c r="H18"/>
  <c r="G16"/>
  <c r="I16" s="1"/>
  <c r="E118" l="1"/>
  <c r="I7"/>
  <c r="I13"/>
  <c r="E124"/>
  <c r="E117"/>
  <c r="I6"/>
  <c r="E122"/>
  <c r="I11"/>
  <c r="I12"/>
  <c r="E123"/>
  <c r="E120"/>
  <c r="I9"/>
  <c r="E121"/>
  <c r="I10"/>
  <c r="E125"/>
  <c r="I14"/>
  <c r="E119"/>
  <c r="I8"/>
  <c r="I15"/>
  <c r="E126"/>
  <c r="K4" l="1"/>
</calcChain>
</file>

<file path=xl/sharedStrings.xml><?xml version="1.0" encoding="utf-8"?>
<sst xmlns="http://schemas.openxmlformats.org/spreadsheetml/2006/main" count="1413" uniqueCount="427">
  <si>
    <t>リーグ名</t>
  </si>
  <si>
    <t>参加チーム数</t>
  </si>
  <si>
    <t>合計</t>
  </si>
  <si>
    <t>プレ</t>
  </si>
  <si>
    <t>A</t>
  </si>
  <si>
    <t>Pリーグ担当</t>
  </si>
  <si>
    <t>七比良</t>
  </si>
  <si>
    <t>B</t>
  </si>
  <si>
    <t>C</t>
  </si>
  <si>
    <t>Aリーグ担当</t>
  </si>
  <si>
    <t>ナイルの涙</t>
  </si>
  <si>
    <t>D</t>
  </si>
  <si>
    <t>E</t>
  </si>
  <si>
    <t>Bリーグ担当</t>
  </si>
  <si>
    <t>secondo</t>
  </si>
  <si>
    <t>F</t>
  </si>
  <si>
    <t>G</t>
  </si>
  <si>
    <t>Cリーグ担当</t>
  </si>
  <si>
    <t>ファラム</t>
  </si>
  <si>
    <t>H</t>
  </si>
  <si>
    <t>I</t>
  </si>
  <si>
    <t>Dリーグ担当</t>
  </si>
  <si>
    <t xml:space="preserve">まいんちゃん </t>
  </si>
  <si>
    <t>CR担当者とヘルプの情報をここへ記入して下さい</t>
  </si>
  <si>
    <t>Eリーグ担当</t>
  </si>
  <si>
    <t>リン＝ファ(マイルズ)</t>
  </si>
  <si>
    <t>Fリーグ担当</t>
  </si>
  <si>
    <t>リン＝ファ</t>
  </si>
  <si>
    <t>名前</t>
  </si>
  <si>
    <t>CR担当</t>
  </si>
  <si>
    <t>ヘルプ、他</t>
  </si>
  <si>
    <t>リーグ</t>
  </si>
  <si>
    <t>ベルA</t>
  </si>
  <si>
    <t>congelo トラビス</t>
  </si>
  <si>
    <t>INF</t>
  </si>
  <si>
    <t>ミカエル・ロアーヌ　フェルト</t>
  </si>
  <si>
    <t>USG</t>
  </si>
  <si>
    <t>May　もりすうん</t>
  </si>
  <si>
    <t>海の馬</t>
  </si>
  <si>
    <t>mathez　ファーレンス</t>
  </si>
  <si>
    <t>アゴA</t>
  </si>
  <si>
    <t>アナンダ　アミー</t>
  </si>
  <si>
    <t>クルA</t>
  </si>
  <si>
    <t>Hatch　Fantasista</t>
  </si>
  <si>
    <t>MGA</t>
  </si>
  <si>
    <t>前田慶次　カリナ</t>
  </si>
  <si>
    <t>お嬢様</t>
  </si>
  <si>
    <t>ryouka　Risapp</t>
  </si>
  <si>
    <t>VIP</t>
  </si>
  <si>
    <t>こばこば　☆魔裟斗☆</t>
  </si>
  <si>
    <t>銀弾丸</t>
  </si>
  <si>
    <t>マイルズ・ネイスミス　カゲトラ</t>
  </si>
  <si>
    <t>VNQ</t>
  </si>
  <si>
    <t>JackSpanyan　Dissy</t>
  </si>
  <si>
    <t>シロA</t>
  </si>
  <si>
    <t>青影　がらる</t>
  </si>
  <si>
    <t>GFA</t>
  </si>
  <si>
    <t>ゴッドフリー　木村香保里</t>
  </si>
  <si>
    <t>どなつ</t>
  </si>
  <si>
    <t>ドンブラー　鷹角</t>
  </si>
  <si>
    <t>マリン</t>
  </si>
  <si>
    <t>しんこっぷ　フルーツトリオ</t>
  </si>
  <si>
    <t>ビ帝国</t>
  </si>
  <si>
    <t>shiko イタ</t>
  </si>
  <si>
    <t>HBC</t>
  </si>
  <si>
    <t>えりぃ　カノン・メンフェス</t>
  </si>
  <si>
    <t>らぶべ</t>
  </si>
  <si>
    <t>グロード　マクベ</t>
  </si>
  <si>
    <t>ザマス</t>
  </si>
  <si>
    <t>影虎　さらりお</t>
  </si>
  <si>
    <t>シルク</t>
  </si>
  <si>
    <t>エイミ　cashmere</t>
  </si>
  <si>
    <t>休み</t>
  </si>
  <si>
    <t>バッチ</t>
  </si>
  <si>
    <t>霧人　撥無双</t>
  </si>
  <si>
    <t>秘宝館</t>
  </si>
  <si>
    <t>ハクシ　ヴィエンヌ</t>
  </si>
  <si>
    <t>青い梅</t>
  </si>
  <si>
    <t>サユ☆　リポD</t>
  </si>
  <si>
    <t>ティフ</t>
  </si>
  <si>
    <t>我李　ヱミル</t>
  </si>
  <si>
    <t>アルバ</t>
  </si>
  <si>
    <t>ビィ　ぱんちょ</t>
  </si>
  <si>
    <t>黄金境</t>
  </si>
  <si>
    <t>アッシュビー　ユグ</t>
  </si>
  <si>
    <t>金FA</t>
  </si>
  <si>
    <t>ｺﾞｰﾙﾄﾞ・M・ﾀｲﾄ　カイゼル</t>
  </si>
  <si>
    <t>アゴB</t>
  </si>
  <si>
    <t>紅炎　フィレ</t>
  </si>
  <si>
    <t>クルB</t>
  </si>
  <si>
    <t>YOU3　MY</t>
  </si>
  <si>
    <t>風車組</t>
  </si>
  <si>
    <t>ヤン・ペーター　三冬</t>
  </si>
  <si>
    <t>白い春</t>
  </si>
  <si>
    <t>ワダツミ　タチコマ</t>
  </si>
  <si>
    <t>UNI</t>
  </si>
  <si>
    <t>シュウジ　昌</t>
  </si>
  <si>
    <t>金FB</t>
  </si>
  <si>
    <t>ハシエンダ　メルドラ</t>
  </si>
  <si>
    <t>MGα</t>
  </si>
  <si>
    <t>Melah　elfeena</t>
  </si>
  <si>
    <t>AKB</t>
  </si>
  <si>
    <t>三船敏郎　小倉優子</t>
  </si>
  <si>
    <t>SDL</t>
  </si>
  <si>
    <t>ファラム　mocco</t>
  </si>
  <si>
    <t>ファー</t>
  </si>
  <si>
    <t>K&amp;Q</t>
  </si>
  <si>
    <t>オーシャン　ゆめすけ</t>
  </si>
  <si>
    <t>BSO</t>
  </si>
  <si>
    <t>ψChloeψ　ogaoga</t>
  </si>
  <si>
    <t>エスパ</t>
  </si>
  <si>
    <t>LINDA　ブチギレ・キッド</t>
  </si>
  <si>
    <t>AMD</t>
  </si>
  <si>
    <t>Sakya　tetsu</t>
  </si>
  <si>
    <t>騎士道</t>
  </si>
  <si>
    <t>TADASHI　Nagu</t>
  </si>
  <si>
    <t>マフィ</t>
  </si>
  <si>
    <t>チハル　ジャック・スポロゥ</t>
  </si>
  <si>
    <t>やかた</t>
  </si>
  <si>
    <t>六郎　サラファン</t>
  </si>
  <si>
    <t>タニシ</t>
  </si>
  <si>
    <t>まいこー　とげとげ</t>
  </si>
  <si>
    <t>トラプ</t>
  </si>
  <si>
    <t>杏果　サーフ　アギト</t>
  </si>
  <si>
    <t>ベルB</t>
  </si>
  <si>
    <t>スギー　ふぁぶりす</t>
  </si>
  <si>
    <t>アミス</t>
  </si>
  <si>
    <t>ティリス・イルザーク　MASUOZ</t>
  </si>
  <si>
    <t>いた心</t>
  </si>
  <si>
    <t>デラーズ閣下　ｱｼｭﾚｰ</t>
  </si>
  <si>
    <t>ぷにず</t>
  </si>
  <si>
    <t>サラ・カリ　あぐん</t>
  </si>
  <si>
    <t>ガーン</t>
  </si>
  <si>
    <t>☆BEBE☆　銀眼の魔女</t>
  </si>
  <si>
    <t>てんし</t>
  </si>
  <si>
    <t>ぷちしゅう　クレスト</t>
  </si>
  <si>
    <t>FRE</t>
  </si>
  <si>
    <t>オゲ　タケ蔵</t>
  </si>
  <si>
    <t>YDK</t>
  </si>
  <si>
    <t>Risa</t>
  </si>
  <si>
    <t>さんぽ</t>
  </si>
  <si>
    <t>ザマ　デヴィルズキッチン</t>
  </si>
  <si>
    <t>SED</t>
  </si>
  <si>
    <t>白ひげ船長　カナロア</t>
  </si>
  <si>
    <t>はれむ</t>
  </si>
  <si>
    <t>akananako　★はな★</t>
  </si>
  <si>
    <t>せにゃ</t>
  </si>
  <si>
    <t>ダージ　ワンダー・キャット</t>
  </si>
  <si>
    <t>虹かん</t>
  </si>
  <si>
    <t>雅丼　WAKABA</t>
  </si>
  <si>
    <t>猫王国</t>
  </si>
  <si>
    <t>イセリア・クイーン　アルセウス</t>
  </si>
  <si>
    <t>風林火</t>
  </si>
  <si>
    <t>シンザン　雪舟斎</t>
  </si>
  <si>
    <t>QVC</t>
  </si>
  <si>
    <t>izaberu　セルシオ</t>
  </si>
  <si>
    <t>ヘレス</t>
  </si>
  <si>
    <t>ドン・アブドラ　Kanaloa</t>
  </si>
  <si>
    <t>BSF</t>
  </si>
  <si>
    <t>ポプラ　ガジー</t>
  </si>
  <si>
    <t>DIS</t>
  </si>
  <si>
    <t>トモロコ　Sophie</t>
  </si>
  <si>
    <t>FKF</t>
  </si>
  <si>
    <t>ルスラン・カラエフ　広明</t>
  </si>
  <si>
    <t>プリニ</t>
  </si>
  <si>
    <t>ショウノ　レオン・グランツァ</t>
  </si>
  <si>
    <t>ジオン</t>
  </si>
  <si>
    <t>よりさと　K１６</t>
  </si>
  <si>
    <t>OLP</t>
  </si>
  <si>
    <t>飛虎丸　Gleg</t>
  </si>
  <si>
    <t>シロB</t>
  </si>
  <si>
    <t>ほしのあき　ぴよちゃん</t>
  </si>
  <si>
    <t>セビ商</t>
  </si>
  <si>
    <t>yumeno　ここち</t>
  </si>
  <si>
    <t>トロス</t>
  </si>
  <si>
    <t>バベルダオブ　野菜マン</t>
  </si>
  <si>
    <t>ワンピ</t>
  </si>
  <si>
    <t>フランキ　＾バギー＾</t>
  </si>
  <si>
    <t>チーム数</t>
  </si>
  <si>
    <t>ここから右は計算処理</t>
  </si>
  <si>
    <t>テーブル番号</t>
  </si>
  <si>
    <t>現在順位コピペ</t>
  </si>
  <si>
    <t>番号</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</si>
  <si>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</si>
  <si>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</si>
  <si>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</si>
  <si>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</si>
  <si>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</si>
  <si>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</si>
  <si>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</si>
  <si>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</si>
  <si>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</si>
  <si>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</si>
  <si>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</si>
  <si>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</si>
  <si>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</si>
  <si>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</si>
  <si>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</si>
  <si>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</si>
  <si>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</si>
  <si>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</si>
  <si>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</si>
  <si>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</si>
  <si>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</si>
  <si>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</si>
  <si>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</si>
  <si>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</si>
  <si>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</si>
  <si>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</si>
  <si>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</si>
  <si>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</si>
  <si>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</si>
  <si>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</si>
  <si>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</si>
  <si>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短縮名</t>
  </si>
  <si>
    <t>|</t>
  </si>
  <si>
    <t>勝ち点</t>
  </si>
  <si>
    <t>優先</t>
  </si>
  <si>
    <t>予リーグ</t>
  </si>
  <si>
    <t>CLｐｔ</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</si>
  <si>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</si>
  <si>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</si>
  <si>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</si>
  <si>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</si>
  <si>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</si>
  <si>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</si>
  <si>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</si>
  <si>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</si>
  <si>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</si>
  <si>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</si>
  <si>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</si>
  <si>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</si>
  <si>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</si>
  <si>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優先番号</t>
  </si>
  <si>
    <t>降順</t>
  </si>
  <si>
    <t>次回予定</t>
  </si>
  <si>
    <t>Ｐ</t>
  </si>
  <si>
    <t>P</t>
  </si>
  <si>
    <t>Ａ</t>
  </si>
  <si>
    <t>Ｂ</t>
  </si>
  <si>
    <t>Ｃ</t>
  </si>
  <si>
    <t>Ｄ</t>
  </si>
  <si>
    <t>Ｅ</t>
  </si>
  <si>
    <t>代表者</t>
  </si>
  <si>
    <t>予備</t>
  </si>
  <si>
    <t>昇順</t>
  </si>
  <si>
    <t>ベルセ</t>
  </si>
  <si>
    <t>congelo</t>
  </si>
  <si>
    <t>トラビス</t>
  </si>
  <si>
    <t>ミカエル・ロアーヌ</t>
  </si>
  <si>
    <t>フェルト</t>
  </si>
  <si>
    <t>May</t>
  </si>
  <si>
    <t>もりすうん</t>
  </si>
  <si>
    <t>参加登録済み</t>
  </si>
  <si>
    <t>mathez</t>
  </si>
  <si>
    <t>ファーレンス</t>
  </si>
  <si>
    <t>A艦隊</t>
  </si>
  <si>
    <t>アナンダ</t>
  </si>
  <si>
    <t>アミー</t>
  </si>
  <si>
    <t>B艦隊</t>
  </si>
  <si>
    <t>Hatch</t>
  </si>
  <si>
    <t>Fantasista</t>
  </si>
  <si>
    <t>休み明け</t>
  </si>
  <si>
    <t>あや集</t>
  </si>
  <si>
    <t>初参加</t>
  </si>
  <si>
    <t>インB</t>
  </si>
  <si>
    <t>B初参加</t>
  </si>
  <si>
    <t>前田慶次</t>
  </si>
  <si>
    <t>カリナ</t>
  </si>
  <si>
    <t>休み確定</t>
  </si>
  <si>
    <t>ryouka</t>
  </si>
  <si>
    <t>Risapp</t>
  </si>
  <si>
    <t>マイルズ・ネイスミス</t>
  </si>
  <si>
    <t>カゲトラ</t>
  </si>
  <si>
    <t>こばこば</t>
  </si>
  <si>
    <t>☆魔裟斗☆</t>
  </si>
  <si>
    <t>ｼﾛA</t>
  </si>
  <si>
    <t>青影</t>
  </si>
  <si>
    <t>がらる</t>
  </si>
  <si>
    <t>ゴッドフリー</t>
  </si>
  <si>
    <t>木村香保里</t>
  </si>
  <si>
    <t>ドンブラー</t>
  </si>
  <si>
    <t>鷹角</t>
  </si>
  <si>
    <t>しんこっぷ</t>
  </si>
  <si>
    <t>フルーツトリオ</t>
  </si>
  <si>
    <t>shiko</t>
  </si>
  <si>
    <t>イタ</t>
  </si>
  <si>
    <t>えりぃ</t>
  </si>
  <si>
    <t>カノン・メンフェス</t>
  </si>
  <si>
    <t>グロード</t>
  </si>
  <si>
    <t>マクベ</t>
  </si>
  <si>
    <t>ｻﾞﾏｽ</t>
  </si>
  <si>
    <t>影虎</t>
  </si>
  <si>
    <t>さらりお</t>
  </si>
  <si>
    <t>エイミ</t>
  </si>
  <si>
    <t>cashmere</t>
  </si>
  <si>
    <t>ハクシ</t>
  </si>
  <si>
    <t>ヴィエンヌ</t>
  </si>
  <si>
    <t>サユ☆</t>
  </si>
  <si>
    <t>りぽD</t>
  </si>
  <si>
    <t>・。・</t>
  </si>
  <si>
    <t>我李</t>
  </si>
  <si>
    <t>ヱミル</t>
  </si>
  <si>
    <t>ビィ</t>
  </si>
  <si>
    <t>ぱんちょ</t>
  </si>
  <si>
    <t>アッシュビー</t>
  </si>
  <si>
    <t>ユグ</t>
  </si>
  <si>
    <t>ｺﾞｰﾙﾄﾞ･M･ﾀｲﾄ</t>
  </si>
  <si>
    <t>カイゼル</t>
  </si>
  <si>
    <t>マルコ</t>
  </si>
  <si>
    <t>ヤン・ペーター</t>
  </si>
  <si>
    <t>三冬</t>
  </si>
  <si>
    <t>ワダツミ</t>
  </si>
  <si>
    <t>タチコマ</t>
  </si>
  <si>
    <t>B&amp;P</t>
  </si>
  <si>
    <t>ハシエンダ</t>
  </si>
  <si>
    <t>メルドラ</t>
  </si>
  <si>
    <t>Melah</t>
  </si>
  <si>
    <t>elfeena</t>
  </si>
  <si>
    <t>三船敏郎</t>
  </si>
  <si>
    <t>小倉優子</t>
  </si>
  <si>
    <t>mocco</t>
  </si>
  <si>
    <t>シセビ</t>
  </si>
  <si>
    <t>KQA</t>
  </si>
  <si>
    <t>オーシャン</t>
  </si>
  <si>
    <t>ゆめすけ</t>
  </si>
  <si>
    <t>ピラタ</t>
  </si>
  <si>
    <t>ＬＩＮＤＡ</t>
  </si>
  <si>
    <t>ブチギレ・キッド</t>
  </si>
  <si>
    <t>Sakya</t>
  </si>
  <si>
    <t>tetsu</t>
  </si>
  <si>
    <t>TADASHI</t>
  </si>
  <si>
    <t>Ｎａｇｕ</t>
  </si>
  <si>
    <t>チハル</t>
  </si>
  <si>
    <t>ジャック・スポロウ</t>
  </si>
  <si>
    <t>六郎</t>
  </si>
  <si>
    <t>サラファン</t>
  </si>
  <si>
    <t>まいこー</t>
  </si>
  <si>
    <t>とげとげ</t>
  </si>
  <si>
    <t>杏果</t>
  </si>
  <si>
    <t>サーフ</t>
  </si>
  <si>
    <t>ティリス・イルザーク</t>
  </si>
  <si>
    <t>MASUOZ</t>
  </si>
  <si>
    <t>デラーズ閣下</t>
  </si>
  <si>
    <t>ｱｼｭﾚｰ</t>
  </si>
  <si>
    <t>☆BEBE☆</t>
  </si>
  <si>
    <t>銀眼の魔女</t>
  </si>
  <si>
    <t>ぷちしゅう</t>
  </si>
  <si>
    <t>クレスト</t>
  </si>
  <si>
    <t>オゲ</t>
  </si>
  <si>
    <t>タケ蔵</t>
  </si>
  <si>
    <t>ザマ</t>
  </si>
  <si>
    <t>デヴィルズキッチン</t>
  </si>
  <si>
    <t>白ひげ船長</t>
  </si>
  <si>
    <t>カナロア</t>
  </si>
  <si>
    <t>akananako</t>
  </si>
  <si>
    <t>★はな★</t>
  </si>
  <si>
    <t>ダージ</t>
  </si>
  <si>
    <t>ワンダー・キャット</t>
  </si>
  <si>
    <t>雅丼</t>
  </si>
  <si>
    <t>WAKABA</t>
  </si>
  <si>
    <t>イセリア・クイーン</t>
  </si>
  <si>
    <t>アルセウス</t>
  </si>
  <si>
    <t>シンザン</t>
  </si>
  <si>
    <t>雪舟斎</t>
  </si>
  <si>
    <t>izaberu</t>
  </si>
  <si>
    <t>セルシオ</t>
  </si>
  <si>
    <t>ドン・アブドラ</t>
  </si>
  <si>
    <t>Kanaloa</t>
  </si>
  <si>
    <t>トモロコ</t>
  </si>
  <si>
    <t>Sophie</t>
  </si>
  <si>
    <t>ルスラン・カラエフ</t>
  </si>
  <si>
    <t>広明</t>
  </si>
  <si>
    <t>ショウノ</t>
  </si>
  <si>
    <t>レオン・グランツァ</t>
  </si>
  <si>
    <t>よりさと</t>
  </si>
  <si>
    <t>K16</t>
  </si>
  <si>
    <t>飛虎丸</t>
  </si>
  <si>
    <t>Gleg</t>
  </si>
  <si>
    <t>ほしのあき</t>
  </si>
  <si>
    <t>ぴよちゃん</t>
  </si>
  <si>
    <t>Sｙ９</t>
  </si>
  <si>
    <t>トライ</t>
  </si>
  <si>
    <t>yumeno</t>
  </si>
  <si>
    <t>ここち</t>
  </si>
  <si>
    <t>←前回出場で未申請の商会数</t>
  </si>
  <si>
    <t>参加申請済み商会⇒</t>
  </si>
  <si>
    <t>休み明けor初参加</t>
  </si>
  <si>
    <t>№</t>
  </si>
  <si>
    <t>前回結果</t>
  </si>
  <si>
    <t>備考</t>
  </si>
  <si>
    <t>サラ・カリ</t>
  </si>
  <si>
    <t>あぐん</t>
  </si>
  <si>
    <t>フランキ</t>
  </si>
  <si>
    <t>＾バギー＾</t>
  </si>
  <si>
    <t>最下位</t>
  </si>
  <si>
    <t>ψChloeψ</t>
  </si>
  <si>
    <t>ogaoga</t>
  </si>
  <si>
    <t>３月Dリーグ２位C予定</t>
  </si>
  <si>
    <t>紅炎</t>
  </si>
  <si>
    <t>フィレ</t>
  </si>
  <si>
    <t>３月Aリーグ７位B予定</t>
  </si>
  <si>
    <t>B休み明け</t>
  </si>
  <si>
    <t>YOU3</t>
  </si>
  <si>
    <t>MY</t>
  </si>
  <si>
    <t>JackSpanyan</t>
  </si>
  <si>
    <t>Dizzy</t>
  </si>
  <si>
    <t>ポプラ</t>
  </si>
  <si>
    <t>ガジー</t>
  </si>
  <si>
    <t>３月Eリーグ１１位F予定</t>
  </si>
  <si>
    <t>シュウジ</t>
  </si>
  <si>
    <t>昌</t>
  </si>
  <si>
    <t>スギー</t>
  </si>
  <si>
    <t>ふぁぶりす</t>
  </si>
  <si>
    <t>３月Eリーグ３位D予定</t>
  </si>
  <si>
    <t>バベルダオブ</t>
  </si>
  <si>
    <t>野菜マン</t>
  </si>
  <si>
    <t>B艦隊休み</t>
  </si>
  <si>
    <t>①リーグ別固定ｐｔ</t>
  </si>
  <si>
    <t>プレミア</t>
  </si>
  <si>
    <t>リーグA</t>
  </si>
  <si>
    <t>リーグB</t>
  </si>
  <si>
    <t>リーグC</t>
  </si>
  <si>
    <t>リーグD</t>
  </si>
  <si>
    <t>リーグE</t>
  </si>
  <si>
    <t>リーグF</t>
  </si>
  <si>
    <t>リーグG</t>
  </si>
</sst>
</file>

<file path=xl/styles.xml><?xml version="1.0" encoding="utf-8"?>
<styleSheet xmlns="http://schemas.openxmlformats.org/spreadsheetml/2006/main">
  <fonts count="22">
    <font>
      <sz val="11"/>
      <color indexed="8"/>
      <name val="ＭＳ Ｐゴシック"/>
      <family val="3"/>
      <charset val="128"/>
    </font>
    <font>
      <sz val="10"/>
      <color indexed="8"/>
      <name val="ＭＳ Ｐゴシック"/>
      <family val="3"/>
      <charset val="128"/>
    </font>
    <font>
      <sz val="10"/>
      <color indexed="9"/>
      <name val="ＭＳ Ｐゴシック"/>
      <family val="3"/>
      <charset val="128"/>
    </font>
    <font>
      <sz val="10"/>
      <color indexed="8"/>
      <name val="ＭＳ Ｐゴシック"/>
      <family val="3"/>
    </font>
    <font>
      <sz val="10"/>
      <name val="ＭＳ Ｐゴシック"/>
      <family val="3"/>
      <charset val="128"/>
    </font>
    <font>
      <b/>
      <sz val="12"/>
      <color indexed="10"/>
      <name val="ＭＳ Ｐゴシック"/>
      <family val="3"/>
      <charset val="128"/>
    </font>
    <font>
      <b/>
      <sz val="14"/>
      <color indexed="9"/>
      <name val="ＭＳ Ｐゴシック"/>
      <family val="3"/>
      <charset val="128"/>
    </font>
    <font>
      <b/>
      <sz val="14"/>
      <color indexed="10"/>
      <name val="ＭＳ Ｐゴシック"/>
      <family val="3"/>
      <charset val="128"/>
    </font>
    <font>
      <b/>
      <sz val="14"/>
      <color indexed="20"/>
      <name val="ＭＳ Ｐゴシック"/>
      <family val="3"/>
      <charset val="128"/>
    </font>
    <font>
      <sz val="11"/>
      <color indexed="23"/>
      <name val="ＭＳ Ｐゴシック"/>
      <family val="3"/>
      <charset val="128"/>
    </font>
    <font>
      <b/>
      <sz val="10"/>
      <color indexed="48"/>
      <name val="ＭＳ Ｐゴシック"/>
      <family val="3"/>
      <charset val="128"/>
    </font>
    <font>
      <sz val="11"/>
      <color indexed="9"/>
      <name val="ＭＳ Ｐゴシック"/>
      <family val="3"/>
      <charset val="128"/>
    </font>
    <font>
      <sz val="6"/>
      <color indexed="9"/>
      <name val="ＭＳ Ｐゴシック"/>
      <family val="3"/>
      <charset val="128"/>
    </font>
    <font>
      <b/>
      <sz val="16"/>
      <color indexed="52"/>
      <name val="ＭＳ Ｐゴシック"/>
      <family val="3"/>
      <charset val="128"/>
    </font>
    <font>
      <b/>
      <sz val="14"/>
      <color indexed="8"/>
      <name val="ＭＳ Ｐゴシック"/>
      <family val="3"/>
      <charset val="128"/>
    </font>
    <font>
      <b/>
      <sz val="11"/>
      <color indexed="10"/>
      <name val="ＭＳ Ｐゴシック"/>
      <family val="3"/>
      <charset val="128"/>
    </font>
    <font>
      <b/>
      <sz val="20"/>
      <color indexed="20"/>
      <name val="ＭＳ Ｐゴシック"/>
      <family val="3"/>
      <charset val="128"/>
    </font>
    <font>
      <b/>
      <sz val="20"/>
      <color indexed="10"/>
      <name val="ＭＳ Ｐゴシック"/>
      <family val="3"/>
      <charset val="128"/>
    </font>
    <font>
      <b/>
      <sz val="16"/>
      <color indexed="10"/>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s>
  <fills count="14">
    <fill>
      <patternFill patternType="none"/>
    </fill>
    <fill>
      <patternFill patternType="gray125"/>
    </fill>
    <fill>
      <patternFill patternType="solid">
        <fgColor indexed="22"/>
        <bgColor indexed="31"/>
      </patternFill>
    </fill>
    <fill>
      <patternFill patternType="solid">
        <fgColor indexed="63"/>
        <bgColor indexed="59"/>
      </patternFill>
    </fill>
    <fill>
      <patternFill patternType="solid">
        <fgColor indexed="13"/>
        <bgColor indexed="34"/>
      </patternFill>
    </fill>
    <fill>
      <patternFill patternType="solid">
        <fgColor indexed="10"/>
        <bgColor indexed="60"/>
      </patternFill>
    </fill>
    <fill>
      <patternFill patternType="solid">
        <fgColor indexed="15"/>
        <bgColor indexed="35"/>
      </patternFill>
    </fill>
    <fill>
      <patternFill patternType="solid">
        <fgColor indexed="47"/>
        <bgColor indexed="22"/>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9"/>
        <bgColor indexed="26"/>
      </patternFill>
    </fill>
    <fill>
      <patternFill patternType="solid">
        <fgColor indexed="51"/>
        <bgColor indexed="13"/>
      </patternFill>
    </fill>
    <fill>
      <patternFill patternType="solid">
        <fgColor indexed="8"/>
        <bgColor indexed="58"/>
      </patternFill>
    </fill>
  </fills>
  <borders count="97">
    <border>
      <left/>
      <right/>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style="thin">
        <color indexed="8"/>
      </bottom>
      <diagonal/>
    </border>
    <border>
      <left style="thick">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ck">
        <color indexed="8"/>
      </left>
      <right/>
      <top/>
      <bottom/>
      <diagonal/>
    </border>
    <border>
      <left style="thick">
        <color indexed="8"/>
      </left>
      <right/>
      <top style="thin">
        <color indexed="8"/>
      </top>
      <bottom style="thick">
        <color indexed="8"/>
      </bottom>
      <diagonal/>
    </border>
    <border>
      <left style="thin">
        <color indexed="8"/>
      </left>
      <right style="thin">
        <color indexed="8"/>
      </right>
      <top style="thin">
        <color indexed="8"/>
      </top>
      <bottom style="thick">
        <color indexed="8"/>
      </bottom>
      <diagonal/>
    </border>
    <border>
      <left/>
      <right style="thick">
        <color indexed="8"/>
      </right>
      <top style="thin">
        <color indexed="8"/>
      </top>
      <bottom style="thick">
        <color indexed="8"/>
      </bottom>
      <diagonal/>
    </border>
    <border>
      <left style="thick">
        <color indexed="10"/>
      </left>
      <right style="thin">
        <color indexed="10"/>
      </right>
      <top style="thick">
        <color indexed="10"/>
      </top>
      <bottom style="thin">
        <color indexed="10"/>
      </bottom>
      <diagonal/>
    </border>
    <border>
      <left style="thin">
        <color indexed="10"/>
      </left>
      <right style="thin">
        <color indexed="10"/>
      </right>
      <top style="thick">
        <color indexed="10"/>
      </top>
      <bottom style="thin">
        <color indexed="10"/>
      </bottom>
      <diagonal/>
    </border>
    <border>
      <left style="thin">
        <color indexed="10"/>
      </left>
      <right style="thick">
        <color indexed="10"/>
      </right>
      <top style="thick">
        <color indexed="10"/>
      </top>
      <bottom style="thin">
        <color indexed="10"/>
      </bottom>
      <diagonal/>
    </border>
    <border>
      <left style="thick">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ck">
        <color indexed="10"/>
      </right>
      <top style="thin">
        <color indexed="10"/>
      </top>
      <bottom style="thin">
        <color indexed="10"/>
      </bottom>
      <diagonal/>
    </border>
    <border>
      <left style="thick">
        <color indexed="10"/>
      </left>
      <right style="thin">
        <color indexed="10"/>
      </right>
      <top style="thin">
        <color indexed="10"/>
      </top>
      <bottom style="thick">
        <color indexed="10"/>
      </bottom>
      <diagonal/>
    </border>
    <border>
      <left style="thin">
        <color indexed="10"/>
      </left>
      <right style="thin">
        <color indexed="10"/>
      </right>
      <top style="thin">
        <color indexed="10"/>
      </top>
      <bottom style="thick">
        <color indexed="10"/>
      </bottom>
      <diagonal/>
    </border>
    <border>
      <left style="thin">
        <color indexed="10"/>
      </left>
      <right style="thick">
        <color indexed="10"/>
      </right>
      <top style="thin">
        <color indexed="10"/>
      </top>
      <bottom style="thick">
        <color indexed="10"/>
      </bottom>
      <diagonal/>
    </border>
    <border>
      <left style="thick">
        <color indexed="10"/>
      </left>
      <right style="thick">
        <color indexed="10"/>
      </right>
      <top style="thick">
        <color indexed="10"/>
      </top>
      <bottom style="thick">
        <color indexed="10"/>
      </bottom>
      <diagonal/>
    </border>
    <border>
      <left style="thick">
        <color indexed="10"/>
      </left>
      <right/>
      <top/>
      <bottom/>
      <diagonal/>
    </border>
    <border>
      <left style="thin">
        <color indexed="8"/>
      </left>
      <right style="thin">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ck">
        <color indexed="48"/>
      </right>
      <top style="thin">
        <color indexed="48"/>
      </top>
      <bottom style="thin">
        <color indexed="48"/>
      </bottom>
      <diagonal/>
    </border>
    <border>
      <left style="thin">
        <color indexed="8"/>
      </left>
      <right style="thick">
        <color indexed="8"/>
      </right>
      <top style="thick">
        <color indexed="8"/>
      </top>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ck">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48"/>
      </left>
      <right style="thin">
        <color indexed="48"/>
      </right>
      <top style="thin">
        <color indexed="48"/>
      </top>
      <bottom/>
      <diagonal/>
    </border>
    <border>
      <left style="thick">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top style="thick">
        <color indexed="48"/>
      </top>
      <bottom/>
      <diagonal/>
    </border>
    <border>
      <left/>
      <right/>
      <top/>
      <bottom style="thick">
        <color indexed="8"/>
      </bottom>
      <diagonal/>
    </border>
    <border>
      <left style="double">
        <color indexed="8"/>
      </left>
      <right style="thin">
        <color indexed="8"/>
      </right>
      <top style="thin">
        <color indexed="8"/>
      </top>
      <bottom style="thick">
        <color indexed="8"/>
      </bottom>
      <diagonal/>
    </border>
    <border>
      <left style="thick">
        <color indexed="8"/>
      </left>
      <right style="double">
        <color indexed="8"/>
      </right>
      <top style="thick">
        <color indexed="8"/>
      </top>
      <bottom style="thin">
        <color indexed="8"/>
      </bottom>
      <diagonal/>
    </border>
    <border>
      <left/>
      <right style="thin">
        <color indexed="8"/>
      </right>
      <top style="thick">
        <color indexed="8"/>
      </top>
      <bottom style="thin">
        <color indexed="8"/>
      </bottom>
      <diagonal/>
    </border>
    <border>
      <left style="double">
        <color indexed="8"/>
      </left>
      <right/>
      <top style="double">
        <color indexed="8"/>
      </top>
      <bottom style="thin">
        <color indexed="8"/>
      </bottom>
      <diagonal/>
    </border>
    <border>
      <left style="thick">
        <color indexed="53"/>
      </left>
      <right style="thick">
        <color indexed="53"/>
      </right>
      <top style="thick">
        <color indexed="53"/>
      </top>
      <bottom style="thin">
        <color indexed="8"/>
      </bottom>
      <diagonal/>
    </border>
    <border>
      <left/>
      <right/>
      <top style="double">
        <color indexed="8"/>
      </top>
      <bottom style="thin">
        <color indexed="8"/>
      </bottom>
      <diagonal/>
    </border>
    <border>
      <left style="thick">
        <color indexed="8"/>
      </left>
      <right style="double">
        <color indexed="8"/>
      </right>
      <top/>
      <bottom style="thin">
        <color indexed="8"/>
      </bottom>
      <diagonal/>
    </border>
    <border>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style="thick">
        <color indexed="53"/>
      </left>
      <right style="thick">
        <color indexed="53"/>
      </right>
      <top style="thin">
        <color indexed="8"/>
      </top>
      <bottom style="thin">
        <color indexed="8"/>
      </bottom>
      <diagonal/>
    </border>
    <border>
      <left/>
      <right/>
      <top style="thin">
        <color indexed="8"/>
      </top>
      <bottom style="thin">
        <color indexed="8"/>
      </bottom>
      <diagonal/>
    </border>
    <border>
      <left style="thick">
        <color indexed="8"/>
      </left>
      <right style="double">
        <color indexed="8"/>
      </right>
      <top style="thin">
        <color indexed="8"/>
      </top>
      <bottom style="thin">
        <color indexed="8"/>
      </bottom>
      <diagonal/>
    </border>
    <border>
      <left style="thick">
        <color indexed="8"/>
      </left>
      <right style="double">
        <color indexed="8"/>
      </right>
      <top style="thin">
        <color indexed="8"/>
      </top>
      <bottom style="thick">
        <color indexed="8"/>
      </bottom>
      <diagonal/>
    </border>
    <border>
      <left/>
      <right style="thin">
        <color indexed="8"/>
      </right>
      <top style="thin">
        <color indexed="8"/>
      </top>
      <bottom style="thick">
        <color indexed="8"/>
      </bottom>
      <diagonal/>
    </border>
    <border>
      <left style="thick">
        <color indexed="8"/>
      </left>
      <right style="double">
        <color indexed="8"/>
      </right>
      <top/>
      <bottom style="thick">
        <color indexed="8"/>
      </bottom>
      <diagonal/>
    </border>
    <border>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style="thin">
        <color indexed="8"/>
      </right>
      <top/>
      <bottom style="thin">
        <color indexed="8"/>
      </bottom>
      <diagonal/>
    </border>
    <border>
      <left style="double">
        <color indexed="8"/>
      </left>
      <right/>
      <top style="thin">
        <color indexed="8"/>
      </top>
      <bottom style="thick">
        <color indexed="8"/>
      </bottom>
      <diagonal/>
    </border>
    <border>
      <left style="thick">
        <color indexed="53"/>
      </left>
      <right style="thick">
        <color indexed="53"/>
      </right>
      <top style="thin">
        <color indexed="8"/>
      </top>
      <bottom style="thick">
        <color indexed="53"/>
      </bottom>
      <diagonal/>
    </border>
    <border>
      <left/>
      <right/>
      <top style="thin">
        <color indexed="8"/>
      </top>
      <bottom style="thick">
        <color indexed="8"/>
      </bottom>
      <diagonal/>
    </border>
    <border>
      <left/>
      <right/>
      <top style="thin">
        <color indexed="8"/>
      </top>
      <bottom/>
      <diagonal/>
    </border>
    <border>
      <left/>
      <right style="thin">
        <color indexed="8"/>
      </right>
      <top/>
      <bottom style="thin">
        <color indexed="8"/>
      </bottom>
      <diagonal/>
    </border>
    <border>
      <left style="thick">
        <color indexed="8"/>
      </left>
      <right style="thick">
        <color indexed="8"/>
      </right>
      <top style="thick">
        <color indexed="8"/>
      </top>
      <bottom style="thin">
        <color indexed="8"/>
      </bottom>
      <diagonal/>
    </border>
    <border>
      <left style="thick">
        <color indexed="8"/>
      </left>
      <right style="thin">
        <color indexed="8"/>
      </right>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ck">
        <color indexed="8"/>
      </bottom>
      <diagonal/>
    </border>
    <border>
      <left/>
      <right/>
      <top style="thick">
        <color indexed="10"/>
      </top>
      <bottom/>
      <diagonal/>
    </border>
    <border>
      <left/>
      <right style="thick">
        <color indexed="10"/>
      </right>
      <top style="thick">
        <color indexed="10"/>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0"/>
      </left>
      <right/>
      <top style="thick">
        <color indexed="10"/>
      </top>
      <bottom/>
      <diagonal/>
    </border>
    <border>
      <left/>
      <right style="thin">
        <color indexed="8"/>
      </right>
      <top style="thin">
        <color indexed="8"/>
      </top>
      <bottom/>
      <diagonal/>
    </border>
    <border>
      <left/>
      <right style="thick">
        <color indexed="10"/>
      </right>
      <top/>
      <bottom/>
      <diagonal/>
    </border>
    <border>
      <left/>
      <right style="thin">
        <color indexed="8"/>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8"/>
      </left>
      <right/>
      <top/>
      <bottom/>
      <diagonal/>
    </border>
    <border diagonalUp="1" diagonalDown="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style="thick">
        <color indexed="11"/>
      </left>
      <right style="thick">
        <color indexed="11"/>
      </right>
      <top style="thick">
        <color indexed="11"/>
      </top>
      <bottom style="thick">
        <color indexed="11"/>
      </bottom>
      <diagonal/>
    </border>
    <border>
      <left style="thick">
        <color indexed="48"/>
      </left>
      <right style="thick">
        <color indexed="48"/>
      </right>
      <top style="thick">
        <color indexed="48"/>
      </top>
      <bottom style="thin">
        <color indexed="48"/>
      </bottom>
      <diagonal/>
    </border>
    <border>
      <left style="thick">
        <color indexed="48"/>
      </left>
      <right style="thick">
        <color indexed="48"/>
      </right>
      <top style="thin">
        <color indexed="48"/>
      </top>
      <bottom style="thick">
        <color indexed="48"/>
      </bottom>
      <diagonal/>
    </border>
    <border>
      <left style="thick">
        <color indexed="48"/>
      </left>
      <right style="thick">
        <color indexed="48"/>
      </right>
      <top/>
      <bottom style="thin">
        <color indexed="48"/>
      </bottom>
      <diagonal/>
    </border>
  </borders>
  <cellStyleXfs count="2">
    <xf numFmtId="0" fontId="0" fillId="0" borderId="0">
      <alignment vertical="center"/>
    </xf>
    <xf numFmtId="0" fontId="20" fillId="0" borderId="0">
      <alignment vertical="center"/>
    </xf>
  </cellStyleXfs>
  <cellXfs count="245">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0" xfId="0" applyFont="1" applyFill="1">
      <alignment vertical="center"/>
    </xf>
    <xf numFmtId="0" fontId="2" fillId="0" borderId="0" xfId="0" applyFont="1">
      <alignment vertical="center"/>
    </xf>
    <xf numFmtId="0" fontId="1" fillId="2" borderId="7" xfId="0" applyFont="1" applyFill="1" applyBorder="1">
      <alignment vertical="center"/>
    </xf>
    <xf numFmtId="0" fontId="3" fillId="0" borderId="7" xfId="0" applyFont="1" applyBorder="1">
      <alignment vertical="center"/>
    </xf>
    <xf numFmtId="0" fontId="1" fillId="0" borderId="7" xfId="0" applyFont="1" applyBorder="1">
      <alignment vertical="center"/>
    </xf>
    <xf numFmtId="0" fontId="4" fillId="0" borderId="8" xfId="0" applyFont="1" applyFill="1" applyBorder="1">
      <alignment vertical="center"/>
    </xf>
    <xf numFmtId="0" fontId="1" fillId="0" borderId="0"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2" fillId="0" borderId="4" xfId="0" applyFont="1" applyBorder="1">
      <alignment vertical="center"/>
    </xf>
    <xf numFmtId="0" fontId="4"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6" xfId="0" applyFont="1" applyBorder="1" applyAlignment="1">
      <alignment vertical="center"/>
    </xf>
    <xf numFmtId="0" fontId="1" fillId="0" borderId="0" xfId="0" applyFont="1" applyFill="1">
      <alignment vertical="center"/>
    </xf>
    <xf numFmtId="0" fontId="4"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4" fillId="0" borderId="15" xfId="0" applyFont="1" applyFill="1" applyBorder="1">
      <alignment vertical="center"/>
    </xf>
    <xf numFmtId="0" fontId="0" fillId="0" borderId="0" xfId="0" applyFont="1" applyAlignment="1">
      <alignment vertical="center" wrapText="1"/>
    </xf>
    <xf numFmtId="0" fontId="0" fillId="0" borderId="16" xfId="0" applyFont="1" applyBorder="1" applyAlignment="1">
      <alignment vertical="center" wrapText="1"/>
    </xf>
    <xf numFmtId="0" fontId="0" fillId="0" borderId="15" xfId="0" applyFont="1" applyBorder="1">
      <alignment vertical="center"/>
    </xf>
    <xf numFmtId="0" fontId="0" fillId="0" borderId="5" xfId="0" applyFont="1" applyFill="1" applyBorder="1" applyAlignment="1">
      <alignment horizontal="left" vertical="center"/>
    </xf>
    <xf numFmtId="0" fontId="1" fillId="0" borderId="15" xfId="0" applyFont="1" applyBorder="1">
      <alignment vertical="center"/>
    </xf>
    <xf numFmtId="0" fontId="2" fillId="0" borderId="9"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11" xfId="0" applyFont="1" applyBorder="1" applyAlignment="1">
      <alignment vertical="center"/>
    </xf>
    <xf numFmtId="0" fontId="0" fillId="0" borderId="21" xfId="0" applyFont="1" applyBorder="1" applyAlignment="1">
      <alignment horizontal="center" vertical="center"/>
    </xf>
    <xf numFmtId="0" fontId="6" fillId="0" borderId="0" xfId="0" applyFont="1" applyFill="1" applyAlignment="1">
      <alignment vertical="center" wrapText="1"/>
    </xf>
    <xf numFmtId="0" fontId="0" fillId="0" borderId="0" xfId="0" applyBorder="1">
      <alignment vertical="center"/>
    </xf>
    <xf numFmtId="0" fontId="0" fillId="0" borderId="22" xfId="0" applyBorder="1">
      <alignment vertical="center"/>
    </xf>
    <xf numFmtId="0" fontId="0" fillId="0" borderId="0" xfId="0" applyNumberFormat="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vertical="center"/>
    </xf>
    <xf numFmtId="0" fontId="9" fillId="0" borderId="0" xfId="0" applyFont="1">
      <alignment vertical="center"/>
    </xf>
    <xf numFmtId="0" fontId="0" fillId="0" borderId="0" xfId="0" applyBorder="1" applyAlignment="1">
      <alignment horizontal="center" vertical="center"/>
    </xf>
    <xf numFmtId="0" fontId="0" fillId="0" borderId="1" xfId="0" applyFont="1"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5" xfId="0" applyNumberFormat="1" applyBorder="1" applyAlignment="1">
      <alignment horizontal="center" vertical="center"/>
    </xf>
    <xf numFmtId="0" fontId="0" fillId="0" borderId="25" xfId="0" applyNumberFormat="1"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xf>
    <xf numFmtId="0" fontId="11" fillId="0" borderId="0" xfId="0" applyFo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2" fillId="0" borderId="27" xfId="0" applyFont="1" applyBorder="1" applyProtection="1">
      <alignment vertical="center"/>
      <protection hidden="1"/>
    </xf>
    <xf numFmtId="0" fontId="12" fillId="0" borderId="28" xfId="0" applyFont="1" applyBorder="1" applyProtection="1">
      <alignment vertical="center"/>
      <protection hidden="1"/>
    </xf>
    <xf numFmtId="0" fontId="0" fillId="0" borderId="1" xfId="0" applyBorder="1">
      <alignment vertical="center"/>
    </xf>
    <xf numFmtId="0" fontId="0" fillId="0" borderId="2" xfId="0" applyBorder="1">
      <alignment vertical="center"/>
    </xf>
    <xf numFmtId="0" fontId="0" fillId="0" borderId="29" xfId="0" applyFill="1" applyBorder="1">
      <alignment vertical="center"/>
    </xf>
    <xf numFmtId="0" fontId="0" fillId="0" borderId="4" xfId="0" applyBorder="1">
      <alignment vertical="center"/>
    </xf>
    <xf numFmtId="0" fontId="0" fillId="3" borderId="30" xfId="0" applyFill="1" applyBorder="1">
      <alignment vertical="center"/>
    </xf>
    <xf numFmtId="0" fontId="0" fillId="0" borderId="31" xfId="0" applyFill="1" applyBorder="1">
      <alignment vertical="center"/>
    </xf>
    <xf numFmtId="0" fontId="0" fillId="0" borderId="32" xfId="0" applyFill="1" applyBorder="1">
      <alignment vertical="center"/>
    </xf>
    <xf numFmtId="0" fontId="0" fillId="0" borderId="33" xfId="0" applyFill="1" applyBorder="1">
      <alignment vertical="center"/>
    </xf>
    <xf numFmtId="0" fontId="0" fillId="3" borderId="5" xfId="0" applyFill="1" applyBorder="1">
      <alignment vertical="center"/>
    </xf>
    <xf numFmtId="0" fontId="0" fillId="0" borderId="5" xfId="0" applyFill="1" applyBorder="1">
      <alignment vertical="center"/>
    </xf>
    <xf numFmtId="0" fontId="0" fillId="0" borderId="25" xfId="0" applyFill="1" applyBorder="1">
      <alignment vertical="center"/>
    </xf>
    <xf numFmtId="49" fontId="0" fillId="0" borderId="4" xfId="0" applyNumberFormat="1" applyBorder="1">
      <alignment vertical="center"/>
    </xf>
    <xf numFmtId="49" fontId="0" fillId="0" borderId="4" xfId="0" applyNumberFormat="1" applyFill="1" applyBorder="1">
      <alignment vertical="center"/>
    </xf>
    <xf numFmtId="0" fontId="4" fillId="0" borderId="34" xfId="0" applyFont="1" applyBorder="1" applyAlignment="1">
      <alignment vertical="center"/>
    </xf>
    <xf numFmtId="0" fontId="0" fillId="0" borderId="35" xfId="0" applyBorder="1" applyAlignment="1">
      <alignment horizontal="center" vertical="center"/>
    </xf>
    <xf numFmtId="0" fontId="0" fillId="0" borderId="10" xfId="0" applyNumberFormat="1" applyBorder="1" applyAlignment="1">
      <alignment horizontal="center" vertical="center"/>
    </xf>
    <xf numFmtId="0" fontId="0" fillId="0" borderId="36" xfId="0" applyNumberFormat="1"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4" fillId="0" borderId="37" xfId="0" applyFont="1" applyBorder="1" applyAlignment="1">
      <alignment vertical="center"/>
    </xf>
    <xf numFmtId="0" fontId="0" fillId="0" borderId="37" xfId="0" applyBorder="1">
      <alignment vertical="center"/>
    </xf>
    <xf numFmtId="0" fontId="8" fillId="0" borderId="38" xfId="0" applyFont="1" applyFill="1" applyBorder="1" applyAlignment="1">
      <alignment vertical="center"/>
    </xf>
    <xf numFmtId="0" fontId="8" fillId="0" borderId="0" xfId="0" applyFont="1" applyFill="1" applyBorder="1" applyAlignment="1">
      <alignment vertical="center"/>
    </xf>
    <xf numFmtId="0" fontId="0" fillId="0" borderId="9" xfId="0" applyNumberFormat="1" applyFill="1" applyBorder="1">
      <alignment vertical="center"/>
    </xf>
    <xf numFmtId="0" fontId="0" fillId="0" borderId="39" xfId="0" applyFill="1" applyBorder="1">
      <alignment vertical="center"/>
    </xf>
    <xf numFmtId="0" fontId="0" fillId="0" borderId="10" xfId="0" applyFill="1" applyBorder="1">
      <alignment vertical="center"/>
    </xf>
    <xf numFmtId="0" fontId="0" fillId="3" borderId="36" xfId="0" applyFill="1" applyBorder="1">
      <alignment vertical="center"/>
    </xf>
    <xf numFmtId="0"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40" xfId="0" applyFont="1" applyBorder="1">
      <alignment vertical="center"/>
    </xf>
    <xf numFmtId="0" fontId="0" fillId="0" borderId="41" xfId="0" applyBorder="1">
      <alignment vertical="center"/>
    </xf>
    <xf numFmtId="0" fontId="0" fillId="0" borderId="23" xfId="0" applyBorder="1">
      <alignment vertical="center"/>
    </xf>
    <xf numFmtId="0" fontId="0" fillId="0" borderId="3" xfId="0" applyBorder="1">
      <alignment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Border="1">
      <alignment vertical="center"/>
    </xf>
    <xf numFmtId="0" fontId="0" fillId="0" borderId="46" xfId="0" applyBorder="1">
      <alignment vertical="center"/>
    </xf>
    <xf numFmtId="0" fontId="0" fillId="0" borderId="5" xfId="0" applyBorder="1">
      <alignment vertical="center"/>
    </xf>
    <xf numFmtId="0" fontId="0" fillId="0" borderId="25" xfId="0" applyBorder="1">
      <alignmen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ont="1" applyBorder="1">
      <alignment vertical="center"/>
    </xf>
    <xf numFmtId="0" fontId="0" fillId="0" borderId="51" xfId="0" applyFont="1" applyBorder="1">
      <alignment vertical="center"/>
    </xf>
    <xf numFmtId="0" fontId="0" fillId="0" borderId="52" xfId="0" applyBorder="1">
      <alignment vertical="center"/>
    </xf>
    <xf numFmtId="0" fontId="0" fillId="0" borderId="10" xfId="0" applyBorder="1">
      <alignment vertical="center"/>
    </xf>
    <xf numFmtId="0" fontId="0" fillId="0" borderId="36" xfId="0" applyBorder="1">
      <alignment vertical="center"/>
    </xf>
    <xf numFmtId="0" fontId="0" fillId="0" borderId="53" xfId="0" applyFont="1"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0" xfId="0" applyFont="1" applyFill="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2" borderId="60" xfId="0" applyFill="1" applyBorder="1">
      <alignment vertical="center"/>
    </xf>
    <xf numFmtId="49" fontId="0" fillId="0" borderId="9" xfId="0" applyNumberFormat="1" applyFont="1" applyBorder="1">
      <alignment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0" xfId="0" applyFill="1">
      <alignment vertical="center"/>
    </xf>
    <xf numFmtId="0" fontId="14" fillId="0" borderId="0" xfId="0" applyFont="1">
      <alignment vertical="center"/>
    </xf>
    <xf numFmtId="49" fontId="0" fillId="0" borderId="2" xfId="0" applyNumberFormat="1" applyBorder="1" applyAlignment="1">
      <alignment horizontal="center" vertical="center"/>
    </xf>
    <xf numFmtId="49" fontId="0" fillId="0" borderId="29" xfId="0" applyNumberFormat="1" applyBorder="1" applyAlignment="1">
      <alignment horizontal="center" vertical="center"/>
    </xf>
    <xf numFmtId="0" fontId="0" fillId="0" borderId="0" xfId="0" applyAlignment="1">
      <alignment horizontal="center" vertical="center"/>
    </xf>
    <xf numFmtId="0" fontId="0" fillId="0" borderId="4" xfId="0" applyNumberFormat="1" applyBorder="1" applyAlignment="1">
      <alignment horizontal="center" vertical="center"/>
    </xf>
    <xf numFmtId="0" fontId="0" fillId="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8" fillId="0" borderId="0" xfId="0" applyFont="1" applyFill="1" applyAlignment="1">
      <alignment vertical="center" wrapText="1"/>
    </xf>
    <xf numFmtId="0" fontId="15" fillId="0" borderId="33" xfId="0" applyFont="1" applyBorder="1" applyAlignment="1">
      <alignment horizontal="center" vertical="center"/>
    </xf>
    <xf numFmtId="0" fontId="0" fillId="3" borderId="5" xfId="0" applyFill="1" applyBorder="1" applyAlignment="1">
      <alignment horizontal="center" vertical="center"/>
    </xf>
    <xf numFmtId="0" fontId="15" fillId="0" borderId="5" xfId="0" applyFont="1" applyBorder="1" applyAlignment="1">
      <alignment horizontal="center" vertical="center"/>
    </xf>
    <xf numFmtId="0" fontId="0" fillId="0" borderId="64" xfId="0" applyFill="1" applyBorder="1">
      <alignment vertical="center"/>
    </xf>
    <xf numFmtId="0" fontId="0" fillId="3" borderId="46" xfId="0" applyFill="1" applyBorder="1" applyAlignment="1">
      <alignment horizontal="center" vertical="center"/>
    </xf>
    <xf numFmtId="0" fontId="15" fillId="0" borderId="49" xfId="0" applyFont="1" applyBorder="1" applyAlignment="1">
      <alignment horizontal="center" vertical="center"/>
    </xf>
    <xf numFmtId="0" fontId="0" fillId="3" borderId="60" xfId="0" applyFill="1" applyBorder="1" applyAlignment="1">
      <alignment horizontal="center" vertical="center"/>
    </xf>
    <xf numFmtId="0" fontId="0" fillId="3" borderId="65" xfId="0" applyFill="1" applyBorder="1" applyAlignment="1">
      <alignment horizontal="center" vertical="center"/>
    </xf>
    <xf numFmtId="0" fontId="0" fillId="0" borderId="51" xfId="0" applyNumberFormat="1" applyBorder="1" applyAlignment="1">
      <alignment horizontal="center" vertical="center"/>
    </xf>
    <xf numFmtId="0" fontId="15" fillId="0" borderId="39" xfId="0" applyFont="1" applyBorder="1" applyAlignment="1">
      <alignment horizontal="center" vertical="center"/>
    </xf>
    <xf numFmtId="0" fontId="15" fillId="0" borderId="10" xfId="0" applyFont="1" applyBorder="1" applyAlignment="1">
      <alignment horizontal="center" vertical="center"/>
    </xf>
    <xf numFmtId="0" fontId="0" fillId="3" borderId="36" xfId="0" applyFill="1" applyBorder="1" applyAlignment="1">
      <alignment horizontal="center" vertical="center"/>
    </xf>
    <xf numFmtId="0" fontId="0" fillId="0" borderId="66" xfId="0" applyFont="1"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8" xfId="0" applyFill="1" applyBorder="1" applyAlignment="1">
      <alignment horizontal="center" vertical="center"/>
    </xf>
    <xf numFmtId="0" fontId="15" fillId="0" borderId="0" xfId="0" applyFont="1">
      <alignment vertical="center"/>
    </xf>
    <xf numFmtId="0" fontId="0" fillId="0" borderId="69" xfId="0" applyFill="1" applyBorder="1" applyAlignment="1">
      <alignment horizontal="center" vertical="center"/>
    </xf>
    <xf numFmtId="49" fontId="0" fillId="0" borderId="70" xfId="0" applyNumberFormat="1" applyFill="1"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pplyAlignment="1">
      <alignment horizontal="center" vertical="center"/>
    </xf>
    <xf numFmtId="0" fontId="0" fillId="0" borderId="0" xfId="0" applyBorder="1" applyAlignment="1">
      <alignment vertical="center"/>
    </xf>
    <xf numFmtId="0" fontId="0" fillId="0" borderId="76" xfId="0" applyBorder="1" applyAlignment="1">
      <alignment horizontal="center" vertical="center"/>
    </xf>
    <xf numFmtId="0" fontId="0" fillId="0" borderId="76" xfId="0" applyBorder="1">
      <alignment vertical="center"/>
    </xf>
    <xf numFmtId="0" fontId="0" fillId="0" borderId="75" xfId="0" applyBorder="1">
      <alignment vertical="center"/>
    </xf>
    <xf numFmtId="0" fontId="0" fillId="0" borderId="0" xfId="0" applyFont="1" applyFill="1" applyBorder="1" applyAlignment="1">
      <alignment horizontal="center" vertical="center"/>
    </xf>
    <xf numFmtId="0" fontId="0" fillId="0" borderId="57" xfId="0" applyFill="1" applyBorder="1">
      <alignment vertical="center"/>
    </xf>
    <xf numFmtId="0" fontId="0" fillId="0" borderId="58" xfId="0" applyFill="1" applyBorder="1">
      <alignment vertical="center"/>
    </xf>
    <xf numFmtId="0" fontId="0" fillId="0" borderId="59" xfId="0" applyFill="1" applyBorder="1">
      <alignment vertical="center"/>
    </xf>
    <xf numFmtId="0" fontId="0" fillId="0" borderId="1" xfId="0" applyFill="1" applyBorder="1">
      <alignment vertical="center"/>
    </xf>
    <xf numFmtId="0" fontId="0" fillId="0" borderId="23" xfId="0" applyFill="1" applyBorder="1">
      <alignment vertical="center"/>
    </xf>
    <xf numFmtId="0" fontId="0" fillId="0" borderId="3" xfId="0" applyFill="1" applyBorder="1">
      <alignment vertical="center"/>
    </xf>
    <xf numFmtId="0" fontId="0" fillId="0" borderId="24" xfId="0" applyBorder="1">
      <alignment vertical="center"/>
    </xf>
    <xf numFmtId="0" fontId="0" fillId="0" borderId="35"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64" xfId="0" applyBorder="1">
      <alignment vertical="center"/>
    </xf>
    <xf numFmtId="0" fontId="0" fillId="0" borderId="81" xfId="0" applyBorder="1">
      <alignment vertical="center"/>
    </xf>
    <xf numFmtId="0" fontId="0" fillId="0" borderId="82" xfId="0" applyFill="1" applyBorder="1">
      <alignment vertical="center"/>
    </xf>
    <xf numFmtId="0" fontId="0" fillId="0" borderId="83" xfId="0" applyBorder="1">
      <alignment vertical="center"/>
    </xf>
    <xf numFmtId="0" fontId="0" fillId="0" borderId="84" xfId="0" applyBorder="1">
      <alignment vertical="center"/>
    </xf>
    <xf numFmtId="0" fontId="0" fillId="0" borderId="85" xfId="0" applyFill="1" applyBorder="1">
      <alignment vertical="center"/>
    </xf>
    <xf numFmtId="0" fontId="0" fillId="0" borderId="86" xfId="0" applyFill="1" applyBorder="1">
      <alignment vertical="center"/>
    </xf>
    <xf numFmtId="0" fontId="0" fillId="0" borderId="87" xfId="0" applyBorder="1">
      <alignment vertical="center"/>
    </xf>
    <xf numFmtId="0" fontId="0" fillId="0" borderId="82" xfId="0" applyBorder="1">
      <alignment vertical="center"/>
    </xf>
    <xf numFmtId="0" fontId="0" fillId="0" borderId="85" xfId="0" applyBorder="1">
      <alignment vertical="center"/>
    </xf>
    <xf numFmtId="0" fontId="0" fillId="0" borderId="86" xfId="0" applyBorder="1">
      <alignment vertical="center"/>
    </xf>
    <xf numFmtId="0" fontId="0" fillId="0" borderId="29"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9"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4" borderId="5" xfId="0" applyFill="1" applyBorder="1" applyAlignment="1">
      <alignment horizontal="center" vertical="center"/>
    </xf>
    <xf numFmtId="0" fontId="0" fillId="5" borderId="5" xfId="0" applyFill="1" applyBorder="1" applyAlignment="1">
      <alignment horizontal="center" vertical="center"/>
    </xf>
    <xf numFmtId="0" fontId="0" fillId="6" borderId="5" xfId="0" applyFill="1" applyBorder="1" applyAlignment="1">
      <alignment horizontal="center" vertical="center"/>
    </xf>
    <xf numFmtId="0" fontId="0" fillId="2" borderId="5" xfId="0" applyFill="1" applyBorder="1" applyAlignment="1">
      <alignment horizontal="center" vertical="center"/>
    </xf>
    <xf numFmtId="0" fontId="0" fillId="7" borderId="5" xfId="0" applyFont="1" applyFill="1" applyBorder="1" applyAlignment="1">
      <alignment horizontal="center" vertical="center"/>
    </xf>
    <xf numFmtId="0" fontId="0" fillId="8" borderId="5" xfId="0" applyFont="1" applyFill="1" applyBorder="1" applyAlignment="1">
      <alignment horizontal="center" vertical="center"/>
    </xf>
    <xf numFmtId="0" fontId="0" fillId="9" borderId="5" xfId="0" applyFont="1" applyFill="1" applyBorder="1" applyAlignment="1">
      <alignment horizontal="center" vertical="center"/>
    </xf>
    <xf numFmtId="0" fontId="0" fillId="10" borderId="5" xfId="0" applyFont="1" applyFill="1" applyBorder="1" applyAlignment="1">
      <alignment horizontal="center" vertical="center"/>
    </xf>
    <xf numFmtId="0" fontId="0" fillId="11" borderId="5"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4" borderId="5" xfId="0" applyFill="1" applyBorder="1">
      <alignment vertical="center"/>
    </xf>
    <xf numFmtId="0" fontId="0" fillId="10" borderId="5" xfId="0" applyFill="1" applyBorder="1">
      <alignment vertical="center"/>
    </xf>
    <xf numFmtId="0" fontId="0" fillId="5" borderId="5" xfId="0" applyFill="1" applyBorder="1">
      <alignment vertical="center"/>
    </xf>
    <xf numFmtId="0" fontId="0" fillId="9" borderId="5" xfId="0" applyFill="1" applyBorder="1">
      <alignment vertical="center"/>
    </xf>
    <xf numFmtId="0" fontId="0" fillId="12" borderId="5" xfId="0" applyFont="1" applyFill="1" applyBorder="1" applyAlignment="1">
      <alignment horizontal="center" vertical="center"/>
    </xf>
    <xf numFmtId="0" fontId="0" fillId="13" borderId="5" xfId="0" applyFill="1" applyBorder="1" applyAlignment="1">
      <alignment horizontal="center" vertical="center"/>
    </xf>
    <xf numFmtId="0" fontId="0" fillId="2" borderId="5" xfId="0" applyFill="1" applyBorder="1">
      <alignment vertical="center"/>
    </xf>
    <xf numFmtId="0" fontId="0" fillId="13" borderId="88" xfId="0" applyFill="1" applyBorder="1" applyAlignment="1">
      <alignment horizontal="center" vertical="center"/>
    </xf>
    <xf numFmtId="0" fontId="0" fillId="7" borderId="5" xfId="0" applyFill="1" applyBorder="1">
      <alignment vertical="center"/>
    </xf>
    <xf numFmtId="0" fontId="0" fillId="12" borderId="5" xfId="0" applyFill="1" applyBorder="1">
      <alignment vertical="center"/>
    </xf>
    <xf numFmtId="0" fontId="0" fillId="13" borderId="89" xfId="0" applyFill="1" applyBorder="1" applyAlignment="1">
      <alignment horizontal="center" vertical="center"/>
    </xf>
    <xf numFmtId="0" fontId="0" fillId="0" borderId="90" xfId="0" applyBorder="1" applyAlignment="1">
      <alignment horizontal="center" vertical="center"/>
    </xf>
    <xf numFmtId="0" fontId="0" fillId="0" borderId="90" xfId="0" applyFill="1" applyBorder="1" applyAlignment="1">
      <alignment horizontal="center" vertical="center"/>
    </xf>
    <xf numFmtId="0" fontId="0" fillId="8" borderId="90" xfId="0" applyFill="1" applyBorder="1" applyAlignment="1">
      <alignment horizontal="center" vertical="center"/>
    </xf>
    <xf numFmtId="0" fontId="0" fillId="0" borderId="64" xfId="0" applyFont="1" applyFill="1" applyBorder="1" applyAlignment="1">
      <alignment horizontal="left" vertical="center"/>
    </xf>
    <xf numFmtId="0" fontId="0" fillId="0" borderId="64" xfId="0" applyFill="1" applyBorder="1" applyAlignment="1">
      <alignment horizontal="center" vertical="center"/>
    </xf>
    <xf numFmtId="0" fontId="0" fillId="0" borderId="0" xfId="0" applyFont="1" applyAlignment="1">
      <alignment horizontal="right" vertical="center"/>
    </xf>
    <xf numFmtId="0" fontId="0" fillId="0" borderId="91" xfId="0" applyFill="1" applyBorder="1" applyAlignment="1">
      <alignment horizontal="center" vertical="center"/>
    </xf>
    <xf numFmtId="0" fontId="0" fillId="0" borderId="92" xfId="0" applyFont="1" applyFill="1" applyBorder="1" applyAlignment="1">
      <alignment horizontal="center" vertical="center"/>
    </xf>
    <xf numFmtId="0" fontId="19" fillId="9" borderId="5" xfId="0" applyFont="1" applyFill="1" applyBorder="1" applyAlignment="1">
      <alignment horizontal="center" vertical="center"/>
    </xf>
    <xf numFmtId="0" fontId="0" fillId="0" borderId="0" xfId="0" applyBorder="1" applyAlignment="1">
      <alignment horizontal="left" vertical="center"/>
    </xf>
    <xf numFmtId="0" fontId="0" fillId="0" borderId="5" xfId="0" applyBorder="1" applyAlignment="1">
      <alignment horizontal="left" vertical="center"/>
    </xf>
    <xf numFmtId="0" fontId="5" fillId="0" borderId="93" xfId="0" applyFont="1" applyBorder="1" applyAlignment="1">
      <alignment vertical="center"/>
    </xf>
    <xf numFmtId="0" fontId="17" fillId="0" borderId="0" xfId="0" applyFont="1" applyBorder="1" applyAlignment="1">
      <alignment vertical="center"/>
    </xf>
    <xf numFmtId="0" fontId="10" fillId="0" borderId="94" xfId="0" applyFont="1" applyBorder="1" applyAlignment="1">
      <alignment horizontal="left" vertical="center"/>
    </xf>
    <xf numFmtId="0" fontId="4" fillId="0" borderId="95" xfId="0" applyFont="1" applyBorder="1" applyAlignment="1">
      <alignment vertical="center"/>
    </xf>
    <xf numFmtId="0" fontId="10" fillId="0" borderId="96" xfId="0" applyFont="1" applyBorder="1" applyAlignment="1">
      <alignment horizontal="left" vertical="center"/>
    </xf>
    <xf numFmtId="0" fontId="13" fillId="8" borderId="0" xfId="0" applyFont="1" applyFill="1" applyBorder="1" applyAlignment="1">
      <alignment vertical="center" wrapText="1"/>
    </xf>
    <xf numFmtId="0" fontId="16" fillId="0" borderId="0" xfId="0" applyFont="1" applyFill="1" applyBorder="1" applyAlignment="1">
      <alignment vertical="center" wrapText="1"/>
    </xf>
    <xf numFmtId="0" fontId="18" fillId="0" borderId="93" xfId="0" applyFont="1" applyBorder="1" applyAlignment="1">
      <alignment vertical="center"/>
    </xf>
    <xf numFmtId="0" fontId="0" fillId="0" borderId="5" xfId="0" applyFont="1" applyFill="1" applyBorder="1" applyAlignment="1">
      <alignment horizontal="center" vertical="center"/>
    </xf>
    <xf numFmtId="0" fontId="0" fillId="0" borderId="5" xfId="0" applyFont="1" applyBorder="1" applyAlignment="1">
      <alignment horizontal="center" vertical="center"/>
    </xf>
    <xf numFmtId="0" fontId="0" fillId="0" borderId="90" xfId="0" applyFill="1" applyBorder="1" applyAlignment="1">
      <alignment horizontal="center" vertical="center"/>
    </xf>
    <xf numFmtId="0" fontId="0" fillId="0" borderId="92" xfId="0" applyFill="1" applyBorder="1" applyAlignment="1">
      <alignment horizontal="center" vertical="center"/>
    </xf>
    <xf numFmtId="0" fontId="0" fillId="0" borderId="60" xfId="0" applyFill="1" applyBorder="1" applyAlignment="1">
      <alignment horizontal="center" vertical="center"/>
    </xf>
  </cellXfs>
  <cellStyles count="2">
    <cellStyle name="標準" xfId="0" builtinId="0"/>
    <cellStyle name="標準 2" xfId="1"/>
  </cellStyles>
  <dxfs count="7">
    <dxf>
      <font>
        <b/>
        <i val="0"/>
        <condense val="0"/>
        <extend val="0"/>
        <sz val="11"/>
        <color indexed="9"/>
      </font>
      <fill>
        <patternFill patternType="solid">
          <fgColor indexed="60"/>
          <bgColor indexed="10"/>
        </patternFill>
      </fill>
    </dxf>
    <dxf>
      <font>
        <b/>
        <i val="0"/>
        <condense val="0"/>
        <extend val="0"/>
        <sz val="11"/>
        <color indexed="9"/>
      </font>
      <fill>
        <patternFill patternType="solid">
          <fgColor indexed="60"/>
          <bgColor indexed="10"/>
        </patternFill>
      </fill>
    </dxf>
    <dxf>
      <font>
        <b/>
        <i val="0"/>
        <condense val="0"/>
        <extend val="0"/>
        <sz val="11"/>
        <color indexed="9"/>
      </font>
      <fill>
        <patternFill patternType="solid">
          <fgColor indexed="60"/>
          <bgColor indexed="10"/>
        </patternFill>
      </fill>
    </dxf>
    <dxf>
      <font>
        <b/>
        <i val="0"/>
        <condense val="0"/>
        <extend val="0"/>
        <sz val="11"/>
        <color indexed="9"/>
      </font>
      <fill>
        <patternFill patternType="solid">
          <fgColor indexed="60"/>
          <bgColor indexed="10"/>
        </patternFill>
      </fill>
    </dxf>
    <dxf>
      <font>
        <b/>
        <i val="0"/>
        <condense val="0"/>
        <extend val="0"/>
        <sz val="11"/>
        <color indexed="9"/>
      </font>
      <fill>
        <patternFill patternType="solid">
          <fgColor indexed="60"/>
          <bgColor indexed="10"/>
        </patternFill>
      </fill>
    </dxf>
    <dxf>
      <font>
        <b/>
        <i val="0"/>
        <condense val="0"/>
        <extend val="0"/>
        <sz val="11"/>
        <color indexed="9"/>
      </font>
      <fill>
        <patternFill patternType="solid">
          <fgColor indexed="60"/>
          <bgColor indexed="10"/>
        </patternFill>
      </fill>
    </dxf>
    <dxf>
      <font>
        <b/>
        <i val="0"/>
        <condense val="0"/>
        <extend val="0"/>
        <sz val="11"/>
        <color indexed="9"/>
      </font>
      <fill>
        <patternFill patternType="solid">
          <fgColor indexed="60"/>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61</xdr:row>
      <xdr:rowOff>76200</xdr:rowOff>
    </xdr:from>
    <xdr:to>
      <xdr:col>1</xdr:col>
      <xdr:colOff>19050</xdr:colOff>
      <xdr:row>66</xdr:row>
      <xdr:rowOff>161925</xdr:rowOff>
    </xdr:to>
    <xdr:sp macro="" textlink="">
      <xdr:nvSpPr>
        <xdr:cNvPr id="2079" name="下矢印 4"/>
        <xdr:cNvSpPr>
          <a:spLocks noChangeArrowheads="1"/>
        </xdr:cNvSpPr>
      </xdr:nvSpPr>
      <xdr:spPr bwMode="auto">
        <a:xfrm>
          <a:off x="76200" y="10906125"/>
          <a:ext cx="485775" cy="942975"/>
        </a:xfrm>
        <a:prstGeom prst="downArrow">
          <a:avLst>
            <a:gd name="adj1" fmla="val 50000"/>
            <a:gd name="adj2" fmla="val 48080"/>
          </a:avLst>
        </a:prstGeom>
        <a:solidFill>
          <a:srgbClr val="FFFF00"/>
        </a:solidFill>
        <a:ln w="25560">
          <a:solidFill>
            <a:srgbClr val="385D8A"/>
          </a:solidFill>
          <a:miter lim="800000"/>
          <a:headEnd/>
          <a:tailEnd/>
        </a:ln>
      </xdr:spPr>
    </xdr:sp>
    <xdr:clientData/>
  </xdr:twoCellAnchor>
  <xdr:twoCellAnchor>
    <xdr:from>
      <xdr:col>14</xdr:col>
      <xdr:colOff>85725</xdr:colOff>
      <xdr:row>49</xdr:row>
      <xdr:rowOff>47625</xdr:rowOff>
    </xdr:from>
    <xdr:to>
      <xdr:col>16</xdr:col>
      <xdr:colOff>476250</xdr:colOff>
      <xdr:row>51</xdr:row>
      <xdr:rowOff>180975</xdr:rowOff>
    </xdr:to>
    <xdr:sp macro="" textlink="">
      <xdr:nvSpPr>
        <xdr:cNvPr id="2080" name="左矢印 3"/>
        <xdr:cNvSpPr>
          <a:spLocks noChangeArrowheads="1"/>
        </xdr:cNvSpPr>
      </xdr:nvSpPr>
      <xdr:spPr bwMode="auto">
        <a:xfrm>
          <a:off x="8143875" y="8743950"/>
          <a:ext cx="1476375" cy="495300"/>
        </a:xfrm>
        <a:prstGeom prst="leftArrow">
          <a:avLst>
            <a:gd name="adj1" fmla="val 50000"/>
            <a:gd name="adj2" fmla="val 41510"/>
          </a:avLst>
        </a:prstGeom>
        <a:solidFill>
          <a:srgbClr val="FFFF00"/>
        </a:solidFill>
        <a:ln w="25560">
          <a:solidFill>
            <a:srgbClr val="385D8A"/>
          </a:solidFill>
          <a:miter lim="800000"/>
          <a:headEnd/>
          <a:tailEnd/>
        </a:ln>
      </xdr:spPr>
    </xdr:sp>
    <xdr:clientData/>
  </xdr:twoCellAnchor>
  <xdr:twoCellAnchor>
    <xdr:from>
      <xdr:col>16</xdr:col>
      <xdr:colOff>219075</xdr:colOff>
      <xdr:row>35</xdr:row>
      <xdr:rowOff>0</xdr:rowOff>
    </xdr:from>
    <xdr:to>
      <xdr:col>17</xdr:col>
      <xdr:colOff>161925</xdr:colOff>
      <xdr:row>40</xdr:row>
      <xdr:rowOff>76200</xdr:rowOff>
    </xdr:to>
    <xdr:sp macro="" textlink="">
      <xdr:nvSpPr>
        <xdr:cNvPr id="2081" name="AutoShape 4"/>
        <xdr:cNvSpPr>
          <a:spLocks noChangeArrowheads="1"/>
        </xdr:cNvSpPr>
      </xdr:nvSpPr>
      <xdr:spPr bwMode="auto">
        <a:xfrm>
          <a:off x="9363075" y="6172200"/>
          <a:ext cx="485775" cy="971550"/>
        </a:xfrm>
        <a:prstGeom prst="upArrow">
          <a:avLst>
            <a:gd name="adj1" fmla="val 50000"/>
            <a:gd name="adj2" fmla="val 50000"/>
          </a:avLst>
        </a:prstGeom>
        <a:solidFill>
          <a:srgbClr val="FFFF00"/>
        </a:solidFill>
        <a:ln w="936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61</xdr:row>
      <xdr:rowOff>76200</xdr:rowOff>
    </xdr:from>
    <xdr:to>
      <xdr:col>1</xdr:col>
      <xdr:colOff>19050</xdr:colOff>
      <xdr:row>66</xdr:row>
      <xdr:rowOff>161925</xdr:rowOff>
    </xdr:to>
    <xdr:sp macro="" textlink="">
      <xdr:nvSpPr>
        <xdr:cNvPr id="3103" name="下矢印 4"/>
        <xdr:cNvSpPr>
          <a:spLocks noChangeArrowheads="1"/>
        </xdr:cNvSpPr>
      </xdr:nvSpPr>
      <xdr:spPr bwMode="auto">
        <a:xfrm>
          <a:off x="76200" y="10906125"/>
          <a:ext cx="485775" cy="942975"/>
        </a:xfrm>
        <a:prstGeom prst="downArrow">
          <a:avLst>
            <a:gd name="adj1" fmla="val 50000"/>
            <a:gd name="adj2" fmla="val 48080"/>
          </a:avLst>
        </a:prstGeom>
        <a:solidFill>
          <a:srgbClr val="FFFF00"/>
        </a:solidFill>
        <a:ln w="25560">
          <a:solidFill>
            <a:srgbClr val="385D8A"/>
          </a:solidFill>
          <a:miter lim="800000"/>
          <a:headEnd/>
          <a:tailEnd/>
        </a:ln>
      </xdr:spPr>
    </xdr:sp>
    <xdr:clientData/>
  </xdr:twoCellAnchor>
  <xdr:twoCellAnchor>
    <xdr:from>
      <xdr:col>14</xdr:col>
      <xdr:colOff>85725</xdr:colOff>
      <xdr:row>49</xdr:row>
      <xdr:rowOff>47625</xdr:rowOff>
    </xdr:from>
    <xdr:to>
      <xdr:col>16</xdr:col>
      <xdr:colOff>476250</xdr:colOff>
      <xdr:row>51</xdr:row>
      <xdr:rowOff>180975</xdr:rowOff>
    </xdr:to>
    <xdr:sp macro="" textlink="">
      <xdr:nvSpPr>
        <xdr:cNvPr id="3104" name="左矢印 3"/>
        <xdr:cNvSpPr>
          <a:spLocks noChangeArrowheads="1"/>
        </xdr:cNvSpPr>
      </xdr:nvSpPr>
      <xdr:spPr bwMode="auto">
        <a:xfrm>
          <a:off x="8143875" y="8743950"/>
          <a:ext cx="1476375" cy="495300"/>
        </a:xfrm>
        <a:prstGeom prst="leftArrow">
          <a:avLst>
            <a:gd name="adj1" fmla="val 50000"/>
            <a:gd name="adj2" fmla="val 41510"/>
          </a:avLst>
        </a:prstGeom>
        <a:solidFill>
          <a:srgbClr val="FFFF00"/>
        </a:solidFill>
        <a:ln w="25560">
          <a:solidFill>
            <a:srgbClr val="385D8A"/>
          </a:solidFill>
          <a:miter lim="800000"/>
          <a:headEnd/>
          <a:tailEnd/>
        </a:ln>
      </xdr:spPr>
    </xdr:sp>
    <xdr:clientData/>
  </xdr:twoCellAnchor>
  <xdr:twoCellAnchor>
    <xdr:from>
      <xdr:col>16</xdr:col>
      <xdr:colOff>219075</xdr:colOff>
      <xdr:row>35</xdr:row>
      <xdr:rowOff>0</xdr:rowOff>
    </xdr:from>
    <xdr:to>
      <xdr:col>17</xdr:col>
      <xdr:colOff>161925</xdr:colOff>
      <xdr:row>40</xdr:row>
      <xdr:rowOff>76200</xdr:rowOff>
    </xdr:to>
    <xdr:sp macro="" textlink="">
      <xdr:nvSpPr>
        <xdr:cNvPr id="3105" name="AutoShape 4"/>
        <xdr:cNvSpPr>
          <a:spLocks noChangeArrowheads="1"/>
        </xdr:cNvSpPr>
      </xdr:nvSpPr>
      <xdr:spPr bwMode="auto">
        <a:xfrm>
          <a:off x="9363075" y="6172200"/>
          <a:ext cx="485775" cy="971550"/>
        </a:xfrm>
        <a:prstGeom prst="upArrow">
          <a:avLst>
            <a:gd name="adj1" fmla="val 50000"/>
            <a:gd name="adj2" fmla="val 50000"/>
          </a:avLst>
        </a:prstGeom>
        <a:solidFill>
          <a:srgbClr val="FFFF00"/>
        </a:solidFill>
        <a:ln w="936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61</xdr:row>
      <xdr:rowOff>76200</xdr:rowOff>
    </xdr:from>
    <xdr:to>
      <xdr:col>1</xdr:col>
      <xdr:colOff>19050</xdr:colOff>
      <xdr:row>66</xdr:row>
      <xdr:rowOff>161925</xdr:rowOff>
    </xdr:to>
    <xdr:sp macro="" textlink="">
      <xdr:nvSpPr>
        <xdr:cNvPr id="4127" name="下矢印 4"/>
        <xdr:cNvSpPr>
          <a:spLocks noChangeArrowheads="1"/>
        </xdr:cNvSpPr>
      </xdr:nvSpPr>
      <xdr:spPr bwMode="auto">
        <a:xfrm>
          <a:off x="76200" y="10906125"/>
          <a:ext cx="485775" cy="942975"/>
        </a:xfrm>
        <a:prstGeom prst="downArrow">
          <a:avLst>
            <a:gd name="adj1" fmla="val 50000"/>
            <a:gd name="adj2" fmla="val 48080"/>
          </a:avLst>
        </a:prstGeom>
        <a:solidFill>
          <a:srgbClr val="FFFF00"/>
        </a:solidFill>
        <a:ln w="25560">
          <a:solidFill>
            <a:srgbClr val="385D8A"/>
          </a:solidFill>
          <a:miter lim="800000"/>
          <a:headEnd/>
          <a:tailEnd/>
        </a:ln>
      </xdr:spPr>
    </xdr:sp>
    <xdr:clientData/>
  </xdr:twoCellAnchor>
  <xdr:twoCellAnchor>
    <xdr:from>
      <xdr:col>14</xdr:col>
      <xdr:colOff>85725</xdr:colOff>
      <xdr:row>49</xdr:row>
      <xdr:rowOff>47625</xdr:rowOff>
    </xdr:from>
    <xdr:to>
      <xdr:col>16</xdr:col>
      <xdr:colOff>476250</xdr:colOff>
      <xdr:row>51</xdr:row>
      <xdr:rowOff>180975</xdr:rowOff>
    </xdr:to>
    <xdr:sp macro="" textlink="">
      <xdr:nvSpPr>
        <xdr:cNvPr id="4128" name="左矢印 3"/>
        <xdr:cNvSpPr>
          <a:spLocks noChangeArrowheads="1"/>
        </xdr:cNvSpPr>
      </xdr:nvSpPr>
      <xdr:spPr bwMode="auto">
        <a:xfrm>
          <a:off x="8143875" y="8743950"/>
          <a:ext cx="1476375" cy="495300"/>
        </a:xfrm>
        <a:prstGeom prst="leftArrow">
          <a:avLst>
            <a:gd name="adj1" fmla="val 50000"/>
            <a:gd name="adj2" fmla="val 41510"/>
          </a:avLst>
        </a:prstGeom>
        <a:solidFill>
          <a:srgbClr val="FFFF00"/>
        </a:solidFill>
        <a:ln w="25560">
          <a:solidFill>
            <a:srgbClr val="385D8A"/>
          </a:solidFill>
          <a:miter lim="800000"/>
          <a:headEnd/>
          <a:tailEnd/>
        </a:ln>
      </xdr:spPr>
    </xdr:sp>
    <xdr:clientData/>
  </xdr:twoCellAnchor>
  <xdr:twoCellAnchor>
    <xdr:from>
      <xdr:col>16</xdr:col>
      <xdr:colOff>219075</xdr:colOff>
      <xdr:row>35</xdr:row>
      <xdr:rowOff>0</xdr:rowOff>
    </xdr:from>
    <xdr:to>
      <xdr:col>17</xdr:col>
      <xdr:colOff>161925</xdr:colOff>
      <xdr:row>40</xdr:row>
      <xdr:rowOff>76200</xdr:rowOff>
    </xdr:to>
    <xdr:sp macro="" textlink="">
      <xdr:nvSpPr>
        <xdr:cNvPr id="4129" name="AutoShape 4"/>
        <xdr:cNvSpPr>
          <a:spLocks noChangeArrowheads="1"/>
        </xdr:cNvSpPr>
      </xdr:nvSpPr>
      <xdr:spPr bwMode="auto">
        <a:xfrm>
          <a:off x="9363075" y="6172200"/>
          <a:ext cx="485775" cy="971550"/>
        </a:xfrm>
        <a:prstGeom prst="upArrow">
          <a:avLst>
            <a:gd name="adj1" fmla="val 50000"/>
            <a:gd name="adj2" fmla="val 50000"/>
          </a:avLst>
        </a:prstGeom>
        <a:solidFill>
          <a:srgbClr val="FFFF00"/>
        </a:solidFill>
        <a:ln w="9360">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61</xdr:row>
      <xdr:rowOff>76200</xdr:rowOff>
    </xdr:from>
    <xdr:to>
      <xdr:col>1</xdr:col>
      <xdr:colOff>19050</xdr:colOff>
      <xdr:row>66</xdr:row>
      <xdr:rowOff>161925</xdr:rowOff>
    </xdr:to>
    <xdr:sp macro="" textlink="">
      <xdr:nvSpPr>
        <xdr:cNvPr id="5151" name="下矢印 4"/>
        <xdr:cNvSpPr>
          <a:spLocks noChangeArrowheads="1"/>
        </xdr:cNvSpPr>
      </xdr:nvSpPr>
      <xdr:spPr bwMode="auto">
        <a:xfrm>
          <a:off x="76200" y="10906125"/>
          <a:ext cx="485775" cy="942975"/>
        </a:xfrm>
        <a:prstGeom prst="downArrow">
          <a:avLst>
            <a:gd name="adj1" fmla="val 50000"/>
            <a:gd name="adj2" fmla="val 48080"/>
          </a:avLst>
        </a:prstGeom>
        <a:solidFill>
          <a:srgbClr val="FFFF00"/>
        </a:solidFill>
        <a:ln w="25560">
          <a:solidFill>
            <a:srgbClr val="385D8A"/>
          </a:solidFill>
          <a:miter lim="800000"/>
          <a:headEnd/>
          <a:tailEnd/>
        </a:ln>
      </xdr:spPr>
    </xdr:sp>
    <xdr:clientData/>
  </xdr:twoCellAnchor>
  <xdr:twoCellAnchor>
    <xdr:from>
      <xdr:col>14</xdr:col>
      <xdr:colOff>85725</xdr:colOff>
      <xdr:row>49</xdr:row>
      <xdr:rowOff>47625</xdr:rowOff>
    </xdr:from>
    <xdr:to>
      <xdr:col>16</xdr:col>
      <xdr:colOff>476250</xdr:colOff>
      <xdr:row>51</xdr:row>
      <xdr:rowOff>180975</xdr:rowOff>
    </xdr:to>
    <xdr:sp macro="" textlink="">
      <xdr:nvSpPr>
        <xdr:cNvPr id="5152" name="左矢印 3"/>
        <xdr:cNvSpPr>
          <a:spLocks noChangeArrowheads="1"/>
        </xdr:cNvSpPr>
      </xdr:nvSpPr>
      <xdr:spPr bwMode="auto">
        <a:xfrm>
          <a:off x="8143875" y="8743950"/>
          <a:ext cx="1476375" cy="495300"/>
        </a:xfrm>
        <a:prstGeom prst="leftArrow">
          <a:avLst>
            <a:gd name="adj1" fmla="val 50000"/>
            <a:gd name="adj2" fmla="val 41510"/>
          </a:avLst>
        </a:prstGeom>
        <a:solidFill>
          <a:srgbClr val="FFFF00"/>
        </a:solidFill>
        <a:ln w="25560">
          <a:solidFill>
            <a:srgbClr val="385D8A"/>
          </a:solidFill>
          <a:miter lim="800000"/>
          <a:headEnd/>
          <a:tailEnd/>
        </a:ln>
      </xdr:spPr>
    </xdr:sp>
    <xdr:clientData/>
  </xdr:twoCellAnchor>
  <xdr:twoCellAnchor>
    <xdr:from>
      <xdr:col>16</xdr:col>
      <xdr:colOff>219075</xdr:colOff>
      <xdr:row>35</xdr:row>
      <xdr:rowOff>0</xdr:rowOff>
    </xdr:from>
    <xdr:to>
      <xdr:col>17</xdr:col>
      <xdr:colOff>161925</xdr:colOff>
      <xdr:row>40</xdr:row>
      <xdr:rowOff>76200</xdr:rowOff>
    </xdr:to>
    <xdr:sp macro="" textlink="">
      <xdr:nvSpPr>
        <xdr:cNvPr id="5153" name="AutoShape 4"/>
        <xdr:cNvSpPr>
          <a:spLocks noChangeArrowheads="1"/>
        </xdr:cNvSpPr>
      </xdr:nvSpPr>
      <xdr:spPr bwMode="auto">
        <a:xfrm>
          <a:off x="9363075" y="6172200"/>
          <a:ext cx="485775" cy="971550"/>
        </a:xfrm>
        <a:prstGeom prst="upArrow">
          <a:avLst>
            <a:gd name="adj1" fmla="val 50000"/>
            <a:gd name="adj2" fmla="val 50000"/>
          </a:avLst>
        </a:prstGeom>
        <a:solidFill>
          <a:srgbClr val="FFFF00"/>
        </a:solidFill>
        <a:ln w="9360">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61</xdr:row>
      <xdr:rowOff>76200</xdr:rowOff>
    </xdr:from>
    <xdr:to>
      <xdr:col>1</xdr:col>
      <xdr:colOff>19050</xdr:colOff>
      <xdr:row>66</xdr:row>
      <xdr:rowOff>161925</xdr:rowOff>
    </xdr:to>
    <xdr:sp macro="" textlink="">
      <xdr:nvSpPr>
        <xdr:cNvPr id="6175" name="下矢印 4"/>
        <xdr:cNvSpPr>
          <a:spLocks noChangeArrowheads="1"/>
        </xdr:cNvSpPr>
      </xdr:nvSpPr>
      <xdr:spPr bwMode="auto">
        <a:xfrm>
          <a:off x="76200" y="10906125"/>
          <a:ext cx="485775" cy="942975"/>
        </a:xfrm>
        <a:prstGeom prst="downArrow">
          <a:avLst>
            <a:gd name="adj1" fmla="val 50000"/>
            <a:gd name="adj2" fmla="val 48080"/>
          </a:avLst>
        </a:prstGeom>
        <a:solidFill>
          <a:srgbClr val="FFFF00"/>
        </a:solidFill>
        <a:ln w="25560">
          <a:solidFill>
            <a:srgbClr val="385D8A"/>
          </a:solidFill>
          <a:miter lim="800000"/>
          <a:headEnd/>
          <a:tailEnd/>
        </a:ln>
      </xdr:spPr>
    </xdr:sp>
    <xdr:clientData/>
  </xdr:twoCellAnchor>
  <xdr:twoCellAnchor>
    <xdr:from>
      <xdr:col>14</xdr:col>
      <xdr:colOff>85725</xdr:colOff>
      <xdr:row>49</xdr:row>
      <xdr:rowOff>47625</xdr:rowOff>
    </xdr:from>
    <xdr:to>
      <xdr:col>16</xdr:col>
      <xdr:colOff>476250</xdr:colOff>
      <xdr:row>51</xdr:row>
      <xdr:rowOff>180975</xdr:rowOff>
    </xdr:to>
    <xdr:sp macro="" textlink="">
      <xdr:nvSpPr>
        <xdr:cNvPr id="6176" name="左矢印 3"/>
        <xdr:cNvSpPr>
          <a:spLocks noChangeArrowheads="1"/>
        </xdr:cNvSpPr>
      </xdr:nvSpPr>
      <xdr:spPr bwMode="auto">
        <a:xfrm>
          <a:off x="8143875" y="8743950"/>
          <a:ext cx="1476375" cy="495300"/>
        </a:xfrm>
        <a:prstGeom prst="leftArrow">
          <a:avLst>
            <a:gd name="adj1" fmla="val 50000"/>
            <a:gd name="adj2" fmla="val 41510"/>
          </a:avLst>
        </a:prstGeom>
        <a:solidFill>
          <a:srgbClr val="FFFF00"/>
        </a:solidFill>
        <a:ln w="25560">
          <a:solidFill>
            <a:srgbClr val="385D8A"/>
          </a:solidFill>
          <a:miter lim="800000"/>
          <a:headEnd/>
          <a:tailEnd/>
        </a:ln>
      </xdr:spPr>
    </xdr:sp>
    <xdr:clientData/>
  </xdr:twoCellAnchor>
  <xdr:twoCellAnchor>
    <xdr:from>
      <xdr:col>16</xdr:col>
      <xdr:colOff>219075</xdr:colOff>
      <xdr:row>35</xdr:row>
      <xdr:rowOff>0</xdr:rowOff>
    </xdr:from>
    <xdr:to>
      <xdr:col>17</xdr:col>
      <xdr:colOff>161925</xdr:colOff>
      <xdr:row>40</xdr:row>
      <xdr:rowOff>76200</xdr:rowOff>
    </xdr:to>
    <xdr:sp macro="" textlink="">
      <xdr:nvSpPr>
        <xdr:cNvPr id="6177" name="AutoShape 4"/>
        <xdr:cNvSpPr>
          <a:spLocks noChangeArrowheads="1"/>
        </xdr:cNvSpPr>
      </xdr:nvSpPr>
      <xdr:spPr bwMode="auto">
        <a:xfrm>
          <a:off x="9363075" y="6172200"/>
          <a:ext cx="485775" cy="971550"/>
        </a:xfrm>
        <a:prstGeom prst="upArrow">
          <a:avLst>
            <a:gd name="adj1" fmla="val 50000"/>
            <a:gd name="adj2" fmla="val 50000"/>
          </a:avLst>
        </a:prstGeom>
        <a:solidFill>
          <a:srgbClr val="FFFF00"/>
        </a:solidFill>
        <a:ln w="9360">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61</xdr:row>
      <xdr:rowOff>76200</xdr:rowOff>
    </xdr:from>
    <xdr:to>
      <xdr:col>1</xdr:col>
      <xdr:colOff>19050</xdr:colOff>
      <xdr:row>66</xdr:row>
      <xdr:rowOff>161925</xdr:rowOff>
    </xdr:to>
    <xdr:sp macro="" textlink="">
      <xdr:nvSpPr>
        <xdr:cNvPr id="7199" name="下矢印 4"/>
        <xdr:cNvSpPr>
          <a:spLocks noChangeArrowheads="1"/>
        </xdr:cNvSpPr>
      </xdr:nvSpPr>
      <xdr:spPr bwMode="auto">
        <a:xfrm>
          <a:off x="76200" y="10906125"/>
          <a:ext cx="485775" cy="942975"/>
        </a:xfrm>
        <a:prstGeom prst="downArrow">
          <a:avLst>
            <a:gd name="adj1" fmla="val 50000"/>
            <a:gd name="adj2" fmla="val 48080"/>
          </a:avLst>
        </a:prstGeom>
        <a:solidFill>
          <a:srgbClr val="FFFF00"/>
        </a:solidFill>
        <a:ln w="25560">
          <a:solidFill>
            <a:srgbClr val="385D8A"/>
          </a:solidFill>
          <a:miter lim="800000"/>
          <a:headEnd/>
          <a:tailEnd/>
        </a:ln>
      </xdr:spPr>
    </xdr:sp>
    <xdr:clientData/>
  </xdr:twoCellAnchor>
  <xdr:twoCellAnchor>
    <xdr:from>
      <xdr:col>14</xdr:col>
      <xdr:colOff>85725</xdr:colOff>
      <xdr:row>49</xdr:row>
      <xdr:rowOff>47625</xdr:rowOff>
    </xdr:from>
    <xdr:to>
      <xdr:col>16</xdr:col>
      <xdr:colOff>476250</xdr:colOff>
      <xdr:row>51</xdr:row>
      <xdr:rowOff>180975</xdr:rowOff>
    </xdr:to>
    <xdr:sp macro="" textlink="">
      <xdr:nvSpPr>
        <xdr:cNvPr id="7200" name="左矢印 3"/>
        <xdr:cNvSpPr>
          <a:spLocks noChangeArrowheads="1"/>
        </xdr:cNvSpPr>
      </xdr:nvSpPr>
      <xdr:spPr bwMode="auto">
        <a:xfrm>
          <a:off x="8143875" y="8743950"/>
          <a:ext cx="1476375" cy="495300"/>
        </a:xfrm>
        <a:prstGeom prst="leftArrow">
          <a:avLst>
            <a:gd name="adj1" fmla="val 50000"/>
            <a:gd name="adj2" fmla="val 41510"/>
          </a:avLst>
        </a:prstGeom>
        <a:solidFill>
          <a:srgbClr val="FFFF00"/>
        </a:solidFill>
        <a:ln w="25560">
          <a:solidFill>
            <a:srgbClr val="385D8A"/>
          </a:solidFill>
          <a:miter lim="800000"/>
          <a:headEnd/>
          <a:tailEnd/>
        </a:ln>
      </xdr:spPr>
    </xdr:sp>
    <xdr:clientData/>
  </xdr:twoCellAnchor>
  <xdr:twoCellAnchor>
    <xdr:from>
      <xdr:col>16</xdr:col>
      <xdr:colOff>219075</xdr:colOff>
      <xdr:row>35</xdr:row>
      <xdr:rowOff>0</xdr:rowOff>
    </xdr:from>
    <xdr:to>
      <xdr:col>17</xdr:col>
      <xdr:colOff>161925</xdr:colOff>
      <xdr:row>40</xdr:row>
      <xdr:rowOff>76200</xdr:rowOff>
    </xdr:to>
    <xdr:sp macro="" textlink="">
      <xdr:nvSpPr>
        <xdr:cNvPr id="7201" name="AutoShape 3"/>
        <xdr:cNvSpPr>
          <a:spLocks noChangeArrowheads="1"/>
        </xdr:cNvSpPr>
      </xdr:nvSpPr>
      <xdr:spPr bwMode="auto">
        <a:xfrm>
          <a:off x="9363075" y="6172200"/>
          <a:ext cx="485775" cy="971550"/>
        </a:xfrm>
        <a:prstGeom prst="upArrow">
          <a:avLst>
            <a:gd name="adj1" fmla="val 50000"/>
            <a:gd name="adj2" fmla="val 50000"/>
          </a:avLst>
        </a:prstGeom>
        <a:solidFill>
          <a:srgbClr val="FFFF00"/>
        </a:solidFill>
        <a:ln w="9360">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61</xdr:row>
      <xdr:rowOff>76200</xdr:rowOff>
    </xdr:from>
    <xdr:to>
      <xdr:col>1</xdr:col>
      <xdr:colOff>19050</xdr:colOff>
      <xdr:row>66</xdr:row>
      <xdr:rowOff>161925</xdr:rowOff>
    </xdr:to>
    <xdr:sp macro="" textlink="">
      <xdr:nvSpPr>
        <xdr:cNvPr id="8223" name="下矢印 4"/>
        <xdr:cNvSpPr>
          <a:spLocks noChangeArrowheads="1"/>
        </xdr:cNvSpPr>
      </xdr:nvSpPr>
      <xdr:spPr bwMode="auto">
        <a:xfrm>
          <a:off x="76200" y="10906125"/>
          <a:ext cx="485775" cy="942975"/>
        </a:xfrm>
        <a:prstGeom prst="downArrow">
          <a:avLst>
            <a:gd name="adj1" fmla="val 50000"/>
            <a:gd name="adj2" fmla="val 48080"/>
          </a:avLst>
        </a:prstGeom>
        <a:solidFill>
          <a:srgbClr val="FFFF00"/>
        </a:solidFill>
        <a:ln w="25560">
          <a:solidFill>
            <a:srgbClr val="385D8A"/>
          </a:solidFill>
          <a:miter lim="800000"/>
          <a:headEnd/>
          <a:tailEnd/>
        </a:ln>
      </xdr:spPr>
    </xdr:sp>
    <xdr:clientData/>
  </xdr:twoCellAnchor>
  <xdr:twoCellAnchor>
    <xdr:from>
      <xdr:col>14</xdr:col>
      <xdr:colOff>85725</xdr:colOff>
      <xdr:row>49</xdr:row>
      <xdr:rowOff>47625</xdr:rowOff>
    </xdr:from>
    <xdr:to>
      <xdr:col>16</xdr:col>
      <xdr:colOff>476250</xdr:colOff>
      <xdr:row>51</xdr:row>
      <xdr:rowOff>180975</xdr:rowOff>
    </xdr:to>
    <xdr:sp macro="" textlink="">
      <xdr:nvSpPr>
        <xdr:cNvPr id="8224" name="左矢印 3"/>
        <xdr:cNvSpPr>
          <a:spLocks noChangeArrowheads="1"/>
        </xdr:cNvSpPr>
      </xdr:nvSpPr>
      <xdr:spPr bwMode="auto">
        <a:xfrm>
          <a:off x="8143875" y="8743950"/>
          <a:ext cx="1476375" cy="495300"/>
        </a:xfrm>
        <a:prstGeom prst="leftArrow">
          <a:avLst>
            <a:gd name="adj1" fmla="val 50000"/>
            <a:gd name="adj2" fmla="val 41510"/>
          </a:avLst>
        </a:prstGeom>
        <a:solidFill>
          <a:srgbClr val="FFFF00"/>
        </a:solidFill>
        <a:ln w="25560">
          <a:solidFill>
            <a:srgbClr val="385D8A"/>
          </a:solidFill>
          <a:miter lim="800000"/>
          <a:headEnd/>
          <a:tailEnd/>
        </a:ln>
      </xdr:spPr>
    </xdr:sp>
    <xdr:clientData/>
  </xdr:twoCellAnchor>
  <xdr:twoCellAnchor>
    <xdr:from>
      <xdr:col>16</xdr:col>
      <xdr:colOff>219075</xdr:colOff>
      <xdr:row>35</xdr:row>
      <xdr:rowOff>0</xdr:rowOff>
    </xdr:from>
    <xdr:to>
      <xdr:col>17</xdr:col>
      <xdr:colOff>161925</xdr:colOff>
      <xdr:row>40</xdr:row>
      <xdr:rowOff>76200</xdr:rowOff>
    </xdr:to>
    <xdr:sp macro="" textlink="">
      <xdr:nvSpPr>
        <xdr:cNvPr id="8225" name="AutoShape 180"/>
        <xdr:cNvSpPr>
          <a:spLocks noChangeArrowheads="1"/>
        </xdr:cNvSpPr>
      </xdr:nvSpPr>
      <xdr:spPr bwMode="auto">
        <a:xfrm>
          <a:off x="9363075" y="6172200"/>
          <a:ext cx="485775" cy="971550"/>
        </a:xfrm>
        <a:prstGeom prst="upArrow">
          <a:avLst>
            <a:gd name="adj1" fmla="val 50000"/>
            <a:gd name="adj2" fmla="val 50000"/>
          </a:avLst>
        </a:prstGeom>
        <a:solidFill>
          <a:srgbClr val="FFFF00"/>
        </a:solidFill>
        <a:ln w="936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657225</xdr:colOff>
      <xdr:row>42</xdr:row>
      <xdr:rowOff>66675</xdr:rowOff>
    </xdr:from>
    <xdr:to>
      <xdr:col>7</xdr:col>
      <xdr:colOff>352425</xdr:colOff>
      <xdr:row>50</xdr:row>
      <xdr:rowOff>66675</xdr:rowOff>
    </xdr:to>
    <xdr:sp macro="" textlink="" fLocksText="0">
      <xdr:nvSpPr>
        <xdr:cNvPr id="11265" name="Rectangle 1"/>
        <xdr:cNvSpPr>
          <a:spLocks noChangeArrowheads="1"/>
        </xdr:cNvSpPr>
      </xdr:nvSpPr>
      <xdr:spPr bwMode="auto">
        <a:xfrm>
          <a:off x="3400425" y="7267575"/>
          <a:ext cx="1304925" cy="1371600"/>
        </a:xfrm>
        <a:prstGeom prst="rect">
          <a:avLst/>
        </a:prstGeom>
        <a:solidFill>
          <a:srgbClr val="FFFFFF"/>
        </a:solidFill>
        <a:ln w="9360">
          <a:solidFill>
            <a:srgbClr val="000000"/>
          </a:solidFill>
          <a:miter lim="800000"/>
          <a:headEnd/>
          <a:tailEnd/>
        </a:ln>
        <a:effectLst/>
      </xdr:spPr>
      <xdr:txBody>
        <a:bodyPr vertOverflow="clip" wrap="square" lIns="20160" tIns="20160" rIns="20160" bIns="20160" anchor="t" upright="1"/>
        <a:lstStyle/>
        <a:p>
          <a:pPr algn="l" rtl="0">
            <a:defRPr sz="1000"/>
          </a:pPr>
          <a:r>
            <a:rPr lang="en-US" altLang="ja-JP" sz="1100" b="0" i="0" u="none" strike="noStrike" baseline="0">
              <a:solidFill>
                <a:srgbClr val="000000"/>
              </a:solidFill>
              <a:latin typeface="ＭＳ Ｐゴシック"/>
              <a:ea typeface="ＭＳ Ｐゴシック"/>
            </a:rPr>
            <a:t>Memo:</a:t>
          </a:r>
        </a:p>
        <a:p>
          <a:pPr algn="l" rtl="0">
            <a:defRPr sz="1000"/>
          </a:pPr>
          <a:r>
            <a:rPr lang="ja-JP" altLang="en-US" sz="1100" b="0" i="0" u="none" strike="noStrike" baseline="0">
              <a:solidFill>
                <a:srgbClr val="000000"/>
              </a:solidFill>
              <a:latin typeface="ＭＳ Ｐゴシック"/>
              <a:ea typeface="ＭＳ Ｐゴシック"/>
            </a:rPr>
            <a:t>１～１０＝Ｐ</a:t>
          </a:r>
        </a:p>
        <a:p>
          <a:pPr algn="l" rtl="0">
            <a:defRPr sz="1000"/>
          </a:pPr>
          <a:r>
            <a:rPr lang="ja-JP" altLang="en-US" sz="1100" b="0" i="0" u="none" strike="noStrike" baseline="0">
              <a:solidFill>
                <a:srgbClr val="000000"/>
              </a:solidFill>
              <a:latin typeface="ＭＳ Ｐゴシック"/>
              <a:ea typeface="ＭＳ Ｐゴシック"/>
            </a:rPr>
            <a:t>１１～２０＝Ａ</a:t>
          </a:r>
        </a:p>
        <a:p>
          <a:pPr algn="l" rtl="0">
            <a:defRPr sz="1000"/>
          </a:pPr>
          <a:r>
            <a:rPr lang="ja-JP" altLang="en-US" sz="1100" b="0" i="0" u="none" strike="noStrike" baseline="0">
              <a:solidFill>
                <a:srgbClr val="000000"/>
              </a:solidFill>
              <a:latin typeface="ＭＳ Ｐゴシック"/>
              <a:ea typeface="ＭＳ Ｐゴシック"/>
            </a:rPr>
            <a:t>２１～３０＝Ｂ</a:t>
          </a:r>
        </a:p>
        <a:p>
          <a:pPr algn="l" rtl="0">
            <a:defRPr sz="1000"/>
          </a:pPr>
          <a:r>
            <a:rPr lang="ja-JP" altLang="en-US" sz="1100" b="0" i="0" u="none" strike="noStrike" baseline="0">
              <a:solidFill>
                <a:srgbClr val="000000"/>
              </a:solidFill>
              <a:latin typeface="ＭＳ Ｐゴシック"/>
              <a:ea typeface="ＭＳ Ｐゴシック"/>
            </a:rPr>
            <a:t>３１～４０＝Ｃ</a:t>
          </a:r>
        </a:p>
        <a:p>
          <a:pPr algn="l" rtl="0">
            <a:defRPr sz="1000"/>
          </a:pPr>
          <a:r>
            <a:rPr lang="ja-JP" altLang="en-US" sz="1100" b="0" i="0" u="none" strike="noStrike" baseline="0">
              <a:solidFill>
                <a:srgbClr val="000000"/>
              </a:solidFill>
              <a:latin typeface="ＭＳ Ｐゴシック"/>
              <a:ea typeface="ＭＳ Ｐゴシック"/>
            </a:rPr>
            <a:t>４１～５０＝Ｄ</a:t>
          </a:r>
        </a:p>
        <a:p>
          <a:pPr algn="l" rtl="0">
            <a:defRPr sz="1000"/>
          </a:pPr>
          <a:r>
            <a:rPr lang="ja-JP" altLang="en-US" sz="1100" b="0" i="0" u="none" strike="noStrike" baseline="0">
              <a:solidFill>
                <a:srgbClr val="000000"/>
              </a:solidFill>
              <a:latin typeface="ＭＳ Ｐゴシック"/>
              <a:ea typeface="ＭＳ Ｐゴシック"/>
            </a:rPr>
            <a:t>５１～６０＝Ｅ</a:t>
          </a:r>
        </a:p>
        <a:p>
          <a:pPr algn="l" rtl="0">
            <a:defRPr sz="1000"/>
          </a:pPr>
          <a:r>
            <a:rPr lang="ja-JP" altLang="en-US" sz="1100" b="0" i="0" u="none" strike="noStrike" baseline="0">
              <a:solidFill>
                <a:srgbClr val="000000"/>
              </a:solidFill>
              <a:latin typeface="ＭＳ Ｐゴシック"/>
              <a:ea typeface="ＭＳ Ｐゴシック"/>
            </a:rPr>
            <a:t>６１～＝Ｆ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161925</xdr:colOff>
      <xdr:row>45</xdr:row>
      <xdr:rowOff>57150</xdr:rowOff>
    </xdr:from>
    <xdr:to>
      <xdr:col>13</xdr:col>
      <xdr:colOff>95250</xdr:colOff>
      <xdr:row>53</xdr:row>
      <xdr:rowOff>57150</xdr:rowOff>
    </xdr:to>
    <xdr:sp macro="" textlink="" fLocksText="0">
      <xdr:nvSpPr>
        <xdr:cNvPr id="12289" name="Rectangle 1"/>
        <xdr:cNvSpPr>
          <a:spLocks noChangeArrowheads="1"/>
        </xdr:cNvSpPr>
      </xdr:nvSpPr>
      <xdr:spPr bwMode="auto">
        <a:xfrm>
          <a:off x="7696200" y="7772400"/>
          <a:ext cx="1304925" cy="1371600"/>
        </a:xfrm>
        <a:prstGeom prst="rect">
          <a:avLst/>
        </a:prstGeom>
        <a:solidFill>
          <a:srgbClr val="FFFFFF"/>
        </a:solidFill>
        <a:ln w="9360">
          <a:solidFill>
            <a:srgbClr val="000000"/>
          </a:solidFill>
          <a:miter lim="800000"/>
          <a:headEnd/>
          <a:tailEnd/>
        </a:ln>
        <a:effectLst/>
      </xdr:spPr>
      <xdr:txBody>
        <a:bodyPr vertOverflow="clip" wrap="square" lIns="20160" tIns="20160" rIns="20160" bIns="20160" anchor="t" upright="1"/>
        <a:lstStyle/>
        <a:p>
          <a:pPr algn="l" rtl="0">
            <a:defRPr sz="1000"/>
          </a:pPr>
          <a:r>
            <a:rPr lang="en-US" altLang="ja-JP" sz="1100" b="0" i="0" u="none" strike="noStrike" baseline="0">
              <a:solidFill>
                <a:srgbClr val="000000"/>
              </a:solidFill>
              <a:latin typeface="ＭＳ Ｐゴシック"/>
              <a:ea typeface="ＭＳ Ｐゴシック"/>
            </a:rPr>
            <a:t>Memo:</a:t>
          </a:r>
        </a:p>
        <a:p>
          <a:pPr algn="l" rtl="0">
            <a:defRPr sz="1000"/>
          </a:pPr>
          <a:r>
            <a:rPr lang="ja-JP" altLang="en-US" sz="1100" b="0" i="0" u="none" strike="noStrike" baseline="0">
              <a:solidFill>
                <a:srgbClr val="000000"/>
              </a:solidFill>
              <a:latin typeface="ＭＳ Ｐゴシック"/>
              <a:ea typeface="ＭＳ Ｐゴシック"/>
            </a:rPr>
            <a:t>１～１０＝Ｐ</a:t>
          </a:r>
        </a:p>
        <a:p>
          <a:pPr algn="l" rtl="0">
            <a:defRPr sz="1000"/>
          </a:pPr>
          <a:r>
            <a:rPr lang="ja-JP" altLang="en-US" sz="1100" b="0" i="0" u="none" strike="noStrike" baseline="0">
              <a:solidFill>
                <a:srgbClr val="000000"/>
              </a:solidFill>
              <a:latin typeface="ＭＳ Ｐゴシック"/>
              <a:ea typeface="ＭＳ Ｐゴシック"/>
            </a:rPr>
            <a:t>１１～２０＝Ａ</a:t>
          </a:r>
        </a:p>
        <a:p>
          <a:pPr algn="l" rtl="0">
            <a:defRPr sz="1000"/>
          </a:pPr>
          <a:r>
            <a:rPr lang="ja-JP" altLang="en-US" sz="1100" b="0" i="0" u="none" strike="noStrike" baseline="0">
              <a:solidFill>
                <a:srgbClr val="000000"/>
              </a:solidFill>
              <a:latin typeface="ＭＳ Ｐゴシック"/>
              <a:ea typeface="ＭＳ Ｐゴシック"/>
            </a:rPr>
            <a:t>２１～３０＝Ｂ</a:t>
          </a:r>
        </a:p>
        <a:p>
          <a:pPr algn="l" rtl="0">
            <a:defRPr sz="1000"/>
          </a:pPr>
          <a:r>
            <a:rPr lang="ja-JP" altLang="en-US" sz="1100" b="0" i="0" u="none" strike="noStrike" baseline="0">
              <a:solidFill>
                <a:srgbClr val="000000"/>
              </a:solidFill>
              <a:latin typeface="ＭＳ Ｐゴシック"/>
              <a:ea typeface="ＭＳ Ｐゴシック"/>
            </a:rPr>
            <a:t>３１～４０＝Ｃ</a:t>
          </a:r>
        </a:p>
        <a:p>
          <a:pPr algn="l" rtl="0">
            <a:defRPr sz="1000"/>
          </a:pPr>
          <a:r>
            <a:rPr lang="ja-JP" altLang="en-US" sz="1100" b="0" i="0" u="none" strike="noStrike" baseline="0">
              <a:solidFill>
                <a:srgbClr val="000000"/>
              </a:solidFill>
              <a:latin typeface="ＭＳ Ｐゴシック"/>
              <a:ea typeface="ＭＳ Ｐゴシック"/>
            </a:rPr>
            <a:t>４１～５０＝Ｄ</a:t>
          </a:r>
        </a:p>
        <a:p>
          <a:pPr algn="l" rtl="0">
            <a:defRPr sz="1000"/>
          </a:pPr>
          <a:r>
            <a:rPr lang="ja-JP" altLang="en-US" sz="1100" b="0" i="0" u="none" strike="noStrike" baseline="0">
              <a:solidFill>
                <a:srgbClr val="000000"/>
              </a:solidFill>
              <a:latin typeface="ＭＳ Ｐゴシック"/>
              <a:ea typeface="ＭＳ Ｐゴシック"/>
            </a:rPr>
            <a:t>５１～６０＝Ｅ</a:t>
          </a:r>
        </a:p>
        <a:p>
          <a:pPr algn="l" rtl="0">
            <a:defRPr sz="1000"/>
          </a:pPr>
          <a:r>
            <a:rPr lang="ja-JP" altLang="en-US" sz="1100" b="0" i="0" u="none" strike="noStrike" baseline="0">
              <a:solidFill>
                <a:srgbClr val="000000"/>
              </a:solidFill>
              <a:latin typeface="ＭＳ Ｐゴシック"/>
              <a:ea typeface="ＭＳ Ｐゴシック"/>
            </a:rPr>
            <a:t>６１～＝Ｆ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B2:J117"/>
  <sheetViews>
    <sheetView topLeftCell="B13" zoomScale="85" zoomScaleNormal="85" workbookViewId="0">
      <selection activeCell="I29" sqref="I29"/>
    </sheetView>
  </sheetViews>
  <sheetFormatPr defaultRowHeight="12"/>
  <cols>
    <col min="1" max="1" width="3.25" style="1" customWidth="1"/>
    <col min="2" max="2" width="6.625" style="1" customWidth="1"/>
    <col min="3" max="3" width="10.375" style="1" customWidth="1"/>
    <col min="4" max="4" width="22.875" style="1" customWidth="1"/>
    <col min="5" max="5" width="23.875" style="1" customWidth="1"/>
    <col min="6" max="6" width="5.5" style="1" customWidth="1"/>
    <col min="7" max="8" width="9" style="1"/>
    <col min="9" max="9" width="10.625" style="1" customWidth="1"/>
    <col min="10" max="10" width="16.25" style="1" customWidth="1"/>
    <col min="11" max="16384" width="9" style="1"/>
  </cols>
  <sheetData>
    <row r="2" spans="2:10">
      <c r="B2" s="2" t="s">
        <v>0</v>
      </c>
      <c r="C2" s="3" t="s">
        <v>1</v>
      </c>
      <c r="D2" s="4" t="s">
        <v>2</v>
      </c>
    </row>
    <row r="3" spans="2:10">
      <c r="B3" s="5" t="s">
        <v>3</v>
      </c>
      <c r="C3" s="6">
        <v>10</v>
      </c>
      <c r="D3" s="7">
        <f>C3</f>
        <v>10</v>
      </c>
      <c r="E3" s="8">
        <v>0</v>
      </c>
      <c r="F3" s="9" t="str">
        <f t="shared" ref="F3:F10" si="0">B3</f>
        <v>プレ</v>
      </c>
    </row>
    <row r="4" spans="2:10">
      <c r="B4" s="5" t="s">
        <v>4</v>
      </c>
      <c r="C4" s="6">
        <v>10</v>
      </c>
      <c r="D4" s="7">
        <f t="shared" ref="D4:D12" si="1">D3+C4</f>
        <v>20</v>
      </c>
      <c r="E4" s="8">
        <f t="shared" ref="E4:E10" si="2">D3</f>
        <v>10</v>
      </c>
      <c r="F4" s="9" t="str">
        <f t="shared" si="0"/>
        <v>A</v>
      </c>
      <c r="I4" s="10" t="s">
        <v>5</v>
      </c>
      <c r="J4" s="11" t="s">
        <v>6</v>
      </c>
    </row>
    <row r="5" spans="2:10">
      <c r="B5" s="5" t="s">
        <v>7</v>
      </c>
      <c r="C5" s="6">
        <v>12</v>
      </c>
      <c r="D5" s="7">
        <f t="shared" si="1"/>
        <v>32</v>
      </c>
      <c r="E5" s="8">
        <f t="shared" si="2"/>
        <v>20</v>
      </c>
      <c r="F5" s="9" t="str">
        <f t="shared" si="0"/>
        <v>B</v>
      </c>
    </row>
    <row r="6" spans="2:10">
      <c r="B6" s="5" t="s">
        <v>8</v>
      </c>
      <c r="C6" s="6">
        <v>10</v>
      </c>
      <c r="D6" s="7">
        <f t="shared" si="1"/>
        <v>42</v>
      </c>
      <c r="E6" s="8">
        <f t="shared" si="2"/>
        <v>32</v>
      </c>
      <c r="F6" s="9" t="str">
        <f t="shared" si="0"/>
        <v>C</v>
      </c>
      <c r="I6" s="10" t="s">
        <v>9</v>
      </c>
      <c r="J6" s="11" t="s">
        <v>10</v>
      </c>
    </row>
    <row r="7" spans="2:10">
      <c r="B7" s="5" t="s">
        <v>11</v>
      </c>
      <c r="C7" s="6">
        <v>10</v>
      </c>
      <c r="D7" s="7">
        <f t="shared" si="1"/>
        <v>52</v>
      </c>
      <c r="E7" s="8">
        <f t="shared" si="2"/>
        <v>42</v>
      </c>
      <c r="F7" s="9" t="str">
        <f t="shared" si="0"/>
        <v>D</v>
      </c>
    </row>
    <row r="8" spans="2:10">
      <c r="B8" s="5" t="s">
        <v>12</v>
      </c>
      <c r="C8" s="6">
        <v>12</v>
      </c>
      <c r="D8" s="7">
        <f t="shared" si="1"/>
        <v>64</v>
      </c>
      <c r="E8" s="8">
        <f t="shared" si="2"/>
        <v>52</v>
      </c>
      <c r="F8" s="9" t="str">
        <f t="shared" si="0"/>
        <v>E</v>
      </c>
      <c r="I8" s="10" t="s">
        <v>13</v>
      </c>
      <c r="J8" s="11" t="s">
        <v>14</v>
      </c>
    </row>
    <row r="9" spans="2:10">
      <c r="B9" s="5" t="s">
        <v>15</v>
      </c>
      <c r="C9" s="6">
        <v>12</v>
      </c>
      <c r="D9" s="7">
        <f t="shared" si="1"/>
        <v>76</v>
      </c>
      <c r="E9" s="8">
        <f t="shared" si="2"/>
        <v>64</v>
      </c>
      <c r="F9" s="9" t="str">
        <f t="shared" si="0"/>
        <v>F</v>
      </c>
    </row>
    <row r="10" spans="2:10">
      <c r="B10" s="5" t="s">
        <v>16</v>
      </c>
      <c r="C10" s="6">
        <v>0</v>
      </c>
      <c r="D10" s="7">
        <f t="shared" si="1"/>
        <v>76</v>
      </c>
      <c r="E10" s="8">
        <f t="shared" si="2"/>
        <v>76</v>
      </c>
      <c r="F10" s="9" t="str">
        <f t="shared" si="0"/>
        <v>G</v>
      </c>
      <c r="I10" s="10" t="s">
        <v>17</v>
      </c>
      <c r="J10" s="12" t="s">
        <v>18</v>
      </c>
    </row>
    <row r="11" spans="2:10">
      <c r="B11" s="5" t="s">
        <v>19</v>
      </c>
      <c r="C11" s="6">
        <v>0</v>
      </c>
      <c r="D11" s="7">
        <f t="shared" si="1"/>
        <v>76</v>
      </c>
      <c r="E11" s="13"/>
      <c r="F11" s="14"/>
    </row>
    <row r="12" spans="2:10">
      <c r="B12" s="15" t="s">
        <v>20</v>
      </c>
      <c r="C12" s="16">
        <v>0</v>
      </c>
      <c r="D12" s="17">
        <f t="shared" si="1"/>
        <v>76</v>
      </c>
      <c r="E12" s="13"/>
      <c r="F12" s="14"/>
      <c r="I12" s="10" t="s">
        <v>21</v>
      </c>
      <c r="J12" s="12" t="s">
        <v>22</v>
      </c>
    </row>
    <row r="13" spans="2:10">
      <c r="E13" s="8">
        <v>99999</v>
      </c>
    </row>
    <row r="14" spans="2:10">
      <c r="B14" s="232" t="s">
        <v>23</v>
      </c>
      <c r="C14" s="232"/>
      <c r="D14" s="232"/>
      <c r="E14" s="232"/>
      <c r="F14" s="232"/>
      <c r="I14" s="10" t="s">
        <v>24</v>
      </c>
      <c r="J14" s="11" t="s">
        <v>25</v>
      </c>
    </row>
    <row r="15" spans="2:10">
      <c r="B15" s="232"/>
      <c r="C15" s="232"/>
      <c r="D15" s="232"/>
      <c r="E15" s="232"/>
      <c r="F15" s="232"/>
    </row>
    <row r="16" spans="2:10">
      <c r="I16" s="10" t="s">
        <v>26</v>
      </c>
      <c r="J16" s="12" t="s">
        <v>27</v>
      </c>
    </row>
    <row r="17" spans="2:10">
      <c r="B17" s="18"/>
      <c r="C17" s="19" t="s">
        <v>28</v>
      </c>
      <c r="D17" s="19" t="s">
        <v>29</v>
      </c>
      <c r="E17" s="19" t="s">
        <v>30</v>
      </c>
      <c r="F17" s="20" t="s">
        <v>31</v>
      </c>
    </row>
    <row r="18" spans="2:10">
      <c r="B18" s="21">
        <v>0</v>
      </c>
      <c r="C18" s="22" t="s">
        <v>32</v>
      </c>
      <c r="D18" s="23" t="s">
        <v>33</v>
      </c>
      <c r="E18" s="24"/>
      <c r="F18" s="25" t="str">
        <f t="shared" ref="F18:F49" si="3">VLOOKUP(B18,E$3:F$13,2,TRUE)</f>
        <v>プレ</v>
      </c>
      <c r="H18" s="26"/>
    </row>
    <row r="19" spans="2:10">
      <c r="B19" s="21">
        <v>1</v>
      </c>
      <c r="C19" s="27" t="s">
        <v>34</v>
      </c>
      <c r="D19" s="28" t="s">
        <v>35</v>
      </c>
      <c r="E19" s="29"/>
      <c r="F19" s="25" t="str">
        <f t="shared" si="3"/>
        <v>プレ</v>
      </c>
    </row>
    <row r="20" spans="2:10">
      <c r="B20" s="21">
        <v>2</v>
      </c>
      <c r="C20" s="27" t="s">
        <v>36</v>
      </c>
      <c r="D20" s="28" t="s">
        <v>37</v>
      </c>
      <c r="E20" s="29"/>
      <c r="F20" s="25" t="str">
        <f t="shared" si="3"/>
        <v>プレ</v>
      </c>
    </row>
    <row r="21" spans="2:10">
      <c r="B21" s="21">
        <v>3</v>
      </c>
      <c r="C21" s="27" t="s">
        <v>38</v>
      </c>
      <c r="D21" s="28" t="s">
        <v>39</v>
      </c>
      <c r="E21" s="29"/>
      <c r="F21" s="25" t="str">
        <f t="shared" si="3"/>
        <v>プレ</v>
      </c>
    </row>
    <row r="22" spans="2:10">
      <c r="B22" s="21">
        <v>4</v>
      </c>
      <c r="C22" s="27" t="s">
        <v>40</v>
      </c>
      <c r="D22" s="28" t="s">
        <v>41</v>
      </c>
      <c r="E22" s="29"/>
      <c r="F22" s="25" t="str">
        <f t="shared" si="3"/>
        <v>プレ</v>
      </c>
    </row>
    <row r="23" spans="2:10">
      <c r="B23" s="21">
        <v>5</v>
      </c>
      <c r="C23" s="27" t="s">
        <v>42</v>
      </c>
      <c r="D23" s="28" t="s">
        <v>43</v>
      </c>
      <c r="E23" s="29"/>
      <c r="F23" s="25" t="str">
        <f t="shared" si="3"/>
        <v>プレ</v>
      </c>
    </row>
    <row r="24" spans="2:10">
      <c r="B24" s="21">
        <v>6</v>
      </c>
      <c r="C24" s="27" t="s">
        <v>44</v>
      </c>
      <c r="D24" s="28" t="s">
        <v>45</v>
      </c>
      <c r="E24" s="29"/>
      <c r="F24" s="25" t="str">
        <f t="shared" si="3"/>
        <v>プレ</v>
      </c>
    </row>
    <row r="25" spans="2:10">
      <c r="B25" s="21">
        <v>7</v>
      </c>
      <c r="C25" s="27" t="s">
        <v>46</v>
      </c>
      <c r="D25" s="28" t="s">
        <v>47</v>
      </c>
      <c r="E25" s="29"/>
      <c r="F25" s="25" t="str">
        <f t="shared" si="3"/>
        <v>プレ</v>
      </c>
    </row>
    <row r="26" spans="2:10">
      <c r="B26" s="21">
        <v>8</v>
      </c>
      <c r="C26" s="30" t="s">
        <v>48</v>
      </c>
      <c r="D26" s="28" t="s">
        <v>49</v>
      </c>
      <c r="E26" s="29"/>
      <c r="F26" s="25" t="str">
        <f t="shared" si="3"/>
        <v>プレ</v>
      </c>
    </row>
    <row r="27" spans="2:10" ht="13.5">
      <c r="B27" s="21">
        <v>9</v>
      </c>
      <c r="C27" s="27" t="s">
        <v>50</v>
      </c>
      <c r="D27" s="28" t="s">
        <v>51</v>
      </c>
      <c r="E27" s="29"/>
      <c r="F27" s="25" t="str">
        <f t="shared" si="3"/>
        <v>プレ</v>
      </c>
      <c r="J27" s="31"/>
    </row>
    <row r="28" spans="2:10">
      <c r="B28" s="21">
        <v>10</v>
      </c>
      <c r="C28" s="30" t="s">
        <v>52</v>
      </c>
      <c r="D28" s="28" t="s">
        <v>53</v>
      </c>
      <c r="E28" s="29"/>
      <c r="F28" s="25" t="str">
        <f t="shared" si="3"/>
        <v>A</v>
      </c>
    </row>
    <row r="29" spans="2:10">
      <c r="B29" s="21">
        <v>11</v>
      </c>
      <c r="C29" s="27" t="s">
        <v>54</v>
      </c>
      <c r="D29" s="28" t="s">
        <v>55</v>
      </c>
      <c r="E29" s="29"/>
      <c r="F29" s="25" t="str">
        <f t="shared" si="3"/>
        <v>A</v>
      </c>
    </row>
    <row r="30" spans="2:10" ht="13.5">
      <c r="B30" s="21">
        <v>12</v>
      </c>
      <c r="C30" s="27" t="s">
        <v>56</v>
      </c>
      <c r="D30" s="31" t="s">
        <v>57</v>
      </c>
      <c r="E30" s="29"/>
      <c r="F30" s="25" t="str">
        <f t="shared" si="3"/>
        <v>A</v>
      </c>
    </row>
    <row r="31" spans="2:10">
      <c r="B31" s="21">
        <v>13</v>
      </c>
      <c r="C31" s="27" t="s">
        <v>58</v>
      </c>
      <c r="D31" s="28" t="s">
        <v>59</v>
      </c>
      <c r="E31" s="29"/>
      <c r="F31" s="25" t="str">
        <f t="shared" si="3"/>
        <v>A</v>
      </c>
    </row>
    <row r="32" spans="2:10">
      <c r="B32" s="21">
        <v>14</v>
      </c>
      <c r="C32" s="27" t="s">
        <v>60</v>
      </c>
      <c r="D32" s="28" t="s">
        <v>61</v>
      </c>
      <c r="E32" s="29"/>
      <c r="F32" s="25" t="str">
        <f t="shared" si="3"/>
        <v>A</v>
      </c>
    </row>
    <row r="33" spans="2:6">
      <c r="B33" s="21">
        <v>15</v>
      </c>
      <c r="C33" s="30" t="s">
        <v>62</v>
      </c>
      <c r="D33" s="28" t="s">
        <v>63</v>
      </c>
      <c r="E33" s="29"/>
      <c r="F33" s="25" t="str">
        <f t="shared" si="3"/>
        <v>A</v>
      </c>
    </row>
    <row r="34" spans="2:6">
      <c r="B34" s="21">
        <v>16</v>
      </c>
      <c r="C34" s="27" t="s">
        <v>64</v>
      </c>
      <c r="D34" s="28" t="s">
        <v>65</v>
      </c>
      <c r="E34" s="29"/>
      <c r="F34" s="25" t="str">
        <f t="shared" si="3"/>
        <v>A</v>
      </c>
    </row>
    <row r="35" spans="2:6">
      <c r="B35" s="21">
        <v>17</v>
      </c>
      <c r="C35" s="27" t="s">
        <v>66</v>
      </c>
      <c r="D35" s="28" t="s">
        <v>67</v>
      </c>
      <c r="E35" s="29"/>
      <c r="F35" s="25" t="str">
        <f t="shared" si="3"/>
        <v>A</v>
      </c>
    </row>
    <row r="36" spans="2:6">
      <c r="B36" s="21">
        <v>18</v>
      </c>
      <c r="C36" s="27" t="s">
        <v>68</v>
      </c>
      <c r="D36" s="28" t="s">
        <v>69</v>
      </c>
      <c r="E36" s="29"/>
      <c r="F36" s="25" t="str">
        <f t="shared" si="3"/>
        <v>A</v>
      </c>
    </row>
    <row r="37" spans="2:6">
      <c r="B37" s="21">
        <v>19</v>
      </c>
      <c r="C37" s="27" t="s">
        <v>70</v>
      </c>
      <c r="D37" s="28" t="s">
        <v>71</v>
      </c>
      <c r="E37" s="29"/>
      <c r="F37" s="25" t="str">
        <f t="shared" si="3"/>
        <v>A</v>
      </c>
    </row>
    <row r="38" spans="2:6">
      <c r="B38" s="21">
        <v>20</v>
      </c>
      <c r="C38" s="27" t="s">
        <v>72</v>
      </c>
      <c r="D38" s="28" t="s">
        <v>72</v>
      </c>
      <c r="E38" s="29"/>
      <c r="F38" s="25" t="str">
        <f t="shared" si="3"/>
        <v>B</v>
      </c>
    </row>
    <row r="39" spans="2:6">
      <c r="B39" s="21">
        <v>21</v>
      </c>
      <c r="C39" s="27" t="s">
        <v>73</v>
      </c>
      <c r="D39" s="28" t="s">
        <v>74</v>
      </c>
      <c r="E39" s="29"/>
      <c r="F39" s="25" t="str">
        <f t="shared" si="3"/>
        <v>B</v>
      </c>
    </row>
    <row r="40" spans="2:6">
      <c r="B40" s="21">
        <v>22</v>
      </c>
      <c r="C40" s="27" t="s">
        <v>75</v>
      </c>
      <c r="D40" s="28" t="s">
        <v>76</v>
      </c>
      <c r="E40" s="29"/>
      <c r="F40" s="25" t="str">
        <f t="shared" si="3"/>
        <v>B</v>
      </c>
    </row>
    <row r="41" spans="2:6">
      <c r="B41" s="21">
        <v>23</v>
      </c>
      <c r="C41" s="27" t="s">
        <v>77</v>
      </c>
      <c r="D41" s="28" t="s">
        <v>78</v>
      </c>
      <c r="E41" s="29"/>
      <c r="F41" s="25" t="str">
        <f t="shared" si="3"/>
        <v>B</v>
      </c>
    </row>
    <row r="42" spans="2:6">
      <c r="B42" s="21">
        <v>24</v>
      </c>
      <c r="C42" s="27" t="s">
        <v>79</v>
      </c>
      <c r="D42" s="28" t="s">
        <v>80</v>
      </c>
      <c r="E42" s="29"/>
      <c r="F42" s="25" t="str">
        <f t="shared" si="3"/>
        <v>B</v>
      </c>
    </row>
    <row r="43" spans="2:6" ht="13.5">
      <c r="B43" s="21">
        <v>25</v>
      </c>
      <c r="C43" s="27" t="s">
        <v>81</v>
      </c>
      <c r="D43" s="31" t="s">
        <v>82</v>
      </c>
      <c r="E43" s="29"/>
      <c r="F43" s="25" t="str">
        <f t="shared" si="3"/>
        <v>B</v>
      </c>
    </row>
    <row r="44" spans="2:6">
      <c r="B44" s="21">
        <v>26</v>
      </c>
      <c r="C44" s="27" t="s">
        <v>83</v>
      </c>
      <c r="D44" s="28" t="s">
        <v>84</v>
      </c>
      <c r="E44" s="29"/>
      <c r="F44" s="25" t="str">
        <f t="shared" si="3"/>
        <v>B</v>
      </c>
    </row>
    <row r="45" spans="2:6">
      <c r="B45" s="21">
        <v>27</v>
      </c>
      <c r="C45" s="27" t="s">
        <v>85</v>
      </c>
      <c r="D45" s="28" t="s">
        <v>86</v>
      </c>
      <c r="E45" s="29"/>
      <c r="F45" s="25" t="str">
        <f t="shared" si="3"/>
        <v>B</v>
      </c>
    </row>
    <row r="46" spans="2:6">
      <c r="B46" s="21">
        <v>28</v>
      </c>
      <c r="C46" s="30" t="s">
        <v>87</v>
      </c>
      <c r="D46" s="28" t="s">
        <v>88</v>
      </c>
      <c r="E46" s="29"/>
      <c r="F46" s="25" t="str">
        <f t="shared" si="3"/>
        <v>B</v>
      </c>
    </row>
    <row r="47" spans="2:6">
      <c r="B47" s="21">
        <v>29</v>
      </c>
      <c r="C47" s="27" t="s">
        <v>89</v>
      </c>
      <c r="D47" s="28" t="s">
        <v>90</v>
      </c>
      <c r="E47" s="29"/>
      <c r="F47" s="25" t="str">
        <f t="shared" si="3"/>
        <v>B</v>
      </c>
    </row>
    <row r="48" spans="2:6" ht="13.5">
      <c r="B48" s="21">
        <v>30</v>
      </c>
      <c r="C48" s="27" t="s">
        <v>91</v>
      </c>
      <c r="D48" s="31" t="s">
        <v>92</v>
      </c>
      <c r="E48" s="29"/>
      <c r="F48" s="25" t="str">
        <f t="shared" si="3"/>
        <v>B</v>
      </c>
    </row>
    <row r="49" spans="2:6" ht="13.5">
      <c r="B49" s="21">
        <v>31</v>
      </c>
      <c r="C49" s="27" t="s">
        <v>93</v>
      </c>
      <c r="D49" s="32" t="s">
        <v>94</v>
      </c>
      <c r="E49" s="29"/>
      <c r="F49" s="25" t="str">
        <f t="shared" si="3"/>
        <v>B</v>
      </c>
    </row>
    <row r="50" spans="2:6">
      <c r="B50" s="21">
        <v>32</v>
      </c>
      <c r="C50" s="30" t="s">
        <v>95</v>
      </c>
      <c r="D50" s="28" t="s">
        <v>96</v>
      </c>
      <c r="E50" s="29"/>
      <c r="F50" s="25" t="str">
        <f t="shared" ref="F50:F81" si="4">VLOOKUP(B50,E$3:F$13,2,TRUE)</f>
        <v>C</v>
      </c>
    </row>
    <row r="51" spans="2:6" ht="13.5">
      <c r="B51" s="21">
        <v>33</v>
      </c>
      <c r="C51" s="33" t="s">
        <v>97</v>
      </c>
      <c r="D51" s="28" t="s">
        <v>98</v>
      </c>
      <c r="E51" s="29"/>
      <c r="F51" s="25" t="str">
        <f t="shared" si="4"/>
        <v>C</v>
      </c>
    </row>
    <row r="52" spans="2:6" ht="13.5">
      <c r="B52" s="21">
        <v>34</v>
      </c>
      <c r="C52" s="27" t="s">
        <v>99</v>
      </c>
      <c r="D52" s="31" t="s">
        <v>100</v>
      </c>
      <c r="E52" s="29"/>
      <c r="F52" s="25" t="str">
        <f t="shared" si="4"/>
        <v>C</v>
      </c>
    </row>
    <row r="53" spans="2:6">
      <c r="B53" s="21">
        <v>35</v>
      </c>
      <c r="C53" s="27" t="s">
        <v>101</v>
      </c>
      <c r="D53" s="28" t="s">
        <v>102</v>
      </c>
      <c r="E53" s="29"/>
      <c r="F53" s="25" t="str">
        <f t="shared" si="4"/>
        <v>C</v>
      </c>
    </row>
    <row r="54" spans="2:6" ht="13.5">
      <c r="B54" s="21">
        <v>36</v>
      </c>
      <c r="C54" s="27" t="s">
        <v>103</v>
      </c>
      <c r="D54" s="31" t="s">
        <v>104</v>
      </c>
      <c r="E54" s="29"/>
      <c r="F54" s="25" t="str">
        <f t="shared" si="4"/>
        <v>C</v>
      </c>
    </row>
    <row r="55" spans="2:6">
      <c r="B55" s="21">
        <v>37</v>
      </c>
      <c r="C55" s="27" t="s">
        <v>105</v>
      </c>
      <c r="D55" s="28" t="s">
        <v>80</v>
      </c>
      <c r="E55" s="29"/>
      <c r="F55" s="25" t="str">
        <f t="shared" si="4"/>
        <v>C</v>
      </c>
    </row>
    <row r="56" spans="2:6" ht="13.5">
      <c r="B56" s="21">
        <v>38</v>
      </c>
      <c r="C56" s="27" t="s">
        <v>106</v>
      </c>
      <c r="D56" s="31" t="s">
        <v>107</v>
      </c>
      <c r="E56" s="29"/>
      <c r="F56" s="25" t="str">
        <f t="shared" si="4"/>
        <v>C</v>
      </c>
    </row>
    <row r="57" spans="2:6">
      <c r="B57" s="21">
        <v>39</v>
      </c>
      <c r="C57" s="27" t="s">
        <v>108</v>
      </c>
      <c r="D57" s="28" t="s">
        <v>109</v>
      </c>
      <c r="E57" s="29"/>
      <c r="F57" s="25" t="str">
        <f t="shared" si="4"/>
        <v>C</v>
      </c>
    </row>
    <row r="58" spans="2:6">
      <c r="B58" s="21">
        <v>40</v>
      </c>
      <c r="C58" s="27" t="s">
        <v>110</v>
      </c>
      <c r="D58" s="28" t="s">
        <v>111</v>
      </c>
      <c r="E58" s="29"/>
      <c r="F58" s="25" t="str">
        <f t="shared" si="4"/>
        <v>C</v>
      </c>
    </row>
    <row r="59" spans="2:6">
      <c r="B59" s="21">
        <v>41</v>
      </c>
      <c r="C59" s="30" t="s">
        <v>112</v>
      </c>
      <c r="D59" s="28" t="s">
        <v>113</v>
      </c>
      <c r="E59" s="29"/>
      <c r="F59" s="25" t="str">
        <f t="shared" si="4"/>
        <v>C</v>
      </c>
    </row>
    <row r="60" spans="2:6">
      <c r="B60" s="21">
        <v>42</v>
      </c>
      <c r="C60" s="27" t="s">
        <v>114</v>
      </c>
      <c r="D60" s="28" t="s">
        <v>115</v>
      </c>
      <c r="E60" s="29"/>
      <c r="F60" s="25" t="str">
        <f t="shared" si="4"/>
        <v>D</v>
      </c>
    </row>
    <row r="61" spans="2:6">
      <c r="B61" s="21">
        <v>43</v>
      </c>
      <c r="C61" s="27" t="s">
        <v>116</v>
      </c>
      <c r="D61" s="28" t="s">
        <v>117</v>
      </c>
      <c r="E61" s="29"/>
      <c r="F61" s="25" t="str">
        <f t="shared" si="4"/>
        <v>D</v>
      </c>
    </row>
    <row r="62" spans="2:6" ht="13.5">
      <c r="B62" s="21">
        <v>44</v>
      </c>
      <c r="C62" s="27" t="s">
        <v>118</v>
      </c>
      <c r="D62" s="34" t="s">
        <v>119</v>
      </c>
      <c r="E62" s="29"/>
      <c r="F62" s="25" t="str">
        <f t="shared" si="4"/>
        <v>D</v>
      </c>
    </row>
    <row r="63" spans="2:6">
      <c r="B63" s="21">
        <v>45</v>
      </c>
      <c r="C63" s="30" t="s">
        <v>120</v>
      </c>
      <c r="D63" s="28" t="s">
        <v>121</v>
      </c>
      <c r="E63" s="29"/>
      <c r="F63" s="25" t="str">
        <f t="shared" si="4"/>
        <v>D</v>
      </c>
    </row>
    <row r="64" spans="2:6" ht="13.5">
      <c r="B64" s="21">
        <v>46</v>
      </c>
      <c r="C64" s="30" t="s">
        <v>122</v>
      </c>
      <c r="D64" s="31" t="s">
        <v>123</v>
      </c>
      <c r="E64" s="29"/>
      <c r="F64" s="25" t="str">
        <f t="shared" si="4"/>
        <v>D</v>
      </c>
    </row>
    <row r="65" spans="2:6">
      <c r="B65" s="21">
        <v>47</v>
      </c>
      <c r="C65" s="27" t="s">
        <v>124</v>
      </c>
      <c r="D65" s="28" t="s">
        <v>125</v>
      </c>
      <c r="E65" s="29"/>
      <c r="F65" s="25" t="str">
        <f t="shared" si="4"/>
        <v>D</v>
      </c>
    </row>
    <row r="66" spans="2:6">
      <c r="B66" s="21">
        <v>48</v>
      </c>
      <c r="C66" s="30" t="s">
        <v>126</v>
      </c>
      <c r="D66" s="28" t="s">
        <v>127</v>
      </c>
      <c r="E66" s="29"/>
      <c r="F66" s="25" t="str">
        <f t="shared" si="4"/>
        <v>D</v>
      </c>
    </row>
    <row r="67" spans="2:6">
      <c r="B67" s="21">
        <v>49</v>
      </c>
      <c r="C67" s="27" t="s">
        <v>128</v>
      </c>
      <c r="D67" s="28" t="s">
        <v>129</v>
      </c>
      <c r="E67" s="29"/>
      <c r="F67" s="25" t="str">
        <f t="shared" si="4"/>
        <v>D</v>
      </c>
    </row>
    <row r="68" spans="2:6" ht="13.5">
      <c r="B68" s="21">
        <v>50</v>
      </c>
      <c r="C68" s="33" t="s">
        <v>130</v>
      </c>
      <c r="D68" s="28" t="s">
        <v>131</v>
      </c>
      <c r="E68" s="29"/>
      <c r="F68" s="25" t="str">
        <f t="shared" si="4"/>
        <v>D</v>
      </c>
    </row>
    <row r="69" spans="2:6">
      <c r="B69" s="21">
        <v>51</v>
      </c>
      <c r="C69" s="27" t="s">
        <v>132</v>
      </c>
      <c r="D69" s="28" t="s">
        <v>133</v>
      </c>
      <c r="E69" s="29"/>
      <c r="F69" s="25" t="str">
        <f t="shared" si="4"/>
        <v>D</v>
      </c>
    </row>
    <row r="70" spans="2:6">
      <c r="B70" s="21">
        <v>52</v>
      </c>
      <c r="C70" s="27" t="s">
        <v>72</v>
      </c>
      <c r="D70" s="28" t="s">
        <v>72</v>
      </c>
      <c r="E70" s="29"/>
      <c r="F70" s="25" t="str">
        <f t="shared" si="4"/>
        <v>E</v>
      </c>
    </row>
    <row r="71" spans="2:6">
      <c r="B71" s="21">
        <v>53</v>
      </c>
      <c r="C71" s="27" t="s">
        <v>134</v>
      </c>
      <c r="D71" s="28" t="s">
        <v>135</v>
      </c>
      <c r="E71" s="29"/>
      <c r="F71" s="25" t="str">
        <f t="shared" si="4"/>
        <v>E</v>
      </c>
    </row>
    <row r="72" spans="2:6">
      <c r="B72" s="21">
        <v>54</v>
      </c>
      <c r="C72" s="27" t="s">
        <v>136</v>
      </c>
      <c r="D72" s="28" t="s">
        <v>137</v>
      </c>
      <c r="E72" s="29"/>
      <c r="F72" s="25" t="str">
        <f t="shared" si="4"/>
        <v>E</v>
      </c>
    </row>
    <row r="73" spans="2:6">
      <c r="B73" s="21">
        <v>55</v>
      </c>
      <c r="C73" s="27" t="s">
        <v>138</v>
      </c>
      <c r="D73" s="28" t="s">
        <v>139</v>
      </c>
      <c r="E73" s="29"/>
      <c r="F73" s="25" t="str">
        <f t="shared" si="4"/>
        <v>E</v>
      </c>
    </row>
    <row r="74" spans="2:6">
      <c r="B74" s="21">
        <v>56</v>
      </c>
      <c r="C74" s="27" t="s">
        <v>140</v>
      </c>
      <c r="D74" s="28" t="s">
        <v>141</v>
      </c>
      <c r="E74" s="29"/>
      <c r="F74" s="25" t="str">
        <f t="shared" si="4"/>
        <v>E</v>
      </c>
    </row>
    <row r="75" spans="2:6">
      <c r="B75" s="21">
        <v>57</v>
      </c>
      <c r="C75" s="30" t="s">
        <v>142</v>
      </c>
      <c r="D75" s="28" t="s">
        <v>143</v>
      </c>
      <c r="E75" s="29"/>
      <c r="F75" s="25" t="str">
        <f t="shared" si="4"/>
        <v>E</v>
      </c>
    </row>
    <row r="76" spans="2:6">
      <c r="B76" s="21">
        <v>58</v>
      </c>
      <c r="C76" s="27" t="s">
        <v>144</v>
      </c>
      <c r="D76" s="28" t="s">
        <v>145</v>
      </c>
      <c r="E76" s="29"/>
      <c r="F76" s="25" t="str">
        <f t="shared" si="4"/>
        <v>E</v>
      </c>
    </row>
    <row r="77" spans="2:6">
      <c r="B77" s="21">
        <v>59</v>
      </c>
      <c r="C77" s="27" t="s">
        <v>146</v>
      </c>
      <c r="D77" s="28" t="s">
        <v>147</v>
      </c>
      <c r="E77" s="29"/>
      <c r="F77" s="25" t="str">
        <f t="shared" si="4"/>
        <v>E</v>
      </c>
    </row>
    <row r="78" spans="2:6">
      <c r="B78" s="21">
        <v>60</v>
      </c>
      <c r="C78" s="30" t="s">
        <v>148</v>
      </c>
      <c r="D78" s="28" t="s">
        <v>149</v>
      </c>
      <c r="E78" s="29"/>
      <c r="F78" s="25" t="str">
        <f t="shared" si="4"/>
        <v>E</v>
      </c>
    </row>
    <row r="79" spans="2:6">
      <c r="B79" s="21">
        <v>61</v>
      </c>
      <c r="C79" s="27" t="s">
        <v>150</v>
      </c>
      <c r="D79" s="28" t="s">
        <v>151</v>
      </c>
      <c r="E79" s="29"/>
      <c r="F79" s="25" t="str">
        <f t="shared" si="4"/>
        <v>E</v>
      </c>
    </row>
    <row r="80" spans="2:6">
      <c r="B80" s="21">
        <v>62</v>
      </c>
      <c r="C80" s="27" t="s">
        <v>152</v>
      </c>
      <c r="D80" s="28" t="s">
        <v>153</v>
      </c>
      <c r="E80" s="29"/>
      <c r="F80" s="25" t="str">
        <f t="shared" si="4"/>
        <v>E</v>
      </c>
    </row>
    <row r="81" spans="2:6">
      <c r="B81" s="21">
        <v>63</v>
      </c>
      <c r="C81" s="30" t="s">
        <v>154</v>
      </c>
      <c r="D81" s="28" t="s">
        <v>155</v>
      </c>
      <c r="E81" s="29"/>
      <c r="F81" s="25" t="str">
        <f t="shared" si="4"/>
        <v>E</v>
      </c>
    </row>
    <row r="82" spans="2:6">
      <c r="B82" s="21">
        <v>64</v>
      </c>
      <c r="C82" s="30" t="s">
        <v>72</v>
      </c>
      <c r="D82" s="28" t="s">
        <v>72</v>
      </c>
      <c r="E82" s="29"/>
      <c r="F82" s="25" t="str">
        <f t="shared" ref="F82:F113" si="5">VLOOKUP(B82,E$3:F$13,2,TRUE)</f>
        <v>F</v>
      </c>
    </row>
    <row r="83" spans="2:6">
      <c r="B83" s="21">
        <v>65</v>
      </c>
      <c r="C83" s="30" t="s">
        <v>156</v>
      </c>
      <c r="D83" s="28" t="s">
        <v>157</v>
      </c>
      <c r="E83" s="29"/>
      <c r="F83" s="25" t="str">
        <f t="shared" si="5"/>
        <v>F</v>
      </c>
    </row>
    <row r="84" spans="2:6">
      <c r="B84" s="21">
        <v>66</v>
      </c>
      <c r="C84" s="30" t="s">
        <v>158</v>
      </c>
      <c r="D84" s="28" t="s">
        <v>159</v>
      </c>
      <c r="E84" s="29"/>
      <c r="F84" s="25" t="str">
        <f t="shared" si="5"/>
        <v>F</v>
      </c>
    </row>
    <row r="85" spans="2:6">
      <c r="B85" s="21">
        <v>67</v>
      </c>
      <c r="C85" s="30" t="s">
        <v>160</v>
      </c>
      <c r="D85" s="28" t="s">
        <v>161</v>
      </c>
      <c r="E85" s="29"/>
      <c r="F85" s="25" t="str">
        <f t="shared" si="5"/>
        <v>F</v>
      </c>
    </row>
    <row r="86" spans="2:6">
      <c r="B86" s="21">
        <v>68</v>
      </c>
      <c r="C86" s="30" t="s">
        <v>162</v>
      </c>
      <c r="D86" s="28" t="s">
        <v>163</v>
      </c>
      <c r="E86" s="29"/>
      <c r="F86" s="25" t="str">
        <f t="shared" si="5"/>
        <v>F</v>
      </c>
    </row>
    <row r="87" spans="2:6">
      <c r="B87" s="21">
        <v>69</v>
      </c>
      <c r="C87" s="30" t="s">
        <v>164</v>
      </c>
      <c r="D87" s="28" t="s">
        <v>165</v>
      </c>
      <c r="E87" s="29"/>
      <c r="F87" s="25" t="str">
        <f t="shared" si="5"/>
        <v>F</v>
      </c>
    </row>
    <row r="88" spans="2:6">
      <c r="B88" s="21">
        <v>70</v>
      </c>
      <c r="C88" s="30" t="s">
        <v>166</v>
      </c>
      <c r="D88" s="28" t="s">
        <v>167</v>
      </c>
      <c r="E88" s="29"/>
      <c r="F88" s="25" t="str">
        <f t="shared" si="5"/>
        <v>F</v>
      </c>
    </row>
    <row r="89" spans="2:6">
      <c r="B89" s="21">
        <v>71</v>
      </c>
      <c r="C89" s="27" t="s">
        <v>168</v>
      </c>
      <c r="D89" s="28" t="s">
        <v>169</v>
      </c>
      <c r="E89" s="29"/>
      <c r="F89" s="25" t="str">
        <f t="shared" si="5"/>
        <v>F</v>
      </c>
    </row>
    <row r="90" spans="2:6">
      <c r="B90" s="21">
        <v>72</v>
      </c>
      <c r="C90" s="27" t="s">
        <v>170</v>
      </c>
      <c r="D90" s="28" t="s">
        <v>171</v>
      </c>
      <c r="E90" s="29"/>
      <c r="F90" s="25" t="str">
        <f t="shared" si="5"/>
        <v>F</v>
      </c>
    </row>
    <row r="91" spans="2:6">
      <c r="B91" s="21">
        <v>73</v>
      </c>
      <c r="C91" s="27" t="s">
        <v>172</v>
      </c>
      <c r="D91" s="28" t="s">
        <v>173</v>
      </c>
      <c r="E91" s="29"/>
      <c r="F91" s="25" t="str">
        <f t="shared" si="5"/>
        <v>F</v>
      </c>
    </row>
    <row r="92" spans="2:6">
      <c r="B92" s="21">
        <v>74</v>
      </c>
      <c r="C92" s="35" t="s">
        <v>174</v>
      </c>
      <c r="D92" s="28" t="s">
        <v>175</v>
      </c>
      <c r="E92" s="29"/>
      <c r="F92" s="25" t="str">
        <f t="shared" si="5"/>
        <v>F</v>
      </c>
    </row>
    <row r="93" spans="2:6">
      <c r="B93" s="21">
        <v>75</v>
      </c>
      <c r="C93" s="35" t="s">
        <v>176</v>
      </c>
      <c r="D93" s="28" t="s">
        <v>177</v>
      </c>
      <c r="E93" s="29"/>
      <c r="F93" s="25" t="str">
        <f t="shared" si="5"/>
        <v>F</v>
      </c>
    </row>
    <row r="94" spans="2:6">
      <c r="B94" s="21">
        <v>76</v>
      </c>
      <c r="C94" s="35"/>
      <c r="D94" s="28"/>
      <c r="E94" s="29"/>
      <c r="F94" s="25" t="str">
        <f t="shared" si="5"/>
        <v>G</v>
      </c>
    </row>
    <row r="95" spans="2:6">
      <c r="B95" s="21">
        <v>77</v>
      </c>
      <c r="C95" s="35"/>
      <c r="D95" s="28"/>
      <c r="E95" s="29"/>
      <c r="F95" s="25" t="str">
        <f t="shared" si="5"/>
        <v>G</v>
      </c>
    </row>
    <row r="96" spans="2:6">
      <c r="B96" s="21">
        <v>78</v>
      </c>
      <c r="C96" s="35"/>
      <c r="D96" s="28"/>
      <c r="E96" s="29"/>
      <c r="F96" s="25" t="str">
        <f t="shared" si="5"/>
        <v>G</v>
      </c>
    </row>
    <row r="97" spans="2:6">
      <c r="B97" s="21">
        <v>79</v>
      </c>
      <c r="C97" s="35"/>
      <c r="D97" s="28"/>
      <c r="E97" s="29"/>
      <c r="F97" s="25" t="str">
        <f t="shared" si="5"/>
        <v>G</v>
      </c>
    </row>
    <row r="98" spans="2:6">
      <c r="B98" s="21">
        <v>80</v>
      </c>
      <c r="C98" s="35"/>
      <c r="D98" s="28"/>
      <c r="E98" s="29"/>
      <c r="F98" s="25" t="str">
        <f t="shared" si="5"/>
        <v>G</v>
      </c>
    </row>
    <row r="99" spans="2:6">
      <c r="B99" s="21">
        <v>81</v>
      </c>
      <c r="C99" s="35"/>
      <c r="D99" s="28"/>
      <c r="E99" s="29"/>
      <c r="F99" s="25" t="str">
        <f t="shared" si="5"/>
        <v>G</v>
      </c>
    </row>
    <row r="100" spans="2:6">
      <c r="B100" s="21">
        <v>82</v>
      </c>
      <c r="C100" s="35"/>
      <c r="D100" s="28"/>
      <c r="E100" s="29"/>
      <c r="F100" s="25" t="str">
        <f t="shared" si="5"/>
        <v>G</v>
      </c>
    </row>
    <row r="101" spans="2:6">
      <c r="B101" s="21">
        <v>83</v>
      </c>
      <c r="C101" s="35"/>
      <c r="D101" s="28"/>
      <c r="E101" s="29"/>
      <c r="F101" s="25" t="str">
        <f t="shared" si="5"/>
        <v>G</v>
      </c>
    </row>
    <row r="102" spans="2:6">
      <c r="B102" s="21">
        <v>84</v>
      </c>
      <c r="C102" s="35"/>
      <c r="D102" s="28"/>
      <c r="E102" s="29"/>
      <c r="F102" s="25" t="str">
        <f t="shared" si="5"/>
        <v>G</v>
      </c>
    </row>
    <row r="103" spans="2:6">
      <c r="B103" s="21">
        <v>85</v>
      </c>
      <c r="C103" s="35"/>
      <c r="D103" s="28"/>
      <c r="E103" s="29"/>
      <c r="F103" s="25" t="str">
        <f t="shared" si="5"/>
        <v>G</v>
      </c>
    </row>
    <row r="104" spans="2:6">
      <c r="B104" s="21">
        <v>86</v>
      </c>
      <c r="C104" s="35"/>
      <c r="D104" s="28"/>
      <c r="E104" s="29"/>
      <c r="F104" s="25" t="str">
        <f t="shared" si="5"/>
        <v>G</v>
      </c>
    </row>
    <row r="105" spans="2:6">
      <c r="B105" s="21">
        <v>87</v>
      </c>
      <c r="C105" s="35"/>
      <c r="D105" s="28"/>
      <c r="E105" s="29"/>
      <c r="F105" s="25" t="str">
        <f t="shared" si="5"/>
        <v>G</v>
      </c>
    </row>
    <row r="106" spans="2:6">
      <c r="B106" s="21">
        <v>88</v>
      </c>
      <c r="C106" s="35"/>
      <c r="D106" s="28"/>
      <c r="E106" s="29"/>
      <c r="F106" s="25" t="str">
        <f t="shared" si="5"/>
        <v>G</v>
      </c>
    </row>
    <row r="107" spans="2:6">
      <c r="B107" s="21">
        <v>89</v>
      </c>
      <c r="C107" s="35"/>
      <c r="D107" s="28"/>
      <c r="E107" s="29"/>
      <c r="F107" s="25" t="str">
        <f t="shared" si="5"/>
        <v>G</v>
      </c>
    </row>
    <row r="108" spans="2:6">
      <c r="B108" s="21">
        <v>90</v>
      </c>
      <c r="C108" s="35"/>
      <c r="D108" s="28"/>
      <c r="E108" s="29"/>
      <c r="F108" s="25" t="str">
        <f t="shared" si="5"/>
        <v>G</v>
      </c>
    </row>
    <row r="109" spans="2:6">
      <c r="B109" s="21">
        <v>91</v>
      </c>
      <c r="C109" s="35"/>
      <c r="D109" s="28"/>
      <c r="E109" s="29"/>
      <c r="F109" s="25" t="str">
        <f t="shared" si="5"/>
        <v>G</v>
      </c>
    </row>
    <row r="110" spans="2:6">
      <c r="B110" s="21">
        <v>92</v>
      </c>
      <c r="C110" s="35"/>
      <c r="D110" s="28"/>
      <c r="E110" s="29"/>
      <c r="F110" s="25" t="str">
        <f t="shared" si="5"/>
        <v>G</v>
      </c>
    </row>
    <row r="111" spans="2:6">
      <c r="B111" s="21">
        <v>93</v>
      </c>
      <c r="C111" s="35"/>
      <c r="D111" s="28"/>
      <c r="E111" s="29"/>
      <c r="F111" s="25" t="str">
        <f t="shared" si="5"/>
        <v>G</v>
      </c>
    </row>
    <row r="112" spans="2:6">
      <c r="B112" s="21">
        <v>94</v>
      </c>
      <c r="C112" s="35"/>
      <c r="D112" s="28"/>
      <c r="E112" s="29"/>
      <c r="F112" s="25" t="str">
        <f t="shared" si="5"/>
        <v>G</v>
      </c>
    </row>
    <row r="113" spans="2:6">
      <c r="B113" s="21">
        <v>95</v>
      </c>
      <c r="C113" s="35"/>
      <c r="D113" s="28"/>
      <c r="E113" s="29"/>
      <c r="F113" s="25" t="str">
        <f t="shared" si="5"/>
        <v>G</v>
      </c>
    </row>
    <row r="114" spans="2:6">
      <c r="B114" s="21">
        <v>96</v>
      </c>
      <c r="C114" s="35"/>
      <c r="D114" s="28"/>
      <c r="E114" s="29"/>
      <c r="F114" s="25" t="str">
        <f>VLOOKUP(B114,E$3:F$13,2,TRUE)</f>
        <v>G</v>
      </c>
    </row>
    <row r="115" spans="2:6">
      <c r="B115" s="21">
        <v>97</v>
      </c>
      <c r="C115" s="35"/>
      <c r="D115" s="28"/>
      <c r="E115" s="29"/>
      <c r="F115" s="25" t="str">
        <f>VLOOKUP(B115,E$3:F$13,2,TRUE)</f>
        <v>G</v>
      </c>
    </row>
    <row r="116" spans="2:6">
      <c r="B116" s="21">
        <v>98</v>
      </c>
      <c r="C116" s="35"/>
      <c r="D116" s="28"/>
      <c r="E116" s="29"/>
      <c r="F116" s="25" t="str">
        <f>VLOOKUP(B116,E$3:F$13,2,TRUE)</f>
        <v>G</v>
      </c>
    </row>
    <row r="117" spans="2:6">
      <c r="B117" s="36">
        <v>99</v>
      </c>
      <c r="C117" s="37"/>
      <c r="D117" s="38"/>
      <c r="E117" s="39"/>
      <c r="F117" s="40" t="str">
        <f>VLOOKUP(B117,E$3:F$13,2,TRUE)</f>
        <v>G</v>
      </c>
    </row>
  </sheetData>
  <sheetProtection selectLockedCells="1" selectUnlockedCells="1"/>
  <mergeCells count="1">
    <mergeCell ref="B14:F15"/>
  </mergeCells>
  <phoneticPr fontId="21"/>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K15"/>
  <sheetViews>
    <sheetView zoomScale="85" zoomScaleNormal="85" workbookViewId="0">
      <selection activeCell="E2" sqref="E2"/>
    </sheetView>
  </sheetViews>
  <sheetFormatPr defaultRowHeight="13.5"/>
  <sheetData>
    <row r="1" spans="1:11">
      <c r="A1" t="s">
        <v>229</v>
      </c>
    </row>
    <row r="2" spans="1:11">
      <c r="B2" s="64" t="s">
        <v>178</v>
      </c>
      <c r="C2" s="65">
        <v>14</v>
      </c>
      <c r="D2" s="65">
        <v>13</v>
      </c>
      <c r="E2" s="65">
        <v>12</v>
      </c>
      <c r="F2" s="65">
        <v>11</v>
      </c>
      <c r="G2" s="65">
        <v>10</v>
      </c>
      <c r="H2" s="65">
        <v>9</v>
      </c>
      <c r="I2" s="65">
        <v>8</v>
      </c>
      <c r="J2" s="65">
        <v>7</v>
      </c>
      <c r="K2" s="189">
        <v>6</v>
      </c>
    </row>
    <row r="3" spans="1:11">
      <c r="B3" s="67" t="s">
        <v>230</v>
      </c>
      <c r="C3" s="190">
        <v>5</v>
      </c>
      <c r="D3" s="191">
        <v>5</v>
      </c>
      <c r="E3" s="191">
        <v>6</v>
      </c>
      <c r="F3" s="191">
        <v>6</v>
      </c>
      <c r="G3" s="191">
        <v>5</v>
      </c>
      <c r="H3" s="191">
        <v>5</v>
      </c>
      <c r="I3" s="191">
        <v>4</v>
      </c>
      <c r="J3" s="191">
        <v>4</v>
      </c>
      <c r="K3" s="192">
        <v>6</v>
      </c>
    </row>
    <row r="4" spans="1:11">
      <c r="B4" s="67" t="s">
        <v>231</v>
      </c>
      <c r="C4" s="33">
        <v>5</v>
      </c>
      <c r="D4" s="193">
        <v>4</v>
      </c>
      <c r="E4" s="193">
        <v>6</v>
      </c>
      <c r="F4" s="193">
        <v>5</v>
      </c>
      <c r="G4" s="193">
        <v>5</v>
      </c>
      <c r="H4" s="193">
        <v>4</v>
      </c>
      <c r="I4" s="193">
        <v>4</v>
      </c>
      <c r="J4" s="193">
        <v>3</v>
      </c>
      <c r="K4" s="194">
        <v>0</v>
      </c>
    </row>
    <row r="5" spans="1:11">
      <c r="B5" s="195" t="s">
        <v>232</v>
      </c>
      <c r="C5" s="196">
        <v>4</v>
      </c>
      <c r="D5" s="197">
        <v>4</v>
      </c>
      <c r="E5" s="197">
        <v>0</v>
      </c>
      <c r="F5" s="197">
        <v>0</v>
      </c>
      <c r="G5" s="197">
        <v>0</v>
      </c>
      <c r="H5" s="197">
        <v>0</v>
      </c>
      <c r="I5" s="197">
        <v>0</v>
      </c>
      <c r="J5" s="197">
        <v>0</v>
      </c>
      <c r="K5" s="198">
        <v>0</v>
      </c>
    </row>
    <row r="9" spans="1:11">
      <c r="B9" s="239" t="s">
        <v>226</v>
      </c>
      <c r="C9" s="239"/>
      <c r="D9" s="239"/>
      <c r="E9" s="239"/>
      <c r="F9" s="239"/>
      <c r="G9" s="239"/>
    </row>
    <row r="10" spans="1:11">
      <c r="B10" s="239"/>
      <c r="C10" s="239"/>
      <c r="D10" s="239"/>
      <c r="E10" s="239"/>
      <c r="F10" s="239"/>
      <c r="G10" s="239"/>
    </row>
    <row r="11" spans="1:11">
      <c r="B11" s="239"/>
      <c r="C11" s="239"/>
      <c r="D11" s="239"/>
      <c r="E11" s="239"/>
      <c r="F11" s="239"/>
      <c r="G11" s="239"/>
    </row>
    <row r="12" spans="1:11">
      <c r="B12" s="239"/>
      <c r="C12" s="239"/>
      <c r="D12" s="239"/>
      <c r="E12" s="239"/>
      <c r="F12" s="239"/>
      <c r="G12" s="239"/>
    </row>
    <row r="13" spans="1:11">
      <c r="B13" s="239"/>
      <c r="C13" s="239"/>
      <c r="D13" s="239"/>
      <c r="E13" s="239"/>
      <c r="F13" s="239"/>
      <c r="G13" s="239"/>
    </row>
    <row r="14" spans="1:11">
      <c r="B14" s="239"/>
      <c r="C14" s="239"/>
      <c r="D14" s="239"/>
      <c r="E14" s="239"/>
      <c r="F14" s="239"/>
      <c r="G14" s="239"/>
    </row>
    <row r="15" spans="1:11">
      <c r="B15" s="239"/>
      <c r="C15" s="239"/>
      <c r="D15" s="239"/>
      <c r="E15" s="239"/>
      <c r="F15" s="239"/>
      <c r="G15" s="239"/>
    </row>
  </sheetData>
  <sheetProtection selectLockedCells="1" selectUnlockedCells="1"/>
  <mergeCells count="1">
    <mergeCell ref="B9:G15"/>
  </mergeCells>
  <phoneticPr fontId="21"/>
  <pageMargins left="0.75" right="0.75" top="1" bottom="1"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dimension ref="A1:E84"/>
  <sheetViews>
    <sheetView zoomScale="75" zoomScaleNormal="75" workbookViewId="0">
      <selection activeCell="I48" sqref="I48"/>
    </sheetView>
  </sheetViews>
  <sheetFormatPr defaultRowHeight="13.5"/>
  <cols>
    <col min="1" max="5" width="9" style="130"/>
    <col min="6" max="6" width="3.125" customWidth="1"/>
  </cols>
  <sheetData>
    <row r="1" spans="1:5">
      <c r="A1" s="57" t="s">
        <v>31</v>
      </c>
      <c r="B1" s="57" t="s">
        <v>183</v>
      </c>
      <c r="C1" s="57" t="s">
        <v>233</v>
      </c>
      <c r="D1" s="57" t="s">
        <v>234</v>
      </c>
      <c r="E1" s="57" t="s">
        <v>235</v>
      </c>
    </row>
    <row r="2" spans="1:5">
      <c r="A2" s="57" t="s">
        <v>236</v>
      </c>
      <c r="B2" s="57">
        <v>1</v>
      </c>
      <c r="C2" s="199">
        <v>1</v>
      </c>
      <c r="D2" s="199">
        <v>1</v>
      </c>
      <c r="E2" s="199" t="s">
        <v>237</v>
      </c>
    </row>
    <row r="3" spans="1:5">
      <c r="A3" s="57" t="s">
        <v>236</v>
      </c>
      <c r="B3" s="57">
        <v>2</v>
      </c>
      <c r="C3" s="199">
        <v>2</v>
      </c>
      <c r="D3" s="199">
        <v>2</v>
      </c>
      <c r="E3" s="199" t="s">
        <v>237</v>
      </c>
    </row>
    <row r="4" spans="1:5">
      <c r="A4" s="57" t="s">
        <v>236</v>
      </c>
      <c r="B4" s="57">
        <v>3</v>
      </c>
      <c r="C4" s="199">
        <v>3</v>
      </c>
      <c r="D4" s="199">
        <v>3</v>
      </c>
      <c r="E4" s="199" t="s">
        <v>237</v>
      </c>
    </row>
    <row r="5" spans="1:5">
      <c r="A5" s="57" t="s">
        <v>236</v>
      </c>
      <c r="B5" s="57">
        <v>4</v>
      </c>
      <c r="C5" s="199">
        <v>4</v>
      </c>
      <c r="D5" s="199">
        <v>4</v>
      </c>
      <c r="E5" s="199" t="s">
        <v>237</v>
      </c>
    </row>
    <row r="6" spans="1:5">
      <c r="A6" s="57" t="s">
        <v>236</v>
      </c>
      <c r="B6" s="57">
        <v>5</v>
      </c>
      <c r="C6" s="199">
        <v>5</v>
      </c>
      <c r="D6" s="199">
        <v>5</v>
      </c>
      <c r="E6" s="199" t="s">
        <v>237</v>
      </c>
    </row>
    <row r="7" spans="1:5">
      <c r="A7" s="57" t="s">
        <v>236</v>
      </c>
      <c r="B7" s="57">
        <v>6</v>
      </c>
      <c r="C7" s="199">
        <v>6</v>
      </c>
      <c r="D7" s="199">
        <v>6</v>
      </c>
      <c r="E7" s="199" t="s">
        <v>237</v>
      </c>
    </row>
    <row r="8" spans="1:5">
      <c r="A8" s="57" t="s">
        <v>236</v>
      </c>
      <c r="B8" s="57">
        <v>7</v>
      </c>
      <c r="C8" s="200">
        <v>13</v>
      </c>
      <c r="D8" s="199">
        <v>7</v>
      </c>
      <c r="E8" s="200" t="s">
        <v>4</v>
      </c>
    </row>
    <row r="9" spans="1:5">
      <c r="A9" s="57" t="s">
        <v>236</v>
      </c>
      <c r="B9" s="57">
        <v>8</v>
      </c>
      <c r="C9" s="200">
        <v>14</v>
      </c>
      <c r="D9" s="199">
        <v>8</v>
      </c>
      <c r="E9" s="200" t="s">
        <v>4</v>
      </c>
    </row>
    <row r="10" spans="1:5">
      <c r="A10" s="57" t="s">
        <v>236</v>
      </c>
      <c r="B10" s="57">
        <v>9</v>
      </c>
      <c r="C10" s="200">
        <v>15</v>
      </c>
      <c r="D10" s="199">
        <v>9</v>
      </c>
      <c r="E10" s="200" t="s">
        <v>4</v>
      </c>
    </row>
    <row r="11" spans="1:5">
      <c r="A11" s="57" t="s">
        <v>236</v>
      </c>
      <c r="B11" s="57">
        <v>10</v>
      </c>
      <c r="C11" s="200">
        <v>16</v>
      </c>
      <c r="D11" s="199">
        <v>10</v>
      </c>
      <c r="E11" s="200" t="s">
        <v>4</v>
      </c>
    </row>
    <row r="12" spans="1:5">
      <c r="A12" s="57" t="s">
        <v>236</v>
      </c>
      <c r="B12" s="57">
        <v>11</v>
      </c>
      <c r="C12" s="200">
        <v>17</v>
      </c>
      <c r="D12" s="199">
        <v>11</v>
      </c>
      <c r="E12" s="200" t="s">
        <v>4</v>
      </c>
    </row>
    <row r="13" spans="1:5">
      <c r="A13" s="57" t="s">
        <v>236</v>
      </c>
      <c r="B13" s="57">
        <v>12</v>
      </c>
      <c r="C13" s="201">
        <v>25</v>
      </c>
      <c r="D13" s="199">
        <v>12</v>
      </c>
      <c r="E13" s="201" t="s">
        <v>7</v>
      </c>
    </row>
    <row r="15" spans="1:5">
      <c r="A15" s="57" t="s">
        <v>31</v>
      </c>
      <c r="B15" s="57" t="s">
        <v>183</v>
      </c>
      <c r="C15" s="57" t="s">
        <v>233</v>
      </c>
      <c r="D15" s="57"/>
      <c r="E15" s="57" t="s">
        <v>235</v>
      </c>
    </row>
    <row r="16" spans="1:5">
      <c r="A16" s="57" t="s">
        <v>238</v>
      </c>
      <c r="B16" s="57">
        <v>1</v>
      </c>
      <c r="C16" s="199">
        <v>7</v>
      </c>
      <c r="D16" s="200">
        <v>13</v>
      </c>
      <c r="E16" s="199" t="s">
        <v>237</v>
      </c>
    </row>
    <row r="17" spans="1:5">
      <c r="A17" s="57" t="s">
        <v>238</v>
      </c>
      <c r="B17" s="57">
        <v>2</v>
      </c>
      <c r="C17" s="199">
        <v>8</v>
      </c>
      <c r="D17" s="200">
        <v>14</v>
      </c>
      <c r="E17" s="199" t="s">
        <v>237</v>
      </c>
    </row>
    <row r="18" spans="1:5">
      <c r="A18" s="57" t="s">
        <v>238</v>
      </c>
      <c r="B18" s="57">
        <v>3</v>
      </c>
      <c r="C18" s="199">
        <v>9</v>
      </c>
      <c r="D18" s="200">
        <v>15</v>
      </c>
      <c r="E18" s="199" t="s">
        <v>237</v>
      </c>
    </row>
    <row r="19" spans="1:5">
      <c r="A19" s="57" t="s">
        <v>238</v>
      </c>
      <c r="B19" s="57">
        <v>4</v>
      </c>
      <c r="C19" s="199">
        <v>10</v>
      </c>
      <c r="D19" s="200">
        <v>16</v>
      </c>
      <c r="E19" s="199" t="s">
        <v>237</v>
      </c>
    </row>
    <row r="20" spans="1:5">
      <c r="A20" s="57" t="s">
        <v>238</v>
      </c>
      <c r="B20" s="57">
        <v>5</v>
      </c>
      <c r="C20" s="199">
        <v>11</v>
      </c>
      <c r="D20" s="200">
        <v>17</v>
      </c>
      <c r="E20" s="200" t="s">
        <v>4</v>
      </c>
    </row>
    <row r="21" spans="1:5">
      <c r="A21" s="57" t="s">
        <v>238</v>
      </c>
      <c r="B21" s="57">
        <v>6</v>
      </c>
      <c r="C21" s="200">
        <v>18</v>
      </c>
      <c r="D21" s="200">
        <v>18</v>
      </c>
      <c r="E21" s="200" t="s">
        <v>4</v>
      </c>
    </row>
    <row r="22" spans="1:5">
      <c r="A22" s="57" t="s">
        <v>238</v>
      </c>
      <c r="B22" s="57">
        <v>7</v>
      </c>
      <c r="C22" s="200">
        <v>19</v>
      </c>
      <c r="D22" s="200">
        <v>19</v>
      </c>
      <c r="E22" s="200" t="s">
        <v>4</v>
      </c>
    </row>
    <row r="23" spans="1:5">
      <c r="A23" s="57" t="s">
        <v>238</v>
      </c>
      <c r="B23" s="57">
        <v>8</v>
      </c>
      <c r="C23" s="201">
        <v>26</v>
      </c>
      <c r="D23" s="200">
        <v>20</v>
      </c>
      <c r="E23" s="201" t="s">
        <v>7</v>
      </c>
    </row>
    <row r="24" spans="1:5">
      <c r="A24" s="57" t="s">
        <v>238</v>
      </c>
      <c r="B24" s="57">
        <v>9</v>
      </c>
      <c r="C24" s="201">
        <v>27</v>
      </c>
      <c r="D24" s="200">
        <v>21</v>
      </c>
      <c r="E24" s="201" t="s">
        <v>7</v>
      </c>
    </row>
    <row r="25" spans="1:5">
      <c r="A25" s="57" t="s">
        <v>238</v>
      </c>
      <c r="B25" s="57">
        <v>10</v>
      </c>
      <c r="C25" s="201">
        <v>28</v>
      </c>
      <c r="D25" s="200">
        <v>22</v>
      </c>
      <c r="E25" s="201" t="s">
        <v>7</v>
      </c>
    </row>
    <row r="26" spans="1:5">
      <c r="A26" s="57" t="s">
        <v>238</v>
      </c>
      <c r="B26" s="57">
        <v>11</v>
      </c>
      <c r="C26" s="201">
        <v>29</v>
      </c>
      <c r="D26" s="200">
        <v>23</v>
      </c>
      <c r="E26" s="201" t="s">
        <v>7</v>
      </c>
    </row>
    <row r="27" spans="1:5">
      <c r="A27" s="57" t="s">
        <v>238</v>
      </c>
      <c r="B27" s="57">
        <v>12</v>
      </c>
      <c r="C27" s="202">
        <v>37</v>
      </c>
      <c r="D27" s="200">
        <v>24</v>
      </c>
      <c r="E27" s="202" t="s">
        <v>8</v>
      </c>
    </row>
    <row r="29" spans="1:5">
      <c r="A29" s="57" t="s">
        <v>31</v>
      </c>
      <c r="B29" s="57" t="s">
        <v>183</v>
      </c>
      <c r="C29" s="57" t="s">
        <v>233</v>
      </c>
      <c r="D29" s="57"/>
      <c r="E29" s="57" t="s">
        <v>235</v>
      </c>
    </row>
    <row r="30" spans="1:5">
      <c r="A30" s="57" t="s">
        <v>239</v>
      </c>
      <c r="B30" s="57">
        <v>1</v>
      </c>
      <c r="C30" s="199">
        <v>12</v>
      </c>
      <c r="D30" s="201">
        <v>25</v>
      </c>
      <c r="E30" s="200" t="s">
        <v>4</v>
      </c>
    </row>
    <row r="31" spans="1:5">
      <c r="A31" s="57" t="s">
        <v>239</v>
      </c>
      <c r="B31" s="57">
        <v>2</v>
      </c>
      <c r="C31" s="200">
        <v>20</v>
      </c>
      <c r="D31" s="201">
        <v>26</v>
      </c>
      <c r="E31" s="200" t="s">
        <v>4</v>
      </c>
    </row>
    <row r="32" spans="1:5">
      <c r="A32" s="57" t="s">
        <v>239</v>
      </c>
      <c r="B32" s="57">
        <v>3</v>
      </c>
      <c r="C32" s="200">
        <v>21</v>
      </c>
      <c r="D32" s="201">
        <v>27</v>
      </c>
      <c r="E32" s="201" t="s">
        <v>7</v>
      </c>
    </row>
    <row r="33" spans="1:5">
      <c r="A33" s="57" t="s">
        <v>239</v>
      </c>
      <c r="B33" s="57">
        <v>4</v>
      </c>
      <c r="C33" s="200">
        <v>22</v>
      </c>
      <c r="D33" s="201">
        <v>28</v>
      </c>
      <c r="E33" s="201" t="s">
        <v>7</v>
      </c>
    </row>
    <row r="34" spans="1:5">
      <c r="A34" s="57" t="s">
        <v>239</v>
      </c>
      <c r="B34" s="57">
        <v>5</v>
      </c>
      <c r="C34" s="200">
        <v>23</v>
      </c>
      <c r="D34" s="201">
        <v>29</v>
      </c>
      <c r="E34" s="201" t="s">
        <v>7</v>
      </c>
    </row>
    <row r="35" spans="1:5">
      <c r="A35" s="57" t="s">
        <v>239</v>
      </c>
      <c r="B35" s="57">
        <v>6</v>
      </c>
      <c r="C35" s="201">
        <v>30</v>
      </c>
      <c r="D35" s="201">
        <v>30</v>
      </c>
      <c r="E35" s="201" t="s">
        <v>7</v>
      </c>
    </row>
    <row r="36" spans="1:5">
      <c r="A36" s="57" t="s">
        <v>239</v>
      </c>
      <c r="B36" s="57">
        <v>7</v>
      </c>
      <c r="C36" s="201">
        <v>31</v>
      </c>
      <c r="D36" s="201">
        <v>31</v>
      </c>
      <c r="E36" s="202" t="s">
        <v>8</v>
      </c>
    </row>
    <row r="37" spans="1:5">
      <c r="A37" s="57" t="s">
        <v>239</v>
      </c>
      <c r="B37" s="57">
        <v>8</v>
      </c>
      <c r="C37" s="202">
        <v>38</v>
      </c>
      <c r="D37" s="201">
        <v>32</v>
      </c>
      <c r="E37" s="202" t="s">
        <v>8</v>
      </c>
    </row>
    <row r="38" spans="1:5">
      <c r="A38" s="57" t="s">
        <v>239</v>
      </c>
      <c r="B38" s="57">
        <v>9</v>
      </c>
      <c r="C38" s="202">
        <v>39</v>
      </c>
      <c r="D38" s="201">
        <v>33</v>
      </c>
      <c r="E38" s="202" t="s">
        <v>8</v>
      </c>
    </row>
    <row r="39" spans="1:5">
      <c r="A39" s="57" t="s">
        <v>239</v>
      </c>
      <c r="B39" s="57">
        <v>10</v>
      </c>
      <c r="C39" s="202">
        <v>40</v>
      </c>
      <c r="D39" s="201">
        <v>34</v>
      </c>
      <c r="E39" s="202" t="s">
        <v>8</v>
      </c>
    </row>
    <row r="40" spans="1:5">
      <c r="A40" s="57" t="s">
        <v>239</v>
      </c>
      <c r="B40" s="57">
        <v>11</v>
      </c>
      <c r="C40" s="202">
        <v>41</v>
      </c>
      <c r="D40" s="201">
        <v>35</v>
      </c>
      <c r="E40" s="203" t="s">
        <v>11</v>
      </c>
    </row>
    <row r="41" spans="1:5">
      <c r="A41" s="57" t="s">
        <v>239</v>
      </c>
      <c r="B41" s="57">
        <v>12</v>
      </c>
      <c r="C41" s="203">
        <v>49</v>
      </c>
      <c r="D41" s="201">
        <v>36</v>
      </c>
      <c r="E41" s="203" t="s">
        <v>11</v>
      </c>
    </row>
    <row r="43" spans="1:5">
      <c r="A43" s="57" t="s">
        <v>31</v>
      </c>
      <c r="B43" s="57" t="s">
        <v>183</v>
      </c>
      <c r="C43" s="57" t="s">
        <v>233</v>
      </c>
      <c r="D43" s="57"/>
      <c r="E43" s="57" t="s">
        <v>235</v>
      </c>
    </row>
    <row r="44" spans="1:5">
      <c r="A44" s="57" t="s">
        <v>240</v>
      </c>
      <c r="B44" s="57">
        <v>1</v>
      </c>
      <c r="C44" s="200">
        <v>24</v>
      </c>
      <c r="D44" s="202">
        <v>37</v>
      </c>
      <c r="E44" s="201" t="s">
        <v>7</v>
      </c>
    </row>
    <row r="45" spans="1:5">
      <c r="A45" s="57" t="s">
        <v>240</v>
      </c>
      <c r="B45" s="57">
        <v>2</v>
      </c>
      <c r="C45" s="201">
        <v>32</v>
      </c>
      <c r="D45" s="202">
        <v>38</v>
      </c>
      <c r="E45" s="202" t="s">
        <v>8</v>
      </c>
    </row>
    <row r="46" spans="1:5">
      <c r="A46" s="57" t="s">
        <v>240</v>
      </c>
      <c r="B46" s="57">
        <v>3</v>
      </c>
      <c r="C46" s="201">
        <v>33</v>
      </c>
      <c r="D46" s="202">
        <v>39</v>
      </c>
      <c r="E46" s="202" t="s">
        <v>8</v>
      </c>
    </row>
    <row r="47" spans="1:5">
      <c r="A47" s="57" t="s">
        <v>240</v>
      </c>
      <c r="B47" s="57">
        <v>4</v>
      </c>
      <c r="C47" s="201">
        <v>34</v>
      </c>
      <c r="D47" s="202">
        <v>40</v>
      </c>
      <c r="E47" s="202" t="s">
        <v>8</v>
      </c>
    </row>
    <row r="48" spans="1:5">
      <c r="A48" s="57" t="s">
        <v>240</v>
      </c>
      <c r="B48" s="57">
        <v>5</v>
      </c>
      <c r="C48" s="201">
        <v>35</v>
      </c>
      <c r="D48" s="202">
        <v>41</v>
      </c>
      <c r="E48" s="202" t="s">
        <v>8</v>
      </c>
    </row>
    <row r="49" spans="1:5">
      <c r="A49" s="57" t="s">
        <v>240</v>
      </c>
      <c r="B49" s="57">
        <v>6</v>
      </c>
      <c r="C49" s="202">
        <v>42</v>
      </c>
      <c r="D49" s="202">
        <v>42</v>
      </c>
      <c r="E49" s="203" t="s">
        <v>11</v>
      </c>
    </row>
    <row r="50" spans="1:5">
      <c r="A50" s="57" t="s">
        <v>240</v>
      </c>
      <c r="B50" s="57">
        <v>7</v>
      </c>
      <c r="C50" s="202">
        <v>43</v>
      </c>
      <c r="D50" s="202">
        <v>43</v>
      </c>
      <c r="E50" s="203" t="s">
        <v>11</v>
      </c>
    </row>
    <row r="51" spans="1:5">
      <c r="A51" s="57" t="s">
        <v>240</v>
      </c>
      <c r="B51" s="57">
        <v>8</v>
      </c>
      <c r="C51" s="203">
        <v>50</v>
      </c>
      <c r="D51" s="202">
        <v>44</v>
      </c>
      <c r="E51" s="203" t="s">
        <v>11</v>
      </c>
    </row>
    <row r="52" spans="1:5">
      <c r="A52" s="57" t="s">
        <v>240</v>
      </c>
      <c r="B52" s="57">
        <v>9</v>
      </c>
      <c r="C52" s="203">
        <v>51</v>
      </c>
      <c r="D52" s="202">
        <v>45</v>
      </c>
      <c r="E52" s="204" t="s">
        <v>12</v>
      </c>
    </row>
    <row r="53" spans="1:5">
      <c r="A53" s="57" t="s">
        <v>240</v>
      </c>
      <c r="B53" s="57">
        <v>10</v>
      </c>
      <c r="C53" s="203">
        <v>52</v>
      </c>
      <c r="D53" s="202">
        <v>46</v>
      </c>
      <c r="E53" s="204" t="s">
        <v>12</v>
      </c>
    </row>
    <row r="54" spans="1:5">
      <c r="A54" s="57" t="s">
        <v>240</v>
      </c>
      <c r="B54" s="57">
        <v>11</v>
      </c>
      <c r="C54" s="203">
        <v>53</v>
      </c>
      <c r="D54" s="202">
        <v>47</v>
      </c>
      <c r="E54" s="204" t="s">
        <v>12</v>
      </c>
    </row>
    <row r="55" spans="1:5">
      <c r="A55" s="57" t="s">
        <v>240</v>
      </c>
      <c r="B55" s="57">
        <v>12</v>
      </c>
      <c r="C55" s="204">
        <v>61</v>
      </c>
      <c r="D55" s="202">
        <v>48</v>
      </c>
      <c r="E55" s="205" t="s">
        <v>15</v>
      </c>
    </row>
    <row r="57" spans="1:5">
      <c r="A57" s="57" t="s">
        <v>31</v>
      </c>
      <c r="B57" s="57" t="s">
        <v>183</v>
      </c>
      <c r="C57" s="57" t="s">
        <v>233</v>
      </c>
      <c r="D57" s="57"/>
      <c r="E57" s="57" t="s">
        <v>235</v>
      </c>
    </row>
    <row r="58" spans="1:5">
      <c r="A58" s="57" t="s">
        <v>241</v>
      </c>
      <c r="B58" s="57">
        <v>1</v>
      </c>
      <c r="C58" s="201">
        <v>36</v>
      </c>
      <c r="D58" s="203">
        <v>49</v>
      </c>
      <c r="E58" s="202" t="s">
        <v>8</v>
      </c>
    </row>
    <row r="59" spans="1:5">
      <c r="A59" s="57" t="s">
        <v>241</v>
      </c>
      <c r="B59" s="57">
        <v>2</v>
      </c>
      <c r="C59" s="202">
        <v>44</v>
      </c>
      <c r="D59" s="203">
        <v>50</v>
      </c>
      <c r="E59" s="203" t="s">
        <v>11</v>
      </c>
    </row>
    <row r="60" spans="1:5">
      <c r="A60" s="57" t="s">
        <v>241</v>
      </c>
      <c r="B60" s="57">
        <v>3</v>
      </c>
      <c r="C60" s="202">
        <v>45</v>
      </c>
      <c r="D60" s="203">
        <v>51</v>
      </c>
      <c r="E60" s="203" t="s">
        <v>11</v>
      </c>
    </row>
    <row r="61" spans="1:5">
      <c r="A61" s="57" t="s">
        <v>241</v>
      </c>
      <c r="B61" s="57">
        <v>4</v>
      </c>
      <c r="C61" s="202">
        <v>46</v>
      </c>
      <c r="D61" s="203">
        <v>52</v>
      </c>
      <c r="E61" s="203" t="s">
        <v>11</v>
      </c>
    </row>
    <row r="62" spans="1:5">
      <c r="A62" s="57" t="s">
        <v>241</v>
      </c>
      <c r="B62" s="57">
        <v>5</v>
      </c>
      <c r="C62" s="202">
        <v>47</v>
      </c>
      <c r="D62" s="203">
        <v>53</v>
      </c>
      <c r="E62" s="203" t="s">
        <v>11</v>
      </c>
    </row>
    <row r="63" spans="1:5">
      <c r="A63" s="57" t="s">
        <v>241</v>
      </c>
      <c r="B63" s="57">
        <v>6</v>
      </c>
      <c r="C63" s="203">
        <v>54</v>
      </c>
      <c r="D63" s="203">
        <v>54</v>
      </c>
      <c r="E63" s="204" t="s">
        <v>12</v>
      </c>
    </row>
    <row r="64" spans="1:5">
      <c r="A64" s="57" t="s">
        <v>241</v>
      </c>
      <c r="B64" s="57">
        <v>7</v>
      </c>
      <c r="C64" s="203">
        <v>55</v>
      </c>
      <c r="D64" s="203">
        <v>55</v>
      </c>
      <c r="E64" s="204" t="s">
        <v>12</v>
      </c>
    </row>
    <row r="65" spans="1:5">
      <c r="A65" s="57" t="s">
        <v>241</v>
      </c>
      <c r="B65" s="57">
        <v>8</v>
      </c>
      <c r="C65" s="204">
        <v>62</v>
      </c>
      <c r="D65" s="203">
        <v>56</v>
      </c>
      <c r="E65" s="205" t="s">
        <v>15</v>
      </c>
    </row>
    <row r="66" spans="1:5">
      <c r="A66" s="57" t="s">
        <v>241</v>
      </c>
      <c r="B66" s="57">
        <v>9</v>
      </c>
      <c r="C66" s="204">
        <v>63</v>
      </c>
      <c r="D66" s="203">
        <v>57</v>
      </c>
      <c r="E66" s="205" t="s">
        <v>15</v>
      </c>
    </row>
    <row r="67" spans="1:5">
      <c r="A67" s="57" t="s">
        <v>241</v>
      </c>
      <c r="B67" s="57">
        <v>10</v>
      </c>
      <c r="C67" s="204">
        <v>64</v>
      </c>
      <c r="D67" s="203">
        <v>58</v>
      </c>
      <c r="E67" s="205" t="s">
        <v>15</v>
      </c>
    </row>
    <row r="68" spans="1:5">
      <c r="A68" s="57" t="s">
        <v>241</v>
      </c>
      <c r="B68" s="57">
        <v>11</v>
      </c>
      <c r="C68" s="204">
        <v>65</v>
      </c>
      <c r="D68" s="203">
        <v>59</v>
      </c>
      <c r="E68" s="205" t="s">
        <v>15</v>
      </c>
    </row>
    <row r="69" spans="1:5">
      <c r="A69" s="57" t="s">
        <v>241</v>
      </c>
      <c r="B69" s="57">
        <v>12</v>
      </c>
      <c r="C69" s="204">
        <v>66</v>
      </c>
      <c r="D69" s="203">
        <v>60</v>
      </c>
      <c r="E69" s="205" t="s">
        <v>15</v>
      </c>
    </row>
    <row r="72" spans="1:5">
      <c r="A72" s="57" t="s">
        <v>31</v>
      </c>
      <c r="B72" s="57" t="s">
        <v>183</v>
      </c>
      <c r="C72" s="57" t="s">
        <v>233</v>
      </c>
      <c r="D72" s="57"/>
      <c r="E72" s="57" t="s">
        <v>235</v>
      </c>
    </row>
    <row r="73" spans="1:5">
      <c r="A73" s="57" t="s">
        <v>242</v>
      </c>
      <c r="B73" s="57">
        <v>1</v>
      </c>
      <c r="C73" s="202">
        <v>48</v>
      </c>
      <c r="D73" s="204">
        <v>61</v>
      </c>
      <c r="E73" s="203" t="s">
        <v>11</v>
      </c>
    </row>
    <row r="74" spans="1:5">
      <c r="A74" s="57" t="s">
        <v>242</v>
      </c>
      <c r="B74" s="57">
        <v>2</v>
      </c>
      <c r="C74" s="203">
        <v>56</v>
      </c>
      <c r="D74" s="204">
        <v>62</v>
      </c>
      <c r="E74" s="204" t="s">
        <v>12</v>
      </c>
    </row>
    <row r="75" spans="1:5">
      <c r="A75" s="57" t="s">
        <v>242</v>
      </c>
      <c r="B75" s="57">
        <v>3</v>
      </c>
      <c r="C75" s="203">
        <v>57</v>
      </c>
      <c r="D75" s="204">
        <v>63</v>
      </c>
      <c r="E75" s="204" t="s">
        <v>12</v>
      </c>
    </row>
    <row r="76" spans="1:5">
      <c r="A76" s="57" t="s">
        <v>242</v>
      </c>
      <c r="B76" s="57">
        <v>4</v>
      </c>
      <c r="C76" s="203">
        <v>58</v>
      </c>
      <c r="D76" s="204">
        <v>64</v>
      </c>
      <c r="E76" s="204" t="s">
        <v>12</v>
      </c>
    </row>
    <row r="77" spans="1:5">
      <c r="A77" s="57" t="s">
        <v>242</v>
      </c>
      <c r="B77" s="57">
        <v>5</v>
      </c>
      <c r="C77" s="203">
        <v>59</v>
      </c>
      <c r="D77" s="204">
        <v>65</v>
      </c>
      <c r="E77" s="204" t="s">
        <v>12</v>
      </c>
    </row>
    <row r="78" spans="1:5">
      <c r="A78" s="57" t="s">
        <v>242</v>
      </c>
      <c r="B78" s="57">
        <v>6</v>
      </c>
      <c r="C78" s="203">
        <v>60</v>
      </c>
      <c r="D78" s="204">
        <v>66</v>
      </c>
      <c r="E78" s="204" t="s">
        <v>12</v>
      </c>
    </row>
    <row r="79" spans="1:5">
      <c r="A79" s="57" t="s">
        <v>242</v>
      </c>
      <c r="B79" s="57">
        <v>7</v>
      </c>
      <c r="C79" s="204">
        <v>67</v>
      </c>
      <c r="D79" s="204">
        <v>67</v>
      </c>
      <c r="E79" s="205" t="s">
        <v>15</v>
      </c>
    </row>
    <row r="80" spans="1:5">
      <c r="A80" s="57" t="s">
        <v>242</v>
      </c>
      <c r="B80" s="57">
        <v>8</v>
      </c>
      <c r="C80" s="204">
        <v>68</v>
      </c>
      <c r="D80" s="204">
        <v>68</v>
      </c>
      <c r="E80" s="205" t="s">
        <v>15</v>
      </c>
    </row>
    <row r="81" spans="1:5">
      <c r="A81" s="57" t="s">
        <v>242</v>
      </c>
      <c r="B81" s="57">
        <v>9</v>
      </c>
      <c r="C81" s="204">
        <v>69</v>
      </c>
      <c r="D81" s="204">
        <v>69</v>
      </c>
      <c r="E81" s="205" t="s">
        <v>15</v>
      </c>
    </row>
    <row r="82" spans="1:5">
      <c r="A82" s="57" t="s">
        <v>242</v>
      </c>
      <c r="B82" s="57">
        <v>10</v>
      </c>
      <c r="C82" s="204">
        <v>70</v>
      </c>
      <c r="D82" s="204">
        <v>70</v>
      </c>
      <c r="E82" s="205" t="s">
        <v>15</v>
      </c>
    </row>
    <row r="83" spans="1:5">
      <c r="A83" s="57" t="s">
        <v>242</v>
      </c>
      <c r="B83" s="57">
        <v>11</v>
      </c>
      <c r="C83" s="204">
        <v>71</v>
      </c>
      <c r="D83" s="204">
        <v>71</v>
      </c>
      <c r="E83" s="205" t="s">
        <v>15</v>
      </c>
    </row>
    <row r="84" spans="1:5">
      <c r="A84" s="57" t="s">
        <v>242</v>
      </c>
      <c r="B84" s="57">
        <v>12</v>
      </c>
      <c r="C84" s="204">
        <v>72</v>
      </c>
      <c r="D84" s="204">
        <v>72</v>
      </c>
      <c r="E84" s="205" t="s">
        <v>15</v>
      </c>
    </row>
  </sheetData>
  <sheetProtection selectLockedCells="1" selectUnlockedCells="1"/>
  <phoneticPr fontId="21"/>
  <pageMargins left="0.7" right="0.7" top="0.75" bottom="0.75" header="0.51180555555555551" footer="0.51180555555555551"/>
  <pageSetup paperSize="9" firstPageNumber="0"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dimension ref="A1:M98"/>
  <sheetViews>
    <sheetView zoomScale="70" zoomScaleNormal="70" workbookViewId="0">
      <selection activeCell="C95" sqref="C95"/>
    </sheetView>
  </sheetViews>
  <sheetFormatPr defaultRowHeight="13.5"/>
  <cols>
    <col min="1" max="1" width="2.875" customWidth="1"/>
    <col min="2" max="2" width="8.75" style="130" customWidth="1"/>
    <col min="3" max="3" width="18.5" style="130" customWidth="1"/>
    <col min="4" max="4" width="16.375" style="130" customWidth="1"/>
    <col min="5" max="7" width="9" style="130"/>
    <col min="8" max="8" width="4.875" customWidth="1"/>
    <col min="10" max="10" width="7.625" customWidth="1"/>
    <col min="11" max="11" width="3.875" customWidth="1"/>
  </cols>
  <sheetData>
    <row r="1" spans="2:13">
      <c r="B1" s="50"/>
      <c r="C1" s="50"/>
      <c r="D1" s="50"/>
      <c r="E1" s="50"/>
      <c r="F1" s="50"/>
      <c r="G1" s="50"/>
      <c r="H1" s="50"/>
      <c r="I1" s="50"/>
    </row>
    <row r="2" spans="2:13">
      <c r="B2" s="57" t="s">
        <v>214</v>
      </c>
      <c r="C2" s="57" t="s">
        <v>243</v>
      </c>
      <c r="D2" s="57" t="s">
        <v>244</v>
      </c>
      <c r="E2" s="57" t="s">
        <v>31</v>
      </c>
      <c r="F2" s="57" t="s">
        <v>183</v>
      </c>
      <c r="G2" s="57" t="s">
        <v>233</v>
      </c>
      <c r="H2" s="57" t="s">
        <v>245</v>
      </c>
      <c r="I2" s="57"/>
      <c r="J2" s="57" t="s">
        <v>235</v>
      </c>
    </row>
    <row r="3" spans="2:13">
      <c r="B3" s="206" t="s">
        <v>246</v>
      </c>
      <c r="C3" s="57" t="s">
        <v>247</v>
      </c>
      <c r="D3" s="57" t="s">
        <v>248</v>
      </c>
      <c r="E3" s="57" t="s">
        <v>236</v>
      </c>
      <c r="F3" s="57">
        <v>1</v>
      </c>
      <c r="G3" s="199">
        <v>1</v>
      </c>
      <c r="H3" s="199">
        <v>1</v>
      </c>
      <c r="I3" s="207"/>
      <c r="J3" s="199" t="s">
        <v>237</v>
      </c>
      <c r="K3">
        <v>1</v>
      </c>
    </row>
    <row r="4" spans="2:13">
      <c r="B4" s="199" t="s">
        <v>34</v>
      </c>
      <c r="C4" s="57" t="s">
        <v>249</v>
      </c>
      <c r="D4" s="57" t="s">
        <v>250</v>
      </c>
      <c r="E4" s="57" t="s">
        <v>236</v>
      </c>
      <c r="F4" s="57">
        <v>2</v>
      </c>
      <c r="G4" s="199">
        <v>2</v>
      </c>
      <c r="H4" s="199">
        <v>2</v>
      </c>
      <c r="I4" s="207"/>
      <c r="J4" s="199" t="s">
        <v>237</v>
      </c>
      <c r="K4">
        <v>1</v>
      </c>
      <c r="L4" t="s">
        <v>214</v>
      </c>
    </row>
    <row r="5" spans="2:13">
      <c r="B5" s="199" t="s">
        <v>36</v>
      </c>
      <c r="C5" s="208" t="s">
        <v>251</v>
      </c>
      <c r="D5" s="209" t="s">
        <v>252</v>
      </c>
      <c r="E5" s="57" t="s">
        <v>236</v>
      </c>
      <c r="F5" s="57">
        <v>3</v>
      </c>
      <c r="G5" s="199">
        <v>3</v>
      </c>
      <c r="H5" s="199">
        <v>3</v>
      </c>
      <c r="I5" s="207"/>
      <c r="J5" s="199" t="s">
        <v>237</v>
      </c>
      <c r="K5">
        <v>1</v>
      </c>
      <c r="L5" s="210"/>
      <c r="M5" t="s">
        <v>253</v>
      </c>
    </row>
    <row r="6" spans="2:13">
      <c r="B6" s="199" t="s">
        <v>38</v>
      </c>
      <c r="C6" s="209" t="s">
        <v>254</v>
      </c>
      <c r="D6" s="209" t="s">
        <v>255</v>
      </c>
      <c r="E6" s="57" t="s">
        <v>236</v>
      </c>
      <c r="F6" s="57">
        <v>4</v>
      </c>
      <c r="G6" s="199">
        <v>4</v>
      </c>
      <c r="H6" s="199">
        <v>4</v>
      </c>
      <c r="I6" s="207"/>
      <c r="J6" s="199" t="s">
        <v>237</v>
      </c>
      <c r="K6">
        <v>1</v>
      </c>
      <c r="L6" s="211"/>
      <c r="M6" t="s">
        <v>256</v>
      </c>
    </row>
    <row r="7" spans="2:13">
      <c r="B7" s="206" t="s">
        <v>40</v>
      </c>
      <c r="C7" s="209" t="s">
        <v>257</v>
      </c>
      <c r="D7" s="209" t="s">
        <v>258</v>
      </c>
      <c r="E7" s="57" t="s">
        <v>236</v>
      </c>
      <c r="F7" s="57">
        <v>5</v>
      </c>
      <c r="G7" s="199">
        <v>5</v>
      </c>
      <c r="H7" s="199">
        <v>5</v>
      </c>
      <c r="I7" s="207"/>
      <c r="J7" s="199" t="s">
        <v>237</v>
      </c>
      <c r="K7">
        <v>1</v>
      </c>
      <c r="L7" s="212"/>
      <c r="M7" t="s">
        <v>259</v>
      </c>
    </row>
    <row r="8" spans="2:13">
      <c r="B8" s="206" t="s">
        <v>42</v>
      </c>
      <c r="C8" s="209" t="s">
        <v>260</v>
      </c>
      <c r="D8" s="209" t="s">
        <v>261</v>
      </c>
      <c r="E8" s="57" t="s">
        <v>236</v>
      </c>
      <c r="F8" s="57">
        <v>6</v>
      </c>
      <c r="G8" s="199">
        <v>6</v>
      </c>
      <c r="H8" s="199">
        <v>6</v>
      </c>
      <c r="I8" s="207"/>
      <c r="J8" s="199" t="s">
        <v>237</v>
      </c>
      <c r="K8">
        <v>1</v>
      </c>
      <c r="L8" s="213"/>
      <c r="M8" t="s">
        <v>262</v>
      </c>
    </row>
    <row r="9" spans="2:13">
      <c r="B9" s="214" t="s">
        <v>263</v>
      </c>
      <c r="C9" s="215"/>
      <c r="D9" s="215"/>
      <c r="E9" s="57" t="s">
        <v>238</v>
      </c>
      <c r="F9" s="57">
        <v>1</v>
      </c>
      <c r="G9" s="199">
        <v>7</v>
      </c>
      <c r="H9" s="200">
        <v>13</v>
      </c>
      <c r="I9" s="207"/>
      <c r="J9" s="199" t="s">
        <v>237</v>
      </c>
      <c r="L9" s="216"/>
      <c r="M9" t="s">
        <v>264</v>
      </c>
    </row>
    <row r="10" spans="2:13">
      <c r="B10" s="214" t="s">
        <v>265</v>
      </c>
      <c r="C10" s="217"/>
      <c r="D10" s="217"/>
      <c r="E10" s="57" t="s">
        <v>238</v>
      </c>
      <c r="F10" s="57">
        <v>2</v>
      </c>
      <c r="G10" s="199">
        <v>8</v>
      </c>
      <c r="H10" s="200">
        <v>14</v>
      </c>
      <c r="I10" s="207"/>
      <c r="J10" s="199" t="s">
        <v>237</v>
      </c>
      <c r="L10" s="218"/>
      <c r="M10" t="s">
        <v>266</v>
      </c>
    </row>
    <row r="11" spans="2:13">
      <c r="B11" s="206" t="s">
        <v>44</v>
      </c>
      <c r="C11" s="209" t="s">
        <v>267</v>
      </c>
      <c r="D11" s="209" t="s">
        <v>268</v>
      </c>
      <c r="E11" s="57" t="s">
        <v>238</v>
      </c>
      <c r="F11" s="57">
        <v>3</v>
      </c>
      <c r="G11" s="199">
        <v>9</v>
      </c>
      <c r="H11" s="200">
        <v>15</v>
      </c>
      <c r="I11" s="207"/>
      <c r="J11" s="199" t="s">
        <v>237</v>
      </c>
      <c r="K11">
        <v>1</v>
      </c>
      <c r="L11" s="219"/>
      <c r="M11" t="s">
        <v>269</v>
      </c>
    </row>
    <row r="12" spans="2:13">
      <c r="B12" s="199" t="s">
        <v>46</v>
      </c>
      <c r="C12" s="209" t="s">
        <v>270</v>
      </c>
      <c r="D12" s="209" t="s">
        <v>271</v>
      </c>
      <c r="E12" s="57" t="s">
        <v>238</v>
      </c>
      <c r="F12" s="57">
        <v>4</v>
      </c>
      <c r="G12" s="199">
        <v>10</v>
      </c>
      <c r="H12" s="200">
        <v>16</v>
      </c>
      <c r="I12" s="207"/>
      <c r="J12" s="199" t="s">
        <v>237</v>
      </c>
      <c r="K12">
        <v>1</v>
      </c>
    </row>
    <row r="13" spans="2:13">
      <c r="B13" s="199" t="s">
        <v>50</v>
      </c>
      <c r="C13" s="209" t="s">
        <v>272</v>
      </c>
      <c r="D13" s="209" t="s">
        <v>273</v>
      </c>
      <c r="E13" s="57" t="s">
        <v>238</v>
      </c>
      <c r="F13" s="57">
        <v>5</v>
      </c>
      <c r="G13" s="199">
        <v>11</v>
      </c>
      <c r="H13" s="200">
        <v>17</v>
      </c>
      <c r="I13" s="207"/>
      <c r="J13" s="200" t="s">
        <v>4</v>
      </c>
      <c r="K13">
        <v>1</v>
      </c>
    </row>
    <row r="14" spans="2:13">
      <c r="B14" s="199" t="s">
        <v>48</v>
      </c>
      <c r="C14" s="209" t="s">
        <v>274</v>
      </c>
      <c r="D14" s="209" t="s">
        <v>275</v>
      </c>
      <c r="E14" s="57" t="s">
        <v>239</v>
      </c>
      <c r="F14" s="57">
        <v>1</v>
      </c>
      <c r="G14" s="199">
        <v>12</v>
      </c>
      <c r="H14" s="201">
        <v>25</v>
      </c>
      <c r="I14" s="207"/>
      <c r="J14" s="200" t="s">
        <v>4</v>
      </c>
      <c r="K14">
        <v>1</v>
      </c>
    </row>
    <row r="15" spans="2:13">
      <c r="B15" s="206" t="s">
        <v>276</v>
      </c>
      <c r="C15" s="209" t="s">
        <v>277</v>
      </c>
      <c r="D15" s="209" t="s">
        <v>278</v>
      </c>
      <c r="E15" s="57" t="s">
        <v>236</v>
      </c>
      <c r="F15" s="57">
        <v>7</v>
      </c>
      <c r="G15" s="200">
        <v>13</v>
      </c>
      <c r="H15" s="199">
        <v>7</v>
      </c>
      <c r="I15" s="207"/>
      <c r="J15" s="200" t="s">
        <v>4</v>
      </c>
      <c r="K15">
        <v>1</v>
      </c>
    </row>
    <row r="16" spans="2:13">
      <c r="B16" s="199" t="s">
        <v>56</v>
      </c>
      <c r="C16" s="209" t="s">
        <v>279</v>
      </c>
      <c r="D16" s="209" t="s">
        <v>280</v>
      </c>
      <c r="E16" s="57" t="s">
        <v>236</v>
      </c>
      <c r="F16" s="57">
        <v>8</v>
      </c>
      <c r="G16" s="200">
        <v>14</v>
      </c>
      <c r="H16" s="199">
        <v>8</v>
      </c>
      <c r="I16" s="207"/>
      <c r="J16" s="200" t="s">
        <v>4</v>
      </c>
      <c r="K16">
        <v>1</v>
      </c>
    </row>
    <row r="17" spans="1:11">
      <c r="B17" s="199" t="s">
        <v>58</v>
      </c>
      <c r="C17" s="209" t="s">
        <v>281</v>
      </c>
      <c r="D17" s="209" t="s">
        <v>282</v>
      </c>
      <c r="E17" s="57" t="s">
        <v>236</v>
      </c>
      <c r="F17" s="57">
        <v>9</v>
      </c>
      <c r="G17" s="200">
        <v>15</v>
      </c>
      <c r="H17" s="199">
        <v>9</v>
      </c>
      <c r="I17" s="207"/>
      <c r="J17" s="200" t="s">
        <v>4</v>
      </c>
      <c r="K17">
        <v>1</v>
      </c>
    </row>
    <row r="18" spans="1:11">
      <c r="B18" s="199" t="s">
        <v>60</v>
      </c>
      <c r="C18" s="209" t="s">
        <v>283</v>
      </c>
      <c r="D18" s="209" t="s">
        <v>284</v>
      </c>
      <c r="E18" s="57" t="s">
        <v>236</v>
      </c>
      <c r="F18" s="57">
        <v>10</v>
      </c>
      <c r="G18" s="200">
        <v>16</v>
      </c>
      <c r="H18" s="199">
        <v>10</v>
      </c>
      <c r="I18" s="207"/>
      <c r="J18" s="200" t="s">
        <v>4</v>
      </c>
      <c r="K18">
        <v>1</v>
      </c>
    </row>
    <row r="19" spans="1:11">
      <c r="B19" s="199" t="s">
        <v>62</v>
      </c>
      <c r="C19" s="209" t="s">
        <v>285</v>
      </c>
      <c r="D19" s="209" t="s">
        <v>286</v>
      </c>
      <c r="E19" s="57" t="s">
        <v>236</v>
      </c>
      <c r="F19" s="57">
        <v>11</v>
      </c>
      <c r="G19" s="200">
        <v>17</v>
      </c>
      <c r="H19" s="199">
        <v>11</v>
      </c>
      <c r="I19" s="207"/>
      <c r="J19" s="200" t="s">
        <v>4</v>
      </c>
      <c r="K19">
        <v>1</v>
      </c>
    </row>
    <row r="20" spans="1:11">
      <c r="B20" s="199" t="s">
        <v>64</v>
      </c>
      <c r="C20" s="209" t="s">
        <v>287</v>
      </c>
      <c r="D20" s="209" t="s">
        <v>288</v>
      </c>
      <c r="E20" s="57" t="s">
        <v>238</v>
      </c>
      <c r="F20" s="57">
        <v>6</v>
      </c>
      <c r="G20" s="200">
        <v>18</v>
      </c>
      <c r="H20" s="200">
        <v>18</v>
      </c>
      <c r="I20" s="207"/>
      <c r="J20" s="200" t="s">
        <v>4</v>
      </c>
      <c r="K20">
        <v>1</v>
      </c>
    </row>
    <row r="21" spans="1:11">
      <c r="B21" s="199" t="s">
        <v>66</v>
      </c>
      <c r="C21" s="209" t="s">
        <v>289</v>
      </c>
      <c r="D21" s="209" t="s">
        <v>290</v>
      </c>
      <c r="E21" s="57" t="s">
        <v>238</v>
      </c>
      <c r="F21" s="57">
        <v>7</v>
      </c>
      <c r="G21" s="200">
        <v>19</v>
      </c>
      <c r="H21" s="200">
        <v>19</v>
      </c>
      <c r="I21" s="207"/>
      <c r="J21" s="200" t="s">
        <v>4</v>
      </c>
      <c r="K21">
        <v>1</v>
      </c>
    </row>
    <row r="22" spans="1:11">
      <c r="B22" s="199" t="s">
        <v>291</v>
      </c>
      <c r="C22" s="209" t="s">
        <v>292</v>
      </c>
      <c r="D22" s="209" t="s">
        <v>293</v>
      </c>
      <c r="E22" s="57" t="s">
        <v>239</v>
      </c>
      <c r="F22" s="57">
        <v>2</v>
      </c>
      <c r="G22" s="200">
        <v>20</v>
      </c>
      <c r="H22" s="201">
        <v>26</v>
      </c>
      <c r="I22" s="207"/>
      <c r="J22" s="200" t="s">
        <v>4</v>
      </c>
      <c r="K22">
        <v>1</v>
      </c>
    </row>
    <row r="23" spans="1:11">
      <c r="A23">
        <v>1</v>
      </c>
      <c r="B23" s="57" t="s">
        <v>73</v>
      </c>
      <c r="C23" s="209"/>
      <c r="D23" s="209"/>
      <c r="E23" s="57" t="s">
        <v>239</v>
      </c>
      <c r="F23" s="57">
        <v>3</v>
      </c>
      <c r="G23" s="200">
        <v>21</v>
      </c>
      <c r="H23" s="201">
        <v>27</v>
      </c>
      <c r="I23" s="207"/>
      <c r="J23" s="201" t="s">
        <v>7</v>
      </c>
    </row>
    <row r="24" spans="1:11">
      <c r="B24" s="199" t="s">
        <v>70</v>
      </c>
      <c r="C24" s="209" t="s">
        <v>294</v>
      </c>
      <c r="D24" s="209" t="s">
        <v>295</v>
      </c>
      <c r="E24" s="57" t="s">
        <v>239</v>
      </c>
      <c r="F24" s="57">
        <v>4</v>
      </c>
      <c r="G24" s="200">
        <v>22</v>
      </c>
      <c r="H24" s="201">
        <v>28</v>
      </c>
      <c r="I24" s="207"/>
      <c r="J24" s="201" t="s">
        <v>7</v>
      </c>
      <c r="K24">
        <v>1</v>
      </c>
    </row>
    <row r="25" spans="1:11">
      <c r="B25" s="199" t="s">
        <v>75</v>
      </c>
      <c r="C25" s="209" t="s">
        <v>296</v>
      </c>
      <c r="D25" s="209" t="s">
        <v>297</v>
      </c>
      <c r="E25" s="57" t="s">
        <v>239</v>
      </c>
      <c r="F25" s="57">
        <v>5</v>
      </c>
      <c r="G25" s="200">
        <v>23</v>
      </c>
      <c r="H25" s="201">
        <v>29</v>
      </c>
      <c r="I25" s="207"/>
      <c r="J25" s="201" t="s">
        <v>7</v>
      </c>
      <c r="K25">
        <v>1</v>
      </c>
    </row>
    <row r="26" spans="1:11">
      <c r="B26" s="199" t="s">
        <v>77</v>
      </c>
      <c r="C26" s="209" t="s">
        <v>298</v>
      </c>
      <c r="D26" s="209" t="s">
        <v>299</v>
      </c>
      <c r="E26" s="57" t="s">
        <v>240</v>
      </c>
      <c r="F26" s="57">
        <v>1</v>
      </c>
      <c r="G26" s="200">
        <v>24</v>
      </c>
      <c r="H26" s="202">
        <v>37</v>
      </c>
      <c r="I26" s="207"/>
      <c r="J26" s="201" t="s">
        <v>7</v>
      </c>
      <c r="K26">
        <v>1</v>
      </c>
    </row>
    <row r="27" spans="1:11">
      <c r="B27" s="214" t="s">
        <v>300</v>
      </c>
      <c r="C27" s="217"/>
      <c r="D27" s="217"/>
      <c r="E27" s="57" t="s">
        <v>236</v>
      </c>
      <c r="F27" s="57">
        <v>12</v>
      </c>
      <c r="G27" s="201">
        <v>25</v>
      </c>
      <c r="H27" s="199">
        <v>12</v>
      </c>
      <c r="I27" s="207"/>
      <c r="J27" s="201" t="s">
        <v>7</v>
      </c>
    </row>
    <row r="28" spans="1:11">
      <c r="B28" s="206" t="s">
        <v>79</v>
      </c>
      <c r="C28" s="209" t="s">
        <v>301</v>
      </c>
      <c r="D28" s="209" t="s">
        <v>302</v>
      </c>
      <c r="E28" s="57" t="s">
        <v>238</v>
      </c>
      <c r="F28" s="57">
        <v>8</v>
      </c>
      <c r="G28" s="201">
        <v>26</v>
      </c>
      <c r="H28" s="200">
        <v>20</v>
      </c>
      <c r="I28" s="207"/>
      <c r="J28" s="201" t="s">
        <v>7</v>
      </c>
      <c r="K28">
        <v>1</v>
      </c>
    </row>
    <row r="29" spans="1:11">
      <c r="B29" s="206" t="s">
        <v>81</v>
      </c>
      <c r="C29" s="209" t="s">
        <v>303</v>
      </c>
      <c r="D29" s="209" t="s">
        <v>304</v>
      </c>
      <c r="E29" s="57" t="s">
        <v>238</v>
      </c>
      <c r="F29" s="57">
        <v>9</v>
      </c>
      <c r="G29" s="201">
        <v>27</v>
      </c>
      <c r="H29" s="200">
        <v>21</v>
      </c>
      <c r="I29" s="207"/>
      <c r="J29" s="201" t="s">
        <v>7</v>
      </c>
      <c r="K29">
        <v>1</v>
      </c>
    </row>
    <row r="30" spans="1:11">
      <c r="B30" s="199" t="s">
        <v>83</v>
      </c>
      <c r="C30" s="209" t="s">
        <v>305</v>
      </c>
      <c r="D30" s="209" t="s">
        <v>306</v>
      </c>
      <c r="E30" s="57" t="s">
        <v>238</v>
      </c>
      <c r="F30" s="57">
        <v>10</v>
      </c>
      <c r="G30" s="201">
        <v>28</v>
      </c>
      <c r="H30" s="200">
        <v>22</v>
      </c>
      <c r="I30" s="207"/>
      <c r="J30" s="201" t="s">
        <v>7</v>
      </c>
      <c r="K30">
        <v>1</v>
      </c>
    </row>
    <row r="31" spans="1:11">
      <c r="B31" s="206" t="s">
        <v>85</v>
      </c>
      <c r="C31" s="209" t="s">
        <v>307</v>
      </c>
      <c r="D31" s="209" t="s">
        <v>308</v>
      </c>
      <c r="E31" s="57" t="s">
        <v>238</v>
      </c>
      <c r="F31" s="57">
        <v>11</v>
      </c>
      <c r="G31" s="201">
        <v>29</v>
      </c>
      <c r="H31" s="200">
        <v>23</v>
      </c>
      <c r="I31" s="207"/>
      <c r="J31" s="201" t="s">
        <v>7</v>
      </c>
      <c r="K31">
        <v>1</v>
      </c>
    </row>
    <row r="32" spans="1:11">
      <c r="B32" s="214" t="s">
        <v>309</v>
      </c>
      <c r="C32" s="215"/>
      <c r="D32" s="215"/>
      <c r="E32" s="57" t="s">
        <v>239</v>
      </c>
      <c r="F32" s="57">
        <v>6</v>
      </c>
      <c r="G32" s="201">
        <v>30</v>
      </c>
      <c r="H32" s="201">
        <v>30</v>
      </c>
      <c r="I32" s="207"/>
      <c r="J32" s="201" t="s">
        <v>7</v>
      </c>
    </row>
    <row r="33" spans="2:11">
      <c r="B33" s="199" t="s">
        <v>91</v>
      </c>
      <c r="C33" s="209" t="s">
        <v>310</v>
      </c>
      <c r="D33" s="209" t="s">
        <v>311</v>
      </c>
      <c r="E33" s="57" t="s">
        <v>239</v>
      </c>
      <c r="F33" s="57">
        <v>7</v>
      </c>
      <c r="G33" s="201">
        <v>31</v>
      </c>
      <c r="H33" s="201">
        <v>31</v>
      </c>
      <c r="I33" s="207"/>
      <c r="J33" s="202" t="s">
        <v>8</v>
      </c>
      <c r="K33">
        <v>1</v>
      </c>
    </row>
    <row r="34" spans="2:11">
      <c r="B34" s="199" t="s">
        <v>93</v>
      </c>
      <c r="C34" s="209" t="s">
        <v>312</v>
      </c>
      <c r="D34" s="209" t="s">
        <v>313</v>
      </c>
      <c r="E34" s="57" t="s">
        <v>240</v>
      </c>
      <c r="F34" s="57">
        <v>2</v>
      </c>
      <c r="G34" s="201">
        <v>32</v>
      </c>
      <c r="H34" s="202">
        <v>38</v>
      </c>
      <c r="I34" s="207"/>
      <c r="J34" s="202" t="s">
        <v>8</v>
      </c>
      <c r="K34">
        <v>1</v>
      </c>
    </row>
    <row r="35" spans="2:11">
      <c r="B35" s="214" t="s">
        <v>314</v>
      </c>
      <c r="C35" s="217"/>
      <c r="D35" s="217"/>
      <c r="E35" s="57" t="s">
        <v>240</v>
      </c>
      <c r="F35" s="57">
        <v>3</v>
      </c>
      <c r="G35" s="201">
        <v>33</v>
      </c>
      <c r="H35" s="202">
        <v>39</v>
      </c>
      <c r="I35" s="207"/>
      <c r="J35" s="202" t="s">
        <v>8</v>
      </c>
    </row>
    <row r="36" spans="2:11">
      <c r="B36" s="200" t="s">
        <v>97</v>
      </c>
      <c r="C36" s="209" t="s">
        <v>315</v>
      </c>
      <c r="D36" s="209" t="s">
        <v>316</v>
      </c>
      <c r="E36" s="57" t="s">
        <v>240</v>
      </c>
      <c r="F36" s="57">
        <v>4</v>
      </c>
      <c r="G36" s="201">
        <v>34</v>
      </c>
      <c r="H36" s="202">
        <v>40</v>
      </c>
      <c r="I36" s="207"/>
      <c r="J36" s="202" t="s">
        <v>8</v>
      </c>
      <c r="K36">
        <v>1</v>
      </c>
    </row>
    <row r="37" spans="2:11">
      <c r="B37" s="200" t="s">
        <v>99</v>
      </c>
      <c r="C37" s="209" t="s">
        <v>317</v>
      </c>
      <c r="D37" s="209" t="s">
        <v>318</v>
      </c>
      <c r="E37" s="57" t="s">
        <v>240</v>
      </c>
      <c r="F37" s="57">
        <v>5</v>
      </c>
      <c r="G37" s="201">
        <v>35</v>
      </c>
      <c r="H37" s="202">
        <v>41</v>
      </c>
      <c r="I37" s="207"/>
      <c r="J37" s="202" t="s">
        <v>8</v>
      </c>
      <c r="K37">
        <v>1</v>
      </c>
    </row>
    <row r="38" spans="2:11">
      <c r="B38" s="199" t="s">
        <v>101</v>
      </c>
      <c r="C38" s="209" t="s">
        <v>319</v>
      </c>
      <c r="D38" s="209" t="s">
        <v>320</v>
      </c>
      <c r="E38" s="57" t="s">
        <v>241</v>
      </c>
      <c r="F38" s="57">
        <v>1</v>
      </c>
      <c r="G38" s="201">
        <v>36</v>
      </c>
      <c r="H38" s="203">
        <v>49</v>
      </c>
      <c r="I38" s="207"/>
      <c r="J38" s="202" t="s">
        <v>8</v>
      </c>
      <c r="K38">
        <v>1</v>
      </c>
    </row>
    <row r="39" spans="2:11">
      <c r="B39" s="199" t="s">
        <v>103</v>
      </c>
      <c r="C39" s="209" t="s">
        <v>18</v>
      </c>
      <c r="D39" s="209" t="s">
        <v>321</v>
      </c>
      <c r="E39" s="57" t="s">
        <v>238</v>
      </c>
      <c r="F39" s="57">
        <v>12</v>
      </c>
      <c r="G39" s="202">
        <v>37</v>
      </c>
      <c r="H39" s="200">
        <v>24</v>
      </c>
      <c r="I39" s="207"/>
      <c r="J39" s="202" t="s">
        <v>8</v>
      </c>
      <c r="K39">
        <v>1</v>
      </c>
    </row>
    <row r="40" spans="2:11">
      <c r="B40" s="200" t="s">
        <v>105</v>
      </c>
      <c r="C40" s="209" t="s">
        <v>301</v>
      </c>
      <c r="D40" s="209" t="s">
        <v>302</v>
      </c>
      <c r="E40" s="57" t="s">
        <v>239</v>
      </c>
      <c r="F40" s="57">
        <v>8</v>
      </c>
      <c r="G40" s="202">
        <v>38</v>
      </c>
      <c r="H40" s="201">
        <v>32</v>
      </c>
      <c r="I40" s="207"/>
      <c r="J40" s="202" t="s">
        <v>8</v>
      </c>
      <c r="K40">
        <v>1</v>
      </c>
    </row>
    <row r="41" spans="2:11">
      <c r="B41" s="214" t="s">
        <v>322</v>
      </c>
      <c r="C41" s="215"/>
      <c r="D41" s="215"/>
      <c r="E41" s="57" t="s">
        <v>239</v>
      </c>
      <c r="F41" s="57">
        <v>9</v>
      </c>
      <c r="G41" s="202">
        <v>39</v>
      </c>
      <c r="H41" s="201">
        <v>33</v>
      </c>
      <c r="I41" s="207"/>
      <c r="J41" s="202" t="s">
        <v>8</v>
      </c>
    </row>
    <row r="42" spans="2:11">
      <c r="B42" s="200" t="s">
        <v>323</v>
      </c>
      <c r="C42" s="209" t="s">
        <v>324</v>
      </c>
      <c r="D42" s="209" t="s">
        <v>325</v>
      </c>
      <c r="E42" s="57" t="s">
        <v>239</v>
      </c>
      <c r="F42" s="57">
        <v>10</v>
      </c>
      <c r="G42" s="202">
        <v>40</v>
      </c>
      <c r="H42" s="201">
        <v>34</v>
      </c>
      <c r="I42" s="207"/>
      <c r="J42" s="202" t="s">
        <v>8</v>
      </c>
      <c r="K42">
        <v>1</v>
      </c>
    </row>
    <row r="43" spans="2:11">
      <c r="B43" s="214" t="s">
        <v>326</v>
      </c>
      <c r="C43" s="220"/>
      <c r="D43" s="220"/>
      <c r="E43" s="57" t="s">
        <v>239</v>
      </c>
      <c r="F43" s="57">
        <v>11</v>
      </c>
      <c r="G43" s="202">
        <v>41</v>
      </c>
      <c r="H43" s="201">
        <v>35</v>
      </c>
      <c r="I43" s="207"/>
      <c r="J43" s="203" t="s">
        <v>11</v>
      </c>
    </row>
    <row r="44" spans="2:11">
      <c r="B44" s="199" t="s">
        <v>110</v>
      </c>
      <c r="C44" s="209" t="s">
        <v>327</v>
      </c>
      <c r="D44" s="209" t="s">
        <v>328</v>
      </c>
      <c r="E44" s="57" t="s">
        <v>240</v>
      </c>
      <c r="F44" s="57">
        <v>6</v>
      </c>
      <c r="G44" s="202">
        <v>42</v>
      </c>
      <c r="H44" s="202">
        <v>42</v>
      </c>
      <c r="I44" s="207"/>
      <c r="J44" s="203" t="s">
        <v>11</v>
      </c>
      <c r="K44">
        <v>1</v>
      </c>
    </row>
    <row r="45" spans="2:11">
      <c r="B45" s="199" t="s">
        <v>112</v>
      </c>
      <c r="C45" s="209" t="s">
        <v>329</v>
      </c>
      <c r="D45" s="209" t="s">
        <v>330</v>
      </c>
      <c r="E45" s="57" t="s">
        <v>240</v>
      </c>
      <c r="F45" s="57">
        <v>7</v>
      </c>
      <c r="G45" s="202">
        <v>43</v>
      </c>
      <c r="H45" s="202">
        <v>43</v>
      </c>
      <c r="I45" s="207"/>
      <c r="J45" s="203" t="s">
        <v>11</v>
      </c>
      <c r="K45">
        <v>1</v>
      </c>
    </row>
    <row r="46" spans="2:11">
      <c r="B46" s="199" t="s">
        <v>114</v>
      </c>
      <c r="C46" s="209" t="s">
        <v>331</v>
      </c>
      <c r="D46" s="209" t="s">
        <v>332</v>
      </c>
      <c r="E46" s="57" t="s">
        <v>241</v>
      </c>
      <c r="F46" s="57">
        <v>2</v>
      </c>
      <c r="G46" s="202">
        <v>44</v>
      </c>
      <c r="H46" s="203">
        <v>50</v>
      </c>
      <c r="I46" s="207"/>
      <c r="J46" s="203" t="s">
        <v>11</v>
      </c>
      <c r="K46">
        <v>1</v>
      </c>
    </row>
    <row r="47" spans="2:11">
      <c r="B47" s="199" t="s">
        <v>116</v>
      </c>
      <c r="C47" s="209" t="s">
        <v>333</v>
      </c>
      <c r="D47" s="209" t="s">
        <v>334</v>
      </c>
      <c r="E47" s="57" t="s">
        <v>241</v>
      </c>
      <c r="F47" s="57">
        <v>3</v>
      </c>
      <c r="G47" s="202">
        <v>45</v>
      </c>
      <c r="H47" s="203">
        <v>51</v>
      </c>
      <c r="I47" s="207"/>
      <c r="J47" s="203" t="s">
        <v>11</v>
      </c>
      <c r="K47">
        <v>1</v>
      </c>
    </row>
    <row r="48" spans="2:11">
      <c r="B48" s="199" t="s">
        <v>118</v>
      </c>
      <c r="C48" s="209" t="s">
        <v>335</v>
      </c>
      <c r="D48" s="209" t="s">
        <v>336</v>
      </c>
      <c r="E48" s="57" t="s">
        <v>241</v>
      </c>
      <c r="F48" s="57">
        <v>4</v>
      </c>
      <c r="G48" s="202">
        <v>46</v>
      </c>
      <c r="H48" s="203">
        <v>52</v>
      </c>
      <c r="I48" s="207"/>
      <c r="J48" s="203" t="s">
        <v>11</v>
      </c>
      <c r="K48">
        <v>1</v>
      </c>
    </row>
    <row r="49" spans="2:11">
      <c r="B49" s="199" t="s">
        <v>120</v>
      </c>
      <c r="C49" s="209" t="s">
        <v>337</v>
      </c>
      <c r="D49" s="209" t="s">
        <v>338</v>
      </c>
      <c r="E49" s="57" t="s">
        <v>241</v>
      </c>
      <c r="F49" s="57">
        <v>5</v>
      </c>
      <c r="G49" s="202">
        <v>47</v>
      </c>
      <c r="H49" s="203">
        <v>53</v>
      </c>
      <c r="I49" s="207"/>
      <c r="J49" s="203" t="s">
        <v>11</v>
      </c>
      <c r="K49">
        <v>1</v>
      </c>
    </row>
    <row r="50" spans="2:11">
      <c r="B50" s="199" t="s">
        <v>122</v>
      </c>
      <c r="C50" s="208" t="s">
        <v>339</v>
      </c>
      <c r="D50" s="209" t="s">
        <v>340</v>
      </c>
      <c r="E50" s="57" t="s">
        <v>242</v>
      </c>
      <c r="F50" s="57">
        <v>1</v>
      </c>
      <c r="G50" s="202">
        <v>48</v>
      </c>
      <c r="H50" s="204">
        <v>61</v>
      </c>
      <c r="I50" s="207"/>
      <c r="J50" s="203" t="s">
        <v>11</v>
      </c>
      <c r="K50">
        <v>1</v>
      </c>
    </row>
    <row r="51" spans="2:11">
      <c r="B51" s="199" t="s">
        <v>126</v>
      </c>
      <c r="C51" s="209" t="s">
        <v>341</v>
      </c>
      <c r="D51" s="209" t="s">
        <v>342</v>
      </c>
      <c r="E51" s="57" t="s">
        <v>239</v>
      </c>
      <c r="F51" s="57">
        <v>12</v>
      </c>
      <c r="G51" s="203">
        <v>49</v>
      </c>
      <c r="H51" s="201">
        <v>36</v>
      </c>
      <c r="I51" s="207"/>
      <c r="J51" s="203" t="s">
        <v>11</v>
      </c>
      <c r="K51">
        <v>1</v>
      </c>
    </row>
    <row r="52" spans="2:11">
      <c r="B52" s="199" t="s">
        <v>128</v>
      </c>
      <c r="C52" s="209" t="s">
        <v>343</v>
      </c>
      <c r="D52" s="209" t="s">
        <v>344</v>
      </c>
      <c r="E52" s="57" t="s">
        <v>240</v>
      </c>
      <c r="F52" s="57">
        <v>8</v>
      </c>
      <c r="G52" s="203">
        <v>50</v>
      </c>
      <c r="H52" s="202">
        <v>44</v>
      </c>
      <c r="I52" s="207"/>
      <c r="J52" s="203" t="s">
        <v>11</v>
      </c>
      <c r="K52">
        <v>1</v>
      </c>
    </row>
    <row r="53" spans="2:11">
      <c r="B53" s="199" t="s">
        <v>132</v>
      </c>
      <c r="C53" s="209" t="s">
        <v>345</v>
      </c>
      <c r="D53" s="209" t="s">
        <v>346</v>
      </c>
      <c r="E53" s="57" t="s">
        <v>240</v>
      </c>
      <c r="F53" s="57">
        <v>9</v>
      </c>
      <c r="G53" s="203">
        <v>51</v>
      </c>
      <c r="H53" s="202">
        <v>45</v>
      </c>
      <c r="I53" s="207"/>
      <c r="J53" s="204" t="s">
        <v>12</v>
      </c>
      <c r="K53">
        <v>1</v>
      </c>
    </row>
    <row r="54" spans="2:11">
      <c r="B54" s="199" t="s">
        <v>134</v>
      </c>
      <c r="C54" s="209" t="s">
        <v>347</v>
      </c>
      <c r="D54" s="209" t="s">
        <v>348</v>
      </c>
      <c r="E54" s="57" t="s">
        <v>240</v>
      </c>
      <c r="F54" s="57">
        <v>10</v>
      </c>
      <c r="G54" s="203">
        <v>52</v>
      </c>
      <c r="H54" s="202">
        <v>46</v>
      </c>
      <c r="I54" s="207"/>
      <c r="J54" s="204" t="s">
        <v>12</v>
      </c>
      <c r="K54">
        <v>1</v>
      </c>
    </row>
    <row r="55" spans="2:11">
      <c r="B55" s="199" t="s">
        <v>136</v>
      </c>
      <c r="C55" s="209" t="s">
        <v>349</v>
      </c>
      <c r="D55" s="209" t="s">
        <v>350</v>
      </c>
      <c r="E55" s="57" t="s">
        <v>240</v>
      </c>
      <c r="F55" s="57">
        <v>11</v>
      </c>
      <c r="G55" s="203">
        <v>53</v>
      </c>
      <c r="H55" s="202">
        <v>47</v>
      </c>
      <c r="I55" s="207"/>
      <c r="J55" s="204" t="s">
        <v>12</v>
      </c>
      <c r="K55">
        <v>1</v>
      </c>
    </row>
    <row r="56" spans="2:11">
      <c r="B56" s="199" t="s">
        <v>138</v>
      </c>
      <c r="C56" s="209" t="s">
        <v>139</v>
      </c>
      <c r="D56" s="209"/>
      <c r="E56" s="57" t="s">
        <v>241</v>
      </c>
      <c r="F56" s="57">
        <v>6</v>
      </c>
      <c r="G56" s="203">
        <v>54</v>
      </c>
      <c r="H56" s="203">
        <v>54</v>
      </c>
      <c r="I56" s="207"/>
      <c r="J56" s="204" t="s">
        <v>12</v>
      </c>
      <c r="K56">
        <v>1</v>
      </c>
    </row>
    <row r="57" spans="2:11">
      <c r="B57" s="199" t="s">
        <v>140</v>
      </c>
      <c r="C57" s="209" t="s">
        <v>351</v>
      </c>
      <c r="D57" s="209" t="s">
        <v>352</v>
      </c>
      <c r="E57" s="57" t="s">
        <v>241</v>
      </c>
      <c r="F57" s="57">
        <v>7</v>
      </c>
      <c r="G57" s="203">
        <v>55</v>
      </c>
      <c r="H57" s="203">
        <v>55</v>
      </c>
      <c r="I57" s="207"/>
      <c r="J57" s="204" t="s">
        <v>12</v>
      </c>
      <c r="K57">
        <v>1</v>
      </c>
    </row>
    <row r="58" spans="2:11">
      <c r="B58" s="199" t="s">
        <v>142</v>
      </c>
      <c r="C58" s="209" t="s">
        <v>353</v>
      </c>
      <c r="D58" s="209" t="s">
        <v>354</v>
      </c>
      <c r="E58" s="57" t="s">
        <v>242</v>
      </c>
      <c r="F58" s="57">
        <v>2</v>
      </c>
      <c r="G58" s="203">
        <v>56</v>
      </c>
      <c r="H58" s="204">
        <v>62</v>
      </c>
      <c r="I58" s="207"/>
      <c r="J58" s="204" t="s">
        <v>12</v>
      </c>
      <c r="K58">
        <v>1</v>
      </c>
    </row>
    <row r="59" spans="2:11">
      <c r="B59" s="199" t="s">
        <v>144</v>
      </c>
      <c r="C59" s="209" t="s">
        <v>355</v>
      </c>
      <c r="D59" s="209" t="s">
        <v>356</v>
      </c>
      <c r="E59" s="57" t="s">
        <v>242</v>
      </c>
      <c r="F59" s="57">
        <v>3</v>
      </c>
      <c r="G59" s="203">
        <v>57</v>
      </c>
      <c r="H59" s="204">
        <v>63</v>
      </c>
      <c r="I59" s="207"/>
      <c r="J59" s="204" t="s">
        <v>12</v>
      </c>
      <c r="K59">
        <v>1</v>
      </c>
    </row>
    <row r="60" spans="2:11">
      <c r="B60" s="199" t="s">
        <v>146</v>
      </c>
      <c r="C60" s="209" t="s">
        <v>357</v>
      </c>
      <c r="D60" s="209" t="s">
        <v>358</v>
      </c>
      <c r="E60" s="57" t="s">
        <v>242</v>
      </c>
      <c r="F60" s="57">
        <v>4</v>
      </c>
      <c r="G60" s="203">
        <v>58</v>
      </c>
      <c r="H60" s="204">
        <v>64</v>
      </c>
      <c r="I60" s="207"/>
      <c r="J60" s="204" t="s">
        <v>12</v>
      </c>
      <c r="K60">
        <v>1</v>
      </c>
    </row>
    <row r="61" spans="2:11">
      <c r="B61" s="199" t="s">
        <v>148</v>
      </c>
      <c r="C61" s="209" t="s">
        <v>359</v>
      </c>
      <c r="D61" s="209" t="s">
        <v>360</v>
      </c>
      <c r="E61" s="57" t="s">
        <v>242</v>
      </c>
      <c r="F61" s="57">
        <v>5</v>
      </c>
      <c r="G61" s="203">
        <v>59</v>
      </c>
      <c r="H61" s="204">
        <v>65</v>
      </c>
      <c r="I61" s="207"/>
      <c r="J61" s="204" t="s">
        <v>12</v>
      </c>
      <c r="K61">
        <v>1</v>
      </c>
    </row>
    <row r="62" spans="2:11">
      <c r="B62" s="199" t="s">
        <v>150</v>
      </c>
      <c r="C62" s="209" t="s">
        <v>361</v>
      </c>
      <c r="D62" s="209" t="s">
        <v>362</v>
      </c>
      <c r="E62" s="57" t="s">
        <v>242</v>
      </c>
      <c r="F62" s="57">
        <v>6</v>
      </c>
      <c r="G62" s="203">
        <v>60</v>
      </c>
      <c r="H62" s="204">
        <v>66</v>
      </c>
      <c r="I62" s="207"/>
      <c r="J62" s="204" t="s">
        <v>12</v>
      </c>
      <c r="K62">
        <v>1</v>
      </c>
    </row>
    <row r="63" spans="2:11">
      <c r="B63" s="199" t="s">
        <v>152</v>
      </c>
      <c r="C63" s="209" t="s">
        <v>363</v>
      </c>
      <c r="D63" s="209" t="s">
        <v>364</v>
      </c>
      <c r="E63" s="57" t="s">
        <v>240</v>
      </c>
      <c r="F63" s="57">
        <v>12</v>
      </c>
      <c r="G63" s="204">
        <v>61</v>
      </c>
      <c r="H63" s="202">
        <v>48</v>
      </c>
      <c r="I63" s="207"/>
      <c r="J63" s="205" t="s">
        <v>15</v>
      </c>
      <c r="K63">
        <v>1</v>
      </c>
    </row>
    <row r="64" spans="2:11">
      <c r="B64" s="199" t="s">
        <v>154</v>
      </c>
      <c r="C64" s="209" t="s">
        <v>365</v>
      </c>
      <c r="D64" s="209" t="s">
        <v>366</v>
      </c>
      <c r="E64" s="57" t="s">
        <v>241</v>
      </c>
      <c r="F64" s="57">
        <v>8</v>
      </c>
      <c r="G64" s="204">
        <v>62</v>
      </c>
      <c r="H64" s="203">
        <v>56</v>
      </c>
      <c r="I64" s="207"/>
      <c r="J64" s="205" t="s">
        <v>15</v>
      </c>
      <c r="K64">
        <v>1</v>
      </c>
    </row>
    <row r="65" spans="1:11">
      <c r="B65" s="199" t="s">
        <v>156</v>
      </c>
      <c r="C65" s="209" t="s">
        <v>367</v>
      </c>
      <c r="D65" s="209" t="s">
        <v>368</v>
      </c>
      <c r="E65" s="57" t="s">
        <v>241</v>
      </c>
      <c r="F65" s="57">
        <v>9</v>
      </c>
      <c r="G65" s="204">
        <v>63</v>
      </c>
      <c r="H65" s="203">
        <v>57</v>
      </c>
      <c r="I65" s="207"/>
      <c r="J65" s="205" t="s">
        <v>15</v>
      </c>
      <c r="K65">
        <v>1</v>
      </c>
    </row>
    <row r="66" spans="1:11">
      <c r="B66" s="199" t="s">
        <v>160</v>
      </c>
      <c r="C66" s="209" t="s">
        <v>369</v>
      </c>
      <c r="D66" s="209" t="s">
        <v>370</v>
      </c>
      <c r="E66" s="57" t="s">
        <v>241</v>
      </c>
      <c r="F66" s="57">
        <v>10</v>
      </c>
      <c r="G66" s="204">
        <v>64</v>
      </c>
      <c r="H66" s="203">
        <v>58</v>
      </c>
      <c r="I66" s="207"/>
      <c r="J66" s="205" t="s">
        <v>15</v>
      </c>
      <c r="K66">
        <v>1</v>
      </c>
    </row>
    <row r="67" spans="1:11">
      <c r="B67" s="199" t="s">
        <v>162</v>
      </c>
      <c r="C67" s="209" t="s">
        <v>371</v>
      </c>
      <c r="D67" s="209" t="s">
        <v>372</v>
      </c>
      <c r="E67" s="57" t="s">
        <v>241</v>
      </c>
      <c r="F67" s="57">
        <v>11</v>
      </c>
      <c r="G67" s="204">
        <v>65</v>
      </c>
      <c r="H67" s="203">
        <v>59</v>
      </c>
      <c r="I67" s="207"/>
      <c r="J67" s="205" t="s">
        <v>15</v>
      </c>
      <c r="K67">
        <v>1</v>
      </c>
    </row>
    <row r="68" spans="1:11">
      <c r="B68" s="199" t="s">
        <v>164</v>
      </c>
      <c r="C68" s="209" t="s">
        <v>373</v>
      </c>
      <c r="D68" s="209" t="s">
        <v>374</v>
      </c>
      <c r="E68" s="57" t="s">
        <v>241</v>
      </c>
      <c r="F68" s="57">
        <v>12</v>
      </c>
      <c r="G68" s="204">
        <v>66</v>
      </c>
      <c r="H68" s="203">
        <v>60</v>
      </c>
      <c r="I68" s="207"/>
      <c r="J68" s="205" t="s">
        <v>15</v>
      </c>
      <c r="K68">
        <v>1</v>
      </c>
    </row>
    <row r="69" spans="1:11">
      <c r="B69" s="199" t="s">
        <v>166</v>
      </c>
      <c r="C69" s="209" t="s">
        <v>375</v>
      </c>
      <c r="D69" s="209" t="s">
        <v>376</v>
      </c>
      <c r="E69" s="57" t="s">
        <v>242</v>
      </c>
      <c r="F69" s="57">
        <v>7</v>
      </c>
      <c r="G69" s="204">
        <v>67</v>
      </c>
      <c r="H69" s="204">
        <v>67</v>
      </c>
      <c r="I69" s="207"/>
      <c r="J69" s="205" t="s">
        <v>15</v>
      </c>
      <c r="K69">
        <v>1</v>
      </c>
    </row>
    <row r="70" spans="1:11">
      <c r="B70" s="199" t="s">
        <v>168</v>
      </c>
      <c r="C70" s="209" t="s">
        <v>377</v>
      </c>
      <c r="D70" s="209" t="s">
        <v>378</v>
      </c>
      <c r="E70" s="57" t="s">
        <v>242</v>
      </c>
      <c r="F70" s="57">
        <v>8</v>
      </c>
      <c r="G70" s="204">
        <v>68</v>
      </c>
      <c r="H70" s="204">
        <v>68</v>
      </c>
      <c r="I70" s="207"/>
      <c r="J70" s="205" t="s">
        <v>15</v>
      </c>
      <c r="K70">
        <v>1</v>
      </c>
    </row>
    <row r="71" spans="1:11">
      <c r="B71" s="200" t="s">
        <v>170</v>
      </c>
      <c r="C71" s="209" t="s">
        <v>379</v>
      </c>
      <c r="D71" s="209" t="s">
        <v>380</v>
      </c>
      <c r="E71" s="57" t="s">
        <v>242</v>
      </c>
      <c r="F71" s="57">
        <v>9</v>
      </c>
      <c r="G71" s="204">
        <v>69</v>
      </c>
      <c r="H71" s="204">
        <v>69</v>
      </c>
      <c r="I71" s="207"/>
      <c r="J71" s="205" t="s">
        <v>15</v>
      </c>
      <c r="K71">
        <v>1</v>
      </c>
    </row>
    <row r="72" spans="1:11">
      <c r="A72">
        <v>1</v>
      </c>
      <c r="B72" s="57" t="s">
        <v>381</v>
      </c>
      <c r="C72" s="209"/>
      <c r="D72" s="209"/>
      <c r="E72" s="57" t="s">
        <v>242</v>
      </c>
      <c r="F72" s="57">
        <v>10</v>
      </c>
      <c r="G72" s="204">
        <v>70</v>
      </c>
      <c r="H72" s="204">
        <v>70</v>
      </c>
      <c r="I72" s="207"/>
      <c r="J72" s="205" t="s">
        <v>15</v>
      </c>
    </row>
    <row r="73" spans="1:11">
      <c r="A73">
        <v>1</v>
      </c>
      <c r="B73" s="57" t="s">
        <v>382</v>
      </c>
      <c r="C73" s="209"/>
      <c r="D73" s="209"/>
      <c r="E73" s="57" t="s">
        <v>242</v>
      </c>
      <c r="F73" s="57">
        <v>11</v>
      </c>
      <c r="G73" s="204">
        <v>71</v>
      </c>
      <c r="H73" s="204">
        <v>71</v>
      </c>
      <c r="I73" s="207"/>
      <c r="J73" s="205" t="s">
        <v>15</v>
      </c>
    </row>
    <row r="74" spans="1:11">
      <c r="B74" s="199" t="s">
        <v>172</v>
      </c>
      <c r="C74" s="208" t="s">
        <v>383</v>
      </c>
      <c r="D74" s="209" t="s">
        <v>384</v>
      </c>
      <c r="E74" s="57" t="s">
        <v>242</v>
      </c>
      <c r="F74" s="57">
        <v>12</v>
      </c>
      <c r="G74" s="204">
        <v>72</v>
      </c>
      <c r="H74" s="204">
        <v>72</v>
      </c>
      <c r="I74" s="207"/>
      <c r="J74" s="205" t="s">
        <v>15</v>
      </c>
      <c r="K74">
        <v>1</v>
      </c>
    </row>
    <row r="75" spans="1:11">
      <c r="B75" s="221"/>
      <c r="C75" s="222"/>
      <c r="D75" s="222"/>
      <c r="E75" s="221"/>
      <c r="F75" s="221"/>
      <c r="G75" s="223"/>
      <c r="H75" s="204"/>
      <c r="I75" s="207"/>
      <c r="J75" s="205"/>
    </row>
    <row r="76" spans="1:11">
      <c r="A76" s="210">
        <f>(COUNT(A3:A75))</f>
        <v>3</v>
      </c>
      <c r="B76" s="224" t="s">
        <v>385</v>
      </c>
      <c r="C76" s="225"/>
      <c r="D76" s="225"/>
      <c r="E76" s="225"/>
      <c r="F76" s="225"/>
      <c r="G76" s="225"/>
      <c r="J76" s="226" t="s">
        <v>386</v>
      </c>
      <c r="K76" s="210">
        <f>COUNT(K3:K75,J80:J89)</f>
        <v>72</v>
      </c>
    </row>
    <row r="77" spans="1:11">
      <c r="B77" s="227"/>
      <c r="C77" s="227"/>
      <c r="D77" s="227"/>
      <c r="E77" s="227"/>
      <c r="F77" s="227"/>
      <c r="G77" s="227"/>
    </row>
    <row r="78" spans="1:11">
      <c r="B78" s="240" t="s">
        <v>387</v>
      </c>
      <c r="C78" s="240"/>
      <c r="D78" s="240"/>
      <c r="E78" s="240"/>
      <c r="F78" s="240"/>
      <c r="G78" s="240"/>
    </row>
    <row r="79" spans="1:11">
      <c r="B79" s="57" t="s">
        <v>388</v>
      </c>
      <c r="C79" s="228" t="s">
        <v>214</v>
      </c>
      <c r="D79" s="57" t="s">
        <v>243</v>
      </c>
      <c r="E79" s="57" t="s">
        <v>244</v>
      </c>
      <c r="F79" s="241" t="s">
        <v>389</v>
      </c>
      <c r="G79" s="241"/>
      <c r="H79" s="240" t="s">
        <v>390</v>
      </c>
      <c r="I79" s="240"/>
    </row>
    <row r="80" spans="1:11">
      <c r="B80" s="57">
        <v>1</v>
      </c>
      <c r="C80" s="229" t="s">
        <v>130</v>
      </c>
      <c r="D80" s="209" t="s">
        <v>391</v>
      </c>
      <c r="E80" s="209" t="s">
        <v>392</v>
      </c>
      <c r="F80" s="240"/>
      <c r="G80" s="240"/>
      <c r="H80" s="240" t="s">
        <v>262</v>
      </c>
      <c r="I80" s="240"/>
      <c r="J80">
        <v>1</v>
      </c>
    </row>
    <row r="81" spans="2:10">
      <c r="B81" s="57">
        <v>2</v>
      </c>
      <c r="C81" s="202" t="s">
        <v>176</v>
      </c>
      <c r="D81" s="209" t="s">
        <v>393</v>
      </c>
      <c r="E81" s="209" t="s">
        <v>394</v>
      </c>
      <c r="F81" s="240" t="s">
        <v>395</v>
      </c>
      <c r="G81" s="240"/>
      <c r="H81" s="240" t="s">
        <v>264</v>
      </c>
      <c r="I81" s="240"/>
      <c r="J81">
        <v>1</v>
      </c>
    </row>
    <row r="82" spans="2:10">
      <c r="B82" s="57">
        <v>3</v>
      </c>
      <c r="C82" s="205" t="s">
        <v>108</v>
      </c>
      <c r="D82" s="209" t="s">
        <v>396</v>
      </c>
      <c r="E82" s="209" t="s">
        <v>397</v>
      </c>
      <c r="F82" s="240" t="s">
        <v>398</v>
      </c>
      <c r="G82" s="240"/>
      <c r="H82" s="240" t="s">
        <v>262</v>
      </c>
      <c r="I82" s="240"/>
      <c r="J82">
        <v>1</v>
      </c>
    </row>
    <row r="83" spans="2:10">
      <c r="B83" s="57">
        <v>4</v>
      </c>
      <c r="C83" s="200" t="s">
        <v>87</v>
      </c>
      <c r="D83" s="209" t="s">
        <v>399</v>
      </c>
      <c r="E83" s="209" t="s">
        <v>400</v>
      </c>
      <c r="F83" s="240" t="s">
        <v>401</v>
      </c>
      <c r="G83" s="240"/>
      <c r="H83" s="240" t="s">
        <v>402</v>
      </c>
      <c r="I83" s="240"/>
      <c r="J83">
        <v>1</v>
      </c>
    </row>
    <row r="84" spans="2:10">
      <c r="B84" s="57">
        <v>5</v>
      </c>
      <c r="C84" s="200" t="s">
        <v>89</v>
      </c>
      <c r="D84" s="208" t="s">
        <v>403</v>
      </c>
      <c r="E84" s="209" t="s">
        <v>404</v>
      </c>
      <c r="F84" s="240"/>
      <c r="G84" s="240"/>
      <c r="H84" s="240" t="s">
        <v>402</v>
      </c>
      <c r="I84" s="240"/>
      <c r="J84">
        <v>1</v>
      </c>
    </row>
    <row r="85" spans="2:10">
      <c r="B85" s="57">
        <v>6</v>
      </c>
      <c r="C85" s="205" t="s">
        <v>52</v>
      </c>
      <c r="D85" s="209" t="s">
        <v>405</v>
      </c>
      <c r="E85" s="209" t="s">
        <v>406</v>
      </c>
      <c r="F85" s="240"/>
      <c r="G85" s="240"/>
      <c r="H85" s="240" t="s">
        <v>262</v>
      </c>
      <c r="I85" s="240"/>
      <c r="J85">
        <v>1</v>
      </c>
    </row>
    <row r="86" spans="2:10">
      <c r="B86" s="57">
        <v>7</v>
      </c>
      <c r="C86" s="205" t="s">
        <v>158</v>
      </c>
      <c r="D86" s="209" t="s">
        <v>407</v>
      </c>
      <c r="E86" s="209" t="s">
        <v>408</v>
      </c>
      <c r="F86" s="240" t="s">
        <v>409</v>
      </c>
      <c r="G86" s="240"/>
      <c r="H86" s="240" t="s">
        <v>262</v>
      </c>
      <c r="I86" s="240"/>
      <c r="J86">
        <v>1</v>
      </c>
    </row>
    <row r="87" spans="2:10">
      <c r="B87" s="57">
        <v>8</v>
      </c>
      <c r="C87" s="205" t="s">
        <v>95</v>
      </c>
      <c r="D87" s="209" t="s">
        <v>410</v>
      </c>
      <c r="E87" s="209" t="s">
        <v>411</v>
      </c>
      <c r="F87" s="240"/>
      <c r="G87" s="240"/>
      <c r="H87" s="240" t="s">
        <v>262</v>
      </c>
      <c r="I87" s="240"/>
      <c r="J87">
        <v>1</v>
      </c>
    </row>
    <row r="88" spans="2:10">
      <c r="B88" s="57">
        <v>9</v>
      </c>
      <c r="C88" s="200" t="s">
        <v>124</v>
      </c>
      <c r="D88" s="209" t="s">
        <v>412</v>
      </c>
      <c r="E88" s="209" t="s">
        <v>413</v>
      </c>
      <c r="F88" s="240" t="s">
        <v>414</v>
      </c>
      <c r="G88" s="240"/>
      <c r="H88" s="240" t="s">
        <v>402</v>
      </c>
      <c r="I88" s="240"/>
      <c r="J88">
        <v>1</v>
      </c>
    </row>
    <row r="89" spans="2:10">
      <c r="B89" s="57">
        <v>10</v>
      </c>
      <c r="C89" s="203" t="s">
        <v>174</v>
      </c>
      <c r="D89" s="209" t="s">
        <v>415</v>
      </c>
      <c r="E89" s="209" t="s">
        <v>416</v>
      </c>
      <c r="F89" s="240"/>
      <c r="G89" s="240"/>
      <c r="H89" s="240" t="s">
        <v>266</v>
      </c>
      <c r="I89" s="240"/>
      <c r="J89">
        <v>1</v>
      </c>
    </row>
    <row r="90" spans="2:10">
      <c r="B90" s="57">
        <v>12</v>
      </c>
      <c r="C90" s="209"/>
      <c r="D90" s="209"/>
      <c r="E90" s="209"/>
      <c r="F90" s="240"/>
      <c r="G90" s="240"/>
      <c r="H90" s="240"/>
      <c r="I90" s="240"/>
    </row>
    <row r="91" spans="2:10">
      <c r="B91" s="57">
        <v>13</v>
      </c>
      <c r="C91" s="209"/>
      <c r="D91" s="209"/>
      <c r="E91" s="209"/>
      <c r="F91" s="240"/>
      <c r="G91" s="240"/>
      <c r="H91" s="242"/>
      <c r="I91" s="242"/>
    </row>
    <row r="92" spans="2:10">
      <c r="B92" s="240" t="s">
        <v>417</v>
      </c>
      <c r="C92" s="240"/>
      <c r="D92" s="240"/>
      <c r="E92" s="240"/>
      <c r="F92" s="240"/>
      <c r="G92" s="240"/>
      <c r="H92" s="243"/>
      <c r="I92" s="243"/>
    </row>
    <row r="93" spans="2:10">
      <c r="B93" s="57" t="s">
        <v>265</v>
      </c>
      <c r="C93" s="57"/>
      <c r="D93" s="57"/>
      <c r="E93" s="57"/>
      <c r="F93" s="240"/>
      <c r="G93" s="240"/>
      <c r="H93" s="244"/>
      <c r="I93" s="244"/>
    </row>
    <row r="94" spans="2:10">
      <c r="B94" s="57"/>
      <c r="C94" s="57"/>
      <c r="D94" s="57"/>
      <c r="E94" s="57"/>
      <c r="F94" s="240"/>
      <c r="G94" s="240"/>
      <c r="H94" s="240"/>
      <c r="I94" s="240"/>
    </row>
    <row r="95" spans="2:10">
      <c r="B95" s="57"/>
      <c r="C95" s="57"/>
      <c r="D95" s="57"/>
      <c r="E95" s="57"/>
      <c r="F95" s="240"/>
      <c r="G95" s="240"/>
      <c r="H95" s="240"/>
      <c r="I95" s="240"/>
    </row>
    <row r="96" spans="2:10">
      <c r="B96" s="57"/>
      <c r="C96" s="57"/>
      <c r="D96" s="57"/>
      <c r="E96" s="57"/>
      <c r="F96" s="240"/>
      <c r="G96" s="240"/>
      <c r="H96" s="240"/>
      <c r="I96" s="240"/>
    </row>
    <row r="97" spans="2:9">
      <c r="B97" s="57"/>
      <c r="C97" s="57"/>
      <c r="D97" s="57"/>
      <c r="E97" s="57"/>
      <c r="F97" s="240"/>
      <c r="G97" s="240"/>
      <c r="H97" s="240"/>
      <c r="I97" s="240"/>
    </row>
    <row r="98" spans="2:9">
      <c r="B98" s="57"/>
    </row>
  </sheetData>
  <sheetProtection selectLockedCells="1" selectUnlockedCells="1"/>
  <mergeCells count="39">
    <mergeCell ref="F97:G97"/>
    <mergeCell ref="H97:I97"/>
    <mergeCell ref="F94:G94"/>
    <mergeCell ref="H94:I94"/>
    <mergeCell ref="F95:G95"/>
    <mergeCell ref="H95:I95"/>
    <mergeCell ref="F96:G96"/>
    <mergeCell ref="H96:I96"/>
    <mergeCell ref="F91:G91"/>
    <mergeCell ref="H91:I91"/>
    <mergeCell ref="B92:G92"/>
    <mergeCell ref="H92:I92"/>
    <mergeCell ref="F93:G93"/>
    <mergeCell ref="H93:I93"/>
    <mergeCell ref="F88:G88"/>
    <mergeCell ref="H88:I88"/>
    <mergeCell ref="F89:G89"/>
    <mergeCell ref="H89:I89"/>
    <mergeCell ref="F90:G90"/>
    <mergeCell ref="H90:I90"/>
    <mergeCell ref="F85:G85"/>
    <mergeCell ref="H85:I85"/>
    <mergeCell ref="F86:G86"/>
    <mergeCell ref="H86:I86"/>
    <mergeCell ref="F87:G87"/>
    <mergeCell ref="H87:I87"/>
    <mergeCell ref="F82:G82"/>
    <mergeCell ref="H82:I82"/>
    <mergeCell ref="F83:G83"/>
    <mergeCell ref="H83:I83"/>
    <mergeCell ref="F84:G84"/>
    <mergeCell ref="H84:I84"/>
    <mergeCell ref="B78:G78"/>
    <mergeCell ref="F79:G79"/>
    <mergeCell ref="H79:I79"/>
    <mergeCell ref="F80:G80"/>
    <mergeCell ref="H80:I80"/>
    <mergeCell ref="F81:G81"/>
    <mergeCell ref="H81:I81"/>
  </mergeCells>
  <phoneticPr fontId="21"/>
  <pageMargins left="0.7" right="0.7" top="0.75" bottom="0.75" header="0.51180555555555551" footer="0.51180555555555551"/>
  <pageSetup paperSize="9" firstPageNumber="0"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dimension ref="B2:E11"/>
  <sheetViews>
    <sheetView zoomScale="75" zoomScaleNormal="75" workbookViewId="0">
      <selection activeCell="B5" sqref="B5"/>
    </sheetView>
  </sheetViews>
  <sheetFormatPr defaultRowHeight="13.5"/>
  <cols>
    <col min="1" max="54" width="2.125" style="230" customWidth="1"/>
    <col min="55" max="16384" width="9" style="230"/>
  </cols>
  <sheetData>
    <row r="2" spans="2:5">
      <c r="B2" s="230" t="s">
        <v>418</v>
      </c>
    </row>
    <row r="3" spans="2:5">
      <c r="B3" s="241" t="s">
        <v>31</v>
      </c>
      <c r="C3" s="241"/>
      <c r="D3" s="241"/>
      <c r="E3" s="231"/>
    </row>
    <row r="4" spans="2:5">
      <c r="B4" s="241" t="s">
        <v>419</v>
      </c>
      <c r="C4" s="241"/>
      <c r="D4" s="241"/>
      <c r="E4" s="231"/>
    </row>
    <row r="5" spans="2:5">
      <c r="B5" s="241" t="s">
        <v>420</v>
      </c>
      <c r="C5" s="241"/>
      <c r="D5" s="241"/>
      <c r="E5" s="231"/>
    </row>
    <row r="6" spans="2:5">
      <c r="B6" s="231" t="s">
        <v>421</v>
      </c>
      <c r="C6" s="231"/>
      <c r="D6" s="231"/>
      <c r="E6" s="231"/>
    </row>
    <row r="7" spans="2:5">
      <c r="B7" s="231" t="s">
        <v>422</v>
      </c>
      <c r="C7" s="231"/>
      <c r="D7" s="231"/>
      <c r="E7" s="231"/>
    </row>
    <row r="8" spans="2:5">
      <c r="B8" s="231" t="s">
        <v>423</v>
      </c>
      <c r="C8" s="231"/>
      <c r="D8" s="231"/>
      <c r="E8" s="231"/>
    </row>
    <row r="9" spans="2:5">
      <c r="B9" s="231" t="s">
        <v>424</v>
      </c>
      <c r="C9" s="231"/>
      <c r="D9" s="231"/>
      <c r="E9" s="231"/>
    </row>
    <row r="10" spans="2:5">
      <c r="B10" s="231" t="s">
        <v>425</v>
      </c>
      <c r="C10" s="231"/>
      <c r="D10" s="231"/>
      <c r="E10" s="231"/>
    </row>
    <row r="11" spans="2:5">
      <c r="B11" s="231" t="s">
        <v>426</v>
      </c>
      <c r="C11" s="231"/>
      <c r="D11" s="231"/>
      <c r="E11" s="231"/>
    </row>
  </sheetData>
  <sheetProtection selectLockedCells="1" selectUnlockedCells="1"/>
  <mergeCells count="3">
    <mergeCell ref="B3:D3"/>
    <mergeCell ref="B4:D4"/>
    <mergeCell ref="B5:D5"/>
  </mergeCells>
  <phoneticPr fontId="2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V135"/>
  <sheetViews>
    <sheetView topLeftCell="C1" zoomScale="75" zoomScaleNormal="75" workbookViewId="0">
      <selection activeCell="J21" sqref="J21"/>
    </sheetView>
  </sheetViews>
  <sheetFormatPr defaultRowHeight="13.5" outlineLevelCol="1"/>
  <cols>
    <col min="1" max="1" width="7.125" customWidth="1"/>
    <col min="2" max="2" width="9.125" customWidth="1"/>
    <col min="3" max="3" width="8.125" customWidth="1"/>
    <col min="4" max="4" width="10.125" customWidth="1"/>
    <col min="5" max="30" width="7.125" customWidth="1"/>
    <col min="31" max="31" width="5.625" customWidth="1"/>
    <col min="32" max="32" width="5.625" customWidth="1" outlineLevel="1"/>
    <col min="33" max="47" width="6.625" customWidth="1" outlineLevel="1"/>
    <col min="48" max="48" width="9" outlineLevel="1"/>
  </cols>
  <sheetData>
    <row r="1" spans="1:47" ht="13.5" customHeight="1">
      <c r="A1" t="s">
        <v>0</v>
      </c>
      <c r="B1" s="41" t="s">
        <v>3</v>
      </c>
      <c r="E1" s="42"/>
      <c r="F1" s="42"/>
      <c r="G1" s="42"/>
      <c r="H1" s="42"/>
      <c r="I1" s="42"/>
      <c r="K1" s="42"/>
      <c r="AE1" s="43"/>
      <c r="AF1" s="44"/>
    </row>
    <row r="2" spans="1:47" ht="14.25" customHeight="1">
      <c r="A2" t="s">
        <v>178</v>
      </c>
      <c r="B2" s="45">
        <f>VLOOKUP($B1,リーグ割り当て!B3:C12,2,FALSE)</f>
        <v>10</v>
      </c>
      <c r="E2" s="42"/>
      <c r="F2" s="46"/>
      <c r="G2" s="47"/>
      <c r="H2" s="42"/>
      <c r="I2" s="42"/>
      <c r="K2" s="42"/>
      <c r="U2" s="48"/>
      <c r="V2" s="48"/>
      <c r="W2" s="48"/>
      <c r="X2" s="48"/>
      <c r="Y2" s="48"/>
      <c r="Z2" s="48"/>
      <c r="AA2" s="48"/>
      <c r="AB2" s="48"/>
      <c r="AC2" s="48"/>
      <c r="AD2" s="48"/>
      <c r="AE2" s="43"/>
      <c r="AF2" s="44" t="s">
        <v>179</v>
      </c>
    </row>
    <row r="3" spans="1:47" ht="14.25" customHeight="1">
      <c r="A3" s="49" t="s">
        <v>180</v>
      </c>
      <c r="B3" s="49">
        <f>MATCH($B$2,対戦表!$A$3:A123,0)</f>
        <v>55</v>
      </c>
      <c r="E3" s="42"/>
      <c r="F3" s="42"/>
      <c r="G3" s="47"/>
      <c r="H3" s="42"/>
      <c r="I3" s="42"/>
      <c r="K3" s="234" t="s">
        <v>181</v>
      </c>
      <c r="L3" s="234"/>
      <c r="M3" s="234"/>
      <c r="N3" s="234"/>
      <c r="O3" s="234"/>
      <c r="P3" s="234"/>
      <c r="Q3" s="234"/>
      <c r="R3" s="234"/>
      <c r="S3" s="234"/>
      <c r="T3" s="234"/>
      <c r="U3" s="234"/>
      <c r="V3" s="234"/>
      <c r="W3" s="234"/>
      <c r="X3" s="234"/>
      <c r="Y3" s="234"/>
      <c r="Z3" s="234"/>
      <c r="AA3" s="234"/>
      <c r="AB3" s="234"/>
      <c r="AC3" s="234"/>
      <c r="AD3" s="48"/>
      <c r="AE3" s="43"/>
      <c r="AF3" s="44"/>
    </row>
    <row r="4" spans="1:47" ht="14.25" customHeight="1">
      <c r="A4" s="49"/>
      <c r="B4" s="49"/>
      <c r="E4" s="42"/>
      <c r="F4" s="50"/>
      <c r="G4" s="50"/>
      <c r="H4" s="50"/>
      <c r="I4" s="42"/>
      <c r="K4" s="235" t="str">
        <f ca="1">CONCATENATE(B1," ",I6,I7,I8,I9,I10,I11,I12,I13,I14,I15,I16,I17,I18,I19)</f>
        <v xml:space="preserve">プレ 1:ベルA/0pt 2:INF/0pt 3:USG/0pt 4:海の馬/0pt 5:アゴA/0pt 6:クルA/0pt 7:MGA/0pt 8:お嬢様/0pt 9:VIP/0pt 10:銀弾丸/0pt </v>
      </c>
      <c r="L4" s="235"/>
      <c r="M4" s="235"/>
      <c r="N4" s="235"/>
      <c r="O4" s="235"/>
      <c r="P4" s="235"/>
      <c r="Q4" s="235"/>
      <c r="R4" s="235"/>
      <c r="S4" s="235"/>
      <c r="T4" s="235"/>
      <c r="U4" s="235"/>
      <c r="V4" s="235"/>
      <c r="W4" s="235"/>
      <c r="X4" s="235"/>
      <c r="Y4" s="235"/>
      <c r="Z4" s="235"/>
      <c r="AA4" s="235"/>
      <c r="AB4" s="235"/>
      <c r="AC4" s="235"/>
      <c r="AD4" s="48"/>
      <c r="AE4" s="43"/>
      <c r="AF4" s="44"/>
    </row>
    <row r="5" spans="1:47" ht="14.25" customHeight="1">
      <c r="A5" s="51" t="s">
        <v>182</v>
      </c>
      <c r="B5" s="52" t="str">
        <f>リーグ割り当て!C17</f>
        <v>名前</v>
      </c>
      <c r="C5" s="52" t="str">
        <f>リーグ割り当て!D17</f>
        <v>CR担当</v>
      </c>
      <c r="D5" s="53" t="str">
        <f>リーグ割り当て!E17</f>
        <v>ヘルプ、他</v>
      </c>
      <c r="E5" s="42"/>
      <c r="F5" s="51" t="s">
        <v>183</v>
      </c>
      <c r="G5" s="52" t="s">
        <v>28</v>
      </c>
      <c r="H5" s="53" t="s">
        <v>184</v>
      </c>
      <c r="K5" s="236" t="s">
        <v>185</v>
      </c>
      <c r="L5" s="236"/>
      <c r="M5" s="236"/>
      <c r="N5" s="236"/>
      <c r="O5" s="236"/>
      <c r="P5" s="236"/>
      <c r="Q5" s="236"/>
      <c r="R5" s="236"/>
      <c r="S5" s="236"/>
      <c r="T5" s="236"/>
      <c r="U5" s="236"/>
      <c r="V5" s="236"/>
      <c r="W5" s="236"/>
      <c r="X5" s="236"/>
      <c r="Y5" s="236"/>
      <c r="Z5" s="236"/>
      <c r="AA5" s="236"/>
      <c r="AB5" s="236"/>
      <c r="AC5" s="236"/>
      <c r="AE5" s="43"/>
      <c r="AF5" s="44"/>
    </row>
    <row r="6" spans="1:47" ht="14.25" customHeight="1">
      <c r="A6" s="54">
        <v>1</v>
      </c>
      <c r="B6" s="55" t="str">
        <f>IF($A6&lt;=$B$2,INDEX(リーグ割り当て!$C$18:$E$117,$A6+VLOOKUP($B$1,リーグ割り当て!$B$3:$E$12,4,FALSE),1),"")</f>
        <v>ベルA</v>
      </c>
      <c r="C6" s="55" t="str">
        <f>IF($A6&lt;=$B$2,INDEX(リーグ割り当て!$C$18:$E$117,$A6+VLOOKUP($B$1,リーグ割り当て!$B$3:$E$12,4,FALSE),2),"")</f>
        <v>congelo トラビス</v>
      </c>
      <c r="D6" s="56">
        <f>IF($A6&lt;=$B$2,INDEX(リーグ割り当て!$C$18:$E$117,$A6+VLOOKUP($B$1,リーグ割り当て!$B$3:$E$12,4,FALSE),3),"")</f>
        <v>0</v>
      </c>
      <c r="F6" s="54">
        <v>1</v>
      </c>
      <c r="G6" s="57" t="str">
        <f t="shared" ref="G6:G19" ca="1" si="0">HLOOKUP(F6,$AH$129:$AU$131,3,FALSE)</f>
        <v>ベルA</v>
      </c>
      <c r="H6" s="58">
        <f t="shared" ref="H6:H19" ca="1" si="1">HLOOKUP(F6,$AH$129:$AU$131,2,FALSE)</f>
        <v>0</v>
      </c>
      <c r="I6" s="59" t="str">
        <f t="shared" ref="I6:I19" ca="1" si="2">IF(G6="","",CONCATENATE(F6,":",G6,"/",H6,"pt "))</f>
        <v xml:space="preserve">1:ベルA/0pt </v>
      </c>
      <c r="K6" s="60" t="str">
        <f t="shared" ref="K6:K18" ca="1" si="3">IF(2*ROUNDDOWN((B$2+1)/2,0)&gt;A6,CONCATENATE(A6,"回戦 ",Q6,R6,S6,T6,U6,V6,W6,X6,Y6,Z6,AA6,AB6,AC6),"")</f>
        <v>1回戦 ベルA - 銀弾丸 / INF - 海の馬 / USG-アゴA / クルA - お嬢様 / MGA - VIP</v>
      </c>
      <c r="L6" s="61"/>
      <c r="M6" s="61"/>
      <c r="N6" s="61"/>
      <c r="O6" s="61"/>
      <c r="P6" s="61"/>
      <c r="Q6" s="62" t="str">
        <f t="shared" ref="Q6:Q18" ca="1" si="4">IF(B23="-",CONCATENATE(B$22,"お休み"),IF(MATCH(B$22,$B$6:$B$19,0)&lt;MATCH(B23,$B$6:$B$19,0),CONCATENATE(B$22," - ",B23),""))</f>
        <v>ベルA - 銀弾丸</v>
      </c>
      <c r="R6" s="62" t="str">
        <f t="shared" ref="R6:R18" ca="1" si="5">IF(D23="-",CONCATENATE(" / ",B$22,"お休み"),IF(MATCH(D$22,$B$6:$B$19,0)&lt;MATCH(D23,$B$6:$B$19,0),CONCATENATE(" / ",D$22," - ",D23),""))</f>
        <v xml:space="preserve"> / INF - 海の馬</v>
      </c>
      <c r="S6" s="62" t="str">
        <f t="shared" ref="S6:S18" ca="1" si="6">IF(F23="-",CONCATENATE(" / ",F$22,"お休み"),IF(MATCH(F$22,$B$6:$B$19,0)&lt;MATCH(F23,$B$6:$B$19,0),CONCATENATE(" / ",F$22,"-",F23),""))</f>
        <v xml:space="preserve"> / USG-アゴA</v>
      </c>
      <c r="T6" s="62" t="str">
        <f t="shared" ref="T6:T18" ca="1" si="7">IF(H23="-",CONCATENATE(" / ",H$22,"お休み"),IF(MATCH(H$22,$B$6:$B$19,0)&lt;MATCH(H23,$B$6:$B$19,0),CONCATENATE(" / ",H$22," - ",H23),""))</f>
        <v/>
      </c>
      <c r="U6" s="62" t="str">
        <f t="shared" ref="U6:U18" ca="1" si="8">IF(J23="-",CONCATENATE(" / ",J$22,"お休み"),IF(MATCH(J$22,$B$6:$B$19,0)&lt;MATCH(J23,$B$6:$B$19,0),CONCATENATE(" / ",J$22," - ",J23),""))</f>
        <v/>
      </c>
      <c r="V6" s="62" t="str">
        <f t="shared" ref="V6:V18" ca="1" si="9">IF(L23="-",CONCATENATE(" / ",L$22,"お休み"),IF(MATCH(L$22,$B$6:$B$19,0)&lt;MATCH(L23,$B$6:$B$19,0),CONCATENATE(" / ",L$22," - ",L23),""))</f>
        <v xml:space="preserve"> / クルA - お嬢様</v>
      </c>
      <c r="W6" s="62" t="str">
        <f t="shared" ref="W6:W18" ca="1" si="10">IF(N23="-",CONCATENATE(" / ",N$22,"お休み"),IF(MATCH(N$22,$B$6:$B$19,0)&lt;MATCH(N23,$B$6:$B$19,0),CONCATENATE(" / ",N$22," - ",N23),""))</f>
        <v xml:space="preserve"> / MGA - VIP</v>
      </c>
      <c r="X6" s="62" t="str">
        <f t="shared" ref="X6:X18" ca="1" si="11">IF(P23="-",CONCATENATE(" / ",P$22,"お休み"),IF(MATCH(P$22,$B$6:$B$19,0)&lt;MATCH(P23,$B$6:$B$19,0),CONCATENATE(" / ",P$22," - ",P23),""))</f>
        <v/>
      </c>
      <c r="Y6" s="62" t="str">
        <f t="shared" ref="Y6:Y18" ca="1" si="12">IF(R23="-",CONCATENATE(" / ",R$22,"お休み"),IF(MATCH(R$22,$B$6:$B$19,0)&lt;MATCH(R23,$B$6:$B$19,0),CONCATENATE(" / ",R$22," - ",R23),""))</f>
        <v/>
      </c>
      <c r="Z6" s="62" t="str">
        <f t="shared" ref="Z6:Z18" ca="1" si="13">IF(T23="-",CONCATENATE(" / ",T$22,"お休み"),IF(T23="-",CONCATENATE(" / ",T$22,"お休み"),IF(MATCH(T$22,$B$6:$B$19,0)&lt;MATCH(T23,$B$6:$B$19,0),CONCATENATE(" / ",T$22," - ",T23),"")))</f>
        <v/>
      </c>
      <c r="AA6" s="62" t="str">
        <f t="shared" ref="AA6:AA18" ca="1" si="14">IF(V23="-",CONCATENATE(" / ",V$22,"お休み"),IF(MATCH(V$22,$B$6:$B$19,0)&lt;MATCH(V23,$B$6:$B$19,0),CONCATENATE("/ ",V$22,"-",V23),""))</f>
        <v/>
      </c>
      <c r="AB6" s="62" t="str">
        <f t="shared" ref="AB6:AB18" ca="1" si="15">IF(X23="-",CONCATENATE(" / ",X$22,"お休み"),IF(MATCH(X$22,$B$6:$B$19,0)&lt;MATCH(X23,$B$6:$B$19,0),CONCATENATE("/ ",X$22,"-",X23),""))</f>
        <v/>
      </c>
      <c r="AC6" s="63" t="str">
        <f t="shared" ref="AC6:AC18" ca="1" si="16">IF(Z23="-",CONCATENATE(" / ",Z$22,"お休み"),IF(MATCH(Z$22,$B$6:$B$19,0)&lt;MATCH(Z23,$B$6:$B$19,0),CONCATENATE("/ ",Z$22,"-",Z23),""))</f>
        <v/>
      </c>
      <c r="AE6" s="43"/>
      <c r="AF6" s="44"/>
    </row>
    <row r="7" spans="1:47">
      <c r="A7" s="54">
        <v>2</v>
      </c>
      <c r="B7" s="55" t="str">
        <f>IF($A7&lt;=$B$2,INDEX(リーグ割り当て!$C$18:$E$117,$A7+VLOOKUP($B$1,リーグ割り当て!$B$3:$E$12,4,FALSE),1),"")</f>
        <v>INF</v>
      </c>
      <c r="C7" s="55" t="str">
        <f>IF($A7&lt;=$B$2,INDEX(リーグ割り当て!$C$18:$E$117,$A7+VLOOKUP($B$1,リーグ割り当て!$B$3:$E$12,4,FALSE),2),"")</f>
        <v>ミカエル・ロアーヌ　フェルト</v>
      </c>
      <c r="D7" s="56">
        <f>IF($A7&lt;=$B$2,INDEX(リーグ割り当て!$C$18:$E$117,$A7+VLOOKUP($B$1,リーグ割り当て!$B$3:$E$12,4,FALSE),3),"")</f>
        <v>0</v>
      </c>
      <c r="F7" s="54">
        <v>2</v>
      </c>
      <c r="G7" s="57" t="str">
        <f t="shared" ca="1" si="0"/>
        <v>INF</v>
      </c>
      <c r="H7" s="58">
        <f t="shared" ca="1" si="1"/>
        <v>0</v>
      </c>
      <c r="I7" s="59" t="str">
        <f t="shared" ca="1" si="2"/>
        <v xml:space="preserve">2:INF/0pt </v>
      </c>
      <c r="K7" s="60" t="str">
        <f t="shared" ca="1" si="3"/>
        <v>2回戦 ベルA - クルA / INF - 銀弾丸 / USG-MGA / 海の馬 - VIP / アゴA - お嬢様</v>
      </c>
      <c r="L7" s="61"/>
      <c r="M7" s="61"/>
      <c r="N7" s="61"/>
      <c r="O7" s="61"/>
      <c r="P7" s="61"/>
      <c r="Q7" s="62" t="str">
        <f t="shared" ca="1" si="4"/>
        <v>ベルA - クルA</v>
      </c>
      <c r="R7" s="62" t="str">
        <f t="shared" ca="1" si="5"/>
        <v xml:space="preserve"> / INF - 銀弾丸</v>
      </c>
      <c r="S7" s="62" t="str">
        <f t="shared" ca="1" si="6"/>
        <v xml:space="preserve"> / USG-MGA</v>
      </c>
      <c r="T7" s="62" t="str">
        <f t="shared" ca="1" si="7"/>
        <v xml:space="preserve"> / 海の馬 - VIP</v>
      </c>
      <c r="U7" s="62" t="str">
        <f t="shared" ca="1" si="8"/>
        <v xml:space="preserve"> / アゴA - お嬢様</v>
      </c>
      <c r="V7" s="62" t="str">
        <f t="shared" ca="1" si="9"/>
        <v/>
      </c>
      <c r="W7" s="62" t="str">
        <f t="shared" ca="1" si="10"/>
        <v/>
      </c>
      <c r="X7" s="62" t="str">
        <f t="shared" ca="1" si="11"/>
        <v/>
      </c>
      <c r="Y7" s="62" t="str">
        <f t="shared" ca="1" si="12"/>
        <v/>
      </c>
      <c r="Z7" s="62" t="str">
        <f t="shared" ca="1" si="13"/>
        <v/>
      </c>
      <c r="AA7" s="62" t="str">
        <f t="shared" ca="1" si="14"/>
        <v/>
      </c>
      <c r="AB7" s="62" t="str">
        <f t="shared" ca="1" si="15"/>
        <v/>
      </c>
      <c r="AC7" s="63" t="str">
        <f t="shared" ca="1" si="16"/>
        <v/>
      </c>
      <c r="AE7" s="43"/>
      <c r="AF7" s="44"/>
      <c r="AG7" s="64"/>
      <c r="AH7" s="65" t="str">
        <f>B22</f>
        <v>ベルA</v>
      </c>
      <c r="AI7" s="65" t="str">
        <f>D22</f>
        <v>INF</v>
      </c>
      <c r="AJ7" s="65" t="str">
        <f>F22</f>
        <v>USG</v>
      </c>
      <c r="AK7" s="65" t="str">
        <f>H22</f>
        <v>海の馬</v>
      </c>
      <c r="AL7" s="65" t="str">
        <f>J22</f>
        <v>アゴA</v>
      </c>
      <c r="AM7" s="65" t="str">
        <f>L22</f>
        <v>クルA</v>
      </c>
      <c r="AN7" s="65" t="str">
        <f>N22</f>
        <v>MGA</v>
      </c>
      <c r="AO7" s="65" t="str">
        <f>P22</f>
        <v>お嬢様</v>
      </c>
      <c r="AP7" s="65" t="str">
        <f>R22</f>
        <v>VIP</v>
      </c>
      <c r="AQ7" s="65" t="str">
        <f>T22</f>
        <v>銀弾丸</v>
      </c>
      <c r="AR7" s="65" t="str">
        <f>V22</f>
        <v/>
      </c>
      <c r="AS7" s="65" t="str">
        <f>X22</f>
        <v/>
      </c>
      <c r="AT7" s="65" t="str">
        <f>Z22</f>
        <v/>
      </c>
      <c r="AU7" s="66" t="str">
        <f>AB22</f>
        <v/>
      </c>
    </row>
    <row r="8" spans="1:47">
      <c r="A8" s="54">
        <v>3</v>
      </c>
      <c r="B8" s="55" t="str">
        <f>IF($A8&lt;=$B$2,INDEX(リーグ割り当て!$C$18:$E$117,$A8+VLOOKUP($B$1,リーグ割り当て!$B$3:$E$12,4,FALSE),1),"")</f>
        <v>USG</v>
      </c>
      <c r="C8" s="55" t="str">
        <f>IF($A8&lt;=$B$2,INDEX(リーグ割り当て!$C$18:$E$117,$A8+VLOOKUP($B$1,リーグ割り当て!$B$3:$E$12,4,FALSE),2),"")</f>
        <v>May　もりすうん</v>
      </c>
      <c r="D8" s="56">
        <f>IF($A8&lt;=$B$2,INDEX(リーグ割り当て!$C$18:$E$117,$A8+VLOOKUP($B$1,リーグ割り当て!$B$3:$E$12,4,FALSE),3),"")</f>
        <v>0</v>
      </c>
      <c r="F8" s="54">
        <v>3</v>
      </c>
      <c r="G8" s="57" t="str">
        <f t="shared" ca="1" si="0"/>
        <v>USG</v>
      </c>
      <c r="H8" s="58">
        <f t="shared" ca="1" si="1"/>
        <v>0</v>
      </c>
      <c r="I8" s="59" t="str">
        <f t="shared" ca="1" si="2"/>
        <v xml:space="preserve">3:USG/0pt </v>
      </c>
      <c r="K8" s="60" t="str">
        <f t="shared" ca="1" si="3"/>
        <v>3回戦 ベルA - お嬢様 / INF - MGA / USG-クルA / 海の馬 - 銀弾丸 / アゴA - VIP</v>
      </c>
      <c r="L8" s="61"/>
      <c r="M8" s="61"/>
      <c r="N8" s="61"/>
      <c r="O8" s="61"/>
      <c r="P8" s="61"/>
      <c r="Q8" s="62" t="str">
        <f t="shared" ca="1" si="4"/>
        <v>ベルA - お嬢様</v>
      </c>
      <c r="R8" s="62" t="str">
        <f t="shared" ca="1" si="5"/>
        <v xml:space="preserve"> / INF - MGA</v>
      </c>
      <c r="S8" s="62" t="str">
        <f t="shared" ca="1" si="6"/>
        <v xml:space="preserve"> / USG-クルA</v>
      </c>
      <c r="T8" s="62" t="str">
        <f t="shared" ca="1" si="7"/>
        <v xml:space="preserve"> / 海の馬 - 銀弾丸</v>
      </c>
      <c r="U8" s="62" t="str">
        <f t="shared" ca="1" si="8"/>
        <v xml:space="preserve"> / アゴA - VIP</v>
      </c>
      <c r="V8" s="62" t="str">
        <f t="shared" ca="1" si="9"/>
        <v/>
      </c>
      <c r="W8" s="62" t="str">
        <f t="shared" ca="1" si="10"/>
        <v/>
      </c>
      <c r="X8" s="62" t="str">
        <f t="shared" ca="1" si="11"/>
        <v/>
      </c>
      <c r="Y8" s="62" t="str">
        <f t="shared" ca="1" si="12"/>
        <v/>
      </c>
      <c r="Z8" s="62" t="str">
        <f t="shared" ca="1" si="13"/>
        <v/>
      </c>
      <c r="AA8" s="62" t="str">
        <f t="shared" ca="1" si="14"/>
        <v/>
      </c>
      <c r="AB8" s="62" t="str">
        <f t="shared" ca="1" si="15"/>
        <v/>
      </c>
      <c r="AC8" s="63" t="str">
        <f t="shared" ca="1" si="16"/>
        <v/>
      </c>
      <c r="AE8" s="43"/>
      <c r="AF8" s="44"/>
      <c r="AG8" s="67" t="str">
        <f t="shared" ref="AG8:AG21" si="17">B6</f>
        <v>ベルA</v>
      </c>
      <c r="AH8" s="68"/>
      <c r="AI8" s="69" t="str">
        <f t="shared" ref="AI8:AU8" ca="1" si="18">IF(OR($AG8="",AI$7=""),"",IF(ISBLANK(VLOOKUP($AG8,OFFSET($B$23:$AC$35,0,(COLUMN()-COLUMN($AH$8))*2,13,2),2,FALSE)),"",VLOOKUP($AG8,OFFSET($B$23:$AC$35,0,(COLUMN()-COLUMN($AH$8))*2,13,2),2,FALSE)))</f>
        <v/>
      </c>
      <c r="AJ8" s="69" t="str">
        <f t="shared" ca="1" si="18"/>
        <v/>
      </c>
      <c r="AK8" s="69" t="str">
        <f t="shared" ca="1" si="18"/>
        <v/>
      </c>
      <c r="AL8" s="69" t="str">
        <f t="shared" ca="1" si="18"/>
        <v/>
      </c>
      <c r="AM8" s="69" t="str">
        <f t="shared" ca="1" si="18"/>
        <v/>
      </c>
      <c r="AN8" s="69" t="str">
        <f t="shared" ca="1" si="18"/>
        <v/>
      </c>
      <c r="AO8" s="69" t="str">
        <f t="shared" ca="1" si="18"/>
        <v/>
      </c>
      <c r="AP8" s="69" t="str">
        <f t="shared" ca="1" si="18"/>
        <v/>
      </c>
      <c r="AQ8" s="69" t="str">
        <f t="shared" ca="1" si="18"/>
        <v/>
      </c>
      <c r="AR8" s="69" t="str">
        <f t="shared" ca="1" si="18"/>
        <v/>
      </c>
      <c r="AS8" s="69" t="str">
        <f t="shared" ca="1" si="18"/>
        <v/>
      </c>
      <c r="AT8" s="69" t="str">
        <f t="shared" ca="1" si="18"/>
        <v/>
      </c>
      <c r="AU8" s="70" t="str">
        <f t="shared" ca="1" si="18"/>
        <v/>
      </c>
    </row>
    <row r="9" spans="1:47">
      <c r="A9" s="54">
        <v>4</v>
      </c>
      <c r="B9" s="55" t="str">
        <f>IF($A9&lt;=$B$2,INDEX(リーグ割り当て!$C$18:$E$117,$A9+VLOOKUP($B$1,リーグ割り当て!$B$3:$E$12,4,FALSE),1),"")</f>
        <v>海の馬</v>
      </c>
      <c r="C9" s="55" t="str">
        <f>IF($A9&lt;=$B$2,INDEX(リーグ割り当て!$C$18:$E$117,$A9+VLOOKUP($B$1,リーグ割り当て!$B$3:$E$12,4,FALSE),2),"")</f>
        <v>mathez　ファーレンス</v>
      </c>
      <c r="D9" s="56">
        <f>IF($A9&lt;=$B$2,INDEX(リーグ割り当て!$C$18:$E$117,$A9+VLOOKUP($B$1,リーグ割り当て!$B$3:$E$12,4,FALSE),3),"")</f>
        <v>0</v>
      </c>
      <c r="F9" s="54">
        <v>4</v>
      </c>
      <c r="G9" s="57" t="str">
        <f t="shared" ca="1" si="0"/>
        <v>海の馬</v>
      </c>
      <c r="H9" s="58">
        <f t="shared" ca="1" si="1"/>
        <v>0</v>
      </c>
      <c r="I9" s="59" t="str">
        <f t="shared" ca="1" si="2"/>
        <v xml:space="preserve">4:海の馬/0pt </v>
      </c>
      <c r="K9" s="60" t="str">
        <f t="shared" ca="1" si="3"/>
        <v>4回戦 ベルA - アゴA / INF - VIP / USG-銀弾丸 / 海の馬 - お嬢様 / クルA - MGA</v>
      </c>
      <c r="L9" s="61"/>
      <c r="M9" s="61"/>
      <c r="N9" s="61"/>
      <c r="O9" s="61"/>
      <c r="P9" s="61"/>
      <c r="Q9" s="62" t="str">
        <f t="shared" ca="1" si="4"/>
        <v>ベルA - アゴA</v>
      </c>
      <c r="R9" s="62" t="str">
        <f t="shared" ca="1" si="5"/>
        <v xml:space="preserve"> / INF - VIP</v>
      </c>
      <c r="S9" s="62" t="str">
        <f t="shared" ca="1" si="6"/>
        <v xml:space="preserve"> / USG-銀弾丸</v>
      </c>
      <c r="T9" s="62" t="str">
        <f t="shared" ca="1" si="7"/>
        <v xml:space="preserve"> / 海の馬 - お嬢様</v>
      </c>
      <c r="U9" s="62" t="str">
        <f t="shared" ca="1" si="8"/>
        <v/>
      </c>
      <c r="V9" s="62" t="str">
        <f t="shared" ca="1" si="9"/>
        <v xml:space="preserve"> / クルA - MGA</v>
      </c>
      <c r="W9" s="62" t="str">
        <f t="shared" ca="1" si="10"/>
        <v/>
      </c>
      <c r="X9" s="62" t="str">
        <f t="shared" ca="1" si="11"/>
        <v/>
      </c>
      <c r="Y9" s="62" t="str">
        <f t="shared" ca="1" si="12"/>
        <v/>
      </c>
      <c r="Z9" s="62" t="str">
        <f t="shared" ca="1" si="13"/>
        <v/>
      </c>
      <c r="AA9" s="62" t="str">
        <f t="shared" ca="1" si="14"/>
        <v/>
      </c>
      <c r="AB9" s="62" t="str">
        <f t="shared" ca="1" si="15"/>
        <v/>
      </c>
      <c r="AC9" s="63" t="str">
        <f t="shared" ca="1" si="16"/>
        <v/>
      </c>
      <c r="AE9" s="43"/>
      <c r="AF9" s="44"/>
      <c r="AG9" s="67" t="str">
        <f t="shared" si="17"/>
        <v>INF</v>
      </c>
      <c r="AH9" s="71" t="str">
        <f t="shared" ref="AH9:AH21" ca="1" si="19">IF(OR($AG9="",AH$7=""),"",IF(ISBLANK(VLOOKUP($AG9,OFFSET($B$23:$AC$35,0,(COLUMN()-COLUMN($AH$8))*2,13,2),2,FALSE)),"",VLOOKUP($AG9,OFFSET($B$23:$AC$35,0,(COLUMN()-COLUMN($AH$8))*2,13,2),2,FALSE)))</f>
        <v/>
      </c>
      <c r="AI9" s="72"/>
      <c r="AJ9" s="73" t="str">
        <f t="shared" ref="AJ9:AU9" ca="1" si="20">IF(OR($AG9="",AJ$7=""),"",IF(ISBLANK(VLOOKUP($AG9,OFFSET($B$23:$AC$35,0,(COLUMN()-COLUMN($AH$8))*2,13,2),2,FALSE)),"",VLOOKUP($AG9,OFFSET($B$23:$AC$35,0,(COLUMN()-COLUMN($AH$8))*2,13,2),2,FALSE)))</f>
        <v/>
      </c>
      <c r="AK9" s="73" t="str">
        <f t="shared" ca="1" si="20"/>
        <v/>
      </c>
      <c r="AL9" s="73" t="str">
        <f t="shared" ca="1" si="20"/>
        <v/>
      </c>
      <c r="AM9" s="73" t="str">
        <f t="shared" ca="1" si="20"/>
        <v/>
      </c>
      <c r="AN9" s="73" t="str">
        <f t="shared" ca="1" si="20"/>
        <v/>
      </c>
      <c r="AO9" s="73" t="str">
        <f t="shared" ca="1" si="20"/>
        <v/>
      </c>
      <c r="AP9" s="73" t="str">
        <f t="shared" ca="1" si="20"/>
        <v/>
      </c>
      <c r="AQ9" s="73" t="str">
        <f t="shared" ca="1" si="20"/>
        <v/>
      </c>
      <c r="AR9" s="73" t="str">
        <f t="shared" ca="1" si="20"/>
        <v/>
      </c>
      <c r="AS9" s="73" t="str">
        <f t="shared" ca="1" si="20"/>
        <v/>
      </c>
      <c r="AT9" s="73" t="str">
        <f t="shared" ca="1" si="20"/>
        <v/>
      </c>
      <c r="AU9" s="74" t="str">
        <f t="shared" ca="1" si="20"/>
        <v/>
      </c>
    </row>
    <row r="10" spans="1:47">
      <c r="A10" s="54">
        <v>5</v>
      </c>
      <c r="B10" s="55" t="str">
        <f>IF($A10&lt;=$B$2,INDEX(リーグ割り当て!$C$18:$E$117,$A10+VLOOKUP($B$1,リーグ割り当て!$B$3:$E$12,4,FALSE),1),"")</f>
        <v>アゴA</v>
      </c>
      <c r="C10" s="55" t="str">
        <f>IF($A10&lt;=$B$2,INDEX(リーグ割り当て!$C$18:$E$117,$A10+VLOOKUP($B$1,リーグ割り当て!$B$3:$E$12,4,FALSE),2),"")</f>
        <v>アナンダ　アミー</v>
      </c>
      <c r="D10" s="56">
        <f>IF($A10&lt;=$B$2,INDEX(リーグ割り当て!$C$18:$E$117,$A10+VLOOKUP($B$1,リーグ割り当て!$B$3:$E$12,4,FALSE),3),"")</f>
        <v>0</v>
      </c>
      <c r="F10" s="54">
        <v>5</v>
      </c>
      <c r="G10" s="57" t="str">
        <f t="shared" ca="1" si="0"/>
        <v>アゴA</v>
      </c>
      <c r="H10" s="58">
        <f t="shared" ca="1" si="1"/>
        <v>0</v>
      </c>
      <c r="I10" s="59" t="str">
        <f t="shared" ca="1" si="2"/>
        <v xml:space="preserve">5:アゴA/0pt </v>
      </c>
      <c r="K10" s="60" t="str">
        <f t="shared" ca="1" si="3"/>
        <v>5回戦 ベルA - VIP / INF - USG / 海の馬 - クルA / アゴA - MGA / お嬢様 - 銀弾丸</v>
      </c>
      <c r="L10" s="61"/>
      <c r="M10" s="61"/>
      <c r="N10" s="61"/>
      <c r="O10" s="61"/>
      <c r="P10" s="61"/>
      <c r="Q10" s="62" t="str">
        <f t="shared" ca="1" si="4"/>
        <v>ベルA - VIP</v>
      </c>
      <c r="R10" s="62" t="str">
        <f t="shared" ca="1" si="5"/>
        <v xml:space="preserve"> / INF - USG</v>
      </c>
      <c r="S10" s="62" t="str">
        <f t="shared" ca="1" si="6"/>
        <v/>
      </c>
      <c r="T10" s="62" t="str">
        <f t="shared" ca="1" si="7"/>
        <v xml:space="preserve"> / 海の馬 - クルA</v>
      </c>
      <c r="U10" s="62" t="str">
        <f t="shared" ca="1" si="8"/>
        <v xml:space="preserve"> / アゴA - MGA</v>
      </c>
      <c r="V10" s="62" t="str">
        <f t="shared" ca="1" si="9"/>
        <v/>
      </c>
      <c r="W10" s="62" t="str">
        <f t="shared" ca="1" si="10"/>
        <v/>
      </c>
      <c r="X10" s="62" t="str">
        <f t="shared" ca="1" si="11"/>
        <v xml:space="preserve"> / お嬢様 - 銀弾丸</v>
      </c>
      <c r="Y10" s="62" t="str">
        <f t="shared" ca="1" si="12"/>
        <v/>
      </c>
      <c r="Z10" s="62" t="str">
        <f t="shared" ca="1" si="13"/>
        <v/>
      </c>
      <c r="AA10" s="62" t="str">
        <f t="shared" ca="1" si="14"/>
        <v/>
      </c>
      <c r="AB10" s="62" t="str">
        <f t="shared" ca="1" si="15"/>
        <v/>
      </c>
      <c r="AC10" s="63" t="str">
        <f t="shared" ca="1" si="16"/>
        <v/>
      </c>
      <c r="AE10" s="43"/>
      <c r="AF10" s="44"/>
      <c r="AG10" s="67" t="str">
        <f t="shared" si="17"/>
        <v>USG</v>
      </c>
      <c r="AH10" s="71" t="str">
        <f t="shared" ca="1" si="19"/>
        <v/>
      </c>
      <c r="AI10" s="73" t="str">
        <f t="shared" ref="AI10:AI21" ca="1" si="21">IF(OR($AG10="",AI$7=""),"",IF(ISBLANK(VLOOKUP($AG10,OFFSET($B$23:$AC$35,0,(COLUMN()-COLUMN($AH$8))*2,13,2),2,FALSE)),"",VLOOKUP($AG10,OFFSET($B$23:$AC$35,0,(COLUMN()-COLUMN($AH$8))*2,13,2),2,FALSE)))</f>
        <v/>
      </c>
      <c r="AJ10" s="72"/>
      <c r="AK10" s="73" t="str">
        <f t="shared" ref="AK10:AU10" ca="1" si="22">IF(OR($AG10="",AK$7=""),"",IF(ISBLANK(VLOOKUP($AG10,OFFSET($B$23:$AC$35,0,(COLUMN()-COLUMN($AH$8))*2,13,2),2,FALSE)),"",VLOOKUP($AG10,OFFSET($B$23:$AC$35,0,(COLUMN()-COLUMN($AH$8))*2,13,2),2,FALSE)))</f>
        <v/>
      </c>
      <c r="AL10" s="73" t="str">
        <f t="shared" ca="1" si="22"/>
        <v/>
      </c>
      <c r="AM10" s="73" t="str">
        <f t="shared" ca="1" si="22"/>
        <v/>
      </c>
      <c r="AN10" s="73" t="str">
        <f t="shared" ca="1" si="22"/>
        <v/>
      </c>
      <c r="AO10" s="73" t="str">
        <f t="shared" ca="1" si="22"/>
        <v/>
      </c>
      <c r="AP10" s="73" t="str">
        <f t="shared" ca="1" si="22"/>
        <v/>
      </c>
      <c r="AQ10" s="73" t="str">
        <f t="shared" ca="1" si="22"/>
        <v/>
      </c>
      <c r="AR10" s="73" t="str">
        <f t="shared" ca="1" si="22"/>
        <v/>
      </c>
      <c r="AS10" s="73" t="str">
        <f t="shared" ca="1" si="22"/>
        <v/>
      </c>
      <c r="AT10" s="73" t="str">
        <f t="shared" ca="1" si="22"/>
        <v/>
      </c>
      <c r="AU10" s="74" t="str">
        <f t="shared" ca="1" si="22"/>
        <v/>
      </c>
    </row>
    <row r="11" spans="1:47">
      <c r="A11" s="54">
        <v>6</v>
      </c>
      <c r="B11" s="55" t="str">
        <f>IF($A11&lt;=$B$2,INDEX(リーグ割り当て!$C$18:$E$117,$A11+VLOOKUP($B$1,リーグ割り当て!$B$3:$E$12,4,FALSE),1),"")</f>
        <v>クルA</v>
      </c>
      <c r="C11" s="55" t="str">
        <f>IF($A11&lt;=$B$2,INDEX(リーグ割り当て!$C$18:$E$117,$A11+VLOOKUP($B$1,リーグ割り当て!$B$3:$E$12,4,FALSE),2),"")</f>
        <v>Hatch　Fantasista</v>
      </c>
      <c r="D11" s="56">
        <f>IF($A11&lt;=$B$2,INDEX(リーグ割り当て!$C$18:$E$117,$A11+VLOOKUP($B$1,リーグ割り当て!$B$3:$E$12,4,FALSE),3),"")</f>
        <v>0</v>
      </c>
      <c r="F11" s="54">
        <v>6</v>
      </c>
      <c r="G11" s="57" t="str">
        <f t="shared" ca="1" si="0"/>
        <v>クルA</v>
      </c>
      <c r="H11" s="58">
        <f t="shared" ca="1" si="1"/>
        <v>0</v>
      </c>
      <c r="I11" s="59" t="str">
        <f t="shared" ca="1" si="2"/>
        <v xml:space="preserve">6:クルA/0pt </v>
      </c>
      <c r="K11" s="60" t="str">
        <f t="shared" ca="1" si="3"/>
        <v>6回戦 ベルA - MGA / INF - お嬢様 / USG-VIP / 海の馬 - アゴA / クルA - 銀弾丸</v>
      </c>
      <c r="L11" s="61"/>
      <c r="M11" s="61"/>
      <c r="N11" s="61"/>
      <c r="O11" s="61"/>
      <c r="P11" s="61"/>
      <c r="Q11" s="62" t="str">
        <f t="shared" ca="1" si="4"/>
        <v>ベルA - MGA</v>
      </c>
      <c r="R11" s="62" t="str">
        <f t="shared" ca="1" si="5"/>
        <v xml:space="preserve"> / INF - お嬢様</v>
      </c>
      <c r="S11" s="62" t="str">
        <f t="shared" ca="1" si="6"/>
        <v xml:space="preserve"> / USG-VIP</v>
      </c>
      <c r="T11" s="62" t="str">
        <f t="shared" ca="1" si="7"/>
        <v xml:space="preserve"> / 海の馬 - アゴA</v>
      </c>
      <c r="U11" s="62" t="str">
        <f t="shared" ca="1" si="8"/>
        <v/>
      </c>
      <c r="V11" s="62" t="str">
        <f t="shared" ca="1" si="9"/>
        <v xml:space="preserve"> / クルA - 銀弾丸</v>
      </c>
      <c r="W11" s="62" t="str">
        <f t="shared" ca="1" si="10"/>
        <v/>
      </c>
      <c r="X11" s="62" t="str">
        <f t="shared" ca="1" si="11"/>
        <v/>
      </c>
      <c r="Y11" s="62" t="str">
        <f t="shared" ca="1" si="12"/>
        <v/>
      </c>
      <c r="Z11" s="62" t="str">
        <f t="shared" ca="1" si="13"/>
        <v/>
      </c>
      <c r="AA11" s="62" t="str">
        <f t="shared" ca="1" si="14"/>
        <v/>
      </c>
      <c r="AB11" s="62" t="str">
        <f t="shared" ca="1" si="15"/>
        <v/>
      </c>
      <c r="AC11" s="63" t="str">
        <f t="shared" ca="1" si="16"/>
        <v/>
      </c>
      <c r="AE11" s="43"/>
      <c r="AF11" s="44"/>
      <c r="AG11" s="67" t="str">
        <f t="shared" si="17"/>
        <v>海の馬</v>
      </c>
      <c r="AH11" s="71" t="str">
        <f t="shared" ca="1" si="19"/>
        <v/>
      </c>
      <c r="AI11" s="73" t="str">
        <f t="shared" ca="1" si="21"/>
        <v/>
      </c>
      <c r="AJ11" s="73" t="str">
        <f t="shared" ref="AJ11:AJ21" ca="1" si="23">IF(OR($AG11="",AJ$7=""),"",IF(ISBLANK(VLOOKUP($AG11,OFFSET($B$23:$AC$35,0,(COLUMN()-COLUMN($AH$8))*2,13,2),2,FALSE)),"",VLOOKUP($AG11,OFFSET($B$23:$AC$35,0,(COLUMN()-COLUMN($AH$8))*2,13,2),2,FALSE)))</f>
        <v/>
      </c>
      <c r="AK11" s="72"/>
      <c r="AL11" s="73" t="str">
        <f t="shared" ref="AL11:AU11" ca="1" si="24">IF(OR($AG11="",AL$7=""),"",IF(ISBLANK(VLOOKUP($AG11,OFFSET($B$23:$AC$35,0,(COLUMN()-COLUMN($AH$8))*2,13,2),2,FALSE)),"",VLOOKUP($AG11,OFFSET($B$23:$AC$35,0,(COLUMN()-COLUMN($AH$8))*2,13,2),2,FALSE)))</f>
        <v/>
      </c>
      <c r="AM11" s="73" t="str">
        <f t="shared" ca="1" si="24"/>
        <v/>
      </c>
      <c r="AN11" s="73" t="str">
        <f t="shared" ca="1" si="24"/>
        <v/>
      </c>
      <c r="AO11" s="73" t="str">
        <f t="shared" ca="1" si="24"/>
        <v/>
      </c>
      <c r="AP11" s="73" t="str">
        <f t="shared" ca="1" si="24"/>
        <v/>
      </c>
      <c r="AQ11" s="73" t="str">
        <f t="shared" ca="1" si="24"/>
        <v/>
      </c>
      <c r="AR11" s="73" t="str">
        <f t="shared" ca="1" si="24"/>
        <v/>
      </c>
      <c r="AS11" s="73" t="str">
        <f t="shared" ca="1" si="24"/>
        <v/>
      </c>
      <c r="AT11" s="73" t="str">
        <f t="shared" ca="1" si="24"/>
        <v/>
      </c>
      <c r="AU11" s="74" t="str">
        <f t="shared" ca="1" si="24"/>
        <v/>
      </c>
    </row>
    <row r="12" spans="1:47">
      <c r="A12" s="54">
        <v>7</v>
      </c>
      <c r="B12" s="55" t="str">
        <f>IF($A12&lt;=$B$2,INDEX(リーグ割り当て!$C$18:$E$117,$A12+VLOOKUP($B$1,リーグ割り当て!$B$3:$E$12,4,FALSE),1),"")</f>
        <v>MGA</v>
      </c>
      <c r="C12" s="55" t="str">
        <f>IF($A12&lt;=$B$2,INDEX(リーグ割り当て!$C$18:$E$117,$A12+VLOOKUP($B$1,リーグ割り当て!$B$3:$E$12,4,FALSE),2),"")</f>
        <v>前田慶次　カリナ</v>
      </c>
      <c r="D12" s="56">
        <f>IF($A12&lt;=$B$2,INDEX(リーグ割り当て!$C$18:$E$117,$A12+VLOOKUP($B$1,リーグ割り当て!$B$3:$E$12,4,FALSE),3),"")</f>
        <v>0</v>
      </c>
      <c r="F12" s="54">
        <v>7</v>
      </c>
      <c r="G12" s="57" t="str">
        <f t="shared" ca="1" si="0"/>
        <v>MGA</v>
      </c>
      <c r="H12" s="58">
        <f t="shared" ca="1" si="1"/>
        <v>0</v>
      </c>
      <c r="I12" s="59" t="str">
        <f t="shared" ca="1" si="2"/>
        <v xml:space="preserve">7:MGA/0pt </v>
      </c>
      <c r="K12" s="60" t="str">
        <f t="shared" ca="1" si="3"/>
        <v>7回戦 ベルA - USG / INF - クルA / 海の馬 - MGA / アゴA - 銀弾丸 / お嬢様 - VIP</v>
      </c>
      <c r="L12" s="61"/>
      <c r="M12" s="61"/>
      <c r="N12" s="61"/>
      <c r="O12" s="61"/>
      <c r="P12" s="61"/>
      <c r="Q12" s="62" t="str">
        <f t="shared" ca="1" si="4"/>
        <v>ベルA - USG</v>
      </c>
      <c r="R12" s="62" t="str">
        <f t="shared" ca="1" si="5"/>
        <v xml:space="preserve"> / INF - クルA</v>
      </c>
      <c r="S12" s="62" t="str">
        <f t="shared" ca="1" si="6"/>
        <v/>
      </c>
      <c r="T12" s="62" t="str">
        <f t="shared" ca="1" si="7"/>
        <v xml:space="preserve"> / 海の馬 - MGA</v>
      </c>
      <c r="U12" s="62" t="str">
        <f t="shared" ca="1" si="8"/>
        <v xml:space="preserve"> / アゴA - 銀弾丸</v>
      </c>
      <c r="V12" s="62" t="str">
        <f t="shared" ca="1" si="9"/>
        <v/>
      </c>
      <c r="W12" s="62" t="str">
        <f t="shared" ca="1" si="10"/>
        <v/>
      </c>
      <c r="X12" s="62" t="str">
        <f t="shared" ca="1" si="11"/>
        <v xml:space="preserve"> / お嬢様 - VIP</v>
      </c>
      <c r="Y12" s="62" t="str">
        <f t="shared" ca="1" si="12"/>
        <v/>
      </c>
      <c r="Z12" s="62" t="str">
        <f t="shared" ca="1" si="13"/>
        <v/>
      </c>
      <c r="AA12" s="62" t="str">
        <f t="shared" ca="1" si="14"/>
        <v/>
      </c>
      <c r="AB12" s="62" t="str">
        <f t="shared" ca="1" si="15"/>
        <v/>
      </c>
      <c r="AC12" s="63" t="str">
        <f t="shared" ca="1" si="16"/>
        <v/>
      </c>
      <c r="AE12" s="43"/>
      <c r="AF12" s="44"/>
      <c r="AG12" s="67" t="str">
        <f t="shared" si="17"/>
        <v>アゴA</v>
      </c>
      <c r="AH12" s="71" t="str">
        <f t="shared" ca="1" si="19"/>
        <v/>
      </c>
      <c r="AI12" s="73" t="str">
        <f t="shared" ca="1" si="21"/>
        <v/>
      </c>
      <c r="AJ12" s="73" t="str">
        <f t="shared" ca="1" si="23"/>
        <v/>
      </c>
      <c r="AK12" s="73" t="str">
        <f t="shared" ref="AK12:AK21" ca="1" si="25">IF(OR($AG12="",AK$7=""),"",IF(ISBLANK(VLOOKUP($AG12,OFFSET($B$23:$AC$35,0,(COLUMN()-COLUMN($AH$8))*2,13,2),2,FALSE)),"",VLOOKUP($AG12,OFFSET($B$23:$AC$35,0,(COLUMN()-COLUMN($AH$8))*2,13,2),2,FALSE)))</f>
        <v/>
      </c>
      <c r="AL12" s="72"/>
      <c r="AM12" s="73" t="str">
        <f t="shared" ref="AM12:AU12" ca="1" si="26">IF(OR($AG12="",AM$7=""),"",IF(ISBLANK(VLOOKUP($AG12,OFFSET($B$23:$AC$35,0,(COLUMN()-COLUMN($AH$8))*2,13,2),2,FALSE)),"",VLOOKUP($AG12,OFFSET($B$23:$AC$35,0,(COLUMN()-COLUMN($AH$8))*2,13,2),2,FALSE)))</f>
        <v/>
      </c>
      <c r="AN12" s="73" t="str">
        <f t="shared" ca="1" si="26"/>
        <v/>
      </c>
      <c r="AO12" s="73" t="str">
        <f t="shared" ca="1" si="26"/>
        <v/>
      </c>
      <c r="AP12" s="73" t="str">
        <f t="shared" ca="1" si="26"/>
        <v/>
      </c>
      <c r="AQ12" s="73" t="str">
        <f t="shared" ca="1" si="26"/>
        <v/>
      </c>
      <c r="AR12" s="73" t="str">
        <f t="shared" ca="1" si="26"/>
        <v/>
      </c>
      <c r="AS12" s="73" t="str">
        <f t="shared" ca="1" si="26"/>
        <v/>
      </c>
      <c r="AT12" s="73" t="str">
        <f t="shared" ca="1" si="26"/>
        <v/>
      </c>
      <c r="AU12" s="74" t="str">
        <f t="shared" ca="1" si="26"/>
        <v/>
      </c>
    </row>
    <row r="13" spans="1:47">
      <c r="A13" s="54">
        <v>8</v>
      </c>
      <c r="B13" s="55" t="str">
        <f>IF($A13&lt;=$B$2,INDEX(リーグ割り当て!$C$18:$E$117,$A13+VLOOKUP($B$1,リーグ割り当て!$B$3:$E$12,4,FALSE),1),"")</f>
        <v>お嬢様</v>
      </c>
      <c r="C13" s="55" t="str">
        <f>IF($A13&lt;=$B$2,INDEX(リーグ割り当て!$C$18:$E$117,$A13+VLOOKUP($B$1,リーグ割り当て!$B$3:$E$12,4,FALSE),2),"")</f>
        <v>ryouka　Risapp</v>
      </c>
      <c r="D13" s="56">
        <f>IF($A13&lt;=$B$2,INDEX(リーグ割り当て!$C$18:$E$117,$A13+VLOOKUP($B$1,リーグ割り当て!$B$3:$E$12,4,FALSE),3),"")</f>
        <v>0</v>
      </c>
      <c r="F13" s="54">
        <v>8</v>
      </c>
      <c r="G13" s="57" t="str">
        <f t="shared" ca="1" si="0"/>
        <v>お嬢様</v>
      </c>
      <c r="H13" s="58">
        <f t="shared" ca="1" si="1"/>
        <v>0</v>
      </c>
      <c r="I13" s="59" t="str">
        <f t="shared" ca="1" si="2"/>
        <v xml:space="preserve">8:お嬢様/0pt </v>
      </c>
      <c r="K13" s="60" t="str">
        <f t="shared" ca="1" si="3"/>
        <v>8回戦 ベルA - 海の馬 / INF - アゴA / USG-お嬢様 / クルA - VIP / MGA - 銀弾丸</v>
      </c>
      <c r="L13" s="61"/>
      <c r="M13" s="61"/>
      <c r="N13" s="61"/>
      <c r="O13" s="61"/>
      <c r="P13" s="61"/>
      <c r="Q13" s="62" t="str">
        <f t="shared" ca="1" si="4"/>
        <v>ベルA - 海の馬</v>
      </c>
      <c r="R13" s="62" t="str">
        <f t="shared" ca="1" si="5"/>
        <v xml:space="preserve"> / INF - アゴA</v>
      </c>
      <c r="S13" s="62" t="str">
        <f t="shared" ca="1" si="6"/>
        <v xml:space="preserve"> / USG-お嬢様</v>
      </c>
      <c r="T13" s="62" t="str">
        <f t="shared" ca="1" si="7"/>
        <v/>
      </c>
      <c r="U13" s="62" t="str">
        <f t="shared" ca="1" si="8"/>
        <v/>
      </c>
      <c r="V13" s="62" t="str">
        <f t="shared" ca="1" si="9"/>
        <v xml:space="preserve"> / クルA - VIP</v>
      </c>
      <c r="W13" s="62" t="str">
        <f t="shared" ca="1" si="10"/>
        <v xml:space="preserve"> / MGA - 銀弾丸</v>
      </c>
      <c r="X13" s="62" t="str">
        <f t="shared" ca="1" si="11"/>
        <v/>
      </c>
      <c r="Y13" s="62" t="str">
        <f t="shared" ca="1" si="12"/>
        <v/>
      </c>
      <c r="Z13" s="62" t="str">
        <f t="shared" ca="1" si="13"/>
        <v/>
      </c>
      <c r="AA13" s="62" t="str">
        <f t="shared" ca="1" si="14"/>
        <v/>
      </c>
      <c r="AB13" s="62" t="str">
        <f t="shared" ca="1" si="15"/>
        <v/>
      </c>
      <c r="AC13" s="63" t="str">
        <f t="shared" ca="1" si="16"/>
        <v/>
      </c>
      <c r="AE13" s="43"/>
      <c r="AF13" s="44"/>
      <c r="AG13" s="67" t="str">
        <f t="shared" si="17"/>
        <v>クルA</v>
      </c>
      <c r="AH13" s="71" t="str">
        <f t="shared" ca="1" si="19"/>
        <v/>
      </c>
      <c r="AI13" s="73" t="str">
        <f t="shared" ca="1" si="21"/>
        <v/>
      </c>
      <c r="AJ13" s="73" t="str">
        <f t="shared" ca="1" si="23"/>
        <v/>
      </c>
      <c r="AK13" s="73" t="str">
        <f t="shared" ca="1" si="25"/>
        <v/>
      </c>
      <c r="AL13" s="73" t="str">
        <f t="shared" ref="AL13:AL21" ca="1" si="27">IF(OR($AG13="",AL$7=""),"",IF(ISBLANK(VLOOKUP($AG13,OFFSET($B$23:$AC$35,0,(COLUMN()-COLUMN($AH$8))*2,13,2),2,FALSE)),"",VLOOKUP($AG13,OFFSET($B$23:$AC$35,0,(COLUMN()-COLUMN($AH$8))*2,13,2),2,FALSE)))</f>
        <v/>
      </c>
      <c r="AM13" s="72"/>
      <c r="AN13" s="73" t="str">
        <f t="shared" ref="AN13:AU13" ca="1" si="28">IF(OR($AG13="",AN$7=""),"",IF(ISBLANK(VLOOKUP($AG13,OFFSET($B$23:$AC$35,0,(COLUMN()-COLUMN($AH$8))*2,13,2),2,FALSE)),"",VLOOKUP($AG13,OFFSET($B$23:$AC$35,0,(COLUMN()-COLUMN($AH$8))*2,13,2),2,FALSE)))</f>
        <v/>
      </c>
      <c r="AO13" s="73" t="str">
        <f t="shared" ca="1" si="28"/>
        <v/>
      </c>
      <c r="AP13" s="73" t="str">
        <f t="shared" ca="1" si="28"/>
        <v/>
      </c>
      <c r="AQ13" s="73" t="str">
        <f t="shared" ca="1" si="28"/>
        <v/>
      </c>
      <c r="AR13" s="73" t="str">
        <f t="shared" ca="1" si="28"/>
        <v/>
      </c>
      <c r="AS13" s="73" t="str">
        <f t="shared" ca="1" si="28"/>
        <v/>
      </c>
      <c r="AT13" s="73" t="str">
        <f t="shared" ca="1" si="28"/>
        <v/>
      </c>
      <c r="AU13" s="74" t="str">
        <f t="shared" ca="1" si="28"/>
        <v/>
      </c>
    </row>
    <row r="14" spans="1:47">
      <c r="A14" s="54">
        <v>9</v>
      </c>
      <c r="B14" s="55" t="str">
        <f>IF($A14&lt;=$B$2,INDEX(リーグ割り当て!$C$18:$E$117,$A14+VLOOKUP($B$1,リーグ割り当て!$B$3:$E$12,4,FALSE),1),"")</f>
        <v>VIP</v>
      </c>
      <c r="C14" s="55" t="str">
        <f>IF($A14&lt;=$B$2,INDEX(リーグ割り当て!$C$18:$E$117,$A14+VLOOKUP($B$1,リーグ割り当て!$B$3:$E$12,4,FALSE),2),"")</f>
        <v>こばこば　☆魔裟斗☆</v>
      </c>
      <c r="D14" s="56">
        <f>IF($A14&lt;=$B$2,INDEX(リーグ割り当て!$C$18:$E$117,$A14+VLOOKUP($B$1,リーグ割り当て!$B$3:$E$12,4,FALSE),3),"")</f>
        <v>0</v>
      </c>
      <c r="F14" s="54">
        <v>9</v>
      </c>
      <c r="G14" s="57" t="str">
        <f t="shared" ca="1" si="0"/>
        <v>VIP</v>
      </c>
      <c r="H14" s="58">
        <f t="shared" ca="1" si="1"/>
        <v>0</v>
      </c>
      <c r="I14" s="59" t="str">
        <f t="shared" ca="1" si="2"/>
        <v xml:space="preserve">9:VIP/0pt </v>
      </c>
      <c r="K14" s="60" t="str">
        <f t="shared" ca="1" si="3"/>
        <v>9回戦 ベルA - INF / USG-海の馬 / アゴA - クルA / MGA - お嬢様 / VIP - 銀弾丸</v>
      </c>
      <c r="L14" s="61"/>
      <c r="M14" s="61"/>
      <c r="N14" s="61"/>
      <c r="O14" s="61"/>
      <c r="P14" s="61"/>
      <c r="Q14" s="62" t="str">
        <f t="shared" ca="1" si="4"/>
        <v>ベルA - INF</v>
      </c>
      <c r="R14" s="62" t="str">
        <f t="shared" ca="1" si="5"/>
        <v/>
      </c>
      <c r="S14" s="62" t="str">
        <f t="shared" ca="1" si="6"/>
        <v xml:space="preserve"> / USG-海の馬</v>
      </c>
      <c r="T14" s="62" t="str">
        <f t="shared" ca="1" si="7"/>
        <v/>
      </c>
      <c r="U14" s="62" t="str">
        <f t="shared" ca="1" si="8"/>
        <v xml:space="preserve"> / アゴA - クルA</v>
      </c>
      <c r="V14" s="62" t="str">
        <f t="shared" ca="1" si="9"/>
        <v/>
      </c>
      <c r="W14" s="62" t="str">
        <f t="shared" ca="1" si="10"/>
        <v xml:space="preserve"> / MGA - お嬢様</v>
      </c>
      <c r="X14" s="62" t="str">
        <f t="shared" ca="1" si="11"/>
        <v/>
      </c>
      <c r="Y14" s="62" t="str">
        <f t="shared" ca="1" si="12"/>
        <v xml:space="preserve"> / VIP - 銀弾丸</v>
      </c>
      <c r="Z14" s="62" t="str">
        <f t="shared" ca="1" si="13"/>
        <v/>
      </c>
      <c r="AA14" s="62" t="str">
        <f t="shared" ca="1" si="14"/>
        <v/>
      </c>
      <c r="AB14" s="62" t="str">
        <f t="shared" ca="1" si="15"/>
        <v/>
      </c>
      <c r="AC14" s="63" t="str">
        <f t="shared" ca="1" si="16"/>
        <v/>
      </c>
      <c r="AE14" s="43"/>
      <c r="AF14" s="44"/>
      <c r="AG14" s="75" t="str">
        <f t="shared" si="17"/>
        <v>MGA</v>
      </c>
      <c r="AH14" s="71" t="str">
        <f t="shared" ca="1" si="19"/>
        <v/>
      </c>
      <c r="AI14" s="73" t="str">
        <f t="shared" ca="1" si="21"/>
        <v/>
      </c>
      <c r="AJ14" s="73" t="str">
        <f t="shared" ca="1" si="23"/>
        <v/>
      </c>
      <c r="AK14" s="73" t="str">
        <f t="shared" ca="1" si="25"/>
        <v/>
      </c>
      <c r="AL14" s="73" t="str">
        <f t="shared" ca="1" si="27"/>
        <v/>
      </c>
      <c r="AM14" s="73" t="str">
        <f t="shared" ref="AM14:AM21" ca="1" si="29">IF(OR($AG14="",AM$7=""),"",IF(ISBLANK(VLOOKUP($AG14,OFFSET($B$23:$AC$35,0,(COLUMN()-COLUMN($AH$8))*2,13,2),2,FALSE)),"",VLOOKUP($AG14,OFFSET($B$23:$AC$35,0,(COLUMN()-COLUMN($AH$8))*2,13,2),2,FALSE)))</f>
        <v/>
      </c>
      <c r="AN14" s="72"/>
      <c r="AO14" s="73" t="str">
        <f t="shared" ref="AO14:AU14" ca="1" si="30">IF(OR($AG14="",AO$7=""),"",IF(ISBLANK(VLOOKUP($AG14,OFFSET($B$23:$AC$35,0,(COLUMN()-COLUMN($AH$8))*2,13,2),2,FALSE)),"",VLOOKUP($AG14,OFFSET($B$23:$AC$35,0,(COLUMN()-COLUMN($AH$8))*2,13,2),2,FALSE)))</f>
        <v/>
      </c>
      <c r="AP14" s="73" t="str">
        <f t="shared" ca="1" si="30"/>
        <v/>
      </c>
      <c r="AQ14" s="73" t="str">
        <f t="shared" ca="1" si="30"/>
        <v/>
      </c>
      <c r="AR14" s="73" t="str">
        <f t="shared" ca="1" si="30"/>
        <v/>
      </c>
      <c r="AS14" s="73" t="str">
        <f t="shared" ca="1" si="30"/>
        <v/>
      </c>
      <c r="AT14" s="73" t="str">
        <f t="shared" ca="1" si="30"/>
        <v/>
      </c>
      <c r="AU14" s="74" t="str">
        <f t="shared" ca="1" si="30"/>
        <v/>
      </c>
    </row>
    <row r="15" spans="1:47">
      <c r="A15" s="54">
        <v>10</v>
      </c>
      <c r="B15" s="55" t="str">
        <f>IF($A15&lt;=$B$2,INDEX(リーグ割り当て!$C$18:$E$117,$A15+VLOOKUP($B$1,リーグ割り当て!$B$3:$E$12,4,FALSE),1),"")</f>
        <v>銀弾丸</v>
      </c>
      <c r="C15" s="55" t="str">
        <f>IF($A15&lt;=$B$2,INDEX(リーグ割り当て!$C$18:$E$117,$A15+VLOOKUP($B$1,リーグ割り当て!$B$3:$E$12,4,FALSE),2),"")</f>
        <v>マイルズ・ネイスミス　カゲトラ</v>
      </c>
      <c r="D15" s="56">
        <f>IF($A15&lt;=$B$2,INDEX(リーグ割り当て!$C$18:$E$117,$A15+VLOOKUP($B$1,リーグ割り当て!$B$3:$E$12,4,FALSE),3),"")</f>
        <v>0</v>
      </c>
      <c r="F15" s="54">
        <v>10</v>
      </c>
      <c r="G15" s="57" t="str">
        <f t="shared" ca="1" si="0"/>
        <v>銀弾丸</v>
      </c>
      <c r="H15" s="58">
        <f t="shared" ca="1" si="1"/>
        <v>0</v>
      </c>
      <c r="I15" s="59" t="str">
        <f t="shared" ca="1" si="2"/>
        <v xml:space="preserve">10:銀弾丸/0pt </v>
      </c>
      <c r="K15" s="60" t="str">
        <f t="shared" si="3"/>
        <v/>
      </c>
      <c r="L15" s="61"/>
      <c r="M15" s="61"/>
      <c r="N15" s="61"/>
      <c r="O15" s="61"/>
      <c r="P15" s="61"/>
      <c r="Q15" s="62" t="str">
        <f t="shared" ca="1" si="4"/>
        <v xml:space="preserve">ベルA - </v>
      </c>
      <c r="R15" s="62" t="str">
        <f t="shared" ca="1" si="5"/>
        <v xml:space="preserve"> / INF - </v>
      </c>
      <c r="S15" s="62" t="str">
        <f t="shared" ca="1" si="6"/>
        <v xml:space="preserve"> / USG-</v>
      </c>
      <c r="T15" s="62" t="str">
        <f t="shared" ca="1" si="7"/>
        <v xml:space="preserve"> / 海の馬 - </v>
      </c>
      <c r="U15" s="62" t="str">
        <f t="shared" ca="1" si="8"/>
        <v xml:space="preserve"> / アゴA - </v>
      </c>
      <c r="V15" s="62" t="str">
        <f t="shared" ca="1" si="9"/>
        <v xml:space="preserve"> / クルA - </v>
      </c>
      <c r="W15" s="62" t="str">
        <f t="shared" ca="1" si="10"/>
        <v xml:space="preserve"> / MGA - </v>
      </c>
      <c r="X15" s="62" t="str">
        <f t="shared" ca="1" si="11"/>
        <v xml:space="preserve"> / お嬢様 - </v>
      </c>
      <c r="Y15" s="62" t="str">
        <f t="shared" ca="1" si="12"/>
        <v xml:space="preserve"> / VIP - </v>
      </c>
      <c r="Z15" s="62" t="str">
        <f t="shared" ca="1" si="13"/>
        <v xml:space="preserve"> / 銀弾丸 - </v>
      </c>
      <c r="AA15" s="62" t="str">
        <f t="shared" ca="1" si="14"/>
        <v/>
      </c>
      <c r="AB15" s="62" t="str">
        <f t="shared" ca="1" si="15"/>
        <v/>
      </c>
      <c r="AC15" s="63" t="str">
        <f t="shared" ca="1" si="16"/>
        <v/>
      </c>
      <c r="AE15" s="43"/>
      <c r="AF15" s="44"/>
      <c r="AG15" s="75" t="str">
        <f t="shared" si="17"/>
        <v>お嬢様</v>
      </c>
      <c r="AH15" s="71" t="str">
        <f t="shared" ca="1" si="19"/>
        <v/>
      </c>
      <c r="AI15" s="73" t="str">
        <f t="shared" ca="1" si="21"/>
        <v/>
      </c>
      <c r="AJ15" s="73" t="str">
        <f t="shared" ca="1" si="23"/>
        <v/>
      </c>
      <c r="AK15" s="73" t="str">
        <f t="shared" ca="1" si="25"/>
        <v/>
      </c>
      <c r="AL15" s="73" t="str">
        <f t="shared" ca="1" si="27"/>
        <v/>
      </c>
      <c r="AM15" s="73" t="str">
        <f t="shared" ca="1" si="29"/>
        <v/>
      </c>
      <c r="AN15" s="73" t="str">
        <f t="shared" ref="AN15:AN21" ca="1" si="31">IF(OR($AG15="",AN$7=""),"",IF(ISBLANK(VLOOKUP($AG15,OFFSET($B$23:$AC$35,0,(COLUMN()-COLUMN($AH$8))*2,13,2),2,FALSE)),"",VLOOKUP($AG15,OFFSET($B$23:$AC$35,0,(COLUMN()-COLUMN($AH$8))*2,13,2),2,FALSE)))</f>
        <v/>
      </c>
      <c r="AO15" s="72"/>
      <c r="AP15" s="73" t="str">
        <f t="shared" ref="AP15:AU15" ca="1" si="32">IF(OR($AG15="",AP$7=""),"",IF(ISBLANK(VLOOKUP($AG15,OFFSET($B$23:$AC$35,0,(COLUMN()-COLUMN($AH$8))*2,13,2),2,FALSE)),"",VLOOKUP($AG15,OFFSET($B$23:$AC$35,0,(COLUMN()-COLUMN($AH$8))*2,13,2),2,FALSE)))</f>
        <v/>
      </c>
      <c r="AQ15" s="73" t="str">
        <f t="shared" ca="1" si="32"/>
        <v/>
      </c>
      <c r="AR15" s="73" t="str">
        <f t="shared" ca="1" si="32"/>
        <v/>
      </c>
      <c r="AS15" s="73" t="str">
        <f t="shared" ca="1" si="32"/>
        <v/>
      </c>
      <c r="AT15" s="73" t="str">
        <f t="shared" ca="1" si="32"/>
        <v/>
      </c>
      <c r="AU15" s="74" t="str">
        <f t="shared" ca="1" si="32"/>
        <v/>
      </c>
    </row>
    <row r="16" spans="1:47">
      <c r="A16" s="54">
        <v>11</v>
      </c>
      <c r="B16" s="55" t="str">
        <f>IF($A16&lt;=$B$2,INDEX(リーグ割り当て!$C$18:$E$117,$A16+VLOOKUP($B$1,リーグ割り当て!$B$3:$E$12,4,FALSE),1),"")</f>
        <v/>
      </c>
      <c r="C16" s="55" t="str">
        <f>IF($A16&lt;=$B$2,INDEX(リーグ割り当て!$C$18:$E$117,$A16+VLOOKUP($B$1,リーグ割り当て!$B$3:$E$12,4,FALSE),2),"")</f>
        <v/>
      </c>
      <c r="D16" s="56" t="str">
        <f>IF($A16&lt;=$B$2,INDEX(リーグ割り当て!$C$18:$E$117,$A16+VLOOKUP($B$1,リーグ割り当て!$B$3:$E$12,4,FALSE),3),"")</f>
        <v/>
      </c>
      <c r="F16" s="54">
        <v>11</v>
      </c>
      <c r="G16" s="57" t="str">
        <f t="shared" ca="1" si="0"/>
        <v/>
      </c>
      <c r="H16" s="58">
        <f t="shared" ca="1" si="1"/>
        <v>0</v>
      </c>
      <c r="I16" s="59" t="str">
        <f t="shared" ca="1" si="2"/>
        <v/>
      </c>
      <c r="K16" s="60" t="str">
        <f t="shared" si="3"/>
        <v/>
      </c>
      <c r="L16" s="61"/>
      <c r="M16" s="61"/>
      <c r="N16" s="61"/>
      <c r="O16" s="61"/>
      <c r="P16" s="61"/>
      <c r="Q16" s="62" t="str">
        <f t="shared" ca="1" si="4"/>
        <v xml:space="preserve">ベルA - </v>
      </c>
      <c r="R16" s="62" t="str">
        <f t="shared" ca="1" si="5"/>
        <v xml:space="preserve"> / INF - </v>
      </c>
      <c r="S16" s="62" t="str">
        <f t="shared" ca="1" si="6"/>
        <v xml:space="preserve"> / USG-</v>
      </c>
      <c r="T16" s="62" t="str">
        <f t="shared" ca="1" si="7"/>
        <v xml:space="preserve"> / 海の馬 - </v>
      </c>
      <c r="U16" s="62" t="str">
        <f t="shared" ca="1" si="8"/>
        <v xml:space="preserve"> / アゴA - </v>
      </c>
      <c r="V16" s="62" t="str">
        <f t="shared" ca="1" si="9"/>
        <v xml:space="preserve"> / クルA - </v>
      </c>
      <c r="W16" s="62" t="str">
        <f t="shared" ca="1" si="10"/>
        <v xml:space="preserve"> / MGA - </v>
      </c>
      <c r="X16" s="62" t="str">
        <f t="shared" ca="1" si="11"/>
        <v xml:space="preserve"> / お嬢様 - </v>
      </c>
      <c r="Y16" s="62" t="str">
        <f t="shared" ca="1" si="12"/>
        <v xml:space="preserve"> / VIP - </v>
      </c>
      <c r="Z16" s="62" t="str">
        <f t="shared" ca="1" si="13"/>
        <v xml:space="preserve"> / 銀弾丸 - </v>
      </c>
      <c r="AA16" s="62" t="str">
        <f t="shared" ca="1" si="14"/>
        <v/>
      </c>
      <c r="AB16" s="62" t="str">
        <f t="shared" ca="1" si="15"/>
        <v/>
      </c>
      <c r="AC16" s="63" t="str">
        <f t="shared" ca="1" si="16"/>
        <v/>
      </c>
      <c r="AE16" s="43"/>
      <c r="AF16" s="44"/>
      <c r="AG16" s="76" t="str">
        <f t="shared" si="17"/>
        <v>VIP</v>
      </c>
      <c r="AH16" s="71" t="str">
        <f t="shared" ca="1" si="19"/>
        <v/>
      </c>
      <c r="AI16" s="73" t="str">
        <f t="shared" ca="1" si="21"/>
        <v/>
      </c>
      <c r="AJ16" s="73" t="str">
        <f t="shared" ca="1" si="23"/>
        <v/>
      </c>
      <c r="AK16" s="73" t="str">
        <f t="shared" ca="1" si="25"/>
        <v/>
      </c>
      <c r="AL16" s="73" t="str">
        <f t="shared" ca="1" si="27"/>
        <v/>
      </c>
      <c r="AM16" s="73" t="str">
        <f t="shared" ca="1" si="29"/>
        <v/>
      </c>
      <c r="AN16" s="73" t="str">
        <f t="shared" ca="1" si="31"/>
        <v/>
      </c>
      <c r="AO16" s="73" t="str">
        <f t="shared" ref="AO16:AO21" ca="1" si="33">IF(OR($AG16="",AO$7=""),"",IF(ISBLANK(VLOOKUP($AG16,OFFSET($B$23:$AC$35,0,(COLUMN()-COLUMN($AH$8))*2,13,2),2,FALSE)),"",VLOOKUP($AG16,OFFSET($B$23:$AC$35,0,(COLUMN()-COLUMN($AH$8))*2,13,2),2,FALSE)))</f>
        <v/>
      </c>
      <c r="AP16" s="72"/>
      <c r="AQ16" s="73" t="str">
        <f ca="1">IF(OR($AG16="",AQ$7=""),"",IF(ISBLANK(VLOOKUP($AG16,OFFSET($B$23:$AC$35,0,(COLUMN()-COLUMN($AH$8))*2,13,2),2,FALSE)),"",VLOOKUP($AG16,OFFSET($B$23:$AC$35,0,(COLUMN()-COLUMN($AH$8))*2,13,2),2,FALSE)))</f>
        <v/>
      </c>
      <c r="AR16" s="73" t="str">
        <f ca="1">IF(OR($AG16="",AR$7=""),"",IF(ISBLANK(VLOOKUP($AG16,OFFSET($B$23:$AC$35,0,(COLUMN()-COLUMN($AH$8))*2,13,2),2,FALSE)),"",VLOOKUP($AG16,OFFSET($B$23:$AC$35,0,(COLUMN()-COLUMN($AH$8))*2,13,2),2,FALSE)))</f>
        <v/>
      </c>
      <c r="AS16" s="73" t="str">
        <f ca="1">IF(OR($AG16="",AS$7=""),"",IF(ISBLANK(VLOOKUP($AG16,OFFSET($B$23:$AC$35,0,(COLUMN()-COLUMN($AH$8))*2,13,2),2,FALSE)),"",VLOOKUP($AG16,OFFSET($B$23:$AC$35,0,(COLUMN()-COLUMN($AH$8))*2,13,2),2,FALSE)))</f>
        <v/>
      </c>
      <c r="AT16" s="73" t="str">
        <f ca="1">IF(OR($AG16="",AT$7=""),"",IF(ISBLANK(VLOOKUP($AG16,OFFSET($B$23:$AC$35,0,(COLUMN()-COLUMN($AH$8))*2,13,2),2,FALSE)),"",VLOOKUP($AG16,OFFSET($B$23:$AC$35,0,(COLUMN()-COLUMN($AH$8))*2,13,2),2,FALSE)))</f>
        <v/>
      </c>
      <c r="AU16" s="74" t="str">
        <f ca="1">IF(OR($AG16="",AU$7=""),"",IF(ISBLANK(VLOOKUP($AG16,OFFSET($B$23:$AC$35,0,(COLUMN()-COLUMN($AH$8))*2,13,2),2,FALSE)),"",VLOOKUP($AG16,OFFSET($B$23:$AC$35,0,(COLUMN()-COLUMN($AH$8))*2,13,2),2,FALSE)))</f>
        <v/>
      </c>
    </row>
    <row r="17" spans="1:47">
      <c r="A17" s="54">
        <v>12</v>
      </c>
      <c r="B17" s="55" t="str">
        <f>IF($A17&lt;=$B$2,INDEX(リーグ割り当て!$C$18:$E$117,$A17+VLOOKUP($B$1,リーグ割り当て!$B$3:$E$12,4,FALSE),1),"")</f>
        <v/>
      </c>
      <c r="C17" s="55" t="str">
        <f>IF($A17&lt;=$B$2,INDEX(リーグ割り当て!$C$18:$E$117,$A17+VLOOKUP($B$1,リーグ割り当て!$B$3:$E$12,4,FALSE),2),"")</f>
        <v/>
      </c>
      <c r="D17" s="56" t="str">
        <f>IF($A17&lt;=$B$2,INDEX(リーグ割り当て!$C$18:$E$117,$A17+VLOOKUP($B$1,リーグ割り当て!$B$3:$E$12,4,FALSE),3),"")</f>
        <v/>
      </c>
      <c r="F17" s="54">
        <v>12</v>
      </c>
      <c r="G17" s="57" t="str">
        <f t="shared" ca="1" si="0"/>
        <v/>
      </c>
      <c r="H17" s="58">
        <f t="shared" ca="1" si="1"/>
        <v>0</v>
      </c>
      <c r="I17" s="59" t="str">
        <f t="shared" ca="1" si="2"/>
        <v/>
      </c>
      <c r="K17" s="60" t="str">
        <f t="shared" si="3"/>
        <v/>
      </c>
      <c r="L17" s="61"/>
      <c r="M17" s="61"/>
      <c r="N17" s="61"/>
      <c r="O17" s="61"/>
      <c r="P17" s="61"/>
      <c r="Q17" s="62" t="str">
        <f t="shared" ca="1" si="4"/>
        <v xml:space="preserve">ベルA - </v>
      </c>
      <c r="R17" s="62" t="str">
        <f t="shared" ca="1" si="5"/>
        <v xml:space="preserve"> / INF - </v>
      </c>
      <c r="S17" s="62" t="str">
        <f t="shared" ca="1" si="6"/>
        <v xml:space="preserve"> / USG-</v>
      </c>
      <c r="T17" s="62" t="str">
        <f t="shared" ca="1" si="7"/>
        <v xml:space="preserve"> / 海の馬 - </v>
      </c>
      <c r="U17" s="62" t="str">
        <f t="shared" ca="1" si="8"/>
        <v xml:space="preserve"> / アゴA - </v>
      </c>
      <c r="V17" s="62" t="str">
        <f t="shared" ca="1" si="9"/>
        <v xml:space="preserve"> / クルA - </v>
      </c>
      <c r="W17" s="62" t="str">
        <f t="shared" ca="1" si="10"/>
        <v xml:space="preserve"> / MGA - </v>
      </c>
      <c r="X17" s="62" t="str">
        <f t="shared" ca="1" si="11"/>
        <v xml:space="preserve"> / お嬢様 - </v>
      </c>
      <c r="Y17" s="62" t="str">
        <f t="shared" ca="1" si="12"/>
        <v xml:space="preserve"> / VIP - </v>
      </c>
      <c r="Z17" s="62" t="str">
        <f t="shared" ca="1" si="13"/>
        <v xml:space="preserve"> / 銀弾丸 - </v>
      </c>
      <c r="AA17" s="62" t="str">
        <f t="shared" ca="1" si="14"/>
        <v/>
      </c>
      <c r="AB17" s="62" t="str">
        <f t="shared" ca="1" si="15"/>
        <v/>
      </c>
      <c r="AC17" s="63" t="str">
        <f t="shared" ca="1" si="16"/>
        <v/>
      </c>
      <c r="AE17" s="43"/>
      <c r="AF17" s="44"/>
      <c r="AG17" s="76" t="str">
        <f t="shared" si="17"/>
        <v>銀弾丸</v>
      </c>
      <c r="AH17" s="71" t="str">
        <f t="shared" ca="1" si="19"/>
        <v/>
      </c>
      <c r="AI17" s="73" t="str">
        <f t="shared" ca="1" si="21"/>
        <v/>
      </c>
      <c r="AJ17" s="73" t="str">
        <f t="shared" ca="1" si="23"/>
        <v/>
      </c>
      <c r="AK17" s="73" t="str">
        <f t="shared" ca="1" si="25"/>
        <v/>
      </c>
      <c r="AL17" s="73" t="str">
        <f t="shared" ca="1" si="27"/>
        <v/>
      </c>
      <c r="AM17" s="73" t="str">
        <f t="shared" ca="1" si="29"/>
        <v/>
      </c>
      <c r="AN17" s="73" t="str">
        <f t="shared" ca="1" si="31"/>
        <v/>
      </c>
      <c r="AO17" s="73" t="str">
        <f t="shared" ca="1" si="33"/>
        <v/>
      </c>
      <c r="AP17" s="73" t="str">
        <f ca="1">IF(OR($AG17="",AP$7=""),"",IF(ISBLANK(VLOOKUP($AG17,OFFSET($B$23:$AC$35,0,(COLUMN()-COLUMN($AH$8))*2,13,2),2,FALSE)),"",VLOOKUP($AG17,OFFSET($B$23:$AC$35,0,(COLUMN()-COLUMN($AH$8))*2,13,2),2,FALSE)))</f>
        <v/>
      </c>
      <c r="AQ17" s="72"/>
      <c r="AR17" s="73" t="str">
        <f ca="1">IF(OR($AG17="",AR$7=""),"",IF(ISBLANK(VLOOKUP($AG17,OFFSET($B$23:$AC$35,0,(COLUMN()-COLUMN($AH$8))*2,13,2),2,FALSE)),"",VLOOKUP($AG17,OFFSET($B$23:$AC$35,0,(COLUMN()-COLUMN($AH$8))*2,13,2),2,FALSE)))</f>
        <v/>
      </c>
      <c r="AS17" s="73" t="str">
        <f ca="1">IF(OR($AG17="",AS$7=""),"",IF(ISBLANK(VLOOKUP($AG17,OFFSET($B$23:$AC$35,0,(COLUMN()-COLUMN($AH$8))*2,13,2),2,FALSE)),"",VLOOKUP($AG17,OFFSET($B$23:$AC$35,0,(COLUMN()-COLUMN($AH$8))*2,13,2),2,FALSE)))</f>
        <v/>
      </c>
      <c r="AT17" s="73" t="str">
        <f ca="1">IF(OR($AG17="",AT$7=""),"",IF(ISBLANK(VLOOKUP($AG17,OFFSET($B$23:$AC$35,0,(COLUMN()-COLUMN($AH$8))*2,13,2),2,FALSE)),"",VLOOKUP($AG17,OFFSET($B$23:$AC$35,0,(COLUMN()-COLUMN($AH$8))*2,13,2),2,FALSE)))</f>
        <v/>
      </c>
      <c r="AU17" s="74" t="str">
        <f ca="1">IF(OR($AG17="",AU$7=""),"",IF(ISBLANK(VLOOKUP($AG17,OFFSET($B$23:$AC$35,0,(COLUMN()-COLUMN($AH$8))*2,13,2),2,FALSE)),"",VLOOKUP($AG17,OFFSET($B$23:$AC$35,0,(COLUMN()-COLUMN($AH$8))*2,13,2),2,FALSE)))</f>
        <v/>
      </c>
    </row>
    <row r="18" spans="1:47">
      <c r="A18" s="54">
        <v>13</v>
      </c>
      <c r="B18" s="55" t="str">
        <f>IF($A18&lt;=$B$2,INDEX(リーグ割り当て!$C$18:$E$117,$A18+VLOOKUP($B$1,リーグ割り当て!$B$3:$E$12,4,FALSE),1),"")</f>
        <v/>
      </c>
      <c r="C18" s="55" t="str">
        <f>IF($A18&lt;=$B$2,INDEX(リーグ割り当て!$C$18:$E$117,$A18+VLOOKUP($B$1,リーグ割り当て!$B$3:$E$12,4,FALSE),2),"")</f>
        <v/>
      </c>
      <c r="D18" s="56" t="str">
        <f>IF($A18&lt;=$B$2,INDEX(リーグ割り当て!$C$18:$E$117,$A18+VLOOKUP($B$1,リーグ割り当て!$B$3:$E$12,4,FALSE),3),"")</f>
        <v/>
      </c>
      <c r="F18" s="54">
        <v>13</v>
      </c>
      <c r="G18" s="57" t="str">
        <f t="shared" ca="1" si="0"/>
        <v/>
      </c>
      <c r="H18" s="58">
        <f t="shared" ca="1" si="1"/>
        <v>0</v>
      </c>
      <c r="I18" s="59" t="str">
        <f t="shared" ca="1" si="2"/>
        <v/>
      </c>
      <c r="K18" s="60" t="str">
        <f t="shared" si="3"/>
        <v/>
      </c>
      <c r="L18" s="77"/>
      <c r="M18" s="77"/>
      <c r="N18" s="77"/>
      <c r="O18" s="77"/>
      <c r="P18" s="77"/>
      <c r="Q18" s="62" t="str">
        <f t="shared" ca="1" si="4"/>
        <v xml:space="preserve">ベルA - </v>
      </c>
      <c r="R18" s="62" t="str">
        <f t="shared" ca="1" si="5"/>
        <v xml:space="preserve"> / INF - </v>
      </c>
      <c r="S18" s="62" t="str">
        <f t="shared" ca="1" si="6"/>
        <v xml:space="preserve"> / USG-</v>
      </c>
      <c r="T18" s="62" t="str">
        <f t="shared" ca="1" si="7"/>
        <v xml:space="preserve"> / 海の馬 - </v>
      </c>
      <c r="U18" s="62" t="str">
        <f t="shared" ca="1" si="8"/>
        <v xml:space="preserve"> / アゴA - </v>
      </c>
      <c r="V18" s="62" t="str">
        <f t="shared" ca="1" si="9"/>
        <v xml:space="preserve"> / クルA - </v>
      </c>
      <c r="W18" s="62" t="str">
        <f t="shared" ca="1" si="10"/>
        <v xml:space="preserve"> / MGA - </v>
      </c>
      <c r="X18" s="62" t="str">
        <f t="shared" ca="1" si="11"/>
        <v xml:space="preserve"> / お嬢様 - </v>
      </c>
      <c r="Y18" s="62" t="str">
        <f t="shared" ca="1" si="12"/>
        <v xml:space="preserve"> / VIP - </v>
      </c>
      <c r="Z18" s="62" t="str">
        <f t="shared" ca="1" si="13"/>
        <v xml:space="preserve"> / 銀弾丸 - </v>
      </c>
      <c r="AA18" s="62" t="str">
        <f t="shared" ca="1" si="14"/>
        <v/>
      </c>
      <c r="AB18" s="62" t="str">
        <f t="shared" ca="1" si="15"/>
        <v/>
      </c>
      <c r="AC18" s="63" t="str">
        <f t="shared" ca="1" si="16"/>
        <v/>
      </c>
      <c r="AE18" s="43"/>
      <c r="AF18" s="44"/>
      <c r="AG18" s="76" t="str">
        <f t="shared" si="17"/>
        <v/>
      </c>
      <c r="AH18" s="71" t="str">
        <f t="shared" ca="1" si="19"/>
        <v/>
      </c>
      <c r="AI18" s="73" t="str">
        <f t="shared" ca="1" si="21"/>
        <v/>
      </c>
      <c r="AJ18" s="73" t="str">
        <f t="shared" ca="1" si="23"/>
        <v/>
      </c>
      <c r="AK18" s="73" t="str">
        <f t="shared" ca="1" si="25"/>
        <v/>
      </c>
      <c r="AL18" s="73" t="str">
        <f t="shared" ca="1" si="27"/>
        <v/>
      </c>
      <c r="AM18" s="73" t="str">
        <f t="shared" ca="1" si="29"/>
        <v/>
      </c>
      <c r="AN18" s="73" t="str">
        <f t="shared" ca="1" si="31"/>
        <v/>
      </c>
      <c r="AO18" s="73" t="str">
        <f t="shared" ca="1" si="33"/>
        <v/>
      </c>
      <c r="AP18" s="73" t="str">
        <f ca="1">IF(OR($AG18="",AP$7=""),"",IF(ISBLANK(VLOOKUP($AG18,OFFSET($B$23:$AC$35,0,(COLUMN()-COLUMN($AH$8))*2,13,2),2,FALSE)),"",VLOOKUP($AG18,OFFSET($B$23:$AC$35,0,(COLUMN()-COLUMN($AH$8))*2,13,2),2,FALSE)))</f>
        <v/>
      </c>
      <c r="AQ18" s="73" t="str">
        <f ca="1">IF(OR($AG18="",AQ$7=""),"",IF(ISBLANK(VLOOKUP($AG18,OFFSET($B$23:$AC$35,0,(COLUMN()-COLUMN($AH$8))*2,13,2),2,FALSE)),"",VLOOKUP($AG18,OFFSET($B$23:$AC$35,0,(COLUMN()-COLUMN($AH$8))*2,13,2),2,FALSE)))</f>
        <v/>
      </c>
      <c r="AR18" s="72"/>
      <c r="AS18" s="73" t="str">
        <f ca="1">IF(OR($AG18="",AS$7=""),"",IF(ISBLANK(VLOOKUP($AG18,OFFSET($B$23:$AC$35,0,(COLUMN()-COLUMN($AH$8))*2,13,2),2,FALSE)),"",VLOOKUP($AG18,OFFSET($B$23:$AC$35,0,(COLUMN()-COLUMN($AH$8))*2,13,2),2,FALSE)))</f>
        <v/>
      </c>
      <c r="AT18" s="73" t="str">
        <f ca="1">IF(OR($AG18="",AT$7=""),"",IF(ISBLANK(VLOOKUP($AG18,OFFSET($B$23:$AC$35,0,(COLUMN()-COLUMN($AH$8))*2,13,2),2,FALSE)),"",VLOOKUP($AG18,OFFSET($B$23:$AC$35,0,(COLUMN()-COLUMN($AH$8))*2,13,2),2,FALSE)))</f>
        <v/>
      </c>
      <c r="AU18" s="74" t="str">
        <f ca="1">IF(OR($AG18="",AU$7=""),"",IF(ISBLANK(VLOOKUP($AG18,OFFSET($B$23:$AC$35,0,(COLUMN()-COLUMN($AH$8))*2,13,2),2,FALSE)),"",VLOOKUP($AG18,OFFSET($B$23:$AC$35,0,(COLUMN()-COLUMN($AH$8))*2,13,2),2,FALSE)))</f>
        <v/>
      </c>
    </row>
    <row r="19" spans="1:47">
      <c r="A19" s="78">
        <v>14</v>
      </c>
      <c r="B19" s="79" t="str">
        <f>IF($A19&lt;=$B$2,INDEX(リーグ割り当て!$C$18:$E$117,$A19+VLOOKUP($B$1,リーグ割り当て!$B$3:$E$12,4,FALSE),1),"")</f>
        <v/>
      </c>
      <c r="C19" s="79" t="str">
        <f>IF($A19&lt;=$B$2,INDEX(リーグ割り当て!$C$18:$E$117,$A19+VLOOKUP($B$1,リーグ割り当て!$B$3:$E$12,4,FALSE),2),"")</f>
        <v/>
      </c>
      <c r="D19" s="80" t="str">
        <f>IF($A19&lt;=$B$2,INDEX(リーグ割り当て!$C$18:$E$117,$A19+VLOOKUP($B$1,リーグ割り当て!$B$3:$E$12,4,FALSE),3),"")</f>
        <v/>
      </c>
      <c r="F19" s="78">
        <v>14</v>
      </c>
      <c r="G19" s="81" t="str">
        <f t="shared" ca="1" si="0"/>
        <v/>
      </c>
      <c r="H19" s="82">
        <f t="shared" ca="1" si="1"/>
        <v>0</v>
      </c>
      <c r="I19" s="59" t="str">
        <f t="shared" ca="1" si="2"/>
        <v/>
      </c>
      <c r="K19" s="83"/>
      <c r="L19" s="83"/>
      <c r="M19" s="83"/>
      <c r="N19" s="83"/>
      <c r="O19" s="83"/>
      <c r="P19" s="83"/>
      <c r="Q19" s="83"/>
      <c r="R19" s="83"/>
      <c r="S19" s="83"/>
      <c r="T19" s="83"/>
      <c r="U19" s="83"/>
      <c r="V19" s="83"/>
      <c r="W19" s="83"/>
      <c r="X19" s="84"/>
      <c r="Y19" s="84"/>
      <c r="Z19" s="84"/>
      <c r="AA19" s="84"/>
      <c r="AB19" s="84"/>
      <c r="AC19" s="84"/>
      <c r="AE19" s="43"/>
      <c r="AF19" s="44"/>
      <c r="AG19" s="76" t="str">
        <f t="shared" si="17"/>
        <v/>
      </c>
      <c r="AH19" s="71" t="str">
        <f t="shared" ca="1" si="19"/>
        <v/>
      </c>
      <c r="AI19" s="73" t="str">
        <f t="shared" ca="1" si="21"/>
        <v/>
      </c>
      <c r="AJ19" s="73" t="str">
        <f t="shared" ca="1" si="23"/>
        <v/>
      </c>
      <c r="AK19" s="73" t="str">
        <f t="shared" ca="1" si="25"/>
        <v/>
      </c>
      <c r="AL19" s="73" t="str">
        <f t="shared" ca="1" si="27"/>
        <v/>
      </c>
      <c r="AM19" s="73" t="str">
        <f t="shared" ca="1" si="29"/>
        <v/>
      </c>
      <c r="AN19" s="73" t="str">
        <f t="shared" ca="1" si="31"/>
        <v/>
      </c>
      <c r="AO19" s="73" t="str">
        <f t="shared" ca="1" si="33"/>
        <v/>
      </c>
      <c r="AP19" s="73" t="str">
        <f ca="1">IF(OR($AG19="",AP$7=""),"",IF(ISBLANK(VLOOKUP($AG19,OFFSET($B$23:$AC$35,0,(COLUMN()-COLUMN($AH$8))*2,13,2),2,FALSE)),"",VLOOKUP($AG19,OFFSET($B$23:$AC$35,0,(COLUMN()-COLUMN($AH$8))*2,13,2),2,FALSE)))</f>
        <v/>
      </c>
      <c r="AQ19" s="73" t="str">
        <f ca="1">IF(OR($AG19="",AQ$7=""),"",IF(ISBLANK(VLOOKUP($AG19,OFFSET($B$23:$AC$35,0,(COLUMN()-COLUMN($AH$8))*2,13,2),2,FALSE)),"",VLOOKUP($AG19,OFFSET($B$23:$AC$35,0,(COLUMN()-COLUMN($AH$8))*2,13,2),2,FALSE)))</f>
        <v/>
      </c>
      <c r="AR19" s="73" t="str">
        <f ca="1">IF(OR($AG19="",AR$7=""),"",IF(ISBLANK(VLOOKUP($AG19,OFFSET($B$23:$AC$35,0,(COLUMN()-COLUMN($AH$8))*2,13,2),2,FALSE)),"",VLOOKUP($AG19,OFFSET($B$23:$AC$35,0,(COLUMN()-COLUMN($AH$8))*2,13,2),2,FALSE)))</f>
        <v/>
      </c>
      <c r="AS19" s="72"/>
      <c r="AT19" s="73" t="str">
        <f ca="1">IF(OR($AG19="",AT$7=""),"",IF(ISBLANK(VLOOKUP($AG19,OFFSET($B$23:$AC$35,0,(COLUMN()-COLUMN($AH$8))*2,13,2),2,FALSE)),"",VLOOKUP($AG19,OFFSET($B$23:$AC$35,0,(COLUMN()-COLUMN($AH$8))*2,13,2),2,FALSE)))</f>
        <v/>
      </c>
      <c r="AU19" s="74" t="str">
        <f ca="1">IF(OR($AG19="",AU$7=""),"",IF(ISBLANK(VLOOKUP($AG19,OFFSET($B$23:$AC$35,0,(COLUMN()-COLUMN($AH$8))*2,13,2),2,FALSE)),"",VLOOKUP($AG19,OFFSET($B$23:$AC$35,0,(COLUMN()-COLUMN($AH$8))*2,13,2),2,FALSE)))</f>
        <v/>
      </c>
    </row>
    <row r="20" spans="1:47">
      <c r="AE20" s="43"/>
      <c r="AF20" s="44"/>
      <c r="AG20" s="76" t="str">
        <f t="shared" si="17"/>
        <v/>
      </c>
      <c r="AH20" s="71" t="str">
        <f t="shared" ca="1" si="19"/>
        <v/>
      </c>
      <c r="AI20" s="73" t="str">
        <f t="shared" ca="1" si="21"/>
        <v/>
      </c>
      <c r="AJ20" s="73" t="str">
        <f t="shared" ca="1" si="23"/>
        <v/>
      </c>
      <c r="AK20" s="73" t="str">
        <f t="shared" ca="1" si="25"/>
        <v/>
      </c>
      <c r="AL20" s="73" t="str">
        <f t="shared" ca="1" si="27"/>
        <v/>
      </c>
      <c r="AM20" s="73" t="str">
        <f t="shared" ca="1" si="29"/>
        <v/>
      </c>
      <c r="AN20" s="73" t="str">
        <f t="shared" ca="1" si="31"/>
        <v/>
      </c>
      <c r="AO20" s="73" t="str">
        <f t="shared" ca="1" si="33"/>
        <v/>
      </c>
      <c r="AP20" s="73" t="str">
        <f ca="1">IF(OR($AG20="",AP$7=""),"",IF(ISBLANK(VLOOKUP($AG20,OFFSET($B$23:$AC$35,0,(COLUMN()-COLUMN($AH$8))*2,13,2),2,FALSE)),"",VLOOKUP($AG20,OFFSET($B$23:$AC$35,0,(COLUMN()-COLUMN($AH$8))*2,13,2),2,FALSE)))</f>
        <v/>
      </c>
      <c r="AQ20" s="73" t="str">
        <f ca="1">IF(OR($AG20="",AQ$7=""),"",IF(ISBLANK(VLOOKUP($AG20,OFFSET($B$23:$AC$35,0,(COLUMN()-COLUMN($AH$8))*2,13,2),2,FALSE)),"",VLOOKUP($AG20,OFFSET($B$23:$AC$35,0,(COLUMN()-COLUMN($AH$8))*2,13,2),2,FALSE)))</f>
        <v/>
      </c>
      <c r="AR20" s="73" t="str">
        <f ca="1">IF(OR($AG20="",AR$7=""),"",IF(ISBLANK(VLOOKUP($AG20,OFFSET($B$23:$AC$35,0,(COLUMN()-COLUMN($AH$8))*2,13,2),2,FALSE)),"",VLOOKUP($AG20,OFFSET($B$23:$AC$35,0,(COLUMN()-COLUMN($AH$8))*2,13,2),2,FALSE)))</f>
        <v/>
      </c>
      <c r="AS20" s="73" t="str">
        <f ca="1">IF(OR($AG20="",AS$7=""),"",IF(ISBLANK(VLOOKUP($AG20,OFFSET($B$23:$AC$35,0,(COLUMN()-COLUMN($AH$8))*2,13,2),2,FALSE)),"",VLOOKUP($AG20,OFFSET($B$23:$AC$35,0,(COLUMN()-COLUMN($AH$8))*2,13,2),2,FALSE)))</f>
        <v/>
      </c>
      <c r="AT20" s="72"/>
      <c r="AU20" s="74" t="str">
        <f ca="1">IF(OR($AG20="",AU$7=""),"",IF(ISBLANK(VLOOKUP($AG20,OFFSET($B$23:$AC$35,0,(COLUMN()-COLUMN($AH$8))*2,13,2),2,FALSE)),"",VLOOKUP($AG20,OFFSET($B$23:$AC$35,0,(COLUMN()-COLUMN($AH$8))*2,13,2),2,FALSE)))</f>
        <v/>
      </c>
    </row>
    <row r="21" spans="1:47" ht="17.25">
      <c r="P21" s="85"/>
      <c r="Q21" s="85"/>
      <c r="R21" s="85"/>
      <c r="S21" s="85"/>
      <c r="T21" s="85"/>
      <c r="U21" s="85"/>
      <c r="V21" s="86"/>
      <c r="W21" s="86"/>
      <c r="X21" s="86"/>
      <c r="Y21" s="86"/>
      <c r="Z21" s="86"/>
      <c r="AA21" s="86"/>
      <c r="AB21" s="86"/>
      <c r="AC21" s="86"/>
      <c r="AE21" s="43"/>
      <c r="AF21" s="44"/>
      <c r="AG21" s="87" t="str">
        <f t="shared" si="17"/>
        <v/>
      </c>
      <c r="AH21" s="88" t="str">
        <f t="shared" ca="1" si="19"/>
        <v/>
      </c>
      <c r="AI21" s="89" t="str">
        <f t="shared" ca="1" si="21"/>
        <v/>
      </c>
      <c r="AJ21" s="89" t="str">
        <f t="shared" ca="1" si="23"/>
        <v/>
      </c>
      <c r="AK21" s="89" t="str">
        <f t="shared" ca="1" si="25"/>
        <v/>
      </c>
      <c r="AL21" s="89" t="str">
        <f t="shared" ca="1" si="27"/>
        <v/>
      </c>
      <c r="AM21" s="89" t="str">
        <f t="shared" ca="1" si="29"/>
        <v/>
      </c>
      <c r="AN21" s="89" t="str">
        <f t="shared" ca="1" si="31"/>
        <v/>
      </c>
      <c r="AO21" s="89" t="str">
        <f t="shared" ca="1" si="33"/>
        <v/>
      </c>
      <c r="AP21" s="89" t="str">
        <f ca="1">IF(OR($AG21="",AP$7=""),"",IF(ISBLANK(VLOOKUP($AG21,OFFSET($B$23:$AC$35,0,(COLUMN()-COLUMN($AH$8))*2,13,2),2,FALSE)),"",VLOOKUP($AG21,OFFSET($B$23:$AC$35,0,(COLUMN()-COLUMN($AH$8))*2,13,2),2,FALSE)))</f>
        <v/>
      </c>
      <c r="AQ21" s="89" t="str">
        <f ca="1">IF(OR($AG21="",AQ$7=""),"",IF(ISBLANK(VLOOKUP($AG21,OFFSET($B$23:$AC$35,0,(COLUMN()-COLUMN($AH$8))*2,13,2),2,FALSE)),"",VLOOKUP($AG21,OFFSET($B$23:$AC$35,0,(COLUMN()-COLUMN($AH$8))*2,13,2),2,FALSE)))</f>
        <v/>
      </c>
      <c r="AR21" s="89" t="str">
        <f ca="1">IF(OR($AG21="",AR$7=""),"",IF(ISBLANK(VLOOKUP($AG21,OFFSET($B$23:$AC$35,0,(COLUMN()-COLUMN($AH$8))*2,13,2),2,FALSE)),"",VLOOKUP($AG21,OFFSET($B$23:$AC$35,0,(COLUMN()-COLUMN($AH$8))*2,13,2),2,FALSE)))</f>
        <v/>
      </c>
      <c r="AS21" s="89" t="str">
        <f ca="1">IF(OR($AG21="",AS$7=""),"",IF(ISBLANK(VLOOKUP($AG21,OFFSET($B$23:$AC$35,0,(COLUMN()-COLUMN($AH$8))*2,13,2),2,FALSE)),"",VLOOKUP($AG21,OFFSET($B$23:$AC$35,0,(COLUMN()-COLUMN($AH$8))*2,13,2),2,FALSE)))</f>
        <v/>
      </c>
      <c r="AT21" s="89" t="str">
        <f ca="1">IF(OR($AG21="",AT$7=""),"",IF(ISBLANK(VLOOKUP($AG21,OFFSET($B$23:$AC$35,0,(COLUMN()-COLUMN($AH$8))*2,13,2),2,FALSE)),"",VLOOKUP($AG21,OFFSET($B$23:$AC$35,0,(COLUMN()-COLUMN($AH$8))*2,13,2),2,FALSE)))</f>
        <v/>
      </c>
      <c r="AU21" s="90"/>
    </row>
    <row r="22" spans="1:47">
      <c r="A22" s="64"/>
      <c r="B22" s="91" t="str">
        <f>B6</f>
        <v>ベルA</v>
      </c>
      <c r="C22" s="92">
        <f>SUM(C23:C35)</f>
        <v>0</v>
      </c>
      <c r="D22" s="92" t="str">
        <f>B7</f>
        <v>INF</v>
      </c>
      <c r="E22" s="92">
        <f>SUM(E23:E35)</f>
        <v>0</v>
      </c>
      <c r="F22" s="92" t="str">
        <f>B8</f>
        <v>USG</v>
      </c>
      <c r="G22" s="92">
        <f>SUM(G23:G35)</f>
        <v>0</v>
      </c>
      <c r="H22" s="92" t="str">
        <f>B9</f>
        <v>海の馬</v>
      </c>
      <c r="I22" s="92">
        <f>SUM(I23:I35)</f>
        <v>0</v>
      </c>
      <c r="J22" s="92" t="str">
        <f>B10</f>
        <v>アゴA</v>
      </c>
      <c r="K22" s="92">
        <f>SUM(K23:K35)</f>
        <v>0</v>
      </c>
      <c r="L22" s="92" t="str">
        <f>B11</f>
        <v>クルA</v>
      </c>
      <c r="M22" s="92">
        <f>SUM(M23:M35)</f>
        <v>0</v>
      </c>
      <c r="N22" s="92" t="str">
        <f>IF(ISBLANK($B12),"",$B12)</f>
        <v>MGA</v>
      </c>
      <c r="O22" s="92">
        <f>SUM(O23:O35)</f>
        <v>0</v>
      </c>
      <c r="P22" s="92" t="str">
        <f>IF(ISBLANK($B13),"",$B13)</f>
        <v>お嬢様</v>
      </c>
      <c r="Q22" s="92">
        <f>SUM(Q23:Q35)</f>
        <v>0</v>
      </c>
      <c r="R22" s="92" t="str">
        <f>IF(ISBLANK($B14),"",$B14)</f>
        <v>VIP</v>
      </c>
      <c r="S22" s="92">
        <f>SUM(S23:S35)</f>
        <v>0</v>
      </c>
      <c r="T22" s="92" t="str">
        <f>IF(ISBLANK($B15),"",$B15)</f>
        <v>銀弾丸</v>
      </c>
      <c r="U22" s="92">
        <f>SUM(U23:U35)</f>
        <v>0</v>
      </c>
      <c r="V22" s="92" t="str">
        <f>IF(ISBLANK($B16),"",$B16)</f>
        <v/>
      </c>
      <c r="W22" s="92">
        <f>SUM(W23:W35)</f>
        <v>0</v>
      </c>
      <c r="X22" s="92" t="str">
        <f>IF(ISBLANK($B17),"",$B17)</f>
        <v/>
      </c>
      <c r="Y22" s="92">
        <f>SUM(Y23:Y35)</f>
        <v>0</v>
      </c>
      <c r="Z22" s="92" t="str">
        <f>IF(ISBLANK($B18),"",$B18)</f>
        <v/>
      </c>
      <c r="AA22" s="92">
        <f>SUM(AA23:AA35)</f>
        <v>0</v>
      </c>
      <c r="AB22" s="92" t="str">
        <f>IF(ISBLANK($B19),"",$B19)</f>
        <v/>
      </c>
      <c r="AC22" s="93">
        <f>SUM(AC23:AC35)</f>
        <v>0</v>
      </c>
      <c r="AE22" s="43"/>
      <c r="AF22" s="44"/>
      <c r="AG22" s="94" t="s">
        <v>186</v>
      </c>
      <c r="AH22" s="95">
        <f t="shared" ref="AH22:AU22" ca="1" si="34">COUNTIF(AH$8:AH$21,3)</f>
        <v>0</v>
      </c>
      <c r="AI22" s="96">
        <f t="shared" ca="1" si="34"/>
        <v>0</v>
      </c>
      <c r="AJ22" s="96">
        <f t="shared" ca="1" si="34"/>
        <v>0</v>
      </c>
      <c r="AK22" s="96">
        <f t="shared" ca="1" si="34"/>
        <v>0</v>
      </c>
      <c r="AL22" s="96">
        <f t="shared" ca="1" si="34"/>
        <v>0</v>
      </c>
      <c r="AM22" s="96">
        <f t="shared" ca="1" si="34"/>
        <v>0</v>
      </c>
      <c r="AN22" s="96">
        <f t="shared" ca="1" si="34"/>
        <v>0</v>
      </c>
      <c r="AO22" s="96">
        <f t="shared" ca="1" si="34"/>
        <v>0</v>
      </c>
      <c r="AP22" s="96">
        <f t="shared" ca="1" si="34"/>
        <v>0</v>
      </c>
      <c r="AQ22" s="96">
        <f t="shared" ca="1" si="34"/>
        <v>0</v>
      </c>
      <c r="AR22" s="96">
        <f t="shared" ca="1" si="34"/>
        <v>0</v>
      </c>
      <c r="AS22" s="96">
        <f t="shared" ca="1" si="34"/>
        <v>0</v>
      </c>
      <c r="AT22" s="96">
        <f t="shared" ca="1" si="34"/>
        <v>0</v>
      </c>
      <c r="AU22" s="97">
        <f t="shared" ca="1" si="34"/>
        <v>0</v>
      </c>
    </row>
    <row r="23" spans="1:47">
      <c r="A23" s="75" t="s">
        <v>187</v>
      </c>
      <c r="B23" s="98" t="str">
        <f ca="1">IF(ISBLANK(OFFSET(対戦表!A2,$B$3,1)),"",IF(OFFSET(対戦表!A2,$B$3,1)=0,"-",INDEX($B$6:$B$20,OFFSET(対戦表!A2,$B$3,1))))</f>
        <v>銀弾丸</v>
      </c>
      <c r="C23" s="99"/>
      <c r="D23" s="100" t="str">
        <f ca="1">IF(ISBLANK(OFFSET(対戦表!B2,$B$3,1)),"",IF(OFFSET(対戦表!B2,$B$3,1)=0,"-",INDEX($B$6:$B$20,OFFSET(対戦表!B2,$B$3,1))))</f>
        <v>海の馬</v>
      </c>
      <c r="E23" s="99"/>
      <c r="F23" s="100" t="str">
        <f ca="1">IF(ISBLANK(OFFSET(対戦表!C2,$B$3,1)),"",IF(OFFSET(対戦表!C2,$B$3,1)=0,"-",INDEX($B$6:$B$20,OFFSET(対戦表!C2,$B$3,1))))</f>
        <v>アゴA</v>
      </c>
      <c r="G23" s="99"/>
      <c r="H23" s="100" t="str">
        <f ca="1">IF(ISBLANK(OFFSET(対戦表!D2,$B$3,1)),"",IF(OFFSET(対戦表!D2,$B$3,1)=0,"-",INDEX($B$6:$B$20,OFFSET(対戦表!D2,$B$3,1))))</f>
        <v>INF</v>
      </c>
      <c r="I23" s="99"/>
      <c r="J23" s="100" t="str">
        <f ca="1">IF(ISBLANK(OFFSET(対戦表!E2,$B$3,1)),"",IF(OFFSET(対戦表!E2,$B$3,1)=0,"-",INDEX($B$6:$B$20,OFFSET(対戦表!E2,$B$3,1))))</f>
        <v>USG</v>
      </c>
      <c r="K23" s="99"/>
      <c r="L23" s="100" t="str">
        <f ca="1">IF(ISBLANK(OFFSET(対戦表!F2,$B$3,1)),"",IF(OFFSET(対戦表!F2,$B$3,1)=0,"-",INDEX($B$6:$B$20,OFFSET(対戦表!F2,$B$3,1))))</f>
        <v>お嬢様</v>
      </c>
      <c r="M23" s="99"/>
      <c r="N23" s="100" t="str">
        <f ca="1">IF(ISBLANK(OFFSET(対戦表!G2,$B$3,1)),"",IF(OFFSET(対戦表!G2,$B$3,1)=0,"-",INDEX($B$6:$B$20,OFFSET(対戦表!G2,$B$3,1))))</f>
        <v>VIP</v>
      </c>
      <c r="O23" s="99"/>
      <c r="P23" s="100" t="str">
        <f ca="1">IF(ISBLANK(OFFSET(対戦表!H2,$B$3,1)),"",IF(OFFSET(対戦表!H2,$B$3,1)=0,"-",INDEX($B$6:$B$20,OFFSET(対戦表!H2,$B$3,1))))</f>
        <v>クルA</v>
      </c>
      <c r="Q23" s="99"/>
      <c r="R23" s="100" t="str">
        <f ca="1">IF(ISBLANK(OFFSET(対戦表!I2,$B$3,1)),"",IF(OFFSET(対戦表!I2,$B$3,1)=0,"-",INDEX($B$6:$B$20,OFFSET(対戦表!I2,$B$3,1))))</f>
        <v>MGA</v>
      </c>
      <c r="S23" s="99"/>
      <c r="T23" s="100" t="str">
        <f ca="1">IF(ISBLANK(OFFSET(対戦表!J2,$B$3,1)),"",IF(OFFSET(対戦表!J2,$B$3,1)=0,"-",INDEX($B$6:$B$20,OFFSET(対戦表!J2,$B$3,1))))</f>
        <v>ベルA</v>
      </c>
      <c r="U23" s="99"/>
      <c r="V23" s="100" t="str">
        <f ca="1">IF(ISBLANK(OFFSET(対戦表!K2,$B$3,1)),"",IF(OFFSET(対戦表!K2,$B$3,1)=0,"-",INDEX($B$6:$B$20,OFFSET(対戦表!K2,$B$3,1))))</f>
        <v/>
      </c>
      <c r="W23" s="99"/>
      <c r="X23" s="100" t="str">
        <f ca="1">IF(ISBLANK(OFFSET(対戦表!L2,$B$3,1)),"",IF(OFFSET(対戦表!L2,$B$3,1)=0,"-",INDEX($B$6:$B$20,OFFSET(対戦表!L2,$B$3,1))))</f>
        <v/>
      </c>
      <c r="Y23" s="99"/>
      <c r="Z23" s="100" t="str">
        <f ca="1">IF(ISBLANK(OFFSET(対戦表!M2,$B$3,1)),"",IF(OFFSET(対戦表!M2,$B$3,1)=0,"-",INDEX($B$6:$B$20,OFFSET(対戦表!M2,$B$3,1))))</f>
        <v/>
      </c>
      <c r="AA23" s="99"/>
      <c r="AB23" s="100" t="str">
        <f ca="1">IF(ISBLANK(OFFSET(対戦表!N2,$B$3,1)),"",IF(OFFSET(対戦表!N2,$B$3,1)=0,"-",INDEX($B$6:$B$20,OFFSET(対戦表!N2,$B$3,1))))</f>
        <v/>
      </c>
      <c r="AC23" s="99"/>
      <c r="AE23" s="43"/>
      <c r="AF23" s="44"/>
      <c r="AG23" s="101" t="s">
        <v>188</v>
      </c>
      <c r="AH23" s="102">
        <f t="shared" ref="AH23:AU23" ca="1" si="35">COUNTIF(AH$8:AH$21,2)</f>
        <v>0</v>
      </c>
      <c r="AI23" s="103">
        <f t="shared" ca="1" si="35"/>
        <v>0</v>
      </c>
      <c r="AJ23" s="103">
        <f t="shared" ca="1" si="35"/>
        <v>0</v>
      </c>
      <c r="AK23" s="103">
        <f t="shared" ca="1" si="35"/>
        <v>0</v>
      </c>
      <c r="AL23" s="103">
        <f t="shared" ca="1" si="35"/>
        <v>0</v>
      </c>
      <c r="AM23" s="103">
        <f t="shared" ca="1" si="35"/>
        <v>0</v>
      </c>
      <c r="AN23" s="103">
        <f t="shared" ca="1" si="35"/>
        <v>0</v>
      </c>
      <c r="AO23" s="103">
        <f t="shared" ca="1" si="35"/>
        <v>0</v>
      </c>
      <c r="AP23" s="103">
        <f t="shared" ca="1" si="35"/>
        <v>0</v>
      </c>
      <c r="AQ23" s="103">
        <f t="shared" ca="1" si="35"/>
        <v>0</v>
      </c>
      <c r="AR23" s="103">
        <f t="shared" ca="1" si="35"/>
        <v>0</v>
      </c>
      <c r="AS23" s="103">
        <f t="shared" ca="1" si="35"/>
        <v>0</v>
      </c>
      <c r="AT23" s="103">
        <f t="shared" ca="1" si="35"/>
        <v>0</v>
      </c>
      <c r="AU23" s="104">
        <f t="shared" ca="1" si="35"/>
        <v>0</v>
      </c>
    </row>
    <row r="24" spans="1:47">
      <c r="A24" s="75" t="s">
        <v>189</v>
      </c>
      <c r="B24" s="105" t="str">
        <f ca="1">IF(ISBLANK(OFFSET(対戦表!A3,$B$3,1)),"",IF(OFFSET(対戦表!A3,$B$3,1)=0,"-",INDEX($B$6:$B$20,OFFSET(対戦表!A3,$B$3,1))))</f>
        <v>クルA</v>
      </c>
      <c r="C24" s="106"/>
      <c r="D24" s="107" t="str">
        <f ca="1">IF(ISBLANK(OFFSET(対戦表!B3,$B$3,1)),"",IF(OFFSET(対戦表!B3,$B$3,1)=0,"-",INDEX($B$6:$B$20,OFFSET(対戦表!B3,$B$3,1))))</f>
        <v>銀弾丸</v>
      </c>
      <c r="E24" s="106"/>
      <c r="F24" s="107" t="str">
        <f ca="1">IF(ISBLANK(OFFSET(対戦表!C3,$B$3,1)),"",IF(OFFSET(対戦表!C3,$B$3,1)=0,"-",INDEX($B$6:$B$20,OFFSET(対戦表!C3,$B$3,1))))</f>
        <v>MGA</v>
      </c>
      <c r="G24" s="106"/>
      <c r="H24" s="107" t="str">
        <f ca="1">IF(ISBLANK(OFFSET(対戦表!D3,$B$3,1)),"",IF(OFFSET(対戦表!D3,$B$3,1)=0,"-",INDEX($B$6:$B$20,OFFSET(対戦表!D3,$B$3,1))))</f>
        <v>VIP</v>
      </c>
      <c r="I24" s="106"/>
      <c r="J24" s="107" t="str">
        <f ca="1">IF(ISBLANK(OFFSET(対戦表!E3,$B$3,1)),"",IF(OFFSET(対戦表!E3,$B$3,1)=0,"-",INDEX($B$6:$B$20,OFFSET(対戦表!E3,$B$3,1))))</f>
        <v>お嬢様</v>
      </c>
      <c r="K24" s="106"/>
      <c r="L24" s="107" t="str">
        <f ca="1">IF(ISBLANK(OFFSET(対戦表!F3,$B$3,1)),"",IF(OFFSET(対戦表!F3,$B$3,1)=0,"-",INDEX($B$6:$B$20,OFFSET(対戦表!F3,$B$3,1))))</f>
        <v>ベルA</v>
      </c>
      <c r="M24" s="106"/>
      <c r="N24" s="107" t="str">
        <f ca="1">IF(ISBLANK(OFFSET(対戦表!G3,$B$3,1)),"",IF(OFFSET(対戦表!G3,$B$3,1)=0,"-",INDEX($B$6:$B$20,OFFSET(対戦表!G3,$B$3,1))))</f>
        <v>USG</v>
      </c>
      <c r="O24" s="106"/>
      <c r="P24" s="107" t="str">
        <f ca="1">IF(ISBLANK(OFFSET(対戦表!H3,$B$3,1)),"",IF(OFFSET(対戦表!H3,$B$3,1)=0,"-",INDEX($B$6:$B$20,OFFSET(対戦表!H3,$B$3,1))))</f>
        <v>アゴA</v>
      </c>
      <c r="Q24" s="106"/>
      <c r="R24" s="107" t="str">
        <f ca="1">IF(ISBLANK(OFFSET(対戦表!I3,$B$3,1)),"",IF(OFFSET(対戦表!I3,$B$3,1)=0,"-",INDEX($B$6:$B$20,OFFSET(対戦表!I3,$B$3,1))))</f>
        <v>海の馬</v>
      </c>
      <c r="S24" s="106"/>
      <c r="T24" s="107" t="str">
        <f ca="1">IF(ISBLANK(OFFSET(対戦表!J3,$B$3,1)),"",IF(OFFSET(対戦表!J3,$B$3,1)=0,"-",INDEX($B$6:$B$20,OFFSET(対戦表!J3,$B$3,1))))</f>
        <v>INF</v>
      </c>
      <c r="U24" s="106"/>
      <c r="V24" s="107" t="str">
        <f ca="1">IF(ISBLANK(OFFSET(対戦表!K3,$B$3,1)),"",IF(OFFSET(対戦表!K3,$B$3,1)=0,"-",INDEX($B$6:$B$20,OFFSET(対戦表!K3,$B$3,1))))</f>
        <v/>
      </c>
      <c r="W24" s="106"/>
      <c r="X24" s="107" t="str">
        <f ca="1">IF(ISBLANK(OFFSET(対戦表!L3,$B$3,1)),"",IF(OFFSET(対戦表!L3,$B$3,1)=0,"-",INDEX($B$6:$B$20,OFFSET(対戦表!L3,$B$3,1))))</f>
        <v/>
      </c>
      <c r="Y24" s="106"/>
      <c r="Z24" s="107" t="str">
        <f ca="1">IF(ISBLANK(OFFSET(対戦表!M3,$B$3,1)),"",IF(OFFSET(対戦表!M3,$B$3,1)=0,"-",INDEX($B$6:$B$20,OFFSET(対戦表!M3,$B$3,1))))</f>
        <v/>
      </c>
      <c r="AA24" s="106"/>
      <c r="AB24" s="107" t="str">
        <f ca="1">IF(ISBLANK(OFFSET(対戦表!N3,$B$3,1)),"",IF(OFFSET(対戦表!N3,$B$3,1)=0,"-",INDEX($B$6:$B$20,OFFSET(対戦表!N3,$B$3,1))))</f>
        <v/>
      </c>
      <c r="AC24" s="106"/>
      <c r="AE24" s="43"/>
      <c r="AF24" s="44"/>
      <c r="AG24" s="108" t="s">
        <v>190</v>
      </c>
      <c r="AH24" s="102">
        <f t="shared" ref="AH24:AU24" ca="1" si="36">COUNTIF(AH$8:AH$21,1)</f>
        <v>0</v>
      </c>
      <c r="AI24" s="103">
        <f t="shared" ca="1" si="36"/>
        <v>0</v>
      </c>
      <c r="AJ24" s="103">
        <f t="shared" ca="1" si="36"/>
        <v>0</v>
      </c>
      <c r="AK24" s="103">
        <f t="shared" ca="1" si="36"/>
        <v>0</v>
      </c>
      <c r="AL24" s="103">
        <f t="shared" ca="1" si="36"/>
        <v>0</v>
      </c>
      <c r="AM24" s="103">
        <f t="shared" ca="1" si="36"/>
        <v>0</v>
      </c>
      <c r="AN24" s="103">
        <f t="shared" ca="1" si="36"/>
        <v>0</v>
      </c>
      <c r="AO24" s="103">
        <f t="shared" ca="1" si="36"/>
        <v>0</v>
      </c>
      <c r="AP24" s="103">
        <f t="shared" ca="1" si="36"/>
        <v>0</v>
      </c>
      <c r="AQ24" s="103">
        <f t="shared" ca="1" si="36"/>
        <v>0</v>
      </c>
      <c r="AR24" s="103">
        <f t="shared" ca="1" si="36"/>
        <v>0</v>
      </c>
      <c r="AS24" s="103">
        <f t="shared" ca="1" si="36"/>
        <v>0</v>
      </c>
      <c r="AT24" s="103">
        <f t="shared" ca="1" si="36"/>
        <v>0</v>
      </c>
      <c r="AU24" s="104">
        <f t="shared" ca="1" si="36"/>
        <v>0</v>
      </c>
    </row>
    <row r="25" spans="1:47">
      <c r="A25" s="75" t="s">
        <v>191</v>
      </c>
      <c r="B25" s="105" t="str">
        <f ca="1">IF(ISBLANK(OFFSET(対戦表!A4,$B$3,1)),"",IF(OFFSET(対戦表!A4,$B$3,1)=0,"-",INDEX($B$6:$B$20,OFFSET(対戦表!A4,$B$3,1))))</f>
        <v>お嬢様</v>
      </c>
      <c r="C25" s="106"/>
      <c r="D25" s="107" t="str">
        <f ca="1">IF(ISBLANK(OFFSET(対戦表!B4,$B$3,1)),"",IF(OFFSET(対戦表!B4,$B$3,1)=0,"-",INDEX($B$6:$B$20,OFFSET(対戦表!B4,$B$3,1))))</f>
        <v>MGA</v>
      </c>
      <c r="E25" s="106"/>
      <c r="F25" s="107" t="str">
        <f ca="1">IF(ISBLANK(OFFSET(対戦表!C4,$B$3,1)),"",IF(OFFSET(対戦表!C4,$B$3,1)=0,"-",INDEX($B$6:$B$20,OFFSET(対戦表!C4,$B$3,1))))</f>
        <v>クルA</v>
      </c>
      <c r="G25" s="106"/>
      <c r="H25" s="107" t="str">
        <f ca="1">IF(ISBLANK(OFFSET(対戦表!D4,$B$3,1)),"",IF(OFFSET(対戦表!D4,$B$3,1)=0,"-",INDEX($B$6:$B$20,OFFSET(対戦表!D4,$B$3,1))))</f>
        <v>銀弾丸</v>
      </c>
      <c r="I25" s="106"/>
      <c r="J25" s="107" t="str">
        <f ca="1">IF(ISBLANK(OFFSET(対戦表!E4,$B$3,1)),"",IF(OFFSET(対戦表!E4,$B$3,1)=0,"-",INDEX($B$6:$B$20,OFFSET(対戦表!E4,$B$3,1))))</f>
        <v>VIP</v>
      </c>
      <c r="K25" s="106"/>
      <c r="L25" s="107" t="str">
        <f ca="1">IF(ISBLANK(OFFSET(対戦表!F4,$B$3,1)),"",IF(OFFSET(対戦表!F4,$B$3,1)=0,"-",INDEX($B$6:$B$20,OFFSET(対戦表!F4,$B$3,1))))</f>
        <v>USG</v>
      </c>
      <c r="M25" s="106"/>
      <c r="N25" s="107" t="str">
        <f ca="1">IF(ISBLANK(OFFSET(対戦表!G4,$B$3,1)),"",IF(OFFSET(対戦表!G4,$B$3,1)=0,"-",INDEX($B$6:$B$20,OFFSET(対戦表!G4,$B$3,1))))</f>
        <v>INF</v>
      </c>
      <c r="O25" s="106"/>
      <c r="P25" s="107" t="str">
        <f ca="1">IF(ISBLANK(OFFSET(対戦表!H4,$B$3,1)),"",IF(OFFSET(対戦表!H4,$B$3,1)=0,"-",INDEX($B$6:$B$20,OFFSET(対戦表!H4,$B$3,1))))</f>
        <v>ベルA</v>
      </c>
      <c r="Q25" s="106"/>
      <c r="R25" s="107" t="str">
        <f ca="1">IF(ISBLANK(OFFSET(対戦表!I4,$B$3,1)),"",IF(OFFSET(対戦表!I4,$B$3,1)=0,"-",INDEX($B$6:$B$20,OFFSET(対戦表!I4,$B$3,1))))</f>
        <v>アゴA</v>
      </c>
      <c r="S25" s="106"/>
      <c r="T25" s="107" t="str">
        <f ca="1">IF(ISBLANK(OFFSET(対戦表!J4,$B$3,1)),"",IF(OFFSET(対戦表!J4,$B$3,1)=0,"-",INDEX($B$6:$B$20,OFFSET(対戦表!J4,$B$3,1))))</f>
        <v>海の馬</v>
      </c>
      <c r="U25" s="106"/>
      <c r="V25" s="107" t="str">
        <f ca="1">IF(ISBLANK(OFFSET(対戦表!K4,$B$3,1)),"",IF(OFFSET(対戦表!K4,$B$3,1)=0,"-",INDEX($B$6:$B$20,OFFSET(対戦表!K4,$B$3,1))))</f>
        <v/>
      </c>
      <c r="W25" s="106"/>
      <c r="X25" s="107" t="str">
        <f ca="1">IF(ISBLANK(OFFSET(対戦表!L4,$B$3,1)),"",IF(OFFSET(対戦表!L4,$B$3,1)=0,"-",INDEX($B$6:$B$20,OFFSET(対戦表!L4,$B$3,1))))</f>
        <v/>
      </c>
      <c r="Y25" s="106"/>
      <c r="Z25" s="107" t="str">
        <f ca="1">IF(ISBLANK(OFFSET(対戦表!M4,$B$3,1)),"",IF(OFFSET(対戦表!M4,$B$3,1)=0,"-",INDEX($B$6:$B$20,OFFSET(対戦表!M4,$B$3,1))))</f>
        <v/>
      </c>
      <c r="AA25" s="106"/>
      <c r="AB25" s="107" t="str">
        <f ca="1">IF(ISBLANK(OFFSET(対戦表!N4,$B$3,1)),"",IF(OFFSET(対戦表!N4,$B$3,1)=0,"-",INDEX($B$6:$B$20,OFFSET(対戦表!N4,$B$3,1))))</f>
        <v/>
      </c>
      <c r="AC25" s="106"/>
      <c r="AE25" s="43"/>
      <c r="AF25" s="44"/>
      <c r="AG25" s="108" t="s">
        <v>192</v>
      </c>
      <c r="AH25" s="102">
        <f t="shared" ref="AH25:AU25" ca="1" si="37">COUNTIF(AH$8:AH$21,0)</f>
        <v>0</v>
      </c>
      <c r="AI25" s="103">
        <f t="shared" ca="1" si="37"/>
        <v>0</v>
      </c>
      <c r="AJ25" s="103">
        <f t="shared" ca="1" si="37"/>
        <v>0</v>
      </c>
      <c r="AK25" s="103">
        <f t="shared" ca="1" si="37"/>
        <v>0</v>
      </c>
      <c r="AL25" s="103">
        <f t="shared" ca="1" si="37"/>
        <v>0</v>
      </c>
      <c r="AM25" s="103">
        <f t="shared" ca="1" si="37"/>
        <v>0</v>
      </c>
      <c r="AN25" s="103">
        <f t="shared" ca="1" si="37"/>
        <v>0</v>
      </c>
      <c r="AO25" s="103">
        <f t="shared" ca="1" si="37"/>
        <v>0</v>
      </c>
      <c r="AP25" s="103">
        <f t="shared" ca="1" si="37"/>
        <v>0</v>
      </c>
      <c r="AQ25" s="103">
        <f t="shared" ca="1" si="37"/>
        <v>0</v>
      </c>
      <c r="AR25" s="103">
        <f t="shared" ca="1" si="37"/>
        <v>0</v>
      </c>
      <c r="AS25" s="103">
        <f t="shared" ca="1" si="37"/>
        <v>0</v>
      </c>
      <c r="AT25" s="103">
        <f t="shared" ca="1" si="37"/>
        <v>0</v>
      </c>
      <c r="AU25" s="104">
        <f t="shared" ca="1" si="37"/>
        <v>0</v>
      </c>
    </row>
    <row r="26" spans="1:47" ht="14.25" customHeight="1">
      <c r="A26" s="75" t="s">
        <v>193</v>
      </c>
      <c r="B26" s="105" t="str">
        <f ca="1">IF(ISBLANK(OFFSET(対戦表!A5,$B$3,1)),"",IF(OFFSET(対戦表!A5,$B$3,1)=0,"-",INDEX($B$6:$B$20,OFFSET(対戦表!A5,$B$3,1))))</f>
        <v>アゴA</v>
      </c>
      <c r="C26" s="106"/>
      <c r="D26" s="107" t="str">
        <f ca="1">IF(ISBLANK(OFFSET(対戦表!B5,$B$3,1)),"",IF(OFFSET(対戦表!B5,$B$3,1)=0,"-",INDEX($B$6:$B$20,OFFSET(対戦表!B5,$B$3,1))))</f>
        <v>VIP</v>
      </c>
      <c r="E26" s="106"/>
      <c r="F26" s="107" t="str">
        <f ca="1">IF(ISBLANK(OFFSET(対戦表!C5,$B$3,1)),"",IF(OFFSET(対戦表!C5,$B$3,1)=0,"-",INDEX($B$6:$B$20,OFFSET(対戦表!C5,$B$3,1))))</f>
        <v>銀弾丸</v>
      </c>
      <c r="G26" s="106"/>
      <c r="H26" s="107" t="str">
        <f ca="1">IF(ISBLANK(OFFSET(対戦表!D5,$B$3,1)),"",IF(OFFSET(対戦表!D5,$B$3,1)=0,"-",INDEX($B$6:$B$20,OFFSET(対戦表!D5,$B$3,1))))</f>
        <v>お嬢様</v>
      </c>
      <c r="I26" s="106"/>
      <c r="J26" s="107" t="str">
        <f ca="1">IF(ISBLANK(OFFSET(対戦表!E5,$B$3,1)),"",IF(OFFSET(対戦表!E5,$B$3,1)=0,"-",INDEX($B$6:$B$20,OFFSET(対戦表!E5,$B$3,1))))</f>
        <v>ベルA</v>
      </c>
      <c r="K26" s="106"/>
      <c r="L26" s="107" t="str">
        <f ca="1">IF(ISBLANK(OFFSET(対戦表!F5,$B$3,1)),"",IF(OFFSET(対戦表!F5,$B$3,1)=0,"-",INDEX($B$6:$B$20,OFFSET(対戦表!F5,$B$3,1))))</f>
        <v>MGA</v>
      </c>
      <c r="M26" s="106"/>
      <c r="N26" s="107" t="str">
        <f ca="1">IF(ISBLANK(OFFSET(対戦表!G5,$B$3,1)),"",IF(OFFSET(対戦表!G5,$B$3,1)=0,"-",INDEX($B$6:$B$20,OFFSET(対戦表!G5,$B$3,1))))</f>
        <v>クルA</v>
      </c>
      <c r="O26" s="106"/>
      <c r="P26" s="107" t="str">
        <f ca="1">IF(ISBLANK(OFFSET(対戦表!H5,$B$3,1)),"",IF(OFFSET(対戦表!H5,$B$3,1)=0,"-",INDEX($B$6:$B$20,OFFSET(対戦表!H5,$B$3,1))))</f>
        <v>海の馬</v>
      </c>
      <c r="Q26" s="106"/>
      <c r="R26" s="107" t="str">
        <f ca="1">IF(ISBLANK(OFFSET(対戦表!I5,$B$3,1)),"",IF(OFFSET(対戦表!I5,$B$3,1)=0,"-",INDEX($B$6:$B$20,OFFSET(対戦表!I5,$B$3,1))))</f>
        <v>INF</v>
      </c>
      <c r="S26" s="106"/>
      <c r="T26" s="107" t="str">
        <f ca="1">IF(ISBLANK(OFFSET(対戦表!J5,$B$3,1)),"",IF(OFFSET(対戦表!J5,$B$3,1)=0,"-",INDEX($B$6:$B$20,OFFSET(対戦表!J5,$B$3,1))))</f>
        <v>USG</v>
      </c>
      <c r="U26" s="106"/>
      <c r="V26" s="107" t="str">
        <f ca="1">IF(ISBLANK(OFFSET(対戦表!K5,$B$3,1)),"",IF(OFFSET(対戦表!K5,$B$3,1)=0,"-",INDEX($B$6:$B$20,OFFSET(対戦表!K5,$B$3,1))))</f>
        <v/>
      </c>
      <c r="W26" s="106"/>
      <c r="X26" s="107" t="str">
        <f ca="1">IF(ISBLANK(OFFSET(対戦表!L5,$B$3,1)),"",IF(OFFSET(対戦表!L5,$B$3,1)=0,"-",INDEX($B$6:$B$20,OFFSET(対戦表!L5,$B$3,1))))</f>
        <v/>
      </c>
      <c r="Y26" s="106"/>
      <c r="Z26" s="107" t="str">
        <f ca="1">IF(ISBLANK(OFFSET(対戦表!M5,$B$3,1)),"",IF(OFFSET(対戦表!M5,$B$3,1)=0,"-",INDEX($B$6:$B$20,OFFSET(対戦表!M5,$B$3,1))))</f>
        <v/>
      </c>
      <c r="AA26" s="106"/>
      <c r="AB26" s="107" t="str">
        <f ca="1">IF(ISBLANK(OFFSET(対戦表!N5,$B$3,1)),"",IF(OFFSET(対戦表!N5,$B$3,1)=0,"-",INDEX($B$6:$B$20,OFFSET(対戦表!N5,$B$3,1))))</f>
        <v/>
      </c>
      <c r="AC26" s="106"/>
      <c r="AE26" s="43"/>
      <c r="AF26" s="44"/>
      <c r="AG26" s="109" t="s">
        <v>2</v>
      </c>
      <c r="AH26" s="110">
        <f t="shared" ref="AH26:AU26" ca="1" si="38">SUM(AH22:AH25)</f>
        <v>0</v>
      </c>
      <c r="AI26" s="111">
        <f t="shared" ca="1" si="38"/>
        <v>0</v>
      </c>
      <c r="AJ26" s="111">
        <f t="shared" ca="1" si="38"/>
        <v>0</v>
      </c>
      <c r="AK26" s="111">
        <f t="shared" ca="1" si="38"/>
        <v>0</v>
      </c>
      <c r="AL26" s="111">
        <f t="shared" ca="1" si="38"/>
        <v>0</v>
      </c>
      <c r="AM26" s="111">
        <f t="shared" ca="1" si="38"/>
        <v>0</v>
      </c>
      <c r="AN26" s="111">
        <f t="shared" ca="1" si="38"/>
        <v>0</v>
      </c>
      <c r="AO26" s="111">
        <f t="shared" ca="1" si="38"/>
        <v>0</v>
      </c>
      <c r="AP26" s="111">
        <f t="shared" ca="1" si="38"/>
        <v>0</v>
      </c>
      <c r="AQ26" s="111">
        <f t="shared" ca="1" si="38"/>
        <v>0</v>
      </c>
      <c r="AR26" s="111">
        <f t="shared" ca="1" si="38"/>
        <v>0</v>
      </c>
      <c r="AS26" s="111">
        <f t="shared" ca="1" si="38"/>
        <v>0</v>
      </c>
      <c r="AT26" s="111">
        <f t="shared" ca="1" si="38"/>
        <v>0</v>
      </c>
      <c r="AU26" s="112">
        <f t="shared" ca="1" si="38"/>
        <v>0</v>
      </c>
    </row>
    <row r="27" spans="1:47" ht="15" customHeight="1">
      <c r="A27" s="75" t="s">
        <v>194</v>
      </c>
      <c r="B27" s="105" t="str">
        <f ca="1">IF(ISBLANK(OFFSET(対戦表!A6,$B$3,1)),"",IF(OFFSET(対戦表!A6,$B$3,1)=0,"-",INDEX($B$6:$B$20,OFFSET(対戦表!A6,$B$3,1))))</f>
        <v>VIP</v>
      </c>
      <c r="C27" s="106"/>
      <c r="D27" s="107" t="str">
        <f ca="1">IF(ISBLANK(OFFSET(対戦表!B6,$B$3,1)),"",IF(OFFSET(対戦表!B6,$B$3,1)=0,"-",INDEX($B$6:$B$20,OFFSET(対戦表!B6,$B$3,1))))</f>
        <v>USG</v>
      </c>
      <c r="E27" s="106"/>
      <c r="F27" s="107" t="str">
        <f ca="1">IF(ISBLANK(OFFSET(対戦表!C6,$B$3,1)),"",IF(OFFSET(対戦表!C6,$B$3,1)=0,"-",INDEX($B$6:$B$20,OFFSET(対戦表!C6,$B$3,1))))</f>
        <v>INF</v>
      </c>
      <c r="G27" s="106"/>
      <c r="H27" s="107" t="str">
        <f ca="1">IF(ISBLANK(OFFSET(対戦表!D6,$B$3,1)),"",IF(OFFSET(対戦表!D6,$B$3,1)=0,"-",INDEX($B$6:$B$20,OFFSET(対戦表!D6,$B$3,1))))</f>
        <v>クルA</v>
      </c>
      <c r="I27" s="106"/>
      <c r="J27" s="107" t="str">
        <f ca="1">IF(ISBLANK(OFFSET(対戦表!E6,$B$3,1)),"",IF(OFFSET(対戦表!E6,$B$3,1)=0,"-",INDEX($B$6:$B$20,OFFSET(対戦表!E6,$B$3,1))))</f>
        <v>MGA</v>
      </c>
      <c r="K27" s="106"/>
      <c r="L27" s="107" t="str">
        <f ca="1">IF(ISBLANK(OFFSET(対戦表!F6,$B$3,1)),"",IF(OFFSET(対戦表!F6,$B$3,1)=0,"-",INDEX($B$6:$B$20,OFFSET(対戦表!F6,$B$3,1))))</f>
        <v>海の馬</v>
      </c>
      <c r="M27" s="106"/>
      <c r="N27" s="107" t="str">
        <f ca="1">IF(ISBLANK(OFFSET(対戦表!G6,$B$3,1)),"",IF(OFFSET(対戦表!G6,$B$3,1)=0,"-",INDEX($B$6:$B$20,OFFSET(対戦表!G6,$B$3,1))))</f>
        <v>アゴA</v>
      </c>
      <c r="O27" s="106"/>
      <c r="P27" s="107" t="str">
        <f ca="1">IF(ISBLANK(OFFSET(対戦表!H6,$B$3,1)),"",IF(OFFSET(対戦表!H6,$B$3,1)=0,"-",INDEX($B$6:$B$20,OFFSET(対戦表!H6,$B$3,1))))</f>
        <v>銀弾丸</v>
      </c>
      <c r="Q27" s="106"/>
      <c r="R27" s="107" t="str">
        <f ca="1">IF(ISBLANK(OFFSET(対戦表!I6,$B$3,1)),"",IF(OFFSET(対戦表!I6,$B$3,1)=0,"-",INDEX($B$6:$B$20,OFFSET(対戦表!I6,$B$3,1))))</f>
        <v>ベルA</v>
      </c>
      <c r="S27" s="106"/>
      <c r="T27" s="107" t="str">
        <f ca="1">IF(ISBLANK(OFFSET(対戦表!J6,$B$3,1)),"",IF(OFFSET(対戦表!J6,$B$3,1)=0,"-",INDEX($B$6:$B$20,OFFSET(対戦表!J6,$B$3,1))))</f>
        <v>お嬢様</v>
      </c>
      <c r="U27" s="106"/>
      <c r="V27" s="107" t="str">
        <f ca="1">IF(ISBLANK(OFFSET(対戦表!K6,$B$3,1)),"",IF(OFFSET(対戦表!K6,$B$3,1)=0,"-",INDEX($B$6:$B$20,OFFSET(対戦表!K6,$B$3,1))))</f>
        <v/>
      </c>
      <c r="W27" s="106"/>
      <c r="X27" s="107" t="str">
        <f ca="1">IF(ISBLANK(OFFSET(対戦表!L6,$B$3,1)),"",IF(OFFSET(対戦表!L6,$B$3,1)=0,"-",INDEX($B$6:$B$20,OFFSET(対戦表!L6,$B$3,1))))</f>
        <v/>
      </c>
      <c r="Y27" s="106"/>
      <c r="Z27" s="107" t="str">
        <f ca="1">IF(ISBLANK(OFFSET(対戦表!M6,$B$3,1)),"",IF(OFFSET(対戦表!M6,$B$3,1)=0,"-",INDEX($B$6:$B$20,OFFSET(対戦表!M6,$B$3,1))))</f>
        <v/>
      </c>
      <c r="AA27" s="106"/>
      <c r="AB27" s="107" t="str">
        <f ca="1">IF(ISBLANK(OFFSET(対戦表!N6,$B$3,1)),"",IF(OFFSET(対戦表!N6,$B$3,1)=0,"-",INDEX($B$6:$B$20,OFFSET(対戦表!N6,$B$3,1))))</f>
        <v/>
      </c>
      <c r="AC27" s="106"/>
      <c r="AE27" s="43"/>
      <c r="AF27" s="44"/>
      <c r="AG27" s="113" t="s">
        <v>184</v>
      </c>
      <c r="AH27" s="114">
        <f t="shared" ref="AH27:AU27" ca="1" si="39">AH22*3+AH23*2+AH24</f>
        <v>0</v>
      </c>
      <c r="AI27" s="115">
        <f t="shared" ca="1" si="39"/>
        <v>0</v>
      </c>
      <c r="AJ27" s="115">
        <f t="shared" ca="1" si="39"/>
        <v>0</v>
      </c>
      <c r="AK27" s="115">
        <f t="shared" ca="1" si="39"/>
        <v>0</v>
      </c>
      <c r="AL27" s="115">
        <f t="shared" ca="1" si="39"/>
        <v>0</v>
      </c>
      <c r="AM27" s="115">
        <f t="shared" ca="1" si="39"/>
        <v>0</v>
      </c>
      <c r="AN27" s="115">
        <f t="shared" ca="1" si="39"/>
        <v>0</v>
      </c>
      <c r="AO27" s="115">
        <f t="shared" ca="1" si="39"/>
        <v>0</v>
      </c>
      <c r="AP27" s="115">
        <f t="shared" ca="1" si="39"/>
        <v>0</v>
      </c>
      <c r="AQ27" s="115">
        <f t="shared" ca="1" si="39"/>
        <v>0</v>
      </c>
      <c r="AR27" s="115">
        <f t="shared" ca="1" si="39"/>
        <v>0</v>
      </c>
      <c r="AS27" s="115">
        <f t="shared" ca="1" si="39"/>
        <v>0</v>
      </c>
      <c r="AT27" s="115">
        <f t="shared" ca="1" si="39"/>
        <v>0</v>
      </c>
      <c r="AU27" s="116">
        <f t="shared" ca="1" si="39"/>
        <v>0</v>
      </c>
    </row>
    <row r="28" spans="1:47" ht="14.25" customHeight="1">
      <c r="A28" s="75" t="s">
        <v>195</v>
      </c>
      <c r="B28" s="105" t="str">
        <f ca="1">IF(ISBLANK(OFFSET(対戦表!A7,$B$3,1)),"",IF(OFFSET(対戦表!A7,$B$3,1)=0,"-",INDEX($B$6:$B$20,OFFSET(対戦表!A7,$B$3,1))))</f>
        <v>MGA</v>
      </c>
      <c r="C28" s="106"/>
      <c r="D28" s="107" t="str">
        <f ca="1">IF(ISBLANK(OFFSET(対戦表!B7,$B$3,1)),"",IF(OFFSET(対戦表!B7,$B$3,1)=0,"-",INDEX($B$6:$B$20,OFFSET(対戦表!B7,$B$3,1))))</f>
        <v>お嬢様</v>
      </c>
      <c r="E28" s="106"/>
      <c r="F28" s="107" t="str">
        <f ca="1">IF(ISBLANK(OFFSET(対戦表!C7,$B$3,1)),"",IF(OFFSET(対戦表!C7,$B$3,1)=0,"-",INDEX($B$6:$B$20,OFFSET(対戦表!C7,$B$3,1))))</f>
        <v>VIP</v>
      </c>
      <c r="G28" s="106"/>
      <c r="H28" s="107" t="str">
        <f ca="1">IF(ISBLANK(OFFSET(対戦表!D7,$B$3,1)),"",IF(OFFSET(対戦表!D7,$B$3,1)=0,"-",INDEX($B$6:$B$20,OFFSET(対戦表!D7,$B$3,1))))</f>
        <v>アゴA</v>
      </c>
      <c r="I28" s="106"/>
      <c r="J28" s="107" t="str">
        <f ca="1">IF(ISBLANK(OFFSET(対戦表!E7,$B$3,1)),"",IF(OFFSET(対戦表!E7,$B$3,1)=0,"-",INDEX($B$6:$B$20,OFFSET(対戦表!E7,$B$3,1))))</f>
        <v>海の馬</v>
      </c>
      <c r="K28" s="106"/>
      <c r="L28" s="107" t="str">
        <f ca="1">IF(ISBLANK(OFFSET(対戦表!F7,$B$3,1)),"",IF(OFFSET(対戦表!F7,$B$3,1)=0,"-",INDEX($B$6:$B$20,OFFSET(対戦表!F7,$B$3,1))))</f>
        <v>銀弾丸</v>
      </c>
      <c r="M28" s="106"/>
      <c r="N28" s="107" t="str">
        <f ca="1">IF(ISBLANK(OFFSET(対戦表!G7,$B$3,1)),"",IF(OFFSET(対戦表!G7,$B$3,1)=0,"-",INDEX($B$6:$B$20,OFFSET(対戦表!G7,$B$3,1))))</f>
        <v>ベルA</v>
      </c>
      <c r="O28" s="106"/>
      <c r="P28" s="107" t="str">
        <f ca="1">IF(ISBLANK(OFFSET(対戦表!H7,$B$3,1)),"",IF(OFFSET(対戦表!H7,$B$3,1)=0,"-",INDEX($B$6:$B$20,OFFSET(対戦表!H7,$B$3,1))))</f>
        <v>INF</v>
      </c>
      <c r="Q28" s="106"/>
      <c r="R28" s="107" t="str">
        <f ca="1">IF(ISBLANK(OFFSET(対戦表!I7,$B$3,1)),"",IF(OFFSET(対戦表!I7,$B$3,1)=0,"-",INDEX($B$6:$B$20,OFFSET(対戦表!I7,$B$3,1))))</f>
        <v>USG</v>
      </c>
      <c r="S28" s="106"/>
      <c r="T28" s="107" t="str">
        <f ca="1">IF(ISBLANK(OFFSET(対戦表!J7,$B$3,1)),"",IF(OFFSET(対戦表!J7,$B$3,1)=0,"-",INDEX($B$6:$B$20,OFFSET(対戦表!J7,$B$3,1))))</f>
        <v>クルA</v>
      </c>
      <c r="U28" s="106"/>
      <c r="V28" s="107" t="str">
        <f ca="1">IF(ISBLANK(OFFSET(対戦表!K7,$B$3,1)),"",IF(OFFSET(対戦表!K7,$B$3,1)=0,"-",INDEX($B$6:$B$20,OFFSET(対戦表!K7,$B$3,1))))</f>
        <v/>
      </c>
      <c r="W28" s="106"/>
      <c r="X28" s="107" t="str">
        <f ca="1">IF(ISBLANK(OFFSET(対戦表!L7,$B$3,1)),"",IF(OFFSET(対戦表!L7,$B$3,1)=0,"-",INDEX($B$6:$B$20,OFFSET(対戦表!L7,$B$3,1))))</f>
        <v/>
      </c>
      <c r="Y28" s="106"/>
      <c r="Z28" s="107" t="str">
        <f ca="1">IF(ISBLANK(OFFSET(対戦表!M7,$B$3,1)),"",IF(OFFSET(対戦表!M7,$B$3,1)=0,"-",INDEX($B$6:$B$20,OFFSET(対戦表!M7,$B$3,1))))</f>
        <v/>
      </c>
      <c r="AA28" s="106"/>
      <c r="AB28" s="107" t="str">
        <f ca="1">IF(ISBLANK(OFFSET(対戦表!N7,$B$3,1)),"",IF(OFFSET(対戦表!N7,$B$3,1)=0,"-",INDEX($B$6:$B$20,OFFSET(対戦表!N7,$B$3,1))))</f>
        <v/>
      </c>
      <c r="AC28" s="106"/>
      <c r="AE28" s="43"/>
      <c r="AF28" s="44"/>
    </row>
    <row r="29" spans="1:47" ht="14.25" customHeight="1">
      <c r="A29" s="75" t="s">
        <v>196</v>
      </c>
      <c r="B29" s="105" t="str">
        <f ca="1">IF(ISBLANK(OFFSET(対戦表!A8,$B$3,1)),"",IF(OFFSET(対戦表!A8,$B$3,1)=0,"-",INDEX($B$6:$B$20,OFFSET(対戦表!A8,$B$3,1))))</f>
        <v>USG</v>
      </c>
      <c r="C29" s="106"/>
      <c r="D29" s="107" t="str">
        <f ca="1">IF(ISBLANK(OFFSET(対戦表!B8,$B$3,1)),"",IF(OFFSET(対戦表!B8,$B$3,1)=0,"-",INDEX($B$6:$B$20,OFFSET(対戦表!B8,$B$3,1))))</f>
        <v>クルA</v>
      </c>
      <c r="E29" s="106"/>
      <c r="F29" s="107" t="str">
        <f ca="1">IF(ISBLANK(OFFSET(対戦表!C8,$B$3,1)),"",IF(OFFSET(対戦表!C8,$B$3,1)=0,"-",INDEX($B$6:$B$20,OFFSET(対戦表!C8,$B$3,1))))</f>
        <v>ベルA</v>
      </c>
      <c r="G29" s="106"/>
      <c r="H29" s="107" t="str">
        <f ca="1">IF(ISBLANK(OFFSET(対戦表!D8,$B$3,1)),"",IF(OFFSET(対戦表!D8,$B$3,1)=0,"-",INDEX($B$6:$B$20,OFFSET(対戦表!D8,$B$3,1))))</f>
        <v>MGA</v>
      </c>
      <c r="I29" s="106"/>
      <c r="J29" s="107" t="str">
        <f ca="1">IF(ISBLANK(OFFSET(対戦表!E8,$B$3,1)),"",IF(OFFSET(対戦表!E8,$B$3,1)=0,"-",INDEX($B$6:$B$20,OFFSET(対戦表!E8,$B$3,1))))</f>
        <v>銀弾丸</v>
      </c>
      <c r="K29" s="106"/>
      <c r="L29" s="107" t="str">
        <f ca="1">IF(ISBLANK(OFFSET(対戦表!F8,$B$3,1)),"",IF(OFFSET(対戦表!F8,$B$3,1)=0,"-",INDEX($B$6:$B$20,OFFSET(対戦表!F8,$B$3,1))))</f>
        <v>INF</v>
      </c>
      <c r="M29" s="106"/>
      <c r="N29" s="107" t="str">
        <f ca="1">IF(ISBLANK(OFFSET(対戦表!G8,$B$3,1)),"",IF(OFFSET(対戦表!G8,$B$3,1)=0,"-",INDEX($B$6:$B$20,OFFSET(対戦表!G8,$B$3,1))))</f>
        <v>海の馬</v>
      </c>
      <c r="O29" s="106"/>
      <c r="P29" s="107" t="str">
        <f ca="1">IF(ISBLANK(OFFSET(対戦表!H8,$B$3,1)),"",IF(OFFSET(対戦表!H8,$B$3,1)=0,"-",INDEX($B$6:$B$20,OFFSET(対戦表!H8,$B$3,1))))</f>
        <v>VIP</v>
      </c>
      <c r="Q29" s="106"/>
      <c r="R29" s="107" t="str">
        <f ca="1">IF(ISBLANK(OFFSET(対戦表!I8,$B$3,1)),"",IF(OFFSET(対戦表!I8,$B$3,1)=0,"-",INDEX($B$6:$B$20,OFFSET(対戦表!I8,$B$3,1))))</f>
        <v>お嬢様</v>
      </c>
      <c r="S29" s="106"/>
      <c r="T29" s="107" t="str">
        <f ca="1">IF(ISBLANK(OFFSET(対戦表!J8,$B$3,1)),"",IF(OFFSET(対戦表!J8,$B$3,1)=0,"-",INDEX($B$6:$B$20,OFFSET(対戦表!J8,$B$3,1))))</f>
        <v>アゴA</v>
      </c>
      <c r="U29" s="106"/>
      <c r="V29" s="107" t="str">
        <f ca="1">IF(ISBLANK(OFFSET(対戦表!K8,$B$3,1)),"",IF(OFFSET(対戦表!K8,$B$3,1)=0,"-",INDEX($B$6:$B$20,OFFSET(対戦表!K8,$B$3,1))))</f>
        <v/>
      </c>
      <c r="W29" s="106"/>
      <c r="X29" s="107" t="str">
        <f ca="1">IF(ISBLANK(OFFSET(対戦表!L8,$B$3,1)),"",IF(OFFSET(対戦表!L8,$B$3,1)=0,"-",INDEX($B$6:$B$20,OFFSET(対戦表!L8,$B$3,1))))</f>
        <v/>
      </c>
      <c r="Y29" s="106"/>
      <c r="Z29" s="107" t="str">
        <f ca="1">IF(ISBLANK(OFFSET(対戦表!M8,$B$3,1)),"",IF(OFFSET(対戦表!M8,$B$3,1)=0,"-",INDEX($B$6:$B$20,OFFSET(対戦表!M8,$B$3,1))))</f>
        <v/>
      </c>
      <c r="AA29" s="106"/>
      <c r="AB29" s="107" t="str">
        <f ca="1">IF(ISBLANK(OFFSET(対戦表!N8,$B$3,1)),"",IF(OFFSET(対戦表!N8,$B$3,1)=0,"-",INDEX($B$6:$B$20,OFFSET(対戦表!N8,$B$3,1))))</f>
        <v/>
      </c>
      <c r="AC29" s="106"/>
      <c r="AE29" s="43"/>
      <c r="AF29" s="44"/>
    </row>
    <row r="30" spans="1:47" ht="15" customHeight="1">
      <c r="A30" s="75" t="s">
        <v>197</v>
      </c>
      <c r="B30" s="105" t="str">
        <f ca="1">IF(ISBLANK(OFFSET(対戦表!A9,$B$3,1)),"",IF(OFFSET(対戦表!A9,$B$3,1)=0,"-",INDEX($B$6:$B$20,OFFSET(対戦表!A9,$B$3,1))))</f>
        <v>海の馬</v>
      </c>
      <c r="C30" s="106"/>
      <c r="D30" s="107" t="str">
        <f ca="1">IF(ISBLANK(OFFSET(対戦表!B9,$B$3,1)),"",IF(OFFSET(対戦表!B9,$B$3,1)=0,"-",INDEX($B$6:$B$20,OFFSET(対戦表!B9,$B$3,1))))</f>
        <v>アゴA</v>
      </c>
      <c r="E30" s="106"/>
      <c r="F30" s="107" t="str">
        <f ca="1">IF(ISBLANK(OFFSET(対戦表!C9,$B$3,1)),"",IF(OFFSET(対戦表!C9,$B$3,1)=0,"-",INDEX($B$6:$B$20,OFFSET(対戦表!C9,$B$3,1))))</f>
        <v>お嬢様</v>
      </c>
      <c r="G30" s="106"/>
      <c r="H30" s="107" t="str">
        <f ca="1">IF(ISBLANK(OFFSET(対戦表!D9,$B$3,1)),"",IF(OFFSET(対戦表!D9,$B$3,1)=0,"-",INDEX($B$6:$B$20,OFFSET(対戦表!D9,$B$3,1))))</f>
        <v>ベルA</v>
      </c>
      <c r="I30" s="106"/>
      <c r="J30" s="107" t="str">
        <f ca="1">IF(ISBLANK(OFFSET(対戦表!E9,$B$3,1)),"",IF(OFFSET(対戦表!E9,$B$3,1)=0,"-",INDEX($B$6:$B$20,OFFSET(対戦表!E9,$B$3,1))))</f>
        <v>INF</v>
      </c>
      <c r="K30" s="106"/>
      <c r="L30" s="107" t="str">
        <f ca="1">IF(ISBLANK(OFFSET(対戦表!F9,$B$3,1)),"",IF(OFFSET(対戦表!F9,$B$3,1)=0,"-",INDEX($B$6:$B$20,OFFSET(対戦表!F9,$B$3,1))))</f>
        <v>VIP</v>
      </c>
      <c r="M30" s="106"/>
      <c r="N30" s="107" t="str">
        <f ca="1">IF(ISBLANK(OFFSET(対戦表!G9,$B$3,1)),"",IF(OFFSET(対戦表!G9,$B$3,1)=0,"-",INDEX($B$6:$B$20,OFFSET(対戦表!G9,$B$3,1))))</f>
        <v>銀弾丸</v>
      </c>
      <c r="O30" s="106"/>
      <c r="P30" s="107" t="str">
        <f ca="1">IF(ISBLANK(OFFSET(対戦表!H9,$B$3,1)),"",IF(OFFSET(対戦表!H9,$B$3,1)=0,"-",INDEX($B$6:$B$20,OFFSET(対戦表!H9,$B$3,1))))</f>
        <v>USG</v>
      </c>
      <c r="Q30" s="106"/>
      <c r="R30" s="107" t="str">
        <f ca="1">IF(ISBLANK(OFFSET(対戦表!I9,$B$3,1)),"",IF(OFFSET(対戦表!I9,$B$3,1)=0,"-",INDEX($B$6:$B$20,OFFSET(対戦表!I9,$B$3,1))))</f>
        <v>クルA</v>
      </c>
      <c r="S30" s="106"/>
      <c r="T30" s="107" t="str">
        <f ca="1">IF(ISBLANK(OFFSET(対戦表!J9,$B$3,1)),"",IF(OFFSET(対戦表!J9,$B$3,1)=0,"-",INDEX($B$6:$B$20,OFFSET(対戦表!J9,$B$3,1))))</f>
        <v>MGA</v>
      </c>
      <c r="U30" s="106"/>
      <c r="V30" s="107" t="str">
        <f ca="1">IF(ISBLANK(OFFSET(対戦表!K9,$B$3,1)),"",IF(OFFSET(対戦表!K9,$B$3,1)=0,"-",INDEX($B$6:$B$20,OFFSET(対戦表!K9,$B$3,1))))</f>
        <v/>
      </c>
      <c r="W30" s="106"/>
      <c r="X30" s="107" t="str">
        <f ca="1">IF(ISBLANK(OFFSET(対戦表!L9,$B$3,1)),"",IF(OFFSET(対戦表!L9,$B$3,1)=0,"-",INDEX($B$6:$B$20,OFFSET(対戦表!L9,$B$3,1))))</f>
        <v/>
      </c>
      <c r="Y30" s="106"/>
      <c r="Z30" s="107" t="str">
        <f ca="1">IF(ISBLANK(OFFSET(対戦表!M9,$B$3,1)),"",IF(OFFSET(対戦表!M9,$B$3,1)=0,"-",INDEX($B$6:$B$20,OFFSET(対戦表!M9,$B$3,1))))</f>
        <v/>
      </c>
      <c r="AA30" s="106"/>
      <c r="AB30" s="107" t="str">
        <f ca="1">IF(ISBLANK(OFFSET(対戦表!N9,$B$3,1)),"",IF(OFFSET(対戦表!N9,$B$3,1)=0,"-",INDEX($B$6:$B$20,OFFSET(対戦表!N9,$B$3,1))))</f>
        <v/>
      </c>
      <c r="AC30" s="106"/>
      <c r="AE30" s="43"/>
      <c r="AF30" s="44"/>
      <c r="AG30" s="117" t="s">
        <v>198</v>
      </c>
      <c r="AH30" s="118">
        <f t="shared" ref="AH30:AU30" ca="1" si="40">RANK(AH27,$AH$27:$AU$27)</f>
        <v>1</v>
      </c>
      <c r="AI30" s="119">
        <f t="shared" ca="1" si="40"/>
        <v>1</v>
      </c>
      <c r="AJ30" s="119">
        <f t="shared" ca="1" si="40"/>
        <v>1</v>
      </c>
      <c r="AK30" s="119">
        <f t="shared" ca="1" si="40"/>
        <v>1</v>
      </c>
      <c r="AL30" s="119">
        <f t="shared" ca="1" si="40"/>
        <v>1</v>
      </c>
      <c r="AM30" s="119">
        <f t="shared" ca="1" si="40"/>
        <v>1</v>
      </c>
      <c r="AN30" s="119">
        <f t="shared" ca="1" si="40"/>
        <v>1</v>
      </c>
      <c r="AO30" s="119">
        <f t="shared" ca="1" si="40"/>
        <v>1</v>
      </c>
      <c r="AP30" s="119">
        <f t="shared" ca="1" si="40"/>
        <v>1</v>
      </c>
      <c r="AQ30" s="119">
        <f t="shared" ca="1" si="40"/>
        <v>1</v>
      </c>
      <c r="AR30" s="119">
        <f t="shared" ca="1" si="40"/>
        <v>1</v>
      </c>
      <c r="AS30" s="119">
        <f t="shared" ca="1" si="40"/>
        <v>1</v>
      </c>
      <c r="AT30" s="119">
        <f t="shared" ca="1" si="40"/>
        <v>1</v>
      </c>
      <c r="AU30" s="120">
        <f t="shared" ca="1" si="40"/>
        <v>1</v>
      </c>
    </row>
    <row r="31" spans="1:47" ht="14.25" customHeight="1">
      <c r="A31" s="75" t="s">
        <v>199</v>
      </c>
      <c r="B31" s="105" t="str">
        <f ca="1">IF(ISBLANK(OFFSET(対戦表!A10,$B$3,1)),"",IF(OFFSET(対戦表!A10,$B$3,1)=0,"-",INDEX($B$6:$B$20,OFFSET(対戦表!A10,$B$3,1))))</f>
        <v>INF</v>
      </c>
      <c r="C31" s="106"/>
      <c r="D31" s="107" t="str">
        <f ca="1">IF(ISBLANK(OFFSET(対戦表!B10,$B$3,1)),"",IF(OFFSET(対戦表!B10,$B$3,1)=0,"-",INDEX($B$6:$B$20,OFFSET(対戦表!B10,$B$3,1))))</f>
        <v>ベルA</v>
      </c>
      <c r="E31" s="106"/>
      <c r="F31" s="107" t="str">
        <f ca="1">IF(ISBLANK(OFFSET(対戦表!C10,$B$3,1)),"",IF(OFFSET(対戦表!C10,$B$3,1)=0,"-",INDEX($B$6:$B$20,OFFSET(対戦表!C10,$B$3,1))))</f>
        <v>海の馬</v>
      </c>
      <c r="G31" s="106"/>
      <c r="H31" s="107" t="str">
        <f ca="1">IF(ISBLANK(OFFSET(対戦表!D10,$B$3,1)),"",IF(OFFSET(対戦表!D10,$B$3,1)=0,"-",INDEX($B$6:$B$20,OFFSET(対戦表!D10,$B$3,1))))</f>
        <v>USG</v>
      </c>
      <c r="I31" s="106"/>
      <c r="J31" s="107" t="str">
        <f ca="1">IF(ISBLANK(OFFSET(対戦表!E10,$B$3,1)),"",IF(OFFSET(対戦表!E10,$B$3,1)=0,"-",INDEX($B$6:$B$20,OFFSET(対戦表!E10,$B$3,1))))</f>
        <v>クルA</v>
      </c>
      <c r="K31" s="106"/>
      <c r="L31" s="107" t="str">
        <f ca="1">IF(ISBLANK(OFFSET(対戦表!F10,$B$3,1)),"",IF(OFFSET(対戦表!F10,$B$3,1)=0,"-",INDEX($B$6:$B$20,OFFSET(対戦表!F10,$B$3,1))))</f>
        <v>アゴA</v>
      </c>
      <c r="M31" s="106"/>
      <c r="N31" s="107" t="str">
        <f ca="1">IF(ISBLANK(OFFSET(対戦表!G10,$B$3,1)),"",IF(OFFSET(対戦表!G10,$B$3,1)=0,"-",INDEX($B$6:$B$20,OFFSET(対戦表!G10,$B$3,1))))</f>
        <v>お嬢様</v>
      </c>
      <c r="O31" s="106"/>
      <c r="P31" s="107" t="str">
        <f ca="1">IF(ISBLANK(OFFSET(対戦表!H10,$B$3,1)),"",IF(OFFSET(対戦表!H10,$B$3,1)=0,"-",INDEX($B$6:$B$20,OFFSET(対戦表!H10,$B$3,1))))</f>
        <v>MGA</v>
      </c>
      <c r="Q31" s="106"/>
      <c r="R31" s="107" t="str">
        <f ca="1">IF(ISBLANK(OFFSET(対戦表!I10,$B$3,1)),"",IF(OFFSET(対戦表!I10,$B$3,1)=0,"-",INDEX($B$6:$B$20,OFFSET(対戦表!I10,$B$3,1))))</f>
        <v>銀弾丸</v>
      </c>
      <c r="S31" s="106"/>
      <c r="T31" s="107" t="str">
        <f ca="1">IF(ISBLANK(OFFSET(対戦表!J10,$B$3,1)),"",IF(OFFSET(対戦表!J10,$B$3,1)=0,"-",INDEX($B$6:$B$20,OFFSET(対戦表!J10,$B$3,1))))</f>
        <v>VIP</v>
      </c>
      <c r="U31" s="106"/>
      <c r="V31" s="107" t="str">
        <f ca="1">IF(ISBLANK(OFFSET(対戦表!K10,$B$3,1)),"",IF(OFFSET(対戦表!K10,$B$3,1)=0,"-",INDEX($B$6:$B$20,OFFSET(対戦表!K10,$B$3,1))))</f>
        <v/>
      </c>
      <c r="W31" s="106"/>
      <c r="X31" s="107" t="str">
        <f ca="1">IF(ISBLANK(OFFSET(対戦表!L10,$B$3,1)),"",IF(OFFSET(対戦表!L10,$B$3,1)=0,"-",INDEX($B$6:$B$20,OFFSET(対戦表!L10,$B$3,1))))</f>
        <v/>
      </c>
      <c r="Y31" s="106"/>
      <c r="Z31" s="107" t="str">
        <f ca="1">IF(ISBLANK(OFFSET(対戦表!M10,$B$3,1)),"",IF(OFFSET(対戦表!M10,$B$3,1)=0,"-",INDEX($B$6:$B$20,OFFSET(対戦表!M10,$B$3,1))))</f>
        <v/>
      </c>
      <c r="AA31" s="106"/>
      <c r="AB31" s="107" t="str">
        <f ca="1">IF(ISBLANK(OFFSET(対戦表!N10,$B$3,1)),"",IF(OFFSET(対戦表!N10,$B$3,1)=0,"-",INDEX($B$6:$B$20,OFFSET(対戦表!N10,$B$3,1))))</f>
        <v/>
      </c>
      <c r="AC31" s="106"/>
      <c r="AE31" s="43"/>
      <c r="AF31" s="44"/>
      <c r="AG31" s="45">
        <f ca="1">AH30</f>
        <v>1</v>
      </c>
      <c r="AH31" s="121">
        <f t="shared" ref="AH31:AU31" si="41">IF(ISNA(AH8),0,IF(AH8="",0,IF(AH$30=$AG31,1,0)*AH8))</f>
        <v>0</v>
      </c>
      <c r="AI31" s="121">
        <f t="shared" ca="1" si="41"/>
        <v>0</v>
      </c>
      <c r="AJ31" s="121">
        <f t="shared" ca="1" si="41"/>
        <v>0</v>
      </c>
      <c r="AK31" s="121">
        <f t="shared" ca="1" si="41"/>
        <v>0</v>
      </c>
      <c r="AL31" s="121">
        <f t="shared" ca="1" si="41"/>
        <v>0</v>
      </c>
      <c r="AM31" s="121">
        <f t="shared" ca="1" si="41"/>
        <v>0</v>
      </c>
      <c r="AN31" s="121">
        <f t="shared" ca="1" si="41"/>
        <v>0</v>
      </c>
      <c r="AO31" s="121">
        <f t="shared" ca="1" si="41"/>
        <v>0</v>
      </c>
      <c r="AP31" s="121">
        <f t="shared" ca="1" si="41"/>
        <v>0</v>
      </c>
      <c r="AQ31" s="121">
        <f t="shared" ca="1" si="41"/>
        <v>0</v>
      </c>
      <c r="AR31" s="121">
        <f t="shared" ca="1" si="41"/>
        <v>0</v>
      </c>
      <c r="AS31" s="121">
        <f t="shared" ca="1" si="41"/>
        <v>0</v>
      </c>
      <c r="AT31" s="121">
        <f t="shared" ca="1" si="41"/>
        <v>0</v>
      </c>
      <c r="AU31" s="121">
        <f t="shared" ca="1" si="41"/>
        <v>0</v>
      </c>
    </row>
    <row r="32" spans="1:47" ht="13.5" customHeight="1">
      <c r="A32" s="75" t="s">
        <v>200</v>
      </c>
      <c r="B32" s="105" t="str">
        <f ca="1">IF(ISBLANK(OFFSET(対戦表!A11,$B$3,1)),"",IF(OFFSET(対戦表!A11,$B$3,1)=0,"-",INDEX($B$6:$B$20,OFFSET(対戦表!A11,$B$3,1))))</f>
        <v/>
      </c>
      <c r="C32" s="106"/>
      <c r="D32" s="107" t="str">
        <f ca="1">IF(ISBLANK(OFFSET(対戦表!B11,$B$3,1)),"",IF(OFFSET(対戦表!B11,$B$3,1)=0,"-",INDEX($B$6:$B$20,OFFSET(対戦表!B11,$B$3,1))))</f>
        <v/>
      </c>
      <c r="E32" s="106"/>
      <c r="F32" s="107" t="str">
        <f ca="1">IF(ISBLANK(OFFSET(対戦表!C11,$B$3,1)),"",IF(OFFSET(対戦表!C11,$B$3,1)=0,"-",INDEX($B$6:$B$20,OFFSET(対戦表!C11,$B$3,1))))</f>
        <v/>
      </c>
      <c r="G32" s="106"/>
      <c r="H32" s="107" t="str">
        <f ca="1">IF(ISBLANK(OFFSET(対戦表!D11,$B$3,1)),"",IF(OFFSET(対戦表!D11,$B$3,1)=0,"-",INDEX($B$6:$B$20,OFFSET(対戦表!D11,$B$3,1))))</f>
        <v/>
      </c>
      <c r="I32" s="106"/>
      <c r="J32" s="107" t="str">
        <f ca="1">IF(ISBLANK(OFFSET(対戦表!E11,$B$3,1)),"",IF(OFFSET(対戦表!E11,$B$3,1)=0,"-",INDEX($B$6:$B$20,OFFSET(対戦表!E11,$B$3,1))))</f>
        <v/>
      </c>
      <c r="K32" s="106"/>
      <c r="L32" s="107" t="str">
        <f ca="1">IF(ISBLANK(OFFSET(対戦表!F11,$B$3,1)),"",IF(OFFSET(対戦表!F11,$B$3,1)=0,"-",INDEX($B$6:$B$20,OFFSET(対戦表!F11,$B$3,1))))</f>
        <v/>
      </c>
      <c r="M32" s="106"/>
      <c r="N32" s="107" t="str">
        <f ca="1">IF(ISBLANK(OFFSET(対戦表!G11,$B$3,1)),"",IF(OFFSET(対戦表!G11,$B$3,1)=0,"-",INDEX($B$6:$B$20,OFFSET(対戦表!G11,$B$3,1))))</f>
        <v/>
      </c>
      <c r="O32" s="106"/>
      <c r="P32" s="107" t="str">
        <f ca="1">IF(ISBLANK(OFFSET(対戦表!H11,$B$3,1)),"",IF(OFFSET(対戦表!H11,$B$3,1)=0,"-",INDEX($B$6:$B$20,OFFSET(対戦表!H11,$B$3,1))))</f>
        <v/>
      </c>
      <c r="Q32" s="106"/>
      <c r="R32" s="107" t="str">
        <f ca="1">IF(ISBLANK(OFFSET(対戦表!I11,$B$3,1)),"",IF(OFFSET(対戦表!I11,$B$3,1)=0,"-",INDEX($B$6:$B$20,OFFSET(対戦表!I11,$B$3,1))))</f>
        <v/>
      </c>
      <c r="S32" s="106"/>
      <c r="T32" s="107" t="str">
        <f ca="1">IF(ISBLANK(OFFSET(対戦表!J11,$B$3,1)),"",IF(OFFSET(対戦表!J11,$B$3,1)=0,"-",INDEX($B$6:$B$20,OFFSET(対戦表!J11,$B$3,1))))</f>
        <v/>
      </c>
      <c r="U32" s="106"/>
      <c r="V32" s="107" t="str">
        <f ca="1">IF(ISBLANK(OFFSET(対戦表!K11,$B$3,1)),"",IF(OFFSET(対戦表!K11,$B$3,1)=0,"-",INDEX($B$6:$B$20,OFFSET(対戦表!K11,$B$3,1))))</f>
        <v/>
      </c>
      <c r="W32" s="106"/>
      <c r="X32" s="107" t="str">
        <f ca="1">IF(ISBLANK(OFFSET(対戦表!L11,$B$3,1)),"",IF(OFFSET(対戦表!L11,$B$3,1)=0,"-",INDEX($B$6:$B$20,OFFSET(対戦表!L11,$B$3,1))))</f>
        <v/>
      </c>
      <c r="Y32" s="106"/>
      <c r="Z32" s="107" t="str">
        <f ca="1">IF(ISBLANK(OFFSET(対戦表!M11,$B$3,1)),"",IF(OFFSET(対戦表!M11,$B$3,1)=0,"-",INDEX($B$6:$B$20,OFFSET(対戦表!M11,$B$3,1))))</f>
        <v/>
      </c>
      <c r="AA32" s="106"/>
      <c r="AB32" s="107" t="str">
        <f ca="1">IF(ISBLANK(OFFSET(対戦表!N11,$B$3,1)),"",IF(OFFSET(対戦表!N11,$B$3,1)=0,"-",INDEX($B$6:$B$20,OFFSET(対戦表!N11,$B$3,1))))</f>
        <v/>
      </c>
      <c r="AC32" s="106"/>
      <c r="AE32" s="43"/>
      <c r="AF32" s="44"/>
      <c r="AG32" s="45">
        <f ca="1">AI30</f>
        <v>1</v>
      </c>
      <c r="AH32" s="121">
        <f t="shared" ref="AH32:AU32" ca="1" si="42">IF(ISNA(AH9),0,IF(AH9="",0,IF(AH$30=$AG32,1,0)*AH9))</f>
        <v>0</v>
      </c>
      <c r="AI32" s="121">
        <f t="shared" si="42"/>
        <v>0</v>
      </c>
      <c r="AJ32" s="121">
        <f t="shared" ca="1" si="42"/>
        <v>0</v>
      </c>
      <c r="AK32" s="121">
        <f t="shared" ca="1" si="42"/>
        <v>0</v>
      </c>
      <c r="AL32" s="121">
        <f t="shared" ca="1" si="42"/>
        <v>0</v>
      </c>
      <c r="AM32" s="121">
        <f t="shared" ca="1" si="42"/>
        <v>0</v>
      </c>
      <c r="AN32" s="121">
        <f t="shared" ca="1" si="42"/>
        <v>0</v>
      </c>
      <c r="AO32" s="121">
        <f t="shared" ca="1" si="42"/>
        <v>0</v>
      </c>
      <c r="AP32" s="121">
        <f t="shared" ca="1" si="42"/>
        <v>0</v>
      </c>
      <c r="AQ32" s="121">
        <f t="shared" ca="1" si="42"/>
        <v>0</v>
      </c>
      <c r="AR32" s="121">
        <f t="shared" ca="1" si="42"/>
        <v>0</v>
      </c>
      <c r="AS32" s="121">
        <f t="shared" ca="1" si="42"/>
        <v>0</v>
      </c>
      <c r="AT32" s="121">
        <f t="shared" ca="1" si="42"/>
        <v>0</v>
      </c>
      <c r="AU32" s="121">
        <f t="shared" ca="1" si="42"/>
        <v>0</v>
      </c>
    </row>
    <row r="33" spans="1:47" ht="13.5" customHeight="1">
      <c r="A33" s="75" t="s">
        <v>201</v>
      </c>
      <c r="B33" s="105" t="str">
        <f ca="1">IF(ISBLANK(OFFSET(対戦表!A12,$B$3,1)),"",IF(OFFSET(対戦表!A12,$B$3,1)=0,"-",INDEX($B$6:$B$20,OFFSET(対戦表!A12,$B$3,1))))</f>
        <v/>
      </c>
      <c r="C33" s="106"/>
      <c r="D33" s="107" t="str">
        <f ca="1">IF(ISBLANK(OFFSET(対戦表!B12,$B$3,1)),"",IF(OFFSET(対戦表!B12,$B$3,1)=0,"-",INDEX($B$6:$B$20,OFFSET(対戦表!B12,$B$3,1))))</f>
        <v/>
      </c>
      <c r="E33" s="106"/>
      <c r="F33" s="107" t="str">
        <f ca="1">IF(ISBLANK(OFFSET(対戦表!C12,$B$3,1)),"",IF(OFFSET(対戦表!C12,$B$3,1)=0,"-",INDEX($B$6:$B$20,OFFSET(対戦表!C12,$B$3,1))))</f>
        <v/>
      </c>
      <c r="G33" s="106"/>
      <c r="H33" s="107" t="str">
        <f ca="1">IF(ISBLANK(OFFSET(対戦表!D12,$B$3,1)),"",IF(OFFSET(対戦表!D12,$B$3,1)=0,"-",INDEX($B$6:$B$20,OFFSET(対戦表!D12,$B$3,1))))</f>
        <v/>
      </c>
      <c r="I33" s="106"/>
      <c r="J33" s="107" t="str">
        <f ca="1">IF(ISBLANK(OFFSET(対戦表!E12,$B$3,1)),"",IF(OFFSET(対戦表!E12,$B$3,1)=0,"-",INDEX($B$6:$B$20,OFFSET(対戦表!E12,$B$3,1))))</f>
        <v/>
      </c>
      <c r="K33" s="106"/>
      <c r="L33" s="107" t="str">
        <f ca="1">IF(ISBLANK(OFFSET(対戦表!F12,$B$3,1)),"",IF(OFFSET(対戦表!F12,$B$3,1)=0,"-",INDEX($B$6:$B$20,OFFSET(対戦表!F12,$B$3,1))))</f>
        <v/>
      </c>
      <c r="M33" s="106"/>
      <c r="N33" s="107" t="str">
        <f ca="1">IF(ISBLANK(OFFSET(対戦表!G12,$B$3,1)),"",IF(OFFSET(対戦表!G12,$B$3,1)=0,"-",INDEX($B$6:$B$20,OFFSET(対戦表!G12,$B$3,1))))</f>
        <v/>
      </c>
      <c r="O33" s="106"/>
      <c r="P33" s="107" t="str">
        <f ca="1">IF(ISBLANK(OFFSET(対戦表!H12,$B$3,1)),"",IF(OFFSET(対戦表!H12,$B$3,1)=0,"-",INDEX($B$6:$B$20,OFFSET(対戦表!H12,$B$3,1))))</f>
        <v/>
      </c>
      <c r="Q33" s="106"/>
      <c r="R33" s="107" t="str">
        <f ca="1">IF(ISBLANK(OFFSET(対戦表!I12,$B$3,1)),"",IF(OFFSET(対戦表!I12,$B$3,1)=0,"-",INDEX($B$6:$B$20,OFFSET(対戦表!I12,$B$3,1))))</f>
        <v/>
      </c>
      <c r="S33" s="106"/>
      <c r="T33" s="107" t="str">
        <f ca="1">IF(ISBLANK(OFFSET(対戦表!J12,$B$3,1)),"",IF(OFFSET(対戦表!J12,$B$3,1)=0,"-",INDEX($B$6:$B$20,OFFSET(対戦表!J12,$B$3,1))))</f>
        <v/>
      </c>
      <c r="U33" s="106"/>
      <c r="V33" s="107" t="str">
        <f ca="1">IF(ISBLANK(OFFSET(対戦表!K12,$B$3,1)),"",IF(OFFSET(対戦表!K12,$B$3,1)=0,"-",INDEX($B$6:$B$20,OFFSET(対戦表!K12,$B$3,1))))</f>
        <v/>
      </c>
      <c r="W33" s="106"/>
      <c r="X33" s="107" t="str">
        <f ca="1">IF(ISBLANK(OFFSET(対戦表!L12,$B$3,1)),"",IF(OFFSET(対戦表!L12,$B$3,1)=0,"-",INDEX($B$6:$B$20,OFFSET(対戦表!L12,$B$3,1))))</f>
        <v/>
      </c>
      <c r="Y33" s="106"/>
      <c r="Z33" s="107" t="str">
        <f ca="1">IF(ISBLANK(OFFSET(対戦表!M12,$B$3,1)),"",IF(OFFSET(対戦表!M12,$B$3,1)=0,"-",INDEX($B$6:$B$20,OFFSET(対戦表!M12,$B$3,1))))</f>
        <v/>
      </c>
      <c r="AA33" s="106"/>
      <c r="AB33" s="107" t="str">
        <f ca="1">IF(ISBLANK(OFFSET(対戦表!N12,$B$3,1)),"",IF(OFFSET(対戦表!N12,$B$3,1)=0,"-",INDEX($B$6:$B$20,OFFSET(対戦表!N12,$B$3,1))))</f>
        <v/>
      </c>
      <c r="AC33" s="106"/>
      <c r="AE33" s="43"/>
      <c r="AF33" s="44"/>
      <c r="AG33" s="45">
        <f ca="1">AJ30</f>
        <v>1</v>
      </c>
      <c r="AH33" s="121">
        <f t="shared" ref="AH33:AU33" ca="1" si="43">IF(ISNA(AH10),0,IF(AH10="",0,IF(AH$30=$AG33,1,0)*AH10))</f>
        <v>0</v>
      </c>
      <c r="AI33" s="121">
        <f t="shared" ca="1" si="43"/>
        <v>0</v>
      </c>
      <c r="AJ33" s="121">
        <f t="shared" si="43"/>
        <v>0</v>
      </c>
      <c r="AK33" s="121">
        <f t="shared" ca="1" si="43"/>
        <v>0</v>
      </c>
      <c r="AL33" s="121">
        <f t="shared" ca="1" si="43"/>
        <v>0</v>
      </c>
      <c r="AM33" s="121">
        <f t="shared" ca="1" si="43"/>
        <v>0</v>
      </c>
      <c r="AN33" s="121">
        <f t="shared" ca="1" si="43"/>
        <v>0</v>
      </c>
      <c r="AO33" s="121">
        <f t="shared" ca="1" si="43"/>
        <v>0</v>
      </c>
      <c r="AP33" s="121">
        <f t="shared" ca="1" si="43"/>
        <v>0</v>
      </c>
      <c r="AQ33" s="121">
        <f t="shared" ca="1" si="43"/>
        <v>0</v>
      </c>
      <c r="AR33" s="121">
        <f t="shared" ca="1" si="43"/>
        <v>0</v>
      </c>
      <c r="AS33" s="121">
        <f t="shared" ca="1" si="43"/>
        <v>0</v>
      </c>
      <c r="AT33" s="121">
        <f t="shared" ca="1" si="43"/>
        <v>0</v>
      </c>
      <c r="AU33" s="121">
        <f t="shared" ca="1" si="43"/>
        <v>0</v>
      </c>
    </row>
    <row r="34" spans="1:47">
      <c r="A34" s="75" t="s">
        <v>202</v>
      </c>
      <c r="B34" s="105" t="str">
        <f ca="1">IF(ISBLANK(OFFSET(対戦表!A13,$B$3,1)),"",IF(OFFSET(対戦表!A13,$B$3,1)=0,"-",INDEX($B$6:$B$20,OFFSET(対戦表!A13,$B$3,1))))</f>
        <v/>
      </c>
      <c r="C34" s="106"/>
      <c r="D34" s="107" t="str">
        <f ca="1">IF(ISBLANK(OFFSET(対戦表!B13,$B$3,1)),"",IF(OFFSET(対戦表!B13,$B$3,1)=0,"-",INDEX($B$6:$B$20,OFFSET(対戦表!B13,$B$3,1))))</f>
        <v/>
      </c>
      <c r="E34" s="106"/>
      <c r="F34" s="107" t="str">
        <f ca="1">IF(ISBLANK(OFFSET(対戦表!C13,$B$3,1)),"",IF(OFFSET(対戦表!C13,$B$3,1)=0,"-",INDEX($B$6:$B$20,OFFSET(対戦表!C13,$B$3,1))))</f>
        <v/>
      </c>
      <c r="G34" s="106"/>
      <c r="H34" s="107" t="str">
        <f ca="1">IF(ISBLANK(OFFSET(対戦表!D13,$B$3,1)),"",IF(OFFSET(対戦表!D13,$B$3,1)=0,"-",INDEX($B$6:$B$20,OFFSET(対戦表!D13,$B$3,1))))</f>
        <v/>
      </c>
      <c r="I34" s="106"/>
      <c r="J34" s="107" t="str">
        <f ca="1">IF(ISBLANK(OFFSET(対戦表!E13,$B$3,1)),"",IF(OFFSET(対戦表!E13,$B$3,1)=0,"-",INDEX($B$6:$B$20,OFFSET(対戦表!E13,$B$3,1))))</f>
        <v/>
      </c>
      <c r="K34" s="106"/>
      <c r="L34" s="107" t="str">
        <f ca="1">IF(ISBLANK(OFFSET(対戦表!F13,$B$3,1)),"",IF(OFFSET(対戦表!F13,$B$3,1)=0,"-",INDEX($B$6:$B$20,OFFSET(対戦表!F13,$B$3,1))))</f>
        <v/>
      </c>
      <c r="M34" s="106"/>
      <c r="N34" s="107" t="str">
        <f ca="1">IF(ISBLANK(OFFSET(対戦表!G13,$B$3,1)),"",IF(OFFSET(対戦表!G13,$B$3,1)=0,"-",INDEX($B$6:$B$20,OFFSET(対戦表!G13,$B$3,1))))</f>
        <v/>
      </c>
      <c r="O34" s="106"/>
      <c r="P34" s="107" t="str">
        <f ca="1">IF(ISBLANK(OFFSET(対戦表!H13,$B$3,1)),"",IF(OFFSET(対戦表!H13,$B$3,1)=0,"-",INDEX($B$6:$B$20,OFFSET(対戦表!H13,$B$3,1))))</f>
        <v/>
      </c>
      <c r="Q34" s="106"/>
      <c r="R34" s="107" t="str">
        <f ca="1">IF(ISBLANK(OFFSET(対戦表!I13,$B$3,1)),"",IF(OFFSET(対戦表!I13,$B$3,1)=0,"-",INDEX($B$6:$B$20,OFFSET(対戦表!I13,$B$3,1))))</f>
        <v/>
      </c>
      <c r="S34" s="106"/>
      <c r="T34" s="107" t="str">
        <f ca="1">IF(ISBLANK(OFFSET(対戦表!J13,$B$3,1)),"",IF(OFFSET(対戦表!J13,$B$3,1)=0,"-",INDEX($B$6:$B$20,OFFSET(対戦表!J13,$B$3,1))))</f>
        <v/>
      </c>
      <c r="U34" s="106"/>
      <c r="V34" s="107" t="str">
        <f ca="1">IF(ISBLANK(OFFSET(対戦表!K13,$B$3,1)),"",IF(OFFSET(対戦表!K13,$B$3,1)=0,"-",INDEX($B$6:$B$20,OFFSET(対戦表!K13,$B$3,1))))</f>
        <v/>
      </c>
      <c r="W34" s="106"/>
      <c r="X34" s="107" t="str">
        <f ca="1">IF(ISBLANK(OFFSET(対戦表!L13,$B$3,1)),"",IF(OFFSET(対戦表!L13,$B$3,1)=0,"-",INDEX($B$6:$B$20,OFFSET(対戦表!L13,$B$3,1))))</f>
        <v/>
      </c>
      <c r="Y34" s="106"/>
      <c r="Z34" s="107" t="str">
        <f ca="1">IF(ISBLANK(OFFSET(対戦表!M13,$B$3,1)),"",IF(OFFSET(対戦表!M13,$B$3,1)=0,"-",INDEX($B$6:$B$20,OFFSET(対戦表!M13,$B$3,1))))</f>
        <v/>
      </c>
      <c r="AA34" s="106"/>
      <c r="AB34" s="107" t="str">
        <f ca="1">IF(ISBLANK(OFFSET(対戦表!N13,$B$3,1)),"",IF(OFFSET(対戦表!N13,$B$3,1)=0,"-",INDEX($B$6:$B$20,OFFSET(対戦表!N13,$B$3,1))))</f>
        <v/>
      </c>
      <c r="AC34" s="106"/>
      <c r="AE34" s="43"/>
      <c r="AF34" s="44"/>
      <c r="AG34" s="45">
        <f ca="1">AK30</f>
        <v>1</v>
      </c>
      <c r="AH34" s="121">
        <f t="shared" ref="AH34:AU34" ca="1" si="44">IF(ISNA(AH11),0,IF(AH11="",0,IF(AH$30=$AG34,1,0)*AH11))</f>
        <v>0</v>
      </c>
      <c r="AI34" s="121">
        <f t="shared" ca="1" si="44"/>
        <v>0</v>
      </c>
      <c r="AJ34" s="121">
        <f t="shared" ca="1" si="44"/>
        <v>0</v>
      </c>
      <c r="AK34" s="121">
        <f t="shared" si="44"/>
        <v>0</v>
      </c>
      <c r="AL34" s="121">
        <f t="shared" ca="1" si="44"/>
        <v>0</v>
      </c>
      <c r="AM34" s="121">
        <f t="shared" ca="1" si="44"/>
        <v>0</v>
      </c>
      <c r="AN34" s="121">
        <f t="shared" ca="1" si="44"/>
        <v>0</v>
      </c>
      <c r="AO34" s="121">
        <f t="shared" ca="1" si="44"/>
        <v>0</v>
      </c>
      <c r="AP34" s="121">
        <f t="shared" ca="1" si="44"/>
        <v>0</v>
      </c>
      <c r="AQ34" s="121">
        <f t="shared" ca="1" si="44"/>
        <v>0</v>
      </c>
      <c r="AR34" s="121">
        <f t="shared" ca="1" si="44"/>
        <v>0</v>
      </c>
      <c r="AS34" s="121">
        <f t="shared" ca="1" si="44"/>
        <v>0</v>
      </c>
      <c r="AT34" s="121">
        <f t="shared" ca="1" si="44"/>
        <v>0</v>
      </c>
      <c r="AU34" s="121">
        <f t="shared" ca="1" si="44"/>
        <v>0</v>
      </c>
    </row>
    <row r="35" spans="1:47">
      <c r="A35" s="122" t="s">
        <v>203</v>
      </c>
      <c r="B35" s="123" t="str">
        <f ca="1">IF(ISBLANK(OFFSET(対戦表!A14,$B$3,1)),"",IF(OFFSET(対戦表!A14,$B$3,1)=0,"-",INDEX($B$6:$B$20,OFFSET(対戦表!A14,$B$3,1))))</f>
        <v/>
      </c>
      <c r="C35" s="124"/>
      <c r="D35" s="125" t="str">
        <f ca="1">IF(ISBLANK(OFFSET(対戦表!B14,$B$3,1)),"",IF(OFFSET(対戦表!B14,$B$3,1)=0,"-",INDEX($B$6:$B$20,OFFSET(対戦表!B14,$B$3,1))))</f>
        <v/>
      </c>
      <c r="E35" s="124"/>
      <c r="F35" s="125" t="str">
        <f ca="1">IF(ISBLANK(OFFSET(対戦表!C14,$B$3,1)),"",IF(OFFSET(対戦表!C14,$B$3,1)=0,"-",INDEX($B$6:$B$20,OFFSET(対戦表!C14,$B$3,1))))</f>
        <v/>
      </c>
      <c r="G35" s="124"/>
      <c r="H35" s="125" t="str">
        <f ca="1">IF(ISBLANK(OFFSET(対戦表!D14,$B$3,1)),"",IF(OFFSET(対戦表!D14,$B$3,1)=0,"-",INDEX($B$6:$B$20,OFFSET(対戦表!D14,$B$3,1))))</f>
        <v/>
      </c>
      <c r="I35" s="124"/>
      <c r="J35" s="125" t="str">
        <f ca="1">IF(ISBLANK(OFFSET(対戦表!E14,$B$3,1)),"",IF(OFFSET(対戦表!E14,$B$3,1)=0,"-",INDEX($B$6:$B$20,OFFSET(対戦表!E14,$B$3,1))))</f>
        <v/>
      </c>
      <c r="K35" s="124"/>
      <c r="L35" s="125" t="str">
        <f ca="1">IF(ISBLANK(OFFSET(対戦表!F14,$B$3,1)),"",IF(OFFSET(対戦表!F14,$B$3,1)=0,"-",INDEX($B$6:$B$20,OFFSET(対戦表!F14,$B$3,1))))</f>
        <v/>
      </c>
      <c r="M35" s="124"/>
      <c r="N35" s="125" t="str">
        <f ca="1">IF(ISBLANK(OFFSET(対戦表!G14,$B$3,1)),"",IF(OFFSET(対戦表!G14,$B$3,1)=0,"-",INDEX($B$6:$B$20,OFFSET(対戦表!G14,$B$3,1))))</f>
        <v/>
      </c>
      <c r="O35" s="124"/>
      <c r="P35" s="125" t="str">
        <f ca="1">IF(ISBLANK(OFFSET(対戦表!H14,$B$3,1)),"",IF(OFFSET(対戦表!H14,$B$3,1)=0,"-",INDEX($B$6:$B$20,OFFSET(対戦表!H14,$B$3,1))))</f>
        <v/>
      </c>
      <c r="Q35" s="124"/>
      <c r="R35" s="125" t="str">
        <f ca="1">IF(ISBLANK(OFFSET(対戦表!I14,$B$3,1)),"",IF(OFFSET(対戦表!I14,$B$3,1)=0,"-",INDEX($B$6:$B$20,OFFSET(対戦表!I14,$B$3,1))))</f>
        <v/>
      </c>
      <c r="S35" s="124"/>
      <c r="T35" s="125" t="str">
        <f ca="1">IF(ISBLANK(OFFSET(対戦表!J14,$B$3,1)),"",IF(OFFSET(対戦表!J14,$B$3,1)=0,"-",INDEX($B$6:$B$20,OFFSET(対戦表!J14,$B$3,1))))</f>
        <v/>
      </c>
      <c r="U35" s="124"/>
      <c r="V35" s="125" t="str">
        <f ca="1">IF(ISBLANK(OFFSET(対戦表!K14,$B$3,1)),"",IF(OFFSET(対戦表!K14,$B$3,1)=0,"-",INDEX($B$6:$B$20,OFFSET(対戦表!K14,$B$3,1))))</f>
        <v/>
      </c>
      <c r="W35" s="124"/>
      <c r="X35" s="125" t="str">
        <f ca="1">IF(ISBLANK(OFFSET(対戦表!L14,$B$3,1)),"",IF(OFFSET(対戦表!L14,$B$3,1)=0,"-",INDEX($B$6:$B$20,OFFSET(対戦表!L14,$B$3,1))))</f>
        <v/>
      </c>
      <c r="Y35" s="124"/>
      <c r="Z35" s="125" t="str">
        <f ca="1">IF(ISBLANK(OFFSET(対戦表!M14,$B$3,1)),"",IF(OFFSET(対戦表!M14,$B$3,1)=0,"-",INDEX($B$6:$B$20,OFFSET(対戦表!M14,$B$3,1))))</f>
        <v/>
      </c>
      <c r="AA35" s="124"/>
      <c r="AB35" s="125" t="str">
        <f ca="1">IF(ISBLANK(OFFSET(対戦表!N14,$B$3,1)),"",IF(OFFSET(対戦表!N14,$B$3,1)=0,"-",INDEX($B$6:$B$20,OFFSET(対戦表!N14,$B$3,1))))</f>
        <v/>
      </c>
      <c r="AC35" s="124"/>
      <c r="AE35" s="43"/>
      <c r="AF35" s="44"/>
      <c r="AG35" s="45">
        <f ca="1">AL30</f>
        <v>1</v>
      </c>
      <c r="AH35" s="121">
        <f t="shared" ref="AH35:AU35" ca="1" si="45">IF(ISNA(AH12),0,IF(AH12="",0,IF(AH$30=$AG35,1,0)*AH12))</f>
        <v>0</v>
      </c>
      <c r="AI35" s="121">
        <f t="shared" ca="1" si="45"/>
        <v>0</v>
      </c>
      <c r="AJ35" s="121">
        <f t="shared" ca="1" si="45"/>
        <v>0</v>
      </c>
      <c r="AK35" s="121">
        <f t="shared" ca="1" si="45"/>
        <v>0</v>
      </c>
      <c r="AL35" s="121">
        <f t="shared" si="45"/>
        <v>0</v>
      </c>
      <c r="AM35" s="121">
        <f t="shared" ca="1" si="45"/>
        <v>0</v>
      </c>
      <c r="AN35" s="121">
        <f t="shared" ca="1" si="45"/>
        <v>0</v>
      </c>
      <c r="AO35" s="121">
        <f t="shared" ca="1" si="45"/>
        <v>0</v>
      </c>
      <c r="AP35" s="121">
        <f t="shared" ca="1" si="45"/>
        <v>0</v>
      </c>
      <c r="AQ35" s="121">
        <f t="shared" ca="1" si="45"/>
        <v>0</v>
      </c>
      <c r="AR35" s="121">
        <f t="shared" ca="1" si="45"/>
        <v>0</v>
      </c>
      <c r="AS35" s="121">
        <f t="shared" ca="1" si="45"/>
        <v>0</v>
      </c>
      <c r="AT35" s="121">
        <f t="shared" ca="1" si="45"/>
        <v>0</v>
      </c>
      <c r="AU35" s="121">
        <f t="shared" ca="1" si="45"/>
        <v>0</v>
      </c>
    </row>
    <row r="36" spans="1:47">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3"/>
      <c r="AF36" s="44"/>
      <c r="AG36" s="45">
        <f ca="1">AM30</f>
        <v>1</v>
      </c>
      <c r="AH36" s="121">
        <f t="shared" ref="AH36:AU36" ca="1" si="46">IF(ISNA(AH13),0,IF(AH13="",0,IF(AH$30=$AG36,1,0)*AH13))</f>
        <v>0</v>
      </c>
      <c r="AI36" s="121">
        <f t="shared" ca="1" si="46"/>
        <v>0</v>
      </c>
      <c r="AJ36" s="121">
        <f t="shared" ca="1" si="46"/>
        <v>0</v>
      </c>
      <c r="AK36" s="121">
        <f t="shared" ca="1" si="46"/>
        <v>0</v>
      </c>
      <c r="AL36" s="121">
        <f t="shared" ca="1" si="46"/>
        <v>0</v>
      </c>
      <c r="AM36" s="121">
        <f t="shared" si="46"/>
        <v>0</v>
      </c>
      <c r="AN36" s="121">
        <f t="shared" ca="1" si="46"/>
        <v>0</v>
      </c>
      <c r="AO36" s="121">
        <f t="shared" ca="1" si="46"/>
        <v>0</v>
      </c>
      <c r="AP36" s="121">
        <f t="shared" ca="1" si="46"/>
        <v>0</v>
      </c>
      <c r="AQ36" s="121">
        <f t="shared" ca="1" si="46"/>
        <v>0</v>
      </c>
      <c r="AR36" s="121">
        <f t="shared" ca="1" si="46"/>
        <v>0</v>
      </c>
      <c r="AS36" s="121">
        <f t="shared" ca="1" si="46"/>
        <v>0</v>
      </c>
      <c r="AT36" s="121">
        <f t="shared" ca="1" si="46"/>
        <v>0</v>
      </c>
      <c r="AU36" s="121">
        <f t="shared" ca="1" si="46"/>
        <v>0</v>
      </c>
    </row>
    <row r="37" spans="1:47" ht="14.25" customHeight="1">
      <c r="AE37" s="43"/>
      <c r="AF37" s="44"/>
      <c r="AG37" s="45">
        <f ca="1">AN30</f>
        <v>1</v>
      </c>
      <c r="AH37" s="121">
        <f t="shared" ref="AH37:AU37" ca="1" si="47">IF(ISNA(AH14),0,IF(AH14="",0,IF(AH$30=$AG37,1,0)*AH14))</f>
        <v>0</v>
      </c>
      <c r="AI37" s="121">
        <f t="shared" ca="1" si="47"/>
        <v>0</v>
      </c>
      <c r="AJ37" s="121">
        <f t="shared" ca="1" si="47"/>
        <v>0</v>
      </c>
      <c r="AK37" s="121">
        <f t="shared" ca="1" si="47"/>
        <v>0</v>
      </c>
      <c r="AL37" s="121">
        <f t="shared" ca="1" si="47"/>
        <v>0</v>
      </c>
      <c r="AM37" s="121">
        <f t="shared" ca="1" si="47"/>
        <v>0</v>
      </c>
      <c r="AN37" s="121">
        <f t="shared" si="47"/>
        <v>0</v>
      </c>
      <c r="AO37" s="121">
        <f t="shared" ca="1" si="47"/>
        <v>0</v>
      </c>
      <c r="AP37" s="121">
        <f t="shared" ca="1" si="47"/>
        <v>0</v>
      </c>
      <c r="AQ37" s="121">
        <f t="shared" ca="1" si="47"/>
        <v>0</v>
      </c>
      <c r="AR37" s="121">
        <f t="shared" ca="1" si="47"/>
        <v>0</v>
      </c>
      <c r="AS37" s="121">
        <f t="shared" ca="1" si="47"/>
        <v>0</v>
      </c>
      <c r="AT37" s="121">
        <f t="shared" ca="1" si="47"/>
        <v>0</v>
      </c>
      <c r="AU37" s="121">
        <f t="shared" ca="1" si="47"/>
        <v>0</v>
      </c>
    </row>
    <row r="38" spans="1:47" ht="14.25" customHeight="1">
      <c r="R38" s="237" t="s">
        <v>204</v>
      </c>
      <c r="S38" s="237"/>
      <c r="T38" s="237"/>
      <c r="U38" s="237"/>
      <c r="V38" s="237"/>
      <c r="W38" s="237"/>
      <c r="X38" s="237"/>
      <c r="Y38" s="237"/>
      <c r="Z38" s="237"/>
      <c r="AE38" s="43"/>
      <c r="AF38" s="44"/>
      <c r="AG38" s="45">
        <f ca="1">AO30</f>
        <v>1</v>
      </c>
      <c r="AH38" s="121">
        <f t="shared" ref="AH38:AU38" ca="1" si="48">IF(ISNA(AH15),0,IF(AH15="",0,IF(AH$30=$AG38,1,0)*AH15))</f>
        <v>0</v>
      </c>
      <c r="AI38" s="121">
        <f t="shared" ca="1" si="48"/>
        <v>0</v>
      </c>
      <c r="AJ38" s="121">
        <f t="shared" ca="1" si="48"/>
        <v>0</v>
      </c>
      <c r="AK38" s="121">
        <f t="shared" ca="1" si="48"/>
        <v>0</v>
      </c>
      <c r="AL38" s="121">
        <f t="shared" ca="1" si="48"/>
        <v>0</v>
      </c>
      <c r="AM38" s="121">
        <f t="shared" ca="1" si="48"/>
        <v>0</v>
      </c>
      <c r="AN38" s="121">
        <f t="shared" ca="1" si="48"/>
        <v>0</v>
      </c>
      <c r="AO38" s="121">
        <f t="shared" si="48"/>
        <v>0</v>
      </c>
      <c r="AP38" s="121">
        <f t="shared" ca="1" si="48"/>
        <v>0</v>
      </c>
      <c r="AQ38" s="121">
        <f t="shared" ca="1" si="48"/>
        <v>0</v>
      </c>
      <c r="AR38" s="121">
        <f t="shared" ca="1" si="48"/>
        <v>0</v>
      </c>
      <c r="AS38" s="121">
        <f t="shared" ca="1" si="48"/>
        <v>0</v>
      </c>
      <c r="AT38" s="121">
        <f t="shared" ca="1" si="48"/>
        <v>0</v>
      </c>
      <c r="AU38" s="121">
        <f t="shared" ca="1" si="48"/>
        <v>0</v>
      </c>
    </row>
    <row r="39" spans="1:47" ht="14.25" customHeight="1">
      <c r="A39" s="127" t="s">
        <v>205</v>
      </c>
      <c r="R39" s="237"/>
      <c r="S39" s="237"/>
      <c r="T39" s="237"/>
      <c r="U39" s="237"/>
      <c r="V39" s="237"/>
      <c r="W39" s="237"/>
      <c r="X39" s="237"/>
      <c r="Y39" s="237"/>
      <c r="Z39" s="237"/>
      <c r="AE39" s="43"/>
      <c r="AF39" s="44"/>
      <c r="AG39" s="45">
        <f ca="1">AP30</f>
        <v>1</v>
      </c>
      <c r="AH39" s="121">
        <f t="shared" ref="AH39:AU39" ca="1" si="49">IF(ISNA(AH16),0,IF(AH16="",0,IF(AH$30=$AG39,1,0)*AH16))</f>
        <v>0</v>
      </c>
      <c r="AI39" s="121">
        <f t="shared" ca="1" si="49"/>
        <v>0</v>
      </c>
      <c r="AJ39" s="121">
        <f t="shared" ca="1" si="49"/>
        <v>0</v>
      </c>
      <c r="AK39" s="121">
        <f t="shared" ca="1" si="49"/>
        <v>0</v>
      </c>
      <c r="AL39" s="121">
        <f t="shared" ca="1" si="49"/>
        <v>0</v>
      </c>
      <c r="AM39" s="121">
        <f t="shared" ca="1" si="49"/>
        <v>0</v>
      </c>
      <c r="AN39" s="121">
        <f t="shared" ca="1" si="49"/>
        <v>0</v>
      </c>
      <c r="AO39" s="121">
        <f t="shared" ca="1" si="49"/>
        <v>0</v>
      </c>
      <c r="AP39" s="121">
        <f t="shared" si="49"/>
        <v>0</v>
      </c>
      <c r="AQ39" s="121">
        <f t="shared" ca="1" si="49"/>
        <v>0</v>
      </c>
      <c r="AR39" s="121">
        <f t="shared" ca="1" si="49"/>
        <v>0</v>
      </c>
      <c r="AS39" s="121">
        <f t="shared" ca="1" si="49"/>
        <v>0</v>
      </c>
      <c r="AT39" s="121">
        <f t="shared" ca="1" si="49"/>
        <v>0</v>
      </c>
      <c r="AU39" s="121">
        <f t="shared" ca="1" si="49"/>
        <v>0</v>
      </c>
    </row>
    <row r="40" spans="1:47" ht="14.25" customHeight="1">
      <c r="A40" s="51"/>
      <c r="B40" s="128" t="str">
        <f>A41</f>
        <v>ベルA</v>
      </c>
      <c r="C40" s="128" t="str">
        <f>A42</f>
        <v>INF</v>
      </c>
      <c r="D40" s="128" t="str">
        <f>A43</f>
        <v>USG</v>
      </c>
      <c r="E40" s="128" t="str">
        <f>A44</f>
        <v>海の馬</v>
      </c>
      <c r="F40" s="128" t="str">
        <f>A45</f>
        <v>アゴA</v>
      </c>
      <c r="G40" s="128" t="str">
        <f>A46</f>
        <v>クルA</v>
      </c>
      <c r="H40" s="128" t="str">
        <f>A47</f>
        <v>MGA</v>
      </c>
      <c r="I40" s="128" t="str">
        <f>A48</f>
        <v>お嬢様</v>
      </c>
      <c r="J40" s="128" t="str">
        <f>A49</f>
        <v>VIP</v>
      </c>
      <c r="K40" s="128" t="str">
        <f>A50</f>
        <v>銀弾丸</v>
      </c>
      <c r="L40" s="128" t="str">
        <f>A51</f>
        <v/>
      </c>
      <c r="M40" s="128" t="str">
        <f>A52</f>
        <v/>
      </c>
      <c r="N40" s="128" t="str">
        <f>A53</f>
        <v/>
      </c>
      <c r="O40" s="129" t="str">
        <f>A54</f>
        <v/>
      </c>
      <c r="P40" s="130"/>
      <c r="R40" s="237"/>
      <c r="S40" s="237"/>
      <c r="T40" s="237"/>
      <c r="U40" s="237"/>
      <c r="V40" s="237"/>
      <c r="W40" s="237"/>
      <c r="X40" s="237"/>
      <c r="Y40" s="237"/>
      <c r="Z40" s="237"/>
      <c r="AE40" s="43"/>
      <c r="AF40" s="44"/>
      <c r="AG40" s="45">
        <f ca="1">AQ$30</f>
        <v>1</v>
      </c>
      <c r="AH40" s="121">
        <f t="shared" ref="AH40:AU40" ca="1" si="50">IF(ISNA(AH17),0,IF(AH17="",0,IF(AH$30=$AG40,1,0)*AH17))</f>
        <v>0</v>
      </c>
      <c r="AI40" s="121">
        <f t="shared" ca="1" si="50"/>
        <v>0</v>
      </c>
      <c r="AJ40" s="121">
        <f t="shared" ca="1" si="50"/>
        <v>0</v>
      </c>
      <c r="AK40" s="121">
        <f t="shared" ca="1" si="50"/>
        <v>0</v>
      </c>
      <c r="AL40" s="121">
        <f t="shared" ca="1" si="50"/>
        <v>0</v>
      </c>
      <c r="AM40" s="121">
        <f t="shared" ca="1" si="50"/>
        <v>0</v>
      </c>
      <c r="AN40" s="121">
        <f t="shared" ca="1" si="50"/>
        <v>0</v>
      </c>
      <c r="AO40" s="121">
        <f t="shared" ca="1" si="50"/>
        <v>0</v>
      </c>
      <c r="AP40" s="121">
        <f t="shared" ca="1" si="50"/>
        <v>0</v>
      </c>
      <c r="AQ40" s="121">
        <f t="shared" si="50"/>
        <v>0</v>
      </c>
      <c r="AR40" s="121">
        <f t="shared" ca="1" si="50"/>
        <v>0</v>
      </c>
      <c r="AS40" s="121">
        <f t="shared" ca="1" si="50"/>
        <v>0</v>
      </c>
      <c r="AT40" s="121">
        <f t="shared" ca="1" si="50"/>
        <v>0</v>
      </c>
      <c r="AU40" s="121">
        <f t="shared" ca="1" si="50"/>
        <v>0</v>
      </c>
    </row>
    <row r="41" spans="1:47" ht="14.25" customHeight="1">
      <c r="A41" s="131" t="str">
        <f t="shared" ref="A41:A54" si="51">B6</f>
        <v>ベルA</v>
      </c>
      <c r="B41" s="132">
        <f>AH8</f>
        <v>0</v>
      </c>
      <c r="C41" s="133" t="str">
        <f t="shared" ref="C41:O41" ca="1" si="52">IF(ISNA(AI8),"",AI8)</f>
        <v/>
      </c>
      <c r="D41" s="133" t="str">
        <f t="shared" ca="1" si="52"/>
        <v/>
      </c>
      <c r="E41" s="133" t="str">
        <f t="shared" ca="1" si="52"/>
        <v/>
      </c>
      <c r="F41" s="133" t="str">
        <f t="shared" ca="1" si="52"/>
        <v/>
      </c>
      <c r="G41" s="133" t="str">
        <f t="shared" ca="1" si="52"/>
        <v/>
      </c>
      <c r="H41" s="133" t="str">
        <f t="shared" ca="1" si="52"/>
        <v/>
      </c>
      <c r="I41" s="133" t="str">
        <f t="shared" ca="1" si="52"/>
        <v/>
      </c>
      <c r="J41" s="133" t="str">
        <f t="shared" ca="1" si="52"/>
        <v/>
      </c>
      <c r="K41" s="133" t="str">
        <f t="shared" ca="1" si="52"/>
        <v/>
      </c>
      <c r="L41" s="133" t="str">
        <f t="shared" ca="1" si="52"/>
        <v/>
      </c>
      <c r="M41" s="133" t="str">
        <f t="shared" ca="1" si="52"/>
        <v/>
      </c>
      <c r="N41" s="133" t="str">
        <f t="shared" ca="1" si="52"/>
        <v/>
      </c>
      <c r="O41" s="134" t="str">
        <f t="shared" ca="1" si="52"/>
        <v/>
      </c>
      <c r="P41" s="130"/>
      <c r="Q41" s="135"/>
      <c r="S41" s="135"/>
      <c r="T41" s="135"/>
      <c r="U41" s="135"/>
      <c r="AE41" s="43"/>
      <c r="AF41" s="44"/>
      <c r="AG41" s="45">
        <f ca="1">AR$30</f>
        <v>1</v>
      </c>
      <c r="AH41" s="121">
        <f t="shared" ref="AH41:AU41" ca="1" si="53">IF(ISNA(AH18),0,IF(AH18="",0,IF(AH$30=$AG41,1,0)*AH18))</f>
        <v>0</v>
      </c>
      <c r="AI41" s="121">
        <f t="shared" ca="1" si="53"/>
        <v>0</v>
      </c>
      <c r="AJ41" s="121">
        <f t="shared" ca="1" si="53"/>
        <v>0</v>
      </c>
      <c r="AK41" s="121">
        <f t="shared" ca="1" si="53"/>
        <v>0</v>
      </c>
      <c r="AL41" s="121">
        <f t="shared" ca="1" si="53"/>
        <v>0</v>
      </c>
      <c r="AM41" s="121">
        <f t="shared" ca="1" si="53"/>
        <v>0</v>
      </c>
      <c r="AN41" s="121">
        <f t="shared" ca="1" si="53"/>
        <v>0</v>
      </c>
      <c r="AO41" s="121">
        <f t="shared" ca="1" si="53"/>
        <v>0</v>
      </c>
      <c r="AP41" s="121">
        <f t="shared" ca="1" si="53"/>
        <v>0</v>
      </c>
      <c r="AQ41" s="121">
        <f t="shared" ca="1" si="53"/>
        <v>0</v>
      </c>
      <c r="AR41" s="121">
        <f t="shared" si="53"/>
        <v>0</v>
      </c>
      <c r="AS41" s="121">
        <f t="shared" ca="1" si="53"/>
        <v>0</v>
      </c>
      <c r="AT41" s="121">
        <f t="shared" ca="1" si="53"/>
        <v>0</v>
      </c>
      <c r="AU41" s="121">
        <f t="shared" ca="1" si="53"/>
        <v>0</v>
      </c>
    </row>
    <row r="42" spans="1:47" ht="14.25" customHeight="1">
      <c r="A42" s="131" t="str">
        <f t="shared" si="51"/>
        <v>INF</v>
      </c>
      <c r="B42" s="136" t="str">
        <f t="shared" ref="B42:B54" ca="1" si="54">IF(ISNA(AH9),"",IF(AH9=1,IF(AH9=INDEX($B$41:$O$54,COLUMN()-COLUMN($A$40),ROW()-ROW($A$40)),AH9,"NG"),IF(OR(AH9=2,AH9=3),IF(INDEX($B$41:$O$54,COLUMN()-COLUMN($A$40),ROW()-ROW($A$40))=0,AH9,"NG"),IF(AH9=0,IF(OR(INDEX($B$41:$O$54,COLUMN()-COLUMN($A$40),ROW()-ROW($A$40))=2,INDEX($B$41:$O$54,COLUMN()-COLUMN($A$40),ROW()-ROW($A$40))=3),AH9,"NG"),""))))</f>
        <v/>
      </c>
      <c r="C42" s="137">
        <f>AI9</f>
        <v>0</v>
      </c>
      <c r="D42" s="57" t="str">
        <f t="shared" ref="D42:O42" ca="1" si="55">IF(ISNA(AJ9),"",AJ9)</f>
        <v/>
      </c>
      <c r="E42" s="57" t="str">
        <f t="shared" ca="1" si="55"/>
        <v/>
      </c>
      <c r="F42" s="57" t="str">
        <f t="shared" ca="1" si="55"/>
        <v/>
      </c>
      <c r="G42" s="57" t="str">
        <f t="shared" ca="1" si="55"/>
        <v/>
      </c>
      <c r="H42" s="57" t="str">
        <f t="shared" ca="1" si="55"/>
        <v/>
      </c>
      <c r="I42" s="57" t="str">
        <f t="shared" ca="1" si="55"/>
        <v/>
      </c>
      <c r="J42" s="57" t="str">
        <f t="shared" ca="1" si="55"/>
        <v/>
      </c>
      <c r="K42" s="57" t="str">
        <f t="shared" ca="1" si="55"/>
        <v/>
      </c>
      <c r="L42" s="57" t="str">
        <f t="shared" ca="1" si="55"/>
        <v/>
      </c>
      <c r="M42" s="57" t="str">
        <f t="shared" ca="1" si="55"/>
        <v/>
      </c>
      <c r="N42" s="57" t="str">
        <f t="shared" ca="1" si="55"/>
        <v/>
      </c>
      <c r="O42" s="58" t="str">
        <f t="shared" ca="1" si="55"/>
        <v/>
      </c>
      <c r="P42" s="130"/>
      <c r="Q42" s="135"/>
      <c r="R42" s="135"/>
      <c r="S42" s="135"/>
      <c r="T42" s="135"/>
      <c r="U42" s="135"/>
      <c r="AE42" s="43"/>
      <c r="AF42" s="44"/>
      <c r="AG42" s="45">
        <f ca="1">AS$30</f>
        <v>1</v>
      </c>
      <c r="AH42" s="121">
        <f t="shared" ref="AH42:AU42" ca="1" si="56">IF(ISNA(AH19),0,IF(AH19="",0,IF(AH$30=$AG42,1,0)*AH19))</f>
        <v>0</v>
      </c>
      <c r="AI42" s="121">
        <f t="shared" ca="1" si="56"/>
        <v>0</v>
      </c>
      <c r="AJ42" s="121">
        <f t="shared" ca="1" si="56"/>
        <v>0</v>
      </c>
      <c r="AK42" s="121">
        <f t="shared" ca="1" si="56"/>
        <v>0</v>
      </c>
      <c r="AL42" s="121">
        <f t="shared" ca="1" si="56"/>
        <v>0</v>
      </c>
      <c r="AM42" s="121">
        <f t="shared" ca="1" si="56"/>
        <v>0</v>
      </c>
      <c r="AN42" s="121">
        <f t="shared" ca="1" si="56"/>
        <v>0</v>
      </c>
      <c r="AO42" s="121">
        <f t="shared" ca="1" si="56"/>
        <v>0</v>
      </c>
      <c r="AP42" s="121">
        <f t="shared" ca="1" si="56"/>
        <v>0</v>
      </c>
      <c r="AQ42" s="121">
        <f t="shared" ca="1" si="56"/>
        <v>0</v>
      </c>
      <c r="AR42" s="121">
        <f t="shared" ca="1" si="56"/>
        <v>0</v>
      </c>
      <c r="AS42" s="121">
        <f t="shared" si="56"/>
        <v>0</v>
      </c>
      <c r="AT42" s="121">
        <f t="shared" ca="1" si="56"/>
        <v>0</v>
      </c>
      <c r="AU42" s="121">
        <f t="shared" ca="1" si="56"/>
        <v>0</v>
      </c>
    </row>
    <row r="43" spans="1:47" ht="14.25" customHeight="1">
      <c r="A43" s="131" t="str">
        <f t="shared" si="51"/>
        <v>USG</v>
      </c>
      <c r="B43" s="136" t="str">
        <f t="shared" ca="1" si="54"/>
        <v/>
      </c>
      <c r="C43" s="138" t="str">
        <f t="shared" ref="C43:C54" ca="1" si="57">IF(ISNA(AI10),"",IF(AI10=1,IF(AI10=INDEX($B$41:$O$54,COLUMN()-COLUMN($A$40),ROW()-ROW($A$40)),AI10,"NG"),IF(OR(AI10=2,AI10=3),IF(INDEX($B$41:$O$54,COLUMN()-COLUMN($A$40),ROW()-ROW($A$40))=0,AI10,"NG"),IF(AI10=0,IF(OR(INDEX($B$41:$O$54,COLUMN()-COLUMN($A$40),ROW()-ROW($A$40))=2,INDEX($B$41:$O$54,COLUMN()-COLUMN($A$40),ROW()-ROW($A$40))=3),AI10,"NG"),""))))</f>
        <v/>
      </c>
      <c r="D43" s="137">
        <f>AJ10</f>
        <v>0</v>
      </c>
      <c r="E43" s="57" t="str">
        <f t="shared" ref="E43:O43" ca="1" si="58">IF(ISNA(AK10),"",AK10)</f>
        <v/>
      </c>
      <c r="F43" s="57" t="str">
        <f t="shared" ca="1" si="58"/>
        <v/>
      </c>
      <c r="G43" s="57" t="str">
        <f t="shared" ca="1" si="58"/>
        <v/>
      </c>
      <c r="H43" s="57" t="str">
        <f t="shared" ca="1" si="58"/>
        <v/>
      </c>
      <c r="I43" s="57" t="str">
        <f t="shared" ca="1" si="58"/>
        <v/>
      </c>
      <c r="J43" s="57" t="str">
        <f t="shared" ca="1" si="58"/>
        <v/>
      </c>
      <c r="K43" s="57" t="str">
        <f t="shared" ca="1" si="58"/>
        <v/>
      </c>
      <c r="L43" s="57" t="str">
        <f t="shared" ca="1" si="58"/>
        <v/>
      </c>
      <c r="M43" s="57" t="str">
        <f t="shared" ca="1" si="58"/>
        <v/>
      </c>
      <c r="N43" s="57" t="str">
        <f t="shared" ca="1" si="58"/>
        <v/>
      </c>
      <c r="O43" s="58" t="str">
        <f t="shared" ca="1" si="58"/>
        <v/>
      </c>
      <c r="P43" s="130"/>
      <c r="Q43" s="238" t="str">
        <f ca="1">IF(COUNTIF(B41:O54,"NG")&gt;0,"どっか入力がおかしいところがあるようです",IF(ISNA($B$2),IF(ISBLANK(B1),"リーグ名を入力してください",CONCATENATE("リーグ名「",$B$1,"」は、リーグ割り当てシートに存在しないようです")),""))</f>
        <v/>
      </c>
      <c r="R43" s="238"/>
      <c r="S43" s="238"/>
      <c r="T43" s="238"/>
      <c r="U43" s="238"/>
      <c r="V43" s="238"/>
      <c r="W43" s="238"/>
      <c r="X43" s="238"/>
      <c r="Y43" s="238"/>
      <c r="AE43" s="43"/>
      <c r="AF43" s="44"/>
      <c r="AG43" s="45">
        <f ca="1">AT$30</f>
        <v>1</v>
      </c>
      <c r="AH43" s="121">
        <f t="shared" ref="AH43:AU43" ca="1" si="59">IF(ISNA(AH20),0,IF(AH20="",0,IF(AH$30=$AG43,1,0)*AH20))</f>
        <v>0</v>
      </c>
      <c r="AI43" s="121">
        <f t="shared" ca="1" si="59"/>
        <v>0</v>
      </c>
      <c r="AJ43" s="121">
        <f t="shared" ca="1" si="59"/>
        <v>0</v>
      </c>
      <c r="AK43" s="121">
        <f t="shared" ca="1" si="59"/>
        <v>0</v>
      </c>
      <c r="AL43" s="121">
        <f t="shared" ca="1" si="59"/>
        <v>0</v>
      </c>
      <c r="AM43" s="121">
        <f t="shared" ca="1" si="59"/>
        <v>0</v>
      </c>
      <c r="AN43" s="121">
        <f t="shared" ca="1" si="59"/>
        <v>0</v>
      </c>
      <c r="AO43" s="121">
        <f t="shared" ca="1" si="59"/>
        <v>0</v>
      </c>
      <c r="AP43" s="121">
        <f t="shared" ca="1" si="59"/>
        <v>0</v>
      </c>
      <c r="AQ43" s="121">
        <f t="shared" ca="1" si="59"/>
        <v>0</v>
      </c>
      <c r="AR43" s="121">
        <f t="shared" ca="1" si="59"/>
        <v>0</v>
      </c>
      <c r="AS43" s="121">
        <f t="shared" ca="1" si="59"/>
        <v>0</v>
      </c>
      <c r="AT43" s="121">
        <f t="shared" si="59"/>
        <v>0</v>
      </c>
      <c r="AU43" s="121">
        <f t="shared" ca="1" si="59"/>
        <v>0</v>
      </c>
    </row>
    <row r="44" spans="1:47" ht="14.25" customHeight="1">
      <c r="A44" s="131" t="str">
        <f t="shared" si="51"/>
        <v>海の馬</v>
      </c>
      <c r="B44" s="136" t="str">
        <f t="shared" ca="1" si="54"/>
        <v/>
      </c>
      <c r="C44" s="138" t="str">
        <f t="shared" ca="1" si="57"/>
        <v/>
      </c>
      <c r="D44" s="138" t="str">
        <f t="shared" ref="D44:D54" ca="1" si="60">IF(ISNA(AJ11),"",IF(AJ11=1,IF(AJ11=INDEX($B$41:$O$54,COLUMN()-COLUMN($A$40),ROW()-ROW($A$40)),AJ11,"NG"),IF(OR(AJ11=2,AJ11=3),IF(INDEX($B$41:$O$54,COLUMN()-COLUMN($A$40),ROW()-ROW($A$40))=0,AJ11,"NG"),IF(AJ11=0,IF(OR(INDEX($B$41:$O$54,COLUMN()-COLUMN($A$40),ROW()-ROW($A$40))=2,INDEX($B$41:$O$54,COLUMN()-COLUMN($A$40),ROW()-ROW($A$40))=3),AJ11,"NG"),""))))</f>
        <v/>
      </c>
      <c r="E44" s="137">
        <f>AK11</f>
        <v>0</v>
      </c>
      <c r="F44" s="57" t="str">
        <f t="shared" ref="F44:O44" ca="1" si="61">IF(ISNA(AL11),"",AL11)</f>
        <v/>
      </c>
      <c r="G44" s="57" t="str">
        <f t="shared" ca="1" si="61"/>
        <v/>
      </c>
      <c r="H44" s="57" t="str">
        <f t="shared" ca="1" si="61"/>
        <v/>
      </c>
      <c r="I44" s="57" t="str">
        <f t="shared" ca="1" si="61"/>
        <v/>
      </c>
      <c r="J44" s="57" t="str">
        <f t="shared" ca="1" si="61"/>
        <v/>
      </c>
      <c r="K44" s="57" t="str">
        <f t="shared" ca="1" si="61"/>
        <v/>
      </c>
      <c r="L44" s="57" t="str">
        <f t="shared" ca="1" si="61"/>
        <v/>
      </c>
      <c r="M44" s="57" t="str">
        <f t="shared" ca="1" si="61"/>
        <v/>
      </c>
      <c r="N44" s="57" t="str">
        <f t="shared" ca="1" si="61"/>
        <v/>
      </c>
      <c r="O44" s="58" t="str">
        <f t="shared" ca="1" si="61"/>
        <v/>
      </c>
      <c r="P44" s="130"/>
      <c r="Q44" s="238"/>
      <c r="R44" s="238"/>
      <c r="S44" s="238"/>
      <c r="T44" s="238"/>
      <c r="U44" s="238"/>
      <c r="V44" s="238"/>
      <c r="W44" s="238"/>
      <c r="X44" s="238"/>
      <c r="Y44" s="238"/>
      <c r="AE44" s="43"/>
      <c r="AF44" s="44"/>
      <c r="AG44" s="45">
        <f ca="1">AU$30</f>
        <v>1</v>
      </c>
      <c r="AH44" s="121">
        <f t="shared" ref="AH44:AU44" ca="1" si="62">IF(ISNA(AH21),0,IF(AH21="",0,IF(AH$30=$AG44,1,0)*AH21))</f>
        <v>0</v>
      </c>
      <c r="AI44" s="121">
        <f t="shared" ca="1" si="62"/>
        <v>0</v>
      </c>
      <c r="AJ44" s="121">
        <f t="shared" ca="1" si="62"/>
        <v>0</v>
      </c>
      <c r="AK44" s="121">
        <f t="shared" ca="1" si="62"/>
        <v>0</v>
      </c>
      <c r="AL44" s="121">
        <f t="shared" ca="1" si="62"/>
        <v>0</v>
      </c>
      <c r="AM44" s="121">
        <f t="shared" ca="1" si="62"/>
        <v>0</v>
      </c>
      <c r="AN44" s="121">
        <f t="shared" ca="1" si="62"/>
        <v>0</v>
      </c>
      <c r="AO44" s="121">
        <f t="shared" ca="1" si="62"/>
        <v>0</v>
      </c>
      <c r="AP44" s="121">
        <f t="shared" ca="1" si="62"/>
        <v>0</v>
      </c>
      <c r="AQ44" s="121">
        <f t="shared" ca="1" si="62"/>
        <v>0</v>
      </c>
      <c r="AR44" s="121">
        <f t="shared" ca="1" si="62"/>
        <v>0</v>
      </c>
      <c r="AS44" s="121">
        <f t="shared" ca="1" si="62"/>
        <v>0</v>
      </c>
      <c r="AT44" s="121">
        <f t="shared" ca="1" si="62"/>
        <v>0</v>
      </c>
      <c r="AU44" s="121">
        <f t="shared" si="62"/>
        <v>0</v>
      </c>
    </row>
    <row r="45" spans="1:47" ht="14.25" customHeight="1">
      <c r="A45" s="131" t="str">
        <f t="shared" si="51"/>
        <v>アゴA</v>
      </c>
      <c r="B45" s="136" t="str">
        <f t="shared" ca="1" si="54"/>
        <v/>
      </c>
      <c r="C45" s="138" t="str">
        <f t="shared" ca="1" si="57"/>
        <v/>
      </c>
      <c r="D45" s="138" t="str">
        <f t="shared" ca="1" si="60"/>
        <v/>
      </c>
      <c r="E45" s="138" t="str">
        <f t="shared" ref="E45:E54" ca="1" si="63">IF(ISNA(AK12),"",IF(AK12=1,IF(AK12=INDEX($B$41:$O$54,COLUMN()-COLUMN($A$40),ROW()-ROW($A$40)),AK12,"NG"),IF(OR(AK12=2,AK12=3),IF(INDEX($B$41:$O$54,COLUMN()-COLUMN($A$40),ROW()-ROW($A$40))=0,AK12,"NG"),IF(AK12=0,IF(OR(INDEX($B$41:$O$54,COLUMN()-COLUMN($A$40),ROW()-ROW($A$40))=2,INDEX($B$41:$O$54,COLUMN()-COLUMN($A$40),ROW()-ROW($A$40))=3),AK12,"NG"),""))))</f>
        <v/>
      </c>
      <c r="F45" s="137">
        <f>AL12</f>
        <v>0</v>
      </c>
      <c r="G45" s="57" t="str">
        <f t="shared" ref="G45:O45" ca="1" si="64">IF(ISNA(AM12),"",AM12)</f>
        <v/>
      </c>
      <c r="H45" s="57" t="str">
        <f t="shared" ca="1" si="64"/>
        <v/>
      </c>
      <c r="I45" s="57" t="str">
        <f t="shared" ca="1" si="64"/>
        <v/>
      </c>
      <c r="J45" s="57" t="str">
        <f t="shared" ca="1" si="64"/>
        <v/>
      </c>
      <c r="K45" s="57" t="str">
        <f t="shared" ca="1" si="64"/>
        <v/>
      </c>
      <c r="L45" s="57" t="str">
        <f t="shared" ca="1" si="64"/>
        <v/>
      </c>
      <c r="M45" s="57" t="str">
        <f t="shared" ca="1" si="64"/>
        <v/>
      </c>
      <c r="N45" s="57" t="str">
        <f t="shared" ca="1" si="64"/>
        <v/>
      </c>
      <c r="O45" s="58" t="str">
        <f t="shared" ca="1" si="64"/>
        <v/>
      </c>
      <c r="P45" s="130"/>
      <c r="Q45" s="238"/>
      <c r="R45" s="238"/>
      <c r="S45" s="238"/>
      <c r="T45" s="238"/>
      <c r="U45" s="238"/>
      <c r="V45" s="238"/>
      <c r="W45" s="238"/>
      <c r="X45" s="238"/>
      <c r="Y45" s="238"/>
      <c r="AE45" s="43"/>
      <c r="AF45" s="44"/>
      <c r="AG45" s="117"/>
      <c r="AH45" s="139">
        <f t="shared" ref="AH45:AU45" ca="1" si="65">AH30-SUM(AH31:AH44)/100</f>
        <v>1</v>
      </c>
      <c r="AI45" s="139">
        <f t="shared" ca="1" si="65"/>
        <v>1</v>
      </c>
      <c r="AJ45" s="139">
        <f t="shared" ca="1" si="65"/>
        <v>1</v>
      </c>
      <c r="AK45" s="139">
        <f t="shared" ca="1" si="65"/>
        <v>1</v>
      </c>
      <c r="AL45" s="139">
        <f t="shared" ca="1" si="65"/>
        <v>1</v>
      </c>
      <c r="AM45" s="139">
        <f t="shared" ca="1" si="65"/>
        <v>1</v>
      </c>
      <c r="AN45" s="139">
        <f t="shared" ca="1" si="65"/>
        <v>1</v>
      </c>
      <c r="AO45" s="139">
        <f t="shared" ca="1" si="65"/>
        <v>1</v>
      </c>
      <c r="AP45" s="139">
        <f t="shared" ca="1" si="65"/>
        <v>1</v>
      </c>
      <c r="AQ45" s="139">
        <f t="shared" ca="1" si="65"/>
        <v>1</v>
      </c>
      <c r="AR45" s="139">
        <f t="shared" ca="1" si="65"/>
        <v>1</v>
      </c>
      <c r="AS45" s="139">
        <f t="shared" ca="1" si="65"/>
        <v>1</v>
      </c>
      <c r="AT45" s="139">
        <f t="shared" ca="1" si="65"/>
        <v>1</v>
      </c>
      <c r="AU45" s="139">
        <f t="shared" ca="1" si="65"/>
        <v>1</v>
      </c>
    </row>
    <row r="46" spans="1:47" ht="14.25" customHeight="1">
      <c r="A46" s="131" t="str">
        <f t="shared" si="51"/>
        <v>クルA</v>
      </c>
      <c r="B46" s="136" t="str">
        <f t="shared" ca="1" si="54"/>
        <v/>
      </c>
      <c r="C46" s="138" t="str">
        <f t="shared" ca="1" si="57"/>
        <v/>
      </c>
      <c r="D46" s="138" t="str">
        <f t="shared" ca="1" si="60"/>
        <v/>
      </c>
      <c r="E46" s="138" t="str">
        <f t="shared" ca="1" si="63"/>
        <v/>
      </c>
      <c r="F46" s="138" t="str">
        <f t="shared" ref="F46:F54" ca="1" si="66">IF(ISNA(AL13),"",IF(AL13=1,IF(AL13=INDEX($B$41:$O$54,COLUMN()-COLUMN($A$40),ROW()-ROW($A$40)),AL13,"NG"),IF(OR(AL13=2,AL13=3),IF(INDEX($B$41:$O$54,COLUMN()-COLUMN($A$40),ROW()-ROW($A$40))=0,AL13,"NG"),IF(AL13=0,IF(OR(INDEX($B$41:$O$54,COLUMN()-COLUMN($A$40),ROW()-ROW($A$40))=2,INDEX($B$41:$O$54,COLUMN()-COLUMN($A$40),ROW()-ROW($A$40))=3),AL13,"NG"),""))))</f>
        <v/>
      </c>
      <c r="G46" s="137">
        <f>AM13</f>
        <v>0</v>
      </c>
      <c r="H46" s="57" t="str">
        <f t="shared" ref="H46:O46" ca="1" si="67">IF(ISNA(AN13),"",AN13)</f>
        <v/>
      </c>
      <c r="I46" s="57" t="str">
        <f t="shared" ca="1" si="67"/>
        <v/>
      </c>
      <c r="J46" s="57" t="str">
        <f t="shared" ca="1" si="67"/>
        <v/>
      </c>
      <c r="K46" s="57" t="str">
        <f t="shared" ca="1" si="67"/>
        <v/>
      </c>
      <c r="L46" s="57" t="str">
        <f t="shared" ca="1" si="67"/>
        <v/>
      </c>
      <c r="M46" s="57" t="str">
        <f t="shared" ca="1" si="67"/>
        <v/>
      </c>
      <c r="N46" s="57" t="str">
        <f t="shared" ca="1" si="67"/>
        <v/>
      </c>
      <c r="O46" s="58" t="str">
        <f t="shared" ca="1" si="67"/>
        <v/>
      </c>
      <c r="P46" s="130"/>
      <c r="Q46" s="238"/>
      <c r="R46" s="238"/>
      <c r="S46" s="238"/>
      <c r="T46" s="238"/>
      <c r="U46" s="238"/>
      <c r="V46" s="238"/>
      <c r="W46" s="238"/>
      <c r="X46" s="238"/>
      <c r="Y46" s="238"/>
      <c r="AE46" s="43"/>
      <c r="AF46" s="44"/>
      <c r="AG46" s="117" t="s">
        <v>206</v>
      </c>
      <c r="AH46" s="118">
        <f t="shared" ref="AH46:AU46" ca="1" si="68">RANK(AH45,$AH$45:$AU$45,1)</f>
        <v>1</v>
      </c>
      <c r="AI46" s="119">
        <f t="shared" ca="1" si="68"/>
        <v>1</v>
      </c>
      <c r="AJ46" s="119">
        <f t="shared" ca="1" si="68"/>
        <v>1</v>
      </c>
      <c r="AK46" s="119">
        <f t="shared" ca="1" si="68"/>
        <v>1</v>
      </c>
      <c r="AL46" s="119">
        <f t="shared" ca="1" si="68"/>
        <v>1</v>
      </c>
      <c r="AM46" s="119">
        <f t="shared" ca="1" si="68"/>
        <v>1</v>
      </c>
      <c r="AN46" s="119">
        <f t="shared" ca="1" si="68"/>
        <v>1</v>
      </c>
      <c r="AO46" s="119">
        <f t="shared" ca="1" si="68"/>
        <v>1</v>
      </c>
      <c r="AP46" s="119">
        <f t="shared" ca="1" si="68"/>
        <v>1</v>
      </c>
      <c r="AQ46" s="119">
        <f t="shared" ca="1" si="68"/>
        <v>1</v>
      </c>
      <c r="AR46" s="119">
        <f t="shared" ca="1" si="68"/>
        <v>1</v>
      </c>
      <c r="AS46" s="119">
        <f t="shared" ca="1" si="68"/>
        <v>1</v>
      </c>
      <c r="AT46" s="119">
        <f t="shared" ca="1" si="68"/>
        <v>1</v>
      </c>
      <c r="AU46" s="120">
        <f t="shared" ca="1" si="68"/>
        <v>1</v>
      </c>
    </row>
    <row r="47" spans="1:47" ht="14.25" customHeight="1">
      <c r="A47" s="131" t="str">
        <f t="shared" si="51"/>
        <v>MGA</v>
      </c>
      <c r="B47" s="136" t="str">
        <f t="shared" ca="1" si="54"/>
        <v/>
      </c>
      <c r="C47" s="138" t="str">
        <f t="shared" ca="1" si="57"/>
        <v/>
      </c>
      <c r="D47" s="138" t="str">
        <f t="shared" ca="1" si="60"/>
        <v/>
      </c>
      <c r="E47" s="138" t="str">
        <f t="shared" ca="1" si="63"/>
        <v/>
      </c>
      <c r="F47" s="138" t="str">
        <f t="shared" ca="1" si="66"/>
        <v/>
      </c>
      <c r="G47" s="138" t="str">
        <f t="shared" ref="G47:G54" ca="1" si="69">IF(ISNA(AM14),"",IF(AM14=1,IF(AM14=INDEX($B$41:$O$54,COLUMN()-COLUMN($A$40),ROW()-ROW($A$40)),AM14,"NG"),IF(OR(AM14=2,AM14=3),IF(INDEX($B$41:$O$54,COLUMN()-COLUMN($A$40),ROW()-ROW($A$40))=0,AM14,"NG"),IF(AM14=0,IF(OR(INDEX($B$41:$O$54,COLUMN()-COLUMN($A$40),ROW()-ROW($A$40))=2,INDEX($B$41:$O$54,COLUMN()-COLUMN($A$40),ROW()-ROW($A$40))=3),AM14,"NG"),""))))</f>
        <v/>
      </c>
      <c r="H47" s="137">
        <f>AN14</f>
        <v>0</v>
      </c>
      <c r="I47" s="57" t="str">
        <f t="shared" ref="I47:O47" ca="1" si="70">IF(ISNA(AO14),"",AO14)</f>
        <v/>
      </c>
      <c r="J47" s="57" t="str">
        <f t="shared" ca="1" si="70"/>
        <v/>
      </c>
      <c r="K47" s="57" t="str">
        <f t="shared" ca="1" si="70"/>
        <v/>
      </c>
      <c r="L47" s="57" t="str">
        <f t="shared" ca="1" si="70"/>
        <v/>
      </c>
      <c r="M47" s="57" t="str">
        <f t="shared" ca="1" si="70"/>
        <v/>
      </c>
      <c r="N47" s="57" t="str">
        <f t="shared" ca="1" si="70"/>
        <v/>
      </c>
      <c r="O47" s="58" t="str">
        <f t="shared" ca="1" si="70"/>
        <v/>
      </c>
      <c r="P47" s="130"/>
      <c r="Q47" s="238"/>
      <c r="R47" s="238"/>
      <c r="S47" s="238"/>
      <c r="T47" s="238"/>
      <c r="U47" s="238"/>
      <c r="V47" s="238"/>
      <c r="W47" s="238"/>
      <c r="X47" s="238"/>
      <c r="Y47" s="238"/>
      <c r="AE47" s="43"/>
      <c r="AF47" s="44"/>
      <c r="AG47" s="45">
        <f ca="1">AH46</f>
        <v>1</v>
      </c>
      <c r="AH47" s="121">
        <f t="shared" ref="AH47:AU47" si="71">IF(ISNA(AH8),0,IF(AH8="",0,IF(AH$46=$AG47,1,0)*AH8))</f>
        <v>0</v>
      </c>
      <c r="AI47" s="121">
        <f t="shared" ca="1" si="71"/>
        <v>0</v>
      </c>
      <c r="AJ47" s="121">
        <f t="shared" ca="1" si="71"/>
        <v>0</v>
      </c>
      <c r="AK47" s="121">
        <f t="shared" ca="1" si="71"/>
        <v>0</v>
      </c>
      <c r="AL47" s="121">
        <f t="shared" ca="1" si="71"/>
        <v>0</v>
      </c>
      <c r="AM47" s="121">
        <f t="shared" ca="1" si="71"/>
        <v>0</v>
      </c>
      <c r="AN47" s="121">
        <f t="shared" ca="1" si="71"/>
        <v>0</v>
      </c>
      <c r="AO47" s="121">
        <f t="shared" ca="1" si="71"/>
        <v>0</v>
      </c>
      <c r="AP47" s="121">
        <f t="shared" ca="1" si="71"/>
        <v>0</v>
      </c>
      <c r="AQ47" s="121">
        <f t="shared" ca="1" si="71"/>
        <v>0</v>
      </c>
      <c r="AR47" s="121">
        <f t="shared" ca="1" si="71"/>
        <v>0</v>
      </c>
      <c r="AS47" s="121">
        <f t="shared" ca="1" si="71"/>
        <v>0</v>
      </c>
      <c r="AT47" s="121">
        <f t="shared" ca="1" si="71"/>
        <v>0</v>
      </c>
      <c r="AU47" s="121">
        <f t="shared" ca="1" si="71"/>
        <v>0</v>
      </c>
    </row>
    <row r="48" spans="1:47" ht="14.25" customHeight="1">
      <c r="A48" s="131" t="str">
        <f t="shared" si="51"/>
        <v>お嬢様</v>
      </c>
      <c r="B48" s="136" t="str">
        <f t="shared" ca="1" si="54"/>
        <v/>
      </c>
      <c r="C48" s="138" t="str">
        <f t="shared" ca="1" si="57"/>
        <v/>
      </c>
      <c r="D48" s="138" t="str">
        <f t="shared" ca="1" si="60"/>
        <v/>
      </c>
      <c r="E48" s="138" t="str">
        <f t="shared" ca="1" si="63"/>
        <v/>
      </c>
      <c r="F48" s="138" t="str">
        <f t="shared" ca="1" si="66"/>
        <v/>
      </c>
      <c r="G48" s="138" t="str">
        <f t="shared" ca="1" si="69"/>
        <v/>
      </c>
      <c r="H48" s="138" t="str">
        <f t="shared" ref="H48:H54" ca="1" si="72">IF(ISNA(AN15),"",IF(AN15=1,IF(AN15=INDEX($B$41:$O$54,COLUMN()-COLUMN($A$40),ROW()-ROW($A$40)),AN15,"NG"),IF(OR(AN15=2,AN15=3),IF(INDEX($B$41:$O$54,COLUMN()-COLUMN($A$40),ROW()-ROW($A$40))=0,AN15,"NG"),IF(AN15=0,IF(OR(INDEX($B$41:$O$54,COLUMN()-COLUMN($A$40),ROW()-ROW($A$40))=2,INDEX($B$41:$O$54,COLUMN()-COLUMN($A$40),ROW()-ROW($A$40))=3),AN15,"NG"),""))))</f>
        <v/>
      </c>
      <c r="I48" s="140">
        <f>AO15</f>
        <v>0</v>
      </c>
      <c r="J48" s="57" t="str">
        <f t="shared" ref="J48:O48" ca="1" si="73">IF(ISNA(AP15),"",AP15)</f>
        <v/>
      </c>
      <c r="K48" s="57" t="str">
        <f t="shared" ca="1" si="73"/>
        <v/>
      </c>
      <c r="L48" s="57" t="str">
        <f t="shared" ca="1" si="73"/>
        <v/>
      </c>
      <c r="M48" s="57" t="str">
        <f t="shared" ca="1" si="73"/>
        <v/>
      </c>
      <c r="N48" s="57" t="str">
        <f t="shared" ca="1" si="73"/>
        <v/>
      </c>
      <c r="O48" s="58" t="str">
        <f t="shared" ca="1" si="73"/>
        <v/>
      </c>
      <c r="P48" s="130"/>
      <c r="Q48" s="238"/>
      <c r="R48" s="238"/>
      <c r="S48" s="238"/>
      <c r="T48" s="238"/>
      <c r="U48" s="238"/>
      <c r="V48" s="238"/>
      <c r="W48" s="238"/>
      <c r="X48" s="238"/>
      <c r="Y48" s="238"/>
      <c r="AE48" s="43"/>
      <c r="AF48" s="44"/>
      <c r="AG48" s="45">
        <f ca="1">AI46</f>
        <v>1</v>
      </c>
      <c r="AH48" s="121">
        <f t="shared" ref="AH48:AU48" ca="1" si="74">IF(ISNA(AH9),0,IF(AH9="",0,IF(AH$46=$AG48,1,0)*AH9))</f>
        <v>0</v>
      </c>
      <c r="AI48" s="121">
        <f t="shared" si="74"/>
        <v>0</v>
      </c>
      <c r="AJ48" s="121">
        <f t="shared" ca="1" si="74"/>
        <v>0</v>
      </c>
      <c r="AK48" s="121">
        <f t="shared" ca="1" si="74"/>
        <v>0</v>
      </c>
      <c r="AL48" s="121">
        <f t="shared" ca="1" si="74"/>
        <v>0</v>
      </c>
      <c r="AM48" s="121">
        <f t="shared" ca="1" si="74"/>
        <v>0</v>
      </c>
      <c r="AN48" s="121">
        <f t="shared" ca="1" si="74"/>
        <v>0</v>
      </c>
      <c r="AO48" s="121">
        <f t="shared" ca="1" si="74"/>
        <v>0</v>
      </c>
      <c r="AP48" s="121">
        <f t="shared" ca="1" si="74"/>
        <v>0</v>
      </c>
      <c r="AQ48" s="121">
        <f t="shared" ca="1" si="74"/>
        <v>0</v>
      </c>
      <c r="AR48" s="121">
        <f t="shared" ca="1" si="74"/>
        <v>0</v>
      </c>
      <c r="AS48" s="121">
        <f t="shared" ca="1" si="74"/>
        <v>0</v>
      </c>
      <c r="AT48" s="121">
        <f t="shared" ca="1" si="74"/>
        <v>0</v>
      </c>
      <c r="AU48" s="121">
        <f t="shared" ca="1" si="74"/>
        <v>0</v>
      </c>
    </row>
    <row r="49" spans="1:47" ht="14.25" customHeight="1">
      <c r="A49" s="131" t="str">
        <f t="shared" si="51"/>
        <v>VIP</v>
      </c>
      <c r="B49" s="136" t="str">
        <f t="shared" ca="1" si="54"/>
        <v/>
      </c>
      <c r="C49" s="138" t="str">
        <f t="shared" ca="1" si="57"/>
        <v/>
      </c>
      <c r="D49" s="138" t="str">
        <f t="shared" ca="1" si="60"/>
        <v/>
      </c>
      <c r="E49" s="138" t="str">
        <f t="shared" ca="1" si="63"/>
        <v/>
      </c>
      <c r="F49" s="138" t="str">
        <f t="shared" ca="1" si="66"/>
        <v/>
      </c>
      <c r="G49" s="138" t="str">
        <f t="shared" ca="1" si="69"/>
        <v/>
      </c>
      <c r="H49" s="138" t="str">
        <f t="shared" ca="1" si="72"/>
        <v/>
      </c>
      <c r="I49" s="141" t="str">
        <f t="shared" ref="I49:I54" ca="1" si="75">IF(ISNA(AO16),"",IF(AO16=1,IF(AO16=INDEX($B$41:$O$54,COLUMN()-COLUMN($A$40),ROW()-ROW($A$40)),AO16,"NG"),IF(OR(AO16=2,AO16=3),IF(INDEX($B$41:$O$54,COLUMN()-COLUMN($A$40),ROW()-ROW($A$40))=0,AO16,"NG"),IF(AO16=0,IF(OR(INDEX($B$41:$O$54,COLUMN()-COLUMN($A$40),ROW()-ROW($A$40))=2,INDEX($B$41:$O$54,COLUMN()-COLUMN($A$40),ROW()-ROW($A$40))=3),AO16,"NG"),""))))</f>
        <v/>
      </c>
      <c r="J49" s="137">
        <f>AP16</f>
        <v>0</v>
      </c>
      <c r="K49" s="57" t="str">
        <f ca="1">IF(ISNA(AQ16),"",AQ16)</f>
        <v/>
      </c>
      <c r="L49" s="57" t="str">
        <f ca="1">IF(ISNA(AR16),"",AR16)</f>
        <v/>
      </c>
      <c r="M49" s="57" t="str">
        <f ca="1">IF(ISNA(AS16),"",AS16)</f>
        <v/>
      </c>
      <c r="N49" s="57" t="str">
        <f ca="1">IF(ISNA(AT16),"",AT16)</f>
        <v/>
      </c>
      <c r="O49" s="58" t="str">
        <f ca="1">IF(ISNA(AU16),"",AU16)</f>
        <v/>
      </c>
      <c r="P49" s="130"/>
      <c r="Q49" s="238"/>
      <c r="R49" s="238"/>
      <c r="S49" s="238"/>
      <c r="T49" s="238"/>
      <c r="U49" s="238"/>
      <c r="V49" s="238"/>
      <c r="W49" s="238"/>
      <c r="X49" s="238"/>
      <c r="Y49" s="238"/>
      <c r="AE49" s="43"/>
      <c r="AF49" s="44"/>
      <c r="AG49" s="45">
        <f ca="1">AJ46</f>
        <v>1</v>
      </c>
      <c r="AH49" s="121">
        <f t="shared" ref="AH49:AU49" ca="1" si="76">IF(ISNA(AH10),0,IF(AH10="",0,IF(AH$46=$AG49,1,0)*AH10))</f>
        <v>0</v>
      </c>
      <c r="AI49" s="121">
        <f t="shared" ca="1" si="76"/>
        <v>0</v>
      </c>
      <c r="AJ49" s="121">
        <f t="shared" si="76"/>
        <v>0</v>
      </c>
      <c r="AK49" s="121">
        <f t="shared" ca="1" si="76"/>
        <v>0</v>
      </c>
      <c r="AL49" s="121">
        <f t="shared" ca="1" si="76"/>
        <v>0</v>
      </c>
      <c r="AM49" s="121">
        <f t="shared" ca="1" si="76"/>
        <v>0</v>
      </c>
      <c r="AN49" s="121">
        <f t="shared" ca="1" si="76"/>
        <v>0</v>
      </c>
      <c r="AO49" s="121">
        <f t="shared" ca="1" si="76"/>
        <v>0</v>
      </c>
      <c r="AP49" s="121">
        <f t="shared" ca="1" si="76"/>
        <v>0</v>
      </c>
      <c r="AQ49" s="121">
        <f t="shared" ca="1" si="76"/>
        <v>0</v>
      </c>
      <c r="AR49" s="121">
        <f t="shared" ca="1" si="76"/>
        <v>0</v>
      </c>
      <c r="AS49" s="121">
        <f t="shared" ca="1" si="76"/>
        <v>0</v>
      </c>
      <c r="AT49" s="121">
        <f t="shared" ca="1" si="76"/>
        <v>0</v>
      </c>
      <c r="AU49" s="121">
        <f t="shared" ca="1" si="76"/>
        <v>0</v>
      </c>
    </row>
    <row r="50" spans="1:47" ht="14.25" customHeight="1">
      <c r="A50" s="131" t="str">
        <f t="shared" si="51"/>
        <v>銀弾丸</v>
      </c>
      <c r="B50" s="136" t="str">
        <f t="shared" ca="1" si="54"/>
        <v/>
      </c>
      <c r="C50" s="138" t="str">
        <f t="shared" ca="1" si="57"/>
        <v/>
      </c>
      <c r="D50" s="138" t="str">
        <f t="shared" ca="1" si="60"/>
        <v/>
      </c>
      <c r="E50" s="138" t="str">
        <f t="shared" ca="1" si="63"/>
        <v/>
      </c>
      <c r="F50" s="138" t="str">
        <f t="shared" ca="1" si="66"/>
        <v/>
      </c>
      <c r="G50" s="138" t="str">
        <f t="shared" ca="1" si="69"/>
        <v/>
      </c>
      <c r="H50" s="138" t="str">
        <f t="shared" ca="1" si="72"/>
        <v/>
      </c>
      <c r="I50" s="138" t="str">
        <f t="shared" ca="1" si="75"/>
        <v/>
      </c>
      <c r="J50" s="138" t="str">
        <f ca="1">IF(ISNA(AP17),"",IF(AP17=1,IF(AP17=INDEX($B$41:$O$54,COLUMN()-COLUMN($A$40),ROW()-ROW($A$40)),AP17,"NG"),IF(OR(AP17=2,AP17=3),IF(INDEX($B$41:$O$54,COLUMN()-COLUMN($A$40),ROW()-ROW($A$40))=0,AP17,"NG"),IF(AP17=0,IF(OR(INDEX($B$41:$O$54,COLUMN()-COLUMN($A$40),ROW()-ROW($A$40))=2,INDEX($B$41:$O$54,COLUMN()-COLUMN($A$40),ROW()-ROW($A$40))=3),AP17,"NG"),""))))</f>
        <v/>
      </c>
      <c r="K50" s="140">
        <f>AQ17</f>
        <v>0</v>
      </c>
      <c r="L50" s="57" t="str">
        <f ca="1">IF(ISNA(AR17),"",AR17)</f>
        <v/>
      </c>
      <c r="M50" s="57" t="str">
        <f ca="1">IF(ISNA(AS17),"",AS17)</f>
        <v/>
      </c>
      <c r="N50" s="57" t="str">
        <f ca="1">IF(ISNA(AT17),"",AT17)</f>
        <v/>
      </c>
      <c r="O50" s="58" t="str">
        <f ca="1">IF(ISNA(AU17),"",AU17)</f>
        <v/>
      </c>
      <c r="P50" s="43"/>
      <c r="Q50" s="238"/>
      <c r="R50" s="238"/>
      <c r="S50" s="238"/>
      <c r="T50" s="238"/>
      <c r="U50" s="238"/>
      <c r="V50" s="238"/>
      <c r="W50" s="238"/>
      <c r="X50" s="238"/>
      <c r="Y50" s="238"/>
      <c r="AE50" s="43"/>
      <c r="AF50" s="44"/>
      <c r="AG50" s="45">
        <f ca="1">AK46</f>
        <v>1</v>
      </c>
      <c r="AH50" s="121">
        <f t="shared" ref="AH50:AU50" ca="1" si="77">IF(ISNA(AH11),0,IF(AH11="",0,IF(AH$46=$AG50,1,0)*AH11))</f>
        <v>0</v>
      </c>
      <c r="AI50" s="121">
        <f t="shared" ca="1" si="77"/>
        <v>0</v>
      </c>
      <c r="AJ50" s="121">
        <f t="shared" ca="1" si="77"/>
        <v>0</v>
      </c>
      <c r="AK50" s="121">
        <f t="shared" si="77"/>
        <v>0</v>
      </c>
      <c r="AL50" s="121">
        <f t="shared" ca="1" si="77"/>
        <v>0</v>
      </c>
      <c r="AM50" s="121">
        <f t="shared" ca="1" si="77"/>
        <v>0</v>
      </c>
      <c r="AN50" s="121">
        <f t="shared" ca="1" si="77"/>
        <v>0</v>
      </c>
      <c r="AO50" s="121">
        <f t="shared" ca="1" si="77"/>
        <v>0</v>
      </c>
      <c r="AP50" s="121">
        <f t="shared" ca="1" si="77"/>
        <v>0</v>
      </c>
      <c r="AQ50" s="121">
        <f t="shared" ca="1" si="77"/>
        <v>0</v>
      </c>
      <c r="AR50" s="121">
        <f t="shared" ca="1" si="77"/>
        <v>0</v>
      </c>
      <c r="AS50" s="121">
        <f t="shared" ca="1" si="77"/>
        <v>0</v>
      </c>
      <c r="AT50" s="121">
        <f t="shared" ca="1" si="77"/>
        <v>0</v>
      </c>
      <c r="AU50" s="121">
        <f t="shared" ca="1" si="77"/>
        <v>0</v>
      </c>
    </row>
    <row r="51" spans="1:47" ht="14.25" customHeight="1">
      <c r="A51" s="131" t="str">
        <f t="shared" si="51"/>
        <v/>
      </c>
      <c r="B51" s="136" t="str">
        <f t="shared" ca="1" si="54"/>
        <v/>
      </c>
      <c r="C51" s="138" t="str">
        <f t="shared" ca="1" si="57"/>
        <v/>
      </c>
      <c r="D51" s="138" t="str">
        <f t="shared" ca="1" si="60"/>
        <v/>
      </c>
      <c r="E51" s="138" t="str">
        <f t="shared" ca="1" si="63"/>
        <v/>
      </c>
      <c r="F51" s="138" t="str">
        <f t="shared" ca="1" si="66"/>
        <v/>
      </c>
      <c r="G51" s="138" t="str">
        <f t="shared" ca="1" si="69"/>
        <v/>
      </c>
      <c r="H51" s="138" t="str">
        <f t="shared" ca="1" si="72"/>
        <v/>
      </c>
      <c r="I51" s="138" t="str">
        <f t="shared" ca="1" si="75"/>
        <v/>
      </c>
      <c r="J51" s="138" t="str">
        <f ca="1">IF(ISNA(AP18),"",IF(AP18=1,IF(AP18=INDEX($B$41:$O$54,COLUMN()-COLUMN($A$40),ROW()-ROW($A$40)),AP18,"NG"),IF(OR(AP18=2,AP18=3),IF(INDEX($B$41:$O$54,COLUMN()-COLUMN($A$40),ROW()-ROW($A$40))=0,AP18,"NG"),IF(AP18=0,IF(OR(INDEX($B$41:$O$54,COLUMN()-COLUMN($A$40),ROW()-ROW($A$40))=2,INDEX($B$41:$O$54,COLUMN()-COLUMN($A$40),ROW()-ROW($A$40))=3),AP18,"NG"),""))))</f>
        <v/>
      </c>
      <c r="K51" s="141" t="str">
        <f ca="1">IF(ISNA(AQ18),"",IF(AQ18=1,IF(AQ18=INDEX($B$41:$O$54,COLUMN()-COLUMN($A$40),ROW()-ROW($A$40)),AQ18,"NG"),IF(OR(AQ18=2,AQ18=3),IF(INDEX($B$41:$O$54,COLUMN()-COLUMN($A$40),ROW()-ROW($A$40))=0,AQ18,"NG"),IF(AQ18=0,IF(OR(INDEX($B$41:$O$54,COLUMN()-COLUMN($A$40),ROW()-ROW($A$40))=2,INDEX($B$41:$O$54,COLUMN()-COLUMN($A$40),ROW()-ROW($A$40))=3),AQ18,"NG"),""))))</f>
        <v/>
      </c>
      <c r="L51" s="142"/>
      <c r="M51" s="57" t="str">
        <f ca="1">IF(ISNA(AS18),"",AS18)</f>
        <v/>
      </c>
      <c r="N51" s="57" t="str">
        <f ca="1">IF(ISNA(AT18),"",AT18)</f>
        <v/>
      </c>
      <c r="O51" s="58" t="str">
        <f ca="1">IF(ISNA(AU18),"",AU18)</f>
        <v/>
      </c>
      <c r="P51" s="50"/>
      <c r="AE51" s="43"/>
      <c r="AF51" s="44"/>
      <c r="AG51" s="45">
        <f ca="1">AL46</f>
        <v>1</v>
      </c>
      <c r="AH51" s="121">
        <f t="shared" ref="AH51:AU51" ca="1" si="78">IF(ISNA(AH12),0,IF(AH12="",0,IF(AH$46=$AG51,1,0)*AH12))</f>
        <v>0</v>
      </c>
      <c r="AI51" s="121">
        <f t="shared" ca="1" si="78"/>
        <v>0</v>
      </c>
      <c r="AJ51" s="121">
        <f t="shared" ca="1" si="78"/>
        <v>0</v>
      </c>
      <c r="AK51" s="121">
        <f t="shared" ca="1" si="78"/>
        <v>0</v>
      </c>
      <c r="AL51" s="121">
        <f t="shared" si="78"/>
        <v>0</v>
      </c>
      <c r="AM51" s="121">
        <f t="shared" ca="1" si="78"/>
        <v>0</v>
      </c>
      <c r="AN51" s="121">
        <f t="shared" ca="1" si="78"/>
        <v>0</v>
      </c>
      <c r="AO51" s="121">
        <f t="shared" ca="1" si="78"/>
        <v>0</v>
      </c>
      <c r="AP51" s="121">
        <f t="shared" ca="1" si="78"/>
        <v>0</v>
      </c>
      <c r="AQ51" s="121">
        <f t="shared" ca="1" si="78"/>
        <v>0</v>
      </c>
      <c r="AR51" s="121">
        <f t="shared" ca="1" si="78"/>
        <v>0</v>
      </c>
      <c r="AS51" s="121">
        <f t="shared" ca="1" si="78"/>
        <v>0</v>
      </c>
      <c r="AT51" s="121">
        <f t="shared" ca="1" si="78"/>
        <v>0</v>
      </c>
      <c r="AU51" s="121">
        <f t="shared" ca="1" si="78"/>
        <v>0</v>
      </c>
    </row>
    <row r="52" spans="1:47" ht="14.25" customHeight="1">
      <c r="A52" s="131" t="str">
        <f t="shared" si="51"/>
        <v/>
      </c>
      <c r="B52" s="136" t="str">
        <f t="shared" ca="1" si="54"/>
        <v/>
      </c>
      <c r="C52" s="138" t="str">
        <f t="shared" ca="1" si="57"/>
        <v/>
      </c>
      <c r="D52" s="138" t="str">
        <f t="shared" ca="1" si="60"/>
        <v/>
      </c>
      <c r="E52" s="138" t="str">
        <f t="shared" ca="1" si="63"/>
        <v/>
      </c>
      <c r="F52" s="138" t="str">
        <f t="shared" ca="1" si="66"/>
        <v/>
      </c>
      <c r="G52" s="138" t="str">
        <f t="shared" ca="1" si="69"/>
        <v/>
      </c>
      <c r="H52" s="138" t="str">
        <f t="shared" ca="1" si="72"/>
        <v/>
      </c>
      <c r="I52" s="138" t="str">
        <f t="shared" ca="1" si="75"/>
        <v/>
      </c>
      <c r="J52" s="138" t="str">
        <f ca="1">IF(ISNA(AP19),"",IF(AP19=1,IF(AP19=INDEX($B$41:$O$54,COLUMN()-COLUMN($A$40),ROW()-ROW($A$40)),AP19,"NG"),IF(OR(AP19=2,AP19=3),IF(INDEX($B$41:$O$54,COLUMN()-COLUMN($A$40),ROW()-ROW($A$40))=0,AP19,"NG"),IF(AP19=0,IF(OR(INDEX($B$41:$O$54,COLUMN()-COLUMN($A$40),ROW()-ROW($A$40))=2,INDEX($B$41:$O$54,COLUMN()-COLUMN($A$40),ROW()-ROW($A$40))=3),AP19,"NG"),""))))</f>
        <v/>
      </c>
      <c r="K52" s="138" t="str">
        <f ca="1">IF(ISNA(AQ19),"",IF(AQ19=1,IF(AQ19=INDEX($B$41:$O$54,COLUMN()-COLUMN($A$40),ROW()-ROW($A$40)),AQ19,"NG"),IF(OR(AQ19=2,AQ19=3),IF(INDEX($B$41:$O$54,COLUMN()-COLUMN($A$40),ROW()-ROW($A$40))=0,AQ19,"NG"),IF(AQ19=0,IF(OR(INDEX($B$41:$O$54,COLUMN()-COLUMN($A$40),ROW()-ROW($A$40))=2,INDEX($B$41:$O$54,COLUMN()-COLUMN($A$40),ROW()-ROW($A$40))=3),AQ19,"NG"),""))))</f>
        <v/>
      </c>
      <c r="L52" s="138" t="str">
        <f ca="1">IF(ISNA(AR19),"",IF(AR19=1,IF(AR19=INDEX($B$41:$O$54,COLUMN()-COLUMN($A$40),ROW()-ROW($A$40)),AR19,"NG"),IF(OR(AR19=2,AR19=3),IF(INDEX($B$41:$O$54,COLUMN()-COLUMN($A$40),ROW()-ROW($A$40))=0,AR19,"NG"),IF(AR19=0,IF(OR(INDEX($B$41:$O$54,COLUMN()-COLUMN($A$40),ROW()-ROW($A$40))=2,INDEX($B$41:$O$54,COLUMN()-COLUMN($A$40),ROW()-ROW($A$40))=3),AR19,"NG"),""))))</f>
        <v/>
      </c>
      <c r="M52" s="140"/>
      <c r="N52" s="57" t="str">
        <f ca="1">IF(ISNA(AT19),"",AT19)</f>
        <v/>
      </c>
      <c r="O52" s="58" t="str">
        <f ca="1">IF(ISNA(AU19),"",AU19)</f>
        <v/>
      </c>
      <c r="P52" s="50"/>
      <c r="R52" s="237" t="s">
        <v>207</v>
      </c>
      <c r="S52" s="237"/>
      <c r="T52" s="237"/>
      <c r="U52" s="237"/>
      <c r="V52" s="237"/>
      <c r="W52" s="237"/>
      <c r="X52" s="237"/>
      <c r="Y52" s="237"/>
      <c r="Z52" s="237"/>
      <c r="AE52" s="43"/>
      <c r="AF52" s="44"/>
      <c r="AG52" s="45">
        <f ca="1">AM46</f>
        <v>1</v>
      </c>
      <c r="AH52" s="121">
        <f t="shared" ref="AH52:AU52" ca="1" si="79">IF(ISNA(AH13),0,IF(AH13="",0,IF(AH$46=$AG52,1,0)*AH13))</f>
        <v>0</v>
      </c>
      <c r="AI52" s="121">
        <f t="shared" ca="1" si="79"/>
        <v>0</v>
      </c>
      <c r="AJ52" s="121">
        <f t="shared" ca="1" si="79"/>
        <v>0</v>
      </c>
      <c r="AK52" s="121">
        <f t="shared" ca="1" si="79"/>
        <v>0</v>
      </c>
      <c r="AL52" s="121">
        <f t="shared" ca="1" si="79"/>
        <v>0</v>
      </c>
      <c r="AM52" s="121">
        <f t="shared" si="79"/>
        <v>0</v>
      </c>
      <c r="AN52" s="121">
        <f t="shared" ca="1" si="79"/>
        <v>0</v>
      </c>
      <c r="AO52" s="121">
        <f t="shared" ca="1" si="79"/>
        <v>0</v>
      </c>
      <c r="AP52" s="121">
        <f t="shared" ca="1" si="79"/>
        <v>0</v>
      </c>
      <c r="AQ52" s="121">
        <f t="shared" ca="1" si="79"/>
        <v>0</v>
      </c>
      <c r="AR52" s="121">
        <f t="shared" ca="1" si="79"/>
        <v>0</v>
      </c>
      <c r="AS52" s="121">
        <f t="shared" ca="1" si="79"/>
        <v>0</v>
      </c>
      <c r="AT52" s="121">
        <f t="shared" ca="1" si="79"/>
        <v>0</v>
      </c>
      <c r="AU52" s="121">
        <f t="shared" ca="1" si="79"/>
        <v>0</v>
      </c>
    </row>
    <row r="53" spans="1:47" ht="14.25" customHeight="1">
      <c r="A53" s="131" t="str">
        <f t="shared" si="51"/>
        <v/>
      </c>
      <c r="B53" s="136" t="str">
        <f t="shared" ca="1" si="54"/>
        <v/>
      </c>
      <c r="C53" s="138" t="str">
        <f t="shared" ca="1" si="57"/>
        <v/>
      </c>
      <c r="D53" s="138" t="str">
        <f t="shared" ca="1" si="60"/>
        <v/>
      </c>
      <c r="E53" s="138" t="str">
        <f t="shared" ca="1" si="63"/>
        <v/>
      </c>
      <c r="F53" s="138" t="str">
        <f t="shared" ca="1" si="66"/>
        <v/>
      </c>
      <c r="G53" s="138" t="str">
        <f t="shared" ca="1" si="69"/>
        <v/>
      </c>
      <c r="H53" s="138" t="str">
        <f t="shared" ca="1" si="72"/>
        <v/>
      </c>
      <c r="I53" s="138" t="str">
        <f t="shared" ca="1" si="75"/>
        <v/>
      </c>
      <c r="J53" s="138" t="str">
        <f ca="1">IF(ISNA(AP20),"",IF(AP20=1,IF(AP20=INDEX($B$41:$O$54,COLUMN()-COLUMN($A$40),ROW()-ROW($A$40)),AP20,"NG"),IF(OR(AP20=2,AP20=3),IF(INDEX($B$41:$O$54,COLUMN()-COLUMN($A$40),ROW()-ROW($A$40))=0,AP20,"NG"),IF(AP20=0,IF(OR(INDEX($B$41:$O$54,COLUMN()-COLUMN($A$40),ROW()-ROW($A$40))=2,INDEX($B$41:$O$54,COLUMN()-COLUMN($A$40),ROW()-ROW($A$40))=3),AP20,"NG"),""))))</f>
        <v/>
      </c>
      <c r="K53" s="138" t="str">
        <f ca="1">IF(ISNA(AQ20),"",IF(AQ20=1,IF(AQ20=INDEX($B$41:$O$54,COLUMN()-COLUMN($A$40),ROW()-ROW($A$40)),AQ20,"NG"),IF(OR(AQ20=2,AQ20=3),IF(INDEX($B$41:$O$54,COLUMN()-COLUMN($A$40),ROW()-ROW($A$40))=0,AQ20,"NG"),IF(AQ20=0,IF(OR(INDEX($B$41:$O$54,COLUMN()-COLUMN($A$40),ROW()-ROW($A$40))=2,INDEX($B$41:$O$54,COLUMN()-COLUMN($A$40),ROW()-ROW($A$40))=3),AQ20,"NG"),""))))</f>
        <v/>
      </c>
      <c r="L53" s="138" t="str">
        <f ca="1">IF(ISNA(AR20),"",IF(AR20=1,IF(AR20=INDEX($B$41:$O$54,COLUMN()-COLUMN($A$40),ROW()-ROW($A$40)),AR20,"NG"),IF(OR(AR20=2,AR20=3),IF(INDEX($B$41:$O$54,COLUMN()-COLUMN($A$40),ROW()-ROW($A$40))=0,AR20,"NG"),IF(AR20=0,IF(OR(INDEX($B$41:$O$54,COLUMN()-COLUMN($A$40),ROW()-ROW($A$40))=2,INDEX($B$41:$O$54,COLUMN()-COLUMN($A$40),ROW()-ROW($A$40))=3),AR20,"NG"),""))))</f>
        <v/>
      </c>
      <c r="M53" s="141" t="str">
        <f ca="1">IF(ISNA(AS20),"",IF(AS20=1,IF(AS20=INDEX($B$41:$O$54,COLUMN()-COLUMN($A$40),ROW()-ROW($A$40)),AS20,"NG"),IF(OR(AS20=2,AS20=3),IF(INDEX($B$41:$O$54,COLUMN()-COLUMN($A$40),ROW()-ROW($A$40))=0,AS20,"NG"),IF(AS20=0,IF(OR(INDEX($B$41:$O$54,COLUMN()-COLUMN($A$40),ROW()-ROW($A$40))=2,INDEX($B$41:$O$54,COLUMN()-COLUMN($A$40),ROW()-ROW($A$40))=3),AS20,"NG"),""))))</f>
        <v/>
      </c>
      <c r="N53" s="143"/>
      <c r="O53" s="58" t="str">
        <f ca="1">IF(ISNA(AU20),"",AU20)</f>
        <v/>
      </c>
      <c r="P53" s="50"/>
      <c r="R53" s="237"/>
      <c r="S53" s="237"/>
      <c r="T53" s="237"/>
      <c r="U53" s="237"/>
      <c r="V53" s="237"/>
      <c r="W53" s="237"/>
      <c r="X53" s="237"/>
      <c r="Y53" s="237"/>
      <c r="Z53" s="237"/>
      <c r="AE53" s="43"/>
      <c r="AF53" s="44"/>
      <c r="AG53" s="45">
        <f ca="1">AN46</f>
        <v>1</v>
      </c>
      <c r="AH53" s="121">
        <f t="shared" ref="AH53:AU53" ca="1" si="80">IF(ISNA(AH14),0,IF(AH14="",0,IF(AH$46=$AG53,1,0)*AH14))</f>
        <v>0</v>
      </c>
      <c r="AI53" s="121">
        <f t="shared" ca="1" si="80"/>
        <v>0</v>
      </c>
      <c r="AJ53" s="121">
        <f t="shared" ca="1" si="80"/>
        <v>0</v>
      </c>
      <c r="AK53" s="121">
        <f t="shared" ca="1" si="80"/>
        <v>0</v>
      </c>
      <c r="AL53" s="121">
        <f t="shared" ca="1" si="80"/>
        <v>0</v>
      </c>
      <c r="AM53" s="121">
        <f t="shared" ca="1" si="80"/>
        <v>0</v>
      </c>
      <c r="AN53" s="121">
        <f t="shared" si="80"/>
        <v>0</v>
      </c>
      <c r="AO53" s="121">
        <f t="shared" ca="1" si="80"/>
        <v>0</v>
      </c>
      <c r="AP53" s="121">
        <f t="shared" ca="1" si="80"/>
        <v>0</v>
      </c>
      <c r="AQ53" s="121">
        <f t="shared" ca="1" si="80"/>
        <v>0</v>
      </c>
      <c r="AR53" s="121">
        <f t="shared" ca="1" si="80"/>
        <v>0</v>
      </c>
      <c r="AS53" s="121">
        <f t="shared" ca="1" si="80"/>
        <v>0</v>
      </c>
      <c r="AT53" s="121">
        <f t="shared" ca="1" si="80"/>
        <v>0</v>
      </c>
      <c r="AU53" s="121">
        <f t="shared" ca="1" si="80"/>
        <v>0</v>
      </c>
    </row>
    <row r="54" spans="1:47" ht="14.25" customHeight="1">
      <c r="A54" s="144" t="str">
        <f t="shared" si="51"/>
        <v/>
      </c>
      <c r="B54" s="145" t="str">
        <f t="shared" ca="1" si="54"/>
        <v/>
      </c>
      <c r="C54" s="146" t="str">
        <f t="shared" ca="1" si="57"/>
        <v/>
      </c>
      <c r="D54" s="146" t="str">
        <f t="shared" ca="1" si="60"/>
        <v/>
      </c>
      <c r="E54" s="146" t="str">
        <f t="shared" ca="1" si="63"/>
        <v/>
      </c>
      <c r="F54" s="146" t="str">
        <f t="shared" ca="1" si="66"/>
        <v/>
      </c>
      <c r="G54" s="146" t="str">
        <f t="shared" ca="1" si="69"/>
        <v/>
      </c>
      <c r="H54" s="146" t="str">
        <f t="shared" ca="1" si="72"/>
        <v/>
      </c>
      <c r="I54" s="146" t="str">
        <f t="shared" ca="1" si="75"/>
        <v/>
      </c>
      <c r="J54" s="146" t="str">
        <f ca="1">IF(ISNA(AP21),"",IF(AP21=1,IF(AP21=INDEX($B$41:$O$54,COLUMN()-COLUMN($A$40),ROW()-ROW($A$40)),AP21,"NG"),IF(OR(AP21=2,AP21=3),IF(INDEX($B$41:$O$54,COLUMN()-COLUMN($A$40),ROW()-ROW($A$40))=0,AP21,"NG"),IF(AP21=0,IF(OR(INDEX($B$41:$O$54,COLUMN()-COLUMN($A$40),ROW()-ROW($A$40))=2,INDEX($B$41:$O$54,COLUMN()-COLUMN($A$40),ROW()-ROW($A$40))=3),AP21,"NG"),""))))</f>
        <v/>
      </c>
      <c r="K54" s="146" t="str">
        <f ca="1">IF(ISNA(AQ21),"",IF(AQ21=1,IF(AQ21=INDEX($B$41:$O$54,COLUMN()-COLUMN($A$40),ROW()-ROW($A$40)),AQ21,"NG"),IF(OR(AQ21=2,AQ21=3),IF(INDEX($B$41:$O$54,COLUMN()-COLUMN($A$40),ROW()-ROW($A$40))=0,AQ21,"NG"),IF(AQ21=0,IF(OR(INDEX($B$41:$O$54,COLUMN()-COLUMN($A$40),ROW()-ROW($A$40))=2,INDEX($B$41:$O$54,COLUMN()-COLUMN($A$40),ROW()-ROW($A$40))=3),AQ21,"NG"),""))))</f>
        <v/>
      </c>
      <c r="L54" s="146" t="str">
        <f ca="1">IF(ISNA(AR21),"",IF(AR21=1,IF(AR21=INDEX($B$41:$O$54,COLUMN()-COLUMN($A$40),ROW()-ROW($A$40)),AR21,"NG"),IF(OR(AR21=2,AR21=3),IF(INDEX($B$41:$O$54,COLUMN()-COLUMN($A$40),ROW()-ROW($A$40))=0,AR21,"NG"),IF(AR21=0,IF(OR(INDEX($B$41:$O$54,COLUMN()-COLUMN($A$40),ROW()-ROW($A$40))=2,INDEX($B$41:$O$54,COLUMN()-COLUMN($A$40),ROW()-ROW($A$40))=3),AR21,"NG"),""))))</f>
        <v/>
      </c>
      <c r="M54" s="146" t="str">
        <f ca="1">IF(ISNA(AS21),"",IF(AS21=1,IF(AS21=INDEX($B$41:$O$54,COLUMN()-COLUMN($A$40),ROW()-ROW($A$40)),AS21,"NG"),IF(OR(AS21=2,AS21=3),IF(INDEX($B$41:$O$54,COLUMN()-COLUMN($A$40),ROW()-ROW($A$40))=0,AS21,"NG"),IF(AS21=0,IF(OR(INDEX($B$41:$O$54,COLUMN()-COLUMN($A$40),ROW()-ROW($A$40))=2,INDEX($B$41:$O$54,COLUMN()-COLUMN($A$40),ROW()-ROW($A$40))=3),AS21,"NG"),""))))</f>
        <v/>
      </c>
      <c r="N54" s="146" t="str">
        <f ca="1">IF(ISNA(AT21),"",IF(AT21=1,IF(AT21=INDEX($B$41:$O$54,COLUMN()-COLUMN($A$40),ROW()-ROW($A$40)),AT21,"NG"),IF(OR(AT21=2,AT21=3),IF(INDEX($B$41:$O$54,COLUMN()-COLUMN($A$40),ROW()-ROW($A$40))=0,AT21,"NG"),IF(AT21=0,IF(OR(INDEX($B$41:$O$54,COLUMN()-COLUMN($A$40),ROW()-ROW($A$40))=2,INDEX($B$41:$O$54,COLUMN()-COLUMN($A$40),ROW()-ROW($A$40))=3),AT21,"NG"),""))))</f>
        <v/>
      </c>
      <c r="O54" s="147"/>
      <c r="P54" s="148" t="s">
        <v>2</v>
      </c>
      <c r="R54" s="237"/>
      <c r="S54" s="237"/>
      <c r="T54" s="237"/>
      <c r="U54" s="237"/>
      <c r="V54" s="237"/>
      <c r="W54" s="237"/>
      <c r="X54" s="237"/>
      <c r="Y54" s="237"/>
      <c r="Z54" s="237"/>
      <c r="AE54" s="43"/>
      <c r="AF54" s="44"/>
      <c r="AG54" s="45">
        <f ca="1">AO46</f>
        <v>1</v>
      </c>
      <c r="AH54" s="121">
        <f t="shared" ref="AH54:AU54" ca="1" si="81">IF(ISNA(AH15),0,IF(AH15="",0,IF(AH$46=$AG54,1,0)*AH15))</f>
        <v>0</v>
      </c>
      <c r="AI54" s="121">
        <f t="shared" ca="1" si="81"/>
        <v>0</v>
      </c>
      <c r="AJ54" s="121">
        <f t="shared" ca="1" si="81"/>
        <v>0</v>
      </c>
      <c r="AK54" s="121">
        <f t="shared" ca="1" si="81"/>
        <v>0</v>
      </c>
      <c r="AL54" s="121">
        <f t="shared" ca="1" si="81"/>
        <v>0</v>
      </c>
      <c r="AM54" s="121">
        <f t="shared" ca="1" si="81"/>
        <v>0</v>
      </c>
      <c r="AN54" s="121">
        <f t="shared" ca="1" si="81"/>
        <v>0</v>
      </c>
      <c r="AO54" s="121">
        <f t="shared" si="81"/>
        <v>0</v>
      </c>
      <c r="AP54" s="121">
        <f t="shared" ca="1" si="81"/>
        <v>0</v>
      </c>
      <c r="AQ54" s="121">
        <f t="shared" ca="1" si="81"/>
        <v>0</v>
      </c>
      <c r="AR54" s="121">
        <f t="shared" ca="1" si="81"/>
        <v>0</v>
      </c>
      <c r="AS54" s="121">
        <f t="shared" ca="1" si="81"/>
        <v>0</v>
      </c>
      <c r="AT54" s="121">
        <f t="shared" ca="1" si="81"/>
        <v>0</v>
      </c>
      <c r="AU54" s="121">
        <f t="shared" ca="1" si="81"/>
        <v>0</v>
      </c>
    </row>
    <row r="55" spans="1:47" ht="14.25" customHeight="1">
      <c r="A55" s="149" t="str">
        <f t="shared" ref="A55:O59" si="82">AG22</f>
        <v>勝利</v>
      </c>
      <c r="B55" s="150">
        <f t="shared" ca="1" si="82"/>
        <v>0</v>
      </c>
      <c r="C55" s="150">
        <f t="shared" ca="1" si="82"/>
        <v>0</v>
      </c>
      <c r="D55" s="150">
        <f t="shared" ca="1" si="82"/>
        <v>0</v>
      </c>
      <c r="E55" s="150">
        <f t="shared" ca="1" si="82"/>
        <v>0</v>
      </c>
      <c r="F55" s="150">
        <f t="shared" ca="1" si="82"/>
        <v>0</v>
      </c>
      <c r="G55" s="150">
        <f t="shared" ca="1" si="82"/>
        <v>0</v>
      </c>
      <c r="H55" s="150">
        <f t="shared" ca="1" si="82"/>
        <v>0</v>
      </c>
      <c r="I55" s="150">
        <f t="shared" ca="1" si="82"/>
        <v>0</v>
      </c>
      <c r="J55" s="150">
        <f t="shared" ca="1" si="82"/>
        <v>0</v>
      </c>
      <c r="K55" s="150">
        <f t="shared" ca="1" si="82"/>
        <v>0</v>
      </c>
      <c r="L55" s="150">
        <f t="shared" ca="1" si="82"/>
        <v>0</v>
      </c>
      <c r="M55" s="150">
        <f t="shared" ca="1" si="82"/>
        <v>0</v>
      </c>
      <c r="N55" s="150">
        <f t="shared" ca="1" si="82"/>
        <v>0</v>
      </c>
      <c r="O55" s="150">
        <f t="shared" ca="1" si="82"/>
        <v>0</v>
      </c>
      <c r="P55" s="151">
        <f ca="1">SUM(B55:O55)</f>
        <v>0</v>
      </c>
      <c r="R55" s="233" t="str">
        <f ca="1">IF(P55+P56=P58,"","勝利数と敗戦数が一致していない")</f>
        <v/>
      </c>
      <c r="S55" s="233"/>
      <c r="T55" s="233"/>
      <c r="U55" s="233"/>
      <c r="V55" s="233"/>
      <c r="W55" s="233"/>
      <c r="X55" s="233"/>
      <c r="Y55" s="233"/>
      <c r="Z55" s="233"/>
      <c r="AA55" s="233"/>
      <c r="AB55" s="233"/>
      <c r="AC55" s="233"/>
      <c r="AE55" s="43"/>
      <c r="AF55" s="44"/>
      <c r="AG55" s="45">
        <f ca="1">AP46</f>
        <v>1</v>
      </c>
      <c r="AH55" s="121">
        <f t="shared" ref="AH55:AU55" ca="1" si="83">IF(ISNA(AH16),0,IF(AH16="",0,IF(AH$46=$AG55,1,0)*AH16))</f>
        <v>0</v>
      </c>
      <c r="AI55" s="121">
        <f t="shared" ca="1" si="83"/>
        <v>0</v>
      </c>
      <c r="AJ55" s="121">
        <f t="shared" ca="1" si="83"/>
        <v>0</v>
      </c>
      <c r="AK55" s="121">
        <f t="shared" ca="1" si="83"/>
        <v>0</v>
      </c>
      <c r="AL55" s="121">
        <f t="shared" ca="1" si="83"/>
        <v>0</v>
      </c>
      <c r="AM55" s="121">
        <f t="shared" ca="1" si="83"/>
        <v>0</v>
      </c>
      <c r="AN55" s="121">
        <f t="shared" ca="1" si="83"/>
        <v>0</v>
      </c>
      <c r="AO55" s="121">
        <f t="shared" ca="1" si="83"/>
        <v>0</v>
      </c>
      <c r="AP55" s="121">
        <f t="shared" si="83"/>
        <v>0</v>
      </c>
      <c r="AQ55" s="121">
        <f t="shared" ca="1" si="83"/>
        <v>0</v>
      </c>
      <c r="AR55" s="121">
        <f t="shared" ca="1" si="83"/>
        <v>0</v>
      </c>
      <c r="AS55" s="121">
        <f t="shared" ca="1" si="83"/>
        <v>0</v>
      </c>
      <c r="AT55" s="121">
        <f t="shared" ca="1" si="83"/>
        <v>0</v>
      </c>
      <c r="AU55" s="121">
        <f t="shared" ca="1" si="83"/>
        <v>0</v>
      </c>
    </row>
    <row r="56" spans="1:47" ht="14.25" customHeight="1">
      <c r="A56" s="54" t="str">
        <f t="shared" si="82"/>
        <v>優勢勝</v>
      </c>
      <c r="B56" s="57">
        <f t="shared" ca="1" si="82"/>
        <v>0</v>
      </c>
      <c r="C56" s="57">
        <f t="shared" ca="1" si="82"/>
        <v>0</v>
      </c>
      <c r="D56" s="57">
        <f t="shared" ca="1" si="82"/>
        <v>0</v>
      </c>
      <c r="E56" s="57">
        <f t="shared" ca="1" si="82"/>
        <v>0</v>
      </c>
      <c r="F56" s="57">
        <f t="shared" ca="1" si="82"/>
        <v>0</v>
      </c>
      <c r="G56" s="57">
        <f t="shared" ca="1" si="82"/>
        <v>0</v>
      </c>
      <c r="H56" s="57">
        <f t="shared" ca="1" si="82"/>
        <v>0</v>
      </c>
      <c r="I56" s="57">
        <f t="shared" ca="1" si="82"/>
        <v>0</v>
      </c>
      <c r="J56" s="57">
        <f t="shared" ca="1" si="82"/>
        <v>0</v>
      </c>
      <c r="K56" s="57">
        <f t="shared" ca="1" si="82"/>
        <v>0</v>
      </c>
      <c r="L56" s="57">
        <f t="shared" ca="1" si="82"/>
        <v>0</v>
      </c>
      <c r="M56" s="57">
        <f t="shared" ca="1" si="82"/>
        <v>0</v>
      </c>
      <c r="N56" s="57">
        <f t="shared" ca="1" si="82"/>
        <v>0</v>
      </c>
      <c r="O56" s="57">
        <f t="shared" ca="1" si="82"/>
        <v>0</v>
      </c>
      <c r="P56" s="151">
        <f ca="1">SUM(B56:O56)</f>
        <v>0</v>
      </c>
      <c r="R56" s="233"/>
      <c r="S56" s="233"/>
      <c r="T56" s="233"/>
      <c r="U56" s="233"/>
      <c r="V56" s="233"/>
      <c r="W56" s="233"/>
      <c r="X56" s="233"/>
      <c r="Y56" s="233"/>
      <c r="Z56" s="233"/>
      <c r="AA56" s="233"/>
      <c r="AB56" s="233"/>
      <c r="AC56" s="233"/>
      <c r="AE56" s="43"/>
      <c r="AF56" s="44"/>
      <c r="AG56" s="45">
        <f ca="1">AQ$46</f>
        <v>1</v>
      </c>
      <c r="AH56" s="121">
        <f t="shared" ref="AH56:AU56" ca="1" si="84">IF(ISNA(AH17),0,IF(AH17="",0,IF(AH$46=$AG56,1,0)*AH17))</f>
        <v>0</v>
      </c>
      <c r="AI56" s="121">
        <f t="shared" ca="1" si="84"/>
        <v>0</v>
      </c>
      <c r="AJ56" s="121">
        <f t="shared" ca="1" si="84"/>
        <v>0</v>
      </c>
      <c r="AK56" s="121">
        <f t="shared" ca="1" si="84"/>
        <v>0</v>
      </c>
      <c r="AL56" s="121">
        <f t="shared" ca="1" si="84"/>
        <v>0</v>
      </c>
      <c r="AM56" s="121">
        <f t="shared" ca="1" si="84"/>
        <v>0</v>
      </c>
      <c r="AN56" s="121">
        <f t="shared" ca="1" si="84"/>
        <v>0</v>
      </c>
      <c r="AO56" s="121">
        <f t="shared" ca="1" si="84"/>
        <v>0</v>
      </c>
      <c r="AP56" s="121">
        <f t="shared" ca="1" si="84"/>
        <v>0</v>
      </c>
      <c r="AQ56" s="121">
        <f t="shared" si="84"/>
        <v>0</v>
      </c>
      <c r="AR56" s="121">
        <f t="shared" ca="1" si="84"/>
        <v>0</v>
      </c>
      <c r="AS56" s="121">
        <f t="shared" ca="1" si="84"/>
        <v>0</v>
      </c>
      <c r="AT56" s="121">
        <f t="shared" ca="1" si="84"/>
        <v>0</v>
      </c>
      <c r="AU56" s="121">
        <f t="shared" ca="1" si="84"/>
        <v>0</v>
      </c>
    </row>
    <row r="57" spans="1:47" ht="14.25" customHeight="1">
      <c r="A57" s="54" t="str">
        <f t="shared" si="82"/>
        <v>引き分</v>
      </c>
      <c r="B57" s="57">
        <f t="shared" ca="1" si="82"/>
        <v>0</v>
      </c>
      <c r="C57" s="57">
        <f t="shared" ca="1" si="82"/>
        <v>0</v>
      </c>
      <c r="D57" s="57">
        <f t="shared" ca="1" si="82"/>
        <v>0</v>
      </c>
      <c r="E57" s="57">
        <f t="shared" ca="1" si="82"/>
        <v>0</v>
      </c>
      <c r="F57" s="57">
        <f t="shared" ca="1" si="82"/>
        <v>0</v>
      </c>
      <c r="G57" s="57">
        <f t="shared" ca="1" si="82"/>
        <v>0</v>
      </c>
      <c r="H57" s="57">
        <f t="shared" ca="1" si="82"/>
        <v>0</v>
      </c>
      <c r="I57" s="57">
        <f t="shared" ca="1" si="82"/>
        <v>0</v>
      </c>
      <c r="J57" s="57">
        <f t="shared" ca="1" si="82"/>
        <v>0</v>
      </c>
      <c r="K57" s="57">
        <f t="shared" ca="1" si="82"/>
        <v>0</v>
      </c>
      <c r="L57" s="57">
        <f t="shared" ca="1" si="82"/>
        <v>0</v>
      </c>
      <c r="M57" s="57">
        <f t="shared" ca="1" si="82"/>
        <v>0</v>
      </c>
      <c r="N57" s="57">
        <f t="shared" ca="1" si="82"/>
        <v>0</v>
      </c>
      <c r="O57" s="57">
        <f t="shared" ca="1" si="82"/>
        <v>0</v>
      </c>
      <c r="P57" s="151">
        <f ca="1">SUM(B57:O57)</f>
        <v>0</v>
      </c>
      <c r="R57" s="152" t="str">
        <f ca="1">IF(ISODD(P57),"引き分け数は偶数","")</f>
        <v/>
      </c>
      <c r="AE57" s="43"/>
      <c r="AF57" s="44"/>
      <c r="AG57" s="45">
        <f ca="1">AR$46</f>
        <v>1</v>
      </c>
      <c r="AH57" s="121">
        <f t="shared" ref="AH57:AU57" ca="1" si="85">IF(ISNA(AH18),0,IF(AH18="",0,IF(AH$46=$AG57,1,0)*AH18))</f>
        <v>0</v>
      </c>
      <c r="AI57" s="121">
        <f t="shared" ca="1" si="85"/>
        <v>0</v>
      </c>
      <c r="AJ57" s="121">
        <f t="shared" ca="1" si="85"/>
        <v>0</v>
      </c>
      <c r="AK57" s="121">
        <f t="shared" ca="1" si="85"/>
        <v>0</v>
      </c>
      <c r="AL57" s="121">
        <f t="shared" ca="1" si="85"/>
        <v>0</v>
      </c>
      <c r="AM57" s="121">
        <f t="shared" ca="1" si="85"/>
        <v>0</v>
      </c>
      <c r="AN57" s="121">
        <f t="shared" ca="1" si="85"/>
        <v>0</v>
      </c>
      <c r="AO57" s="121">
        <f t="shared" ca="1" si="85"/>
        <v>0</v>
      </c>
      <c r="AP57" s="121">
        <f t="shared" ca="1" si="85"/>
        <v>0</v>
      </c>
      <c r="AQ57" s="121">
        <f t="shared" ca="1" si="85"/>
        <v>0</v>
      </c>
      <c r="AR57" s="121">
        <f t="shared" si="85"/>
        <v>0</v>
      </c>
      <c r="AS57" s="121">
        <f t="shared" ca="1" si="85"/>
        <v>0</v>
      </c>
      <c r="AT57" s="121">
        <f t="shared" ca="1" si="85"/>
        <v>0</v>
      </c>
      <c r="AU57" s="121">
        <f t="shared" ca="1" si="85"/>
        <v>0</v>
      </c>
    </row>
    <row r="58" spans="1:47">
      <c r="A58" s="54" t="str">
        <f t="shared" si="82"/>
        <v>敗戦</v>
      </c>
      <c r="B58" s="57">
        <f t="shared" ca="1" si="82"/>
        <v>0</v>
      </c>
      <c r="C58" s="57">
        <f t="shared" ca="1" si="82"/>
        <v>0</v>
      </c>
      <c r="D58" s="57">
        <f t="shared" ca="1" si="82"/>
        <v>0</v>
      </c>
      <c r="E58" s="57">
        <f t="shared" ca="1" si="82"/>
        <v>0</v>
      </c>
      <c r="F58" s="57">
        <f t="shared" ca="1" si="82"/>
        <v>0</v>
      </c>
      <c r="G58" s="57">
        <f t="shared" ca="1" si="82"/>
        <v>0</v>
      </c>
      <c r="H58" s="57">
        <f t="shared" ca="1" si="82"/>
        <v>0</v>
      </c>
      <c r="I58" s="57">
        <f t="shared" ca="1" si="82"/>
        <v>0</v>
      </c>
      <c r="J58" s="57">
        <f t="shared" ca="1" si="82"/>
        <v>0</v>
      </c>
      <c r="K58" s="57">
        <f t="shared" ca="1" si="82"/>
        <v>0</v>
      </c>
      <c r="L58" s="57">
        <f t="shared" ca="1" si="82"/>
        <v>0</v>
      </c>
      <c r="M58" s="57">
        <f t="shared" ca="1" si="82"/>
        <v>0</v>
      </c>
      <c r="N58" s="57">
        <f t="shared" ca="1" si="82"/>
        <v>0</v>
      </c>
      <c r="O58" s="57">
        <f t="shared" ca="1" si="82"/>
        <v>0</v>
      </c>
      <c r="P58" s="151">
        <f ca="1">SUM(B58:O58)</f>
        <v>0</v>
      </c>
      <c r="AE58" s="43"/>
      <c r="AF58" s="44"/>
      <c r="AG58" s="45">
        <f ca="1">AS$46</f>
        <v>1</v>
      </c>
      <c r="AH58" s="121">
        <f t="shared" ref="AH58:AU58" ca="1" si="86">IF(ISNA(AH19),0,IF(AH19="",0,IF(AH$46=$AG58,1,0)*AH19))</f>
        <v>0</v>
      </c>
      <c r="AI58" s="121">
        <f t="shared" ca="1" si="86"/>
        <v>0</v>
      </c>
      <c r="AJ58" s="121">
        <f t="shared" ca="1" si="86"/>
        <v>0</v>
      </c>
      <c r="AK58" s="121">
        <f t="shared" ca="1" si="86"/>
        <v>0</v>
      </c>
      <c r="AL58" s="121">
        <f t="shared" ca="1" si="86"/>
        <v>0</v>
      </c>
      <c r="AM58" s="121">
        <f t="shared" ca="1" si="86"/>
        <v>0</v>
      </c>
      <c r="AN58" s="121">
        <f t="shared" ca="1" si="86"/>
        <v>0</v>
      </c>
      <c r="AO58" s="121">
        <f t="shared" ca="1" si="86"/>
        <v>0</v>
      </c>
      <c r="AP58" s="121">
        <f t="shared" ca="1" si="86"/>
        <v>0</v>
      </c>
      <c r="AQ58" s="121">
        <f t="shared" ca="1" si="86"/>
        <v>0</v>
      </c>
      <c r="AR58" s="121">
        <f t="shared" ca="1" si="86"/>
        <v>0</v>
      </c>
      <c r="AS58" s="121">
        <f t="shared" si="86"/>
        <v>0</v>
      </c>
      <c r="AT58" s="121">
        <f t="shared" ca="1" si="86"/>
        <v>0</v>
      </c>
      <c r="AU58" s="121">
        <f t="shared" ca="1" si="86"/>
        <v>0</v>
      </c>
    </row>
    <row r="59" spans="1:47">
      <c r="A59" s="78" t="str">
        <f t="shared" si="82"/>
        <v>合計</v>
      </c>
      <c r="B59" s="81">
        <f t="shared" ca="1" si="82"/>
        <v>0</v>
      </c>
      <c r="C59" s="81">
        <f t="shared" ca="1" si="82"/>
        <v>0</v>
      </c>
      <c r="D59" s="81">
        <f t="shared" ca="1" si="82"/>
        <v>0</v>
      </c>
      <c r="E59" s="81">
        <f t="shared" ca="1" si="82"/>
        <v>0</v>
      </c>
      <c r="F59" s="81">
        <f t="shared" ca="1" si="82"/>
        <v>0</v>
      </c>
      <c r="G59" s="81">
        <f t="shared" ca="1" si="82"/>
        <v>0</v>
      </c>
      <c r="H59" s="81">
        <f t="shared" ca="1" si="82"/>
        <v>0</v>
      </c>
      <c r="I59" s="81">
        <f t="shared" ca="1" si="82"/>
        <v>0</v>
      </c>
      <c r="J59" s="81">
        <f t="shared" ca="1" si="82"/>
        <v>0</v>
      </c>
      <c r="K59" s="81">
        <f t="shared" ca="1" si="82"/>
        <v>0</v>
      </c>
      <c r="L59" s="81">
        <f t="shared" ca="1" si="82"/>
        <v>0</v>
      </c>
      <c r="M59" s="81">
        <f t="shared" ca="1" si="82"/>
        <v>0</v>
      </c>
      <c r="N59" s="81">
        <f t="shared" ca="1" si="82"/>
        <v>0</v>
      </c>
      <c r="O59" s="81">
        <f t="shared" ca="1" si="82"/>
        <v>0</v>
      </c>
      <c r="P59" s="153">
        <f ca="1">SUM(B59:O59)</f>
        <v>0</v>
      </c>
      <c r="AE59" s="43"/>
      <c r="AF59" s="44"/>
      <c r="AG59" s="45">
        <f ca="1">AT$46</f>
        <v>1</v>
      </c>
      <c r="AH59" s="121">
        <f t="shared" ref="AH59:AU59" ca="1" si="87">IF(ISNA(AH20),0,IF(AH20="",0,IF(AH$46=$AG59,1,0)*AH20))</f>
        <v>0</v>
      </c>
      <c r="AI59" s="121">
        <f t="shared" ca="1" si="87"/>
        <v>0</v>
      </c>
      <c r="AJ59" s="121">
        <f t="shared" ca="1" si="87"/>
        <v>0</v>
      </c>
      <c r="AK59" s="121">
        <f t="shared" ca="1" si="87"/>
        <v>0</v>
      </c>
      <c r="AL59" s="121">
        <f t="shared" ca="1" si="87"/>
        <v>0</v>
      </c>
      <c r="AM59" s="121">
        <f t="shared" ca="1" si="87"/>
        <v>0</v>
      </c>
      <c r="AN59" s="121">
        <f t="shared" ca="1" si="87"/>
        <v>0</v>
      </c>
      <c r="AO59" s="121">
        <f t="shared" ca="1" si="87"/>
        <v>0</v>
      </c>
      <c r="AP59" s="121">
        <f t="shared" ca="1" si="87"/>
        <v>0</v>
      </c>
      <c r="AQ59" s="121">
        <f t="shared" ca="1" si="87"/>
        <v>0</v>
      </c>
      <c r="AR59" s="121">
        <f t="shared" ca="1" si="87"/>
        <v>0</v>
      </c>
      <c r="AS59" s="121">
        <f t="shared" ca="1" si="87"/>
        <v>0</v>
      </c>
      <c r="AT59" s="121">
        <f t="shared" si="87"/>
        <v>0</v>
      </c>
      <c r="AU59" s="121">
        <f t="shared" ca="1" si="87"/>
        <v>0</v>
      </c>
    </row>
    <row r="60" spans="1:47">
      <c r="AE60" s="43"/>
      <c r="AF60" s="44"/>
      <c r="AG60" s="45">
        <f ca="1">AU$46</f>
        <v>1</v>
      </c>
      <c r="AH60" s="121">
        <f t="shared" ref="AH60:AU60" ca="1" si="88">IF(ISNA(AH21),0,IF(AH21="",0,IF(AH$46=$AG60,1,0)*AH21))</f>
        <v>0</v>
      </c>
      <c r="AI60" s="121">
        <f t="shared" ca="1" si="88"/>
        <v>0</v>
      </c>
      <c r="AJ60" s="121">
        <f t="shared" ca="1" si="88"/>
        <v>0</v>
      </c>
      <c r="AK60" s="121">
        <f t="shared" ca="1" si="88"/>
        <v>0</v>
      </c>
      <c r="AL60" s="121">
        <f t="shared" ca="1" si="88"/>
        <v>0</v>
      </c>
      <c r="AM60" s="121">
        <f t="shared" ca="1" si="88"/>
        <v>0</v>
      </c>
      <c r="AN60" s="121">
        <f t="shared" ca="1" si="88"/>
        <v>0</v>
      </c>
      <c r="AO60" s="121">
        <f t="shared" ca="1" si="88"/>
        <v>0</v>
      </c>
      <c r="AP60" s="121">
        <f t="shared" ca="1" si="88"/>
        <v>0</v>
      </c>
      <c r="AQ60" s="121">
        <f t="shared" ca="1" si="88"/>
        <v>0</v>
      </c>
      <c r="AR60" s="121">
        <f t="shared" ca="1" si="88"/>
        <v>0</v>
      </c>
      <c r="AS60" s="121">
        <f t="shared" ca="1" si="88"/>
        <v>0</v>
      </c>
      <c r="AT60" s="121">
        <f t="shared" ca="1" si="88"/>
        <v>0</v>
      </c>
      <c r="AU60" s="121">
        <f t="shared" si="88"/>
        <v>0</v>
      </c>
    </row>
    <row r="61" spans="1:47">
      <c r="AE61" s="43"/>
      <c r="AF61" s="44"/>
      <c r="AH61" s="139">
        <f t="shared" ref="AH61:AU61" ca="1" si="89">AH46-SUM(AH47:AH60)/100</f>
        <v>1</v>
      </c>
      <c r="AI61" s="139">
        <f t="shared" ca="1" si="89"/>
        <v>1</v>
      </c>
      <c r="AJ61" s="139">
        <f t="shared" ca="1" si="89"/>
        <v>1</v>
      </c>
      <c r="AK61" s="139">
        <f t="shared" ca="1" si="89"/>
        <v>1</v>
      </c>
      <c r="AL61" s="139">
        <f t="shared" ca="1" si="89"/>
        <v>1</v>
      </c>
      <c r="AM61" s="139">
        <f t="shared" ca="1" si="89"/>
        <v>1</v>
      </c>
      <c r="AN61" s="139">
        <f t="shared" ca="1" si="89"/>
        <v>1</v>
      </c>
      <c r="AO61" s="139">
        <f t="shared" ca="1" si="89"/>
        <v>1</v>
      </c>
      <c r="AP61" s="139">
        <f t="shared" ca="1" si="89"/>
        <v>1</v>
      </c>
      <c r="AQ61" s="139">
        <f t="shared" ca="1" si="89"/>
        <v>1</v>
      </c>
      <c r="AR61" s="139">
        <f t="shared" ca="1" si="89"/>
        <v>1</v>
      </c>
      <c r="AS61" s="139">
        <f t="shared" ca="1" si="89"/>
        <v>1</v>
      </c>
      <c r="AT61" s="139">
        <f t="shared" ca="1" si="89"/>
        <v>1</v>
      </c>
      <c r="AU61" s="139">
        <f t="shared" ca="1" si="89"/>
        <v>1</v>
      </c>
    </row>
    <row r="62" spans="1:47">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4"/>
      <c r="AG62" t="s">
        <v>208</v>
      </c>
      <c r="AH62" s="118">
        <f t="shared" ref="AH62:AU62" ca="1" si="90">RANK(AH61,$AH$61:$AU$61,1)</f>
        <v>1</v>
      </c>
      <c r="AI62" s="119">
        <f t="shared" ca="1" si="90"/>
        <v>1</v>
      </c>
      <c r="AJ62" s="119">
        <f t="shared" ca="1" si="90"/>
        <v>1</v>
      </c>
      <c r="AK62" s="119">
        <f t="shared" ca="1" si="90"/>
        <v>1</v>
      </c>
      <c r="AL62" s="119">
        <f t="shared" ca="1" si="90"/>
        <v>1</v>
      </c>
      <c r="AM62" s="119">
        <f t="shared" ca="1" si="90"/>
        <v>1</v>
      </c>
      <c r="AN62" s="119">
        <f t="shared" ca="1" si="90"/>
        <v>1</v>
      </c>
      <c r="AO62" s="119">
        <f t="shared" ca="1" si="90"/>
        <v>1</v>
      </c>
      <c r="AP62" s="119">
        <f t="shared" ca="1" si="90"/>
        <v>1</v>
      </c>
      <c r="AQ62" s="119">
        <f t="shared" ca="1" si="90"/>
        <v>1</v>
      </c>
      <c r="AR62" s="119">
        <f t="shared" ca="1" si="90"/>
        <v>1</v>
      </c>
      <c r="AS62" s="119">
        <f t="shared" ca="1" si="90"/>
        <v>1</v>
      </c>
      <c r="AT62" s="119">
        <f t="shared" ca="1" si="90"/>
        <v>1</v>
      </c>
      <c r="AU62" s="120">
        <f t="shared" ca="1" si="90"/>
        <v>1</v>
      </c>
    </row>
    <row r="63" spans="1:47">
      <c r="B63" t="s">
        <v>209</v>
      </c>
      <c r="AE63" s="43"/>
      <c r="AF63" s="44"/>
      <c r="AG63" s="45">
        <f ca="1">AH62</f>
        <v>1</v>
      </c>
      <c r="AH63" s="121">
        <f t="shared" ref="AH63:AU63" si="91">IF(ISNA(AH8),0,IF(AH8="",0,IF(AH$62=$AG63,1,0)*AH8))</f>
        <v>0</v>
      </c>
      <c r="AI63" s="121">
        <f t="shared" ca="1" si="91"/>
        <v>0</v>
      </c>
      <c r="AJ63" s="121">
        <f t="shared" ca="1" si="91"/>
        <v>0</v>
      </c>
      <c r="AK63" s="121">
        <f t="shared" ca="1" si="91"/>
        <v>0</v>
      </c>
      <c r="AL63" s="121">
        <f t="shared" ca="1" si="91"/>
        <v>0</v>
      </c>
      <c r="AM63" s="121">
        <f t="shared" ca="1" si="91"/>
        <v>0</v>
      </c>
      <c r="AN63" s="121">
        <f t="shared" ca="1" si="91"/>
        <v>0</v>
      </c>
      <c r="AO63" s="121">
        <f t="shared" ca="1" si="91"/>
        <v>0</v>
      </c>
      <c r="AP63" s="121">
        <f t="shared" ca="1" si="91"/>
        <v>0</v>
      </c>
      <c r="AQ63" s="121">
        <f t="shared" ca="1" si="91"/>
        <v>0</v>
      </c>
      <c r="AR63" s="121">
        <f t="shared" ca="1" si="91"/>
        <v>0</v>
      </c>
      <c r="AS63" s="121">
        <f t="shared" ca="1" si="91"/>
        <v>0</v>
      </c>
      <c r="AT63" s="121">
        <f t="shared" ca="1" si="91"/>
        <v>0</v>
      </c>
      <c r="AU63" s="121">
        <f t="shared" ca="1" si="91"/>
        <v>0</v>
      </c>
    </row>
    <row r="64" spans="1:47">
      <c r="B64" s="45">
        <f>HLOOKUP($B$2,Wiki!C2:K5,2,FALSE)</f>
        <v>5</v>
      </c>
      <c r="AE64" s="43"/>
      <c r="AF64" s="44"/>
      <c r="AG64" s="45">
        <f ca="1">AI62</f>
        <v>1</v>
      </c>
      <c r="AH64" s="121">
        <f t="shared" ref="AH64:AU64" ca="1" si="92">IF(ISNA(AH9),0,IF(AH9="",0,IF(AH$62=$AG64,1,0)*AH9))</f>
        <v>0</v>
      </c>
      <c r="AI64" s="121">
        <f t="shared" si="92"/>
        <v>0</v>
      </c>
      <c r="AJ64" s="121">
        <f t="shared" ca="1" si="92"/>
        <v>0</v>
      </c>
      <c r="AK64" s="121">
        <f t="shared" ca="1" si="92"/>
        <v>0</v>
      </c>
      <c r="AL64" s="121">
        <f t="shared" ca="1" si="92"/>
        <v>0</v>
      </c>
      <c r="AM64" s="121">
        <f t="shared" ca="1" si="92"/>
        <v>0</v>
      </c>
      <c r="AN64" s="121">
        <f t="shared" ca="1" si="92"/>
        <v>0</v>
      </c>
      <c r="AO64" s="121">
        <f t="shared" ca="1" si="92"/>
        <v>0</v>
      </c>
      <c r="AP64" s="121">
        <f t="shared" ca="1" si="92"/>
        <v>0</v>
      </c>
      <c r="AQ64" s="121">
        <f t="shared" ca="1" si="92"/>
        <v>0</v>
      </c>
      <c r="AR64" s="121">
        <f t="shared" ca="1" si="92"/>
        <v>0</v>
      </c>
      <c r="AS64" s="121">
        <f t="shared" ca="1" si="92"/>
        <v>0</v>
      </c>
      <c r="AT64" s="121">
        <f t="shared" ca="1" si="92"/>
        <v>0</v>
      </c>
      <c r="AU64" s="121">
        <f t="shared" ca="1" si="92"/>
        <v>0</v>
      </c>
    </row>
    <row r="65" spans="1:47" ht="13.5" customHeight="1">
      <c r="B65" s="45">
        <f>HLOOKUP($B$2,Wiki!C2:K5,3,FALSE)</f>
        <v>5</v>
      </c>
      <c r="AE65" s="43"/>
      <c r="AF65" s="44"/>
      <c r="AG65" s="45">
        <f ca="1">AJ62</f>
        <v>1</v>
      </c>
      <c r="AH65" s="121">
        <f t="shared" ref="AH65:AU65" ca="1" si="93">IF(ISNA(AH10),0,IF(AH10="",0,IF(AH$62=$AG65,1,0)*AH10))</f>
        <v>0</v>
      </c>
      <c r="AI65" s="121">
        <f t="shared" ca="1" si="93"/>
        <v>0</v>
      </c>
      <c r="AJ65" s="121">
        <f t="shared" si="93"/>
        <v>0</v>
      </c>
      <c r="AK65" s="121">
        <f t="shared" ca="1" si="93"/>
        <v>0</v>
      </c>
      <c r="AL65" s="121">
        <f t="shared" ca="1" si="93"/>
        <v>0</v>
      </c>
      <c r="AM65" s="121">
        <f t="shared" ca="1" si="93"/>
        <v>0</v>
      </c>
      <c r="AN65" s="121">
        <f t="shared" ca="1" si="93"/>
        <v>0</v>
      </c>
      <c r="AO65" s="121">
        <f t="shared" ca="1" si="93"/>
        <v>0</v>
      </c>
      <c r="AP65" s="121">
        <f t="shared" ca="1" si="93"/>
        <v>0</v>
      </c>
      <c r="AQ65" s="121">
        <f t="shared" ca="1" si="93"/>
        <v>0</v>
      </c>
      <c r="AR65" s="121">
        <f t="shared" ca="1" si="93"/>
        <v>0</v>
      </c>
      <c r="AS65" s="121">
        <f t="shared" ca="1" si="93"/>
        <v>0</v>
      </c>
      <c r="AT65" s="121">
        <f t="shared" ca="1" si="93"/>
        <v>0</v>
      </c>
      <c r="AU65" s="121">
        <f t="shared" ca="1" si="93"/>
        <v>0</v>
      </c>
    </row>
    <row r="66" spans="1:47" ht="13.5" customHeight="1">
      <c r="B66" s="45">
        <f>HLOOKUP($B$2,Wiki!C2:K5,4,FALSE)</f>
        <v>0</v>
      </c>
      <c r="C66">
        <v>1</v>
      </c>
      <c r="D66">
        <v>1</v>
      </c>
      <c r="E66">
        <v>1</v>
      </c>
      <c r="F66">
        <v>1</v>
      </c>
      <c r="G66">
        <v>2</v>
      </c>
      <c r="H66">
        <v>2</v>
      </c>
      <c r="I66">
        <v>3</v>
      </c>
      <c r="J66">
        <v>3</v>
      </c>
      <c r="K66">
        <v>4</v>
      </c>
      <c r="L66">
        <v>4</v>
      </c>
      <c r="M66">
        <v>5</v>
      </c>
      <c r="N66">
        <v>5</v>
      </c>
      <c r="O66">
        <v>6</v>
      </c>
      <c r="AE66" s="43"/>
      <c r="AF66" s="44"/>
      <c r="AG66" s="45">
        <f ca="1">AK62</f>
        <v>1</v>
      </c>
      <c r="AH66" s="121">
        <f t="shared" ref="AH66:AU66" ca="1" si="94">IF(ISNA(AH11),0,IF(AH11="",0,IF(AH$62=$AG66,1,0)*AH11))</f>
        <v>0</v>
      </c>
      <c r="AI66" s="121">
        <f t="shared" ca="1" si="94"/>
        <v>0</v>
      </c>
      <c r="AJ66" s="121">
        <f t="shared" ca="1" si="94"/>
        <v>0</v>
      </c>
      <c r="AK66" s="121">
        <f t="shared" si="94"/>
        <v>0</v>
      </c>
      <c r="AL66" s="121">
        <f t="shared" ca="1" si="94"/>
        <v>0</v>
      </c>
      <c r="AM66" s="121">
        <f t="shared" ca="1" si="94"/>
        <v>0</v>
      </c>
      <c r="AN66" s="121">
        <f t="shared" ca="1" si="94"/>
        <v>0</v>
      </c>
      <c r="AO66" s="121">
        <f t="shared" ca="1" si="94"/>
        <v>0</v>
      </c>
      <c r="AP66" s="121">
        <f t="shared" ca="1" si="94"/>
        <v>0</v>
      </c>
      <c r="AQ66" s="121">
        <f t="shared" ca="1" si="94"/>
        <v>0</v>
      </c>
      <c r="AR66" s="121">
        <f t="shared" ca="1" si="94"/>
        <v>0</v>
      </c>
      <c r="AS66" s="121">
        <f t="shared" ca="1" si="94"/>
        <v>0</v>
      </c>
      <c r="AT66" s="121">
        <f t="shared" ca="1" si="94"/>
        <v>0</v>
      </c>
      <c r="AU66" s="121">
        <f t="shared" ca="1" si="94"/>
        <v>0</v>
      </c>
    </row>
    <row r="67" spans="1:47" ht="13.5" customHeight="1">
      <c r="AE67" s="43"/>
      <c r="AF67" s="44"/>
      <c r="AG67" s="45">
        <f ca="1">AL62</f>
        <v>1</v>
      </c>
      <c r="AH67" s="121">
        <f t="shared" ref="AH67:AU67" ca="1" si="95">IF(ISNA(AH12),0,IF(AH12="",0,IF(AH$62=$AG67,1,0)*AH12))</f>
        <v>0</v>
      </c>
      <c r="AI67" s="121">
        <f t="shared" ca="1" si="95"/>
        <v>0</v>
      </c>
      <c r="AJ67" s="121">
        <f t="shared" ca="1" si="95"/>
        <v>0</v>
      </c>
      <c r="AK67" s="121">
        <f t="shared" ca="1" si="95"/>
        <v>0</v>
      </c>
      <c r="AL67" s="121">
        <f t="shared" si="95"/>
        <v>0</v>
      </c>
      <c r="AM67" s="121">
        <f t="shared" ca="1" si="95"/>
        <v>0</v>
      </c>
      <c r="AN67" s="121">
        <f t="shared" ca="1" si="95"/>
        <v>0</v>
      </c>
      <c r="AO67" s="121">
        <f t="shared" ca="1" si="95"/>
        <v>0</v>
      </c>
      <c r="AP67" s="121">
        <f t="shared" ca="1" si="95"/>
        <v>0</v>
      </c>
      <c r="AQ67" s="121">
        <f t="shared" ca="1" si="95"/>
        <v>0</v>
      </c>
      <c r="AR67" s="121">
        <f t="shared" ca="1" si="95"/>
        <v>0</v>
      </c>
      <c r="AS67" s="121">
        <f t="shared" ca="1" si="95"/>
        <v>0</v>
      </c>
      <c r="AT67" s="121">
        <f t="shared" ca="1" si="95"/>
        <v>0</v>
      </c>
      <c r="AU67" s="121">
        <f t="shared" ca="1" si="95"/>
        <v>0</v>
      </c>
    </row>
    <row r="68" spans="1:47" ht="13.5" customHeight="1">
      <c r="C68" s="157"/>
      <c r="D68" s="158"/>
      <c r="E68" s="158"/>
      <c r="F68" s="158"/>
      <c r="G68" s="158"/>
      <c r="H68" s="158"/>
      <c r="I68" s="158"/>
      <c r="J68" s="158"/>
      <c r="K68" s="158"/>
      <c r="L68" s="158"/>
      <c r="M68" s="158"/>
      <c r="N68" s="158"/>
      <c r="O68" s="158"/>
      <c r="P68" s="159"/>
      <c r="T68" s="130"/>
      <c r="AE68" s="43"/>
      <c r="AF68" s="44"/>
      <c r="AG68" s="45">
        <f ca="1">AM62</f>
        <v>1</v>
      </c>
      <c r="AH68" s="121">
        <f t="shared" ref="AH68:AU68" ca="1" si="96">IF(ISNA(AH13),0,IF(AH13="",0,IF(AH$62=$AG68,1,0)*AH13))</f>
        <v>0</v>
      </c>
      <c r="AI68" s="121">
        <f t="shared" ca="1" si="96"/>
        <v>0</v>
      </c>
      <c r="AJ68" s="121">
        <f t="shared" ca="1" si="96"/>
        <v>0</v>
      </c>
      <c r="AK68" s="121">
        <f t="shared" ca="1" si="96"/>
        <v>0</v>
      </c>
      <c r="AL68" s="121">
        <f t="shared" ca="1" si="96"/>
        <v>0</v>
      </c>
      <c r="AM68" s="121">
        <f t="shared" si="96"/>
        <v>0</v>
      </c>
      <c r="AN68" s="121">
        <f t="shared" ca="1" si="96"/>
        <v>0</v>
      </c>
      <c r="AO68" s="121">
        <f t="shared" ca="1" si="96"/>
        <v>0</v>
      </c>
      <c r="AP68" s="121">
        <f t="shared" ca="1" si="96"/>
        <v>0</v>
      </c>
      <c r="AQ68" s="121">
        <f t="shared" ca="1" si="96"/>
        <v>0</v>
      </c>
      <c r="AR68" s="121">
        <f t="shared" ca="1" si="96"/>
        <v>0</v>
      </c>
      <c r="AS68" s="121">
        <f t="shared" ca="1" si="96"/>
        <v>0</v>
      </c>
      <c r="AT68" s="121">
        <f t="shared" ca="1" si="96"/>
        <v>0</v>
      </c>
      <c r="AU68" s="121">
        <f t="shared" ca="1" si="96"/>
        <v>0</v>
      </c>
    </row>
    <row r="69" spans="1:47" ht="13.5" customHeight="1">
      <c r="C69" s="160"/>
      <c r="D69" s="50" t="str">
        <f>IF($A69&gt;=$B$2,"",CONCATENATE("| "," |"))</f>
        <v>|  |</v>
      </c>
      <c r="E69" s="161" t="str">
        <f>IF($A69&gt;=$B$2,"",CONCATENATE(B22,"|",C22,"|"))</f>
        <v>ベルA|0|</v>
      </c>
      <c r="F69" s="50"/>
      <c r="G69" s="161" t="str">
        <f>IF($A69&gt;=$B$2,"",CONCATENATE(D22,"|",E22,"|"))</f>
        <v>INF|0|</v>
      </c>
      <c r="H69" s="50"/>
      <c r="I69" s="161" t="str">
        <f>IF($A69&gt;=$B$2,"",CONCATENATE(F22,"|",G22,"|"))</f>
        <v>USG|0|</v>
      </c>
      <c r="J69" s="50"/>
      <c r="K69" s="161" t="str">
        <f>IF($A69&gt;=$B$2,"",CONCATENATE(H22,"|",I22,"|"))</f>
        <v>海の馬|0|</v>
      </c>
      <c r="L69" s="50"/>
      <c r="M69" s="161" t="str">
        <f>IF($B$64&gt;4,IF($A69&gt;=$B$2,"",CONCATENATE(J22,"|",K22,"|")),"")</f>
        <v>アゴA|0|</v>
      </c>
      <c r="N69" s="50"/>
      <c r="O69" s="50" t="str">
        <f>IF($B$64&gt;=O$66,IF($A69&gt;=$B$2,"",CONCATENATE(L22,"|",M22,"|")),"")</f>
        <v/>
      </c>
      <c r="P69" s="162"/>
      <c r="R69" s="130"/>
      <c r="S69" s="130"/>
      <c r="T69" s="130"/>
      <c r="AE69" s="43"/>
      <c r="AF69" s="44"/>
      <c r="AG69" s="45">
        <f ca="1">AN62</f>
        <v>1</v>
      </c>
      <c r="AH69" s="121">
        <f t="shared" ref="AH69:AU69" ca="1" si="97">IF(ISNA(AH14),0,IF(AH14="",0,IF(AH$62=$AG69,1,0)*AH14))</f>
        <v>0</v>
      </c>
      <c r="AI69" s="121">
        <f t="shared" ca="1" si="97"/>
        <v>0</v>
      </c>
      <c r="AJ69" s="121">
        <f t="shared" ca="1" si="97"/>
        <v>0</v>
      </c>
      <c r="AK69" s="121">
        <f t="shared" ca="1" si="97"/>
        <v>0</v>
      </c>
      <c r="AL69" s="121">
        <f t="shared" ca="1" si="97"/>
        <v>0</v>
      </c>
      <c r="AM69" s="121">
        <f t="shared" ca="1" si="97"/>
        <v>0</v>
      </c>
      <c r="AN69" s="121">
        <f t="shared" si="97"/>
        <v>0</v>
      </c>
      <c r="AO69" s="121">
        <f t="shared" ca="1" si="97"/>
        <v>0</v>
      </c>
      <c r="AP69" s="121">
        <f t="shared" ca="1" si="97"/>
        <v>0</v>
      </c>
      <c r="AQ69" s="121">
        <f t="shared" ca="1" si="97"/>
        <v>0</v>
      </c>
      <c r="AR69" s="121">
        <f t="shared" ca="1" si="97"/>
        <v>0</v>
      </c>
      <c r="AS69" s="121">
        <f t="shared" ca="1" si="97"/>
        <v>0</v>
      </c>
      <c r="AT69" s="121">
        <f t="shared" ca="1" si="97"/>
        <v>0</v>
      </c>
      <c r="AU69" s="121">
        <f t="shared" ca="1" si="97"/>
        <v>0</v>
      </c>
    </row>
    <row r="70" spans="1:47" ht="13.5" customHeight="1">
      <c r="A70">
        <v>1</v>
      </c>
      <c r="C70" s="160"/>
      <c r="D70" s="50" t="str">
        <f t="shared" ref="D70:D82" si="98">IF($A70&gt;=$B$2,"",CONCATENATE("| ",A70," |"))</f>
        <v>| 1 |</v>
      </c>
      <c r="E70" s="161" t="str">
        <f t="shared" ref="E70:E82" ca="1" si="99">IF($A70&gt;=$B$2,"",CONCATENATE(B23,"|",IF(ISBLANK(C23),"-",C23),"|"))</f>
        <v>銀弾丸|-|</v>
      </c>
      <c r="F70" s="50"/>
      <c r="G70" s="161" t="str">
        <f t="shared" ref="G70:G82" ca="1" si="100">IF($A70&gt;=$B$2,"",CONCATENATE(D23,"|",IF(ISBLANK(E23),"-",E23),"|"))</f>
        <v>海の馬|-|</v>
      </c>
      <c r="H70" s="50"/>
      <c r="I70" s="161" t="str">
        <f t="shared" ref="I70:I82" ca="1" si="101">IF($A70&gt;=$B$2,"",CONCATENATE(F23,"|",IF(ISBLANK(G23),"-",G23),"|"))</f>
        <v>アゴA|-|</v>
      </c>
      <c r="J70" s="50"/>
      <c r="K70" s="161" t="str">
        <f t="shared" ref="K70:K82" ca="1" si="102">IF($A70&gt;=$B$2,"",CONCATENATE(H23,"|",IF(ISBLANK(I23),"-",I23),"|"))</f>
        <v>INF|-|</v>
      </c>
      <c r="L70" s="50"/>
      <c r="M70" s="161" t="str">
        <f t="shared" ref="M70:M82" ca="1" si="103">IF($B$64&gt;=M$66,IF($A70&gt;=$B$2,"",CONCATENATE(J23,"|",IF(ISBLANK(K23),"-",K23),"|")),"")</f>
        <v>USG|-|</v>
      </c>
      <c r="N70" s="161"/>
      <c r="O70" s="161" t="str">
        <f t="shared" ref="O70:O82" si="104">IF($B$64&gt;=O$66,IF($A70&gt;=$B$2,"",CONCATENATE(L23,"|",IF(ISBLANK(M23),"-",M23),"|")),"")</f>
        <v/>
      </c>
      <c r="P70" s="162"/>
      <c r="R70" s="130"/>
      <c r="S70" s="130"/>
      <c r="T70" s="130"/>
      <c r="AE70" s="43"/>
      <c r="AF70" s="44"/>
      <c r="AG70" s="45">
        <f ca="1">AO62</f>
        <v>1</v>
      </c>
      <c r="AH70" s="121">
        <f t="shared" ref="AH70:AU70" ca="1" si="105">IF(ISNA(AH15),0,IF(AH15="",0,IF(AH$62=$AG70,1,0)*AH15))</f>
        <v>0</v>
      </c>
      <c r="AI70" s="121">
        <f t="shared" ca="1" si="105"/>
        <v>0</v>
      </c>
      <c r="AJ70" s="121">
        <f t="shared" ca="1" si="105"/>
        <v>0</v>
      </c>
      <c r="AK70" s="121">
        <f t="shared" ca="1" si="105"/>
        <v>0</v>
      </c>
      <c r="AL70" s="121">
        <f t="shared" ca="1" si="105"/>
        <v>0</v>
      </c>
      <c r="AM70" s="121">
        <f t="shared" ca="1" si="105"/>
        <v>0</v>
      </c>
      <c r="AN70" s="121">
        <f t="shared" ca="1" si="105"/>
        <v>0</v>
      </c>
      <c r="AO70" s="121">
        <f t="shared" si="105"/>
        <v>0</v>
      </c>
      <c r="AP70" s="121">
        <f t="shared" ca="1" si="105"/>
        <v>0</v>
      </c>
      <c r="AQ70" s="121">
        <f t="shared" ca="1" si="105"/>
        <v>0</v>
      </c>
      <c r="AR70" s="121">
        <f t="shared" ca="1" si="105"/>
        <v>0</v>
      </c>
      <c r="AS70" s="121">
        <f t="shared" ca="1" si="105"/>
        <v>0</v>
      </c>
      <c r="AT70" s="121">
        <f t="shared" ca="1" si="105"/>
        <v>0</v>
      </c>
      <c r="AU70" s="121">
        <f t="shared" ca="1" si="105"/>
        <v>0</v>
      </c>
    </row>
    <row r="71" spans="1:47">
      <c r="A71">
        <v>2</v>
      </c>
      <c r="C71" s="160"/>
      <c r="D71" s="50" t="str">
        <f t="shared" si="98"/>
        <v>| 2 |</v>
      </c>
      <c r="E71" s="161" t="str">
        <f t="shared" ca="1" si="99"/>
        <v>クルA|-|</v>
      </c>
      <c r="F71" s="50"/>
      <c r="G71" s="161" t="str">
        <f t="shared" ca="1" si="100"/>
        <v>銀弾丸|-|</v>
      </c>
      <c r="H71" s="50"/>
      <c r="I71" s="161" t="str">
        <f t="shared" ca="1" si="101"/>
        <v>MGA|-|</v>
      </c>
      <c r="J71" s="50"/>
      <c r="K71" s="161" t="str">
        <f t="shared" ca="1" si="102"/>
        <v>VIP|-|</v>
      </c>
      <c r="L71" s="50"/>
      <c r="M71" s="161" t="str">
        <f t="shared" ca="1" si="103"/>
        <v>お嬢様|-|</v>
      </c>
      <c r="N71" s="161"/>
      <c r="O71" s="161" t="str">
        <f t="shared" si="104"/>
        <v/>
      </c>
      <c r="P71" s="162"/>
      <c r="R71" s="130"/>
      <c r="S71" s="130"/>
      <c r="T71" s="130"/>
      <c r="AE71" s="43"/>
      <c r="AF71" s="44"/>
      <c r="AG71" s="45">
        <f ca="1">AP62</f>
        <v>1</v>
      </c>
      <c r="AH71" s="121">
        <f t="shared" ref="AH71:AU71" ca="1" si="106">IF(ISNA(AH16),0,IF(AH16="",0,IF(AH$62=$AG71,1,0)*AH16))</f>
        <v>0</v>
      </c>
      <c r="AI71" s="121">
        <f t="shared" ca="1" si="106"/>
        <v>0</v>
      </c>
      <c r="AJ71" s="121">
        <f t="shared" ca="1" si="106"/>
        <v>0</v>
      </c>
      <c r="AK71" s="121">
        <f t="shared" ca="1" si="106"/>
        <v>0</v>
      </c>
      <c r="AL71" s="121">
        <f t="shared" ca="1" si="106"/>
        <v>0</v>
      </c>
      <c r="AM71" s="121">
        <f t="shared" ca="1" si="106"/>
        <v>0</v>
      </c>
      <c r="AN71" s="121">
        <f t="shared" ca="1" si="106"/>
        <v>0</v>
      </c>
      <c r="AO71" s="121">
        <f t="shared" ca="1" si="106"/>
        <v>0</v>
      </c>
      <c r="AP71" s="121">
        <f t="shared" si="106"/>
        <v>0</v>
      </c>
      <c r="AQ71" s="121">
        <f t="shared" ca="1" si="106"/>
        <v>0</v>
      </c>
      <c r="AR71" s="121">
        <f t="shared" ca="1" si="106"/>
        <v>0</v>
      </c>
      <c r="AS71" s="121">
        <f t="shared" ca="1" si="106"/>
        <v>0</v>
      </c>
      <c r="AT71" s="121">
        <f t="shared" ca="1" si="106"/>
        <v>0</v>
      </c>
      <c r="AU71" s="121">
        <f t="shared" ca="1" si="106"/>
        <v>0</v>
      </c>
    </row>
    <row r="72" spans="1:47">
      <c r="A72">
        <v>3</v>
      </c>
      <c r="C72" s="160"/>
      <c r="D72" s="50" t="str">
        <f t="shared" si="98"/>
        <v>| 3 |</v>
      </c>
      <c r="E72" s="161" t="str">
        <f t="shared" ca="1" si="99"/>
        <v>お嬢様|-|</v>
      </c>
      <c r="F72" s="50"/>
      <c r="G72" s="161" t="str">
        <f t="shared" ca="1" si="100"/>
        <v>MGA|-|</v>
      </c>
      <c r="H72" s="50"/>
      <c r="I72" s="161" t="str">
        <f t="shared" ca="1" si="101"/>
        <v>クルA|-|</v>
      </c>
      <c r="J72" s="50"/>
      <c r="K72" s="161" t="str">
        <f t="shared" ca="1" si="102"/>
        <v>銀弾丸|-|</v>
      </c>
      <c r="L72" s="50"/>
      <c r="M72" s="161" t="str">
        <f t="shared" ca="1" si="103"/>
        <v>VIP|-|</v>
      </c>
      <c r="N72" s="161"/>
      <c r="O72" s="161" t="str">
        <f t="shared" si="104"/>
        <v/>
      </c>
      <c r="P72" s="162"/>
      <c r="R72" s="130"/>
      <c r="S72" s="130"/>
      <c r="T72" s="130"/>
      <c r="AE72" s="43"/>
      <c r="AF72" s="44"/>
      <c r="AG72" s="45">
        <f ca="1">AQ$62</f>
        <v>1</v>
      </c>
      <c r="AH72" s="121">
        <f t="shared" ref="AH72:AU72" ca="1" si="107">IF(ISNA(AH17),0,IF(AH17="",0,IF(AH$62=$AG72,1,0)*AH17))</f>
        <v>0</v>
      </c>
      <c r="AI72" s="121">
        <f t="shared" ca="1" si="107"/>
        <v>0</v>
      </c>
      <c r="AJ72" s="121">
        <f t="shared" ca="1" si="107"/>
        <v>0</v>
      </c>
      <c r="AK72" s="121">
        <f t="shared" ca="1" si="107"/>
        <v>0</v>
      </c>
      <c r="AL72" s="121">
        <f t="shared" ca="1" si="107"/>
        <v>0</v>
      </c>
      <c r="AM72" s="121">
        <f t="shared" ca="1" si="107"/>
        <v>0</v>
      </c>
      <c r="AN72" s="121">
        <f t="shared" ca="1" si="107"/>
        <v>0</v>
      </c>
      <c r="AO72" s="121">
        <f t="shared" ca="1" si="107"/>
        <v>0</v>
      </c>
      <c r="AP72" s="121">
        <f t="shared" ca="1" si="107"/>
        <v>0</v>
      </c>
      <c r="AQ72" s="121">
        <f t="shared" si="107"/>
        <v>0</v>
      </c>
      <c r="AR72" s="121">
        <f t="shared" ca="1" si="107"/>
        <v>0</v>
      </c>
      <c r="AS72" s="121">
        <f t="shared" ca="1" si="107"/>
        <v>0</v>
      </c>
      <c r="AT72" s="121">
        <f t="shared" ca="1" si="107"/>
        <v>0</v>
      </c>
      <c r="AU72" s="121">
        <f t="shared" ca="1" si="107"/>
        <v>0</v>
      </c>
    </row>
    <row r="73" spans="1:47">
      <c r="A73">
        <v>4</v>
      </c>
      <c r="C73" s="160"/>
      <c r="D73" s="50" t="str">
        <f t="shared" si="98"/>
        <v>| 4 |</v>
      </c>
      <c r="E73" s="161" t="str">
        <f t="shared" ca="1" si="99"/>
        <v>アゴA|-|</v>
      </c>
      <c r="F73" s="50"/>
      <c r="G73" s="161" t="str">
        <f t="shared" ca="1" si="100"/>
        <v>VIP|-|</v>
      </c>
      <c r="H73" s="50"/>
      <c r="I73" s="161" t="str">
        <f t="shared" ca="1" si="101"/>
        <v>銀弾丸|-|</v>
      </c>
      <c r="J73" s="50"/>
      <c r="K73" s="161" t="str">
        <f t="shared" ca="1" si="102"/>
        <v>お嬢様|-|</v>
      </c>
      <c r="L73" s="50"/>
      <c r="M73" s="161" t="str">
        <f t="shared" ca="1" si="103"/>
        <v>ベルA|-|</v>
      </c>
      <c r="N73" s="161"/>
      <c r="O73" s="161" t="str">
        <f t="shared" si="104"/>
        <v/>
      </c>
      <c r="P73" s="162"/>
      <c r="R73" s="130"/>
      <c r="S73" s="130"/>
      <c r="T73" s="130"/>
      <c r="AE73" s="43"/>
      <c r="AF73" s="44"/>
      <c r="AG73" s="45">
        <f ca="1">AR$62</f>
        <v>1</v>
      </c>
      <c r="AH73" s="121">
        <f t="shared" ref="AH73:AU73" ca="1" si="108">IF(ISNA(AH18),0,IF(AH18="",0,IF(AH$62=$AG73,1,0)*AH18))</f>
        <v>0</v>
      </c>
      <c r="AI73" s="121">
        <f t="shared" ca="1" si="108"/>
        <v>0</v>
      </c>
      <c r="AJ73" s="121">
        <f t="shared" ca="1" si="108"/>
        <v>0</v>
      </c>
      <c r="AK73" s="121">
        <f t="shared" ca="1" si="108"/>
        <v>0</v>
      </c>
      <c r="AL73" s="121">
        <f t="shared" ca="1" si="108"/>
        <v>0</v>
      </c>
      <c r="AM73" s="121">
        <f t="shared" ca="1" si="108"/>
        <v>0</v>
      </c>
      <c r="AN73" s="121">
        <f t="shared" ca="1" si="108"/>
        <v>0</v>
      </c>
      <c r="AO73" s="121">
        <f t="shared" ca="1" si="108"/>
        <v>0</v>
      </c>
      <c r="AP73" s="121">
        <f t="shared" ca="1" si="108"/>
        <v>0</v>
      </c>
      <c r="AQ73" s="121">
        <f t="shared" ca="1" si="108"/>
        <v>0</v>
      </c>
      <c r="AR73" s="121">
        <f t="shared" si="108"/>
        <v>0</v>
      </c>
      <c r="AS73" s="121">
        <f t="shared" ca="1" si="108"/>
        <v>0</v>
      </c>
      <c r="AT73" s="121">
        <f t="shared" ca="1" si="108"/>
        <v>0</v>
      </c>
      <c r="AU73" s="121">
        <f t="shared" ca="1" si="108"/>
        <v>0</v>
      </c>
    </row>
    <row r="74" spans="1:47">
      <c r="A74">
        <v>5</v>
      </c>
      <c r="C74" s="160"/>
      <c r="D74" s="50" t="str">
        <f t="shared" si="98"/>
        <v>| 5 |</v>
      </c>
      <c r="E74" s="161" t="str">
        <f t="shared" ca="1" si="99"/>
        <v>VIP|-|</v>
      </c>
      <c r="F74" s="50"/>
      <c r="G74" s="161" t="str">
        <f t="shared" ca="1" si="100"/>
        <v>USG|-|</v>
      </c>
      <c r="H74" s="50"/>
      <c r="I74" s="161" t="str">
        <f t="shared" ca="1" si="101"/>
        <v>INF|-|</v>
      </c>
      <c r="J74" s="50"/>
      <c r="K74" s="161" t="str">
        <f t="shared" ca="1" si="102"/>
        <v>クルA|-|</v>
      </c>
      <c r="L74" s="50"/>
      <c r="M74" s="161" t="str">
        <f t="shared" ca="1" si="103"/>
        <v>MGA|-|</v>
      </c>
      <c r="N74" s="161"/>
      <c r="O74" s="161" t="str">
        <f t="shared" si="104"/>
        <v/>
      </c>
      <c r="P74" s="162"/>
      <c r="R74" s="130"/>
      <c r="S74" s="130"/>
      <c r="T74" s="130"/>
      <c r="AE74" s="43"/>
      <c r="AF74" s="44"/>
      <c r="AG74" s="45">
        <f ca="1">AS$62</f>
        <v>1</v>
      </c>
      <c r="AH74" s="121">
        <f t="shared" ref="AH74:AU74" ca="1" si="109">IF(ISNA(AH19),0,IF(AH19="",0,IF(AH$62=$AG74,1,0)*AH19))</f>
        <v>0</v>
      </c>
      <c r="AI74" s="121">
        <f t="shared" ca="1" si="109"/>
        <v>0</v>
      </c>
      <c r="AJ74" s="121">
        <f t="shared" ca="1" si="109"/>
        <v>0</v>
      </c>
      <c r="AK74" s="121">
        <f t="shared" ca="1" si="109"/>
        <v>0</v>
      </c>
      <c r="AL74" s="121">
        <f t="shared" ca="1" si="109"/>
        <v>0</v>
      </c>
      <c r="AM74" s="121">
        <f t="shared" ca="1" si="109"/>
        <v>0</v>
      </c>
      <c r="AN74" s="121">
        <f t="shared" ca="1" si="109"/>
        <v>0</v>
      </c>
      <c r="AO74" s="121">
        <f t="shared" ca="1" si="109"/>
        <v>0</v>
      </c>
      <c r="AP74" s="121">
        <f t="shared" ca="1" si="109"/>
        <v>0</v>
      </c>
      <c r="AQ74" s="121">
        <f t="shared" ca="1" si="109"/>
        <v>0</v>
      </c>
      <c r="AR74" s="121">
        <f t="shared" ca="1" si="109"/>
        <v>0</v>
      </c>
      <c r="AS74" s="121">
        <f t="shared" si="109"/>
        <v>0</v>
      </c>
      <c r="AT74" s="121">
        <f t="shared" ca="1" si="109"/>
        <v>0</v>
      </c>
      <c r="AU74" s="121">
        <f t="shared" ca="1" si="109"/>
        <v>0</v>
      </c>
    </row>
    <row r="75" spans="1:47">
      <c r="A75">
        <v>6</v>
      </c>
      <c r="C75" s="160"/>
      <c r="D75" s="50" t="str">
        <f t="shared" si="98"/>
        <v>| 6 |</v>
      </c>
      <c r="E75" s="161" t="str">
        <f t="shared" ca="1" si="99"/>
        <v>MGA|-|</v>
      </c>
      <c r="F75" s="50"/>
      <c r="G75" s="161" t="str">
        <f t="shared" ca="1" si="100"/>
        <v>お嬢様|-|</v>
      </c>
      <c r="H75" s="50"/>
      <c r="I75" s="161" t="str">
        <f t="shared" ca="1" si="101"/>
        <v>VIP|-|</v>
      </c>
      <c r="J75" s="50"/>
      <c r="K75" s="161" t="str">
        <f t="shared" ca="1" si="102"/>
        <v>アゴA|-|</v>
      </c>
      <c r="L75" s="50"/>
      <c r="M75" s="161" t="str">
        <f t="shared" ca="1" si="103"/>
        <v>海の馬|-|</v>
      </c>
      <c r="N75" s="161"/>
      <c r="O75" s="161" t="str">
        <f t="shared" si="104"/>
        <v/>
      </c>
      <c r="P75" s="162"/>
      <c r="R75" s="130"/>
      <c r="S75" s="130"/>
      <c r="T75" s="130"/>
      <c r="AE75" s="43"/>
      <c r="AF75" s="44"/>
      <c r="AG75" s="45">
        <f ca="1">AT$62</f>
        <v>1</v>
      </c>
      <c r="AH75" s="121">
        <f t="shared" ref="AH75:AU75" ca="1" si="110">IF(ISNA(AH20),0,IF(AH20="",0,IF(AH$62=$AG75,1,0)*AH20))</f>
        <v>0</v>
      </c>
      <c r="AI75" s="121">
        <f t="shared" ca="1" si="110"/>
        <v>0</v>
      </c>
      <c r="AJ75" s="121">
        <f t="shared" ca="1" si="110"/>
        <v>0</v>
      </c>
      <c r="AK75" s="121">
        <f t="shared" ca="1" si="110"/>
        <v>0</v>
      </c>
      <c r="AL75" s="121">
        <f t="shared" ca="1" si="110"/>
        <v>0</v>
      </c>
      <c r="AM75" s="121">
        <f t="shared" ca="1" si="110"/>
        <v>0</v>
      </c>
      <c r="AN75" s="121">
        <f t="shared" ca="1" si="110"/>
        <v>0</v>
      </c>
      <c r="AO75" s="121">
        <f t="shared" ca="1" si="110"/>
        <v>0</v>
      </c>
      <c r="AP75" s="121">
        <f t="shared" ca="1" si="110"/>
        <v>0</v>
      </c>
      <c r="AQ75" s="121">
        <f t="shared" ca="1" si="110"/>
        <v>0</v>
      </c>
      <c r="AR75" s="121">
        <f t="shared" ca="1" si="110"/>
        <v>0</v>
      </c>
      <c r="AS75" s="121">
        <f t="shared" ca="1" si="110"/>
        <v>0</v>
      </c>
      <c r="AT75" s="121">
        <f t="shared" si="110"/>
        <v>0</v>
      </c>
      <c r="AU75" s="121">
        <f t="shared" ca="1" si="110"/>
        <v>0</v>
      </c>
    </row>
    <row r="76" spans="1:47">
      <c r="A76">
        <v>7</v>
      </c>
      <c r="C76" s="160"/>
      <c r="D76" s="50" t="str">
        <f t="shared" si="98"/>
        <v>| 7 |</v>
      </c>
      <c r="E76" s="161" t="str">
        <f t="shared" ca="1" si="99"/>
        <v>USG|-|</v>
      </c>
      <c r="F76" s="50"/>
      <c r="G76" s="161" t="str">
        <f t="shared" ca="1" si="100"/>
        <v>クルA|-|</v>
      </c>
      <c r="H76" s="50"/>
      <c r="I76" s="161" t="str">
        <f t="shared" ca="1" si="101"/>
        <v>ベルA|-|</v>
      </c>
      <c r="J76" s="50"/>
      <c r="K76" s="161" t="str">
        <f t="shared" ca="1" si="102"/>
        <v>MGA|-|</v>
      </c>
      <c r="L76" s="50"/>
      <c r="M76" s="161" t="str">
        <f t="shared" ca="1" si="103"/>
        <v>銀弾丸|-|</v>
      </c>
      <c r="N76" s="161"/>
      <c r="O76" s="161" t="str">
        <f t="shared" si="104"/>
        <v/>
      </c>
      <c r="P76" s="162"/>
      <c r="R76" s="130"/>
      <c r="S76" s="130"/>
      <c r="T76" s="130"/>
      <c r="AE76" s="43"/>
      <c r="AF76" s="44"/>
      <c r="AG76" s="45">
        <f ca="1">AU$62</f>
        <v>1</v>
      </c>
      <c r="AH76" s="121">
        <f t="shared" ref="AH76:AU76" ca="1" si="111">IF(ISNA(AH21),0,IF(AH21="",0,IF(AH$62=$AG76,1,0)*AH21))</f>
        <v>0</v>
      </c>
      <c r="AI76" s="121">
        <f t="shared" ca="1" si="111"/>
        <v>0</v>
      </c>
      <c r="AJ76" s="121">
        <f t="shared" ca="1" si="111"/>
        <v>0</v>
      </c>
      <c r="AK76" s="121">
        <f t="shared" ca="1" si="111"/>
        <v>0</v>
      </c>
      <c r="AL76" s="121">
        <f t="shared" ca="1" si="111"/>
        <v>0</v>
      </c>
      <c r="AM76" s="121">
        <f t="shared" ca="1" si="111"/>
        <v>0</v>
      </c>
      <c r="AN76" s="121">
        <f t="shared" ca="1" si="111"/>
        <v>0</v>
      </c>
      <c r="AO76" s="121">
        <f t="shared" ca="1" si="111"/>
        <v>0</v>
      </c>
      <c r="AP76" s="121">
        <f t="shared" ca="1" si="111"/>
        <v>0</v>
      </c>
      <c r="AQ76" s="121">
        <f t="shared" ca="1" si="111"/>
        <v>0</v>
      </c>
      <c r="AR76" s="121">
        <f t="shared" ca="1" si="111"/>
        <v>0</v>
      </c>
      <c r="AS76" s="121">
        <f t="shared" ca="1" si="111"/>
        <v>0</v>
      </c>
      <c r="AT76" s="121">
        <f t="shared" ca="1" si="111"/>
        <v>0</v>
      </c>
      <c r="AU76" s="121">
        <f t="shared" si="111"/>
        <v>0</v>
      </c>
    </row>
    <row r="77" spans="1:47">
      <c r="A77">
        <v>8</v>
      </c>
      <c r="C77" s="160"/>
      <c r="D77" s="50" t="str">
        <f t="shared" si="98"/>
        <v>| 8 |</v>
      </c>
      <c r="E77" s="161" t="str">
        <f t="shared" ca="1" si="99"/>
        <v>海の馬|-|</v>
      </c>
      <c r="F77" s="50"/>
      <c r="G77" s="161" t="str">
        <f t="shared" ca="1" si="100"/>
        <v>アゴA|-|</v>
      </c>
      <c r="H77" s="50"/>
      <c r="I77" s="161" t="str">
        <f t="shared" ca="1" si="101"/>
        <v>お嬢様|-|</v>
      </c>
      <c r="J77" s="50"/>
      <c r="K77" s="161" t="str">
        <f t="shared" ca="1" si="102"/>
        <v>ベルA|-|</v>
      </c>
      <c r="L77" s="50"/>
      <c r="M77" s="161" t="str">
        <f t="shared" ca="1" si="103"/>
        <v>INF|-|</v>
      </c>
      <c r="N77" s="161"/>
      <c r="O77" s="161" t="str">
        <f t="shared" si="104"/>
        <v/>
      </c>
      <c r="P77" s="162"/>
      <c r="R77" s="130"/>
      <c r="S77" s="130"/>
      <c r="T77" s="130"/>
      <c r="AE77" s="43"/>
      <c r="AF77" s="44"/>
      <c r="AH77" s="139">
        <f t="shared" ref="AH77:AU77" ca="1" si="112">AH62-SUM(AH63:AH76)/100</f>
        <v>1</v>
      </c>
      <c r="AI77" s="139">
        <f t="shared" ca="1" si="112"/>
        <v>1</v>
      </c>
      <c r="AJ77" s="139">
        <f t="shared" ca="1" si="112"/>
        <v>1</v>
      </c>
      <c r="AK77" s="139">
        <f t="shared" ca="1" si="112"/>
        <v>1</v>
      </c>
      <c r="AL77" s="139">
        <f t="shared" ca="1" si="112"/>
        <v>1</v>
      </c>
      <c r="AM77" s="139">
        <f t="shared" ca="1" si="112"/>
        <v>1</v>
      </c>
      <c r="AN77" s="139">
        <f t="shared" ca="1" si="112"/>
        <v>1</v>
      </c>
      <c r="AO77" s="139">
        <f t="shared" ca="1" si="112"/>
        <v>1</v>
      </c>
      <c r="AP77" s="139">
        <f t="shared" ca="1" si="112"/>
        <v>1</v>
      </c>
      <c r="AQ77" s="139">
        <f t="shared" ca="1" si="112"/>
        <v>1</v>
      </c>
      <c r="AR77" s="139">
        <f t="shared" ca="1" si="112"/>
        <v>1</v>
      </c>
      <c r="AS77" s="139">
        <f t="shared" ca="1" si="112"/>
        <v>1</v>
      </c>
      <c r="AT77" s="139">
        <f t="shared" ca="1" si="112"/>
        <v>1</v>
      </c>
      <c r="AU77" s="139">
        <f t="shared" ca="1" si="112"/>
        <v>1</v>
      </c>
    </row>
    <row r="78" spans="1:47">
      <c r="A78">
        <v>9</v>
      </c>
      <c r="C78" s="160"/>
      <c r="D78" s="50" t="str">
        <f t="shared" si="98"/>
        <v>| 9 |</v>
      </c>
      <c r="E78" s="161" t="str">
        <f t="shared" ca="1" si="99"/>
        <v>INF|-|</v>
      </c>
      <c r="F78" s="50"/>
      <c r="G78" s="161" t="str">
        <f t="shared" ca="1" si="100"/>
        <v>ベルA|-|</v>
      </c>
      <c r="H78" s="50"/>
      <c r="I78" s="161" t="str">
        <f t="shared" ca="1" si="101"/>
        <v>海の馬|-|</v>
      </c>
      <c r="J78" s="50"/>
      <c r="K78" s="161" t="str">
        <f t="shared" ca="1" si="102"/>
        <v>USG|-|</v>
      </c>
      <c r="L78" s="50"/>
      <c r="M78" s="161" t="str">
        <f t="shared" ca="1" si="103"/>
        <v>クルA|-|</v>
      </c>
      <c r="N78" s="161"/>
      <c r="O78" s="161" t="str">
        <f t="shared" si="104"/>
        <v/>
      </c>
      <c r="P78" s="162"/>
      <c r="R78" s="130"/>
      <c r="S78" s="130"/>
      <c r="T78" s="130"/>
      <c r="AE78" s="43"/>
      <c r="AF78" s="44"/>
      <c r="AG78" t="s">
        <v>210</v>
      </c>
      <c r="AH78" s="118">
        <f t="shared" ref="AH78:AU78" ca="1" si="113">RANK(AH77,$AH$77:$AU$77,1)</f>
        <v>1</v>
      </c>
      <c r="AI78" s="119">
        <f t="shared" ca="1" si="113"/>
        <v>1</v>
      </c>
      <c r="AJ78" s="119">
        <f t="shared" ca="1" si="113"/>
        <v>1</v>
      </c>
      <c r="AK78" s="119">
        <f t="shared" ca="1" si="113"/>
        <v>1</v>
      </c>
      <c r="AL78" s="119">
        <f t="shared" ca="1" si="113"/>
        <v>1</v>
      </c>
      <c r="AM78" s="119">
        <f t="shared" ca="1" si="113"/>
        <v>1</v>
      </c>
      <c r="AN78" s="119">
        <f t="shared" ca="1" si="113"/>
        <v>1</v>
      </c>
      <c r="AO78" s="119">
        <f t="shared" ca="1" si="113"/>
        <v>1</v>
      </c>
      <c r="AP78" s="119">
        <f t="shared" ca="1" si="113"/>
        <v>1</v>
      </c>
      <c r="AQ78" s="119">
        <f t="shared" ca="1" si="113"/>
        <v>1</v>
      </c>
      <c r="AR78" s="119">
        <f t="shared" ca="1" si="113"/>
        <v>1</v>
      </c>
      <c r="AS78" s="119">
        <f t="shared" ca="1" si="113"/>
        <v>1</v>
      </c>
      <c r="AT78" s="119">
        <f t="shared" ca="1" si="113"/>
        <v>1</v>
      </c>
      <c r="AU78" s="120">
        <f t="shared" ca="1" si="113"/>
        <v>1</v>
      </c>
    </row>
    <row r="79" spans="1:47">
      <c r="A79">
        <v>10</v>
      </c>
      <c r="C79" s="160"/>
      <c r="D79" s="50" t="str">
        <f t="shared" si="98"/>
        <v/>
      </c>
      <c r="E79" s="161" t="str">
        <f t="shared" si="99"/>
        <v/>
      </c>
      <c r="F79" s="50"/>
      <c r="G79" s="161" t="str">
        <f t="shared" si="100"/>
        <v/>
      </c>
      <c r="H79" s="50"/>
      <c r="I79" s="161" t="str">
        <f t="shared" si="101"/>
        <v/>
      </c>
      <c r="J79" s="50"/>
      <c r="K79" s="161" t="str">
        <f t="shared" si="102"/>
        <v/>
      </c>
      <c r="L79" s="50"/>
      <c r="M79" s="161" t="str">
        <f t="shared" si="103"/>
        <v/>
      </c>
      <c r="N79" s="161"/>
      <c r="O79" s="161" t="str">
        <f t="shared" si="104"/>
        <v/>
      </c>
      <c r="P79" s="162"/>
      <c r="R79" s="130"/>
      <c r="S79" s="130"/>
      <c r="T79" s="130"/>
      <c r="AE79" s="43"/>
      <c r="AF79" s="44"/>
      <c r="AG79" s="45">
        <f ca="1">AH78</f>
        <v>1</v>
      </c>
      <c r="AH79" s="121">
        <f t="shared" ref="AH79:AU79" si="114">IF(ISNA(AH8),0,IF(AH8="",0,IF(AH$78=$AG79,1,0)*AH8))</f>
        <v>0</v>
      </c>
      <c r="AI79" s="121">
        <f t="shared" ca="1" si="114"/>
        <v>0</v>
      </c>
      <c r="AJ79" s="121">
        <f t="shared" ca="1" si="114"/>
        <v>0</v>
      </c>
      <c r="AK79" s="121">
        <f t="shared" ca="1" si="114"/>
        <v>0</v>
      </c>
      <c r="AL79" s="121">
        <f t="shared" ca="1" si="114"/>
        <v>0</v>
      </c>
      <c r="AM79" s="121">
        <f t="shared" ca="1" si="114"/>
        <v>0</v>
      </c>
      <c r="AN79" s="121">
        <f t="shared" ca="1" si="114"/>
        <v>0</v>
      </c>
      <c r="AO79" s="121">
        <f t="shared" ca="1" si="114"/>
        <v>0</v>
      </c>
      <c r="AP79" s="121">
        <f t="shared" ca="1" si="114"/>
        <v>0</v>
      </c>
      <c r="AQ79" s="121">
        <f t="shared" ca="1" si="114"/>
        <v>0</v>
      </c>
      <c r="AR79" s="121">
        <f t="shared" ca="1" si="114"/>
        <v>0</v>
      </c>
      <c r="AS79" s="121">
        <f t="shared" ca="1" si="114"/>
        <v>0</v>
      </c>
      <c r="AT79" s="121">
        <f t="shared" ca="1" si="114"/>
        <v>0</v>
      </c>
      <c r="AU79" s="121">
        <f t="shared" ca="1" si="114"/>
        <v>0</v>
      </c>
    </row>
    <row r="80" spans="1:47">
      <c r="A80">
        <v>11</v>
      </c>
      <c r="C80" s="160"/>
      <c r="D80" s="50" t="str">
        <f t="shared" si="98"/>
        <v/>
      </c>
      <c r="E80" s="161" t="str">
        <f t="shared" si="99"/>
        <v/>
      </c>
      <c r="F80" s="50"/>
      <c r="G80" s="161" t="str">
        <f t="shared" si="100"/>
        <v/>
      </c>
      <c r="H80" s="50"/>
      <c r="I80" s="161" t="str">
        <f t="shared" si="101"/>
        <v/>
      </c>
      <c r="J80" s="50"/>
      <c r="K80" s="161" t="str">
        <f t="shared" si="102"/>
        <v/>
      </c>
      <c r="L80" s="50"/>
      <c r="M80" s="161" t="str">
        <f t="shared" si="103"/>
        <v/>
      </c>
      <c r="N80" s="161"/>
      <c r="O80" s="161" t="str">
        <f t="shared" si="104"/>
        <v/>
      </c>
      <c r="P80" s="162"/>
      <c r="R80" s="130"/>
      <c r="S80" s="130"/>
      <c r="T80" s="130"/>
      <c r="AE80" s="43"/>
      <c r="AF80" s="44"/>
      <c r="AG80" s="45">
        <f ca="1">AI78</f>
        <v>1</v>
      </c>
      <c r="AH80" s="121">
        <f t="shared" ref="AH80:AU80" ca="1" si="115">IF(ISNA(AH9),0,IF(AH9="",0,IF(AH$78=$AG80,1,0)*AH9))</f>
        <v>0</v>
      </c>
      <c r="AI80" s="121">
        <f t="shared" si="115"/>
        <v>0</v>
      </c>
      <c r="AJ80" s="121">
        <f t="shared" ca="1" si="115"/>
        <v>0</v>
      </c>
      <c r="AK80" s="121">
        <f t="shared" ca="1" si="115"/>
        <v>0</v>
      </c>
      <c r="AL80" s="121">
        <f t="shared" ca="1" si="115"/>
        <v>0</v>
      </c>
      <c r="AM80" s="121">
        <f t="shared" ca="1" si="115"/>
        <v>0</v>
      </c>
      <c r="AN80" s="121">
        <f t="shared" ca="1" si="115"/>
        <v>0</v>
      </c>
      <c r="AO80" s="121">
        <f t="shared" ca="1" si="115"/>
        <v>0</v>
      </c>
      <c r="AP80" s="121">
        <f t="shared" ca="1" si="115"/>
        <v>0</v>
      </c>
      <c r="AQ80" s="121">
        <f t="shared" ca="1" si="115"/>
        <v>0</v>
      </c>
      <c r="AR80" s="121">
        <f t="shared" ca="1" si="115"/>
        <v>0</v>
      </c>
      <c r="AS80" s="121">
        <f t="shared" ca="1" si="115"/>
        <v>0</v>
      </c>
      <c r="AT80" s="121">
        <f t="shared" ca="1" si="115"/>
        <v>0</v>
      </c>
      <c r="AU80" s="121">
        <f t="shared" ca="1" si="115"/>
        <v>0</v>
      </c>
    </row>
    <row r="81" spans="1:47">
      <c r="A81">
        <v>12</v>
      </c>
      <c r="C81" s="160"/>
      <c r="D81" s="50" t="str">
        <f t="shared" si="98"/>
        <v/>
      </c>
      <c r="E81" s="161" t="str">
        <f t="shared" si="99"/>
        <v/>
      </c>
      <c r="F81" s="50"/>
      <c r="G81" s="161" t="str">
        <f t="shared" si="100"/>
        <v/>
      </c>
      <c r="H81" s="50"/>
      <c r="I81" s="161" t="str">
        <f t="shared" si="101"/>
        <v/>
      </c>
      <c r="J81" s="50"/>
      <c r="K81" s="161" t="str">
        <f t="shared" si="102"/>
        <v/>
      </c>
      <c r="L81" s="50"/>
      <c r="M81" s="161" t="str">
        <f t="shared" si="103"/>
        <v/>
      </c>
      <c r="N81" s="161"/>
      <c r="O81" s="161" t="str">
        <f t="shared" si="104"/>
        <v/>
      </c>
      <c r="P81" s="162"/>
      <c r="R81" s="130"/>
      <c r="S81" s="130"/>
      <c r="T81" s="130"/>
      <c r="AE81" s="43"/>
      <c r="AF81" s="44"/>
      <c r="AG81" s="45">
        <f ca="1">AJ78</f>
        <v>1</v>
      </c>
      <c r="AH81" s="121">
        <f t="shared" ref="AH81:AU81" ca="1" si="116">IF(ISNA(AH10),0,IF(AH10="",0,IF(AH$78=$AG81,1,0)*AH10))</f>
        <v>0</v>
      </c>
      <c r="AI81" s="121">
        <f t="shared" ca="1" si="116"/>
        <v>0</v>
      </c>
      <c r="AJ81" s="121">
        <f t="shared" si="116"/>
        <v>0</v>
      </c>
      <c r="AK81" s="121">
        <f t="shared" ca="1" si="116"/>
        <v>0</v>
      </c>
      <c r="AL81" s="121">
        <f t="shared" ca="1" si="116"/>
        <v>0</v>
      </c>
      <c r="AM81" s="121">
        <f t="shared" ca="1" si="116"/>
        <v>0</v>
      </c>
      <c r="AN81" s="121">
        <f t="shared" ca="1" si="116"/>
        <v>0</v>
      </c>
      <c r="AO81" s="121">
        <f t="shared" ca="1" si="116"/>
        <v>0</v>
      </c>
      <c r="AP81" s="121">
        <f t="shared" ca="1" si="116"/>
        <v>0</v>
      </c>
      <c r="AQ81" s="121">
        <f t="shared" ca="1" si="116"/>
        <v>0</v>
      </c>
      <c r="AR81" s="121">
        <f t="shared" ca="1" si="116"/>
        <v>0</v>
      </c>
      <c r="AS81" s="121">
        <f t="shared" ca="1" si="116"/>
        <v>0</v>
      </c>
      <c r="AT81" s="121">
        <f t="shared" ca="1" si="116"/>
        <v>0</v>
      </c>
      <c r="AU81" s="121">
        <f t="shared" ca="1" si="116"/>
        <v>0</v>
      </c>
    </row>
    <row r="82" spans="1:47">
      <c r="A82">
        <v>13</v>
      </c>
      <c r="C82" s="160"/>
      <c r="D82" s="50" t="str">
        <f t="shared" si="98"/>
        <v/>
      </c>
      <c r="E82" s="161" t="str">
        <f t="shared" si="99"/>
        <v/>
      </c>
      <c r="F82" s="50"/>
      <c r="G82" s="161" t="str">
        <f t="shared" si="100"/>
        <v/>
      </c>
      <c r="H82" s="50"/>
      <c r="I82" s="161" t="str">
        <f t="shared" si="101"/>
        <v/>
      </c>
      <c r="J82" s="50"/>
      <c r="K82" s="161" t="str">
        <f t="shared" si="102"/>
        <v/>
      </c>
      <c r="L82" s="50"/>
      <c r="M82" s="161" t="str">
        <f t="shared" si="103"/>
        <v/>
      </c>
      <c r="N82" s="161"/>
      <c r="O82" s="161" t="str">
        <f t="shared" si="104"/>
        <v/>
      </c>
      <c r="P82" s="162"/>
      <c r="R82" s="130"/>
      <c r="S82" s="130"/>
      <c r="T82" s="130"/>
      <c r="AE82" s="43"/>
      <c r="AF82" s="44"/>
      <c r="AG82" s="45">
        <f ca="1">AK78</f>
        <v>1</v>
      </c>
      <c r="AH82" s="121">
        <f t="shared" ref="AH82:AU82" ca="1" si="117">IF(ISNA(AH11),0,IF(AH11="",0,IF(AH$78=$AG82,1,0)*AH11))</f>
        <v>0</v>
      </c>
      <c r="AI82" s="121">
        <f t="shared" ca="1" si="117"/>
        <v>0</v>
      </c>
      <c r="AJ82" s="121">
        <f t="shared" ca="1" si="117"/>
        <v>0</v>
      </c>
      <c r="AK82" s="121">
        <f t="shared" si="117"/>
        <v>0</v>
      </c>
      <c r="AL82" s="121">
        <f t="shared" ca="1" si="117"/>
        <v>0</v>
      </c>
      <c r="AM82" s="121">
        <f t="shared" ca="1" si="117"/>
        <v>0</v>
      </c>
      <c r="AN82" s="121">
        <f t="shared" ca="1" si="117"/>
        <v>0</v>
      </c>
      <c r="AO82" s="121">
        <f t="shared" ca="1" si="117"/>
        <v>0</v>
      </c>
      <c r="AP82" s="121">
        <f t="shared" ca="1" si="117"/>
        <v>0</v>
      </c>
      <c r="AQ82" s="121">
        <f t="shared" ca="1" si="117"/>
        <v>0</v>
      </c>
      <c r="AR82" s="121">
        <f t="shared" ca="1" si="117"/>
        <v>0</v>
      </c>
      <c r="AS82" s="121">
        <f t="shared" ca="1" si="117"/>
        <v>0</v>
      </c>
      <c r="AT82" s="121">
        <f t="shared" ca="1" si="117"/>
        <v>0</v>
      </c>
      <c r="AU82" s="121">
        <f t="shared" ca="1" si="117"/>
        <v>0</v>
      </c>
    </row>
    <row r="83" spans="1:47">
      <c r="C83" s="160"/>
      <c r="D83" s="50"/>
      <c r="E83" s="50"/>
      <c r="F83" s="50"/>
      <c r="G83" s="50"/>
      <c r="H83" s="50"/>
      <c r="I83" s="50"/>
      <c r="J83" s="50"/>
      <c r="K83" s="50"/>
      <c r="L83" s="50"/>
      <c r="M83" s="50"/>
      <c r="N83" s="50"/>
      <c r="O83" s="50"/>
      <c r="P83" s="162"/>
      <c r="Q83" s="130"/>
      <c r="R83" s="130"/>
      <c r="S83" s="130"/>
      <c r="T83" s="130"/>
      <c r="U83" s="130"/>
      <c r="V83" s="130"/>
      <c r="W83" s="130"/>
      <c r="X83" s="130"/>
      <c r="Y83" s="130"/>
      <c r="Z83" s="130"/>
      <c r="AA83" s="130"/>
      <c r="AB83" s="130"/>
      <c r="AC83" s="130"/>
      <c r="AE83" s="43"/>
      <c r="AF83" s="44"/>
      <c r="AG83" s="45">
        <f ca="1">AL78</f>
        <v>1</v>
      </c>
      <c r="AH83" s="121">
        <f t="shared" ref="AH83:AU83" ca="1" si="118">IF(ISNA(AH12),0,IF(AH12="",0,IF(AH$78=$AG83,1,0)*AH12))</f>
        <v>0</v>
      </c>
      <c r="AI83" s="121">
        <f t="shared" ca="1" si="118"/>
        <v>0</v>
      </c>
      <c r="AJ83" s="121">
        <f t="shared" ca="1" si="118"/>
        <v>0</v>
      </c>
      <c r="AK83" s="121">
        <f t="shared" ca="1" si="118"/>
        <v>0</v>
      </c>
      <c r="AL83" s="121">
        <f t="shared" si="118"/>
        <v>0</v>
      </c>
      <c r="AM83" s="121">
        <f t="shared" ca="1" si="118"/>
        <v>0</v>
      </c>
      <c r="AN83" s="121">
        <f t="shared" ca="1" si="118"/>
        <v>0</v>
      </c>
      <c r="AO83" s="121">
        <f t="shared" ca="1" si="118"/>
        <v>0</v>
      </c>
      <c r="AP83" s="121">
        <f t="shared" ca="1" si="118"/>
        <v>0</v>
      </c>
      <c r="AQ83" s="121">
        <f t="shared" ca="1" si="118"/>
        <v>0</v>
      </c>
      <c r="AR83" s="121">
        <f t="shared" ca="1" si="118"/>
        <v>0</v>
      </c>
      <c r="AS83" s="121">
        <f t="shared" ca="1" si="118"/>
        <v>0</v>
      </c>
      <c r="AT83" s="121">
        <f t="shared" ca="1" si="118"/>
        <v>0</v>
      </c>
      <c r="AU83" s="121">
        <f t="shared" ca="1" si="118"/>
        <v>0</v>
      </c>
    </row>
    <row r="84" spans="1:47">
      <c r="A84">
        <v>0</v>
      </c>
      <c r="C84" s="160"/>
      <c r="D84" s="50" t="str">
        <f>IF($B$65&gt;=E$66,IF($A84&gt;=$B$2,"",CONCATENATE("| "," |")),"")</f>
        <v>|  |</v>
      </c>
      <c r="E84" s="161" t="str">
        <f>IF($B$65&gt;=E$66,IF($A84&gt;=$B$2,"",CONCATENATE(INDEX($B$22:$AC$35,$A84+1,$B$64*2+E$66),"|",INDEX($B$22:$AC$35,$A84+1,$B$64*2+E$66+1),"|")),"")</f>
        <v>クルA|0|</v>
      </c>
      <c r="F84" s="43"/>
      <c r="G84" s="161" t="str">
        <f>IF($B$65&gt;=G$66,IF($A84&gt;=$B$2,"",CONCATENATE(INDEX($B$22:$AC$35,$A84+1,$B$64*2+G$66+1),"|",INDEX($B$22:$AC$35,$A84+1,$B$64*2+G$66+2),"|")),"")</f>
        <v>MGA|0|</v>
      </c>
      <c r="H84" s="43"/>
      <c r="I84" s="161" t="str">
        <f>IF($B$65&gt;=I$66,IF($A84&gt;=$B$2,"",CONCATENATE(INDEX($B$22:$AC$35,$A84+1,$B$64*2+I$66*2-1),"|",INDEX($B$22:$AC$35,$A84+1,$B$64*2+I$66*2),"|")),"")</f>
        <v>お嬢様|0|</v>
      </c>
      <c r="J84" s="43"/>
      <c r="K84" s="161" t="str">
        <f>IF($B$65&gt;=K$66,IF($A84&gt;=$B$2,"",CONCATENATE(INDEX($B$22:$AC$35,$A84+1,$B$64*2+K$66*2-1),"|",INDEX($B$22:$AC$35,$A84+1,$B$64*2+K$66*2),"|")),"")</f>
        <v>VIP|0|</v>
      </c>
      <c r="L84" s="43"/>
      <c r="M84" s="161" t="str">
        <f>IF($B$65&gt;=M$66,IF($A84&gt;=$B$2,"",CONCATENATE(INDEX($B$22:$AC$35,$A84+1,$B$64*2+M$66*2-1),"|",INDEX($B$22:$AC$35,$A84+1,$B$64*2+M$66*2),"|")),"")</f>
        <v>銀弾丸|0|</v>
      </c>
      <c r="N84" s="43"/>
      <c r="O84" s="161" t="str">
        <f>IF($B$65&gt;=O$66,IF($A84&gt;=$B$2,"",CONCATENATE(INDEX($B$22:$AC$35,$A84+1,$B$64*2+O$66*2-1),"|",INDEX($B$22:$AC$35,$A84+1,$B$64*2+O$66*2),"|")),"")</f>
        <v/>
      </c>
      <c r="P84" s="163"/>
      <c r="Q84" s="130"/>
      <c r="S84" s="130"/>
      <c r="U84" s="130"/>
      <c r="W84" s="130"/>
      <c r="Y84" s="130"/>
      <c r="AA84" s="130"/>
      <c r="AB84" s="130"/>
      <c r="AC84" s="130"/>
      <c r="AE84" s="43"/>
      <c r="AF84" s="44"/>
      <c r="AG84" s="45">
        <f ca="1">AM78</f>
        <v>1</v>
      </c>
      <c r="AH84" s="121">
        <f t="shared" ref="AH84:AU84" ca="1" si="119">IF(ISNA(AH13),0,IF(AH13="",0,IF(AH$78=$AG84,1,0)*AH13))</f>
        <v>0</v>
      </c>
      <c r="AI84" s="121">
        <f t="shared" ca="1" si="119"/>
        <v>0</v>
      </c>
      <c r="AJ84" s="121">
        <f t="shared" ca="1" si="119"/>
        <v>0</v>
      </c>
      <c r="AK84" s="121">
        <f t="shared" ca="1" si="119"/>
        <v>0</v>
      </c>
      <c r="AL84" s="121">
        <f t="shared" ca="1" si="119"/>
        <v>0</v>
      </c>
      <c r="AM84" s="121">
        <f t="shared" si="119"/>
        <v>0</v>
      </c>
      <c r="AN84" s="121">
        <f t="shared" ca="1" si="119"/>
        <v>0</v>
      </c>
      <c r="AO84" s="121">
        <f t="shared" ca="1" si="119"/>
        <v>0</v>
      </c>
      <c r="AP84" s="121">
        <f t="shared" ca="1" si="119"/>
        <v>0</v>
      </c>
      <c r="AQ84" s="121">
        <f t="shared" ca="1" si="119"/>
        <v>0</v>
      </c>
      <c r="AR84" s="121">
        <f t="shared" ca="1" si="119"/>
        <v>0</v>
      </c>
      <c r="AS84" s="121">
        <f t="shared" ca="1" si="119"/>
        <v>0</v>
      </c>
      <c r="AT84" s="121">
        <f t="shared" ca="1" si="119"/>
        <v>0</v>
      </c>
      <c r="AU84" s="121">
        <f t="shared" ca="1" si="119"/>
        <v>0</v>
      </c>
    </row>
    <row r="85" spans="1:47">
      <c r="A85">
        <v>1</v>
      </c>
      <c r="C85" s="160"/>
      <c r="D85" s="50" t="str">
        <f t="shared" ref="D85:D97" si="120">IF($B$65&gt;=E$66,IF($A85&gt;=$B$2,"",CONCATENATE("| ",A85," |")),"")</f>
        <v>| 1 |</v>
      </c>
      <c r="E85" s="161" t="str">
        <f t="shared" ref="E85:E97" ca="1" si="121">IF($B$65&gt;=E$66,IF($A85&gt;=$B$2,"",CONCATENATE(INDEX($B$22:$AC$35,$A85+1,$B$64*2+E$66*2-1),"|",IF(ISBLANK(INDEX($B$22:$AC$35,$A85+1,$B$64*2+E$66*2)),"-",INDEX($B$22:$AC$35,$A85+1,$B$64*2+E$66*2)),"|")),"")</f>
        <v>お嬢様|-|</v>
      </c>
      <c r="F85" s="43"/>
      <c r="G85" s="161" t="str">
        <f t="shared" ref="G85:G97" ca="1" si="122">IF($B$65&gt;=G$66,IF($A85&gt;=$B$2,"",CONCATENATE(INDEX($B$22:$AC$35,$A85+1,$B$64*2+G$66*2-1),"|",IF(ISBLANK(INDEX($B$22:$AC$35,$A85+1,$B$64*2+G$66*2)),"-",INDEX($B$22:$AC$35,$A85+1,$B$64*2+G$66*2)),"|")),"")</f>
        <v>VIP|-|</v>
      </c>
      <c r="H85" s="43"/>
      <c r="I85" s="161" t="str">
        <f t="shared" ref="I85:I97" ca="1" si="123">IF($B$65&gt;=I$66,IF($A85&gt;=$B$2,"",CONCATENATE(INDEX($B$22:$AC$35,$A85+1,$B$64*2+I$66*2-1),"|",IF(ISBLANK(INDEX($B$22:$AC$35,$A85+1,$B$64*2+I$66*2)),"-",INDEX($B$22:$AC$35,$A85+1,$B$64*2+I$66*2)),"|")),"")</f>
        <v>クルA|-|</v>
      </c>
      <c r="J85" s="43"/>
      <c r="K85" s="161" t="str">
        <f t="shared" ref="K85:K97" ca="1" si="124">IF($B$65&gt;=K$66,IF($A85&gt;=$B$2,"",CONCATENATE(INDEX($B$22:$AC$35,$A85+1,$B$64*2+K$66*2-1),"|",IF(ISBLANK(INDEX($B$22:$AC$35,$A85+1,$B$64*2+K$66*2)),"-",INDEX($B$22:$AC$35,$A85+1,$B$64*2+K$66*2)),"|")),"")</f>
        <v>MGA|-|</v>
      </c>
      <c r="L85" s="43"/>
      <c r="M85" s="161" t="str">
        <f t="shared" ref="M85:M97" ca="1" si="125">IF($B$65&gt;=M$66,IF($A85&gt;=$B$2,"",CONCATENATE(INDEX($B$22:$AC$35,$A85+1,$B$64*2+M$66*2-1),"|",IF(ISBLANK(INDEX($B$22:$AC$35,$A85+1,$B$64*2+M$66*2)),"-",INDEX($B$22:$AC$35,$A85+1,$B$64*2+M$66*2)),"|")),"")</f>
        <v>ベルA|-|</v>
      </c>
      <c r="N85" s="43"/>
      <c r="O85" s="161" t="str">
        <f t="shared" ref="O85:O97" si="126">IF($B$65&gt;=O$66,IF($A85&gt;=$B$2,"",CONCATENATE(INDEX($B$22:$AC$35,$A85+1,$B$64*2+O$66*2-1),"|",IF(ISBLANK(INDEX($B$22:$AC$35,$A85+1,$B$64*2+O$66*2)),"-",INDEX($B$22:$AC$35,$A85+1,$B$64*2+O$66*2)),"|")),"")</f>
        <v/>
      </c>
      <c r="P85" s="163"/>
      <c r="Q85" s="130"/>
      <c r="S85" s="130"/>
      <c r="U85" s="130"/>
      <c r="W85" s="130"/>
      <c r="Y85" s="130"/>
      <c r="AE85" s="43"/>
      <c r="AF85" s="44"/>
      <c r="AG85" s="45">
        <f ca="1">AN78</f>
        <v>1</v>
      </c>
      <c r="AH85" s="121">
        <f t="shared" ref="AH85:AU85" ca="1" si="127">IF(ISNA(AH14),0,IF(AH14="",0,IF(AH$78=$AG85,1,0)*AH14))</f>
        <v>0</v>
      </c>
      <c r="AI85" s="121">
        <f t="shared" ca="1" si="127"/>
        <v>0</v>
      </c>
      <c r="AJ85" s="121">
        <f t="shared" ca="1" si="127"/>
        <v>0</v>
      </c>
      <c r="AK85" s="121">
        <f t="shared" ca="1" si="127"/>
        <v>0</v>
      </c>
      <c r="AL85" s="121">
        <f t="shared" ca="1" si="127"/>
        <v>0</v>
      </c>
      <c r="AM85" s="121">
        <f t="shared" ca="1" si="127"/>
        <v>0</v>
      </c>
      <c r="AN85" s="121">
        <f t="shared" si="127"/>
        <v>0</v>
      </c>
      <c r="AO85" s="121">
        <f t="shared" ca="1" si="127"/>
        <v>0</v>
      </c>
      <c r="AP85" s="121">
        <f t="shared" ca="1" si="127"/>
        <v>0</v>
      </c>
      <c r="AQ85" s="121">
        <f t="shared" ca="1" si="127"/>
        <v>0</v>
      </c>
      <c r="AR85" s="121">
        <f t="shared" ca="1" si="127"/>
        <v>0</v>
      </c>
      <c r="AS85" s="121">
        <f t="shared" ca="1" si="127"/>
        <v>0</v>
      </c>
      <c r="AT85" s="121">
        <f t="shared" ca="1" si="127"/>
        <v>0</v>
      </c>
      <c r="AU85" s="121">
        <f t="shared" ca="1" si="127"/>
        <v>0</v>
      </c>
    </row>
    <row r="86" spans="1:47">
      <c r="A86">
        <v>2</v>
      </c>
      <c r="C86" s="160"/>
      <c r="D86" s="50" t="str">
        <f t="shared" si="120"/>
        <v>| 2 |</v>
      </c>
      <c r="E86" s="161" t="str">
        <f t="shared" ca="1" si="121"/>
        <v>ベルA|-|</v>
      </c>
      <c r="F86" s="43"/>
      <c r="G86" s="161" t="str">
        <f t="shared" ca="1" si="122"/>
        <v>USG|-|</v>
      </c>
      <c r="H86" s="43"/>
      <c r="I86" s="161" t="str">
        <f t="shared" ca="1" si="123"/>
        <v>アゴA|-|</v>
      </c>
      <c r="J86" s="43"/>
      <c r="K86" s="161" t="str">
        <f t="shared" ca="1" si="124"/>
        <v>海の馬|-|</v>
      </c>
      <c r="L86" s="43"/>
      <c r="M86" s="161" t="str">
        <f t="shared" ca="1" si="125"/>
        <v>INF|-|</v>
      </c>
      <c r="N86" s="43"/>
      <c r="O86" s="161" t="str">
        <f t="shared" si="126"/>
        <v/>
      </c>
      <c r="P86" s="163"/>
      <c r="Q86" s="130"/>
      <c r="S86" s="130"/>
      <c r="U86" s="130"/>
      <c r="W86" s="130"/>
      <c r="Y86" s="130"/>
      <c r="AE86" s="43"/>
      <c r="AF86" s="44"/>
      <c r="AG86" s="45">
        <f ca="1">AO78</f>
        <v>1</v>
      </c>
      <c r="AH86" s="121">
        <f t="shared" ref="AH86:AU86" ca="1" si="128">IF(ISNA(AH15),0,IF(AH15="",0,IF(AH$78=$AG86,1,0)*AH15))</f>
        <v>0</v>
      </c>
      <c r="AI86" s="121">
        <f t="shared" ca="1" si="128"/>
        <v>0</v>
      </c>
      <c r="AJ86" s="121">
        <f t="shared" ca="1" si="128"/>
        <v>0</v>
      </c>
      <c r="AK86" s="121">
        <f t="shared" ca="1" si="128"/>
        <v>0</v>
      </c>
      <c r="AL86" s="121">
        <f t="shared" ca="1" si="128"/>
        <v>0</v>
      </c>
      <c r="AM86" s="121">
        <f t="shared" ca="1" si="128"/>
        <v>0</v>
      </c>
      <c r="AN86" s="121">
        <f t="shared" ca="1" si="128"/>
        <v>0</v>
      </c>
      <c r="AO86" s="121">
        <f t="shared" si="128"/>
        <v>0</v>
      </c>
      <c r="AP86" s="121">
        <f t="shared" ca="1" si="128"/>
        <v>0</v>
      </c>
      <c r="AQ86" s="121">
        <f t="shared" ca="1" si="128"/>
        <v>0</v>
      </c>
      <c r="AR86" s="121">
        <f t="shared" ca="1" si="128"/>
        <v>0</v>
      </c>
      <c r="AS86" s="121">
        <f t="shared" ca="1" si="128"/>
        <v>0</v>
      </c>
      <c r="AT86" s="121">
        <f t="shared" ca="1" si="128"/>
        <v>0</v>
      </c>
      <c r="AU86" s="121">
        <f t="shared" ca="1" si="128"/>
        <v>0</v>
      </c>
    </row>
    <row r="87" spans="1:47">
      <c r="A87">
        <v>3</v>
      </c>
      <c r="C87" s="160"/>
      <c r="D87" s="50" t="str">
        <f t="shared" si="120"/>
        <v>| 3 |</v>
      </c>
      <c r="E87" s="161" t="str">
        <f t="shared" ca="1" si="121"/>
        <v>USG|-|</v>
      </c>
      <c r="F87" s="43"/>
      <c r="G87" s="161" t="str">
        <f t="shared" ca="1" si="122"/>
        <v>INF|-|</v>
      </c>
      <c r="H87" s="43"/>
      <c r="I87" s="161" t="str">
        <f t="shared" ca="1" si="123"/>
        <v>ベルA|-|</v>
      </c>
      <c r="J87" s="43"/>
      <c r="K87" s="161" t="str">
        <f t="shared" ca="1" si="124"/>
        <v>アゴA|-|</v>
      </c>
      <c r="L87" s="43"/>
      <c r="M87" s="161" t="str">
        <f t="shared" ca="1" si="125"/>
        <v>海の馬|-|</v>
      </c>
      <c r="N87" s="43"/>
      <c r="O87" s="161" t="str">
        <f t="shared" si="126"/>
        <v/>
      </c>
      <c r="P87" s="163"/>
      <c r="Q87" s="130"/>
      <c r="S87" s="130"/>
      <c r="U87" s="130"/>
      <c r="W87" s="130"/>
      <c r="Y87" s="130"/>
      <c r="AE87" s="43"/>
      <c r="AF87" s="44"/>
      <c r="AG87" s="45">
        <f ca="1">AP78</f>
        <v>1</v>
      </c>
      <c r="AH87" s="121">
        <f t="shared" ref="AH87:AU87" ca="1" si="129">IF(ISNA(AH16),0,IF(AH16="",0,IF(AH$78=$AG87,1,0)*AH16))</f>
        <v>0</v>
      </c>
      <c r="AI87" s="121">
        <f t="shared" ca="1" si="129"/>
        <v>0</v>
      </c>
      <c r="AJ87" s="121">
        <f t="shared" ca="1" si="129"/>
        <v>0</v>
      </c>
      <c r="AK87" s="121">
        <f t="shared" ca="1" si="129"/>
        <v>0</v>
      </c>
      <c r="AL87" s="121">
        <f t="shared" ca="1" si="129"/>
        <v>0</v>
      </c>
      <c r="AM87" s="121">
        <f t="shared" ca="1" si="129"/>
        <v>0</v>
      </c>
      <c r="AN87" s="121">
        <f t="shared" ca="1" si="129"/>
        <v>0</v>
      </c>
      <c r="AO87" s="121">
        <f t="shared" ca="1" si="129"/>
        <v>0</v>
      </c>
      <c r="AP87" s="121">
        <f t="shared" si="129"/>
        <v>0</v>
      </c>
      <c r="AQ87" s="121">
        <f t="shared" ca="1" si="129"/>
        <v>0</v>
      </c>
      <c r="AR87" s="121">
        <f t="shared" ca="1" si="129"/>
        <v>0</v>
      </c>
      <c r="AS87" s="121">
        <f t="shared" ca="1" si="129"/>
        <v>0</v>
      </c>
      <c r="AT87" s="121">
        <f t="shared" ca="1" si="129"/>
        <v>0</v>
      </c>
      <c r="AU87" s="121">
        <f t="shared" ca="1" si="129"/>
        <v>0</v>
      </c>
    </row>
    <row r="88" spans="1:47">
      <c r="A88">
        <v>4</v>
      </c>
      <c r="C88" s="160"/>
      <c r="D88" s="50" t="str">
        <f t="shared" si="120"/>
        <v>| 4 |</v>
      </c>
      <c r="E88" s="161" t="str">
        <f t="shared" ca="1" si="121"/>
        <v>MGA|-|</v>
      </c>
      <c r="F88" s="43"/>
      <c r="G88" s="161" t="str">
        <f t="shared" ca="1" si="122"/>
        <v>クルA|-|</v>
      </c>
      <c r="H88" s="43"/>
      <c r="I88" s="161" t="str">
        <f t="shared" ca="1" si="123"/>
        <v>海の馬|-|</v>
      </c>
      <c r="J88" s="43"/>
      <c r="K88" s="161" t="str">
        <f t="shared" ca="1" si="124"/>
        <v>INF|-|</v>
      </c>
      <c r="L88" s="43"/>
      <c r="M88" s="161" t="str">
        <f t="shared" ca="1" si="125"/>
        <v>USG|-|</v>
      </c>
      <c r="N88" s="43"/>
      <c r="O88" s="161" t="str">
        <f t="shared" si="126"/>
        <v/>
      </c>
      <c r="P88" s="163"/>
      <c r="Q88" s="130"/>
      <c r="S88" s="130"/>
      <c r="U88" s="130"/>
      <c r="W88" s="130"/>
      <c r="Y88" s="130"/>
      <c r="AE88" s="43"/>
      <c r="AF88" s="44"/>
      <c r="AG88" s="45">
        <f ca="1">AQ$78</f>
        <v>1</v>
      </c>
      <c r="AH88" s="121">
        <f t="shared" ref="AH88:AU88" ca="1" si="130">IF(ISNA(AH17),0,IF(AH17="",0,IF(AH$78=$AG88,1,0)*AH17))</f>
        <v>0</v>
      </c>
      <c r="AI88" s="121">
        <f t="shared" ca="1" si="130"/>
        <v>0</v>
      </c>
      <c r="AJ88" s="121">
        <f t="shared" ca="1" si="130"/>
        <v>0</v>
      </c>
      <c r="AK88" s="121">
        <f t="shared" ca="1" si="130"/>
        <v>0</v>
      </c>
      <c r="AL88" s="121">
        <f t="shared" ca="1" si="130"/>
        <v>0</v>
      </c>
      <c r="AM88" s="121">
        <f t="shared" ca="1" si="130"/>
        <v>0</v>
      </c>
      <c r="AN88" s="121">
        <f t="shared" ca="1" si="130"/>
        <v>0</v>
      </c>
      <c r="AO88" s="121">
        <f t="shared" ca="1" si="130"/>
        <v>0</v>
      </c>
      <c r="AP88" s="121">
        <f t="shared" ca="1" si="130"/>
        <v>0</v>
      </c>
      <c r="AQ88" s="121">
        <f t="shared" si="130"/>
        <v>0</v>
      </c>
      <c r="AR88" s="121">
        <f t="shared" ca="1" si="130"/>
        <v>0</v>
      </c>
      <c r="AS88" s="121">
        <f t="shared" ca="1" si="130"/>
        <v>0</v>
      </c>
      <c r="AT88" s="121">
        <f t="shared" ca="1" si="130"/>
        <v>0</v>
      </c>
      <c r="AU88" s="121">
        <f t="shared" ca="1" si="130"/>
        <v>0</v>
      </c>
    </row>
    <row r="89" spans="1:47">
      <c r="A89">
        <v>5</v>
      </c>
      <c r="C89" s="160"/>
      <c r="D89" s="50" t="str">
        <f t="shared" si="120"/>
        <v>| 5 |</v>
      </c>
      <c r="E89" s="161" t="str">
        <f t="shared" ca="1" si="121"/>
        <v>海の馬|-|</v>
      </c>
      <c r="F89" s="43"/>
      <c r="G89" s="161" t="str">
        <f t="shared" ca="1" si="122"/>
        <v>アゴA|-|</v>
      </c>
      <c r="H89" s="43"/>
      <c r="I89" s="161" t="str">
        <f t="shared" ca="1" si="123"/>
        <v>銀弾丸|-|</v>
      </c>
      <c r="J89" s="43"/>
      <c r="K89" s="161" t="str">
        <f t="shared" ca="1" si="124"/>
        <v>ベルA|-|</v>
      </c>
      <c r="L89" s="43"/>
      <c r="M89" s="161" t="str">
        <f t="shared" ca="1" si="125"/>
        <v>お嬢様|-|</v>
      </c>
      <c r="N89" s="43"/>
      <c r="O89" s="161" t="str">
        <f t="shared" si="126"/>
        <v/>
      </c>
      <c r="P89" s="163"/>
      <c r="Q89" s="130"/>
      <c r="S89" s="130"/>
      <c r="U89" s="130"/>
      <c r="W89" s="130"/>
      <c r="Y89" s="130"/>
      <c r="AE89" s="43"/>
      <c r="AF89" s="44"/>
      <c r="AG89" s="45">
        <f ca="1">AR$78</f>
        <v>1</v>
      </c>
      <c r="AH89" s="121">
        <f t="shared" ref="AH89:AU89" ca="1" si="131">IF(ISNA(AH18),0,IF(AH18="",0,IF(AH$78=$AG89,1,0)*AH18))</f>
        <v>0</v>
      </c>
      <c r="AI89" s="121">
        <f t="shared" ca="1" si="131"/>
        <v>0</v>
      </c>
      <c r="AJ89" s="121">
        <f t="shared" ca="1" si="131"/>
        <v>0</v>
      </c>
      <c r="AK89" s="121">
        <f t="shared" ca="1" si="131"/>
        <v>0</v>
      </c>
      <c r="AL89" s="121">
        <f t="shared" ca="1" si="131"/>
        <v>0</v>
      </c>
      <c r="AM89" s="121">
        <f t="shared" ca="1" si="131"/>
        <v>0</v>
      </c>
      <c r="AN89" s="121">
        <f t="shared" ca="1" si="131"/>
        <v>0</v>
      </c>
      <c r="AO89" s="121">
        <f t="shared" ca="1" si="131"/>
        <v>0</v>
      </c>
      <c r="AP89" s="121">
        <f t="shared" ca="1" si="131"/>
        <v>0</v>
      </c>
      <c r="AQ89" s="121">
        <f t="shared" ca="1" si="131"/>
        <v>0</v>
      </c>
      <c r="AR89" s="121">
        <f t="shared" si="131"/>
        <v>0</v>
      </c>
      <c r="AS89" s="121">
        <f t="shared" ca="1" si="131"/>
        <v>0</v>
      </c>
      <c r="AT89" s="121">
        <f t="shared" ca="1" si="131"/>
        <v>0</v>
      </c>
      <c r="AU89" s="121">
        <f t="shared" ca="1" si="131"/>
        <v>0</v>
      </c>
    </row>
    <row r="90" spans="1:47">
      <c r="A90">
        <v>6</v>
      </c>
      <c r="C90" s="160"/>
      <c r="D90" s="50" t="str">
        <f t="shared" si="120"/>
        <v>| 6 |</v>
      </c>
      <c r="E90" s="161" t="str">
        <f t="shared" ca="1" si="121"/>
        <v>銀弾丸|-|</v>
      </c>
      <c r="F90" s="43"/>
      <c r="G90" s="161" t="str">
        <f t="shared" ca="1" si="122"/>
        <v>ベルA|-|</v>
      </c>
      <c r="H90" s="43"/>
      <c r="I90" s="161" t="str">
        <f t="shared" ca="1" si="123"/>
        <v>INF|-|</v>
      </c>
      <c r="J90" s="43"/>
      <c r="K90" s="161" t="str">
        <f t="shared" ca="1" si="124"/>
        <v>USG|-|</v>
      </c>
      <c r="L90" s="43"/>
      <c r="M90" s="161" t="str">
        <f t="shared" ca="1" si="125"/>
        <v>クルA|-|</v>
      </c>
      <c r="N90" s="43"/>
      <c r="O90" s="161" t="str">
        <f t="shared" si="126"/>
        <v/>
      </c>
      <c r="P90" s="163"/>
      <c r="Q90" s="130"/>
      <c r="S90" s="130"/>
      <c r="U90" s="130"/>
      <c r="W90" s="130"/>
      <c r="Y90" s="130"/>
      <c r="AE90" s="43"/>
      <c r="AF90" s="44"/>
      <c r="AG90" s="45">
        <f ca="1">AS$78</f>
        <v>1</v>
      </c>
      <c r="AH90" s="121">
        <f t="shared" ref="AH90:AU90" ca="1" si="132">IF(ISNA(AH19),0,IF(AH19="",0,IF(AH$78=$AG90,1,0)*AH19))</f>
        <v>0</v>
      </c>
      <c r="AI90" s="121">
        <f t="shared" ca="1" si="132"/>
        <v>0</v>
      </c>
      <c r="AJ90" s="121">
        <f t="shared" ca="1" si="132"/>
        <v>0</v>
      </c>
      <c r="AK90" s="121">
        <f t="shared" ca="1" si="132"/>
        <v>0</v>
      </c>
      <c r="AL90" s="121">
        <f t="shared" ca="1" si="132"/>
        <v>0</v>
      </c>
      <c r="AM90" s="121">
        <f t="shared" ca="1" si="132"/>
        <v>0</v>
      </c>
      <c r="AN90" s="121">
        <f t="shared" ca="1" si="132"/>
        <v>0</v>
      </c>
      <c r="AO90" s="121">
        <f t="shared" ca="1" si="132"/>
        <v>0</v>
      </c>
      <c r="AP90" s="121">
        <f t="shared" ca="1" si="132"/>
        <v>0</v>
      </c>
      <c r="AQ90" s="121">
        <f t="shared" ca="1" si="132"/>
        <v>0</v>
      </c>
      <c r="AR90" s="121">
        <f t="shared" ca="1" si="132"/>
        <v>0</v>
      </c>
      <c r="AS90" s="121">
        <f t="shared" si="132"/>
        <v>0</v>
      </c>
      <c r="AT90" s="121">
        <f t="shared" ca="1" si="132"/>
        <v>0</v>
      </c>
      <c r="AU90" s="121">
        <f t="shared" ca="1" si="132"/>
        <v>0</v>
      </c>
    </row>
    <row r="91" spans="1:47">
      <c r="A91">
        <v>7</v>
      </c>
      <c r="C91" s="160"/>
      <c r="D91" s="50" t="str">
        <f t="shared" si="120"/>
        <v>| 7 |</v>
      </c>
      <c r="E91" s="161" t="str">
        <f t="shared" ca="1" si="121"/>
        <v>INF|-|</v>
      </c>
      <c r="F91" s="43"/>
      <c r="G91" s="161" t="str">
        <f t="shared" ca="1" si="122"/>
        <v>海の馬|-|</v>
      </c>
      <c r="H91" s="43"/>
      <c r="I91" s="161" t="str">
        <f t="shared" ca="1" si="123"/>
        <v>VIP|-|</v>
      </c>
      <c r="J91" s="43"/>
      <c r="K91" s="161" t="str">
        <f t="shared" ca="1" si="124"/>
        <v>お嬢様|-|</v>
      </c>
      <c r="L91" s="43"/>
      <c r="M91" s="161" t="str">
        <f t="shared" ca="1" si="125"/>
        <v>アゴA|-|</v>
      </c>
      <c r="N91" s="43"/>
      <c r="O91" s="161" t="str">
        <f t="shared" si="126"/>
        <v/>
      </c>
      <c r="P91" s="163"/>
      <c r="Q91" s="130"/>
      <c r="S91" s="130"/>
      <c r="U91" s="130"/>
      <c r="W91" s="130"/>
      <c r="Y91" s="130"/>
      <c r="AE91" s="43"/>
      <c r="AF91" s="44"/>
      <c r="AG91" s="45">
        <f ca="1">AT$78</f>
        <v>1</v>
      </c>
      <c r="AH91" s="121">
        <f t="shared" ref="AH91:AU91" ca="1" si="133">IF(ISNA(AH20),0,IF(AH20="",0,IF(AH$78=$AG91,1,0)*AH20))</f>
        <v>0</v>
      </c>
      <c r="AI91" s="121">
        <f t="shared" ca="1" si="133"/>
        <v>0</v>
      </c>
      <c r="AJ91" s="121">
        <f t="shared" ca="1" si="133"/>
        <v>0</v>
      </c>
      <c r="AK91" s="121">
        <f t="shared" ca="1" si="133"/>
        <v>0</v>
      </c>
      <c r="AL91" s="121">
        <f t="shared" ca="1" si="133"/>
        <v>0</v>
      </c>
      <c r="AM91" s="121">
        <f t="shared" ca="1" si="133"/>
        <v>0</v>
      </c>
      <c r="AN91" s="121">
        <f t="shared" ca="1" si="133"/>
        <v>0</v>
      </c>
      <c r="AO91" s="121">
        <f t="shared" ca="1" si="133"/>
        <v>0</v>
      </c>
      <c r="AP91" s="121">
        <f t="shared" ca="1" si="133"/>
        <v>0</v>
      </c>
      <c r="AQ91" s="121">
        <f t="shared" ca="1" si="133"/>
        <v>0</v>
      </c>
      <c r="AR91" s="121">
        <f t="shared" ca="1" si="133"/>
        <v>0</v>
      </c>
      <c r="AS91" s="121">
        <f t="shared" ca="1" si="133"/>
        <v>0</v>
      </c>
      <c r="AT91" s="121">
        <f t="shared" si="133"/>
        <v>0</v>
      </c>
      <c r="AU91" s="121">
        <f t="shared" ca="1" si="133"/>
        <v>0</v>
      </c>
    </row>
    <row r="92" spans="1:47">
      <c r="A92">
        <v>8</v>
      </c>
      <c r="C92" s="160"/>
      <c r="D92" s="50" t="str">
        <f t="shared" si="120"/>
        <v>| 8 |</v>
      </c>
      <c r="E92" s="161" t="str">
        <f t="shared" ca="1" si="121"/>
        <v>VIP|-|</v>
      </c>
      <c r="F92" s="43"/>
      <c r="G92" s="161" t="str">
        <f t="shared" ca="1" si="122"/>
        <v>銀弾丸|-|</v>
      </c>
      <c r="H92" s="43"/>
      <c r="I92" s="161" t="str">
        <f t="shared" ca="1" si="123"/>
        <v>USG|-|</v>
      </c>
      <c r="J92" s="43"/>
      <c r="K92" s="161" t="str">
        <f t="shared" ca="1" si="124"/>
        <v>クルA|-|</v>
      </c>
      <c r="L92" s="43"/>
      <c r="M92" s="161" t="str">
        <f t="shared" ca="1" si="125"/>
        <v>MGA|-|</v>
      </c>
      <c r="N92" s="43"/>
      <c r="O92" s="161" t="str">
        <f t="shared" si="126"/>
        <v/>
      </c>
      <c r="P92" s="163"/>
      <c r="Q92" s="130"/>
      <c r="S92" s="130"/>
      <c r="U92" s="130"/>
      <c r="W92" s="130"/>
      <c r="Y92" s="130"/>
      <c r="AE92" s="43"/>
      <c r="AF92" s="44"/>
      <c r="AG92" s="45">
        <f ca="1">AU$78</f>
        <v>1</v>
      </c>
      <c r="AH92" s="121">
        <f t="shared" ref="AH92:AU92" ca="1" si="134">IF(ISNA(AH21),0,IF(AH21="",0,IF(AH$78=$AG92,1,0)*AH21))</f>
        <v>0</v>
      </c>
      <c r="AI92" s="121">
        <f t="shared" ca="1" si="134"/>
        <v>0</v>
      </c>
      <c r="AJ92" s="121">
        <f t="shared" ca="1" si="134"/>
        <v>0</v>
      </c>
      <c r="AK92" s="121">
        <f t="shared" ca="1" si="134"/>
        <v>0</v>
      </c>
      <c r="AL92" s="121">
        <f t="shared" ca="1" si="134"/>
        <v>0</v>
      </c>
      <c r="AM92" s="121">
        <f t="shared" ca="1" si="134"/>
        <v>0</v>
      </c>
      <c r="AN92" s="121">
        <f t="shared" ca="1" si="134"/>
        <v>0</v>
      </c>
      <c r="AO92" s="121">
        <f t="shared" ca="1" si="134"/>
        <v>0</v>
      </c>
      <c r="AP92" s="121">
        <f t="shared" ca="1" si="134"/>
        <v>0</v>
      </c>
      <c r="AQ92" s="121">
        <f t="shared" ca="1" si="134"/>
        <v>0</v>
      </c>
      <c r="AR92" s="121">
        <f t="shared" ca="1" si="134"/>
        <v>0</v>
      </c>
      <c r="AS92" s="121">
        <f t="shared" ca="1" si="134"/>
        <v>0</v>
      </c>
      <c r="AT92" s="121">
        <f t="shared" ca="1" si="134"/>
        <v>0</v>
      </c>
      <c r="AU92" s="121">
        <f t="shared" si="134"/>
        <v>0</v>
      </c>
    </row>
    <row r="93" spans="1:47">
      <c r="A93">
        <v>9</v>
      </c>
      <c r="C93" s="160"/>
      <c r="D93" s="50" t="str">
        <f t="shared" si="120"/>
        <v>| 9 |</v>
      </c>
      <c r="E93" s="161" t="str">
        <f t="shared" ca="1" si="121"/>
        <v>アゴA|-|</v>
      </c>
      <c r="F93" s="43"/>
      <c r="G93" s="161" t="str">
        <f t="shared" ca="1" si="122"/>
        <v>お嬢様|-|</v>
      </c>
      <c r="H93" s="43"/>
      <c r="I93" s="161" t="str">
        <f t="shared" ca="1" si="123"/>
        <v>MGA|-|</v>
      </c>
      <c r="J93" s="43"/>
      <c r="K93" s="161" t="str">
        <f t="shared" ca="1" si="124"/>
        <v>銀弾丸|-|</v>
      </c>
      <c r="L93" s="43"/>
      <c r="M93" s="161" t="str">
        <f t="shared" ca="1" si="125"/>
        <v>VIP|-|</v>
      </c>
      <c r="N93" s="43"/>
      <c r="O93" s="161" t="str">
        <f t="shared" si="126"/>
        <v/>
      </c>
      <c r="P93" s="163"/>
      <c r="Q93" s="130"/>
      <c r="S93" s="130"/>
      <c r="U93" s="130"/>
      <c r="W93" s="130"/>
      <c r="Y93" s="130"/>
      <c r="AE93" s="43"/>
      <c r="AF93" s="44"/>
      <c r="AH93" s="139">
        <f t="shared" ref="AH93:AU93" ca="1" si="135">AH78-SUM(AH79:AH92)/100</f>
        <v>1</v>
      </c>
      <c r="AI93" s="139">
        <f t="shared" ca="1" si="135"/>
        <v>1</v>
      </c>
      <c r="AJ93" s="139">
        <f t="shared" ca="1" si="135"/>
        <v>1</v>
      </c>
      <c r="AK93" s="139">
        <f t="shared" ca="1" si="135"/>
        <v>1</v>
      </c>
      <c r="AL93" s="139">
        <f t="shared" ca="1" si="135"/>
        <v>1</v>
      </c>
      <c r="AM93" s="139">
        <f t="shared" ca="1" si="135"/>
        <v>1</v>
      </c>
      <c r="AN93" s="139">
        <f t="shared" ca="1" si="135"/>
        <v>1</v>
      </c>
      <c r="AO93" s="139">
        <f t="shared" ca="1" si="135"/>
        <v>1</v>
      </c>
      <c r="AP93" s="139">
        <f t="shared" ca="1" si="135"/>
        <v>1</v>
      </c>
      <c r="AQ93" s="139">
        <f t="shared" ca="1" si="135"/>
        <v>1</v>
      </c>
      <c r="AR93" s="139">
        <f t="shared" ca="1" si="135"/>
        <v>1</v>
      </c>
      <c r="AS93" s="139">
        <f t="shared" ca="1" si="135"/>
        <v>1</v>
      </c>
      <c r="AT93" s="139">
        <f t="shared" ca="1" si="135"/>
        <v>1</v>
      </c>
      <c r="AU93" s="139">
        <f t="shared" ca="1" si="135"/>
        <v>1</v>
      </c>
    </row>
    <row r="94" spans="1:47">
      <c r="A94">
        <v>10</v>
      </c>
      <c r="C94" s="160"/>
      <c r="D94" s="50" t="str">
        <f t="shared" si="120"/>
        <v/>
      </c>
      <c r="E94" s="161" t="str">
        <f t="shared" si="121"/>
        <v/>
      </c>
      <c r="F94" s="43"/>
      <c r="G94" s="161" t="str">
        <f t="shared" si="122"/>
        <v/>
      </c>
      <c r="H94" s="43"/>
      <c r="I94" s="161" t="str">
        <f t="shared" si="123"/>
        <v/>
      </c>
      <c r="J94" s="43"/>
      <c r="K94" s="161" t="str">
        <f t="shared" si="124"/>
        <v/>
      </c>
      <c r="L94" s="43"/>
      <c r="M94" s="161" t="str">
        <f t="shared" si="125"/>
        <v/>
      </c>
      <c r="N94" s="43"/>
      <c r="O94" s="161" t="str">
        <f t="shared" si="126"/>
        <v/>
      </c>
      <c r="P94" s="163"/>
      <c r="Q94" s="130"/>
      <c r="S94" s="130"/>
      <c r="U94" s="130"/>
      <c r="W94" s="130"/>
      <c r="Y94" s="130"/>
      <c r="AE94" s="43"/>
      <c r="AF94" s="44"/>
      <c r="AG94" t="s">
        <v>211</v>
      </c>
      <c r="AH94" s="118">
        <f t="shared" ref="AH94:AU94" ca="1" si="136">RANK(AH93,$AH$93:$AU$93,1)</f>
        <v>1</v>
      </c>
      <c r="AI94" s="119">
        <f t="shared" ca="1" si="136"/>
        <v>1</v>
      </c>
      <c r="AJ94" s="119">
        <f t="shared" ca="1" si="136"/>
        <v>1</v>
      </c>
      <c r="AK94" s="119">
        <f t="shared" ca="1" si="136"/>
        <v>1</v>
      </c>
      <c r="AL94" s="119">
        <f t="shared" ca="1" si="136"/>
        <v>1</v>
      </c>
      <c r="AM94" s="119">
        <f t="shared" ca="1" si="136"/>
        <v>1</v>
      </c>
      <c r="AN94" s="119">
        <f t="shared" ca="1" si="136"/>
        <v>1</v>
      </c>
      <c r="AO94" s="119">
        <f t="shared" ca="1" si="136"/>
        <v>1</v>
      </c>
      <c r="AP94" s="119">
        <f t="shared" ca="1" si="136"/>
        <v>1</v>
      </c>
      <c r="AQ94" s="119">
        <f t="shared" ca="1" si="136"/>
        <v>1</v>
      </c>
      <c r="AR94" s="119">
        <f t="shared" ca="1" si="136"/>
        <v>1</v>
      </c>
      <c r="AS94" s="119">
        <f t="shared" ca="1" si="136"/>
        <v>1</v>
      </c>
      <c r="AT94" s="119">
        <f t="shared" ca="1" si="136"/>
        <v>1</v>
      </c>
      <c r="AU94" s="120">
        <f t="shared" ca="1" si="136"/>
        <v>1</v>
      </c>
    </row>
    <row r="95" spans="1:47">
      <c r="A95">
        <v>11</v>
      </c>
      <c r="C95" s="160"/>
      <c r="D95" s="50" t="str">
        <f t="shared" si="120"/>
        <v/>
      </c>
      <c r="E95" s="161" t="str">
        <f t="shared" si="121"/>
        <v/>
      </c>
      <c r="F95" s="43"/>
      <c r="G95" s="161" t="str">
        <f t="shared" si="122"/>
        <v/>
      </c>
      <c r="H95" s="43"/>
      <c r="I95" s="161" t="str">
        <f t="shared" si="123"/>
        <v/>
      </c>
      <c r="J95" s="43"/>
      <c r="K95" s="161" t="str">
        <f t="shared" si="124"/>
        <v/>
      </c>
      <c r="L95" s="43"/>
      <c r="M95" s="161" t="str">
        <f t="shared" si="125"/>
        <v/>
      </c>
      <c r="N95" s="43"/>
      <c r="O95" s="161" t="str">
        <f t="shared" si="126"/>
        <v/>
      </c>
      <c r="P95" s="163"/>
      <c r="Q95" s="130"/>
      <c r="S95" s="130"/>
      <c r="U95" s="130"/>
      <c r="W95" s="130"/>
      <c r="Y95" s="130"/>
      <c r="AE95" s="43"/>
      <c r="AF95" s="44"/>
      <c r="AG95" s="45">
        <f ca="1">AH94</f>
        <v>1</v>
      </c>
      <c r="AH95" s="121">
        <f t="shared" ref="AH95:AU95" si="137">IF(ISNA(AH8),0,IF(AH8="",0,IF(AH$94=$AG95,1,0)*AH8))</f>
        <v>0</v>
      </c>
      <c r="AI95" s="121">
        <f t="shared" ca="1" si="137"/>
        <v>0</v>
      </c>
      <c r="AJ95" s="121">
        <f t="shared" ca="1" si="137"/>
        <v>0</v>
      </c>
      <c r="AK95" s="121">
        <f t="shared" ca="1" si="137"/>
        <v>0</v>
      </c>
      <c r="AL95" s="121">
        <f t="shared" ca="1" si="137"/>
        <v>0</v>
      </c>
      <c r="AM95" s="121">
        <f t="shared" ca="1" si="137"/>
        <v>0</v>
      </c>
      <c r="AN95" s="121">
        <f t="shared" ca="1" si="137"/>
        <v>0</v>
      </c>
      <c r="AO95" s="121">
        <f t="shared" ca="1" si="137"/>
        <v>0</v>
      </c>
      <c r="AP95" s="121">
        <f t="shared" ca="1" si="137"/>
        <v>0</v>
      </c>
      <c r="AQ95" s="121">
        <f t="shared" ca="1" si="137"/>
        <v>0</v>
      </c>
      <c r="AR95" s="121">
        <f t="shared" ca="1" si="137"/>
        <v>0</v>
      </c>
      <c r="AS95" s="121">
        <f t="shared" ca="1" si="137"/>
        <v>0</v>
      </c>
      <c r="AT95" s="121">
        <f t="shared" ca="1" si="137"/>
        <v>0</v>
      </c>
      <c r="AU95" s="121">
        <f t="shared" ca="1" si="137"/>
        <v>0</v>
      </c>
    </row>
    <row r="96" spans="1:47">
      <c r="A96">
        <v>12</v>
      </c>
      <c r="C96" s="160"/>
      <c r="D96" s="50" t="str">
        <f t="shared" si="120"/>
        <v/>
      </c>
      <c r="E96" s="161" t="str">
        <f t="shared" si="121"/>
        <v/>
      </c>
      <c r="F96" s="43"/>
      <c r="G96" s="161" t="str">
        <f t="shared" si="122"/>
        <v/>
      </c>
      <c r="H96" s="43"/>
      <c r="I96" s="161" t="str">
        <f t="shared" si="123"/>
        <v/>
      </c>
      <c r="J96" s="43"/>
      <c r="K96" s="161" t="str">
        <f t="shared" si="124"/>
        <v/>
      </c>
      <c r="L96" s="43"/>
      <c r="M96" s="161" t="str">
        <f t="shared" si="125"/>
        <v/>
      </c>
      <c r="N96" s="43"/>
      <c r="O96" s="161" t="str">
        <f t="shared" si="126"/>
        <v/>
      </c>
      <c r="P96" s="163"/>
      <c r="Q96" s="130"/>
      <c r="S96" s="130"/>
      <c r="U96" s="130"/>
      <c r="W96" s="130"/>
      <c r="Y96" s="130"/>
      <c r="AE96" s="43"/>
      <c r="AF96" s="44"/>
      <c r="AG96" s="45">
        <f ca="1">AI94</f>
        <v>1</v>
      </c>
      <c r="AH96" s="121">
        <f t="shared" ref="AH96:AU96" ca="1" si="138">IF(ISNA(AH9),0,IF(AH9="",0,IF(AH$94=$AG96,1,0)*AH9))</f>
        <v>0</v>
      </c>
      <c r="AI96" s="121">
        <f t="shared" si="138"/>
        <v>0</v>
      </c>
      <c r="AJ96" s="121">
        <f t="shared" ca="1" si="138"/>
        <v>0</v>
      </c>
      <c r="AK96" s="121">
        <f t="shared" ca="1" si="138"/>
        <v>0</v>
      </c>
      <c r="AL96" s="121">
        <f t="shared" ca="1" si="138"/>
        <v>0</v>
      </c>
      <c r="AM96" s="121">
        <f t="shared" ca="1" si="138"/>
        <v>0</v>
      </c>
      <c r="AN96" s="121">
        <f t="shared" ca="1" si="138"/>
        <v>0</v>
      </c>
      <c r="AO96" s="121">
        <f t="shared" ca="1" si="138"/>
        <v>0</v>
      </c>
      <c r="AP96" s="121">
        <f t="shared" ca="1" si="138"/>
        <v>0</v>
      </c>
      <c r="AQ96" s="121">
        <f t="shared" ca="1" si="138"/>
        <v>0</v>
      </c>
      <c r="AR96" s="121">
        <f t="shared" ca="1" si="138"/>
        <v>0</v>
      </c>
      <c r="AS96" s="121">
        <f t="shared" ca="1" si="138"/>
        <v>0</v>
      </c>
      <c r="AT96" s="121">
        <f t="shared" ca="1" si="138"/>
        <v>0</v>
      </c>
      <c r="AU96" s="121">
        <f t="shared" ca="1" si="138"/>
        <v>0</v>
      </c>
    </row>
    <row r="97" spans="1:47">
      <c r="A97">
        <v>13</v>
      </c>
      <c r="C97" s="160"/>
      <c r="D97" s="50" t="str">
        <f t="shared" si="120"/>
        <v/>
      </c>
      <c r="E97" s="161" t="str">
        <f t="shared" si="121"/>
        <v/>
      </c>
      <c r="F97" s="43"/>
      <c r="G97" s="161" t="str">
        <f t="shared" si="122"/>
        <v/>
      </c>
      <c r="H97" s="43"/>
      <c r="I97" s="161" t="str">
        <f t="shared" si="123"/>
        <v/>
      </c>
      <c r="J97" s="43"/>
      <c r="K97" s="161" t="str">
        <f t="shared" si="124"/>
        <v/>
      </c>
      <c r="L97" s="43"/>
      <c r="M97" s="161" t="str">
        <f t="shared" si="125"/>
        <v/>
      </c>
      <c r="N97" s="43"/>
      <c r="O97" s="161" t="str">
        <f t="shared" si="126"/>
        <v/>
      </c>
      <c r="P97" s="163"/>
      <c r="Q97" s="130"/>
      <c r="S97" s="130"/>
      <c r="U97" s="130"/>
      <c r="W97" s="130"/>
      <c r="Y97" s="130"/>
      <c r="AE97" s="43"/>
      <c r="AF97" s="44"/>
      <c r="AG97" s="45">
        <f ca="1">AJ94</f>
        <v>1</v>
      </c>
      <c r="AH97" s="121">
        <f t="shared" ref="AH97:AU97" ca="1" si="139">IF(ISNA(AH10),0,IF(AH10="",0,IF(AH$94=$AG97,1,0)*AH10))</f>
        <v>0</v>
      </c>
      <c r="AI97" s="121">
        <f t="shared" ca="1" si="139"/>
        <v>0</v>
      </c>
      <c r="AJ97" s="121">
        <f t="shared" si="139"/>
        <v>0</v>
      </c>
      <c r="AK97" s="121">
        <f t="shared" ca="1" si="139"/>
        <v>0</v>
      </c>
      <c r="AL97" s="121">
        <f t="shared" ca="1" si="139"/>
        <v>0</v>
      </c>
      <c r="AM97" s="121">
        <f t="shared" ca="1" si="139"/>
        <v>0</v>
      </c>
      <c r="AN97" s="121">
        <f t="shared" ca="1" si="139"/>
        <v>0</v>
      </c>
      <c r="AO97" s="121">
        <f t="shared" ca="1" si="139"/>
        <v>0</v>
      </c>
      <c r="AP97" s="121">
        <f t="shared" ca="1" si="139"/>
        <v>0</v>
      </c>
      <c r="AQ97" s="121">
        <f t="shared" ca="1" si="139"/>
        <v>0</v>
      </c>
      <c r="AR97" s="121">
        <f t="shared" ca="1" si="139"/>
        <v>0</v>
      </c>
      <c r="AS97" s="121">
        <f t="shared" ca="1" si="139"/>
        <v>0</v>
      </c>
      <c r="AT97" s="121">
        <f t="shared" ca="1" si="139"/>
        <v>0</v>
      </c>
      <c r="AU97" s="121">
        <f t="shared" ca="1" si="139"/>
        <v>0</v>
      </c>
    </row>
    <row r="98" spans="1:47">
      <c r="C98" s="164"/>
      <c r="D98" s="43"/>
      <c r="E98" s="43"/>
      <c r="F98" s="43"/>
      <c r="G98" s="43"/>
      <c r="H98" s="43"/>
      <c r="I98" s="43"/>
      <c r="J98" s="43"/>
      <c r="K98" s="43"/>
      <c r="L98" s="43"/>
      <c r="M98" s="43"/>
      <c r="N98" s="43"/>
      <c r="O98" s="43"/>
      <c r="P98" s="163"/>
      <c r="AE98" s="43"/>
      <c r="AF98" s="44"/>
      <c r="AG98" s="45">
        <f ca="1">AK94</f>
        <v>1</v>
      </c>
      <c r="AH98" s="121">
        <f t="shared" ref="AH98:AU98" ca="1" si="140">IF(ISNA(AH11),0,IF(AH11="",0,IF(AH$94=$AG98,1,0)*AH11))</f>
        <v>0</v>
      </c>
      <c r="AI98" s="121">
        <f t="shared" ca="1" si="140"/>
        <v>0</v>
      </c>
      <c r="AJ98" s="121">
        <f t="shared" ca="1" si="140"/>
        <v>0</v>
      </c>
      <c r="AK98" s="121">
        <f t="shared" si="140"/>
        <v>0</v>
      </c>
      <c r="AL98" s="121">
        <f t="shared" ca="1" si="140"/>
        <v>0</v>
      </c>
      <c r="AM98" s="121">
        <f t="shared" ca="1" si="140"/>
        <v>0</v>
      </c>
      <c r="AN98" s="121">
        <f t="shared" ca="1" si="140"/>
        <v>0</v>
      </c>
      <c r="AO98" s="121">
        <f t="shared" ca="1" si="140"/>
        <v>0</v>
      </c>
      <c r="AP98" s="121">
        <f t="shared" ca="1" si="140"/>
        <v>0</v>
      </c>
      <c r="AQ98" s="121">
        <f t="shared" ca="1" si="140"/>
        <v>0</v>
      </c>
      <c r="AR98" s="121">
        <f t="shared" ca="1" si="140"/>
        <v>0</v>
      </c>
      <c r="AS98" s="121">
        <f t="shared" ca="1" si="140"/>
        <v>0</v>
      </c>
      <c r="AT98" s="121">
        <f t="shared" ca="1" si="140"/>
        <v>0</v>
      </c>
      <c r="AU98" s="121">
        <f t="shared" ca="1" si="140"/>
        <v>0</v>
      </c>
    </row>
    <row r="99" spans="1:47">
      <c r="A99">
        <v>0</v>
      </c>
      <c r="C99" s="164"/>
      <c r="D99" s="50" t="str">
        <f>IF($B$66&gt;=E$66,IF($A99&gt;=$B$2,"",CONCATENATE("| "," |")),"")</f>
        <v/>
      </c>
      <c r="E99" s="161" t="str">
        <f>IF($B$66&gt;=E$66,IF($A99&gt;=$B$2,"",CONCATENATE(INDEX($B$22:$AC$35,$A99+1,$B$64*2+$B$65*2+E$66*2-1),"|",INDEX($B$22:$AC$35,$A99+1,$B$64*2+B$65*2+E$66*2),"|")),"")</f>
        <v/>
      </c>
      <c r="F99" s="43"/>
      <c r="G99" s="161" t="str">
        <f>IF($B$66&gt;=G$66,IF($A99&gt;=$B$2,"",CONCATENATE(INDEX($B$22:$AC$35,$A99+1,$B$64*2+$B$65*2+G$66*2-1),"|",INDEX($B$22:$AC$35,$A99+1,$B$64*2+D$65*2+G$66*2),"|")),"")</f>
        <v/>
      </c>
      <c r="H99" s="43"/>
      <c r="I99" s="161" t="str">
        <f>IF($B$66&gt;=I$66,IF($A99&gt;=$B$2,"",CONCATENATE(INDEX($B$22:$AC$35,$A99+1,$B$64*2+$B$65*2+I$66*2-1),"|",INDEX($B$22:$AC$35,$A99+1,$B$64*2+F$65*2+I$66*2),"|")),"")</f>
        <v/>
      </c>
      <c r="J99" s="43"/>
      <c r="K99" s="161" t="str">
        <f>IF($B$66&gt;=K$66,IF($A99&gt;=$B$2,"",CONCATENATE(INDEX($B$22:$AC$35,$A99+1,$B$64*2+$B$65*2+K$66*2-1),"|",INDEX($B$22:$AC$35,$A99+1,$B$64*2+H$65*2+K$66*2),"|")),"")</f>
        <v/>
      </c>
      <c r="L99" s="43"/>
      <c r="M99" s="43"/>
      <c r="N99" s="43"/>
      <c r="O99" s="43"/>
      <c r="P99" s="163"/>
      <c r="AE99" s="43"/>
      <c r="AF99" s="44"/>
      <c r="AG99" s="45">
        <f ca="1">AL94</f>
        <v>1</v>
      </c>
      <c r="AH99" s="121">
        <f t="shared" ref="AH99:AU99" ca="1" si="141">IF(ISNA(AH12),0,IF(AH12="",0,IF(AH$94=$AG99,1,0)*AH12))</f>
        <v>0</v>
      </c>
      <c r="AI99" s="121">
        <f t="shared" ca="1" si="141"/>
        <v>0</v>
      </c>
      <c r="AJ99" s="121">
        <f t="shared" ca="1" si="141"/>
        <v>0</v>
      </c>
      <c r="AK99" s="121">
        <f t="shared" ca="1" si="141"/>
        <v>0</v>
      </c>
      <c r="AL99" s="121">
        <f t="shared" si="141"/>
        <v>0</v>
      </c>
      <c r="AM99" s="121">
        <f t="shared" ca="1" si="141"/>
        <v>0</v>
      </c>
      <c r="AN99" s="121">
        <f t="shared" ca="1" si="141"/>
        <v>0</v>
      </c>
      <c r="AO99" s="121">
        <f t="shared" ca="1" si="141"/>
        <v>0</v>
      </c>
      <c r="AP99" s="121">
        <f t="shared" ca="1" si="141"/>
        <v>0</v>
      </c>
      <c r="AQ99" s="121">
        <f t="shared" ca="1" si="141"/>
        <v>0</v>
      </c>
      <c r="AR99" s="121">
        <f t="shared" ca="1" si="141"/>
        <v>0</v>
      </c>
      <c r="AS99" s="121">
        <f t="shared" ca="1" si="141"/>
        <v>0</v>
      </c>
      <c r="AT99" s="121">
        <f t="shared" ca="1" si="141"/>
        <v>0</v>
      </c>
      <c r="AU99" s="121">
        <f t="shared" ca="1" si="141"/>
        <v>0</v>
      </c>
    </row>
    <row r="100" spans="1:47">
      <c r="A100">
        <v>1</v>
      </c>
      <c r="C100" s="164"/>
      <c r="D100" s="50" t="str">
        <f t="shared" ref="D100:D112" si="142">IF($B$66&gt;=E$66,IF($A100&gt;=$B$2,"",CONCATENATE("| ",$A100," |")),"")</f>
        <v/>
      </c>
      <c r="E100" s="161" t="str">
        <f t="shared" ref="E100:E112" si="143">IF($B$66&gt;=E$66,IF($A100&gt;=$B$2,"",CONCATENATE(INDEX($B$22:$AC$35,$A100+1,$B$64*2+$B$65*2+E$66*2-1),"|",IF(ISBLANK(INDEX($B$22:$AC$35,$A100+1,$B$64*2+B$65*2+E$66*2)),"-",INDEX($B$22:$AC$35,$A100+1,$B$64*2+B$65*2+E$66*2)),"|")),"")</f>
        <v/>
      </c>
      <c r="F100" s="43"/>
      <c r="G100" s="161" t="str">
        <f t="shared" ref="G100:G112" si="144">IF($B$66&gt;=G$66,IF($A100&gt;=$B$2,"",CONCATENATE(INDEX($B$22:$AC$35,$A100+1,$B$64*2+$B$65*2+G$66*2-1),"|",IF(ISBLANK(INDEX($B$22:$AC$35,$A100+1,$B$64*2+D$65*2+G$66*2)),"-",INDEX($B$22:$AC$35,$A100+1,$B$64*2+D$65*2+G$66*2)),"|")),"")</f>
        <v/>
      </c>
      <c r="H100" s="43"/>
      <c r="I100" s="161" t="str">
        <f t="shared" ref="I100:I112" si="145">IF($B$66&gt;=I$66,IF($A100&gt;=$B$2,"",CONCATENATE(INDEX($B$22:$AC$35,$A100+1,$B$64*2+$B$65*2+I$66*2-1),"|",IF(ISBLANK(INDEX($B$22:$AC$35,$A100+1,$B$64*2+F$65*2+I$66*2)),"-",INDEX($B$22:$AC$35,$A100+1,$B$64*2+F$65*2+I$66*2)),"|")),"")</f>
        <v/>
      </c>
      <c r="J100" s="43"/>
      <c r="K100" s="161" t="str">
        <f t="shared" ref="K100:K112" si="146">IF($B$66&gt;=K$66,IF($A100&gt;=$B$2,"",CONCATENATE(INDEX($B$22:$AC$35,$A100+1,$B$64*2+$B$65*2+K$66*2-1),"|",IF(ISBLANK(INDEX($B$22:$AC$35,$A100+1,$B$64*2+H$65*2+K$66*2)),"-",INDEX($B$22:$AC$35,$A100+1,$B$64*2+H$65*2+K$66*2)),"|")),"")</f>
        <v/>
      </c>
      <c r="L100" s="43"/>
      <c r="M100" s="43"/>
      <c r="N100" s="43"/>
      <c r="O100" s="43"/>
      <c r="P100" s="163"/>
      <c r="AE100" s="43"/>
      <c r="AF100" s="44"/>
      <c r="AG100" s="45">
        <f ca="1">AM94</f>
        <v>1</v>
      </c>
      <c r="AH100" s="121">
        <f t="shared" ref="AH100:AU100" ca="1" si="147">IF(ISNA(AH13),0,IF(AH13="",0,IF(AH$94=$AG100,1,0)*AH13))</f>
        <v>0</v>
      </c>
      <c r="AI100" s="121">
        <f t="shared" ca="1" si="147"/>
        <v>0</v>
      </c>
      <c r="AJ100" s="121">
        <f t="shared" ca="1" si="147"/>
        <v>0</v>
      </c>
      <c r="AK100" s="121">
        <f t="shared" ca="1" si="147"/>
        <v>0</v>
      </c>
      <c r="AL100" s="121">
        <f t="shared" ca="1" si="147"/>
        <v>0</v>
      </c>
      <c r="AM100" s="121">
        <f t="shared" si="147"/>
        <v>0</v>
      </c>
      <c r="AN100" s="121">
        <f t="shared" ca="1" si="147"/>
        <v>0</v>
      </c>
      <c r="AO100" s="121">
        <f t="shared" ca="1" si="147"/>
        <v>0</v>
      </c>
      <c r="AP100" s="121">
        <f t="shared" ca="1" si="147"/>
        <v>0</v>
      </c>
      <c r="AQ100" s="121">
        <f t="shared" ca="1" si="147"/>
        <v>0</v>
      </c>
      <c r="AR100" s="121">
        <f t="shared" ca="1" si="147"/>
        <v>0</v>
      </c>
      <c r="AS100" s="121">
        <f t="shared" ca="1" si="147"/>
        <v>0</v>
      </c>
      <c r="AT100" s="121">
        <f t="shared" ca="1" si="147"/>
        <v>0</v>
      </c>
      <c r="AU100" s="121">
        <f t="shared" ca="1" si="147"/>
        <v>0</v>
      </c>
    </row>
    <row r="101" spans="1:47">
      <c r="A101">
        <v>2</v>
      </c>
      <c r="C101" s="164"/>
      <c r="D101" s="50" t="str">
        <f t="shared" si="142"/>
        <v/>
      </c>
      <c r="E101" s="161" t="str">
        <f t="shared" si="143"/>
        <v/>
      </c>
      <c r="F101" s="43"/>
      <c r="G101" s="161" t="str">
        <f t="shared" si="144"/>
        <v/>
      </c>
      <c r="H101" s="43"/>
      <c r="I101" s="161" t="str">
        <f t="shared" si="145"/>
        <v/>
      </c>
      <c r="J101" s="43"/>
      <c r="K101" s="161" t="str">
        <f t="shared" si="146"/>
        <v/>
      </c>
      <c r="L101" s="43"/>
      <c r="M101" s="43"/>
      <c r="N101" s="43"/>
      <c r="O101" s="43"/>
      <c r="P101" s="163"/>
      <c r="AE101" s="43"/>
      <c r="AF101" s="44"/>
      <c r="AG101" s="45">
        <f ca="1">AN94</f>
        <v>1</v>
      </c>
      <c r="AH101" s="121">
        <f t="shared" ref="AH101:AU101" ca="1" si="148">IF(ISNA(AH14),0,IF(AH14="",0,IF(AH$94=$AG101,1,0)*AH14))</f>
        <v>0</v>
      </c>
      <c r="AI101" s="121">
        <f t="shared" ca="1" si="148"/>
        <v>0</v>
      </c>
      <c r="AJ101" s="121">
        <f t="shared" ca="1" si="148"/>
        <v>0</v>
      </c>
      <c r="AK101" s="121">
        <f t="shared" ca="1" si="148"/>
        <v>0</v>
      </c>
      <c r="AL101" s="121">
        <f t="shared" ca="1" si="148"/>
        <v>0</v>
      </c>
      <c r="AM101" s="121">
        <f t="shared" ca="1" si="148"/>
        <v>0</v>
      </c>
      <c r="AN101" s="121">
        <f t="shared" si="148"/>
        <v>0</v>
      </c>
      <c r="AO101" s="121">
        <f t="shared" ca="1" si="148"/>
        <v>0</v>
      </c>
      <c r="AP101" s="121">
        <f t="shared" ca="1" si="148"/>
        <v>0</v>
      </c>
      <c r="AQ101" s="121">
        <f t="shared" ca="1" si="148"/>
        <v>0</v>
      </c>
      <c r="AR101" s="121">
        <f t="shared" ca="1" si="148"/>
        <v>0</v>
      </c>
      <c r="AS101" s="121">
        <f t="shared" ca="1" si="148"/>
        <v>0</v>
      </c>
      <c r="AT101" s="121">
        <f t="shared" ca="1" si="148"/>
        <v>0</v>
      </c>
      <c r="AU101" s="121">
        <f t="shared" ca="1" si="148"/>
        <v>0</v>
      </c>
    </row>
    <row r="102" spans="1:47">
      <c r="A102">
        <v>3</v>
      </c>
      <c r="C102" s="164"/>
      <c r="D102" s="50" t="str">
        <f t="shared" si="142"/>
        <v/>
      </c>
      <c r="E102" s="161" t="str">
        <f t="shared" si="143"/>
        <v/>
      </c>
      <c r="F102" s="43"/>
      <c r="G102" s="161" t="str">
        <f t="shared" si="144"/>
        <v/>
      </c>
      <c r="H102" s="43"/>
      <c r="I102" s="161" t="str">
        <f t="shared" si="145"/>
        <v/>
      </c>
      <c r="J102" s="43"/>
      <c r="K102" s="161" t="str">
        <f t="shared" si="146"/>
        <v/>
      </c>
      <c r="L102" s="43"/>
      <c r="M102" s="43"/>
      <c r="N102" s="43"/>
      <c r="O102" s="43"/>
      <c r="P102" s="163"/>
      <c r="AE102" s="43"/>
      <c r="AF102" s="44"/>
      <c r="AG102" s="45">
        <f ca="1">AO94</f>
        <v>1</v>
      </c>
      <c r="AH102" s="121">
        <f t="shared" ref="AH102:AU102" ca="1" si="149">IF(ISNA(AH15),0,IF(AH15="",0,IF(AH$94=$AG102,1,0)*AH15))</f>
        <v>0</v>
      </c>
      <c r="AI102" s="121">
        <f t="shared" ca="1" si="149"/>
        <v>0</v>
      </c>
      <c r="AJ102" s="121">
        <f t="shared" ca="1" si="149"/>
        <v>0</v>
      </c>
      <c r="AK102" s="121">
        <f t="shared" ca="1" si="149"/>
        <v>0</v>
      </c>
      <c r="AL102" s="121">
        <f t="shared" ca="1" si="149"/>
        <v>0</v>
      </c>
      <c r="AM102" s="121">
        <f t="shared" ca="1" si="149"/>
        <v>0</v>
      </c>
      <c r="AN102" s="121">
        <f t="shared" ca="1" si="149"/>
        <v>0</v>
      </c>
      <c r="AO102" s="121">
        <f t="shared" si="149"/>
        <v>0</v>
      </c>
      <c r="AP102" s="121">
        <f t="shared" ca="1" si="149"/>
        <v>0</v>
      </c>
      <c r="AQ102" s="121">
        <f t="shared" ca="1" si="149"/>
        <v>0</v>
      </c>
      <c r="AR102" s="121">
        <f t="shared" ca="1" si="149"/>
        <v>0</v>
      </c>
      <c r="AS102" s="121">
        <f t="shared" ca="1" si="149"/>
        <v>0</v>
      </c>
      <c r="AT102" s="121">
        <f t="shared" ca="1" si="149"/>
        <v>0</v>
      </c>
      <c r="AU102" s="121">
        <f t="shared" ca="1" si="149"/>
        <v>0</v>
      </c>
    </row>
    <row r="103" spans="1:47">
      <c r="A103">
        <v>4</v>
      </c>
      <c r="C103" s="164"/>
      <c r="D103" s="50" t="str">
        <f t="shared" si="142"/>
        <v/>
      </c>
      <c r="E103" s="161" t="str">
        <f t="shared" si="143"/>
        <v/>
      </c>
      <c r="F103" s="43"/>
      <c r="G103" s="161" t="str">
        <f t="shared" si="144"/>
        <v/>
      </c>
      <c r="H103" s="43"/>
      <c r="I103" s="161" t="str">
        <f t="shared" si="145"/>
        <v/>
      </c>
      <c r="J103" s="43"/>
      <c r="K103" s="161" t="str">
        <f t="shared" si="146"/>
        <v/>
      </c>
      <c r="L103" s="43"/>
      <c r="M103" s="43"/>
      <c r="N103" s="43"/>
      <c r="O103" s="43"/>
      <c r="P103" s="163"/>
      <c r="AE103" s="43"/>
      <c r="AF103" s="44"/>
      <c r="AG103" s="45">
        <f ca="1">AP94</f>
        <v>1</v>
      </c>
      <c r="AH103" s="121">
        <f t="shared" ref="AH103:AU103" ca="1" si="150">IF(ISNA(AH16),0,IF(AH16="",0,IF(AH$94=$AG103,1,0)*AH16))</f>
        <v>0</v>
      </c>
      <c r="AI103" s="121">
        <f t="shared" ca="1" si="150"/>
        <v>0</v>
      </c>
      <c r="AJ103" s="121">
        <f t="shared" ca="1" si="150"/>
        <v>0</v>
      </c>
      <c r="AK103" s="121">
        <f t="shared" ca="1" si="150"/>
        <v>0</v>
      </c>
      <c r="AL103" s="121">
        <f t="shared" ca="1" si="150"/>
        <v>0</v>
      </c>
      <c r="AM103" s="121">
        <f t="shared" ca="1" si="150"/>
        <v>0</v>
      </c>
      <c r="AN103" s="121">
        <f t="shared" ca="1" si="150"/>
        <v>0</v>
      </c>
      <c r="AO103" s="121">
        <f t="shared" ca="1" si="150"/>
        <v>0</v>
      </c>
      <c r="AP103" s="121">
        <f t="shared" si="150"/>
        <v>0</v>
      </c>
      <c r="AQ103" s="121">
        <f t="shared" ca="1" si="150"/>
        <v>0</v>
      </c>
      <c r="AR103" s="121">
        <f t="shared" ca="1" si="150"/>
        <v>0</v>
      </c>
      <c r="AS103" s="121">
        <f t="shared" ca="1" si="150"/>
        <v>0</v>
      </c>
      <c r="AT103" s="121">
        <f t="shared" ca="1" si="150"/>
        <v>0</v>
      </c>
      <c r="AU103" s="121">
        <f t="shared" ca="1" si="150"/>
        <v>0</v>
      </c>
    </row>
    <row r="104" spans="1:47">
      <c r="A104">
        <v>5</v>
      </c>
      <c r="C104" s="164"/>
      <c r="D104" s="50" t="str">
        <f t="shared" si="142"/>
        <v/>
      </c>
      <c r="E104" s="161" t="str">
        <f t="shared" si="143"/>
        <v/>
      </c>
      <c r="F104" s="43"/>
      <c r="G104" s="161" t="str">
        <f t="shared" si="144"/>
        <v/>
      </c>
      <c r="H104" s="43"/>
      <c r="I104" s="161" t="str">
        <f t="shared" si="145"/>
        <v/>
      </c>
      <c r="J104" s="43"/>
      <c r="K104" s="161" t="str">
        <f t="shared" si="146"/>
        <v/>
      </c>
      <c r="L104" s="43"/>
      <c r="M104" s="43"/>
      <c r="N104" s="43"/>
      <c r="O104" s="43"/>
      <c r="P104" s="163"/>
      <c r="AE104" s="43"/>
      <c r="AF104" s="44"/>
      <c r="AG104" s="45">
        <f ca="1">AQ$94</f>
        <v>1</v>
      </c>
      <c r="AH104" s="121">
        <f t="shared" ref="AH104:AU104" ca="1" si="151">IF(ISNA(AH17),0,IF(AH17="",0,IF(AH$94=$AG104,1,0)*AH17))</f>
        <v>0</v>
      </c>
      <c r="AI104" s="121">
        <f t="shared" ca="1" si="151"/>
        <v>0</v>
      </c>
      <c r="AJ104" s="121">
        <f t="shared" ca="1" si="151"/>
        <v>0</v>
      </c>
      <c r="AK104" s="121">
        <f t="shared" ca="1" si="151"/>
        <v>0</v>
      </c>
      <c r="AL104" s="121">
        <f t="shared" ca="1" si="151"/>
        <v>0</v>
      </c>
      <c r="AM104" s="121">
        <f t="shared" ca="1" si="151"/>
        <v>0</v>
      </c>
      <c r="AN104" s="121">
        <f t="shared" ca="1" si="151"/>
        <v>0</v>
      </c>
      <c r="AO104" s="121">
        <f t="shared" ca="1" si="151"/>
        <v>0</v>
      </c>
      <c r="AP104" s="121">
        <f t="shared" ca="1" si="151"/>
        <v>0</v>
      </c>
      <c r="AQ104" s="121">
        <f t="shared" si="151"/>
        <v>0</v>
      </c>
      <c r="AR104" s="121">
        <f t="shared" ca="1" si="151"/>
        <v>0</v>
      </c>
      <c r="AS104" s="121">
        <f t="shared" ca="1" si="151"/>
        <v>0</v>
      </c>
      <c r="AT104" s="121">
        <f t="shared" ca="1" si="151"/>
        <v>0</v>
      </c>
      <c r="AU104" s="121">
        <f t="shared" ca="1" si="151"/>
        <v>0</v>
      </c>
    </row>
    <row r="105" spans="1:47">
      <c r="A105">
        <v>6</v>
      </c>
      <c r="C105" s="164"/>
      <c r="D105" s="50" t="str">
        <f t="shared" si="142"/>
        <v/>
      </c>
      <c r="E105" s="161" t="str">
        <f t="shared" si="143"/>
        <v/>
      </c>
      <c r="F105" s="43"/>
      <c r="G105" s="161" t="str">
        <f t="shared" si="144"/>
        <v/>
      </c>
      <c r="H105" s="43"/>
      <c r="I105" s="161" t="str">
        <f t="shared" si="145"/>
        <v/>
      </c>
      <c r="J105" s="43"/>
      <c r="K105" s="161" t="str">
        <f t="shared" si="146"/>
        <v/>
      </c>
      <c r="L105" s="43"/>
      <c r="M105" s="43"/>
      <c r="N105" s="43"/>
      <c r="O105" s="43"/>
      <c r="P105" s="163"/>
      <c r="AF105" s="44"/>
      <c r="AG105" s="45">
        <f ca="1">AR$94</f>
        <v>1</v>
      </c>
      <c r="AH105" s="121">
        <f t="shared" ref="AH105:AU105" ca="1" si="152">IF(ISNA(AH18),0,IF(AH18="",0,IF(AH$94=$AG105,1,0)*AH18))</f>
        <v>0</v>
      </c>
      <c r="AI105" s="121">
        <f t="shared" ca="1" si="152"/>
        <v>0</v>
      </c>
      <c r="AJ105" s="121">
        <f t="shared" ca="1" si="152"/>
        <v>0</v>
      </c>
      <c r="AK105" s="121">
        <f t="shared" ca="1" si="152"/>
        <v>0</v>
      </c>
      <c r="AL105" s="121">
        <f t="shared" ca="1" si="152"/>
        <v>0</v>
      </c>
      <c r="AM105" s="121">
        <f t="shared" ca="1" si="152"/>
        <v>0</v>
      </c>
      <c r="AN105" s="121">
        <f t="shared" ca="1" si="152"/>
        <v>0</v>
      </c>
      <c r="AO105" s="121">
        <f t="shared" ca="1" si="152"/>
        <v>0</v>
      </c>
      <c r="AP105" s="121">
        <f t="shared" ca="1" si="152"/>
        <v>0</v>
      </c>
      <c r="AQ105" s="121">
        <f t="shared" ca="1" si="152"/>
        <v>0</v>
      </c>
      <c r="AR105" s="121">
        <f t="shared" si="152"/>
        <v>0</v>
      </c>
      <c r="AS105" s="121">
        <f t="shared" ca="1" si="152"/>
        <v>0</v>
      </c>
      <c r="AT105" s="121">
        <f t="shared" ca="1" si="152"/>
        <v>0</v>
      </c>
      <c r="AU105" s="121">
        <f t="shared" ca="1" si="152"/>
        <v>0</v>
      </c>
    </row>
    <row r="106" spans="1:47">
      <c r="A106">
        <v>7</v>
      </c>
      <c r="C106" s="164"/>
      <c r="D106" s="50" t="str">
        <f t="shared" si="142"/>
        <v/>
      </c>
      <c r="E106" s="161" t="str">
        <f t="shared" si="143"/>
        <v/>
      </c>
      <c r="F106" s="43"/>
      <c r="G106" s="161" t="str">
        <f t="shared" si="144"/>
        <v/>
      </c>
      <c r="H106" s="43"/>
      <c r="I106" s="161" t="str">
        <f t="shared" si="145"/>
        <v/>
      </c>
      <c r="J106" s="43"/>
      <c r="K106" s="161" t="str">
        <f t="shared" si="146"/>
        <v/>
      </c>
      <c r="L106" s="43"/>
      <c r="M106" s="43"/>
      <c r="N106" s="43"/>
      <c r="O106" s="43"/>
      <c r="P106" s="163"/>
      <c r="AF106" s="44"/>
      <c r="AG106" s="45">
        <f ca="1">AS$94</f>
        <v>1</v>
      </c>
      <c r="AH106" s="121">
        <f t="shared" ref="AH106:AU106" ca="1" si="153">IF(ISNA(AH19),0,IF(AH19="",0,IF(AH$94=$AG106,1,0)*AH19))</f>
        <v>0</v>
      </c>
      <c r="AI106" s="121">
        <f t="shared" ca="1" si="153"/>
        <v>0</v>
      </c>
      <c r="AJ106" s="121">
        <f t="shared" ca="1" si="153"/>
        <v>0</v>
      </c>
      <c r="AK106" s="121">
        <f t="shared" ca="1" si="153"/>
        <v>0</v>
      </c>
      <c r="AL106" s="121">
        <f t="shared" ca="1" si="153"/>
        <v>0</v>
      </c>
      <c r="AM106" s="121">
        <f t="shared" ca="1" si="153"/>
        <v>0</v>
      </c>
      <c r="AN106" s="121">
        <f t="shared" ca="1" si="153"/>
        <v>0</v>
      </c>
      <c r="AO106" s="121">
        <f t="shared" ca="1" si="153"/>
        <v>0</v>
      </c>
      <c r="AP106" s="121">
        <f t="shared" ca="1" si="153"/>
        <v>0</v>
      </c>
      <c r="AQ106" s="121">
        <f t="shared" ca="1" si="153"/>
        <v>0</v>
      </c>
      <c r="AR106" s="121">
        <f t="shared" ca="1" si="153"/>
        <v>0</v>
      </c>
      <c r="AS106" s="121">
        <f t="shared" si="153"/>
        <v>0</v>
      </c>
      <c r="AT106" s="121">
        <f t="shared" ca="1" si="153"/>
        <v>0</v>
      </c>
      <c r="AU106" s="121">
        <f t="shared" ca="1" si="153"/>
        <v>0</v>
      </c>
    </row>
    <row r="107" spans="1:47">
      <c r="A107">
        <v>8</v>
      </c>
      <c r="C107" s="164"/>
      <c r="D107" s="50" t="str">
        <f t="shared" si="142"/>
        <v/>
      </c>
      <c r="E107" s="161" t="str">
        <f t="shared" si="143"/>
        <v/>
      </c>
      <c r="F107" s="43"/>
      <c r="G107" s="161" t="str">
        <f t="shared" si="144"/>
        <v/>
      </c>
      <c r="H107" s="43"/>
      <c r="I107" s="161" t="str">
        <f t="shared" si="145"/>
        <v/>
      </c>
      <c r="J107" s="43"/>
      <c r="K107" s="161" t="str">
        <f t="shared" si="146"/>
        <v/>
      </c>
      <c r="L107" s="43"/>
      <c r="M107" s="43"/>
      <c r="N107" s="43"/>
      <c r="O107" s="43"/>
      <c r="P107" s="163"/>
      <c r="AF107" s="44"/>
      <c r="AG107" s="45">
        <f ca="1">AT$94</f>
        <v>1</v>
      </c>
      <c r="AH107" s="121">
        <f t="shared" ref="AH107:AU107" ca="1" si="154">IF(ISNA(AH20),0,IF(AH20="",0,IF(AH$94=$AG107,1,0)*AH20))</f>
        <v>0</v>
      </c>
      <c r="AI107" s="121">
        <f t="shared" ca="1" si="154"/>
        <v>0</v>
      </c>
      <c r="AJ107" s="121">
        <f t="shared" ca="1" si="154"/>
        <v>0</v>
      </c>
      <c r="AK107" s="121">
        <f t="shared" ca="1" si="154"/>
        <v>0</v>
      </c>
      <c r="AL107" s="121">
        <f t="shared" ca="1" si="154"/>
        <v>0</v>
      </c>
      <c r="AM107" s="121">
        <f t="shared" ca="1" si="154"/>
        <v>0</v>
      </c>
      <c r="AN107" s="121">
        <f t="shared" ca="1" si="154"/>
        <v>0</v>
      </c>
      <c r="AO107" s="121">
        <f t="shared" ca="1" si="154"/>
        <v>0</v>
      </c>
      <c r="AP107" s="121">
        <f t="shared" ca="1" si="154"/>
        <v>0</v>
      </c>
      <c r="AQ107" s="121">
        <f t="shared" ca="1" si="154"/>
        <v>0</v>
      </c>
      <c r="AR107" s="121">
        <f t="shared" ca="1" si="154"/>
        <v>0</v>
      </c>
      <c r="AS107" s="121">
        <f t="shared" ca="1" si="154"/>
        <v>0</v>
      </c>
      <c r="AT107" s="121">
        <f t="shared" si="154"/>
        <v>0</v>
      </c>
      <c r="AU107" s="121">
        <f t="shared" ca="1" si="154"/>
        <v>0</v>
      </c>
    </row>
    <row r="108" spans="1:47">
      <c r="A108">
        <v>9</v>
      </c>
      <c r="C108" s="164"/>
      <c r="D108" s="50" t="str">
        <f t="shared" si="142"/>
        <v/>
      </c>
      <c r="E108" s="161" t="str">
        <f t="shared" si="143"/>
        <v/>
      </c>
      <c r="F108" s="43"/>
      <c r="G108" s="161" t="str">
        <f t="shared" si="144"/>
        <v/>
      </c>
      <c r="H108" s="43"/>
      <c r="I108" s="161" t="str">
        <f t="shared" si="145"/>
        <v/>
      </c>
      <c r="J108" s="43"/>
      <c r="K108" s="161" t="str">
        <f t="shared" si="146"/>
        <v/>
      </c>
      <c r="L108" s="43"/>
      <c r="M108" s="43"/>
      <c r="N108" s="43"/>
      <c r="O108" s="43"/>
      <c r="P108" s="163"/>
      <c r="AF108" s="44"/>
      <c r="AG108" s="45">
        <f ca="1">AU$94</f>
        <v>1</v>
      </c>
      <c r="AH108" s="121">
        <f t="shared" ref="AH108:AU108" ca="1" si="155">IF(ISNA(AH21),0,IF(AH21="",0,IF(AH$94=$AG108,1,0)*AH21))</f>
        <v>0</v>
      </c>
      <c r="AI108" s="121">
        <f t="shared" ca="1" si="155"/>
        <v>0</v>
      </c>
      <c r="AJ108" s="121">
        <f t="shared" ca="1" si="155"/>
        <v>0</v>
      </c>
      <c r="AK108" s="121">
        <f t="shared" ca="1" si="155"/>
        <v>0</v>
      </c>
      <c r="AL108" s="121">
        <f t="shared" ca="1" si="155"/>
        <v>0</v>
      </c>
      <c r="AM108" s="121">
        <f t="shared" ca="1" si="155"/>
        <v>0</v>
      </c>
      <c r="AN108" s="121">
        <f t="shared" ca="1" si="155"/>
        <v>0</v>
      </c>
      <c r="AO108" s="121">
        <f t="shared" ca="1" si="155"/>
        <v>0</v>
      </c>
      <c r="AP108" s="121">
        <f t="shared" ca="1" si="155"/>
        <v>0</v>
      </c>
      <c r="AQ108" s="121">
        <f t="shared" ca="1" si="155"/>
        <v>0</v>
      </c>
      <c r="AR108" s="121">
        <f t="shared" ca="1" si="155"/>
        <v>0</v>
      </c>
      <c r="AS108" s="121">
        <f t="shared" ca="1" si="155"/>
        <v>0</v>
      </c>
      <c r="AT108" s="121">
        <f t="shared" ca="1" si="155"/>
        <v>0</v>
      </c>
      <c r="AU108" s="121">
        <f t="shared" si="155"/>
        <v>0</v>
      </c>
    </row>
    <row r="109" spans="1:47">
      <c r="A109">
        <v>10</v>
      </c>
      <c r="C109" s="164"/>
      <c r="D109" s="50" t="str">
        <f t="shared" si="142"/>
        <v/>
      </c>
      <c r="E109" s="161" t="str">
        <f t="shared" si="143"/>
        <v/>
      </c>
      <c r="F109" s="43"/>
      <c r="G109" s="161" t="str">
        <f t="shared" si="144"/>
        <v/>
      </c>
      <c r="H109" s="43"/>
      <c r="I109" s="161" t="str">
        <f t="shared" si="145"/>
        <v/>
      </c>
      <c r="J109" s="43"/>
      <c r="K109" s="161" t="str">
        <f t="shared" si="146"/>
        <v/>
      </c>
      <c r="L109" s="43"/>
      <c r="M109" s="43"/>
      <c r="N109" s="43"/>
      <c r="O109" s="43"/>
      <c r="P109" s="163"/>
      <c r="AF109" s="44"/>
      <c r="AH109" s="139">
        <f t="shared" ref="AH109:AU109" ca="1" si="156">AH94-SUM(AH95:AH108)/100</f>
        <v>1</v>
      </c>
      <c r="AI109" s="139">
        <f t="shared" ca="1" si="156"/>
        <v>1</v>
      </c>
      <c r="AJ109" s="139">
        <f t="shared" ca="1" si="156"/>
        <v>1</v>
      </c>
      <c r="AK109" s="139">
        <f t="shared" ca="1" si="156"/>
        <v>1</v>
      </c>
      <c r="AL109" s="139">
        <f t="shared" ca="1" si="156"/>
        <v>1</v>
      </c>
      <c r="AM109" s="139">
        <f t="shared" ca="1" si="156"/>
        <v>1</v>
      </c>
      <c r="AN109" s="139">
        <f t="shared" ca="1" si="156"/>
        <v>1</v>
      </c>
      <c r="AO109" s="139">
        <f t="shared" ca="1" si="156"/>
        <v>1</v>
      </c>
      <c r="AP109" s="139">
        <f t="shared" ca="1" si="156"/>
        <v>1</v>
      </c>
      <c r="AQ109" s="139">
        <f t="shared" ca="1" si="156"/>
        <v>1</v>
      </c>
      <c r="AR109" s="139">
        <f t="shared" ca="1" si="156"/>
        <v>1</v>
      </c>
      <c r="AS109" s="139">
        <f t="shared" ca="1" si="156"/>
        <v>1</v>
      </c>
      <c r="AT109" s="139">
        <f t="shared" ca="1" si="156"/>
        <v>1</v>
      </c>
      <c r="AU109" s="139">
        <f t="shared" ca="1" si="156"/>
        <v>1</v>
      </c>
    </row>
    <row r="110" spans="1:47">
      <c r="A110">
        <v>11</v>
      </c>
      <c r="C110" s="164"/>
      <c r="D110" s="50" t="str">
        <f t="shared" si="142"/>
        <v/>
      </c>
      <c r="E110" s="161" t="str">
        <f t="shared" si="143"/>
        <v/>
      </c>
      <c r="F110" s="43"/>
      <c r="G110" s="161" t="str">
        <f t="shared" si="144"/>
        <v/>
      </c>
      <c r="H110" s="43"/>
      <c r="I110" s="161" t="str">
        <f t="shared" si="145"/>
        <v/>
      </c>
      <c r="J110" s="43"/>
      <c r="K110" s="161" t="str">
        <f t="shared" si="146"/>
        <v/>
      </c>
      <c r="L110" s="43"/>
      <c r="M110" s="43"/>
      <c r="N110" s="43"/>
      <c r="O110" s="43"/>
      <c r="P110" s="163"/>
      <c r="AF110" s="44"/>
      <c r="AG110" t="s">
        <v>212</v>
      </c>
      <c r="AH110" s="118">
        <f t="shared" ref="AH110:AU110" ca="1" si="157">RANK(AH109,$AH$109:$AU$109,1)</f>
        <v>1</v>
      </c>
      <c r="AI110" s="119">
        <f t="shared" ca="1" si="157"/>
        <v>1</v>
      </c>
      <c r="AJ110" s="119">
        <f t="shared" ca="1" si="157"/>
        <v>1</v>
      </c>
      <c r="AK110" s="119">
        <f t="shared" ca="1" si="157"/>
        <v>1</v>
      </c>
      <c r="AL110" s="119">
        <f t="shared" ca="1" si="157"/>
        <v>1</v>
      </c>
      <c r="AM110" s="119">
        <f t="shared" ca="1" si="157"/>
        <v>1</v>
      </c>
      <c r="AN110" s="119">
        <f t="shared" ca="1" si="157"/>
        <v>1</v>
      </c>
      <c r="AO110" s="119">
        <f t="shared" ca="1" si="157"/>
        <v>1</v>
      </c>
      <c r="AP110" s="119">
        <f t="shared" ca="1" si="157"/>
        <v>1</v>
      </c>
      <c r="AQ110" s="119">
        <f t="shared" ca="1" si="157"/>
        <v>1</v>
      </c>
      <c r="AR110" s="119">
        <f t="shared" ca="1" si="157"/>
        <v>1</v>
      </c>
      <c r="AS110" s="119">
        <f t="shared" ca="1" si="157"/>
        <v>1</v>
      </c>
      <c r="AT110" s="119">
        <f t="shared" ca="1" si="157"/>
        <v>1</v>
      </c>
      <c r="AU110" s="120">
        <f t="shared" ca="1" si="157"/>
        <v>1</v>
      </c>
    </row>
    <row r="111" spans="1:47">
      <c r="A111">
        <v>12</v>
      </c>
      <c r="C111" s="164"/>
      <c r="D111" s="50" t="str">
        <f t="shared" si="142"/>
        <v/>
      </c>
      <c r="E111" s="161" t="str">
        <f t="shared" si="143"/>
        <v/>
      </c>
      <c r="F111" s="43"/>
      <c r="G111" s="161" t="str">
        <f t="shared" si="144"/>
        <v/>
      </c>
      <c r="H111" s="43"/>
      <c r="I111" s="161" t="str">
        <f t="shared" si="145"/>
        <v/>
      </c>
      <c r="J111" s="43"/>
      <c r="K111" s="161" t="str">
        <f t="shared" si="146"/>
        <v/>
      </c>
      <c r="L111" s="43"/>
      <c r="M111" s="43"/>
      <c r="N111" s="43"/>
      <c r="O111" s="43"/>
      <c r="P111" s="163"/>
      <c r="AF111" s="44"/>
      <c r="AG111" s="45">
        <f ca="1">AH110</f>
        <v>1</v>
      </c>
      <c r="AH111" s="121">
        <f t="shared" ref="AH111:AU111" si="158">IF(ISNA(AH8),0,IF(AH8="",0,IF(AH$110=$AG111,1,0)*AH8))</f>
        <v>0</v>
      </c>
      <c r="AI111" s="121">
        <f t="shared" ca="1" si="158"/>
        <v>0</v>
      </c>
      <c r="AJ111" s="121">
        <f t="shared" ca="1" si="158"/>
        <v>0</v>
      </c>
      <c r="AK111" s="121">
        <f t="shared" ca="1" si="158"/>
        <v>0</v>
      </c>
      <c r="AL111" s="121">
        <f t="shared" ca="1" si="158"/>
        <v>0</v>
      </c>
      <c r="AM111" s="121">
        <f t="shared" ca="1" si="158"/>
        <v>0</v>
      </c>
      <c r="AN111" s="121">
        <f t="shared" ca="1" si="158"/>
        <v>0</v>
      </c>
      <c r="AO111" s="121">
        <f t="shared" ca="1" si="158"/>
        <v>0</v>
      </c>
      <c r="AP111" s="121">
        <f t="shared" ca="1" si="158"/>
        <v>0</v>
      </c>
      <c r="AQ111" s="121">
        <f t="shared" ca="1" si="158"/>
        <v>0</v>
      </c>
      <c r="AR111" s="121">
        <f t="shared" ca="1" si="158"/>
        <v>0</v>
      </c>
      <c r="AS111" s="121">
        <f t="shared" ca="1" si="158"/>
        <v>0</v>
      </c>
      <c r="AT111" s="121">
        <f t="shared" ca="1" si="158"/>
        <v>0</v>
      </c>
      <c r="AU111" s="121">
        <f t="shared" ca="1" si="158"/>
        <v>0</v>
      </c>
    </row>
    <row r="112" spans="1:47">
      <c r="A112">
        <v>13</v>
      </c>
      <c r="C112" s="164"/>
      <c r="D112" s="50" t="str">
        <f t="shared" si="142"/>
        <v/>
      </c>
      <c r="E112" s="161" t="str">
        <f t="shared" si="143"/>
        <v/>
      </c>
      <c r="F112" s="43"/>
      <c r="G112" s="161" t="str">
        <f t="shared" si="144"/>
        <v/>
      </c>
      <c r="H112" s="43"/>
      <c r="I112" s="161" t="str">
        <f t="shared" si="145"/>
        <v/>
      </c>
      <c r="J112" s="43"/>
      <c r="K112" s="161" t="str">
        <f t="shared" si="146"/>
        <v/>
      </c>
      <c r="L112" s="43"/>
      <c r="M112" s="43"/>
      <c r="N112" s="43"/>
      <c r="O112" s="43"/>
      <c r="P112" s="163"/>
      <c r="AF112" s="44"/>
      <c r="AG112" s="45">
        <f ca="1">AI110</f>
        <v>1</v>
      </c>
      <c r="AH112" s="121">
        <f t="shared" ref="AH112:AU112" ca="1" si="159">IF(ISNA(AH9),0,IF(AH9="",0,IF(AH$110=$AG112,1,0)*AH9))</f>
        <v>0</v>
      </c>
      <c r="AI112" s="121">
        <f t="shared" si="159"/>
        <v>0</v>
      </c>
      <c r="AJ112" s="121">
        <f t="shared" ca="1" si="159"/>
        <v>0</v>
      </c>
      <c r="AK112" s="121">
        <f t="shared" ca="1" si="159"/>
        <v>0</v>
      </c>
      <c r="AL112" s="121">
        <f t="shared" ca="1" si="159"/>
        <v>0</v>
      </c>
      <c r="AM112" s="121">
        <f t="shared" ca="1" si="159"/>
        <v>0</v>
      </c>
      <c r="AN112" s="121">
        <f t="shared" ca="1" si="159"/>
        <v>0</v>
      </c>
      <c r="AO112" s="121">
        <f t="shared" ca="1" si="159"/>
        <v>0</v>
      </c>
      <c r="AP112" s="121">
        <f t="shared" ca="1" si="159"/>
        <v>0</v>
      </c>
      <c r="AQ112" s="121">
        <f t="shared" ca="1" si="159"/>
        <v>0</v>
      </c>
      <c r="AR112" s="121">
        <f t="shared" ca="1" si="159"/>
        <v>0</v>
      </c>
      <c r="AS112" s="121">
        <f t="shared" ca="1" si="159"/>
        <v>0</v>
      </c>
      <c r="AT112" s="121">
        <f t="shared" ca="1" si="159"/>
        <v>0</v>
      </c>
      <c r="AU112" s="121">
        <f t="shared" ca="1" si="159"/>
        <v>0</v>
      </c>
    </row>
    <row r="113" spans="1:47">
      <c r="C113" s="164"/>
      <c r="D113" s="43"/>
      <c r="E113" s="43"/>
      <c r="F113" s="43"/>
      <c r="G113" s="43"/>
      <c r="H113" s="43"/>
      <c r="I113" s="43"/>
      <c r="J113" s="43"/>
      <c r="K113" s="43"/>
      <c r="L113" s="43"/>
      <c r="M113" s="43"/>
      <c r="N113" s="43"/>
      <c r="O113" s="43"/>
      <c r="P113" s="163"/>
      <c r="AF113" s="44"/>
      <c r="AG113" s="45">
        <f ca="1">AJ110</f>
        <v>1</v>
      </c>
      <c r="AH113" s="121">
        <f t="shared" ref="AH113:AU113" ca="1" si="160">IF(ISNA(AH10),0,IF(AH10="",0,IF(AH$110=$AG113,1,0)*AH10))</f>
        <v>0</v>
      </c>
      <c r="AI113" s="121">
        <f t="shared" ca="1" si="160"/>
        <v>0</v>
      </c>
      <c r="AJ113" s="121">
        <f t="shared" si="160"/>
        <v>0</v>
      </c>
      <c r="AK113" s="121">
        <f t="shared" ca="1" si="160"/>
        <v>0</v>
      </c>
      <c r="AL113" s="121">
        <f t="shared" ca="1" si="160"/>
        <v>0</v>
      </c>
      <c r="AM113" s="121">
        <f t="shared" ca="1" si="160"/>
        <v>0</v>
      </c>
      <c r="AN113" s="121">
        <f t="shared" ca="1" si="160"/>
        <v>0</v>
      </c>
      <c r="AO113" s="121">
        <f t="shared" ca="1" si="160"/>
        <v>0</v>
      </c>
      <c r="AP113" s="121">
        <f t="shared" ca="1" si="160"/>
        <v>0</v>
      </c>
      <c r="AQ113" s="121">
        <f t="shared" ca="1" si="160"/>
        <v>0</v>
      </c>
      <c r="AR113" s="121">
        <f t="shared" ca="1" si="160"/>
        <v>0</v>
      </c>
      <c r="AS113" s="121">
        <f t="shared" ca="1" si="160"/>
        <v>0</v>
      </c>
      <c r="AT113" s="121">
        <f t="shared" ca="1" si="160"/>
        <v>0</v>
      </c>
      <c r="AU113" s="121">
        <f t="shared" ca="1" si="160"/>
        <v>0</v>
      </c>
    </row>
    <row r="114" spans="1:47">
      <c r="C114" s="164"/>
      <c r="D114" s="43"/>
      <c r="E114" s="43"/>
      <c r="F114" s="43"/>
      <c r="G114" s="43"/>
      <c r="H114" s="43"/>
      <c r="I114" s="43"/>
      <c r="J114" s="43"/>
      <c r="K114" s="43"/>
      <c r="L114" s="43"/>
      <c r="M114" s="43"/>
      <c r="N114" s="43"/>
      <c r="O114" s="43"/>
      <c r="P114" s="163"/>
      <c r="AF114" s="44"/>
      <c r="AG114" s="45">
        <f ca="1">AK110</f>
        <v>1</v>
      </c>
      <c r="AH114" s="121">
        <f t="shared" ref="AH114:AU114" ca="1" si="161">IF(ISNA(AH11),0,IF(AH11="",0,IF(AH$110=$AG114,1,0)*AH11))</f>
        <v>0</v>
      </c>
      <c r="AI114" s="121">
        <f t="shared" ca="1" si="161"/>
        <v>0</v>
      </c>
      <c r="AJ114" s="121">
        <f t="shared" ca="1" si="161"/>
        <v>0</v>
      </c>
      <c r="AK114" s="121">
        <f t="shared" si="161"/>
        <v>0</v>
      </c>
      <c r="AL114" s="121">
        <f t="shared" ca="1" si="161"/>
        <v>0</v>
      </c>
      <c r="AM114" s="121">
        <f t="shared" ca="1" si="161"/>
        <v>0</v>
      </c>
      <c r="AN114" s="121">
        <f t="shared" ca="1" si="161"/>
        <v>0</v>
      </c>
      <c r="AO114" s="121">
        <f t="shared" ca="1" si="161"/>
        <v>0</v>
      </c>
      <c r="AP114" s="121">
        <f t="shared" ca="1" si="161"/>
        <v>0</v>
      </c>
      <c r="AQ114" s="121">
        <f t="shared" ca="1" si="161"/>
        <v>0</v>
      </c>
      <c r="AR114" s="121">
        <f t="shared" ca="1" si="161"/>
        <v>0</v>
      </c>
      <c r="AS114" s="121">
        <f t="shared" ca="1" si="161"/>
        <v>0</v>
      </c>
      <c r="AT114" s="121">
        <f t="shared" ca="1" si="161"/>
        <v>0</v>
      </c>
      <c r="AU114" s="121">
        <f t="shared" ca="1" si="161"/>
        <v>0</v>
      </c>
    </row>
    <row r="115" spans="1:47">
      <c r="C115" s="164"/>
      <c r="D115" s="43"/>
      <c r="E115" s="43"/>
      <c r="F115" s="43"/>
      <c r="G115" s="43"/>
      <c r="H115" s="43"/>
      <c r="I115" s="43"/>
      <c r="J115" s="43"/>
      <c r="K115" s="43"/>
      <c r="L115" s="43"/>
      <c r="M115" s="43"/>
      <c r="N115" s="43"/>
      <c r="O115" s="43"/>
      <c r="P115" s="163"/>
      <c r="AF115" s="44"/>
      <c r="AG115" s="45">
        <f ca="1">AL110</f>
        <v>1</v>
      </c>
      <c r="AH115" s="121">
        <f t="shared" ref="AH115:AU115" ca="1" si="162">IF(ISNA(AH12),0,IF(AH12="",0,IF(AH$110=$AG115,1,0)*AH12))</f>
        <v>0</v>
      </c>
      <c r="AI115" s="121">
        <f t="shared" ca="1" si="162"/>
        <v>0</v>
      </c>
      <c r="AJ115" s="121">
        <f t="shared" ca="1" si="162"/>
        <v>0</v>
      </c>
      <c r="AK115" s="121">
        <f t="shared" ca="1" si="162"/>
        <v>0</v>
      </c>
      <c r="AL115" s="121">
        <f t="shared" si="162"/>
        <v>0</v>
      </c>
      <c r="AM115" s="121">
        <f t="shared" ca="1" si="162"/>
        <v>0</v>
      </c>
      <c r="AN115" s="121">
        <f t="shared" ca="1" si="162"/>
        <v>0</v>
      </c>
      <c r="AO115" s="121">
        <f t="shared" ca="1" si="162"/>
        <v>0</v>
      </c>
      <c r="AP115" s="121">
        <f t="shared" ca="1" si="162"/>
        <v>0</v>
      </c>
      <c r="AQ115" s="121">
        <f t="shared" ca="1" si="162"/>
        <v>0</v>
      </c>
      <c r="AR115" s="121">
        <f t="shared" ca="1" si="162"/>
        <v>0</v>
      </c>
      <c r="AS115" s="121">
        <f t="shared" ca="1" si="162"/>
        <v>0</v>
      </c>
      <c r="AT115" s="121">
        <f t="shared" ca="1" si="162"/>
        <v>0</v>
      </c>
      <c r="AU115" s="121">
        <f t="shared" ca="1" si="162"/>
        <v>0</v>
      </c>
    </row>
    <row r="116" spans="1:47">
      <c r="A116">
        <v>0</v>
      </c>
      <c r="C116" s="164"/>
      <c r="D116" s="50" t="s">
        <v>213</v>
      </c>
      <c r="E116" s="50" t="s">
        <v>214</v>
      </c>
      <c r="F116" s="50" t="s">
        <v>215</v>
      </c>
      <c r="G116" s="165" t="s">
        <v>216</v>
      </c>
      <c r="H116" s="165" t="s">
        <v>215</v>
      </c>
      <c r="I116" s="50" t="s">
        <v>217</v>
      </c>
      <c r="J116" s="165" t="s">
        <v>215</v>
      </c>
      <c r="K116" s="50" t="s">
        <v>218</v>
      </c>
      <c r="L116" s="165" t="s">
        <v>215</v>
      </c>
      <c r="M116" s="50" t="s">
        <v>219</v>
      </c>
      <c r="N116" s="165" t="s">
        <v>215</v>
      </c>
      <c r="O116" s="43"/>
      <c r="P116" s="163"/>
      <c r="AF116" s="44"/>
      <c r="AG116" s="45">
        <f ca="1">AM110</f>
        <v>1</v>
      </c>
      <c r="AH116" s="121">
        <f t="shared" ref="AH116:AU116" ca="1" si="163">IF(ISNA(AH13),0,IF(AH13="",0,IF(AH$110=$AG116,1,0)*AH13))</f>
        <v>0</v>
      </c>
      <c r="AI116" s="121">
        <f t="shared" ca="1" si="163"/>
        <v>0</v>
      </c>
      <c r="AJ116" s="121">
        <f t="shared" ca="1" si="163"/>
        <v>0</v>
      </c>
      <c r="AK116" s="121">
        <f t="shared" ca="1" si="163"/>
        <v>0</v>
      </c>
      <c r="AL116" s="121">
        <f t="shared" ca="1" si="163"/>
        <v>0</v>
      </c>
      <c r="AM116" s="121">
        <f t="shared" si="163"/>
        <v>0</v>
      </c>
      <c r="AN116" s="121">
        <f t="shared" ca="1" si="163"/>
        <v>0</v>
      </c>
      <c r="AO116" s="121">
        <f t="shared" ca="1" si="163"/>
        <v>0</v>
      </c>
      <c r="AP116" s="121">
        <f t="shared" ca="1" si="163"/>
        <v>0</v>
      </c>
      <c r="AQ116" s="121">
        <f t="shared" ca="1" si="163"/>
        <v>0</v>
      </c>
      <c r="AR116" s="121">
        <f t="shared" ca="1" si="163"/>
        <v>0</v>
      </c>
      <c r="AS116" s="121">
        <f t="shared" ca="1" si="163"/>
        <v>0</v>
      </c>
      <c r="AT116" s="121">
        <f t="shared" ca="1" si="163"/>
        <v>0</v>
      </c>
      <c r="AU116" s="121">
        <f t="shared" ca="1" si="163"/>
        <v>0</v>
      </c>
    </row>
    <row r="117" spans="1:47">
      <c r="A117">
        <v>1</v>
      </c>
      <c r="C117" s="164"/>
      <c r="D117" s="50" t="str">
        <f t="shared" ref="D117:D130" si="164">IF($A117&gt;$B$2,"",CONCATENATE("| ",A117," |"))</f>
        <v>| 1 |</v>
      </c>
      <c r="E117" s="50" t="str">
        <f t="shared" ref="E117:E130" ca="1" si="165">IF($A117&gt;$B$2,"",G6)</f>
        <v>ベルA</v>
      </c>
      <c r="F117" s="50" t="str">
        <f t="shared" ref="F117:F130" si="166">IF($A117&gt;$B$2,"",CONCATENATE("| "))</f>
        <v xml:space="preserve">| </v>
      </c>
      <c r="G117" s="50">
        <f t="shared" ref="G117:G130" ca="1" si="167">IF($A117&gt;$B$2,"",H6)</f>
        <v>0</v>
      </c>
      <c r="H117" s="50" t="str">
        <f t="shared" ref="H117:H130" si="168">IF($A117&gt;$B$2,"",CONCATENATE("| "))</f>
        <v xml:space="preserve">| </v>
      </c>
      <c r="I117" s="165"/>
      <c r="J117" s="165" t="s">
        <v>215</v>
      </c>
      <c r="K117" s="50"/>
      <c r="L117" s="165" t="s">
        <v>215</v>
      </c>
      <c r="M117" s="50"/>
      <c r="N117" s="165" t="s">
        <v>215</v>
      </c>
      <c r="O117" s="43"/>
      <c r="P117" s="163"/>
      <c r="AF117" s="44"/>
      <c r="AG117" s="45">
        <f ca="1">AN110</f>
        <v>1</v>
      </c>
      <c r="AH117" s="121">
        <f t="shared" ref="AH117:AU117" ca="1" si="169">IF(ISNA(AH14),0,IF(AH14="",0,IF(AH$110=$AG117,1,0)*AH14))</f>
        <v>0</v>
      </c>
      <c r="AI117" s="121">
        <f t="shared" ca="1" si="169"/>
        <v>0</v>
      </c>
      <c r="AJ117" s="121">
        <f t="shared" ca="1" si="169"/>
        <v>0</v>
      </c>
      <c r="AK117" s="121">
        <f t="shared" ca="1" si="169"/>
        <v>0</v>
      </c>
      <c r="AL117" s="121">
        <f t="shared" ca="1" si="169"/>
        <v>0</v>
      </c>
      <c r="AM117" s="121">
        <f t="shared" ca="1" si="169"/>
        <v>0</v>
      </c>
      <c r="AN117" s="121">
        <f t="shared" si="169"/>
        <v>0</v>
      </c>
      <c r="AO117" s="121">
        <f t="shared" ca="1" si="169"/>
        <v>0</v>
      </c>
      <c r="AP117" s="121">
        <f t="shared" ca="1" si="169"/>
        <v>0</v>
      </c>
      <c r="AQ117" s="121">
        <f t="shared" ca="1" si="169"/>
        <v>0</v>
      </c>
      <c r="AR117" s="121">
        <f t="shared" ca="1" si="169"/>
        <v>0</v>
      </c>
      <c r="AS117" s="121">
        <f t="shared" ca="1" si="169"/>
        <v>0</v>
      </c>
      <c r="AT117" s="121">
        <f t="shared" ca="1" si="169"/>
        <v>0</v>
      </c>
      <c r="AU117" s="121">
        <f t="shared" ca="1" si="169"/>
        <v>0</v>
      </c>
    </row>
    <row r="118" spans="1:47">
      <c r="A118">
        <v>2</v>
      </c>
      <c r="C118" s="164"/>
      <c r="D118" s="50" t="str">
        <f t="shared" si="164"/>
        <v>| 2 |</v>
      </c>
      <c r="E118" s="50" t="str">
        <f t="shared" ca="1" si="165"/>
        <v>INF</v>
      </c>
      <c r="F118" s="50" t="str">
        <f t="shared" si="166"/>
        <v xml:space="preserve">| </v>
      </c>
      <c r="G118" s="50">
        <f t="shared" ca="1" si="167"/>
        <v>0</v>
      </c>
      <c r="H118" s="50" t="str">
        <f t="shared" si="168"/>
        <v xml:space="preserve">| </v>
      </c>
      <c r="I118" s="165"/>
      <c r="J118" s="165" t="s">
        <v>215</v>
      </c>
      <c r="K118" s="50"/>
      <c r="L118" s="165" t="s">
        <v>215</v>
      </c>
      <c r="M118" s="50"/>
      <c r="N118" s="165" t="s">
        <v>215</v>
      </c>
      <c r="O118" s="43"/>
      <c r="P118" s="163"/>
      <c r="AF118" s="44"/>
      <c r="AG118" s="45">
        <f ca="1">AO110</f>
        <v>1</v>
      </c>
      <c r="AH118" s="121">
        <f t="shared" ref="AH118:AU118" ca="1" si="170">IF(ISNA(AH15),0,IF(AH15="",0,IF(AH$110=$AG118,1,0)*AH15))</f>
        <v>0</v>
      </c>
      <c r="AI118" s="121">
        <f t="shared" ca="1" si="170"/>
        <v>0</v>
      </c>
      <c r="AJ118" s="121">
        <f t="shared" ca="1" si="170"/>
        <v>0</v>
      </c>
      <c r="AK118" s="121">
        <f t="shared" ca="1" si="170"/>
        <v>0</v>
      </c>
      <c r="AL118" s="121">
        <f t="shared" ca="1" si="170"/>
        <v>0</v>
      </c>
      <c r="AM118" s="121">
        <f t="shared" ca="1" si="170"/>
        <v>0</v>
      </c>
      <c r="AN118" s="121">
        <f t="shared" ca="1" si="170"/>
        <v>0</v>
      </c>
      <c r="AO118" s="121">
        <f t="shared" si="170"/>
        <v>0</v>
      </c>
      <c r="AP118" s="121">
        <f t="shared" ca="1" si="170"/>
        <v>0</v>
      </c>
      <c r="AQ118" s="121">
        <f t="shared" ca="1" si="170"/>
        <v>0</v>
      </c>
      <c r="AR118" s="121">
        <f t="shared" ca="1" si="170"/>
        <v>0</v>
      </c>
      <c r="AS118" s="121">
        <f t="shared" ca="1" si="170"/>
        <v>0</v>
      </c>
      <c r="AT118" s="121">
        <f t="shared" ca="1" si="170"/>
        <v>0</v>
      </c>
      <c r="AU118" s="121">
        <f t="shared" ca="1" si="170"/>
        <v>0</v>
      </c>
    </row>
    <row r="119" spans="1:47">
      <c r="A119">
        <v>3</v>
      </c>
      <c r="C119" s="164"/>
      <c r="D119" s="50" t="str">
        <f t="shared" si="164"/>
        <v>| 3 |</v>
      </c>
      <c r="E119" s="50" t="str">
        <f t="shared" ca="1" si="165"/>
        <v>USG</v>
      </c>
      <c r="F119" s="50" t="str">
        <f t="shared" si="166"/>
        <v xml:space="preserve">| </v>
      </c>
      <c r="G119" s="50">
        <f t="shared" ca="1" si="167"/>
        <v>0</v>
      </c>
      <c r="H119" s="50" t="str">
        <f t="shared" si="168"/>
        <v xml:space="preserve">| </v>
      </c>
      <c r="I119" s="165"/>
      <c r="J119" s="165" t="s">
        <v>215</v>
      </c>
      <c r="K119" s="50"/>
      <c r="L119" s="165" t="s">
        <v>215</v>
      </c>
      <c r="M119" s="50"/>
      <c r="N119" s="165" t="s">
        <v>215</v>
      </c>
      <c r="O119" s="43"/>
      <c r="P119" s="163"/>
      <c r="AF119" s="44"/>
      <c r="AG119" s="45">
        <f ca="1">AP110</f>
        <v>1</v>
      </c>
      <c r="AH119" s="121">
        <f t="shared" ref="AH119:AU119" ca="1" si="171">IF(ISNA(AH16),0,IF(AH16="",0,IF(AH$110=$AG119,1,0)*AH16))</f>
        <v>0</v>
      </c>
      <c r="AI119" s="121">
        <f t="shared" ca="1" si="171"/>
        <v>0</v>
      </c>
      <c r="AJ119" s="121">
        <f t="shared" ca="1" si="171"/>
        <v>0</v>
      </c>
      <c r="AK119" s="121">
        <f t="shared" ca="1" si="171"/>
        <v>0</v>
      </c>
      <c r="AL119" s="121">
        <f t="shared" ca="1" si="171"/>
        <v>0</v>
      </c>
      <c r="AM119" s="121">
        <f t="shared" ca="1" si="171"/>
        <v>0</v>
      </c>
      <c r="AN119" s="121">
        <f t="shared" ca="1" si="171"/>
        <v>0</v>
      </c>
      <c r="AO119" s="121">
        <f t="shared" ca="1" si="171"/>
        <v>0</v>
      </c>
      <c r="AP119" s="121">
        <f t="shared" si="171"/>
        <v>0</v>
      </c>
      <c r="AQ119" s="121">
        <f t="shared" ca="1" si="171"/>
        <v>0</v>
      </c>
      <c r="AR119" s="121">
        <f t="shared" ca="1" si="171"/>
        <v>0</v>
      </c>
      <c r="AS119" s="121">
        <f t="shared" ca="1" si="171"/>
        <v>0</v>
      </c>
      <c r="AT119" s="121">
        <f t="shared" ca="1" si="171"/>
        <v>0</v>
      </c>
      <c r="AU119" s="121">
        <f t="shared" ca="1" si="171"/>
        <v>0</v>
      </c>
    </row>
    <row r="120" spans="1:47">
      <c r="A120">
        <v>4</v>
      </c>
      <c r="C120" s="164"/>
      <c r="D120" s="50" t="str">
        <f t="shared" si="164"/>
        <v>| 4 |</v>
      </c>
      <c r="E120" s="50" t="str">
        <f t="shared" ca="1" si="165"/>
        <v>海の馬</v>
      </c>
      <c r="F120" s="50" t="str">
        <f t="shared" si="166"/>
        <v xml:space="preserve">| </v>
      </c>
      <c r="G120" s="50">
        <f t="shared" ca="1" si="167"/>
        <v>0</v>
      </c>
      <c r="H120" s="50" t="str">
        <f t="shared" si="168"/>
        <v xml:space="preserve">| </v>
      </c>
      <c r="I120" s="165"/>
      <c r="J120" s="165" t="s">
        <v>215</v>
      </c>
      <c r="K120" s="50"/>
      <c r="L120" s="165" t="s">
        <v>215</v>
      </c>
      <c r="M120" s="50"/>
      <c r="N120" s="165" t="s">
        <v>215</v>
      </c>
      <c r="O120" s="43"/>
      <c r="P120" s="163"/>
      <c r="AF120" s="44"/>
      <c r="AG120" s="45">
        <f ca="1">AQ$110</f>
        <v>1</v>
      </c>
      <c r="AH120" s="121">
        <f t="shared" ref="AH120:AU120" ca="1" si="172">IF(ISNA(AH17),0,IF(AH17="",0,IF(AH$110=$AG120,1,0)*AH17))</f>
        <v>0</v>
      </c>
      <c r="AI120" s="121">
        <f t="shared" ca="1" si="172"/>
        <v>0</v>
      </c>
      <c r="AJ120" s="121">
        <f t="shared" ca="1" si="172"/>
        <v>0</v>
      </c>
      <c r="AK120" s="121">
        <f t="shared" ca="1" si="172"/>
        <v>0</v>
      </c>
      <c r="AL120" s="121">
        <f t="shared" ca="1" si="172"/>
        <v>0</v>
      </c>
      <c r="AM120" s="121">
        <f t="shared" ca="1" si="172"/>
        <v>0</v>
      </c>
      <c r="AN120" s="121">
        <f t="shared" ca="1" si="172"/>
        <v>0</v>
      </c>
      <c r="AO120" s="121">
        <f t="shared" ca="1" si="172"/>
        <v>0</v>
      </c>
      <c r="AP120" s="121">
        <f t="shared" ca="1" si="172"/>
        <v>0</v>
      </c>
      <c r="AQ120" s="121">
        <f t="shared" si="172"/>
        <v>0</v>
      </c>
      <c r="AR120" s="121">
        <f t="shared" ca="1" si="172"/>
        <v>0</v>
      </c>
      <c r="AS120" s="121">
        <f t="shared" ca="1" si="172"/>
        <v>0</v>
      </c>
      <c r="AT120" s="121">
        <f t="shared" ca="1" si="172"/>
        <v>0</v>
      </c>
      <c r="AU120" s="121">
        <f t="shared" ca="1" si="172"/>
        <v>0</v>
      </c>
    </row>
    <row r="121" spans="1:47">
      <c r="A121">
        <v>5</v>
      </c>
      <c r="C121" s="164"/>
      <c r="D121" s="50" t="str">
        <f t="shared" si="164"/>
        <v>| 5 |</v>
      </c>
      <c r="E121" s="50" t="str">
        <f t="shared" ca="1" si="165"/>
        <v>アゴA</v>
      </c>
      <c r="F121" s="50" t="str">
        <f t="shared" si="166"/>
        <v xml:space="preserve">| </v>
      </c>
      <c r="G121" s="50">
        <f t="shared" ca="1" si="167"/>
        <v>0</v>
      </c>
      <c r="H121" s="50" t="str">
        <f t="shared" si="168"/>
        <v xml:space="preserve">| </v>
      </c>
      <c r="I121" s="165"/>
      <c r="J121" s="165" t="s">
        <v>215</v>
      </c>
      <c r="K121" s="50"/>
      <c r="L121" s="165" t="s">
        <v>215</v>
      </c>
      <c r="M121" s="50"/>
      <c r="N121" s="165" t="s">
        <v>215</v>
      </c>
      <c r="O121" s="43"/>
      <c r="P121" s="163"/>
      <c r="AF121" s="44"/>
      <c r="AG121" s="45">
        <f ca="1">AR$110</f>
        <v>1</v>
      </c>
      <c r="AH121" s="121">
        <f t="shared" ref="AH121:AU121" ca="1" si="173">IF(ISNA(AH18),0,IF(AH18="",0,IF(AH$110=$AG121,1,0)*AH18))</f>
        <v>0</v>
      </c>
      <c r="AI121" s="121">
        <f t="shared" ca="1" si="173"/>
        <v>0</v>
      </c>
      <c r="AJ121" s="121">
        <f t="shared" ca="1" si="173"/>
        <v>0</v>
      </c>
      <c r="AK121" s="121">
        <f t="shared" ca="1" si="173"/>
        <v>0</v>
      </c>
      <c r="AL121" s="121">
        <f t="shared" ca="1" si="173"/>
        <v>0</v>
      </c>
      <c r="AM121" s="121">
        <f t="shared" ca="1" si="173"/>
        <v>0</v>
      </c>
      <c r="AN121" s="121">
        <f t="shared" ca="1" si="173"/>
        <v>0</v>
      </c>
      <c r="AO121" s="121">
        <f t="shared" ca="1" si="173"/>
        <v>0</v>
      </c>
      <c r="AP121" s="121">
        <f t="shared" ca="1" si="173"/>
        <v>0</v>
      </c>
      <c r="AQ121" s="121">
        <f t="shared" ca="1" si="173"/>
        <v>0</v>
      </c>
      <c r="AR121" s="121">
        <f t="shared" si="173"/>
        <v>0</v>
      </c>
      <c r="AS121" s="121">
        <f t="shared" ca="1" si="173"/>
        <v>0</v>
      </c>
      <c r="AT121" s="121">
        <f t="shared" ca="1" si="173"/>
        <v>0</v>
      </c>
      <c r="AU121" s="121">
        <f t="shared" ca="1" si="173"/>
        <v>0</v>
      </c>
    </row>
    <row r="122" spans="1:47">
      <c r="A122">
        <v>6</v>
      </c>
      <c r="C122" s="164"/>
      <c r="D122" s="50" t="str">
        <f t="shared" si="164"/>
        <v>| 6 |</v>
      </c>
      <c r="E122" s="50" t="str">
        <f t="shared" ca="1" si="165"/>
        <v>クルA</v>
      </c>
      <c r="F122" s="50" t="str">
        <f t="shared" si="166"/>
        <v xml:space="preserve">| </v>
      </c>
      <c r="G122" s="50">
        <f t="shared" ca="1" si="167"/>
        <v>0</v>
      </c>
      <c r="H122" s="50" t="str">
        <f t="shared" si="168"/>
        <v xml:space="preserve">| </v>
      </c>
      <c r="I122" s="165"/>
      <c r="J122" s="165" t="s">
        <v>215</v>
      </c>
      <c r="K122" s="50"/>
      <c r="L122" s="165" t="s">
        <v>215</v>
      </c>
      <c r="M122" s="50"/>
      <c r="N122" s="165" t="s">
        <v>215</v>
      </c>
      <c r="O122" s="43"/>
      <c r="P122" s="163"/>
      <c r="AF122" s="44"/>
      <c r="AG122" s="45">
        <f ca="1">AS$110</f>
        <v>1</v>
      </c>
      <c r="AH122" s="121">
        <f t="shared" ref="AH122:AU122" ca="1" si="174">IF(ISNA(AH19),0,IF(AH19="",0,IF(AH$110=$AG122,1,0)*AH19))</f>
        <v>0</v>
      </c>
      <c r="AI122" s="121">
        <f t="shared" ca="1" si="174"/>
        <v>0</v>
      </c>
      <c r="AJ122" s="121">
        <f t="shared" ca="1" si="174"/>
        <v>0</v>
      </c>
      <c r="AK122" s="121">
        <f t="shared" ca="1" si="174"/>
        <v>0</v>
      </c>
      <c r="AL122" s="121">
        <f t="shared" ca="1" si="174"/>
        <v>0</v>
      </c>
      <c r="AM122" s="121">
        <f t="shared" ca="1" si="174"/>
        <v>0</v>
      </c>
      <c r="AN122" s="121">
        <f t="shared" ca="1" si="174"/>
        <v>0</v>
      </c>
      <c r="AO122" s="121">
        <f t="shared" ca="1" si="174"/>
        <v>0</v>
      </c>
      <c r="AP122" s="121">
        <f t="shared" ca="1" si="174"/>
        <v>0</v>
      </c>
      <c r="AQ122" s="121">
        <f t="shared" ca="1" si="174"/>
        <v>0</v>
      </c>
      <c r="AR122" s="121">
        <f t="shared" ca="1" si="174"/>
        <v>0</v>
      </c>
      <c r="AS122" s="121">
        <f t="shared" si="174"/>
        <v>0</v>
      </c>
      <c r="AT122" s="121">
        <f t="shared" ca="1" si="174"/>
        <v>0</v>
      </c>
      <c r="AU122" s="121">
        <f t="shared" ca="1" si="174"/>
        <v>0</v>
      </c>
    </row>
    <row r="123" spans="1:47">
      <c r="A123">
        <v>7</v>
      </c>
      <c r="C123" s="164"/>
      <c r="D123" s="50" t="str">
        <f t="shared" si="164"/>
        <v>| 7 |</v>
      </c>
      <c r="E123" s="50" t="str">
        <f t="shared" ca="1" si="165"/>
        <v>MGA</v>
      </c>
      <c r="F123" s="50" t="str">
        <f t="shared" si="166"/>
        <v xml:space="preserve">| </v>
      </c>
      <c r="G123" s="50">
        <f t="shared" ca="1" si="167"/>
        <v>0</v>
      </c>
      <c r="H123" s="50" t="str">
        <f t="shared" si="168"/>
        <v xml:space="preserve">| </v>
      </c>
      <c r="I123" s="165"/>
      <c r="J123" s="165" t="s">
        <v>215</v>
      </c>
      <c r="K123" s="50"/>
      <c r="L123" s="165" t="s">
        <v>215</v>
      </c>
      <c r="M123" s="50"/>
      <c r="N123" s="165" t="s">
        <v>215</v>
      </c>
      <c r="O123" s="43"/>
      <c r="P123" s="163"/>
      <c r="AF123" s="44"/>
      <c r="AG123" s="45">
        <f ca="1">AT$110</f>
        <v>1</v>
      </c>
      <c r="AH123" s="121">
        <f t="shared" ref="AH123:AU123" ca="1" si="175">IF(ISNA(AH20),0,IF(AH20="",0,IF(AH$110=$AG123,1,0)*AH20))</f>
        <v>0</v>
      </c>
      <c r="AI123" s="121">
        <f t="shared" ca="1" si="175"/>
        <v>0</v>
      </c>
      <c r="AJ123" s="121">
        <f t="shared" ca="1" si="175"/>
        <v>0</v>
      </c>
      <c r="AK123" s="121">
        <f t="shared" ca="1" si="175"/>
        <v>0</v>
      </c>
      <c r="AL123" s="121">
        <f t="shared" ca="1" si="175"/>
        <v>0</v>
      </c>
      <c r="AM123" s="121">
        <f t="shared" ca="1" si="175"/>
        <v>0</v>
      </c>
      <c r="AN123" s="121">
        <f t="shared" ca="1" si="175"/>
        <v>0</v>
      </c>
      <c r="AO123" s="121">
        <f t="shared" ca="1" si="175"/>
        <v>0</v>
      </c>
      <c r="AP123" s="121">
        <f t="shared" ca="1" si="175"/>
        <v>0</v>
      </c>
      <c r="AQ123" s="121">
        <f t="shared" ca="1" si="175"/>
        <v>0</v>
      </c>
      <c r="AR123" s="121">
        <f t="shared" ca="1" si="175"/>
        <v>0</v>
      </c>
      <c r="AS123" s="121">
        <f t="shared" ca="1" si="175"/>
        <v>0</v>
      </c>
      <c r="AT123" s="121">
        <f t="shared" si="175"/>
        <v>0</v>
      </c>
      <c r="AU123" s="121">
        <f t="shared" ca="1" si="175"/>
        <v>0</v>
      </c>
    </row>
    <row r="124" spans="1:47">
      <c r="A124">
        <v>8</v>
      </c>
      <c r="C124" s="164"/>
      <c r="D124" s="50" t="str">
        <f t="shared" si="164"/>
        <v>| 8 |</v>
      </c>
      <c r="E124" s="50" t="str">
        <f t="shared" ca="1" si="165"/>
        <v>お嬢様</v>
      </c>
      <c r="F124" s="50" t="str">
        <f t="shared" si="166"/>
        <v xml:space="preserve">| </v>
      </c>
      <c r="G124" s="50">
        <f t="shared" ca="1" si="167"/>
        <v>0</v>
      </c>
      <c r="H124" s="50" t="str">
        <f t="shared" si="168"/>
        <v xml:space="preserve">| </v>
      </c>
      <c r="I124" s="165"/>
      <c r="J124" s="165" t="s">
        <v>215</v>
      </c>
      <c r="K124" s="50"/>
      <c r="L124" s="165" t="s">
        <v>215</v>
      </c>
      <c r="M124" s="50"/>
      <c r="N124" s="165" t="s">
        <v>215</v>
      </c>
      <c r="O124" s="43"/>
      <c r="P124" s="163"/>
      <c r="AF124" s="44"/>
      <c r="AG124" s="45">
        <f ca="1">AU$110</f>
        <v>1</v>
      </c>
      <c r="AH124" s="121">
        <f t="shared" ref="AH124:AU124" ca="1" si="176">IF(ISNA(AH21),0,IF(AH21="",0,IF(AH$110=$AG124,1,0)*AH21))</f>
        <v>0</v>
      </c>
      <c r="AI124" s="121">
        <f t="shared" ca="1" si="176"/>
        <v>0</v>
      </c>
      <c r="AJ124" s="121">
        <f t="shared" ca="1" si="176"/>
        <v>0</v>
      </c>
      <c r="AK124" s="121">
        <f t="shared" ca="1" si="176"/>
        <v>0</v>
      </c>
      <c r="AL124" s="121">
        <f t="shared" ca="1" si="176"/>
        <v>0</v>
      </c>
      <c r="AM124" s="121">
        <f t="shared" ca="1" si="176"/>
        <v>0</v>
      </c>
      <c r="AN124" s="121">
        <f t="shared" ca="1" si="176"/>
        <v>0</v>
      </c>
      <c r="AO124" s="121">
        <f t="shared" ca="1" si="176"/>
        <v>0</v>
      </c>
      <c r="AP124" s="121">
        <f t="shared" ca="1" si="176"/>
        <v>0</v>
      </c>
      <c r="AQ124" s="121">
        <f t="shared" ca="1" si="176"/>
        <v>0</v>
      </c>
      <c r="AR124" s="121">
        <f t="shared" ca="1" si="176"/>
        <v>0</v>
      </c>
      <c r="AS124" s="121">
        <f t="shared" ca="1" si="176"/>
        <v>0</v>
      </c>
      <c r="AT124" s="121">
        <f t="shared" ca="1" si="176"/>
        <v>0</v>
      </c>
      <c r="AU124" s="121">
        <f t="shared" si="176"/>
        <v>0</v>
      </c>
    </row>
    <row r="125" spans="1:47">
      <c r="A125">
        <v>9</v>
      </c>
      <c r="C125" s="164"/>
      <c r="D125" s="50" t="str">
        <f t="shared" si="164"/>
        <v>| 9 |</v>
      </c>
      <c r="E125" s="50" t="str">
        <f t="shared" ca="1" si="165"/>
        <v>VIP</v>
      </c>
      <c r="F125" s="50" t="str">
        <f t="shared" si="166"/>
        <v xml:space="preserve">| </v>
      </c>
      <c r="G125" s="50">
        <f t="shared" ca="1" si="167"/>
        <v>0</v>
      </c>
      <c r="H125" s="50" t="str">
        <f t="shared" si="168"/>
        <v xml:space="preserve">| </v>
      </c>
      <c r="I125" s="165"/>
      <c r="J125" s="165" t="s">
        <v>215</v>
      </c>
      <c r="K125" s="50"/>
      <c r="L125" s="165" t="s">
        <v>215</v>
      </c>
      <c r="M125" s="50"/>
      <c r="N125" s="165" t="s">
        <v>215</v>
      </c>
      <c r="O125" s="43"/>
      <c r="P125" s="163"/>
      <c r="AF125" s="44"/>
      <c r="AH125" s="139">
        <f t="shared" ref="AH125:AU125" ca="1" si="177">AH110-SUM(AH111:AH124)/100</f>
        <v>1</v>
      </c>
      <c r="AI125" s="139">
        <f t="shared" ca="1" si="177"/>
        <v>1</v>
      </c>
      <c r="AJ125" s="139">
        <f t="shared" ca="1" si="177"/>
        <v>1</v>
      </c>
      <c r="AK125" s="139">
        <f t="shared" ca="1" si="177"/>
        <v>1</v>
      </c>
      <c r="AL125" s="139">
        <f t="shared" ca="1" si="177"/>
        <v>1</v>
      </c>
      <c r="AM125" s="139">
        <f t="shared" ca="1" si="177"/>
        <v>1</v>
      </c>
      <c r="AN125" s="139">
        <f t="shared" ca="1" si="177"/>
        <v>1</v>
      </c>
      <c r="AO125" s="139">
        <f t="shared" ca="1" si="177"/>
        <v>1</v>
      </c>
      <c r="AP125" s="139">
        <f t="shared" ca="1" si="177"/>
        <v>1</v>
      </c>
      <c r="AQ125" s="139">
        <f t="shared" ca="1" si="177"/>
        <v>1</v>
      </c>
      <c r="AR125" s="139">
        <f t="shared" ca="1" si="177"/>
        <v>1</v>
      </c>
      <c r="AS125" s="139">
        <f t="shared" ca="1" si="177"/>
        <v>1</v>
      </c>
      <c r="AT125" s="139">
        <f t="shared" ca="1" si="177"/>
        <v>1</v>
      </c>
      <c r="AU125" s="139">
        <f t="shared" ca="1" si="177"/>
        <v>1</v>
      </c>
    </row>
    <row r="126" spans="1:47">
      <c r="A126">
        <v>10</v>
      </c>
      <c r="C126" s="164"/>
      <c r="D126" s="50" t="str">
        <f t="shared" si="164"/>
        <v>| 10 |</v>
      </c>
      <c r="E126" s="50" t="str">
        <f t="shared" ca="1" si="165"/>
        <v>銀弾丸</v>
      </c>
      <c r="F126" s="50" t="str">
        <f t="shared" si="166"/>
        <v xml:space="preserve">| </v>
      </c>
      <c r="G126" s="50">
        <f t="shared" ca="1" si="167"/>
        <v>0</v>
      </c>
      <c r="H126" s="50" t="str">
        <f t="shared" si="168"/>
        <v xml:space="preserve">| </v>
      </c>
      <c r="I126" s="165"/>
      <c r="J126" s="165" t="s">
        <v>215</v>
      </c>
      <c r="K126" s="50"/>
      <c r="L126" s="165" t="s">
        <v>215</v>
      </c>
      <c r="M126" s="50"/>
      <c r="N126" s="165" t="s">
        <v>215</v>
      </c>
      <c r="O126" s="43"/>
      <c r="P126" s="163"/>
      <c r="AF126" s="44"/>
      <c r="AG126" t="s">
        <v>220</v>
      </c>
      <c r="AH126" s="166">
        <f t="shared" ref="AH126:AU126" ca="1" si="178">RANK(AH125,$AH125:$AU125,1)</f>
        <v>1</v>
      </c>
      <c r="AI126" s="167">
        <f t="shared" ca="1" si="178"/>
        <v>1</v>
      </c>
      <c r="AJ126" s="167">
        <f t="shared" ca="1" si="178"/>
        <v>1</v>
      </c>
      <c r="AK126" s="167">
        <f t="shared" ca="1" si="178"/>
        <v>1</v>
      </c>
      <c r="AL126" s="167">
        <f t="shared" ca="1" si="178"/>
        <v>1</v>
      </c>
      <c r="AM126" s="167">
        <f t="shared" ca="1" si="178"/>
        <v>1</v>
      </c>
      <c r="AN126" s="167">
        <f t="shared" ca="1" si="178"/>
        <v>1</v>
      </c>
      <c r="AO126" s="167">
        <f t="shared" ca="1" si="178"/>
        <v>1</v>
      </c>
      <c r="AP126" s="167">
        <f t="shared" ca="1" si="178"/>
        <v>1</v>
      </c>
      <c r="AQ126" s="167">
        <f t="shared" ca="1" si="178"/>
        <v>1</v>
      </c>
      <c r="AR126" s="167">
        <f t="shared" ca="1" si="178"/>
        <v>1</v>
      </c>
      <c r="AS126" s="167">
        <f t="shared" ca="1" si="178"/>
        <v>1</v>
      </c>
      <c r="AT126" s="167">
        <f t="shared" ca="1" si="178"/>
        <v>1</v>
      </c>
      <c r="AU126" s="168">
        <f t="shared" ca="1" si="178"/>
        <v>1</v>
      </c>
    </row>
    <row r="127" spans="1:47">
      <c r="A127">
        <v>11</v>
      </c>
      <c r="C127" s="164"/>
      <c r="D127" s="50" t="str">
        <f t="shared" si="164"/>
        <v/>
      </c>
      <c r="E127" s="50" t="str">
        <f t="shared" si="165"/>
        <v/>
      </c>
      <c r="F127" s="50" t="str">
        <f t="shared" si="166"/>
        <v/>
      </c>
      <c r="G127" s="50" t="str">
        <f t="shared" si="167"/>
        <v/>
      </c>
      <c r="H127" s="50" t="str">
        <f t="shared" si="168"/>
        <v/>
      </c>
      <c r="I127" s="165"/>
      <c r="J127" s="165"/>
      <c r="K127" s="43"/>
      <c r="L127" s="43"/>
      <c r="M127" s="43"/>
      <c r="N127" s="43"/>
      <c r="O127" s="43"/>
      <c r="P127" s="163"/>
      <c r="AF127" s="44"/>
      <c r="AG127" t="s">
        <v>221</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c r="A128">
        <v>12</v>
      </c>
      <c r="C128" s="164"/>
      <c r="D128" s="50" t="str">
        <f t="shared" si="164"/>
        <v/>
      </c>
      <c r="E128" s="50" t="str">
        <f t="shared" si="165"/>
        <v/>
      </c>
      <c r="F128" s="50" t="str">
        <f t="shared" si="166"/>
        <v/>
      </c>
      <c r="G128" s="50" t="str">
        <f t="shared" si="167"/>
        <v/>
      </c>
      <c r="H128" s="50" t="str">
        <f t="shared" si="168"/>
        <v/>
      </c>
      <c r="I128" s="165"/>
      <c r="J128" s="165"/>
      <c r="K128" s="43"/>
      <c r="L128" s="43"/>
      <c r="M128" s="43"/>
      <c r="N128" s="43"/>
      <c r="O128" s="43"/>
      <c r="P128" s="163"/>
      <c r="AF128" s="44"/>
      <c r="AH128" s="45">
        <f t="shared" ref="AH128:AU128" ca="1" si="179">AH126+AH127/100</f>
        <v>1.01</v>
      </c>
      <c r="AI128" s="45">
        <f t="shared" ca="1" si="179"/>
        <v>1.02</v>
      </c>
      <c r="AJ128" s="45">
        <f t="shared" ca="1" si="179"/>
        <v>1.03</v>
      </c>
      <c r="AK128" s="45">
        <f t="shared" ca="1" si="179"/>
        <v>1.04</v>
      </c>
      <c r="AL128" s="45">
        <f t="shared" ca="1" si="179"/>
        <v>1.05</v>
      </c>
      <c r="AM128" s="45">
        <f t="shared" ca="1" si="179"/>
        <v>1.06</v>
      </c>
      <c r="AN128" s="45">
        <f t="shared" ca="1" si="179"/>
        <v>1.07</v>
      </c>
      <c r="AO128" s="45">
        <f t="shared" ca="1" si="179"/>
        <v>1.08</v>
      </c>
      <c r="AP128" s="45">
        <f t="shared" ca="1" si="179"/>
        <v>1.0900000000000001</v>
      </c>
      <c r="AQ128" s="45">
        <f t="shared" ca="1" si="179"/>
        <v>1.1000000000000001</v>
      </c>
      <c r="AR128" s="45">
        <f t="shared" ca="1" si="179"/>
        <v>1.1100000000000001</v>
      </c>
      <c r="AS128" s="45">
        <f t="shared" ca="1" si="179"/>
        <v>1.1200000000000001</v>
      </c>
      <c r="AT128" s="45">
        <f t="shared" ca="1" si="179"/>
        <v>1.1299999999999999</v>
      </c>
      <c r="AU128" s="45">
        <f t="shared" ca="1" si="179"/>
        <v>1.1400000000000001</v>
      </c>
    </row>
    <row r="129" spans="1:47">
      <c r="A129">
        <v>13</v>
      </c>
      <c r="C129" s="164"/>
      <c r="D129" s="50" t="str">
        <f t="shared" si="164"/>
        <v/>
      </c>
      <c r="E129" s="50" t="str">
        <f t="shared" si="165"/>
        <v/>
      </c>
      <c r="F129" s="50" t="str">
        <f t="shared" si="166"/>
        <v/>
      </c>
      <c r="G129" s="50" t="str">
        <f t="shared" si="167"/>
        <v/>
      </c>
      <c r="H129" s="50" t="str">
        <f t="shared" si="168"/>
        <v/>
      </c>
      <c r="I129" s="43"/>
      <c r="J129" s="43"/>
      <c r="K129" s="43"/>
      <c r="L129" s="43"/>
      <c r="M129" s="43"/>
      <c r="N129" s="43"/>
      <c r="O129" s="43"/>
      <c r="P129" s="163"/>
      <c r="AF129" s="44"/>
      <c r="AG129" t="s">
        <v>222</v>
      </c>
      <c r="AH129" s="169">
        <f t="shared" ref="AH129:AU129" ca="1" si="180">RANK(AH128,$AH128:$AU128,1)</f>
        <v>1</v>
      </c>
      <c r="AI129" s="170">
        <f t="shared" ca="1" si="180"/>
        <v>2</v>
      </c>
      <c r="AJ129" s="170">
        <f t="shared" ca="1" si="180"/>
        <v>3</v>
      </c>
      <c r="AK129" s="170">
        <f t="shared" ca="1" si="180"/>
        <v>4</v>
      </c>
      <c r="AL129" s="170">
        <f t="shared" ca="1" si="180"/>
        <v>5</v>
      </c>
      <c r="AM129" s="170">
        <f t="shared" ca="1" si="180"/>
        <v>6</v>
      </c>
      <c r="AN129" s="170">
        <f t="shared" ca="1" si="180"/>
        <v>7</v>
      </c>
      <c r="AO129" s="170">
        <f t="shared" ca="1" si="180"/>
        <v>8</v>
      </c>
      <c r="AP129" s="170">
        <f t="shared" ca="1" si="180"/>
        <v>9</v>
      </c>
      <c r="AQ129" s="170">
        <f t="shared" ca="1" si="180"/>
        <v>10</v>
      </c>
      <c r="AR129" s="170">
        <f t="shared" ca="1" si="180"/>
        <v>11</v>
      </c>
      <c r="AS129" s="170">
        <f t="shared" ca="1" si="180"/>
        <v>12</v>
      </c>
      <c r="AT129" s="170">
        <f t="shared" ca="1" si="180"/>
        <v>13</v>
      </c>
      <c r="AU129" s="171">
        <f t="shared" ca="1" si="180"/>
        <v>14</v>
      </c>
    </row>
    <row r="130" spans="1:47">
      <c r="A130">
        <v>14</v>
      </c>
      <c r="C130" s="164"/>
      <c r="D130" s="50" t="str">
        <f t="shared" si="164"/>
        <v/>
      </c>
      <c r="E130" s="50" t="str">
        <f t="shared" si="165"/>
        <v/>
      </c>
      <c r="F130" s="50" t="str">
        <f t="shared" si="166"/>
        <v/>
      </c>
      <c r="G130" s="50" t="str">
        <f t="shared" si="167"/>
        <v/>
      </c>
      <c r="H130" s="50" t="str">
        <f t="shared" si="168"/>
        <v/>
      </c>
      <c r="I130" s="43"/>
      <c r="J130" s="43"/>
      <c r="K130" s="43"/>
      <c r="L130" s="43"/>
      <c r="M130" s="43"/>
      <c r="N130" s="43"/>
      <c r="O130" s="43"/>
      <c r="P130" s="163"/>
      <c r="AF130" s="44"/>
      <c r="AG130" t="s">
        <v>184</v>
      </c>
      <c r="AH130" s="172">
        <f t="shared" ref="AH130:AU130" ca="1" si="181">AH27</f>
        <v>0</v>
      </c>
      <c r="AI130" s="103">
        <f t="shared" ca="1" si="181"/>
        <v>0</v>
      </c>
      <c r="AJ130" s="103">
        <f t="shared" ca="1" si="181"/>
        <v>0</v>
      </c>
      <c r="AK130" s="103">
        <f t="shared" ca="1" si="181"/>
        <v>0</v>
      </c>
      <c r="AL130" s="103">
        <f t="shared" ca="1" si="181"/>
        <v>0</v>
      </c>
      <c r="AM130" s="103">
        <f t="shared" ca="1" si="181"/>
        <v>0</v>
      </c>
      <c r="AN130" s="103">
        <f t="shared" ca="1" si="181"/>
        <v>0</v>
      </c>
      <c r="AO130" s="103">
        <f t="shared" ca="1" si="181"/>
        <v>0</v>
      </c>
      <c r="AP130" s="103">
        <f t="shared" ca="1" si="181"/>
        <v>0</v>
      </c>
      <c r="AQ130" s="103">
        <f t="shared" ca="1" si="181"/>
        <v>0</v>
      </c>
      <c r="AR130" s="103">
        <f t="shared" ca="1" si="181"/>
        <v>0</v>
      </c>
      <c r="AS130" s="103">
        <f t="shared" ca="1" si="181"/>
        <v>0</v>
      </c>
      <c r="AT130" s="103">
        <f t="shared" ca="1" si="181"/>
        <v>0</v>
      </c>
      <c r="AU130" s="104">
        <f t="shared" ca="1" si="181"/>
        <v>0</v>
      </c>
    </row>
    <row r="131" spans="1:47">
      <c r="C131" s="164"/>
      <c r="D131" s="43"/>
      <c r="E131" s="43"/>
      <c r="F131" s="43"/>
      <c r="G131" s="43"/>
      <c r="H131" s="43"/>
      <c r="I131" s="43"/>
      <c r="J131" s="43"/>
      <c r="K131" s="43"/>
      <c r="L131" s="43"/>
      <c r="M131" s="43"/>
      <c r="N131" s="43"/>
      <c r="O131" s="43"/>
      <c r="P131" s="163"/>
      <c r="AF131" s="44"/>
      <c r="AG131" t="s">
        <v>223</v>
      </c>
      <c r="AH131" s="173" t="str">
        <f t="shared" ref="AH131:AU131" si="182">AH7</f>
        <v>ベルA</v>
      </c>
      <c r="AI131" s="111" t="str">
        <f t="shared" si="182"/>
        <v>INF</v>
      </c>
      <c r="AJ131" s="111" t="str">
        <f t="shared" si="182"/>
        <v>USG</v>
      </c>
      <c r="AK131" s="111" t="str">
        <f t="shared" si="182"/>
        <v>海の馬</v>
      </c>
      <c r="AL131" s="111" t="str">
        <f t="shared" si="182"/>
        <v>アゴA</v>
      </c>
      <c r="AM131" s="111" t="str">
        <f t="shared" si="182"/>
        <v>クルA</v>
      </c>
      <c r="AN131" s="111" t="str">
        <f t="shared" si="182"/>
        <v>MGA</v>
      </c>
      <c r="AO131" s="111" t="str">
        <f t="shared" si="182"/>
        <v>お嬢様</v>
      </c>
      <c r="AP131" s="111" t="str">
        <f t="shared" si="182"/>
        <v>VIP</v>
      </c>
      <c r="AQ131" s="111" t="str">
        <f t="shared" si="182"/>
        <v>銀弾丸</v>
      </c>
      <c r="AR131" s="111" t="str">
        <f t="shared" si="182"/>
        <v/>
      </c>
      <c r="AS131" s="111" t="str">
        <f t="shared" si="182"/>
        <v/>
      </c>
      <c r="AT131" s="111" t="str">
        <f t="shared" si="182"/>
        <v/>
      </c>
      <c r="AU131" s="112" t="str">
        <f t="shared" si="182"/>
        <v/>
      </c>
    </row>
    <row r="132" spans="1:47">
      <c r="C132" s="164"/>
      <c r="D132" s="43"/>
      <c r="E132" s="43"/>
      <c r="F132" s="43"/>
      <c r="G132" s="43"/>
      <c r="H132" s="43"/>
      <c r="I132" s="43"/>
      <c r="J132" s="43"/>
      <c r="K132" s="43"/>
      <c r="L132" s="43"/>
      <c r="M132" s="43"/>
      <c r="N132" s="43"/>
      <c r="O132" s="43"/>
      <c r="P132" s="163"/>
      <c r="AF132" s="44"/>
    </row>
    <row r="133" spans="1:47">
      <c r="C133" s="174"/>
      <c r="D133" s="175"/>
      <c r="E133" s="175"/>
      <c r="F133" s="175"/>
      <c r="G133" s="175"/>
      <c r="H133" s="175"/>
      <c r="I133" s="175"/>
      <c r="J133" s="175"/>
      <c r="K133" s="175"/>
      <c r="L133" s="175"/>
      <c r="M133" s="175"/>
      <c r="N133" s="175"/>
      <c r="O133" s="175"/>
      <c r="P133" s="176"/>
      <c r="AF133" s="44"/>
    </row>
    <row r="134" spans="1:47">
      <c r="AF134" s="44"/>
    </row>
    <row r="135" spans="1:47">
      <c r="AF135" s="44"/>
    </row>
  </sheetData>
  <sheetProtection selectLockedCells="1" selectUnlockedCells="1"/>
  <mergeCells count="7">
    <mergeCell ref="R55:AC56"/>
    <mergeCell ref="K3:AC3"/>
    <mergeCell ref="K4:AC4"/>
    <mergeCell ref="K5:AC5"/>
    <mergeCell ref="R38:Z40"/>
    <mergeCell ref="Q43:Y50"/>
    <mergeCell ref="R52:Z54"/>
  </mergeCells>
  <phoneticPr fontId="21"/>
  <conditionalFormatting sqref="Q43:Y50">
    <cfRule type="expression" dxfId="6" priority="1" stopIfTrue="1">
      <formula>IF(プレミア!A1="",0,1)</formula>
    </cfRule>
  </conditionalFormatting>
  <pageMargins left="0.7" right="0.7" top="0.75" bottom="0.75" header="0.51180555555555551" footer="0.51180555555555551"/>
  <pageSetup paperSize="9"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dimension ref="A1:AV135"/>
  <sheetViews>
    <sheetView tabSelected="1" zoomScale="75" zoomScaleNormal="75" workbookViewId="0">
      <selection activeCell="I8" sqref="I8"/>
    </sheetView>
  </sheetViews>
  <sheetFormatPr defaultRowHeight="13.5" outlineLevelCol="1"/>
  <cols>
    <col min="1" max="1" width="7.125" customWidth="1"/>
    <col min="2" max="2" width="9.125" customWidth="1"/>
    <col min="3" max="3" width="8.125" customWidth="1"/>
    <col min="4" max="4" width="10.125" customWidth="1"/>
    <col min="5" max="30" width="7.125" customWidth="1"/>
    <col min="31" max="31" width="5.625" customWidth="1"/>
    <col min="32" max="32" width="5.625" customWidth="1" outlineLevel="1"/>
    <col min="33" max="47" width="6.625" customWidth="1" outlineLevel="1"/>
    <col min="48" max="48" width="9" outlineLevel="1"/>
  </cols>
  <sheetData>
    <row r="1" spans="1:47" ht="13.5" customHeight="1">
      <c r="A1" t="s">
        <v>0</v>
      </c>
      <c r="B1" s="41" t="s">
        <v>4</v>
      </c>
      <c r="E1" s="42"/>
      <c r="F1" s="42"/>
      <c r="G1" s="42"/>
      <c r="H1" s="42"/>
      <c r="I1" s="42"/>
      <c r="K1" s="42"/>
      <c r="AE1" s="43"/>
      <c r="AF1" s="44"/>
    </row>
    <row r="2" spans="1:47" ht="14.25" customHeight="1">
      <c r="A2" t="s">
        <v>178</v>
      </c>
      <c r="B2" s="45">
        <f>VLOOKUP($B1,リーグ割り当て!B3:C12,2,FALSE)</f>
        <v>10</v>
      </c>
      <c r="E2" s="42"/>
      <c r="F2" s="46"/>
      <c r="G2" s="47"/>
      <c r="H2" s="42"/>
      <c r="I2" s="42"/>
      <c r="K2" s="42"/>
      <c r="U2" s="48"/>
      <c r="V2" s="48"/>
      <c r="W2" s="48"/>
      <c r="X2" s="48"/>
      <c r="Y2" s="48"/>
      <c r="Z2" s="48"/>
      <c r="AA2" s="48"/>
      <c r="AB2" s="48"/>
      <c r="AC2" s="48"/>
      <c r="AD2" s="48"/>
      <c r="AE2" s="43"/>
      <c r="AF2" s="44" t="s">
        <v>179</v>
      </c>
    </row>
    <row r="3" spans="1:47" ht="14.25" customHeight="1">
      <c r="A3" s="49" t="s">
        <v>180</v>
      </c>
      <c r="B3" s="49">
        <f>MATCH($B$2,対戦表!$A$3:A123,0)</f>
        <v>55</v>
      </c>
      <c r="E3" s="42"/>
      <c r="F3" s="42"/>
      <c r="G3" s="47"/>
      <c r="H3" s="42"/>
      <c r="I3" s="42"/>
      <c r="K3" s="234" t="s">
        <v>181</v>
      </c>
      <c r="L3" s="234"/>
      <c r="M3" s="234"/>
      <c r="N3" s="234"/>
      <c r="O3" s="234"/>
      <c r="P3" s="234"/>
      <c r="Q3" s="234"/>
      <c r="R3" s="234"/>
      <c r="S3" s="234"/>
      <c r="T3" s="234"/>
      <c r="U3" s="234"/>
      <c r="V3" s="234"/>
      <c r="W3" s="234"/>
      <c r="X3" s="234"/>
      <c r="Y3" s="234"/>
      <c r="Z3" s="234"/>
      <c r="AA3" s="234"/>
      <c r="AB3" s="234"/>
      <c r="AC3" s="234"/>
      <c r="AD3" s="48"/>
      <c r="AE3" s="43"/>
      <c r="AF3" s="44"/>
    </row>
    <row r="4" spans="1:47" ht="14.25" customHeight="1">
      <c r="A4" s="49"/>
      <c r="B4" s="49"/>
      <c r="E4" s="42"/>
      <c r="F4" s="50"/>
      <c r="G4" s="50"/>
      <c r="H4" s="50"/>
      <c r="I4" s="42"/>
      <c r="K4" s="235" t="str">
        <f ca="1">CONCATENATE(B1," ",I6,I7,I8,I9,I10,I11,I12,I13,I14,I15,I16,I17,I18,I19)</f>
        <v xml:space="preserve">A 1:マリン/24pt 2:シロA/21pt 3:VNQ/18pt 4:GFA/18pt 5:どなつ/15pt 6:HBC/9pt 7:シルク/9pt 8:ザマス/8pt 9:ビ帝国/6pt 10:らぶべ/6pt </v>
      </c>
      <c r="L4" s="235"/>
      <c r="M4" s="235"/>
      <c r="N4" s="235"/>
      <c r="O4" s="235"/>
      <c r="P4" s="235"/>
      <c r="Q4" s="235"/>
      <c r="R4" s="235"/>
      <c r="S4" s="235"/>
      <c r="T4" s="235"/>
      <c r="U4" s="235"/>
      <c r="V4" s="235"/>
      <c r="W4" s="235"/>
      <c r="X4" s="235"/>
      <c r="Y4" s="235"/>
      <c r="Z4" s="235"/>
      <c r="AA4" s="235"/>
      <c r="AB4" s="235"/>
      <c r="AC4" s="235"/>
      <c r="AD4" s="48"/>
      <c r="AE4" s="43"/>
      <c r="AF4" s="44"/>
    </row>
    <row r="5" spans="1:47" ht="14.25" customHeight="1">
      <c r="A5" s="51" t="s">
        <v>182</v>
      </c>
      <c r="B5" s="52" t="str">
        <f>リーグ割り当て!C17</f>
        <v>名前</v>
      </c>
      <c r="C5" s="52" t="str">
        <f>リーグ割り当て!D17</f>
        <v>CR担当</v>
      </c>
      <c r="D5" s="53" t="str">
        <f>リーグ割り当て!E17</f>
        <v>ヘルプ、他</v>
      </c>
      <c r="E5" s="42"/>
      <c r="F5" s="51" t="s">
        <v>183</v>
      </c>
      <c r="G5" s="52" t="s">
        <v>28</v>
      </c>
      <c r="H5" s="53" t="s">
        <v>184</v>
      </c>
      <c r="K5" s="236" t="s">
        <v>185</v>
      </c>
      <c r="L5" s="236"/>
      <c r="M5" s="236"/>
      <c r="N5" s="236"/>
      <c r="O5" s="236"/>
      <c r="P5" s="236"/>
      <c r="Q5" s="236"/>
      <c r="R5" s="236"/>
      <c r="S5" s="236"/>
      <c r="T5" s="236"/>
      <c r="U5" s="236"/>
      <c r="V5" s="236"/>
      <c r="W5" s="236"/>
      <c r="X5" s="236"/>
      <c r="Y5" s="236"/>
      <c r="Z5" s="236"/>
      <c r="AA5" s="236"/>
      <c r="AB5" s="236"/>
      <c r="AC5" s="236"/>
      <c r="AE5" s="43"/>
      <c r="AF5" s="44"/>
    </row>
    <row r="6" spans="1:47" ht="14.25" customHeight="1">
      <c r="A6" s="54">
        <v>1</v>
      </c>
      <c r="B6" s="55" t="str">
        <f>IF($A6&lt;=$B$2,INDEX(リーグ割り当て!$C$18:$E$117,$A6+VLOOKUP($B$1,リーグ割り当て!$B$3:$E$12,4,FALSE),1),"")</f>
        <v>VNQ</v>
      </c>
      <c r="C6" s="55" t="str">
        <f>IF($A6&lt;=$B$2,INDEX(リーグ割り当て!$C$18:$E$117,$A6+VLOOKUP($B$1,リーグ割り当て!$B$3:$E$12,4,FALSE),2),"")</f>
        <v>JackSpanyan　Dissy</v>
      </c>
      <c r="D6" s="56">
        <f>IF($A6&lt;=$B$2,INDEX(リーグ割り当て!$C$18:$E$117,$A6+VLOOKUP($B$1,リーグ割り当て!$B$3:$E$12,4,FALSE),3),"")</f>
        <v>0</v>
      </c>
      <c r="F6" s="54">
        <v>1</v>
      </c>
      <c r="G6" s="57" t="str">
        <f t="shared" ref="G6:G19" ca="1" si="0">HLOOKUP(F6,$AH$129:$AU$131,3,FALSE)</f>
        <v>マリン</v>
      </c>
      <c r="H6" s="58">
        <f t="shared" ref="H6:H19" ca="1" si="1">HLOOKUP(F6,$AH$129:$AU$131,2,FALSE)</f>
        <v>24</v>
      </c>
      <c r="I6" s="59" t="str">
        <f t="shared" ref="I6:I19" ca="1" si="2">IF(G6="","",CONCATENATE(F6,":",G6,"/",H6,"pt "))</f>
        <v xml:space="preserve">1:マリン/24pt </v>
      </c>
      <c r="K6" s="60" t="str">
        <f t="shared" ref="K6:K18" ca="1" si="3">IF(2*ROUNDDOWN((B$2+1)/2,0)&gt;A6,CONCATENATE(A6,"回戦 ",Q6,R6,S6,T6,U6,V6,W6,X6,Y6,Z6,AA6,AB6,AC6),"")</f>
        <v>1回戦 VNQ - シルク / シロA - どなつ / GFA-マリン / ビ帝国 - らぶべ / HBC - ザマス</v>
      </c>
      <c r="L6" s="61"/>
      <c r="M6" s="61"/>
      <c r="N6" s="61"/>
      <c r="O6" s="61"/>
      <c r="P6" s="61"/>
      <c r="Q6" s="62" t="str">
        <f t="shared" ref="Q6:Q18" ca="1" si="4">IF(B23="-",CONCATENATE(B$22,"お休み"),IF(MATCH(B$22,$B$6:$B$19,0)&lt;MATCH(B23,$B$6:$B$19,0),CONCATENATE(B$22," - ",B23),""))</f>
        <v>VNQ - シルク</v>
      </c>
      <c r="R6" s="62" t="str">
        <f t="shared" ref="R6:R18" ca="1" si="5">IF(D23="-",CONCATENATE(" / ",B$22,"お休み"),IF(MATCH(D$22,$B$6:$B$19,0)&lt;MATCH(D23,$B$6:$B$19,0),CONCATENATE(" / ",D$22," - ",D23),""))</f>
        <v xml:space="preserve"> / シロA - どなつ</v>
      </c>
      <c r="S6" s="62" t="str">
        <f t="shared" ref="S6:S18" ca="1" si="6">IF(F23="-",CONCATENATE(" / ",F$22,"お休み"),IF(MATCH(F$22,$B$6:$B$19,0)&lt;MATCH(F23,$B$6:$B$19,0),CONCATENATE(" / ",F$22,"-",F23),""))</f>
        <v xml:space="preserve"> / GFA-マリン</v>
      </c>
      <c r="T6" s="62" t="str">
        <f t="shared" ref="T6:T18" ca="1" si="7">IF(H23="-",CONCATENATE(" / ",H$22,"お休み"),IF(MATCH(H$22,$B$6:$B$19,0)&lt;MATCH(H23,$B$6:$B$19,0),CONCATENATE(" / ",H$22," - ",H23),""))</f>
        <v/>
      </c>
      <c r="U6" s="62" t="str">
        <f t="shared" ref="U6:U18" ca="1" si="8">IF(J23="-",CONCATENATE(" / ",J$22,"お休み"),IF(MATCH(J$22,$B$6:$B$19,0)&lt;MATCH(J23,$B$6:$B$19,0),CONCATENATE(" / ",J$22," - ",J23),""))</f>
        <v/>
      </c>
      <c r="V6" s="62" t="str">
        <f t="shared" ref="V6:V18" ca="1" si="9">IF(L23="-",CONCATENATE(" / ",L$22,"お休み"),IF(MATCH(L$22,$B$6:$B$19,0)&lt;MATCH(L23,$B$6:$B$19,0),CONCATENATE(" / ",L$22," - ",L23),""))</f>
        <v xml:space="preserve"> / ビ帝国 - らぶべ</v>
      </c>
      <c r="W6" s="62" t="str">
        <f t="shared" ref="W6:W18" ca="1" si="10">IF(N23="-",CONCATENATE(" / ",N$22,"お休み"),IF(MATCH(N$22,$B$6:$B$19,0)&lt;MATCH(N23,$B$6:$B$19,0),CONCATENATE(" / ",N$22," - ",N23),""))</f>
        <v xml:space="preserve"> / HBC - ザマス</v>
      </c>
      <c r="X6" s="62" t="str">
        <f t="shared" ref="X6:X18" ca="1" si="11">IF(P23="-",CONCATENATE(" / ",P$22,"お休み"),IF(MATCH(P$22,$B$6:$B$19,0)&lt;MATCH(P23,$B$6:$B$19,0),CONCATENATE(" / ",P$22," - ",P23),""))</f>
        <v/>
      </c>
      <c r="Y6" s="62" t="str">
        <f t="shared" ref="Y6:Y18" ca="1" si="12">IF(R23="-",CONCATENATE(" / ",R$22,"お休み"),IF(MATCH(R$22,$B$6:$B$19,0)&lt;MATCH(R23,$B$6:$B$19,0),CONCATENATE(" / ",R$22," - ",R23),""))</f>
        <v/>
      </c>
      <c r="Z6" s="62" t="str">
        <f t="shared" ref="Z6:Z18" ca="1" si="13">IF(T23="-",CONCATENATE(" / ",T$22,"お休み"),IF(T23="-",CONCATENATE(" / ",T$22,"お休み"),IF(MATCH(T$22,$B$6:$B$19,0)&lt;MATCH(T23,$B$6:$B$19,0),CONCATENATE(" / ",T$22," - ",T23),"")))</f>
        <v/>
      </c>
      <c r="AA6" s="62" t="str">
        <f t="shared" ref="AA6:AA18" ca="1" si="14">IF(V23="-",CONCATENATE(" / ",V$22,"お休み"),IF(MATCH(V$22,$B$6:$B$19,0)&lt;MATCH(V23,$B$6:$B$19,0),CONCATENATE("/ ",V$22,"-",V23),""))</f>
        <v/>
      </c>
      <c r="AB6" s="62" t="str">
        <f t="shared" ref="AB6:AB18" ca="1" si="15">IF(X23="-",CONCATENATE(" / ",X$22,"お休み"),IF(MATCH(X$22,$B$6:$B$19,0)&lt;MATCH(X23,$B$6:$B$19,0),CONCATENATE("/ ",X$22,"-",X23),""))</f>
        <v/>
      </c>
      <c r="AC6" s="63" t="str">
        <f t="shared" ref="AC6:AC18" ca="1" si="16">IF(Z23="-",CONCATENATE(" / ",Z$22,"お休み"),IF(MATCH(Z$22,$B$6:$B$19,0)&lt;MATCH(Z23,$B$6:$B$19,0),CONCATENATE("/ ",Z$22,"-",Z23),""))</f>
        <v/>
      </c>
      <c r="AE6" s="43"/>
      <c r="AF6" s="44"/>
    </row>
    <row r="7" spans="1:47">
      <c r="A7" s="54">
        <v>2</v>
      </c>
      <c r="B7" s="55" t="str">
        <f>IF($A7&lt;=$B$2,INDEX(リーグ割り当て!$C$18:$E$117,$A7+VLOOKUP($B$1,リーグ割り当て!$B$3:$E$12,4,FALSE),1),"")</f>
        <v>シロA</v>
      </c>
      <c r="C7" s="55" t="str">
        <f>IF($A7&lt;=$B$2,INDEX(リーグ割り当て!$C$18:$E$117,$A7+VLOOKUP($B$1,リーグ割り当て!$B$3:$E$12,4,FALSE),2),"")</f>
        <v>青影　がらる</v>
      </c>
      <c r="D7" s="56">
        <f>IF($A7&lt;=$B$2,INDEX(リーグ割り当て!$C$18:$E$117,$A7+VLOOKUP($B$1,リーグ割り当て!$B$3:$E$12,4,FALSE),3),"")</f>
        <v>0</v>
      </c>
      <c r="F7" s="54">
        <v>2</v>
      </c>
      <c r="G7" s="57" t="str">
        <f t="shared" ca="1" si="0"/>
        <v>シロA</v>
      </c>
      <c r="H7" s="58">
        <f t="shared" ca="1" si="1"/>
        <v>21</v>
      </c>
      <c r="I7" s="59" t="str">
        <f t="shared" ca="1" si="2"/>
        <v xml:space="preserve">2:シロA/21pt </v>
      </c>
      <c r="K7" s="60" t="str">
        <f t="shared" ca="1" si="3"/>
        <v>2回戦 VNQ - ビ帝国 / シロA - シルク / GFA-HBC / どなつ - ザマス / マリン - らぶべ</v>
      </c>
      <c r="L7" s="61"/>
      <c r="M7" s="61"/>
      <c r="N7" s="61"/>
      <c r="O7" s="61"/>
      <c r="P7" s="61"/>
      <c r="Q7" s="62" t="str">
        <f t="shared" ca="1" si="4"/>
        <v>VNQ - ビ帝国</v>
      </c>
      <c r="R7" s="62" t="str">
        <f t="shared" ca="1" si="5"/>
        <v xml:space="preserve"> / シロA - シルク</v>
      </c>
      <c r="S7" s="62" t="str">
        <f t="shared" ca="1" si="6"/>
        <v xml:space="preserve"> / GFA-HBC</v>
      </c>
      <c r="T7" s="62" t="str">
        <f t="shared" ca="1" si="7"/>
        <v xml:space="preserve"> / どなつ - ザマス</v>
      </c>
      <c r="U7" s="62" t="str">
        <f t="shared" ca="1" si="8"/>
        <v xml:space="preserve"> / マリン - らぶべ</v>
      </c>
      <c r="V7" s="62" t="str">
        <f t="shared" ca="1" si="9"/>
        <v/>
      </c>
      <c r="W7" s="62" t="str">
        <f t="shared" ca="1" si="10"/>
        <v/>
      </c>
      <c r="X7" s="62" t="str">
        <f t="shared" ca="1" si="11"/>
        <v/>
      </c>
      <c r="Y7" s="62" t="str">
        <f t="shared" ca="1" si="12"/>
        <v/>
      </c>
      <c r="Z7" s="62" t="str">
        <f t="shared" ca="1" si="13"/>
        <v/>
      </c>
      <c r="AA7" s="62" t="str">
        <f t="shared" ca="1" si="14"/>
        <v/>
      </c>
      <c r="AB7" s="62" t="str">
        <f t="shared" ca="1" si="15"/>
        <v/>
      </c>
      <c r="AC7" s="63" t="str">
        <f t="shared" ca="1" si="16"/>
        <v/>
      </c>
      <c r="AE7" s="43"/>
      <c r="AF7" s="44"/>
      <c r="AG7" s="64"/>
      <c r="AH7" s="65" t="str">
        <f>B22</f>
        <v>VNQ</v>
      </c>
      <c r="AI7" s="65" t="str">
        <f>D22</f>
        <v>シロA</v>
      </c>
      <c r="AJ7" s="65" t="str">
        <f>F22</f>
        <v>GFA</v>
      </c>
      <c r="AK7" s="65" t="str">
        <f>H22</f>
        <v>どなつ</v>
      </c>
      <c r="AL7" s="65" t="str">
        <f>J22</f>
        <v>マリン</v>
      </c>
      <c r="AM7" s="65" t="str">
        <f>L22</f>
        <v>ビ帝国</v>
      </c>
      <c r="AN7" s="65" t="str">
        <f>N22</f>
        <v>HBC</v>
      </c>
      <c r="AO7" s="65" t="str">
        <f>P22</f>
        <v>らぶべ</v>
      </c>
      <c r="AP7" s="65" t="str">
        <f>R22</f>
        <v>ザマス</v>
      </c>
      <c r="AQ7" s="65" t="str">
        <f>T22</f>
        <v>シルク</v>
      </c>
      <c r="AR7" s="65" t="str">
        <f>V22</f>
        <v/>
      </c>
      <c r="AS7" s="65" t="str">
        <f>X22</f>
        <v/>
      </c>
      <c r="AT7" s="65" t="str">
        <f>Z22</f>
        <v/>
      </c>
      <c r="AU7" s="66" t="str">
        <f>AB22</f>
        <v/>
      </c>
    </row>
    <row r="8" spans="1:47">
      <c r="A8" s="54">
        <v>3</v>
      </c>
      <c r="B8" s="55" t="str">
        <f>IF($A8&lt;=$B$2,INDEX(リーグ割り当て!$C$18:$E$117,$A8+VLOOKUP($B$1,リーグ割り当て!$B$3:$E$12,4,FALSE),1),"")</f>
        <v>GFA</v>
      </c>
      <c r="C8" s="55" t="str">
        <f>IF($A8&lt;=$B$2,INDEX(リーグ割り当て!$C$18:$E$117,$A8+VLOOKUP($B$1,リーグ割り当て!$B$3:$E$12,4,FALSE),2),"")</f>
        <v>ゴッドフリー　木村香保里</v>
      </c>
      <c r="D8" s="56">
        <f>IF($A8&lt;=$B$2,INDEX(リーグ割り当て!$C$18:$E$117,$A8+VLOOKUP($B$1,リーグ割り当て!$B$3:$E$12,4,FALSE),3),"")</f>
        <v>0</v>
      </c>
      <c r="F8" s="54">
        <v>3</v>
      </c>
      <c r="G8" s="57" t="str">
        <f t="shared" ca="1" si="0"/>
        <v>VNQ</v>
      </c>
      <c r="H8" s="58">
        <f t="shared" ca="1" si="1"/>
        <v>18</v>
      </c>
      <c r="I8" s="59" t="str">
        <f t="shared" ca="1" si="2"/>
        <v xml:space="preserve">3:VNQ/18pt </v>
      </c>
      <c r="K8" s="60" t="str">
        <f t="shared" ca="1" si="3"/>
        <v>3回戦 VNQ - らぶべ / シロA - HBC / GFA-ビ帝国 / どなつ - シルク / マリン - ザマス</v>
      </c>
      <c r="L8" s="61"/>
      <c r="M8" s="61"/>
      <c r="N8" s="61"/>
      <c r="O8" s="61"/>
      <c r="P8" s="61"/>
      <c r="Q8" s="62" t="str">
        <f t="shared" ca="1" si="4"/>
        <v>VNQ - らぶべ</v>
      </c>
      <c r="R8" s="62" t="str">
        <f t="shared" ca="1" si="5"/>
        <v xml:space="preserve"> / シロA - HBC</v>
      </c>
      <c r="S8" s="62" t="str">
        <f t="shared" ca="1" si="6"/>
        <v xml:space="preserve"> / GFA-ビ帝国</v>
      </c>
      <c r="T8" s="62" t="str">
        <f t="shared" ca="1" si="7"/>
        <v xml:space="preserve"> / どなつ - シルク</v>
      </c>
      <c r="U8" s="62" t="str">
        <f t="shared" ca="1" si="8"/>
        <v xml:space="preserve"> / マリン - ザマス</v>
      </c>
      <c r="V8" s="62" t="str">
        <f t="shared" ca="1" si="9"/>
        <v/>
      </c>
      <c r="W8" s="62" t="str">
        <f t="shared" ca="1" si="10"/>
        <v/>
      </c>
      <c r="X8" s="62" t="str">
        <f t="shared" ca="1" si="11"/>
        <v/>
      </c>
      <c r="Y8" s="62" t="str">
        <f t="shared" ca="1" si="12"/>
        <v/>
      </c>
      <c r="Z8" s="62" t="str">
        <f t="shared" ca="1" si="13"/>
        <v/>
      </c>
      <c r="AA8" s="62" t="str">
        <f t="shared" ca="1" si="14"/>
        <v/>
      </c>
      <c r="AB8" s="62" t="str">
        <f t="shared" ca="1" si="15"/>
        <v/>
      </c>
      <c r="AC8" s="63" t="str">
        <f t="shared" ca="1" si="16"/>
        <v/>
      </c>
      <c r="AE8" s="43"/>
      <c r="AF8" s="44"/>
      <c r="AG8" s="67" t="str">
        <f t="shared" ref="AG8:AG21" si="17">B6</f>
        <v>VNQ</v>
      </c>
      <c r="AH8" s="68"/>
      <c r="AI8" s="69">
        <f t="shared" ref="AI8:AU8" ca="1" si="18">IF(OR($AG8="",AI$7=""),"",IF(ISBLANK(VLOOKUP($AG8,OFFSET($B$23:$AC$35,0,(COLUMN()-COLUMN($AH$8))*2,13,2),2,FALSE)),"",VLOOKUP($AG8,OFFSET($B$23:$AC$35,0,(COLUMN()-COLUMN($AH$8))*2,13,2),2,FALSE)))</f>
        <v>3</v>
      </c>
      <c r="AJ8" s="69">
        <f t="shared" ca="1" si="18"/>
        <v>0</v>
      </c>
      <c r="AK8" s="69">
        <f t="shared" ca="1" si="18"/>
        <v>3</v>
      </c>
      <c r="AL8" s="69">
        <f t="shared" ca="1" si="18"/>
        <v>0</v>
      </c>
      <c r="AM8" s="69">
        <f t="shared" ca="1" si="18"/>
        <v>0</v>
      </c>
      <c r="AN8" s="69">
        <f t="shared" ca="1" si="18"/>
        <v>0</v>
      </c>
      <c r="AO8" s="69">
        <f t="shared" ca="1" si="18"/>
        <v>0</v>
      </c>
      <c r="AP8" s="69">
        <f t="shared" ca="1" si="18"/>
        <v>3</v>
      </c>
      <c r="AQ8" s="69">
        <f t="shared" ca="1" si="18"/>
        <v>0</v>
      </c>
      <c r="AR8" s="69" t="str">
        <f t="shared" ca="1" si="18"/>
        <v/>
      </c>
      <c r="AS8" s="69" t="str">
        <f t="shared" ca="1" si="18"/>
        <v/>
      </c>
      <c r="AT8" s="69" t="str">
        <f t="shared" ca="1" si="18"/>
        <v/>
      </c>
      <c r="AU8" s="70" t="str">
        <f t="shared" ca="1" si="18"/>
        <v/>
      </c>
    </row>
    <row r="9" spans="1:47">
      <c r="A9" s="54">
        <v>4</v>
      </c>
      <c r="B9" s="55" t="str">
        <f>IF($A9&lt;=$B$2,INDEX(リーグ割り当て!$C$18:$E$117,$A9+VLOOKUP($B$1,リーグ割り当て!$B$3:$E$12,4,FALSE),1),"")</f>
        <v>どなつ</v>
      </c>
      <c r="C9" s="55" t="str">
        <f>IF($A9&lt;=$B$2,INDEX(リーグ割り当て!$C$18:$E$117,$A9+VLOOKUP($B$1,リーグ割り当て!$B$3:$E$12,4,FALSE),2),"")</f>
        <v>ドンブラー　鷹角</v>
      </c>
      <c r="D9" s="56">
        <f>IF($A9&lt;=$B$2,INDEX(リーグ割り当て!$C$18:$E$117,$A9+VLOOKUP($B$1,リーグ割り当て!$B$3:$E$12,4,FALSE),3),"")</f>
        <v>0</v>
      </c>
      <c r="F9" s="54">
        <v>4</v>
      </c>
      <c r="G9" s="57" t="str">
        <f t="shared" ca="1" si="0"/>
        <v>GFA</v>
      </c>
      <c r="H9" s="58">
        <f t="shared" ca="1" si="1"/>
        <v>18</v>
      </c>
      <c r="I9" s="59" t="str">
        <f t="shared" ca="1" si="2"/>
        <v xml:space="preserve">4:GFA/18pt </v>
      </c>
      <c r="K9" s="60" t="str">
        <f t="shared" ca="1" si="3"/>
        <v>4回戦 VNQ - マリン / シロA - ザマス / GFA-シルク / どなつ - らぶべ / ビ帝国 - HBC</v>
      </c>
      <c r="L9" s="61"/>
      <c r="M9" s="61"/>
      <c r="N9" s="61"/>
      <c r="O9" s="61"/>
      <c r="P9" s="61"/>
      <c r="Q9" s="62" t="str">
        <f t="shared" ca="1" si="4"/>
        <v>VNQ - マリン</v>
      </c>
      <c r="R9" s="62" t="str">
        <f t="shared" ca="1" si="5"/>
        <v xml:space="preserve"> / シロA - ザマス</v>
      </c>
      <c r="S9" s="62" t="str">
        <f t="shared" ca="1" si="6"/>
        <v xml:space="preserve"> / GFA-シルク</v>
      </c>
      <c r="T9" s="62" t="str">
        <f t="shared" ca="1" si="7"/>
        <v xml:space="preserve"> / どなつ - らぶべ</v>
      </c>
      <c r="U9" s="62" t="str">
        <f t="shared" ca="1" si="8"/>
        <v/>
      </c>
      <c r="V9" s="62" t="str">
        <f t="shared" ca="1" si="9"/>
        <v xml:space="preserve"> / ビ帝国 - HBC</v>
      </c>
      <c r="W9" s="62" t="str">
        <f t="shared" ca="1" si="10"/>
        <v/>
      </c>
      <c r="X9" s="62" t="str">
        <f t="shared" ca="1" si="11"/>
        <v/>
      </c>
      <c r="Y9" s="62" t="str">
        <f t="shared" ca="1" si="12"/>
        <v/>
      </c>
      <c r="Z9" s="62" t="str">
        <f t="shared" ca="1" si="13"/>
        <v/>
      </c>
      <c r="AA9" s="62" t="str">
        <f t="shared" ca="1" si="14"/>
        <v/>
      </c>
      <c r="AB9" s="62" t="str">
        <f t="shared" ca="1" si="15"/>
        <v/>
      </c>
      <c r="AC9" s="63" t="str">
        <f t="shared" ca="1" si="16"/>
        <v/>
      </c>
      <c r="AE9" s="43"/>
      <c r="AF9" s="44"/>
      <c r="AG9" s="67" t="str">
        <f t="shared" si="17"/>
        <v>シロA</v>
      </c>
      <c r="AH9" s="71">
        <f t="shared" ref="AH9:AH21" ca="1" si="19">IF(OR($AG9="",AH$7=""),"",IF(ISBLANK(VLOOKUP($AG9,OFFSET($B$23:$AC$35,0,(COLUMN()-COLUMN($AH$8))*2,13,2),2,FALSE)),"",VLOOKUP($AG9,OFFSET($B$23:$AC$35,0,(COLUMN()-COLUMN($AH$8))*2,13,2),2,FALSE)))</f>
        <v>0</v>
      </c>
      <c r="AI9" s="72"/>
      <c r="AJ9" s="73">
        <f t="shared" ref="AJ9:AU9" ca="1" si="20">IF(OR($AG9="",AJ$7=""),"",IF(ISBLANK(VLOOKUP($AG9,OFFSET($B$23:$AC$35,0,(COLUMN()-COLUMN($AH$8))*2,13,2),2,FALSE)),"",VLOOKUP($AG9,OFFSET($B$23:$AC$35,0,(COLUMN()-COLUMN($AH$8))*2,13,2),2,FALSE)))</f>
        <v>3</v>
      </c>
      <c r="AK9" s="73">
        <f t="shared" ca="1" si="20"/>
        <v>0</v>
      </c>
      <c r="AL9" s="73">
        <f t="shared" ca="1" si="20"/>
        <v>3</v>
      </c>
      <c r="AM9" s="73">
        <f t="shared" ca="1" si="20"/>
        <v>0</v>
      </c>
      <c r="AN9" s="73">
        <f t="shared" ca="1" si="20"/>
        <v>0</v>
      </c>
      <c r="AO9" s="73">
        <f t="shared" ca="1" si="20"/>
        <v>0</v>
      </c>
      <c r="AP9" s="73">
        <f t="shared" ca="1" si="20"/>
        <v>0</v>
      </c>
      <c r="AQ9" s="73">
        <f t="shared" ca="1" si="20"/>
        <v>0</v>
      </c>
      <c r="AR9" s="73" t="str">
        <f t="shared" ca="1" si="20"/>
        <v/>
      </c>
      <c r="AS9" s="73" t="str">
        <f t="shared" ca="1" si="20"/>
        <v/>
      </c>
      <c r="AT9" s="73" t="str">
        <f t="shared" ca="1" si="20"/>
        <v/>
      </c>
      <c r="AU9" s="74" t="str">
        <f t="shared" ca="1" si="20"/>
        <v/>
      </c>
    </row>
    <row r="10" spans="1:47">
      <c r="A10" s="54">
        <v>5</v>
      </c>
      <c r="B10" s="55" t="str">
        <f>IF($A10&lt;=$B$2,INDEX(リーグ割り当て!$C$18:$E$117,$A10+VLOOKUP($B$1,リーグ割り当て!$B$3:$E$12,4,FALSE),1),"")</f>
        <v>マリン</v>
      </c>
      <c r="C10" s="55" t="str">
        <f>IF($A10&lt;=$B$2,INDEX(リーグ割り当て!$C$18:$E$117,$A10+VLOOKUP($B$1,リーグ割り当て!$B$3:$E$12,4,FALSE),2),"")</f>
        <v>しんこっぷ　フルーツトリオ</v>
      </c>
      <c r="D10" s="56">
        <f>IF($A10&lt;=$B$2,INDEX(リーグ割り当て!$C$18:$E$117,$A10+VLOOKUP($B$1,リーグ割り当て!$B$3:$E$12,4,FALSE),3),"")</f>
        <v>0</v>
      </c>
      <c r="F10" s="54">
        <v>5</v>
      </c>
      <c r="G10" s="57" t="str">
        <f t="shared" ca="1" si="0"/>
        <v>どなつ</v>
      </c>
      <c r="H10" s="58">
        <f t="shared" ca="1" si="1"/>
        <v>15</v>
      </c>
      <c r="I10" s="59" t="str">
        <f t="shared" ca="1" si="2"/>
        <v xml:space="preserve">5:どなつ/15pt </v>
      </c>
      <c r="K10" s="60" t="str">
        <f t="shared" ca="1" si="3"/>
        <v>5回戦 VNQ - ザマス / シロA - GFA / どなつ - ビ帝国 / マリン - HBC / らぶべ - シルク</v>
      </c>
      <c r="L10" s="61"/>
      <c r="M10" s="61"/>
      <c r="N10" s="61"/>
      <c r="O10" s="61"/>
      <c r="P10" s="61"/>
      <c r="Q10" s="62" t="str">
        <f t="shared" ca="1" si="4"/>
        <v>VNQ - ザマス</v>
      </c>
      <c r="R10" s="62" t="str">
        <f t="shared" ca="1" si="5"/>
        <v xml:space="preserve"> / シロA - GFA</v>
      </c>
      <c r="S10" s="62" t="str">
        <f t="shared" ca="1" si="6"/>
        <v/>
      </c>
      <c r="T10" s="62" t="str">
        <f t="shared" ca="1" si="7"/>
        <v xml:space="preserve"> / どなつ - ビ帝国</v>
      </c>
      <c r="U10" s="62" t="str">
        <f t="shared" ca="1" si="8"/>
        <v xml:space="preserve"> / マリン - HBC</v>
      </c>
      <c r="V10" s="62" t="str">
        <f t="shared" ca="1" si="9"/>
        <v/>
      </c>
      <c r="W10" s="62" t="str">
        <f t="shared" ca="1" si="10"/>
        <v/>
      </c>
      <c r="X10" s="62" t="str">
        <f t="shared" ca="1" si="11"/>
        <v xml:space="preserve"> / らぶべ - シルク</v>
      </c>
      <c r="Y10" s="62" t="str">
        <f t="shared" ca="1" si="12"/>
        <v/>
      </c>
      <c r="Z10" s="62" t="str">
        <f t="shared" ca="1" si="13"/>
        <v/>
      </c>
      <c r="AA10" s="62" t="str">
        <f t="shared" ca="1" si="14"/>
        <v/>
      </c>
      <c r="AB10" s="62" t="str">
        <f t="shared" ca="1" si="15"/>
        <v/>
      </c>
      <c r="AC10" s="63" t="str">
        <f t="shared" ca="1" si="16"/>
        <v/>
      </c>
      <c r="AE10" s="43"/>
      <c r="AF10" s="44"/>
      <c r="AG10" s="67" t="str">
        <f t="shared" si="17"/>
        <v>GFA</v>
      </c>
      <c r="AH10" s="71">
        <f t="shared" ca="1" si="19"/>
        <v>3</v>
      </c>
      <c r="AI10" s="73">
        <f t="shared" ref="AI10:AI21" ca="1" si="21">IF(OR($AG10="",AI$7=""),"",IF(ISBLANK(VLOOKUP($AG10,OFFSET($B$23:$AC$35,0,(COLUMN()-COLUMN($AH$8))*2,13,2),2,FALSE)),"",VLOOKUP($AG10,OFFSET($B$23:$AC$35,0,(COLUMN()-COLUMN($AH$8))*2,13,2),2,FALSE)))</f>
        <v>0</v>
      </c>
      <c r="AJ10" s="72"/>
      <c r="AK10" s="73">
        <f t="shared" ref="AK10:AU10" ca="1" si="22">IF(OR($AG10="",AK$7=""),"",IF(ISBLANK(VLOOKUP($AG10,OFFSET($B$23:$AC$35,0,(COLUMN()-COLUMN($AH$8))*2,13,2),2,FALSE)),"",VLOOKUP($AG10,OFFSET($B$23:$AC$35,0,(COLUMN()-COLUMN($AH$8))*2,13,2),2,FALSE)))</f>
        <v>0</v>
      </c>
      <c r="AL10" s="73">
        <f t="shared" ca="1" si="22"/>
        <v>3</v>
      </c>
      <c r="AM10" s="73">
        <f t="shared" ca="1" si="22"/>
        <v>0</v>
      </c>
      <c r="AN10" s="73">
        <f t="shared" ca="1" si="22"/>
        <v>3</v>
      </c>
      <c r="AO10" s="73">
        <f t="shared" ca="1" si="22"/>
        <v>0</v>
      </c>
      <c r="AP10" s="73">
        <f t="shared" ca="1" si="22"/>
        <v>0</v>
      </c>
      <c r="AQ10" s="73">
        <f t="shared" ca="1" si="22"/>
        <v>0</v>
      </c>
      <c r="AR10" s="73" t="str">
        <f t="shared" ca="1" si="22"/>
        <v/>
      </c>
      <c r="AS10" s="73" t="str">
        <f t="shared" ca="1" si="22"/>
        <v/>
      </c>
      <c r="AT10" s="73" t="str">
        <f t="shared" ca="1" si="22"/>
        <v/>
      </c>
      <c r="AU10" s="74" t="str">
        <f t="shared" ca="1" si="22"/>
        <v/>
      </c>
    </row>
    <row r="11" spans="1:47">
      <c r="A11" s="54">
        <v>6</v>
      </c>
      <c r="B11" s="55" t="str">
        <f>IF($A11&lt;=$B$2,INDEX(リーグ割り当て!$C$18:$E$117,$A11+VLOOKUP($B$1,リーグ割り当て!$B$3:$E$12,4,FALSE),1),"")</f>
        <v>ビ帝国</v>
      </c>
      <c r="C11" s="55" t="str">
        <f>IF($A11&lt;=$B$2,INDEX(リーグ割り当て!$C$18:$E$117,$A11+VLOOKUP($B$1,リーグ割り当て!$B$3:$E$12,4,FALSE),2),"")</f>
        <v>shiko イタ</v>
      </c>
      <c r="D11" s="56">
        <f>IF($A11&lt;=$B$2,INDEX(リーグ割り当て!$C$18:$E$117,$A11+VLOOKUP($B$1,リーグ割り当て!$B$3:$E$12,4,FALSE),3),"")</f>
        <v>0</v>
      </c>
      <c r="F11" s="54">
        <v>6</v>
      </c>
      <c r="G11" s="57" t="str">
        <f t="shared" ca="1" si="0"/>
        <v>HBC</v>
      </c>
      <c r="H11" s="58">
        <f t="shared" ca="1" si="1"/>
        <v>9</v>
      </c>
      <c r="I11" s="59" t="str">
        <f t="shared" ca="1" si="2"/>
        <v xml:space="preserve">6:HBC/9pt </v>
      </c>
      <c r="K11" s="60" t="str">
        <f t="shared" ca="1" si="3"/>
        <v>6回戦 VNQ - HBC / シロA - らぶべ / GFA-ザマス / どなつ - マリン / ビ帝国 - シルク</v>
      </c>
      <c r="L11" s="61"/>
      <c r="M11" s="61"/>
      <c r="N11" s="61"/>
      <c r="O11" s="61"/>
      <c r="P11" s="61"/>
      <c r="Q11" s="62" t="str">
        <f t="shared" ca="1" si="4"/>
        <v>VNQ - HBC</v>
      </c>
      <c r="R11" s="62" t="str">
        <f t="shared" ca="1" si="5"/>
        <v xml:space="preserve"> / シロA - らぶべ</v>
      </c>
      <c r="S11" s="62" t="str">
        <f t="shared" ca="1" si="6"/>
        <v xml:space="preserve"> / GFA-ザマス</v>
      </c>
      <c r="T11" s="62" t="str">
        <f t="shared" ca="1" si="7"/>
        <v xml:space="preserve"> / どなつ - マリン</v>
      </c>
      <c r="U11" s="62" t="str">
        <f t="shared" ca="1" si="8"/>
        <v/>
      </c>
      <c r="V11" s="62" t="str">
        <f t="shared" ca="1" si="9"/>
        <v xml:space="preserve"> / ビ帝国 - シルク</v>
      </c>
      <c r="W11" s="62" t="str">
        <f t="shared" ca="1" si="10"/>
        <v/>
      </c>
      <c r="X11" s="62" t="str">
        <f t="shared" ca="1" si="11"/>
        <v/>
      </c>
      <c r="Y11" s="62" t="str">
        <f t="shared" ca="1" si="12"/>
        <v/>
      </c>
      <c r="Z11" s="62" t="str">
        <f t="shared" ca="1" si="13"/>
        <v/>
      </c>
      <c r="AA11" s="62" t="str">
        <f t="shared" ca="1" si="14"/>
        <v/>
      </c>
      <c r="AB11" s="62" t="str">
        <f t="shared" ca="1" si="15"/>
        <v/>
      </c>
      <c r="AC11" s="63" t="str">
        <f t="shared" ca="1" si="16"/>
        <v/>
      </c>
      <c r="AE11" s="43"/>
      <c r="AF11" s="44"/>
      <c r="AG11" s="67" t="str">
        <f t="shared" si="17"/>
        <v>どなつ</v>
      </c>
      <c r="AH11" s="71">
        <f t="shared" ca="1" si="19"/>
        <v>0</v>
      </c>
      <c r="AI11" s="73">
        <f t="shared" ca="1" si="21"/>
        <v>3</v>
      </c>
      <c r="AJ11" s="73">
        <f t="shared" ref="AJ11:AJ21" ca="1" si="23">IF(OR($AG11="",AJ$7=""),"",IF(ISBLANK(VLOOKUP($AG11,OFFSET($B$23:$AC$35,0,(COLUMN()-COLUMN($AH$8))*2,13,2),2,FALSE)),"",VLOOKUP($AG11,OFFSET($B$23:$AC$35,0,(COLUMN()-COLUMN($AH$8))*2,13,2),2,FALSE)))</f>
        <v>3</v>
      </c>
      <c r="AK11" s="72"/>
      <c r="AL11" s="73">
        <f t="shared" ref="AL11:AU11" ca="1" si="24">IF(OR($AG11="",AL$7=""),"",IF(ISBLANK(VLOOKUP($AG11,OFFSET($B$23:$AC$35,0,(COLUMN()-COLUMN($AH$8))*2,13,2),2,FALSE)),"",VLOOKUP($AG11,OFFSET($B$23:$AC$35,0,(COLUMN()-COLUMN($AH$8))*2,13,2),2,FALSE)))</f>
        <v>3</v>
      </c>
      <c r="AM11" s="73">
        <f t="shared" ca="1" si="24"/>
        <v>0</v>
      </c>
      <c r="AN11" s="73">
        <f t="shared" ca="1" si="24"/>
        <v>0</v>
      </c>
      <c r="AO11" s="73">
        <f t="shared" ca="1" si="24"/>
        <v>3</v>
      </c>
      <c r="AP11" s="73">
        <f t="shared" ca="1" si="24"/>
        <v>0</v>
      </c>
      <c r="AQ11" s="73">
        <f t="shared" ca="1" si="24"/>
        <v>0</v>
      </c>
      <c r="AR11" s="73" t="str">
        <f t="shared" ca="1" si="24"/>
        <v/>
      </c>
      <c r="AS11" s="73" t="str">
        <f t="shared" ca="1" si="24"/>
        <v/>
      </c>
      <c r="AT11" s="73" t="str">
        <f t="shared" ca="1" si="24"/>
        <v/>
      </c>
      <c r="AU11" s="74" t="str">
        <f t="shared" ca="1" si="24"/>
        <v/>
      </c>
    </row>
    <row r="12" spans="1:47">
      <c r="A12" s="54">
        <v>7</v>
      </c>
      <c r="B12" s="55" t="str">
        <f>IF($A12&lt;=$B$2,INDEX(リーグ割り当て!$C$18:$E$117,$A12+VLOOKUP($B$1,リーグ割り当て!$B$3:$E$12,4,FALSE),1),"")</f>
        <v>HBC</v>
      </c>
      <c r="C12" s="55" t="str">
        <f>IF($A12&lt;=$B$2,INDEX(リーグ割り当て!$C$18:$E$117,$A12+VLOOKUP($B$1,リーグ割り当て!$B$3:$E$12,4,FALSE),2),"")</f>
        <v>えりぃ　カノン・メンフェス</v>
      </c>
      <c r="D12" s="56">
        <f>IF($A12&lt;=$B$2,INDEX(リーグ割り当て!$C$18:$E$117,$A12+VLOOKUP($B$1,リーグ割り当て!$B$3:$E$12,4,FALSE),3),"")</f>
        <v>0</v>
      </c>
      <c r="F12" s="54">
        <v>7</v>
      </c>
      <c r="G12" s="57" t="str">
        <f t="shared" ca="1" si="0"/>
        <v>シルク</v>
      </c>
      <c r="H12" s="58">
        <f t="shared" ca="1" si="1"/>
        <v>9</v>
      </c>
      <c r="I12" s="59" t="str">
        <f t="shared" ca="1" si="2"/>
        <v xml:space="preserve">7:シルク/9pt </v>
      </c>
      <c r="K12" s="60" t="str">
        <f t="shared" ca="1" si="3"/>
        <v>7回戦 VNQ - GFA / シロA - ビ帝国 / どなつ - HBC / マリン - シルク / らぶべ - ザマス</v>
      </c>
      <c r="L12" s="61"/>
      <c r="M12" s="61"/>
      <c r="N12" s="61"/>
      <c r="O12" s="61"/>
      <c r="P12" s="61"/>
      <c r="Q12" s="62" t="str">
        <f t="shared" ca="1" si="4"/>
        <v>VNQ - GFA</v>
      </c>
      <c r="R12" s="62" t="str">
        <f t="shared" ca="1" si="5"/>
        <v xml:space="preserve"> / シロA - ビ帝国</v>
      </c>
      <c r="S12" s="62" t="str">
        <f t="shared" ca="1" si="6"/>
        <v/>
      </c>
      <c r="T12" s="62" t="str">
        <f t="shared" ca="1" si="7"/>
        <v xml:space="preserve"> / どなつ - HBC</v>
      </c>
      <c r="U12" s="62" t="str">
        <f t="shared" ca="1" si="8"/>
        <v xml:space="preserve"> / マリン - シルク</v>
      </c>
      <c r="V12" s="62" t="str">
        <f t="shared" ca="1" si="9"/>
        <v/>
      </c>
      <c r="W12" s="62" t="str">
        <f t="shared" ca="1" si="10"/>
        <v/>
      </c>
      <c r="X12" s="62" t="str">
        <f t="shared" ca="1" si="11"/>
        <v xml:space="preserve"> / らぶべ - ザマス</v>
      </c>
      <c r="Y12" s="62" t="str">
        <f t="shared" ca="1" si="12"/>
        <v/>
      </c>
      <c r="Z12" s="62" t="str">
        <f t="shared" ca="1" si="13"/>
        <v/>
      </c>
      <c r="AA12" s="62" t="str">
        <f t="shared" ca="1" si="14"/>
        <v/>
      </c>
      <c r="AB12" s="62" t="str">
        <f t="shared" ca="1" si="15"/>
        <v/>
      </c>
      <c r="AC12" s="63" t="str">
        <f t="shared" ca="1" si="16"/>
        <v/>
      </c>
      <c r="AE12" s="43"/>
      <c r="AF12" s="44"/>
      <c r="AG12" s="67" t="str">
        <f t="shared" si="17"/>
        <v>マリン</v>
      </c>
      <c r="AH12" s="71">
        <f t="shared" ca="1" si="19"/>
        <v>3</v>
      </c>
      <c r="AI12" s="73">
        <f t="shared" ca="1" si="21"/>
        <v>0</v>
      </c>
      <c r="AJ12" s="73">
        <f t="shared" ca="1" si="23"/>
        <v>0</v>
      </c>
      <c r="AK12" s="73">
        <f t="shared" ref="AK12:AK21" ca="1" si="25">IF(OR($AG12="",AK$7=""),"",IF(ISBLANK(VLOOKUP($AG12,OFFSET($B$23:$AC$35,0,(COLUMN()-COLUMN($AH$8))*2,13,2),2,FALSE)),"",VLOOKUP($AG12,OFFSET($B$23:$AC$35,0,(COLUMN()-COLUMN($AH$8))*2,13,2),2,FALSE)))</f>
        <v>0</v>
      </c>
      <c r="AL12" s="72"/>
      <c r="AM12" s="73">
        <f t="shared" ref="AM12:AU12" ca="1" si="26">IF(OR($AG12="",AM$7=""),"",IF(ISBLANK(VLOOKUP($AG12,OFFSET($B$23:$AC$35,0,(COLUMN()-COLUMN($AH$8))*2,13,2),2,FALSE)),"",VLOOKUP($AG12,OFFSET($B$23:$AC$35,0,(COLUMN()-COLUMN($AH$8))*2,13,2),2,FALSE)))</f>
        <v>0</v>
      </c>
      <c r="AN12" s="73">
        <f t="shared" ca="1" si="26"/>
        <v>0</v>
      </c>
      <c r="AO12" s="73">
        <f t="shared" ca="1" si="26"/>
        <v>0</v>
      </c>
      <c r="AP12" s="73">
        <f t="shared" ca="1" si="26"/>
        <v>0</v>
      </c>
      <c r="AQ12" s="73">
        <f t="shared" ca="1" si="26"/>
        <v>0</v>
      </c>
      <c r="AR12" s="73" t="str">
        <f t="shared" ca="1" si="26"/>
        <v/>
      </c>
      <c r="AS12" s="73" t="str">
        <f t="shared" ca="1" si="26"/>
        <v/>
      </c>
      <c r="AT12" s="73" t="str">
        <f t="shared" ca="1" si="26"/>
        <v/>
      </c>
      <c r="AU12" s="74" t="str">
        <f t="shared" ca="1" si="26"/>
        <v/>
      </c>
    </row>
    <row r="13" spans="1:47">
      <c r="A13" s="54">
        <v>8</v>
      </c>
      <c r="B13" s="55" t="str">
        <f>IF($A13&lt;=$B$2,INDEX(リーグ割り当て!$C$18:$E$117,$A13+VLOOKUP($B$1,リーグ割り当て!$B$3:$E$12,4,FALSE),1),"")</f>
        <v>らぶべ</v>
      </c>
      <c r="C13" s="55" t="str">
        <f>IF($A13&lt;=$B$2,INDEX(リーグ割り当て!$C$18:$E$117,$A13+VLOOKUP($B$1,リーグ割り当て!$B$3:$E$12,4,FALSE),2),"")</f>
        <v>グロード　マクベ</v>
      </c>
      <c r="D13" s="56">
        <f>IF($A13&lt;=$B$2,INDEX(リーグ割り当て!$C$18:$E$117,$A13+VLOOKUP($B$1,リーグ割り当て!$B$3:$E$12,4,FALSE),3),"")</f>
        <v>0</v>
      </c>
      <c r="F13" s="54">
        <v>8</v>
      </c>
      <c r="G13" s="57" t="str">
        <f t="shared" ca="1" si="0"/>
        <v>ザマス</v>
      </c>
      <c r="H13" s="58">
        <f t="shared" ca="1" si="1"/>
        <v>8</v>
      </c>
      <c r="I13" s="59" t="str">
        <f t="shared" ca="1" si="2"/>
        <v xml:space="preserve">8:ザマス/8pt </v>
      </c>
      <c r="K13" s="60" t="str">
        <f t="shared" ca="1" si="3"/>
        <v>8回戦 VNQ - どなつ / シロA - マリン / GFA-らぶべ / ビ帝国 - ザマス / HBC - シルク</v>
      </c>
      <c r="L13" s="61"/>
      <c r="M13" s="61"/>
      <c r="N13" s="61"/>
      <c r="O13" s="61"/>
      <c r="P13" s="61"/>
      <c r="Q13" s="62" t="str">
        <f t="shared" ca="1" si="4"/>
        <v>VNQ - どなつ</v>
      </c>
      <c r="R13" s="62" t="str">
        <f t="shared" ca="1" si="5"/>
        <v xml:space="preserve"> / シロA - マリン</v>
      </c>
      <c r="S13" s="62" t="str">
        <f t="shared" ca="1" si="6"/>
        <v xml:space="preserve"> / GFA-らぶべ</v>
      </c>
      <c r="T13" s="62" t="str">
        <f t="shared" ca="1" si="7"/>
        <v/>
      </c>
      <c r="U13" s="62" t="str">
        <f t="shared" ca="1" si="8"/>
        <v/>
      </c>
      <c r="V13" s="62" t="str">
        <f t="shared" ca="1" si="9"/>
        <v xml:space="preserve"> / ビ帝国 - ザマス</v>
      </c>
      <c r="W13" s="62" t="str">
        <f t="shared" ca="1" si="10"/>
        <v xml:space="preserve"> / HBC - シルク</v>
      </c>
      <c r="X13" s="62" t="str">
        <f t="shared" ca="1" si="11"/>
        <v/>
      </c>
      <c r="Y13" s="62" t="str">
        <f t="shared" ca="1" si="12"/>
        <v/>
      </c>
      <c r="Z13" s="62" t="str">
        <f t="shared" ca="1" si="13"/>
        <v/>
      </c>
      <c r="AA13" s="62" t="str">
        <f t="shared" ca="1" si="14"/>
        <v/>
      </c>
      <c r="AB13" s="62" t="str">
        <f t="shared" ca="1" si="15"/>
        <v/>
      </c>
      <c r="AC13" s="63" t="str">
        <f t="shared" ca="1" si="16"/>
        <v/>
      </c>
      <c r="AE13" s="43"/>
      <c r="AF13" s="44"/>
      <c r="AG13" s="67" t="str">
        <f t="shared" si="17"/>
        <v>ビ帝国</v>
      </c>
      <c r="AH13" s="71">
        <f t="shared" ca="1" si="19"/>
        <v>3</v>
      </c>
      <c r="AI13" s="73">
        <f t="shared" ca="1" si="21"/>
        <v>3</v>
      </c>
      <c r="AJ13" s="73">
        <f t="shared" ca="1" si="23"/>
        <v>3</v>
      </c>
      <c r="AK13" s="73">
        <f t="shared" ca="1" si="25"/>
        <v>3</v>
      </c>
      <c r="AL13" s="73">
        <f t="shared" ref="AL13:AL21" ca="1" si="27">IF(OR($AG13="",AL$7=""),"",IF(ISBLANK(VLOOKUP($AG13,OFFSET($B$23:$AC$35,0,(COLUMN()-COLUMN($AH$8))*2,13,2),2,FALSE)),"",VLOOKUP($AG13,OFFSET($B$23:$AC$35,0,(COLUMN()-COLUMN($AH$8))*2,13,2),2,FALSE)))</f>
        <v>3</v>
      </c>
      <c r="AM13" s="72"/>
      <c r="AN13" s="73">
        <f t="shared" ref="AN13:AU13" ca="1" si="28">IF(OR($AG13="",AN$7=""),"",IF(ISBLANK(VLOOKUP($AG13,OFFSET($B$23:$AC$35,0,(COLUMN()-COLUMN($AH$8))*2,13,2),2,FALSE)),"",VLOOKUP($AG13,OFFSET($B$23:$AC$35,0,(COLUMN()-COLUMN($AH$8))*2,13,2),2,FALSE)))</f>
        <v>0</v>
      </c>
      <c r="AO13" s="73">
        <f t="shared" ca="1" si="28"/>
        <v>0</v>
      </c>
      <c r="AP13" s="73">
        <f t="shared" ca="1" si="28"/>
        <v>3</v>
      </c>
      <c r="AQ13" s="73">
        <f t="shared" ca="1" si="28"/>
        <v>3</v>
      </c>
      <c r="AR13" s="73" t="str">
        <f t="shared" ca="1" si="28"/>
        <v/>
      </c>
      <c r="AS13" s="73" t="str">
        <f t="shared" ca="1" si="28"/>
        <v/>
      </c>
      <c r="AT13" s="73" t="str">
        <f t="shared" ca="1" si="28"/>
        <v/>
      </c>
      <c r="AU13" s="74" t="str">
        <f t="shared" ca="1" si="28"/>
        <v/>
      </c>
    </row>
    <row r="14" spans="1:47">
      <c r="A14" s="54">
        <v>9</v>
      </c>
      <c r="B14" s="55" t="str">
        <f>IF($A14&lt;=$B$2,INDEX(リーグ割り当て!$C$18:$E$117,$A14+VLOOKUP($B$1,リーグ割り当て!$B$3:$E$12,4,FALSE),1),"")</f>
        <v>ザマス</v>
      </c>
      <c r="C14" s="55" t="str">
        <f>IF($A14&lt;=$B$2,INDEX(リーグ割り当て!$C$18:$E$117,$A14+VLOOKUP($B$1,リーグ割り当て!$B$3:$E$12,4,FALSE),2),"")</f>
        <v>影虎　さらりお</v>
      </c>
      <c r="D14" s="56">
        <f>IF($A14&lt;=$B$2,INDEX(リーグ割り当て!$C$18:$E$117,$A14+VLOOKUP($B$1,リーグ割り当て!$B$3:$E$12,4,FALSE),3),"")</f>
        <v>0</v>
      </c>
      <c r="F14" s="54">
        <v>9</v>
      </c>
      <c r="G14" s="57" t="str">
        <f t="shared" ca="1" si="0"/>
        <v>ビ帝国</v>
      </c>
      <c r="H14" s="58">
        <f t="shared" ca="1" si="1"/>
        <v>6</v>
      </c>
      <c r="I14" s="59" t="str">
        <f t="shared" ca="1" si="2"/>
        <v xml:space="preserve">9:ビ帝国/6pt </v>
      </c>
      <c r="K14" s="60" t="str">
        <f t="shared" ca="1" si="3"/>
        <v>9回戦 VNQ - シロA / GFA-どなつ / マリン - ビ帝国 / HBC - らぶべ / ザマス - シルク</v>
      </c>
      <c r="L14" s="61"/>
      <c r="M14" s="61"/>
      <c r="N14" s="61"/>
      <c r="O14" s="61"/>
      <c r="P14" s="61"/>
      <c r="Q14" s="62" t="str">
        <f t="shared" ca="1" si="4"/>
        <v>VNQ - シロA</v>
      </c>
      <c r="R14" s="62" t="str">
        <f t="shared" ca="1" si="5"/>
        <v/>
      </c>
      <c r="S14" s="62" t="str">
        <f t="shared" ca="1" si="6"/>
        <v xml:space="preserve"> / GFA-どなつ</v>
      </c>
      <c r="T14" s="62" t="str">
        <f t="shared" ca="1" si="7"/>
        <v/>
      </c>
      <c r="U14" s="62" t="str">
        <f t="shared" ca="1" si="8"/>
        <v xml:space="preserve"> / マリン - ビ帝国</v>
      </c>
      <c r="V14" s="62" t="str">
        <f t="shared" ca="1" si="9"/>
        <v/>
      </c>
      <c r="W14" s="62" t="str">
        <f t="shared" ca="1" si="10"/>
        <v xml:space="preserve"> / HBC - らぶべ</v>
      </c>
      <c r="X14" s="62" t="str">
        <f t="shared" ca="1" si="11"/>
        <v/>
      </c>
      <c r="Y14" s="62" t="str">
        <f t="shared" ca="1" si="12"/>
        <v xml:space="preserve"> / ザマス - シルク</v>
      </c>
      <c r="Z14" s="62" t="str">
        <f t="shared" ca="1" si="13"/>
        <v/>
      </c>
      <c r="AA14" s="62" t="str">
        <f t="shared" ca="1" si="14"/>
        <v/>
      </c>
      <c r="AB14" s="62" t="str">
        <f t="shared" ca="1" si="15"/>
        <v/>
      </c>
      <c r="AC14" s="63" t="str">
        <f t="shared" ca="1" si="16"/>
        <v/>
      </c>
      <c r="AE14" s="43"/>
      <c r="AF14" s="44"/>
      <c r="AG14" s="75" t="str">
        <f t="shared" si="17"/>
        <v>HBC</v>
      </c>
      <c r="AH14" s="71">
        <f t="shared" ca="1" si="19"/>
        <v>3</v>
      </c>
      <c r="AI14" s="73">
        <f t="shared" ca="1" si="21"/>
        <v>3</v>
      </c>
      <c r="AJ14" s="73">
        <f t="shared" ca="1" si="23"/>
        <v>0</v>
      </c>
      <c r="AK14" s="73">
        <f t="shared" ca="1" si="25"/>
        <v>3</v>
      </c>
      <c r="AL14" s="73">
        <f t="shared" ca="1" si="27"/>
        <v>3</v>
      </c>
      <c r="AM14" s="73">
        <f t="shared" ref="AM14:AM21" ca="1" si="29">IF(OR($AG14="",AM$7=""),"",IF(ISBLANK(VLOOKUP($AG14,OFFSET($B$23:$AC$35,0,(COLUMN()-COLUMN($AH$8))*2,13,2),2,FALSE)),"",VLOOKUP($AG14,OFFSET($B$23:$AC$35,0,(COLUMN()-COLUMN($AH$8))*2,13,2),2,FALSE)))</f>
        <v>3</v>
      </c>
      <c r="AN14" s="72"/>
      <c r="AO14" s="73">
        <f t="shared" ref="AO14:AU14" ca="1" si="30">IF(OR($AG14="",AO$7=""),"",IF(ISBLANK(VLOOKUP($AG14,OFFSET($B$23:$AC$35,0,(COLUMN()-COLUMN($AH$8))*2,13,2),2,FALSE)),"",VLOOKUP($AG14,OFFSET($B$23:$AC$35,0,(COLUMN()-COLUMN($AH$8))*2,13,2),2,FALSE)))</f>
        <v>3</v>
      </c>
      <c r="AP14" s="73">
        <f t="shared" ca="1" si="30"/>
        <v>0</v>
      </c>
      <c r="AQ14" s="73">
        <f t="shared" ca="1" si="30"/>
        <v>0</v>
      </c>
      <c r="AR14" s="73" t="str">
        <f t="shared" ca="1" si="30"/>
        <v/>
      </c>
      <c r="AS14" s="73" t="str">
        <f t="shared" ca="1" si="30"/>
        <v/>
      </c>
      <c r="AT14" s="73" t="str">
        <f t="shared" ca="1" si="30"/>
        <v/>
      </c>
      <c r="AU14" s="74" t="str">
        <f t="shared" ca="1" si="30"/>
        <v/>
      </c>
    </row>
    <row r="15" spans="1:47">
      <c r="A15" s="54">
        <v>10</v>
      </c>
      <c r="B15" s="55" t="str">
        <f>IF($A15&lt;=$B$2,INDEX(リーグ割り当て!$C$18:$E$117,$A15+VLOOKUP($B$1,リーグ割り当て!$B$3:$E$12,4,FALSE),1),"")</f>
        <v>シルク</v>
      </c>
      <c r="C15" s="55" t="str">
        <f>IF($A15&lt;=$B$2,INDEX(リーグ割り当て!$C$18:$E$117,$A15+VLOOKUP($B$1,リーグ割り当て!$B$3:$E$12,4,FALSE),2),"")</f>
        <v>エイミ　cashmere</v>
      </c>
      <c r="D15" s="56">
        <f>IF($A15&lt;=$B$2,INDEX(リーグ割り当て!$C$18:$E$117,$A15+VLOOKUP($B$1,リーグ割り当て!$B$3:$E$12,4,FALSE),3),"")</f>
        <v>0</v>
      </c>
      <c r="F15" s="54">
        <v>10</v>
      </c>
      <c r="G15" s="57" t="str">
        <f t="shared" ca="1" si="0"/>
        <v>らぶべ</v>
      </c>
      <c r="H15" s="58">
        <f t="shared" ca="1" si="1"/>
        <v>6</v>
      </c>
      <c r="I15" s="59" t="str">
        <f t="shared" ca="1" si="2"/>
        <v xml:space="preserve">10:らぶべ/6pt </v>
      </c>
      <c r="K15" s="60" t="str">
        <f t="shared" si="3"/>
        <v/>
      </c>
      <c r="L15" s="61"/>
      <c r="M15" s="61"/>
      <c r="N15" s="61"/>
      <c r="O15" s="61"/>
      <c r="P15" s="61"/>
      <c r="Q15" s="62" t="str">
        <f t="shared" ca="1" si="4"/>
        <v xml:space="preserve">VNQ - </v>
      </c>
      <c r="R15" s="62" t="str">
        <f t="shared" ca="1" si="5"/>
        <v xml:space="preserve"> / シロA - </v>
      </c>
      <c r="S15" s="62" t="str">
        <f t="shared" ca="1" si="6"/>
        <v xml:space="preserve"> / GFA-</v>
      </c>
      <c r="T15" s="62" t="str">
        <f t="shared" ca="1" si="7"/>
        <v xml:space="preserve"> / どなつ - </v>
      </c>
      <c r="U15" s="62" t="str">
        <f t="shared" ca="1" si="8"/>
        <v xml:space="preserve"> / マリン - </v>
      </c>
      <c r="V15" s="62" t="str">
        <f t="shared" ca="1" si="9"/>
        <v xml:space="preserve"> / ビ帝国 - </v>
      </c>
      <c r="W15" s="62" t="str">
        <f t="shared" ca="1" si="10"/>
        <v xml:space="preserve"> / HBC - </v>
      </c>
      <c r="X15" s="62" t="str">
        <f t="shared" ca="1" si="11"/>
        <v xml:space="preserve"> / らぶべ - </v>
      </c>
      <c r="Y15" s="62" t="str">
        <f t="shared" ca="1" si="12"/>
        <v xml:space="preserve"> / ザマス - </v>
      </c>
      <c r="Z15" s="62" t="str">
        <f t="shared" ca="1" si="13"/>
        <v xml:space="preserve"> / シルク - </v>
      </c>
      <c r="AA15" s="62" t="str">
        <f t="shared" ca="1" si="14"/>
        <v/>
      </c>
      <c r="AB15" s="62" t="str">
        <f t="shared" ca="1" si="15"/>
        <v/>
      </c>
      <c r="AC15" s="63" t="str">
        <f t="shared" ca="1" si="16"/>
        <v/>
      </c>
      <c r="AE15" s="43"/>
      <c r="AF15" s="44"/>
      <c r="AG15" s="75" t="str">
        <f t="shared" si="17"/>
        <v>らぶべ</v>
      </c>
      <c r="AH15" s="71">
        <f t="shared" ca="1" si="19"/>
        <v>3</v>
      </c>
      <c r="AI15" s="73">
        <f t="shared" ca="1" si="21"/>
        <v>3</v>
      </c>
      <c r="AJ15" s="73">
        <f t="shared" ca="1" si="23"/>
        <v>3</v>
      </c>
      <c r="AK15" s="73">
        <f t="shared" ca="1" si="25"/>
        <v>0</v>
      </c>
      <c r="AL15" s="73">
        <f t="shared" ca="1" si="27"/>
        <v>3</v>
      </c>
      <c r="AM15" s="73">
        <f t="shared" ca="1" si="29"/>
        <v>3</v>
      </c>
      <c r="AN15" s="73">
        <f t="shared" ref="AN15:AN21" ca="1" si="31">IF(OR($AG15="",AN$7=""),"",IF(ISBLANK(VLOOKUP($AG15,OFFSET($B$23:$AC$35,0,(COLUMN()-COLUMN($AH$8))*2,13,2),2,FALSE)),"",VLOOKUP($AG15,OFFSET($B$23:$AC$35,0,(COLUMN()-COLUMN($AH$8))*2,13,2),2,FALSE)))</f>
        <v>0</v>
      </c>
      <c r="AO15" s="72"/>
      <c r="AP15" s="73">
        <f t="shared" ref="AP15:AU15" ca="1" si="32">IF(OR($AG15="",AP$7=""),"",IF(ISBLANK(VLOOKUP($AG15,OFFSET($B$23:$AC$35,0,(COLUMN()-COLUMN($AH$8))*2,13,2),2,FALSE)),"",VLOOKUP($AG15,OFFSET($B$23:$AC$35,0,(COLUMN()-COLUMN($AH$8))*2,13,2),2,FALSE)))</f>
        <v>2</v>
      </c>
      <c r="AQ15" s="73">
        <f t="shared" ca="1" si="32"/>
        <v>3</v>
      </c>
      <c r="AR15" s="73" t="str">
        <f t="shared" ca="1" si="32"/>
        <v/>
      </c>
      <c r="AS15" s="73" t="str">
        <f t="shared" ca="1" si="32"/>
        <v/>
      </c>
      <c r="AT15" s="73" t="str">
        <f t="shared" ca="1" si="32"/>
        <v/>
      </c>
      <c r="AU15" s="74" t="str">
        <f t="shared" ca="1" si="32"/>
        <v/>
      </c>
    </row>
    <row r="16" spans="1:47">
      <c r="A16" s="54">
        <v>11</v>
      </c>
      <c r="B16" s="55" t="str">
        <f>IF($A16&lt;=$B$2,INDEX(リーグ割り当て!$C$18:$E$117,$A16+VLOOKUP($B$1,リーグ割り当て!$B$3:$E$12,4,FALSE),1),"")</f>
        <v/>
      </c>
      <c r="C16" s="55" t="str">
        <f>IF($A16&lt;=$B$2,INDEX(リーグ割り当て!$C$18:$E$117,$A16+VLOOKUP($B$1,リーグ割り当て!$B$3:$E$12,4,FALSE),2),"")</f>
        <v/>
      </c>
      <c r="D16" s="56" t="str">
        <f>IF($A16&lt;=$B$2,INDEX(リーグ割り当て!$C$18:$E$117,$A16+VLOOKUP($B$1,リーグ割り当て!$B$3:$E$12,4,FALSE),3),"")</f>
        <v/>
      </c>
      <c r="F16" s="54">
        <v>11</v>
      </c>
      <c r="G16" s="57" t="str">
        <f t="shared" ca="1" si="0"/>
        <v/>
      </c>
      <c r="H16" s="58">
        <f t="shared" ca="1" si="1"/>
        <v>0</v>
      </c>
      <c r="I16" s="59" t="str">
        <f t="shared" ca="1" si="2"/>
        <v/>
      </c>
      <c r="K16" s="60" t="str">
        <f t="shared" si="3"/>
        <v/>
      </c>
      <c r="L16" s="61"/>
      <c r="M16" s="61"/>
      <c r="N16" s="61"/>
      <c r="O16" s="61"/>
      <c r="P16" s="61"/>
      <c r="Q16" s="62" t="str">
        <f t="shared" ca="1" si="4"/>
        <v xml:space="preserve">VNQ - </v>
      </c>
      <c r="R16" s="62" t="str">
        <f t="shared" ca="1" si="5"/>
        <v xml:space="preserve"> / シロA - </v>
      </c>
      <c r="S16" s="62" t="str">
        <f t="shared" ca="1" si="6"/>
        <v xml:space="preserve"> / GFA-</v>
      </c>
      <c r="T16" s="62" t="str">
        <f t="shared" ca="1" si="7"/>
        <v xml:space="preserve"> / どなつ - </v>
      </c>
      <c r="U16" s="62" t="str">
        <f t="shared" ca="1" si="8"/>
        <v xml:space="preserve"> / マリン - </v>
      </c>
      <c r="V16" s="62" t="str">
        <f t="shared" ca="1" si="9"/>
        <v xml:space="preserve"> / ビ帝国 - </v>
      </c>
      <c r="W16" s="62" t="str">
        <f t="shared" ca="1" si="10"/>
        <v xml:space="preserve"> / HBC - </v>
      </c>
      <c r="X16" s="62" t="str">
        <f t="shared" ca="1" si="11"/>
        <v xml:space="preserve"> / らぶべ - </v>
      </c>
      <c r="Y16" s="62" t="str">
        <f t="shared" ca="1" si="12"/>
        <v xml:space="preserve"> / ザマス - </v>
      </c>
      <c r="Z16" s="62" t="str">
        <f t="shared" ca="1" si="13"/>
        <v xml:space="preserve"> / シルク - </v>
      </c>
      <c r="AA16" s="62" t="str">
        <f t="shared" ca="1" si="14"/>
        <v/>
      </c>
      <c r="AB16" s="62" t="str">
        <f t="shared" ca="1" si="15"/>
        <v/>
      </c>
      <c r="AC16" s="63" t="str">
        <f t="shared" ca="1" si="16"/>
        <v/>
      </c>
      <c r="AE16" s="43"/>
      <c r="AF16" s="44"/>
      <c r="AG16" s="76" t="str">
        <f t="shared" si="17"/>
        <v>ザマス</v>
      </c>
      <c r="AH16" s="71">
        <f t="shared" ca="1" si="19"/>
        <v>0</v>
      </c>
      <c r="AI16" s="73">
        <f t="shared" ca="1" si="21"/>
        <v>3</v>
      </c>
      <c r="AJ16" s="73">
        <f t="shared" ca="1" si="23"/>
        <v>3</v>
      </c>
      <c r="AK16" s="73">
        <f t="shared" ca="1" si="25"/>
        <v>3</v>
      </c>
      <c r="AL16" s="73">
        <f t="shared" ca="1" si="27"/>
        <v>3</v>
      </c>
      <c r="AM16" s="73">
        <f t="shared" ca="1" si="29"/>
        <v>0</v>
      </c>
      <c r="AN16" s="73">
        <f t="shared" ca="1" si="31"/>
        <v>3</v>
      </c>
      <c r="AO16" s="73">
        <f t="shared" ref="AO16:AO21" ca="1" si="33">IF(OR($AG16="",AO$7=""),"",IF(ISBLANK(VLOOKUP($AG16,OFFSET($B$23:$AC$35,0,(COLUMN()-COLUMN($AH$8))*2,13,2),2,FALSE)),"",VLOOKUP($AG16,OFFSET($B$23:$AC$35,0,(COLUMN()-COLUMN($AH$8))*2,13,2),2,FALSE)))</f>
        <v>0</v>
      </c>
      <c r="AP16" s="72"/>
      <c r="AQ16" s="73">
        <f ca="1">IF(OR($AG16="",AQ$7=""),"",IF(ISBLANK(VLOOKUP($AG16,OFFSET($B$23:$AC$35,0,(COLUMN()-COLUMN($AH$8))*2,13,2),2,FALSE)),"",VLOOKUP($AG16,OFFSET($B$23:$AC$35,0,(COLUMN()-COLUMN($AH$8))*2,13,2),2,FALSE)))</f>
        <v>3</v>
      </c>
      <c r="AR16" s="73" t="str">
        <f ca="1">IF(OR($AG16="",AR$7=""),"",IF(ISBLANK(VLOOKUP($AG16,OFFSET($B$23:$AC$35,0,(COLUMN()-COLUMN($AH$8))*2,13,2),2,FALSE)),"",VLOOKUP($AG16,OFFSET($B$23:$AC$35,0,(COLUMN()-COLUMN($AH$8))*2,13,2),2,FALSE)))</f>
        <v/>
      </c>
      <c r="AS16" s="73" t="str">
        <f ca="1">IF(OR($AG16="",AS$7=""),"",IF(ISBLANK(VLOOKUP($AG16,OFFSET($B$23:$AC$35,0,(COLUMN()-COLUMN($AH$8))*2,13,2),2,FALSE)),"",VLOOKUP($AG16,OFFSET($B$23:$AC$35,0,(COLUMN()-COLUMN($AH$8))*2,13,2),2,FALSE)))</f>
        <v/>
      </c>
      <c r="AT16" s="73" t="str">
        <f ca="1">IF(OR($AG16="",AT$7=""),"",IF(ISBLANK(VLOOKUP($AG16,OFFSET($B$23:$AC$35,0,(COLUMN()-COLUMN($AH$8))*2,13,2),2,FALSE)),"",VLOOKUP($AG16,OFFSET($B$23:$AC$35,0,(COLUMN()-COLUMN($AH$8))*2,13,2),2,FALSE)))</f>
        <v/>
      </c>
      <c r="AU16" s="74" t="str">
        <f ca="1">IF(OR($AG16="",AU$7=""),"",IF(ISBLANK(VLOOKUP($AG16,OFFSET($B$23:$AC$35,0,(COLUMN()-COLUMN($AH$8))*2,13,2),2,FALSE)),"",VLOOKUP($AG16,OFFSET($B$23:$AC$35,0,(COLUMN()-COLUMN($AH$8))*2,13,2),2,FALSE)))</f>
        <v/>
      </c>
    </row>
    <row r="17" spans="1:47">
      <c r="A17" s="54">
        <v>12</v>
      </c>
      <c r="B17" s="55" t="str">
        <f>IF($A17&lt;=$B$2,INDEX(リーグ割り当て!$C$18:$E$117,$A17+VLOOKUP($B$1,リーグ割り当て!$B$3:$E$12,4,FALSE),1),"")</f>
        <v/>
      </c>
      <c r="C17" s="55" t="str">
        <f>IF($A17&lt;=$B$2,INDEX(リーグ割り当て!$C$18:$E$117,$A17+VLOOKUP($B$1,リーグ割り当て!$B$3:$E$12,4,FALSE),2),"")</f>
        <v/>
      </c>
      <c r="D17" s="56" t="str">
        <f>IF($A17&lt;=$B$2,INDEX(リーグ割り当て!$C$18:$E$117,$A17+VLOOKUP($B$1,リーグ割り当て!$B$3:$E$12,4,FALSE),3),"")</f>
        <v/>
      </c>
      <c r="F17" s="54">
        <v>12</v>
      </c>
      <c r="G17" s="57" t="str">
        <f t="shared" ca="1" si="0"/>
        <v/>
      </c>
      <c r="H17" s="58">
        <f t="shared" ca="1" si="1"/>
        <v>0</v>
      </c>
      <c r="I17" s="59" t="str">
        <f t="shared" ca="1" si="2"/>
        <v/>
      </c>
      <c r="K17" s="60" t="str">
        <f t="shared" si="3"/>
        <v/>
      </c>
      <c r="L17" s="61"/>
      <c r="M17" s="61"/>
      <c r="N17" s="61"/>
      <c r="O17" s="61"/>
      <c r="P17" s="61"/>
      <c r="Q17" s="62" t="str">
        <f t="shared" ca="1" si="4"/>
        <v xml:space="preserve">VNQ - </v>
      </c>
      <c r="R17" s="62" t="str">
        <f t="shared" ca="1" si="5"/>
        <v xml:space="preserve"> / シロA - </v>
      </c>
      <c r="S17" s="62" t="str">
        <f t="shared" ca="1" si="6"/>
        <v xml:space="preserve"> / GFA-</v>
      </c>
      <c r="T17" s="62" t="str">
        <f t="shared" ca="1" si="7"/>
        <v xml:space="preserve"> / どなつ - </v>
      </c>
      <c r="U17" s="62" t="str">
        <f t="shared" ca="1" si="8"/>
        <v xml:space="preserve"> / マリン - </v>
      </c>
      <c r="V17" s="62" t="str">
        <f t="shared" ca="1" si="9"/>
        <v xml:space="preserve"> / ビ帝国 - </v>
      </c>
      <c r="W17" s="62" t="str">
        <f t="shared" ca="1" si="10"/>
        <v xml:space="preserve"> / HBC - </v>
      </c>
      <c r="X17" s="62" t="str">
        <f t="shared" ca="1" si="11"/>
        <v xml:space="preserve"> / らぶべ - </v>
      </c>
      <c r="Y17" s="62" t="str">
        <f t="shared" ca="1" si="12"/>
        <v xml:space="preserve"> / ザマス - </v>
      </c>
      <c r="Z17" s="62" t="str">
        <f t="shared" ca="1" si="13"/>
        <v xml:space="preserve"> / シルク - </v>
      </c>
      <c r="AA17" s="62" t="str">
        <f t="shared" ca="1" si="14"/>
        <v/>
      </c>
      <c r="AB17" s="62" t="str">
        <f t="shared" ca="1" si="15"/>
        <v/>
      </c>
      <c r="AC17" s="63" t="str">
        <f t="shared" ca="1" si="16"/>
        <v/>
      </c>
      <c r="AE17" s="43"/>
      <c r="AF17" s="44"/>
      <c r="AG17" s="76" t="str">
        <f t="shared" si="17"/>
        <v>シルク</v>
      </c>
      <c r="AH17" s="71">
        <f t="shared" ca="1" si="19"/>
        <v>3</v>
      </c>
      <c r="AI17" s="73">
        <f t="shared" ca="1" si="21"/>
        <v>3</v>
      </c>
      <c r="AJ17" s="73">
        <f t="shared" ca="1" si="23"/>
        <v>3</v>
      </c>
      <c r="AK17" s="73">
        <f t="shared" ca="1" si="25"/>
        <v>3</v>
      </c>
      <c r="AL17" s="73">
        <f t="shared" ca="1" si="27"/>
        <v>3</v>
      </c>
      <c r="AM17" s="73">
        <f t="shared" ca="1" si="29"/>
        <v>0</v>
      </c>
      <c r="AN17" s="73">
        <f t="shared" ca="1" si="31"/>
        <v>3</v>
      </c>
      <c r="AO17" s="73">
        <f t="shared" ca="1" si="33"/>
        <v>0</v>
      </c>
      <c r="AP17" s="73">
        <f ca="1">IF(OR($AG17="",AP$7=""),"",IF(ISBLANK(VLOOKUP($AG17,OFFSET($B$23:$AC$35,0,(COLUMN()-COLUMN($AH$8))*2,13,2),2,FALSE)),"",VLOOKUP($AG17,OFFSET($B$23:$AC$35,0,(COLUMN()-COLUMN($AH$8))*2,13,2),2,FALSE)))</f>
        <v>0</v>
      </c>
      <c r="AQ17" s="72"/>
      <c r="AR17" s="73" t="str">
        <f ca="1">IF(OR($AG17="",AR$7=""),"",IF(ISBLANK(VLOOKUP($AG17,OFFSET($B$23:$AC$35,0,(COLUMN()-COLUMN($AH$8))*2,13,2),2,FALSE)),"",VLOOKUP($AG17,OFFSET($B$23:$AC$35,0,(COLUMN()-COLUMN($AH$8))*2,13,2),2,FALSE)))</f>
        <v/>
      </c>
      <c r="AS17" s="73" t="str">
        <f ca="1">IF(OR($AG17="",AS$7=""),"",IF(ISBLANK(VLOOKUP($AG17,OFFSET($B$23:$AC$35,0,(COLUMN()-COLUMN($AH$8))*2,13,2),2,FALSE)),"",VLOOKUP($AG17,OFFSET($B$23:$AC$35,0,(COLUMN()-COLUMN($AH$8))*2,13,2),2,FALSE)))</f>
        <v/>
      </c>
      <c r="AT17" s="73" t="str">
        <f ca="1">IF(OR($AG17="",AT$7=""),"",IF(ISBLANK(VLOOKUP($AG17,OFFSET($B$23:$AC$35,0,(COLUMN()-COLUMN($AH$8))*2,13,2),2,FALSE)),"",VLOOKUP($AG17,OFFSET($B$23:$AC$35,0,(COLUMN()-COLUMN($AH$8))*2,13,2),2,FALSE)))</f>
        <v/>
      </c>
      <c r="AU17" s="74" t="str">
        <f ca="1">IF(OR($AG17="",AU$7=""),"",IF(ISBLANK(VLOOKUP($AG17,OFFSET($B$23:$AC$35,0,(COLUMN()-COLUMN($AH$8))*2,13,2),2,FALSE)),"",VLOOKUP($AG17,OFFSET($B$23:$AC$35,0,(COLUMN()-COLUMN($AH$8))*2,13,2),2,FALSE)))</f>
        <v/>
      </c>
    </row>
    <row r="18" spans="1:47">
      <c r="A18" s="54">
        <v>13</v>
      </c>
      <c r="B18" s="55" t="str">
        <f>IF($A18&lt;=$B$2,INDEX(リーグ割り当て!$C$18:$E$117,$A18+VLOOKUP($B$1,リーグ割り当て!$B$3:$E$12,4,FALSE),1),"")</f>
        <v/>
      </c>
      <c r="C18" s="55" t="str">
        <f>IF($A18&lt;=$B$2,INDEX(リーグ割り当て!$C$18:$E$117,$A18+VLOOKUP($B$1,リーグ割り当て!$B$3:$E$12,4,FALSE),2),"")</f>
        <v/>
      </c>
      <c r="D18" s="56" t="str">
        <f>IF($A18&lt;=$B$2,INDEX(リーグ割り当て!$C$18:$E$117,$A18+VLOOKUP($B$1,リーグ割り当て!$B$3:$E$12,4,FALSE),3),"")</f>
        <v/>
      </c>
      <c r="F18" s="54">
        <v>13</v>
      </c>
      <c r="G18" s="57" t="str">
        <f t="shared" ca="1" si="0"/>
        <v/>
      </c>
      <c r="H18" s="58">
        <f t="shared" ca="1" si="1"/>
        <v>0</v>
      </c>
      <c r="I18" s="59" t="str">
        <f t="shared" ca="1" si="2"/>
        <v/>
      </c>
      <c r="K18" s="60" t="str">
        <f t="shared" si="3"/>
        <v/>
      </c>
      <c r="L18" s="77"/>
      <c r="M18" s="77"/>
      <c r="N18" s="77"/>
      <c r="O18" s="77"/>
      <c r="P18" s="77"/>
      <c r="Q18" s="62" t="str">
        <f t="shared" ca="1" si="4"/>
        <v xml:space="preserve">VNQ - </v>
      </c>
      <c r="R18" s="62" t="str">
        <f t="shared" ca="1" si="5"/>
        <v xml:space="preserve"> / シロA - </v>
      </c>
      <c r="S18" s="62" t="str">
        <f t="shared" ca="1" si="6"/>
        <v xml:space="preserve"> / GFA-</v>
      </c>
      <c r="T18" s="62" t="str">
        <f t="shared" ca="1" si="7"/>
        <v xml:space="preserve"> / どなつ - </v>
      </c>
      <c r="U18" s="62" t="str">
        <f t="shared" ca="1" si="8"/>
        <v xml:space="preserve"> / マリン - </v>
      </c>
      <c r="V18" s="62" t="str">
        <f t="shared" ca="1" si="9"/>
        <v xml:space="preserve"> / ビ帝国 - </v>
      </c>
      <c r="W18" s="62" t="str">
        <f t="shared" ca="1" si="10"/>
        <v xml:space="preserve"> / HBC - </v>
      </c>
      <c r="X18" s="62" t="str">
        <f t="shared" ca="1" si="11"/>
        <v xml:space="preserve"> / らぶべ - </v>
      </c>
      <c r="Y18" s="62" t="str">
        <f t="shared" ca="1" si="12"/>
        <v xml:space="preserve"> / ザマス - </v>
      </c>
      <c r="Z18" s="62" t="str">
        <f t="shared" ca="1" si="13"/>
        <v xml:space="preserve"> / シルク - </v>
      </c>
      <c r="AA18" s="62" t="str">
        <f t="shared" ca="1" si="14"/>
        <v/>
      </c>
      <c r="AB18" s="62" t="str">
        <f t="shared" ca="1" si="15"/>
        <v/>
      </c>
      <c r="AC18" s="63" t="str">
        <f t="shared" ca="1" si="16"/>
        <v/>
      </c>
      <c r="AE18" s="43"/>
      <c r="AF18" s="44"/>
      <c r="AG18" s="76" t="str">
        <f t="shared" si="17"/>
        <v/>
      </c>
      <c r="AH18" s="71" t="str">
        <f t="shared" ca="1" si="19"/>
        <v/>
      </c>
      <c r="AI18" s="73" t="str">
        <f t="shared" ca="1" si="21"/>
        <v/>
      </c>
      <c r="AJ18" s="73" t="str">
        <f t="shared" ca="1" si="23"/>
        <v/>
      </c>
      <c r="AK18" s="73" t="str">
        <f t="shared" ca="1" si="25"/>
        <v/>
      </c>
      <c r="AL18" s="73" t="str">
        <f t="shared" ca="1" si="27"/>
        <v/>
      </c>
      <c r="AM18" s="73" t="str">
        <f t="shared" ca="1" si="29"/>
        <v/>
      </c>
      <c r="AN18" s="73" t="str">
        <f t="shared" ca="1" si="31"/>
        <v/>
      </c>
      <c r="AO18" s="73" t="str">
        <f t="shared" ca="1" si="33"/>
        <v/>
      </c>
      <c r="AP18" s="73" t="str">
        <f ca="1">IF(OR($AG18="",AP$7=""),"",IF(ISBLANK(VLOOKUP($AG18,OFFSET($B$23:$AC$35,0,(COLUMN()-COLUMN($AH$8))*2,13,2),2,FALSE)),"",VLOOKUP($AG18,OFFSET($B$23:$AC$35,0,(COLUMN()-COLUMN($AH$8))*2,13,2),2,FALSE)))</f>
        <v/>
      </c>
      <c r="AQ18" s="73" t="str">
        <f ca="1">IF(OR($AG18="",AQ$7=""),"",IF(ISBLANK(VLOOKUP($AG18,OFFSET($B$23:$AC$35,0,(COLUMN()-COLUMN($AH$8))*2,13,2),2,FALSE)),"",VLOOKUP($AG18,OFFSET($B$23:$AC$35,0,(COLUMN()-COLUMN($AH$8))*2,13,2),2,FALSE)))</f>
        <v/>
      </c>
      <c r="AR18" s="72"/>
      <c r="AS18" s="73" t="str">
        <f ca="1">IF(OR($AG18="",AS$7=""),"",IF(ISBLANK(VLOOKUP($AG18,OFFSET($B$23:$AC$35,0,(COLUMN()-COLUMN($AH$8))*2,13,2),2,FALSE)),"",VLOOKUP($AG18,OFFSET($B$23:$AC$35,0,(COLUMN()-COLUMN($AH$8))*2,13,2),2,FALSE)))</f>
        <v/>
      </c>
      <c r="AT18" s="73" t="str">
        <f ca="1">IF(OR($AG18="",AT$7=""),"",IF(ISBLANK(VLOOKUP($AG18,OFFSET($B$23:$AC$35,0,(COLUMN()-COLUMN($AH$8))*2,13,2),2,FALSE)),"",VLOOKUP($AG18,OFFSET($B$23:$AC$35,0,(COLUMN()-COLUMN($AH$8))*2,13,2),2,FALSE)))</f>
        <v/>
      </c>
      <c r="AU18" s="74" t="str">
        <f ca="1">IF(OR($AG18="",AU$7=""),"",IF(ISBLANK(VLOOKUP($AG18,OFFSET($B$23:$AC$35,0,(COLUMN()-COLUMN($AH$8))*2,13,2),2,FALSE)),"",VLOOKUP($AG18,OFFSET($B$23:$AC$35,0,(COLUMN()-COLUMN($AH$8))*2,13,2),2,FALSE)))</f>
        <v/>
      </c>
    </row>
    <row r="19" spans="1:47">
      <c r="A19" s="78">
        <v>14</v>
      </c>
      <c r="B19" s="79" t="str">
        <f>IF($A19&lt;=$B$2,INDEX(リーグ割り当て!$C$18:$E$117,$A19+VLOOKUP($B$1,リーグ割り当て!$B$3:$E$12,4,FALSE),1),"")</f>
        <v/>
      </c>
      <c r="C19" s="79" t="str">
        <f>IF($A19&lt;=$B$2,INDEX(リーグ割り当て!$C$18:$E$117,$A19+VLOOKUP($B$1,リーグ割り当て!$B$3:$E$12,4,FALSE),2),"")</f>
        <v/>
      </c>
      <c r="D19" s="80" t="str">
        <f>IF($A19&lt;=$B$2,INDEX(リーグ割り当て!$C$18:$E$117,$A19+VLOOKUP($B$1,リーグ割り当て!$B$3:$E$12,4,FALSE),3),"")</f>
        <v/>
      </c>
      <c r="F19" s="78">
        <v>14</v>
      </c>
      <c r="G19" s="81" t="str">
        <f t="shared" ca="1" si="0"/>
        <v/>
      </c>
      <c r="H19" s="82">
        <f t="shared" ca="1" si="1"/>
        <v>0</v>
      </c>
      <c r="I19" s="59" t="str">
        <f t="shared" ca="1" si="2"/>
        <v/>
      </c>
      <c r="K19" s="83"/>
      <c r="L19" s="83"/>
      <c r="M19" s="83"/>
      <c r="N19" s="83"/>
      <c r="O19" s="83"/>
      <c r="P19" s="83"/>
      <c r="Q19" s="83"/>
      <c r="R19" s="83"/>
      <c r="S19" s="83"/>
      <c r="T19" s="83"/>
      <c r="U19" s="83"/>
      <c r="V19" s="83"/>
      <c r="W19" s="83"/>
      <c r="X19" s="84"/>
      <c r="Y19" s="84"/>
      <c r="Z19" s="84"/>
      <c r="AA19" s="84"/>
      <c r="AB19" s="84"/>
      <c r="AC19" s="84"/>
      <c r="AE19" s="43"/>
      <c r="AF19" s="44"/>
      <c r="AG19" s="76" t="str">
        <f t="shared" si="17"/>
        <v/>
      </c>
      <c r="AH19" s="71" t="str">
        <f t="shared" ca="1" si="19"/>
        <v/>
      </c>
      <c r="AI19" s="73" t="str">
        <f t="shared" ca="1" si="21"/>
        <v/>
      </c>
      <c r="AJ19" s="73" t="str">
        <f t="shared" ca="1" si="23"/>
        <v/>
      </c>
      <c r="AK19" s="73" t="str">
        <f t="shared" ca="1" si="25"/>
        <v/>
      </c>
      <c r="AL19" s="73" t="str">
        <f t="shared" ca="1" si="27"/>
        <v/>
      </c>
      <c r="AM19" s="73" t="str">
        <f t="shared" ca="1" si="29"/>
        <v/>
      </c>
      <c r="AN19" s="73" t="str">
        <f t="shared" ca="1" si="31"/>
        <v/>
      </c>
      <c r="AO19" s="73" t="str">
        <f t="shared" ca="1" si="33"/>
        <v/>
      </c>
      <c r="AP19" s="73" t="str">
        <f ca="1">IF(OR($AG19="",AP$7=""),"",IF(ISBLANK(VLOOKUP($AG19,OFFSET($B$23:$AC$35,0,(COLUMN()-COLUMN($AH$8))*2,13,2),2,FALSE)),"",VLOOKUP($AG19,OFFSET($B$23:$AC$35,0,(COLUMN()-COLUMN($AH$8))*2,13,2),2,FALSE)))</f>
        <v/>
      </c>
      <c r="AQ19" s="73" t="str">
        <f ca="1">IF(OR($AG19="",AQ$7=""),"",IF(ISBLANK(VLOOKUP($AG19,OFFSET($B$23:$AC$35,0,(COLUMN()-COLUMN($AH$8))*2,13,2),2,FALSE)),"",VLOOKUP($AG19,OFFSET($B$23:$AC$35,0,(COLUMN()-COLUMN($AH$8))*2,13,2),2,FALSE)))</f>
        <v/>
      </c>
      <c r="AR19" s="73" t="str">
        <f ca="1">IF(OR($AG19="",AR$7=""),"",IF(ISBLANK(VLOOKUP($AG19,OFFSET($B$23:$AC$35,0,(COLUMN()-COLUMN($AH$8))*2,13,2),2,FALSE)),"",VLOOKUP($AG19,OFFSET($B$23:$AC$35,0,(COLUMN()-COLUMN($AH$8))*2,13,2),2,FALSE)))</f>
        <v/>
      </c>
      <c r="AS19" s="72"/>
      <c r="AT19" s="73" t="str">
        <f ca="1">IF(OR($AG19="",AT$7=""),"",IF(ISBLANK(VLOOKUP($AG19,OFFSET($B$23:$AC$35,0,(COLUMN()-COLUMN($AH$8))*2,13,2),2,FALSE)),"",VLOOKUP($AG19,OFFSET($B$23:$AC$35,0,(COLUMN()-COLUMN($AH$8))*2,13,2),2,FALSE)))</f>
        <v/>
      </c>
      <c r="AU19" s="74" t="str">
        <f ca="1">IF(OR($AG19="",AU$7=""),"",IF(ISBLANK(VLOOKUP($AG19,OFFSET($B$23:$AC$35,0,(COLUMN()-COLUMN($AH$8))*2,13,2),2,FALSE)),"",VLOOKUP($AG19,OFFSET($B$23:$AC$35,0,(COLUMN()-COLUMN($AH$8))*2,13,2),2,FALSE)))</f>
        <v/>
      </c>
    </row>
    <row r="20" spans="1:47">
      <c r="AE20" s="43"/>
      <c r="AF20" s="44"/>
      <c r="AG20" s="76" t="str">
        <f t="shared" si="17"/>
        <v/>
      </c>
      <c r="AH20" s="71" t="str">
        <f t="shared" ca="1" si="19"/>
        <v/>
      </c>
      <c r="AI20" s="73" t="str">
        <f t="shared" ca="1" si="21"/>
        <v/>
      </c>
      <c r="AJ20" s="73" t="str">
        <f t="shared" ca="1" si="23"/>
        <v/>
      </c>
      <c r="AK20" s="73" t="str">
        <f t="shared" ca="1" si="25"/>
        <v/>
      </c>
      <c r="AL20" s="73" t="str">
        <f t="shared" ca="1" si="27"/>
        <v/>
      </c>
      <c r="AM20" s="73" t="str">
        <f t="shared" ca="1" si="29"/>
        <v/>
      </c>
      <c r="AN20" s="73" t="str">
        <f t="shared" ca="1" si="31"/>
        <v/>
      </c>
      <c r="AO20" s="73" t="str">
        <f t="shared" ca="1" si="33"/>
        <v/>
      </c>
      <c r="AP20" s="73" t="str">
        <f ca="1">IF(OR($AG20="",AP$7=""),"",IF(ISBLANK(VLOOKUP($AG20,OFFSET($B$23:$AC$35,0,(COLUMN()-COLUMN($AH$8))*2,13,2),2,FALSE)),"",VLOOKUP($AG20,OFFSET($B$23:$AC$35,0,(COLUMN()-COLUMN($AH$8))*2,13,2),2,FALSE)))</f>
        <v/>
      </c>
      <c r="AQ20" s="73" t="str">
        <f ca="1">IF(OR($AG20="",AQ$7=""),"",IF(ISBLANK(VLOOKUP($AG20,OFFSET($B$23:$AC$35,0,(COLUMN()-COLUMN($AH$8))*2,13,2),2,FALSE)),"",VLOOKUP($AG20,OFFSET($B$23:$AC$35,0,(COLUMN()-COLUMN($AH$8))*2,13,2),2,FALSE)))</f>
        <v/>
      </c>
      <c r="AR20" s="73" t="str">
        <f ca="1">IF(OR($AG20="",AR$7=""),"",IF(ISBLANK(VLOOKUP($AG20,OFFSET($B$23:$AC$35,0,(COLUMN()-COLUMN($AH$8))*2,13,2),2,FALSE)),"",VLOOKUP($AG20,OFFSET($B$23:$AC$35,0,(COLUMN()-COLUMN($AH$8))*2,13,2),2,FALSE)))</f>
        <v/>
      </c>
      <c r="AS20" s="73" t="str">
        <f ca="1">IF(OR($AG20="",AS$7=""),"",IF(ISBLANK(VLOOKUP($AG20,OFFSET($B$23:$AC$35,0,(COLUMN()-COLUMN($AH$8))*2,13,2),2,FALSE)),"",VLOOKUP($AG20,OFFSET($B$23:$AC$35,0,(COLUMN()-COLUMN($AH$8))*2,13,2),2,FALSE)))</f>
        <v/>
      </c>
      <c r="AT20" s="72"/>
      <c r="AU20" s="74" t="str">
        <f ca="1">IF(OR($AG20="",AU$7=""),"",IF(ISBLANK(VLOOKUP($AG20,OFFSET($B$23:$AC$35,0,(COLUMN()-COLUMN($AH$8))*2,13,2),2,FALSE)),"",VLOOKUP($AG20,OFFSET($B$23:$AC$35,0,(COLUMN()-COLUMN($AH$8))*2,13,2),2,FALSE)))</f>
        <v/>
      </c>
    </row>
    <row r="21" spans="1:47" ht="17.25">
      <c r="P21" s="85"/>
      <c r="Q21" s="85"/>
      <c r="R21" s="85"/>
      <c r="S21" s="85"/>
      <c r="T21" s="85"/>
      <c r="U21" s="85"/>
      <c r="V21" s="86"/>
      <c r="W21" s="86"/>
      <c r="X21" s="86"/>
      <c r="Y21" s="86"/>
      <c r="Z21" s="86"/>
      <c r="AA21" s="86"/>
      <c r="AB21" s="86"/>
      <c r="AC21" s="86"/>
      <c r="AE21" s="43"/>
      <c r="AF21" s="44"/>
      <c r="AG21" s="87" t="str">
        <f t="shared" si="17"/>
        <v/>
      </c>
      <c r="AH21" s="88" t="str">
        <f t="shared" ca="1" si="19"/>
        <v/>
      </c>
      <c r="AI21" s="89" t="str">
        <f t="shared" ca="1" si="21"/>
        <v/>
      </c>
      <c r="AJ21" s="89" t="str">
        <f t="shared" ca="1" si="23"/>
        <v/>
      </c>
      <c r="AK21" s="89" t="str">
        <f t="shared" ca="1" si="25"/>
        <v/>
      </c>
      <c r="AL21" s="89" t="str">
        <f t="shared" ca="1" si="27"/>
        <v/>
      </c>
      <c r="AM21" s="89" t="str">
        <f t="shared" ca="1" si="29"/>
        <v/>
      </c>
      <c r="AN21" s="89" t="str">
        <f t="shared" ca="1" si="31"/>
        <v/>
      </c>
      <c r="AO21" s="89" t="str">
        <f t="shared" ca="1" si="33"/>
        <v/>
      </c>
      <c r="AP21" s="89" t="str">
        <f ca="1">IF(OR($AG21="",AP$7=""),"",IF(ISBLANK(VLOOKUP($AG21,OFFSET($B$23:$AC$35,0,(COLUMN()-COLUMN($AH$8))*2,13,2),2,FALSE)),"",VLOOKUP($AG21,OFFSET($B$23:$AC$35,0,(COLUMN()-COLUMN($AH$8))*2,13,2),2,FALSE)))</f>
        <v/>
      </c>
      <c r="AQ21" s="89" t="str">
        <f ca="1">IF(OR($AG21="",AQ$7=""),"",IF(ISBLANK(VLOOKUP($AG21,OFFSET($B$23:$AC$35,0,(COLUMN()-COLUMN($AH$8))*2,13,2),2,FALSE)),"",VLOOKUP($AG21,OFFSET($B$23:$AC$35,0,(COLUMN()-COLUMN($AH$8))*2,13,2),2,FALSE)))</f>
        <v/>
      </c>
      <c r="AR21" s="89" t="str">
        <f ca="1">IF(OR($AG21="",AR$7=""),"",IF(ISBLANK(VLOOKUP($AG21,OFFSET($B$23:$AC$35,0,(COLUMN()-COLUMN($AH$8))*2,13,2),2,FALSE)),"",VLOOKUP($AG21,OFFSET($B$23:$AC$35,0,(COLUMN()-COLUMN($AH$8))*2,13,2),2,FALSE)))</f>
        <v/>
      </c>
      <c r="AS21" s="89" t="str">
        <f ca="1">IF(OR($AG21="",AS$7=""),"",IF(ISBLANK(VLOOKUP($AG21,OFFSET($B$23:$AC$35,0,(COLUMN()-COLUMN($AH$8))*2,13,2),2,FALSE)),"",VLOOKUP($AG21,OFFSET($B$23:$AC$35,0,(COLUMN()-COLUMN($AH$8))*2,13,2),2,FALSE)))</f>
        <v/>
      </c>
      <c r="AT21" s="89" t="str">
        <f ca="1">IF(OR($AG21="",AT$7=""),"",IF(ISBLANK(VLOOKUP($AG21,OFFSET($B$23:$AC$35,0,(COLUMN()-COLUMN($AH$8))*2,13,2),2,FALSE)),"",VLOOKUP($AG21,OFFSET($B$23:$AC$35,0,(COLUMN()-COLUMN($AH$8))*2,13,2),2,FALSE)))</f>
        <v/>
      </c>
      <c r="AU21" s="90"/>
    </row>
    <row r="22" spans="1:47">
      <c r="A22" s="64"/>
      <c r="B22" s="91" t="str">
        <f>B6</f>
        <v>VNQ</v>
      </c>
      <c r="C22" s="92">
        <f>SUM(C23:C35)</f>
        <v>18</v>
      </c>
      <c r="D22" s="92" t="str">
        <f>B7</f>
        <v>シロA</v>
      </c>
      <c r="E22" s="92">
        <f>SUM(E23:E35)</f>
        <v>21</v>
      </c>
      <c r="F22" s="92" t="str">
        <f>B8</f>
        <v>GFA</v>
      </c>
      <c r="G22" s="92">
        <f>SUM(G23:G35)</f>
        <v>18</v>
      </c>
      <c r="H22" s="92" t="str">
        <f>B9</f>
        <v>どなつ</v>
      </c>
      <c r="I22" s="92">
        <f>SUM(I23:I35)</f>
        <v>15</v>
      </c>
      <c r="J22" s="92" t="str">
        <f>B10</f>
        <v>マリン</v>
      </c>
      <c r="K22" s="92">
        <f>SUM(K23:K35)</f>
        <v>24</v>
      </c>
      <c r="L22" s="92" t="str">
        <f>B11</f>
        <v>ビ帝国</v>
      </c>
      <c r="M22" s="92">
        <f>SUM(M23:M35)</f>
        <v>6</v>
      </c>
      <c r="N22" s="92" t="str">
        <f>IF(ISBLANK($B12),"",$B12)</f>
        <v>HBC</v>
      </c>
      <c r="O22" s="92">
        <f>SUM(O23:O35)</f>
        <v>9</v>
      </c>
      <c r="P22" s="92" t="str">
        <f>IF(ISBLANK($B13),"",$B13)</f>
        <v>らぶべ</v>
      </c>
      <c r="Q22" s="92">
        <f>SUM(Q23:Q35)</f>
        <v>6</v>
      </c>
      <c r="R22" s="92" t="str">
        <f>IF(ISBLANK($B14),"",$B14)</f>
        <v>ザマス</v>
      </c>
      <c r="S22" s="92">
        <f>SUM(S23:S35)</f>
        <v>8</v>
      </c>
      <c r="T22" s="92" t="str">
        <f>IF(ISBLANK($B15),"",$B15)</f>
        <v>シルク</v>
      </c>
      <c r="U22" s="92">
        <f>SUM(U23:U35)</f>
        <v>9</v>
      </c>
      <c r="V22" s="92" t="str">
        <f>IF(ISBLANK($B16),"",$B16)</f>
        <v/>
      </c>
      <c r="W22" s="92">
        <f>SUM(W23:W35)</f>
        <v>0</v>
      </c>
      <c r="X22" s="92" t="str">
        <f>IF(ISBLANK($B17),"",$B17)</f>
        <v/>
      </c>
      <c r="Y22" s="92">
        <f>SUM(Y23:Y35)</f>
        <v>0</v>
      </c>
      <c r="Z22" s="92" t="str">
        <f>IF(ISBLANK($B18),"",$B18)</f>
        <v/>
      </c>
      <c r="AA22" s="92">
        <f>SUM(AA23:AA35)</f>
        <v>0</v>
      </c>
      <c r="AB22" s="92" t="str">
        <f>IF(ISBLANK($B19),"",$B19)</f>
        <v/>
      </c>
      <c r="AC22" s="93">
        <f>SUM(AC23:AC35)</f>
        <v>0</v>
      </c>
      <c r="AE22" s="43"/>
      <c r="AF22" s="44"/>
      <c r="AG22" s="94" t="s">
        <v>186</v>
      </c>
      <c r="AH22" s="95">
        <f t="shared" ref="AH22:AU22" ca="1" si="34">COUNTIF(AH$8:AH$21,3)</f>
        <v>6</v>
      </c>
      <c r="AI22" s="96">
        <f t="shared" ca="1" si="34"/>
        <v>7</v>
      </c>
      <c r="AJ22" s="96">
        <f t="shared" ca="1" si="34"/>
        <v>6</v>
      </c>
      <c r="AK22" s="96">
        <f t="shared" ca="1" si="34"/>
        <v>5</v>
      </c>
      <c r="AL22" s="96">
        <f t="shared" ca="1" si="34"/>
        <v>8</v>
      </c>
      <c r="AM22" s="96">
        <f t="shared" ca="1" si="34"/>
        <v>2</v>
      </c>
      <c r="AN22" s="96">
        <f t="shared" ca="1" si="34"/>
        <v>3</v>
      </c>
      <c r="AO22" s="96">
        <f t="shared" ca="1" si="34"/>
        <v>2</v>
      </c>
      <c r="AP22" s="96">
        <f t="shared" ca="1" si="34"/>
        <v>2</v>
      </c>
      <c r="AQ22" s="96">
        <f t="shared" ca="1" si="34"/>
        <v>3</v>
      </c>
      <c r="AR22" s="96">
        <f t="shared" ca="1" si="34"/>
        <v>0</v>
      </c>
      <c r="AS22" s="96">
        <f t="shared" ca="1" si="34"/>
        <v>0</v>
      </c>
      <c r="AT22" s="96">
        <f t="shared" ca="1" si="34"/>
        <v>0</v>
      </c>
      <c r="AU22" s="97">
        <f t="shared" ca="1" si="34"/>
        <v>0</v>
      </c>
    </row>
    <row r="23" spans="1:47">
      <c r="A23" s="75" t="s">
        <v>187</v>
      </c>
      <c r="B23" s="98" t="str">
        <f ca="1">IF(ISBLANK(OFFSET(対戦表!A2,$B$3,1)),"",IF(OFFSET(対戦表!A2,$B$3,1)=0,"-",INDEX($B$6:$B$20,OFFSET(対戦表!A2,$B$3,1))))</f>
        <v>シルク</v>
      </c>
      <c r="C23" s="99">
        <v>3</v>
      </c>
      <c r="D23" s="100" t="str">
        <f ca="1">IF(ISBLANK(OFFSET(対戦表!B2,$B$3,1)),"",IF(OFFSET(対戦表!B2,$B$3,1)=0,"-",INDEX($B$6:$B$20,OFFSET(対戦表!B2,$B$3,1))))</f>
        <v>どなつ</v>
      </c>
      <c r="E23" s="99">
        <v>3</v>
      </c>
      <c r="F23" s="100" t="str">
        <f ca="1">IF(ISBLANK(OFFSET(対戦表!C2,$B$3,1)),"",IF(OFFSET(対戦表!C2,$B$3,1)=0,"-",INDEX($B$6:$B$20,OFFSET(対戦表!C2,$B$3,1))))</f>
        <v>マリン</v>
      </c>
      <c r="G23" s="99">
        <v>0</v>
      </c>
      <c r="H23" s="100" t="str">
        <f ca="1">IF(ISBLANK(OFFSET(対戦表!D2,$B$3,1)),"",IF(OFFSET(対戦表!D2,$B$3,1)=0,"-",INDEX($B$6:$B$20,OFFSET(対戦表!D2,$B$3,1))))</f>
        <v>シロA</v>
      </c>
      <c r="I23" s="99">
        <v>0</v>
      </c>
      <c r="J23" s="100" t="str">
        <f ca="1">IF(ISBLANK(OFFSET(対戦表!E2,$B$3,1)),"",IF(OFFSET(対戦表!E2,$B$3,1)=0,"-",INDEX($B$6:$B$20,OFFSET(対戦表!E2,$B$3,1))))</f>
        <v>GFA</v>
      </c>
      <c r="K23" s="99">
        <v>3</v>
      </c>
      <c r="L23" s="100" t="str">
        <f ca="1">IF(ISBLANK(OFFSET(対戦表!F2,$B$3,1)),"",IF(OFFSET(対戦表!F2,$B$3,1)=0,"-",INDEX($B$6:$B$20,OFFSET(対戦表!F2,$B$3,1))))</f>
        <v>らぶべ</v>
      </c>
      <c r="M23" s="99">
        <v>3</v>
      </c>
      <c r="N23" s="100" t="str">
        <f ca="1">IF(ISBLANK(OFFSET(対戦表!G2,$B$3,1)),"",IF(OFFSET(対戦表!G2,$B$3,1)=0,"-",INDEX($B$6:$B$20,OFFSET(対戦表!G2,$B$3,1))))</f>
        <v>ザマス</v>
      </c>
      <c r="O23" s="99">
        <v>3</v>
      </c>
      <c r="P23" s="100" t="str">
        <f ca="1">IF(ISBLANK(OFFSET(対戦表!H2,$B$3,1)),"",IF(OFFSET(対戦表!H2,$B$3,1)=0,"-",INDEX($B$6:$B$20,OFFSET(対戦表!H2,$B$3,1))))</f>
        <v>ビ帝国</v>
      </c>
      <c r="Q23" s="99">
        <v>0</v>
      </c>
      <c r="R23" s="100" t="str">
        <f ca="1">IF(ISBLANK(OFFSET(対戦表!I2,$B$3,1)),"",IF(OFFSET(対戦表!I2,$B$3,1)=0,"-",INDEX($B$6:$B$20,OFFSET(対戦表!I2,$B$3,1))))</f>
        <v>HBC</v>
      </c>
      <c r="S23" s="99">
        <v>0</v>
      </c>
      <c r="T23" s="100" t="str">
        <f ca="1">IF(ISBLANK(OFFSET(対戦表!J2,$B$3,1)),"",IF(OFFSET(対戦表!J2,$B$3,1)=0,"-",INDEX($B$6:$B$20,OFFSET(対戦表!J2,$B$3,1))))</f>
        <v>VNQ</v>
      </c>
      <c r="U23" s="99">
        <v>0</v>
      </c>
      <c r="V23" s="100" t="str">
        <f ca="1">IF(ISBLANK(OFFSET(対戦表!K2,$B$3,1)),"",IF(OFFSET(対戦表!K2,$B$3,1)=0,"-",INDEX($B$6:$B$20,OFFSET(対戦表!K2,$B$3,1))))</f>
        <v/>
      </c>
      <c r="W23" s="99"/>
      <c r="X23" s="100" t="str">
        <f ca="1">IF(ISBLANK(OFFSET(対戦表!L2,$B$3,1)),"",IF(OFFSET(対戦表!L2,$B$3,1)=0,"-",INDEX($B$6:$B$20,OFFSET(対戦表!L2,$B$3,1))))</f>
        <v/>
      </c>
      <c r="Y23" s="99"/>
      <c r="Z23" s="100" t="str">
        <f ca="1">IF(ISBLANK(OFFSET(対戦表!M2,$B$3,1)),"",IF(OFFSET(対戦表!M2,$B$3,1)=0,"-",INDEX($B$6:$B$20,OFFSET(対戦表!M2,$B$3,1))))</f>
        <v/>
      </c>
      <c r="AA23" s="99"/>
      <c r="AB23" s="100" t="str">
        <f ca="1">IF(ISBLANK(OFFSET(対戦表!N2,$B$3,1)),"",IF(OFFSET(対戦表!N2,$B$3,1)=0,"-",INDEX($B$6:$B$20,OFFSET(対戦表!N2,$B$3,1))))</f>
        <v/>
      </c>
      <c r="AC23" s="99"/>
      <c r="AE23" s="43"/>
      <c r="AF23" s="44"/>
      <c r="AG23" s="101" t="s">
        <v>188</v>
      </c>
      <c r="AH23" s="102">
        <f t="shared" ref="AH23:AU23" ca="1" si="35">COUNTIF(AH$8:AH$21,2)</f>
        <v>0</v>
      </c>
      <c r="AI23" s="103">
        <f t="shared" ca="1" si="35"/>
        <v>0</v>
      </c>
      <c r="AJ23" s="103">
        <f t="shared" ca="1" si="35"/>
        <v>0</v>
      </c>
      <c r="AK23" s="103">
        <f t="shared" ca="1" si="35"/>
        <v>0</v>
      </c>
      <c r="AL23" s="103">
        <f t="shared" ca="1" si="35"/>
        <v>0</v>
      </c>
      <c r="AM23" s="103">
        <f t="shared" ca="1" si="35"/>
        <v>0</v>
      </c>
      <c r="AN23" s="103">
        <f t="shared" ca="1" si="35"/>
        <v>0</v>
      </c>
      <c r="AO23" s="103">
        <f t="shared" ca="1" si="35"/>
        <v>0</v>
      </c>
      <c r="AP23" s="103">
        <f t="shared" ca="1" si="35"/>
        <v>1</v>
      </c>
      <c r="AQ23" s="103">
        <f t="shared" ca="1" si="35"/>
        <v>0</v>
      </c>
      <c r="AR23" s="103">
        <f t="shared" ca="1" si="35"/>
        <v>0</v>
      </c>
      <c r="AS23" s="103">
        <f t="shared" ca="1" si="35"/>
        <v>0</v>
      </c>
      <c r="AT23" s="103">
        <f t="shared" ca="1" si="35"/>
        <v>0</v>
      </c>
      <c r="AU23" s="104">
        <f t="shared" ca="1" si="35"/>
        <v>0</v>
      </c>
    </row>
    <row r="24" spans="1:47">
      <c r="A24" s="75" t="s">
        <v>189</v>
      </c>
      <c r="B24" s="105" t="str">
        <f ca="1">IF(ISBLANK(OFFSET(対戦表!A3,$B$3,1)),"",IF(OFFSET(対戦表!A3,$B$3,1)=0,"-",INDEX($B$6:$B$20,OFFSET(対戦表!A3,$B$3,1))))</f>
        <v>ビ帝国</v>
      </c>
      <c r="C24" s="106">
        <v>3</v>
      </c>
      <c r="D24" s="107" t="str">
        <f ca="1">IF(ISBLANK(OFFSET(対戦表!B3,$B$3,1)),"",IF(OFFSET(対戦表!B3,$B$3,1)=0,"-",INDEX($B$6:$B$20,OFFSET(対戦表!B3,$B$3,1))))</f>
        <v>シルク</v>
      </c>
      <c r="E24" s="106">
        <v>3</v>
      </c>
      <c r="F24" s="107" t="str">
        <f ca="1">IF(ISBLANK(OFFSET(対戦表!C3,$B$3,1)),"",IF(OFFSET(対戦表!C3,$B$3,1)=0,"-",INDEX($B$6:$B$20,OFFSET(対戦表!C3,$B$3,1))))</f>
        <v>HBC</v>
      </c>
      <c r="G24" s="106">
        <v>0</v>
      </c>
      <c r="H24" s="107" t="str">
        <f ca="1">IF(ISBLANK(OFFSET(対戦表!D3,$B$3,1)),"",IF(OFFSET(対戦表!D3,$B$3,1)=0,"-",INDEX($B$6:$B$20,OFFSET(対戦表!D3,$B$3,1))))</f>
        <v>ザマス</v>
      </c>
      <c r="I24" s="106">
        <v>3</v>
      </c>
      <c r="J24" s="107" t="str">
        <f ca="1">IF(ISBLANK(OFFSET(対戦表!E3,$B$3,1)),"",IF(OFFSET(対戦表!E3,$B$3,1)=0,"-",INDEX($B$6:$B$20,OFFSET(対戦表!E3,$B$3,1))))</f>
        <v>らぶべ</v>
      </c>
      <c r="K24" s="106">
        <v>3</v>
      </c>
      <c r="L24" s="107" t="str">
        <f ca="1">IF(ISBLANK(OFFSET(対戦表!F3,$B$3,1)),"",IF(OFFSET(対戦表!F3,$B$3,1)=0,"-",INDEX($B$6:$B$20,OFFSET(対戦表!F3,$B$3,1))))</f>
        <v>VNQ</v>
      </c>
      <c r="M24" s="106">
        <v>0</v>
      </c>
      <c r="N24" s="107" t="str">
        <f ca="1">IF(ISBLANK(OFFSET(対戦表!G3,$B$3,1)),"",IF(OFFSET(対戦表!G3,$B$3,1)=0,"-",INDEX($B$6:$B$20,OFFSET(対戦表!G3,$B$3,1))))</f>
        <v>GFA</v>
      </c>
      <c r="O24" s="106">
        <v>3</v>
      </c>
      <c r="P24" s="107" t="str">
        <f ca="1">IF(ISBLANK(OFFSET(対戦表!H3,$B$3,1)),"",IF(OFFSET(対戦表!H3,$B$3,1)=0,"-",INDEX($B$6:$B$20,OFFSET(対戦表!H3,$B$3,1))))</f>
        <v>マリン</v>
      </c>
      <c r="Q24" s="106">
        <v>0</v>
      </c>
      <c r="R24" s="107" t="str">
        <f ca="1">IF(ISBLANK(OFFSET(対戦表!I3,$B$3,1)),"",IF(OFFSET(対戦表!I3,$B$3,1)=0,"-",INDEX($B$6:$B$20,OFFSET(対戦表!I3,$B$3,1))))</f>
        <v>どなつ</v>
      </c>
      <c r="S24" s="106">
        <v>0</v>
      </c>
      <c r="T24" s="107" t="str">
        <f ca="1">IF(ISBLANK(OFFSET(対戦表!J3,$B$3,1)),"",IF(OFFSET(対戦表!J3,$B$3,1)=0,"-",INDEX($B$6:$B$20,OFFSET(対戦表!J3,$B$3,1))))</f>
        <v>シロA</v>
      </c>
      <c r="U24" s="106">
        <v>0</v>
      </c>
      <c r="V24" s="107" t="str">
        <f ca="1">IF(ISBLANK(OFFSET(対戦表!K3,$B$3,1)),"",IF(OFFSET(対戦表!K3,$B$3,1)=0,"-",INDEX($B$6:$B$20,OFFSET(対戦表!K3,$B$3,1))))</f>
        <v/>
      </c>
      <c r="W24" s="106"/>
      <c r="X24" s="107" t="str">
        <f ca="1">IF(ISBLANK(OFFSET(対戦表!L3,$B$3,1)),"",IF(OFFSET(対戦表!L3,$B$3,1)=0,"-",INDEX($B$6:$B$20,OFFSET(対戦表!L3,$B$3,1))))</f>
        <v/>
      </c>
      <c r="Y24" s="106"/>
      <c r="Z24" s="107" t="str">
        <f ca="1">IF(ISBLANK(OFFSET(対戦表!M3,$B$3,1)),"",IF(OFFSET(対戦表!M3,$B$3,1)=0,"-",INDEX($B$6:$B$20,OFFSET(対戦表!M3,$B$3,1))))</f>
        <v/>
      </c>
      <c r="AA24" s="106"/>
      <c r="AB24" s="107" t="str">
        <f ca="1">IF(ISBLANK(OFFSET(対戦表!N3,$B$3,1)),"",IF(OFFSET(対戦表!N3,$B$3,1)=0,"-",INDEX($B$6:$B$20,OFFSET(対戦表!N3,$B$3,1))))</f>
        <v/>
      </c>
      <c r="AC24" s="106"/>
      <c r="AE24" s="43"/>
      <c r="AF24" s="44"/>
      <c r="AG24" s="108" t="s">
        <v>190</v>
      </c>
      <c r="AH24" s="102">
        <f t="shared" ref="AH24:AU24" ca="1" si="36">COUNTIF(AH$8:AH$21,1)</f>
        <v>0</v>
      </c>
      <c r="AI24" s="103">
        <f t="shared" ca="1" si="36"/>
        <v>0</v>
      </c>
      <c r="AJ24" s="103">
        <f t="shared" ca="1" si="36"/>
        <v>0</v>
      </c>
      <c r="AK24" s="103">
        <f t="shared" ca="1" si="36"/>
        <v>0</v>
      </c>
      <c r="AL24" s="103">
        <f t="shared" ca="1" si="36"/>
        <v>0</v>
      </c>
      <c r="AM24" s="103">
        <f t="shared" ca="1" si="36"/>
        <v>0</v>
      </c>
      <c r="AN24" s="103">
        <f t="shared" ca="1" si="36"/>
        <v>0</v>
      </c>
      <c r="AO24" s="103">
        <f t="shared" ca="1" si="36"/>
        <v>0</v>
      </c>
      <c r="AP24" s="103">
        <f t="shared" ca="1" si="36"/>
        <v>0</v>
      </c>
      <c r="AQ24" s="103">
        <f t="shared" ca="1" si="36"/>
        <v>0</v>
      </c>
      <c r="AR24" s="103">
        <f t="shared" ca="1" si="36"/>
        <v>0</v>
      </c>
      <c r="AS24" s="103">
        <f t="shared" ca="1" si="36"/>
        <v>0</v>
      </c>
      <c r="AT24" s="103">
        <f t="shared" ca="1" si="36"/>
        <v>0</v>
      </c>
      <c r="AU24" s="104">
        <f t="shared" ca="1" si="36"/>
        <v>0</v>
      </c>
    </row>
    <row r="25" spans="1:47">
      <c r="A25" s="75" t="s">
        <v>191</v>
      </c>
      <c r="B25" s="105" t="str">
        <f ca="1">IF(ISBLANK(OFFSET(対戦表!A4,$B$3,1)),"",IF(OFFSET(対戦表!A4,$B$3,1)=0,"-",INDEX($B$6:$B$20,OFFSET(対戦表!A4,$B$3,1))))</f>
        <v>らぶべ</v>
      </c>
      <c r="C25" s="106">
        <v>3</v>
      </c>
      <c r="D25" s="107" t="str">
        <f ca="1">IF(ISBLANK(OFFSET(対戦表!B4,$B$3,1)),"",IF(OFFSET(対戦表!B4,$B$3,1)=0,"-",INDEX($B$6:$B$20,OFFSET(対戦表!B4,$B$3,1))))</f>
        <v>HBC</v>
      </c>
      <c r="E25" s="106">
        <v>3</v>
      </c>
      <c r="F25" s="107" t="str">
        <f ca="1">IF(ISBLANK(OFFSET(対戦表!C4,$B$3,1)),"",IF(OFFSET(対戦表!C4,$B$3,1)=0,"-",INDEX($B$6:$B$20,OFFSET(対戦表!C4,$B$3,1))))</f>
        <v>ビ帝国</v>
      </c>
      <c r="G25" s="106">
        <v>3</v>
      </c>
      <c r="H25" s="107" t="str">
        <f ca="1">IF(ISBLANK(OFFSET(対戦表!D4,$B$3,1)),"",IF(OFFSET(対戦表!D4,$B$3,1)=0,"-",INDEX($B$6:$B$20,OFFSET(対戦表!D4,$B$3,1))))</f>
        <v>シルク</v>
      </c>
      <c r="I25" s="106">
        <v>3</v>
      </c>
      <c r="J25" s="107" t="str">
        <f ca="1">IF(ISBLANK(OFFSET(対戦表!E4,$B$3,1)),"",IF(OFFSET(対戦表!E4,$B$3,1)=0,"-",INDEX($B$6:$B$20,OFFSET(対戦表!E4,$B$3,1))))</f>
        <v>ザマス</v>
      </c>
      <c r="K25" s="106">
        <v>3</v>
      </c>
      <c r="L25" s="107" t="str">
        <f ca="1">IF(ISBLANK(OFFSET(対戦表!F4,$B$3,1)),"",IF(OFFSET(対戦表!F4,$B$3,1)=0,"-",INDEX($B$6:$B$20,OFFSET(対戦表!F4,$B$3,1))))</f>
        <v>GFA</v>
      </c>
      <c r="M25" s="106">
        <v>0</v>
      </c>
      <c r="N25" s="107" t="str">
        <f ca="1">IF(ISBLANK(OFFSET(対戦表!G4,$B$3,1)),"",IF(OFFSET(対戦表!G4,$B$3,1)=0,"-",INDEX($B$6:$B$20,OFFSET(対戦表!G4,$B$3,1))))</f>
        <v>シロA</v>
      </c>
      <c r="O25" s="106">
        <v>0</v>
      </c>
      <c r="P25" s="107" t="str">
        <f ca="1">IF(ISBLANK(OFFSET(対戦表!H4,$B$3,1)),"",IF(OFFSET(対戦表!H4,$B$3,1)=0,"-",INDEX($B$6:$B$20,OFFSET(対戦表!H4,$B$3,1))))</f>
        <v>VNQ</v>
      </c>
      <c r="Q25" s="106">
        <v>0</v>
      </c>
      <c r="R25" s="107" t="str">
        <f ca="1">IF(ISBLANK(OFFSET(対戦表!I4,$B$3,1)),"",IF(OFFSET(対戦表!I4,$B$3,1)=0,"-",INDEX($B$6:$B$20,OFFSET(対戦表!I4,$B$3,1))))</f>
        <v>マリン</v>
      </c>
      <c r="S25" s="106">
        <v>0</v>
      </c>
      <c r="T25" s="107" t="str">
        <f ca="1">IF(ISBLANK(OFFSET(対戦表!J4,$B$3,1)),"",IF(OFFSET(対戦表!J4,$B$3,1)=0,"-",INDEX($B$6:$B$20,OFFSET(対戦表!J4,$B$3,1))))</f>
        <v>どなつ</v>
      </c>
      <c r="U25" s="106">
        <v>0</v>
      </c>
      <c r="V25" s="107" t="str">
        <f ca="1">IF(ISBLANK(OFFSET(対戦表!K4,$B$3,1)),"",IF(OFFSET(対戦表!K4,$B$3,1)=0,"-",INDEX($B$6:$B$20,OFFSET(対戦表!K4,$B$3,1))))</f>
        <v/>
      </c>
      <c r="W25" s="106"/>
      <c r="X25" s="107" t="str">
        <f ca="1">IF(ISBLANK(OFFSET(対戦表!L4,$B$3,1)),"",IF(OFFSET(対戦表!L4,$B$3,1)=0,"-",INDEX($B$6:$B$20,OFFSET(対戦表!L4,$B$3,1))))</f>
        <v/>
      </c>
      <c r="Y25" s="106"/>
      <c r="Z25" s="107" t="str">
        <f ca="1">IF(ISBLANK(OFFSET(対戦表!M4,$B$3,1)),"",IF(OFFSET(対戦表!M4,$B$3,1)=0,"-",INDEX($B$6:$B$20,OFFSET(対戦表!M4,$B$3,1))))</f>
        <v/>
      </c>
      <c r="AA25" s="106"/>
      <c r="AB25" s="107" t="str">
        <f ca="1">IF(ISBLANK(OFFSET(対戦表!N4,$B$3,1)),"",IF(OFFSET(対戦表!N4,$B$3,1)=0,"-",INDEX($B$6:$B$20,OFFSET(対戦表!N4,$B$3,1))))</f>
        <v/>
      </c>
      <c r="AC25" s="106"/>
      <c r="AE25" s="43"/>
      <c r="AF25" s="44"/>
      <c r="AG25" s="108" t="s">
        <v>192</v>
      </c>
      <c r="AH25" s="102">
        <f t="shared" ref="AH25:AU25" ca="1" si="37">COUNTIF(AH$8:AH$21,0)</f>
        <v>3</v>
      </c>
      <c r="AI25" s="103">
        <f t="shared" ca="1" si="37"/>
        <v>2</v>
      </c>
      <c r="AJ25" s="103">
        <f t="shared" ca="1" si="37"/>
        <v>3</v>
      </c>
      <c r="AK25" s="103">
        <f t="shared" ca="1" si="37"/>
        <v>4</v>
      </c>
      <c r="AL25" s="103">
        <f t="shared" ca="1" si="37"/>
        <v>1</v>
      </c>
      <c r="AM25" s="103">
        <f t="shared" ca="1" si="37"/>
        <v>7</v>
      </c>
      <c r="AN25" s="103">
        <f t="shared" ca="1" si="37"/>
        <v>6</v>
      </c>
      <c r="AO25" s="103">
        <f t="shared" ca="1" si="37"/>
        <v>7</v>
      </c>
      <c r="AP25" s="103">
        <f t="shared" ca="1" si="37"/>
        <v>6</v>
      </c>
      <c r="AQ25" s="103">
        <f t="shared" ca="1" si="37"/>
        <v>6</v>
      </c>
      <c r="AR25" s="103">
        <f t="shared" ca="1" si="37"/>
        <v>0</v>
      </c>
      <c r="AS25" s="103">
        <f t="shared" ca="1" si="37"/>
        <v>0</v>
      </c>
      <c r="AT25" s="103">
        <f t="shared" ca="1" si="37"/>
        <v>0</v>
      </c>
      <c r="AU25" s="104">
        <f t="shared" ca="1" si="37"/>
        <v>0</v>
      </c>
    </row>
    <row r="26" spans="1:47" ht="14.25" customHeight="1">
      <c r="A26" s="75" t="s">
        <v>193</v>
      </c>
      <c r="B26" s="105" t="str">
        <f ca="1">IF(ISBLANK(OFFSET(対戦表!A5,$B$3,1)),"",IF(OFFSET(対戦表!A5,$B$3,1)=0,"-",INDEX($B$6:$B$20,OFFSET(対戦表!A5,$B$3,1))))</f>
        <v>マリン</v>
      </c>
      <c r="C26" s="106">
        <v>3</v>
      </c>
      <c r="D26" s="107" t="str">
        <f ca="1">IF(ISBLANK(OFFSET(対戦表!B5,$B$3,1)),"",IF(OFFSET(対戦表!B5,$B$3,1)=0,"-",INDEX($B$6:$B$20,OFFSET(対戦表!B5,$B$3,1))))</f>
        <v>ザマス</v>
      </c>
      <c r="E26" s="106">
        <v>3</v>
      </c>
      <c r="F26" s="107" t="str">
        <f ca="1">IF(ISBLANK(OFFSET(対戦表!C5,$B$3,1)),"",IF(OFFSET(対戦表!C5,$B$3,1)=0,"-",INDEX($B$6:$B$20,OFFSET(対戦表!C5,$B$3,1))))</f>
        <v>シルク</v>
      </c>
      <c r="G26" s="106">
        <v>3</v>
      </c>
      <c r="H26" s="107" t="str">
        <f ca="1">IF(ISBLANK(OFFSET(対戦表!D5,$B$3,1)),"",IF(OFFSET(対戦表!D5,$B$3,1)=0,"-",INDEX($B$6:$B$20,OFFSET(対戦表!D5,$B$3,1))))</f>
        <v>らぶべ</v>
      </c>
      <c r="I26" s="106">
        <v>0</v>
      </c>
      <c r="J26" s="107" t="str">
        <f ca="1">IF(ISBLANK(OFFSET(対戦表!E5,$B$3,1)),"",IF(OFFSET(対戦表!E5,$B$3,1)=0,"-",INDEX($B$6:$B$20,OFFSET(対戦表!E5,$B$3,1))))</f>
        <v>VNQ</v>
      </c>
      <c r="K26" s="106">
        <v>0</v>
      </c>
      <c r="L26" s="107" t="str">
        <f ca="1">IF(ISBLANK(OFFSET(対戦表!F5,$B$3,1)),"",IF(OFFSET(対戦表!F5,$B$3,1)=0,"-",INDEX($B$6:$B$20,OFFSET(対戦表!F5,$B$3,1))))</f>
        <v>HBC</v>
      </c>
      <c r="M26" s="106">
        <v>3</v>
      </c>
      <c r="N26" s="107" t="str">
        <f ca="1">IF(ISBLANK(OFFSET(対戦表!G5,$B$3,1)),"",IF(OFFSET(対戦表!G5,$B$3,1)=0,"-",INDEX($B$6:$B$20,OFFSET(対戦表!G5,$B$3,1))))</f>
        <v>ビ帝国</v>
      </c>
      <c r="O26" s="106">
        <v>0</v>
      </c>
      <c r="P26" s="107" t="str">
        <f ca="1">IF(ISBLANK(OFFSET(対戦表!H5,$B$3,1)),"",IF(OFFSET(対戦表!H5,$B$3,1)=0,"-",INDEX($B$6:$B$20,OFFSET(対戦表!H5,$B$3,1))))</f>
        <v>どなつ</v>
      </c>
      <c r="Q26" s="106">
        <v>3</v>
      </c>
      <c r="R26" s="107" t="str">
        <f ca="1">IF(ISBLANK(OFFSET(対戦表!I5,$B$3,1)),"",IF(OFFSET(対戦表!I5,$B$3,1)=0,"-",INDEX($B$6:$B$20,OFFSET(対戦表!I5,$B$3,1))))</f>
        <v>シロA</v>
      </c>
      <c r="S26" s="106">
        <v>0</v>
      </c>
      <c r="T26" s="107" t="str">
        <f ca="1">IF(ISBLANK(OFFSET(対戦表!J5,$B$3,1)),"",IF(OFFSET(対戦表!J5,$B$3,1)=0,"-",INDEX($B$6:$B$20,OFFSET(対戦表!J5,$B$3,1))))</f>
        <v>GFA</v>
      </c>
      <c r="U26" s="106">
        <v>0</v>
      </c>
      <c r="V26" s="107" t="str">
        <f ca="1">IF(ISBLANK(OFFSET(対戦表!K5,$B$3,1)),"",IF(OFFSET(対戦表!K5,$B$3,1)=0,"-",INDEX($B$6:$B$20,OFFSET(対戦表!K5,$B$3,1))))</f>
        <v/>
      </c>
      <c r="W26" s="106"/>
      <c r="X26" s="107" t="str">
        <f ca="1">IF(ISBLANK(OFFSET(対戦表!L5,$B$3,1)),"",IF(OFFSET(対戦表!L5,$B$3,1)=0,"-",INDEX($B$6:$B$20,OFFSET(対戦表!L5,$B$3,1))))</f>
        <v/>
      </c>
      <c r="Y26" s="106"/>
      <c r="Z26" s="107" t="str">
        <f ca="1">IF(ISBLANK(OFFSET(対戦表!M5,$B$3,1)),"",IF(OFFSET(対戦表!M5,$B$3,1)=0,"-",INDEX($B$6:$B$20,OFFSET(対戦表!M5,$B$3,1))))</f>
        <v/>
      </c>
      <c r="AA26" s="106"/>
      <c r="AB26" s="107" t="str">
        <f ca="1">IF(ISBLANK(OFFSET(対戦表!N5,$B$3,1)),"",IF(OFFSET(対戦表!N5,$B$3,1)=0,"-",INDEX($B$6:$B$20,OFFSET(対戦表!N5,$B$3,1))))</f>
        <v/>
      </c>
      <c r="AC26" s="106"/>
      <c r="AE26" s="43"/>
      <c r="AF26" s="44"/>
      <c r="AG26" s="109" t="s">
        <v>2</v>
      </c>
      <c r="AH26" s="110">
        <f t="shared" ref="AH26:AU26" ca="1" si="38">SUM(AH22:AH25)</f>
        <v>9</v>
      </c>
      <c r="AI26" s="111">
        <f t="shared" ca="1" si="38"/>
        <v>9</v>
      </c>
      <c r="AJ26" s="111">
        <f t="shared" ca="1" si="38"/>
        <v>9</v>
      </c>
      <c r="AK26" s="111">
        <f t="shared" ca="1" si="38"/>
        <v>9</v>
      </c>
      <c r="AL26" s="111">
        <f t="shared" ca="1" si="38"/>
        <v>9</v>
      </c>
      <c r="AM26" s="111">
        <f t="shared" ca="1" si="38"/>
        <v>9</v>
      </c>
      <c r="AN26" s="111">
        <f t="shared" ca="1" si="38"/>
        <v>9</v>
      </c>
      <c r="AO26" s="111">
        <f t="shared" ca="1" si="38"/>
        <v>9</v>
      </c>
      <c r="AP26" s="111">
        <f t="shared" ca="1" si="38"/>
        <v>9</v>
      </c>
      <c r="AQ26" s="111">
        <f t="shared" ca="1" si="38"/>
        <v>9</v>
      </c>
      <c r="AR26" s="111">
        <f t="shared" ca="1" si="38"/>
        <v>0</v>
      </c>
      <c r="AS26" s="111">
        <f t="shared" ca="1" si="38"/>
        <v>0</v>
      </c>
      <c r="AT26" s="111">
        <f t="shared" ca="1" si="38"/>
        <v>0</v>
      </c>
      <c r="AU26" s="112">
        <f t="shared" ca="1" si="38"/>
        <v>0</v>
      </c>
    </row>
    <row r="27" spans="1:47" ht="15" customHeight="1">
      <c r="A27" s="75" t="s">
        <v>194</v>
      </c>
      <c r="B27" s="105" t="str">
        <f ca="1">IF(ISBLANK(OFFSET(対戦表!A6,$B$3,1)),"",IF(OFFSET(対戦表!A6,$B$3,1)=0,"-",INDEX($B$6:$B$20,OFFSET(対戦表!A6,$B$3,1))))</f>
        <v>ザマス</v>
      </c>
      <c r="C27" s="106">
        <v>0</v>
      </c>
      <c r="D27" s="107" t="str">
        <f ca="1">IF(ISBLANK(OFFSET(対戦表!B6,$B$3,1)),"",IF(OFFSET(対戦表!B6,$B$3,1)=0,"-",INDEX($B$6:$B$20,OFFSET(対戦表!B6,$B$3,1))))</f>
        <v>GFA</v>
      </c>
      <c r="E27" s="106">
        <v>0</v>
      </c>
      <c r="F27" s="107" t="str">
        <f ca="1">IF(ISBLANK(OFFSET(対戦表!C6,$B$3,1)),"",IF(OFFSET(対戦表!C6,$B$3,1)=0,"-",INDEX($B$6:$B$20,OFFSET(対戦表!C6,$B$3,1))))</f>
        <v>シロA</v>
      </c>
      <c r="G27" s="106">
        <v>3</v>
      </c>
      <c r="H27" s="107" t="str">
        <f ca="1">IF(ISBLANK(OFFSET(対戦表!D6,$B$3,1)),"",IF(OFFSET(対戦表!D6,$B$3,1)=0,"-",INDEX($B$6:$B$20,OFFSET(対戦表!D6,$B$3,1))))</f>
        <v>ビ帝国</v>
      </c>
      <c r="I27" s="106">
        <v>3</v>
      </c>
      <c r="J27" s="107" t="str">
        <f ca="1">IF(ISBLANK(OFFSET(対戦表!E6,$B$3,1)),"",IF(OFFSET(対戦表!E6,$B$3,1)=0,"-",INDEX($B$6:$B$20,OFFSET(対戦表!E6,$B$3,1))))</f>
        <v>HBC</v>
      </c>
      <c r="K27" s="106">
        <v>3</v>
      </c>
      <c r="L27" s="107" t="str">
        <f ca="1">IF(ISBLANK(OFFSET(対戦表!F6,$B$3,1)),"",IF(OFFSET(対戦表!F6,$B$3,1)=0,"-",INDEX($B$6:$B$20,OFFSET(対戦表!F6,$B$3,1))))</f>
        <v>どなつ</v>
      </c>
      <c r="M27" s="106">
        <v>0</v>
      </c>
      <c r="N27" s="107" t="str">
        <f ca="1">IF(ISBLANK(OFFSET(対戦表!G6,$B$3,1)),"",IF(OFFSET(対戦表!G6,$B$3,1)=0,"-",INDEX($B$6:$B$20,OFFSET(対戦表!G6,$B$3,1))))</f>
        <v>マリン</v>
      </c>
      <c r="O27" s="106">
        <v>0</v>
      </c>
      <c r="P27" s="107" t="str">
        <f ca="1">IF(ISBLANK(OFFSET(対戦表!H6,$B$3,1)),"",IF(OFFSET(対戦表!H6,$B$3,1)=0,"-",INDEX($B$6:$B$20,OFFSET(対戦表!H6,$B$3,1))))</f>
        <v>シルク</v>
      </c>
      <c r="Q27" s="106">
        <v>0</v>
      </c>
      <c r="R27" s="107" t="str">
        <f ca="1">IF(ISBLANK(OFFSET(対戦表!I6,$B$3,1)),"",IF(OFFSET(対戦表!I6,$B$3,1)=0,"-",INDEX($B$6:$B$20,OFFSET(対戦表!I6,$B$3,1))))</f>
        <v>VNQ</v>
      </c>
      <c r="S27" s="106">
        <v>3</v>
      </c>
      <c r="T27" s="107" t="str">
        <f ca="1">IF(ISBLANK(OFFSET(対戦表!J6,$B$3,1)),"",IF(OFFSET(対戦表!J6,$B$3,1)=0,"-",INDEX($B$6:$B$20,OFFSET(対戦表!J6,$B$3,1))))</f>
        <v>らぶべ</v>
      </c>
      <c r="U27" s="106">
        <v>3</v>
      </c>
      <c r="V27" s="107" t="str">
        <f ca="1">IF(ISBLANK(OFFSET(対戦表!K6,$B$3,1)),"",IF(OFFSET(対戦表!K6,$B$3,1)=0,"-",INDEX($B$6:$B$20,OFFSET(対戦表!K6,$B$3,1))))</f>
        <v/>
      </c>
      <c r="W27" s="106"/>
      <c r="X27" s="107" t="str">
        <f ca="1">IF(ISBLANK(OFFSET(対戦表!L6,$B$3,1)),"",IF(OFFSET(対戦表!L6,$B$3,1)=0,"-",INDEX($B$6:$B$20,OFFSET(対戦表!L6,$B$3,1))))</f>
        <v/>
      </c>
      <c r="Y27" s="106"/>
      <c r="Z27" s="107" t="str">
        <f ca="1">IF(ISBLANK(OFFSET(対戦表!M6,$B$3,1)),"",IF(OFFSET(対戦表!M6,$B$3,1)=0,"-",INDEX($B$6:$B$20,OFFSET(対戦表!M6,$B$3,1))))</f>
        <v/>
      </c>
      <c r="AA27" s="106"/>
      <c r="AB27" s="107" t="str">
        <f ca="1">IF(ISBLANK(OFFSET(対戦表!N6,$B$3,1)),"",IF(OFFSET(対戦表!N6,$B$3,1)=0,"-",INDEX($B$6:$B$20,OFFSET(対戦表!N6,$B$3,1))))</f>
        <v/>
      </c>
      <c r="AC27" s="106"/>
      <c r="AE27" s="43"/>
      <c r="AF27" s="44"/>
      <c r="AG27" s="113" t="s">
        <v>184</v>
      </c>
      <c r="AH27" s="114">
        <f t="shared" ref="AH27:AU27" ca="1" si="39">AH22*3+AH23*2+AH24</f>
        <v>18</v>
      </c>
      <c r="AI27" s="115">
        <f t="shared" ca="1" si="39"/>
        <v>21</v>
      </c>
      <c r="AJ27" s="115">
        <f t="shared" ca="1" si="39"/>
        <v>18</v>
      </c>
      <c r="AK27" s="115">
        <f t="shared" ca="1" si="39"/>
        <v>15</v>
      </c>
      <c r="AL27" s="115">
        <f t="shared" ca="1" si="39"/>
        <v>24</v>
      </c>
      <c r="AM27" s="115">
        <f t="shared" ca="1" si="39"/>
        <v>6</v>
      </c>
      <c r="AN27" s="115">
        <f t="shared" ca="1" si="39"/>
        <v>9</v>
      </c>
      <c r="AO27" s="115">
        <f t="shared" ca="1" si="39"/>
        <v>6</v>
      </c>
      <c r="AP27" s="115">
        <f t="shared" ca="1" si="39"/>
        <v>8</v>
      </c>
      <c r="AQ27" s="115">
        <f t="shared" ca="1" si="39"/>
        <v>9</v>
      </c>
      <c r="AR27" s="115">
        <f t="shared" ca="1" si="39"/>
        <v>0</v>
      </c>
      <c r="AS27" s="115">
        <f t="shared" ca="1" si="39"/>
        <v>0</v>
      </c>
      <c r="AT27" s="115">
        <f t="shared" ca="1" si="39"/>
        <v>0</v>
      </c>
      <c r="AU27" s="116">
        <f t="shared" ca="1" si="39"/>
        <v>0</v>
      </c>
    </row>
    <row r="28" spans="1:47" ht="14.25" customHeight="1">
      <c r="A28" s="75" t="s">
        <v>195</v>
      </c>
      <c r="B28" s="105" t="str">
        <f ca="1">IF(ISBLANK(OFFSET(対戦表!A7,$B$3,1)),"",IF(OFFSET(対戦表!A7,$B$3,1)=0,"-",INDEX($B$6:$B$20,OFFSET(対戦表!A7,$B$3,1))))</f>
        <v>HBC</v>
      </c>
      <c r="C28" s="106">
        <v>3</v>
      </c>
      <c r="D28" s="107" t="str">
        <f ca="1">IF(ISBLANK(OFFSET(対戦表!B7,$B$3,1)),"",IF(OFFSET(対戦表!B7,$B$3,1)=0,"-",INDEX($B$6:$B$20,OFFSET(対戦表!B7,$B$3,1))))</f>
        <v>らぶべ</v>
      </c>
      <c r="E28" s="106">
        <v>3</v>
      </c>
      <c r="F28" s="107" t="str">
        <f ca="1">IF(ISBLANK(OFFSET(対戦表!C7,$B$3,1)),"",IF(OFFSET(対戦表!C7,$B$3,1)=0,"-",INDEX($B$6:$B$20,OFFSET(対戦表!C7,$B$3,1))))</f>
        <v>ザマス</v>
      </c>
      <c r="G28" s="106">
        <v>3</v>
      </c>
      <c r="H28" s="107" t="str">
        <f ca="1">IF(ISBLANK(OFFSET(対戦表!D7,$B$3,1)),"",IF(OFFSET(対戦表!D7,$B$3,1)=0,"-",INDEX($B$6:$B$20,OFFSET(対戦表!D7,$B$3,1))))</f>
        <v>マリン</v>
      </c>
      <c r="I28" s="106">
        <v>0</v>
      </c>
      <c r="J28" s="107" t="str">
        <f ca="1">IF(ISBLANK(OFFSET(対戦表!E7,$B$3,1)),"",IF(OFFSET(対戦表!E7,$B$3,1)=0,"-",INDEX($B$6:$B$20,OFFSET(対戦表!E7,$B$3,1))))</f>
        <v>どなつ</v>
      </c>
      <c r="K28" s="106">
        <v>3</v>
      </c>
      <c r="L28" s="107" t="str">
        <f ca="1">IF(ISBLANK(OFFSET(対戦表!F7,$B$3,1)),"",IF(OFFSET(対戦表!F7,$B$3,1)=0,"-",INDEX($B$6:$B$20,OFFSET(対戦表!F7,$B$3,1))))</f>
        <v>シルク</v>
      </c>
      <c r="M28" s="106">
        <v>0</v>
      </c>
      <c r="N28" s="107" t="str">
        <f ca="1">IF(ISBLANK(OFFSET(対戦表!G7,$B$3,1)),"",IF(OFFSET(対戦表!G7,$B$3,1)=0,"-",INDEX($B$6:$B$20,OFFSET(対戦表!G7,$B$3,1))))</f>
        <v>VNQ</v>
      </c>
      <c r="O28" s="106">
        <v>0</v>
      </c>
      <c r="P28" s="107" t="str">
        <f ca="1">IF(ISBLANK(OFFSET(対戦表!H7,$B$3,1)),"",IF(OFFSET(対戦表!H7,$B$3,1)=0,"-",INDEX($B$6:$B$20,OFFSET(対戦表!H7,$B$3,1))))</f>
        <v>シロA</v>
      </c>
      <c r="Q28" s="106">
        <v>0</v>
      </c>
      <c r="R28" s="107" t="str">
        <f ca="1">IF(ISBLANK(OFFSET(対戦表!I7,$B$3,1)),"",IF(OFFSET(対戦表!I7,$B$3,1)=0,"-",INDEX($B$6:$B$20,OFFSET(対戦表!I7,$B$3,1))))</f>
        <v>GFA</v>
      </c>
      <c r="S28" s="106">
        <v>0</v>
      </c>
      <c r="T28" s="107" t="str">
        <f ca="1">IF(ISBLANK(OFFSET(対戦表!J7,$B$3,1)),"",IF(OFFSET(対戦表!J7,$B$3,1)=0,"-",INDEX($B$6:$B$20,OFFSET(対戦表!J7,$B$3,1))))</f>
        <v>ビ帝国</v>
      </c>
      <c r="U28" s="106">
        <v>3</v>
      </c>
      <c r="V28" s="107" t="str">
        <f ca="1">IF(ISBLANK(OFFSET(対戦表!K7,$B$3,1)),"",IF(OFFSET(対戦表!K7,$B$3,1)=0,"-",INDEX($B$6:$B$20,OFFSET(対戦表!K7,$B$3,1))))</f>
        <v/>
      </c>
      <c r="W28" s="106"/>
      <c r="X28" s="107" t="str">
        <f ca="1">IF(ISBLANK(OFFSET(対戦表!L7,$B$3,1)),"",IF(OFFSET(対戦表!L7,$B$3,1)=0,"-",INDEX($B$6:$B$20,OFFSET(対戦表!L7,$B$3,1))))</f>
        <v/>
      </c>
      <c r="Y28" s="106"/>
      <c r="Z28" s="107" t="str">
        <f ca="1">IF(ISBLANK(OFFSET(対戦表!M7,$B$3,1)),"",IF(OFFSET(対戦表!M7,$B$3,1)=0,"-",INDEX($B$6:$B$20,OFFSET(対戦表!M7,$B$3,1))))</f>
        <v/>
      </c>
      <c r="AA28" s="106"/>
      <c r="AB28" s="107" t="str">
        <f ca="1">IF(ISBLANK(OFFSET(対戦表!N7,$B$3,1)),"",IF(OFFSET(対戦表!N7,$B$3,1)=0,"-",INDEX($B$6:$B$20,OFFSET(対戦表!N7,$B$3,1))))</f>
        <v/>
      </c>
      <c r="AC28" s="106"/>
      <c r="AE28" s="43"/>
      <c r="AF28" s="44"/>
    </row>
    <row r="29" spans="1:47" ht="14.25" customHeight="1">
      <c r="A29" s="75" t="s">
        <v>196</v>
      </c>
      <c r="B29" s="105" t="str">
        <f ca="1">IF(ISBLANK(OFFSET(対戦表!A8,$B$3,1)),"",IF(OFFSET(対戦表!A8,$B$3,1)=0,"-",INDEX($B$6:$B$20,OFFSET(対戦表!A8,$B$3,1))))</f>
        <v>GFA</v>
      </c>
      <c r="C29" s="106">
        <v>3</v>
      </c>
      <c r="D29" s="107" t="str">
        <f ca="1">IF(ISBLANK(OFFSET(対戦表!B8,$B$3,1)),"",IF(OFFSET(対戦表!B8,$B$3,1)=0,"-",INDEX($B$6:$B$20,OFFSET(対戦表!B8,$B$3,1))))</f>
        <v>ビ帝国</v>
      </c>
      <c r="E29" s="106">
        <v>3</v>
      </c>
      <c r="F29" s="107" t="str">
        <f ca="1">IF(ISBLANK(OFFSET(対戦表!C8,$B$3,1)),"",IF(OFFSET(対戦表!C8,$B$3,1)=0,"-",INDEX($B$6:$B$20,OFFSET(対戦表!C8,$B$3,1))))</f>
        <v>VNQ</v>
      </c>
      <c r="G29" s="106">
        <v>0</v>
      </c>
      <c r="H29" s="107" t="str">
        <f ca="1">IF(ISBLANK(OFFSET(対戦表!D8,$B$3,1)),"",IF(OFFSET(対戦表!D8,$B$3,1)=0,"-",INDEX($B$6:$B$20,OFFSET(対戦表!D8,$B$3,1))))</f>
        <v>HBC</v>
      </c>
      <c r="I29" s="106">
        <v>3</v>
      </c>
      <c r="J29" s="107" t="str">
        <f ca="1">IF(ISBLANK(OFFSET(対戦表!E8,$B$3,1)),"",IF(OFFSET(対戦表!E8,$B$3,1)=0,"-",INDEX($B$6:$B$20,OFFSET(対戦表!E8,$B$3,1))))</f>
        <v>シルク</v>
      </c>
      <c r="K29" s="106">
        <v>3</v>
      </c>
      <c r="L29" s="107" t="str">
        <f ca="1">IF(ISBLANK(OFFSET(対戦表!F8,$B$3,1)),"",IF(OFFSET(対戦表!F8,$B$3,1)=0,"-",INDEX($B$6:$B$20,OFFSET(対戦表!F8,$B$3,1))))</f>
        <v>シロA</v>
      </c>
      <c r="M29" s="106">
        <v>0</v>
      </c>
      <c r="N29" s="107" t="str">
        <f ca="1">IF(ISBLANK(OFFSET(対戦表!G8,$B$3,1)),"",IF(OFFSET(対戦表!G8,$B$3,1)=0,"-",INDEX($B$6:$B$20,OFFSET(対戦表!G8,$B$3,1))))</f>
        <v>どなつ</v>
      </c>
      <c r="O29" s="106">
        <v>0</v>
      </c>
      <c r="P29" s="107" t="str">
        <f ca="1">IF(ISBLANK(OFFSET(対戦表!H8,$B$3,1)),"",IF(OFFSET(対戦表!H8,$B$3,1)=0,"-",INDEX($B$6:$B$20,OFFSET(対戦表!H8,$B$3,1))))</f>
        <v>ザマス</v>
      </c>
      <c r="Q29" s="106">
        <v>0</v>
      </c>
      <c r="R29" s="107" t="str">
        <f ca="1">IF(ISBLANK(OFFSET(対戦表!I8,$B$3,1)),"",IF(OFFSET(対戦表!I8,$B$3,1)=0,"-",INDEX($B$6:$B$20,OFFSET(対戦表!I8,$B$3,1))))</f>
        <v>らぶべ</v>
      </c>
      <c r="S29" s="106">
        <v>2</v>
      </c>
      <c r="T29" s="107" t="str">
        <f ca="1">IF(ISBLANK(OFFSET(対戦表!J8,$B$3,1)),"",IF(OFFSET(対戦表!J8,$B$3,1)=0,"-",INDEX($B$6:$B$20,OFFSET(対戦表!J8,$B$3,1))))</f>
        <v>マリン</v>
      </c>
      <c r="U29" s="106">
        <v>0</v>
      </c>
      <c r="V29" s="107" t="str">
        <f ca="1">IF(ISBLANK(OFFSET(対戦表!K8,$B$3,1)),"",IF(OFFSET(対戦表!K8,$B$3,1)=0,"-",INDEX($B$6:$B$20,OFFSET(対戦表!K8,$B$3,1))))</f>
        <v/>
      </c>
      <c r="W29" s="106"/>
      <c r="X29" s="107" t="str">
        <f ca="1">IF(ISBLANK(OFFSET(対戦表!L8,$B$3,1)),"",IF(OFFSET(対戦表!L8,$B$3,1)=0,"-",INDEX($B$6:$B$20,OFFSET(対戦表!L8,$B$3,1))))</f>
        <v/>
      </c>
      <c r="Y29" s="106"/>
      <c r="Z29" s="107" t="str">
        <f ca="1">IF(ISBLANK(OFFSET(対戦表!M8,$B$3,1)),"",IF(OFFSET(対戦表!M8,$B$3,1)=0,"-",INDEX($B$6:$B$20,OFFSET(対戦表!M8,$B$3,1))))</f>
        <v/>
      </c>
      <c r="AA29" s="106"/>
      <c r="AB29" s="107" t="str">
        <f ca="1">IF(ISBLANK(OFFSET(対戦表!N8,$B$3,1)),"",IF(OFFSET(対戦表!N8,$B$3,1)=0,"-",INDEX($B$6:$B$20,OFFSET(対戦表!N8,$B$3,1))))</f>
        <v/>
      </c>
      <c r="AC29" s="106"/>
      <c r="AE29" s="43"/>
      <c r="AF29" s="44"/>
    </row>
    <row r="30" spans="1:47" ht="15" customHeight="1">
      <c r="A30" s="75" t="s">
        <v>197</v>
      </c>
      <c r="B30" s="105" t="str">
        <f ca="1">IF(ISBLANK(OFFSET(対戦表!A9,$B$3,1)),"",IF(OFFSET(対戦表!A9,$B$3,1)=0,"-",INDEX($B$6:$B$20,OFFSET(対戦表!A9,$B$3,1))))</f>
        <v>どなつ</v>
      </c>
      <c r="C30" s="106">
        <v>0</v>
      </c>
      <c r="D30" s="107" t="str">
        <f ca="1">IF(ISBLANK(OFFSET(対戦表!B9,$B$3,1)),"",IF(OFFSET(対戦表!B9,$B$3,1)=0,"-",INDEX($B$6:$B$20,OFFSET(対戦表!B9,$B$3,1))))</f>
        <v>マリン</v>
      </c>
      <c r="E30" s="106">
        <v>0</v>
      </c>
      <c r="F30" s="107" t="str">
        <f ca="1">IF(ISBLANK(OFFSET(対戦表!C9,$B$3,1)),"",IF(OFFSET(対戦表!C9,$B$3,1)=0,"-",INDEX($B$6:$B$20,OFFSET(対戦表!C9,$B$3,1))))</f>
        <v>らぶべ</v>
      </c>
      <c r="G30" s="106">
        <v>3</v>
      </c>
      <c r="H30" s="107" t="str">
        <f ca="1">IF(ISBLANK(OFFSET(対戦表!D9,$B$3,1)),"",IF(OFFSET(対戦表!D9,$B$3,1)=0,"-",INDEX($B$6:$B$20,OFFSET(対戦表!D9,$B$3,1))))</f>
        <v>VNQ</v>
      </c>
      <c r="I30" s="106">
        <v>3</v>
      </c>
      <c r="J30" s="107" t="str">
        <f ca="1">IF(ISBLANK(OFFSET(対戦表!E9,$B$3,1)),"",IF(OFFSET(対戦表!E9,$B$3,1)=0,"-",INDEX($B$6:$B$20,OFFSET(対戦表!E9,$B$3,1))))</f>
        <v>シロA</v>
      </c>
      <c r="K30" s="106">
        <v>3</v>
      </c>
      <c r="L30" s="107" t="str">
        <f ca="1">IF(ISBLANK(OFFSET(対戦表!F9,$B$3,1)),"",IF(OFFSET(対戦表!F9,$B$3,1)=0,"-",INDEX($B$6:$B$20,OFFSET(対戦表!F9,$B$3,1))))</f>
        <v>ザマス</v>
      </c>
      <c r="M30" s="106">
        <v>0</v>
      </c>
      <c r="N30" s="107" t="str">
        <f ca="1">IF(ISBLANK(OFFSET(対戦表!G9,$B$3,1)),"",IF(OFFSET(対戦表!G9,$B$3,1)=0,"-",INDEX($B$6:$B$20,OFFSET(対戦表!G9,$B$3,1))))</f>
        <v>シルク</v>
      </c>
      <c r="O30" s="106">
        <v>3</v>
      </c>
      <c r="P30" s="107" t="str">
        <f ca="1">IF(ISBLANK(OFFSET(対戦表!H9,$B$3,1)),"",IF(OFFSET(対戦表!H9,$B$3,1)=0,"-",INDEX($B$6:$B$20,OFFSET(対戦表!H9,$B$3,1))))</f>
        <v>GFA</v>
      </c>
      <c r="Q30" s="106">
        <v>0</v>
      </c>
      <c r="R30" s="107" t="str">
        <f ca="1">IF(ISBLANK(OFFSET(対戦表!I9,$B$3,1)),"",IF(OFFSET(対戦表!I9,$B$3,1)=0,"-",INDEX($B$6:$B$20,OFFSET(対戦表!I9,$B$3,1))))</f>
        <v>ビ帝国</v>
      </c>
      <c r="S30" s="106">
        <v>3</v>
      </c>
      <c r="T30" s="107" t="str">
        <f ca="1">IF(ISBLANK(OFFSET(対戦表!J9,$B$3,1)),"",IF(OFFSET(対戦表!J9,$B$3,1)=0,"-",INDEX($B$6:$B$20,OFFSET(対戦表!J9,$B$3,1))))</f>
        <v>HBC</v>
      </c>
      <c r="U30" s="106">
        <v>0</v>
      </c>
      <c r="V30" s="107" t="str">
        <f ca="1">IF(ISBLANK(OFFSET(対戦表!K9,$B$3,1)),"",IF(OFFSET(対戦表!K9,$B$3,1)=0,"-",INDEX($B$6:$B$20,OFFSET(対戦表!K9,$B$3,1))))</f>
        <v/>
      </c>
      <c r="W30" s="106"/>
      <c r="X30" s="107" t="str">
        <f ca="1">IF(ISBLANK(OFFSET(対戦表!L9,$B$3,1)),"",IF(OFFSET(対戦表!L9,$B$3,1)=0,"-",INDEX($B$6:$B$20,OFFSET(対戦表!L9,$B$3,1))))</f>
        <v/>
      </c>
      <c r="Y30" s="106"/>
      <c r="Z30" s="107" t="str">
        <f ca="1">IF(ISBLANK(OFFSET(対戦表!M9,$B$3,1)),"",IF(OFFSET(対戦表!M9,$B$3,1)=0,"-",INDEX($B$6:$B$20,OFFSET(対戦表!M9,$B$3,1))))</f>
        <v/>
      </c>
      <c r="AA30" s="106"/>
      <c r="AB30" s="107" t="str">
        <f ca="1">IF(ISBLANK(OFFSET(対戦表!N9,$B$3,1)),"",IF(OFFSET(対戦表!N9,$B$3,1)=0,"-",INDEX($B$6:$B$20,OFFSET(対戦表!N9,$B$3,1))))</f>
        <v/>
      </c>
      <c r="AC30" s="106"/>
      <c r="AE30" s="43"/>
      <c r="AF30" s="44"/>
      <c r="AG30" s="117" t="s">
        <v>198</v>
      </c>
      <c r="AH30" s="118">
        <f t="shared" ref="AH30:AU30" ca="1" si="40">RANK(AH27,$AH$27:$AU$27)</f>
        <v>3</v>
      </c>
      <c r="AI30" s="119">
        <f t="shared" ca="1" si="40"/>
        <v>2</v>
      </c>
      <c r="AJ30" s="119">
        <f t="shared" ca="1" si="40"/>
        <v>3</v>
      </c>
      <c r="AK30" s="119">
        <f t="shared" ca="1" si="40"/>
        <v>5</v>
      </c>
      <c r="AL30" s="119">
        <f t="shared" ca="1" si="40"/>
        <v>1</v>
      </c>
      <c r="AM30" s="119">
        <f t="shared" ca="1" si="40"/>
        <v>9</v>
      </c>
      <c r="AN30" s="119">
        <f t="shared" ca="1" si="40"/>
        <v>6</v>
      </c>
      <c r="AO30" s="119">
        <f t="shared" ca="1" si="40"/>
        <v>9</v>
      </c>
      <c r="AP30" s="119">
        <f t="shared" ca="1" si="40"/>
        <v>8</v>
      </c>
      <c r="AQ30" s="119">
        <f t="shared" ca="1" si="40"/>
        <v>6</v>
      </c>
      <c r="AR30" s="119">
        <f t="shared" ca="1" si="40"/>
        <v>11</v>
      </c>
      <c r="AS30" s="119">
        <f t="shared" ca="1" si="40"/>
        <v>11</v>
      </c>
      <c r="AT30" s="119">
        <f t="shared" ca="1" si="40"/>
        <v>11</v>
      </c>
      <c r="AU30" s="120">
        <f t="shared" ca="1" si="40"/>
        <v>11</v>
      </c>
    </row>
    <row r="31" spans="1:47" ht="14.25" customHeight="1">
      <c r="A31" s="75" t="s">
        <v>199</v>
      </c>
      <c r="B31" s="105" t="str">
        <f ca="1">IF(ISBLANK(OFFSET(対戦表!A10,$B$3,1)),"",IF(OFFSET(対戦表!A10,$B$3,1)=0,"-",INDEX($B$6:$B$20,OFFSET(対戦表!A10,$B$3,1))))</f>
        <v>シロA</v>
      </c>
      <c r="C31" s="106">
        <v>0</v>
      </c>
      <c r="D31" s="107" t="str">
        <f ca="1">IF(ISBLANK(OFFSET(対戦表!B10,$B$3,1)),"",IF(OFFSET(対戦表!B10,$B$3,1)=0,"-",INDEX($B$6:$B$20,OFFSET(対戦表!B10,$B$3,1))))</f>
        <v>VNQ</v>
      </c>
      <c r="E31" s="106">
        <v>3</v>
      </c>
      <c r="F31" s="107" t="str">
        <f ca="1">IF(ISBLANK(OFFSET(対戦表!C10,$B$3,1)),"",IF(OFFSET(対戦表!C10,$B$3,1)=0,"-",INDEX($B$6:$B$20,OFFSET(対戦表!C10,$B$3,1))))</f>
        <v>どなつ</v>
      </c>
      <c r="G31" s="106">
        <v>3</v>
      </c>
      <c r="H31" s="107" t="str">
        <f ca="1">IF(ISBLANK(OFFSET(対戦表!D10,$B$3,1)),"",IF(OFFSET(対戦表!D10,$B$3,1)=0,"-",INDEX($B$6:$B$20,OFFSET(対戦表!D10,$B$3,1))))</f>
        <v>GFA</v>
      </c>
      <c r="I31" s="106">
        <v>0</v>
      </c>
      <c r="J31" s="107" t="str">
        <f ca="1">IF(ISBLANK(OFFSET(対戦表!E10,$B$3,1)),"",IF(OFFSET(対戦表!E10,$B$3,1)=0,"-",INDEX($B$6:$B$20,OFFSET(対戦表!E10,$B$3,1))))</f>
        <v>ビ帝国</v>
      </c>
      <c r="K31" s="106">
        <v>3</v>
      </c>
      <c r="L31" s="107" t="str">
        <f ca="1">IF(ISBLANK(OFFSET(対戦表!F10,$B$3,1)),"",IF(OFFSET(対戦表!F10,$B$3,1)=0,"-",INDEX($B$6:$B$20,OFFSET(対戦表!F10,$B$3,1))))</f>
        <v>マリン</v>
      </c>
      <c r="M31" s="106">
        <v>0</v>
      </c>
      <c r="N31" s="107" t="str">
        <f ca="1">IF(ISBLANK(OFFSET(対戦表!G10,$B$3,1)),"",IF(OFFSET(対戦表!G10,$B$3,1)=0,"-",INDEX($B$6:$B$20,OFFSET(対戦表!G10,$B$3,1))))</f>
        <v>らぶべ</v>
      </c>
      <c r="O31" s="106">
        <v>0</v>
      </c>
      <c r="P31" s="107" t="str">
        <f ca="1">IF(ISBLANK(OFFSET(対戦表!H10,$B$3,1)),"",IF(OFFSET(対戦表!H10,$B$3,1)=0,"-",INDEX($B$6:$B$20,OFFSET(対戦表!H10,$B$3,1))))</f>
        <v>HBC</v>
      </c>
      <c r="Q31" s="106">
        <v>3</v>
      </c>
      <c r="R31" s="107" t="str">
        <f ca="1">IF(ISBLANK(OFFSET(対戦表!I10,$B$3,1)),"",IF(OFFSET(対戦表!I10,$B$3,1)=0,"-",INDEX($B$6:$B$20,OFFSET(対戦表!I10,$B$3,1))))</f>
        <v>シルク</v>
      </c>
      <c r="S31" s="106">
        <v>0</v>
      </c>
      <c r="T31" s="107" t="str">
        <f ca="1">IF(ISBLANK(OFFSET(対戦表!J10,$B$3,1)),"",IF(OFFSET(対戦表!J10,$B$3,1)=0,"-",INDEX($B$6:$B$20,OFFSET(対戦表!J10,$B$3,1))))</f>
        <v>ザマス</v>
      </c>
      <c r="U31" s="106">
        <v>3</v>
      </c>
      <c r="V31" s="107" t="str">
        <f ca="1">IF(ISBLANK(OFFSET(対戦表!K10,$B$3,1)),"",IF(OFFSET(対戦表!K10,$B$3,1)=0,"-",INDEX($B$6:$B$20,OFFSET(対戦表!K10,$B$3,1))))</f>
        <v/>
      </c>
      <c r="W31" s="106"/>
      <c r="X31" s="107" t="str">
        <f ca="1">IF(ISBLANK(OFFSET(対戦表!L10,$B$3,1)),"",IF(OFFSET(対戦表!L10,$B$3,1)=0,"-",INDEX($B$6:$B$20,OFFSET(対戦表!L10,$B$3,1))))</f>
        <v/>
      </c>
      <c r="Y31" s="106"/>
      <c r="Z31" s="107" t="str">
        <f ca="1">IF(ISBLANK(OFFSET(対戦表!M10,$B$3,1)),"",IF(OFFSET(対戦表!M10,$B$3,1)=0,"-",INDEX($B$6:$B$20,OFFSET(対戦表!M10,$B$3,1))))</f>
        <v/>
      </c>
      <c r="AA31" s="106"/>
      <c r="AB31" s="107" t="str">
        <f ca="1">IF(ISBLANK(OFFSET(対戦表!N10,$B$3,1)),"",IF(OFFSET(対戦表!N10,$B$3,1)=0,"-",INDEX($B$6:$B$20,OFFSET(対戦表!N10,$B$3,1))))</f>
        <v/>
      </c>
      <c r="AC31" s="106"/>
      <c r="AE31" s="43"/>
      <c r="AF31" s="44"/>
      <c r="AG31" s="45">
        <f ca="1">AH30</f>
        <v>3</v>
      </c>
      <c r="AH31" s="121">
        <f t="shared" ref="AH31:AU31" si="41">IF(ISNA(AH8),0,IF(AH8="",0,IF(AH$30=$AG31,1,0)*AH8))</f>
        <v>0</v>
      </c>
      <c r="AI31" s="121">
        <f t="shared" ca="1" si="41"/>
        <v>0</v>
      </c>
      <c r="AJ31" s="121">
        <f t="shared" ca="1" si="41"/>
        <v>0</v>
      </c>
      <c r="AK31" s="121">
        <f t="shared" ca="1" si="41"/>
        <v>0</v>
      </c>
      <c r="AL31" s="121">
        <f t="shared" ca="1" si="41"/>
        <v>0</v>
      </c>
      <c r="AM31" s="121">
        <f t="shared" ca="1" si="41"/>
        <v>0</v>
      </c>
      <c r="AN31" s="121">
        <f t="shared" ca="1" si="41"/>
        <v>0</v>
      </c>
      <c r="AO31" s="121">
        <f t="shared" ca="1" si="41"/>
        <v>0</v>
      </c>
      <c r="AP31" s="121">
        <f t="shared" ca="1" si="41"/>
        <v>0</v>
      </c>
      <c r="AQ31" s="121">
        <f t="shared" ca="1" si="41"/>
        <v>0</v>
      </c>
      <c r="AR31" s="121">
        <f t="shared" ca="1" si="41"/>
        <v>0</v>
      </c>
      <c r="AS31" s="121">
        <f t="shared" ca="1" si="41"/>
        <v>0</v>
      </c>
      <c r="AT31" s="121">
        <f t="shared" ca="1" si="41"/>
        <v>0</v>
      </c>
      <c r="AU31" s="121">
        <f t="shared" ca="1" si="41"/>
        <v>0</v>
      </c>
    </row>
    <row r="32" spans="1:47" ht="13.5" customHeight="1">
      <c r="A32" s="75" t="s">
        <v>200</v>
      </c>
      <c r="B32" s="105" t="str">
        <f ca="1">IF(ISBLANK(OFFSET(対戦表!A11,$B$3,1)),"",IF(OFFSET(対戦表!A11,$B$3,1)=0,"-",INDEX($B$6:$B$20,OFFSET(対戦表!A11,$B$3,1))))</f>
        <v/>
      </c>
      <c r="C32" s="106"/>
      <c r="D32" s="107" t="str">
        <f ca="1">IF(ISBLANK(OFFSET(対戦表!B11,$B$3,1)),"",IF(OFFSET(対戦表!B11,$B$3,1)=0,"-",INDEX($B$6:$B$20,OFFSET(対戦表!B11,$B$3,1))))</f>
        <v/>
      </c>
      <c r="E32" s="106"/>
      <c r="F32" s="107" t="str">
        <f ca="1">IF(ISBLANK(OFFSET(対戦表!C11,$B$3,1)),"",IF(OFFSET(対戦表!C11,$B$3,1)=0,"-",INDEX($B$6:$B$20,OFFSET(対戦表!C11,$B$3,1))))</f>
        <v/>
      </c>
      <c r="G32" s="106"/>
      <c r="H32" s="107" t="str">
        <f ca="1">IF(ISBLANK(OFFSET(対戦表!D11,$B$3,1)),"",IF(OFFSET(対戦表!D11,$B$3,1)=0,"-",INDEX($B$6:$B$20,OFFSET(対戦表!D11,$B$3,1))))</f>
        <v/>
      </c>
      <c r="I32" s="106"/>
      <c r="J32" s="107" t="str">
        <f ca="1">IF(ISBLANK(OFFSET(対戦表!E11,$B$3,1)),"",IF(OFFSET(対戦表!E11,$B$3,1)=0,"-",INDEX($B$6:$B$20,OFFSET(対戦表!E11,$B$3,1))))</f>
        <v/>
      </c>
      <c r="K32" s="106"/>
      <c r="L32" s="107" t="str">
        <f ca="1">IF(ISBLANK(OFFSET(対戦表!F11,$B$3,1)),"",IF(OFFSET(対戦表!F11,$B$3,1)=0,"-",INDEX($B$6:$B$20,OFFSET(対戦表!F11,$B$3,1))))</f>
        <v/>
      </c>
      <c r="M32" s="106"/>
      <c r="N32" s="107" t="str">
        <f ca="1">IF(ISBLANK(OFFSET(対戦表!G11,$B$3,1)),"",IF(OFFSET(対戦表!G11,$B$3,1)=0,"-",INDEX($B$6:$B$20,OFFSET(対戦表!G11,$B$3,1))))</f>
        <v/>
      </c>
      <c r="O32" s="106"/>
      <c r="P32" s="107" t="str">
        <f ca="1">IF(ISBLANK(OFFSET(対戦表!H11,$B$3,1)),"",IF(OFFSET(対戦表!H11,$B$3,1)=0,"-",INDEX($B$6:$B$20,OFFSET(対戦表!H11,$B$3,1))))</f>
        <v/>
      </c>
      <c r="Q32" s="106"/>
      <c r="R32" s="107" t="str">
        <f ca="1">IF(ISBLANK(OFFSET(対戦表!I11,$B$3,1)),"",IF(OFFSET(対戦表!I11,$B$3,1)=0,"-",INDEX($B$6:$B$20,OFFSET(対戦表!I11,$B$3,1))))</f>
        <v/>
      </c>
      <c r="S32" s="106"/>
      <c r="T32" s="107" t="str">
        <f ca="1">IF(ISBLANK(OFFSET(対戦表!J11,$B$3,1)),"",IF(OFFSET(対戦表!J11,$B$3,1)=0,"-",INDEX($B$6:$B$20,OFFSET(対戦表!J11,$B$3,1))))</f>
        <v/>
      </c>
      <c r="U32" s="106"/>
      <c r="V32" s="107" t="str">
        <f ca="1">IF(ISBLANK(OFFSET(対戦表!K11,$B$3,1)),"",IF(OFFSET(対戦表!K11,$B$3,1)=0,"-",INDEX($B$6:$B$20,OFFSET(対戦表!K11,$B$3,1))))</f>
        <v/>
      </c>
      <c r="W32" s="106"/>
      <c r="X32" s="107" t="str">
        <f ca="1">IF(ISBLANK(OFFSET(対戦表!L11,$B$3,1)),"",IF(OFFSET(対戦表!L11,$B$3,1)=0,"-",INDEX($B$6:$B$20,OFFSET(対戦表!L11,$B$3,1))))</f>
        <v/>
      </c>
      <c r="Y32" s="106"/>
      <c r="Z32" s="107" t="str">
        <f ca="1">IF(ISBLANK(OFFSET(対戦表!M11,$B$3,1)),"",IF(OFFSET(対戦表!M11,$B$3,1)=0,"-",INDEX($B$6:$B$20,OFFSET(対戦表!M11,$B$3,1))))</f>
        <v/>
      </c>
      <c r="AA32" s="106"/>
      <c r="AB32" s="107" t="str">
        <f ca="1">IF(ISBLANK(OFFSET(対戦表!N11,$B$3,1)),"",IF(OFFSET(対戦表!N11,$B$3,1)=0,"-",INDEX($B$6:$B$20,OFFSET(対戦表!N11,$B$3,1))))</f>
        <v/>
      </c>
      <c r="AC32" s="106"/>
      <c r="AE32" s="43"/>
      <c r="AF32" s="44"/>
      <c r="AG32" s="45">
        <f ca="1">AI30</f>
        <v>2</v>
      </c>
      <c r="AH32" s="121">
        <f t="shared" ref="AH32:AU32" ca="1" si="42">IF(ISNA(AH9),0,IF(AH9="",0,IF(AH$30=$AG32,1,0)*AH9))</f>
        <v>0</v>
      </c>
      <c r="AI32" s="121">
        <f t="shared" si="42"/>
        <v>0</v>
      </c>
      <c r="AJ32" s="121">
        <f t="shared" ca="1" si="42"/>
        <v>0</v>
      </c>
      <c r="AK32" s="121">
        <f t="shared" ca="1" si="42"/>
        <v>0</v>
      </c>
      <c r="AL32" s="121">
        <f t="shared" ca="1" si="42"/>
        <v>0</v>
      </c>
      <c r="AM32" s="121">
        <f t="shared" ca="1" si="42"/>
        <v>0</v>
      </c>
      <c r="AN32" s="121">
        <f t="shared" ca="1" si="42"/>
        <v>0</v>
      </c>
      <c r="AO32" s="121">
        <f t="shared" ca="1" si="42"/>
        <v>0</v>
      </c>
      <c r="AP32" s="121">
        <f t="shared" ca="1" si="42"/>
        <v>0</v>
      </c>
      <c r="AQ32" s="121">
        <f t="shared" ca="1" si="42"/>
        <v>0</v>
      </c>
      <c r="AR32" s="121">
        <f t="shared" ca="1" si="42"/>
        <v>0</v>
      </c>
      <c r="AS32" s="121">
        <f t="shared" ca="1" si="42"/>
        <v>0</v>
      </c>
      <c r="AT32" s="121">
        <f t="shared" ca="1" si="42"/>
        <v>0</v>
      </c>
      <c r="AU32" s="121">
        <f t="shared" ca="1" si="42"/>
        <v>0</v>
      </c>
    </row>
    <row r="33" spans="1:47" ht="13.5" customHeight="1">
      <c r="A33" s="75" t="s">
        <v>201</v>
      </c>
      <c r="B33" s="105" t="str">
        <f ca="1">IF(ISBLANK(OFFSET(対戦表!A12,$B$3,1)),"",IF(OFFSET(対戦表!A12,$B$3,1)=0,"-",INDEX($B$6:$B$20,OFFSET(対戦表!A12,$B$3,1))))</f>
        <v/>
      </c>
      <c r="C33" s="106"/>
      <c r="D33" s="107" t="str">
        <f ca="1">IF(ISBLANK(OFFSET(対戦表!B12,$B$3,1)),"",IF(OFFSET(対戦表!B12,$B$3,1)=0,"-",INDEX($B$6:$B$20,OFFSET(対戦表!B12,$B$3,1))))</f>
        <v/>
      </c>
      <c r="E33" s="106"/>
      <c r="F33" s="107" t="str">
        <f ca="1">IF(ISBLANK(OFFSET(対戦表!C12,$B$3,1)),"",IF(OFFSET(対戦表!C12,$B$3,1)=0,"-",INDEX($B$6:$B$20,OFFSET(対戦表!C12,$B$3,1))))</f>
        <v/>
      </c>
      <c r="G33" s="106"/>
      <c r="H33" s="107" t="str">
        <f ca="1">IF(ISBLANK(OFFSET(対戦表!D12,$B$3,1)),"",IF(OFFSET(対戦表!D12,$B$3,1)=0,"-",INDEX($B$6:$B$20,OFFSET(対戦表!D12,$B$3,1))))</f>
        <v/>
      </c>
      <c r="I33" s="106"/>
      <c r="J33" s="107" t="str">
        <f ca="1">IF(ISBLANK(OFFSET(対戦表!E12,$B$3,1)),"",IF(OFFSET(対戦表!E12,$B$3,1)=0,"-",INDEX($B$6:$B$20,OFFSET(対戦表!E12,$B$3,1))))</f>
        <v/>
      </c>
      <c r="K33" s="106"/>
      <c r="L33" s="107" t="str">
        <f ca="1">IF(ISBLANK(OFFSET(対戦表!F12,$B$3,1)),"",IF(OFFSET(対戦表!F12,$B$3,1)=0,"-",INDEX($B$6:$B$20,OFFSET(対戦表!F12,$B$3,1))))</f>
        <v/>
      </c>
      <c r="M33" s="106"/>
      <c r="N33" s="107" t="str">
        <f ca="1">IF(ISBLANK(OFFSET(対戦表!G12,$B$3,1)),"",IF(OFFSET(対戦表!G12,$B$3,1)=0,"-",INDEX($B$6:$B$20,OFFSET(対戦表!G12,$B$3,1))))</f>
        <v/>
      </c>
      <c r="O33" s="106"/>
      <c r="P33" s="107" t="str">
        <f ca="1">IF(ISBLANK(OFFSET(対戦表!H12,$B$3,1)),"",IF(OFFSET(対戦表!H12,$B$3,1)=0,"-",INDEX($B$6:$B$20,OFFSET(対戦表!H12,$B$3,1))))</f>
        <v/>
      </c>
      <c r="Q33" s="106"/>
      <c r="R33" s="107" t="str">
        <f ca="1">IF(ISBLANK(OFFSET(対戦表!I12,$B$3,1)),"",IF(OFFSET(対戦表!I12,$B$3,1)=0,"-",INDEX($B$6:$B$20,OFFSET(対戦表!I12,$B$3,1))))</f>
        <v/>
      </c>
      <c r="S33" s="106"/>
      <c r="T33" s="107" t="str">
        <f ca="1">IF(ISBLANK(OFFSET(対戦表!J12,$B$3,1)),"",IF(OFFSET(対戦表!J12,$B$3,1)=0,"-",INDEX($B$6:$B$20,OFFSET(対戦表!J12,$B$3,1))))</f>
        <v/>
      </c>
      <c r="U33" s="106"/>
      <c r="V33" s="107" t="str">
        <f ca="1">IF(ISBLANK(OFFSET(対戦表!K12,$B$3,1)),"",IF(OFFSET(対戦表!K12,$B$3,1)=0,"-",INDEX($B$6:$B$20,OFFSET(対戦表!K12,$B$3,1))))</f>
        <v/>
      </c>
      <c r="W33" s="106"/>
      <c r="X33" s="107" t="str">
        <f ca="1">IF(ISBLANK(OFFSET(対戦表!L12,$B$3,1)),"",IF(OFFSET(対戦表!L12,$B$3,1)=0,"-",INDEX($B$6:$B$20,OFFSET(対戦表!L12,$B$3,1))))</f>
        <v/>
      </c>
      <c r="Y33" s="106"/>
      <c r="Z33" s="107" t="str">
        <f ca="1">IF(ISBLANK(OFFSET(対戦表!M12,$B$3,1)),"",IF(OFFSET(対戦表!M12,$B$3,1)=0,"-",INDEX($B$6:$B$20,OFFSET(対戦表!M12,$B$3,1))))</f>
        <v/>
      </c>
      <c r="AA33" s="106"/>
      <c r="AB33" s="107" t="str">
        <f ca="1">IF(ISBLANK(OFFSET(対戦表!N12,$B$3,1)),"",IF(OFFSET(対戦表!N12,$B$3,1)=0,"-",INDEX($B$6:$B$20,OFFSET(対戦表!N12,$B$3,1))))</f>
        <v/>
      </c>
      <c r="AC33" s="106"/>
      <c r="AE33" s="43"/>
      <c r="AF33" s="44"/>
      <c r="AG33" s="45">
        <f ca="1">AJ30</f>
        <v>3</v>
      </c>
      <c r="AH33" s="121">
        <f t="shared" ref="AH33:AU33" ca="1" si="43">IF(ISNA(AH10),0,IF(AH10="",0,IF(AH$30=$AG33,1,0)*AH10))</f>
        <v>3</v>
      </c>
      <c r="AI33" s="121">
        <f t="shared" ca="1" si="43"/>
        <v>0</v>
      </c>
      <c r="AJ33" s="121">
        <f t="shared" si="43"/>
        <v>0</v>
      </c>
      <c r="AK33" s="121">
        <f t="shared" ca="1" si="43"/>
        <v>0</v>
      </c>
      <c r="AL33" s="121">
        <f t="shared" ca="1" si="43"/>
        <v>0</v>
      </c>
      <c r="AM33" s="121">
        <f t="shared" ca="1" si="43"/>
        <v>0</v>
      </c>
      <c r="AN33" s="121">
        <f t="shared" ca="1" si="43"/>
        <v>0</v>
      </c>
      <c r="AO33" s="121">
        <f t="shared" ca="1" si="43"/>
        <v>0</v>
      </c>
      <c r="AP33" s="121">
        <f t="shared" ca="1" si="43"/>
        <v>0</v>
      </c>
      <c r="AQ33" s="121">
        <f t="shared" ca="1" si="43"/>
        <v>0</v>
      </c>
      <c r="AR33" s="121">
        <f t="shared" ca="1" si="43"/>
        <v>0</v>
      </c>
      <c r="AS33" s="121">
        <f t="shared" ca="1" si="43"/>
        <v>0</v>
      </c>
      <c r="AT33" s="121">
        <f t="shared" ca="1" si="43"/>
        <v>0</v>
      </c>
      <c r="AU33" s="121">
        <f t="shared" ca="1" si="43"/>
        <v>0</v>
      </c>
    </row>
    <row r="34" spans="1:47">
      <c r="A34" s="75" t="s">
        <v>202</v>
      </c>
      <c r="B34" s="105" t="str">
        <f ca="1">IF(ISBLANK(OFFSET(対戦表!A13,$B$3,1)),"",IF(OFFSET(対戦表!A13,$B$3,1)=0,"-",INDEX($B$6:$B$20,OFFSET(対戦表!A13,$B$3,1))))</f>
        <v/>
      </c>
      <c r="C34" s="106"/>
      <c r="D34" s="107" t="str">
        <f ca="1">IF(ISBLANK(OFFSET(対戦表!B13,$B$3,1)),"",IF(OFFSET(対戦表!B13,$B$3,1)=0,"-",INDEX($B$6:$B$20,OFFSET(対戦表!B13,$B$3,1))))</f>
        <v/>
      </c>
      <c r="E34" s="106"/>
      <c r="F34" s="107" t="str">
        <f ca="1">IF(ISBLANK(OFFSET(対戦表!C13,$B$3,1)),"",IF(OFFSET(対戦表!C13,$B$3,1)=0,"-",INDEX($B$6:$B$20,OFFSET(対戦表!C13,$B$3,1))))</f>
        <v/>
      </c>
      <c r="G34" s="106"/>
      <c r="H34" s="107" t="str">
        <f ca="1">IF(ISBLANK(OFFSET(対戦表!D13,$B$3,1)),"",IF(OFFSET(対戦表!D13,$B$3,1)=0,"-",INDEX($B$6:$B$20,OFFSET(対戦表!D13,$B$3,1))))</f>
        <v/>
      </c>
      <c r="I34" s="106"/>
      <c r="J34" s="107" t="str">
        <f ca="1">IF(ISBLANK(OFFSET(対戦表!E13,$B$3,1)),"",IF(OFFSET(対戦表!E13,$B$3,1)=0,"-",INDEX($B$6:$B$20,OFFSET(対戦表!E13,$B$3,1))))</f>
        <v/>
      </c>
      <c r="K34" s="106"/>
      <c r="L34" s="107" t="str">
        <f ca="1">IF(ISBLANK(OFFSET(対戦表!F13,$B$3,1)),"",IF(OFFSET(対戦表!F13,$B$3,1)=0,"-",INDEX($B$6:$B$20,OFFSET(対戦表!F13,$B$3,1))))</f>
        <v/>
      </c>
      <c r="M34" s="106"/>
      <c r="N34" s="107" t="str">
        <f ca="1">IF(ISBLANK(OFFSET(対戦表!G13,$B$3,1)),"",IF(OFFSET(対戦表!G13,$B$3,1)=0,"-",INDEX($B$6:$B$20,OFFSET(対戦表!G13,$B$3,1))))</f>
        <v/>
      </c>
      <c r="O34" s="106"/>
      <c r="P34" s="107" t="str">
        <f ca="1">IF(ISBLANK(OFFSET(対戦表!H13,$B$3,1)),"",IF(OFFSET(対戦表!H13,$B$3,1)=0,"-",INDEX($B$6:$B$20,OFFSET(対戦表!H13,$B$3,1))))</f>
        <v/>
      </c>
      <c r="Q34" s="106"/>
      <c r="R34" s="107" t="str">
        <f ca="1">IF(ISBLANK(OFFSET(対戦表!I13,$B$3,1)),"",IF(OFFSET(対戦表!I13,$B$3,1)=0,"-",INDEX($B$6:$B$20,OFFSET(対戦表!I13,$B$3,1))))</f>
        <v/>
      </c>
      <c r="S34" s="106"/>
      <c r="T34" s="107" t="str">
        <f ca="1">IF(ISBLANK(OFFSET(対戦表!J13,$B$3,1)),"",IF(OFFSET(対戦表!J13,$B$3,1)=0,"-",INDEX($B$6:$B$20,OFFSET(対戦表!J13,$B$3,1))))</f>
        <v/>
      </c>
      <c r="U34" s="106"/>
      <c r="V34" s="107" t="str">
        <f ca="1">IF(ISBLANK(OFFSET(対戦表!K13,$B$3,1)),"",IF(OFFSET(対戦表!K13,$B$3,1)=0,"-",INDEX($B$6:$B$20,OFFSET(対戦表!K13,$B$3,1))))</f>
        <v/>
      </c>
      <c r="W34" s="106"/>
      <c r="X34" s="107" t="str">
        <f ca="1">IF(ISBLANK(OFFSET(対戦表!L13,$B$3,1)),"",IF(OFFSET(対戦表!L13,$B$3,1)=0,"-",INDEX($B$6:$B$20,OFFSET(対戦表!L13,$B$3,1))))</f>
        <v/>
      </c>
      <c r="Y34" s="106"/>
      <c r="Z34" s="107" t="str">
        <f ca="1">IF(ISBLANK(OFFSET(対戦表!M13,$B$3,1)),"",IF(OFFSET(対戦表!M13,$B$3,1)=0,"-",INDEX($B$6:$B$20,OFFSET(対戦表!M13,$B$3,1))))</f>
        <v/>
      </c>
      <c r="AA34" s="106"/>
      <c r="AB34" s="107" t="str">
        <f ca="1">IF(ISBLANK(OFFSET(対戦表!N13,$B$3,1)),"",IF(OFFSET(対戦表!N13,$B$3,1)=0,"-",INDEX($B$6:$B$20,OFFSET(対戦表!N13,$B$3,1))))</f>
        <v/>
      </c>
      <c r="AC34" s="106"/>
      <c r="AE34" s="43"/>
      <c r="AF34" s="44"/>
      <c r="AG34" s="45">
        <f ca="1">AK30</f>
        <v>5</v>
      </c>
      <c r="AH34" s="121">
        <f t="shared" ref="AH34:AU34" ca="1" si="44">IF(ISNA(AH11),0,IF(AH11="",0,IF(AH$30=$AG34,1,0)*AH11))</f>
        <v>0</v>
      </c>
      <c r="AI34" s="121">
        <f t="shared" ca="1" si="44"/>
        <v>0</v>
      </c>
      <c r="AJ34" s="121">
        <f t="shared" ca="1" si="44"/>
        <v>0</v>
      </c>
      <c r="AK34" s="121">
        <f t="shared" si="44"/>
        <v>0</v>
      </c>
      <c r="AL34" s="121">
        <f t="shared" ca="1" si="44"/>
        <v>0</v>
      </c>
      <c r="AM34" s="121">
        <f t="shared" ca="1" si="44"/>
        <v>0</v>
      </c>
      <c r="AN34" s="121">
        <f t="shared" ca="1" si="44"/>
        <v>0</v>
      </c>
      <c r="AO34" s="121">
        <f t="shared" ca="1" si="44"/>
        <v>0</v>
      </c>
      <c r="AP34" s="121">
        <f t="shared" ca="1" si="44"/>
        <v>0</v>
      </c>
      <c r="AQ34" s="121">
        <f t="shared" ca="1" si="44"/>
        <v>0</v>
      </c>
      <c r="AR34" s="121">
        <f t="shared" ca="1" si="44"/>
        <v>0</v>
      </c>
      <c r="AS34" s="121">
        <f t="shared" ca="1" si="44"/>
        <v>0</v>
      </c>
      <c r="AT34" s="121">
        <f t="shared" ca="1" si="44"/>
        <v>0</v>
      </c>
      <c r="AU34" s="121">
        <f t="shared" ca="1" si="44"/>
        <v>0</v>
      </c>
    </row>
    <row r="35" spans="1:47">
      <c r="A35" s="122" t="s">
        <v>203</v>
      </c>
      <c r="B35" s="123" t="str">
        <f ca="1">IF(ISBLANK(OFFSET(対戦表!A14,$B$3,1)),"",IF(OFFSET(対戦表!A14,$B$3,1)=0,"-",INDEX($B$6:$B$20,OFFSET(対戦表!A14,$B$3,1))))</f>
        <v/>
      </c>
      <c r="C35" s="124"/>
      <c r="D35" s="125" t="str">
        <f ca="1">IF(ISBLANK(OFFSET(対戦表!B14,$B$3,1)),"",IF(OFFSET(対戦表!B14,$B$3,1)=0,"-",INDEX($B$6:$B$20,OFFSET(対戦表!B14,$B$3,1))))</f>
        <v/>
      </c>
      <c r="E35" s="124"/>
      <c r="F35" s="125" t="str">
        <f ca="1">IF(ISBLANK(OFFSET(対戦表!C14,$B$3,1)),"",IF(OFFSET(対戦表!C14,$B$3,1)=0,"-",INDEX($B$6:$B$20,OFFSET(対戦表!C14,$B$3,1))))</f>
        <v/>
      </c>
      <c r="G35" s="124"/>
      <c r="H35" s="125" t="str">
        <f ca="1">IF(ISBLANK(OFFSET(対戦表!D14,$B$3,1)),"",IF(OFFSET(対戦表!D14,$B$3,1)=0,"-",INDEX($B$6:$B$20,OFFSET(対戦表!D14,$B$3,1))))</f>
        <v/>
      </c>
      <c r="I35" s="124"/>
      <c r="J35" s="125" t="str">
        <f ca="1">IF(ISBLANK(OFFSET(対戦表!E14,$B$3,1)),"",IF(OFFSET(対戦表!E14,$B$3,1)=0,"-",INDEX($B$6:$B$20,OFFSET(対戦表!E14,$B$3,1))))</f>
        <v/>
      </c>
      <c r="K35" s="124"/>
      <c r="L35" s="125" t="str">
        <f ca="1">IF(ISBLANK(OFFSET(対戦表!F14,$B$3,1)),"",IF(OFFSET(対戦表!F14,$B$3,1)=0,"-",INDEX($B$6:$B$20,OFFSET(対戦表!F14,$B$3,1))))</f>
        <v/>
      </c>
      <c r="M35" s="124"/>
      <c r="N35" s="125" t="str">
        <f ca="1">IF(ISBLANK(OFFSET(対戦表!G14,$B$3,1)),"",IF(OFFSET(対戦表!G14,$B$3,1)=0,"-",INDEX($B$6:$B$20,OFFSET(対戦表!G14,$B$3,1))))</f>
        <v/>
      </c>
      <c r="O35" s="124"/>
      <c r="P35" s="125" t="str">
        <f ca="1">IF(ISBLANK(OFFSET(対戦表!H14,$B$3,1)),"",IF(OFFSET(対戦表!H14,$B$3,1)=0,"-",INDEX($B$6:$B$20,OFFSET(対戦表!H14,$B$3,1))))</f>
        <v/>
      </c>
      <c r="Q35" s="124"/>
      <c r="R35" s="125" t="str">
        <f ca="1">IF(ISBLANK(OFFSET(対戦表!I14,$B$3,1)),"",IF(OFFSET(対戦表!I14,$B$3,1)=0,"-",INDEX($B$6:$B$20,OFFSET(対戦表!I14,$B$3,1))))</f>
        <v/>
      </c>
      <c r="S35" s="124"/>
      <c r="T35" s="125" t="str">
        <f ca="1">IF(ISBLANK(OFFSET(対戦表!J14,$B$3,1)),"",IF(OFFSET(対戦表!J14,$B$3,1)=0,"-",INDEX($B$6:$B$20,OFFSET(対戦表!J14,$B$3,1))))</f>
        <v/>
      </c>
      <c r="U35" s="124"/>
      <c r="V35" s="125" t="str">
        <f ca="1">IF(ISBLANK(OFFSET(対戦表!K14,$B$3,1)),"",IF(OFFSET(対戦表!K14,$B$3,1)=0,"-",INDEX($B$6:$B$20,OFFSET(対戦表!K14,$B$3,1))))</f>
        <v/>
      </c>
      <c r="W35" s="124"/>
      <c r="X35" s="125" t="str">
        <f ca="1">IF(ISBLANK(OFFSET(対戦表!L14,$B$3,1)),"",IF(OFFSET(対戦表!L14,$B$3,1)=0,"-",INDEX($B$6:$B$20,OFFSET(対戦表!L14,$B$3,1))))</f>
        <v/>
      </c>
      <c r="Y35" s="124"/>
      <c r="Z35" s="125" t="str">
        <f ca="1">IF(ISBLANK(OFFSET(対戦表!M14,$B$3,1)),"",IF(OFFSET(対戦表!M14,$B$3,1)=0,"-",INDEX($B$6:$B$20,OFFSET(対戦表!M14,$B$3,1))))</f>
        <v/>
      </c>
      <c r="AA35" s="124"/>
      <c r="AB35" s="125" t="str">
        <f ca="1">IF(ISBLANK(OFFSET(対戦表!N14,$B$3,1)),"",IF(OFFSET(対戦表!N14,$B$3,1)=0,"-",INDEX($B$6:$B$20,OFFSET(対戦表!N14,$B$3,1))))</f>
        <v/>
      </c>
      <c r="AC35" s="124"/>
      <c r="AE35" s="43"/>
      <c r="AF35" s="44"/>
      <c r="AG35" s="45">
        <f ca="1">AL30</f>
        <v>1</v>
      </c>
      <c r="AH35" s="121">
        <f t="shared" ref="AH35:AU35" ca="1" si="45">IF(ISNA(AH12),0,IF(AH12="",0,IF(AH$30=$AG35,1,0)*AH12))</f>
        <v>0</v>
      </c>
      <c r="AI35" s="121">
        <f t="shared" ca="1" si="45"/>
        <v>0</v>
      </c>
      <c r="AJ35" s="121">
        <f t="shared" ca="1" si="45"/>
        <v>0</v>
      </c>
      <c r="AK35" s="121">
        <f t="shared" ca="1" si="45"/>
        <v>0</v>
      </c>
      <c r="AL35" s="121">
        <f t="shared" si="45"/>
        <v>0</v>
      </c>
      <c r="AM35" s="121">
        <f t="shared" ca="1" si="45"/>
        <v>0</v>
      </c>
      <c r="AN35" s="121">
        <f t="shared" ca="1" si="45"/>
        <v>0</v>
      </c>
      <c r="AO35" s="121">
        <f t="shared" ca="1" si="45"/>
        <v>0</v>
      </c>
      <c r="AP35" s="121">
        <f t="shared" ca="1" si="45"/>
        <v>0</v>
      </c>
      <c r="AQ35" s="121">
        <f t="shared" ca="1" si="45"/>
        <v>0</v>
      </c>
      <c r="AR35" s="121">
        <f t="shared" ca="1" si="45"/>
        <v>0</v>
      </c>
      <c r="AS35" s="121">
        <f t="shared" ca="1" si="45"/>
        <v>0</v>
      </c>
      <c r="AT35" s="121">
        <f t="shared" ca="1" si="45"/>
        <v>0</v>
      </c>
      <c r="AU35" s="121">
        <f t="shared" ca="1" si="45"/>
        <v>0</v>
      </c>
    </row>
    <row r="36" spans="1:47">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3"/>
      <c r="AF36" s="44"/>
      <c r="AG36" s="45">
        <f ca="1">AM30</f>
        <v>9</v>
      </c>
      <c r="AH36" s="121">
        <f t="shared" ref="AH36:AU36" ca="1" si="46">IF(ISNA(AH13),0,IF(AH13="",0,IF(AH$30=$AG36,1,0)*AH13))</f>
        <v>0</v>
      </c>
      <c r="AI36" s="121">
        <f t="shared" ca="1" si="46"/>
        <v>0</v>
      </c>
      <c r="AJ36" s="121">
        <f t="shared" ca="1" si="46"/>
        <v>0</v>
      </c>
      <c r="AK36" s="121">
        <f t="shared" ca="1" si="46"/>
        <v>0</v>
      </c>
      <c r="AL36" s="121">
        <f t="shared" ca="1" si="46"/>
        <v>0</v>
      </c>
      <c r="AM36" s="121">
        <f t="shared" si="46"/>
        <v>0</v>
      </c>
      <c r="AN36" s="121">
        <f t="shared" ca="1" si="46"/>
        <v>0</v>
      </c>
      <c r="AO36" s="121">
        <f t="shared" ca="1" si="46"/>
        <v>0</v>
      </c>
      <c r="AP36" s="121">
        <f t="shared" ca="1" si="46"/>
        <v>0</v>
      </c>
      <c r="AQ36" s="121">
        <f t="shared" ca="1" si="46"/>
        <v>0</v>
      </c>
      <c r="AR36" s="121">
        <f t="shared" ca="1" si="46"/>
        <v>0</v>
      </c>
      <c r="AS36" s="121">
        <f t="shared" ca="1" si="46"/>
        <v>0</v>
      </c>
      <c r="AT36" s="121">
        <f t="shared" ca="1" si="46"/>
        <v>0</v>
      </c>
      <c r="AU36" s="121">
        <f t="shared" ca="1" si="46"/>
        <v>0</v>
      </c>
    </row>
    <row r="37" spans="1:47" ht="14.25" customHeight="1">
      <c r="AE37" s="43"/>
      <c r="AF37" s="44"/>
      <c r="AG37" s="45">
        <f ca="1">AN30</f>
        <v>6</v>
      </c>
      <c r="AH37" s="121">
        <f t="shared" ref="AH37:AU37" ca="1" si="47">IF(ISNA(AH14),0,IF(AH14="",0,IF(AH$30=$AG37,1,0)*AH14))</f>
        <v>0</v>
      </c>
      <c r="AI37" s="121">
        <f t="shared" ca="1" si="47"/>
        <v>0</v>
      </c>
      <c r="AJ37" s="121">
        <f t="shared" ca="1" si="47"/>
        <v>0</v>
      </c>
      <c r="AK37" s="121">
        <f t="shared" ca="1" si="47"/>
        <v>0</v>
      </c>
      <c r="AL37" s="121">
        <f t="shared" ca="1" si="47"/>
        <v>0</v>
      </c>
      <c r="AM37" s="121">
        <f t="shared" ca="1" si="47"/>
        <v>0</v>
      </c>
      <c r="AN37" s="121">
        <f t="shared" si="47"/>
        <v>0</v>
      </c>
      <c r="AO37" s="121">
        <f t="shared" ca="1" si="47"/>
        <v>0</v>
      </c>
      <c r="AP37" s="121">
        <f t="shared" ca="1" si="47"/>
        <v>0</v>
      </c>
      <c r="AQ37" s="121">
        <f t="shared" ca="1" si="47"/>
        <v>0</v>
      </c>
      <c r="AR37" s="121">
        <f t="shared" ca="1" si="47"/>
        <v>0</v>
      </c>
      <c r="AS37" s="121">
        <f t="shared" ca="1" si="47"/>
        <v>0</v>
      </c>
      <c r="AT37" s="121">
        <f t="shared" ca="1" si="47"/>
        <v>0</v>
      </c>
      <c r="AU37" s="121">
        <f t="shared" ca="1" si="47"/>
        <v>0</v>
      </c>
    </row>
    <row r="38" spans="1:47" ht="14.25" customHeight="1">
      <c r="R38" s="237" t="s">
        <v>204</v>
      </c>
      <c r="S38" s="237"/>
      <c r="T38" s="237"/>
      <c r="U38" s="237"/>
      <c r="V38" s="237"/>
      <c r="W38" s="237"/>
      <c r="X38" s="237"/>
      <c r="Y38" s="237"/>
      <c r="Z38" s="237"/>
      <c r="AE38" s="43"/>
      <c r="AF38" s="44"/>
      <c r="AG38" s="45">
        <f ca="1">AO30</f>
        <v>9</v>
      </c>
      <c r="AH38" s="121">
        <f t="shared" ref="AH38:AU38" ca="1" si="48">IF(ISNA(AH15),0,IF(AH15="",0,IF(AH$30=$AG38,1,0)*AH15))</f>
        <v>0</v>
      </c>
      <c r="AI38" s="121">
        <f t="shared" ca="1" si="48"/>
        <v>0</v>
      </c>
      <c r="AJ38" s="121">
        <f t="shared" ca="1" si="48"/>
        <v>0</v>
      </c>
      <c r="AK38" s="121">
        <f t="shared" ca="1" si="48"/>
        <v>0</v>
      </c>
      <c r="AL38" s="121">
        <f t="shared" ca="1" si="48"/>
        <v>0</v>
      </c>
      <c r="AM38" s="121">
        <f t="shared" ca="1" si="48"/>
        <v>3</v>
      </c>
      <c r="AN38" s="121">
        <f t="shared" ca="1" si="48"/>
        <v>0</v>
      </c>
      <c r="AO38" s="121">
        <f t="shared" si="48"/>
        <v>0</v>
      </c>
      <c r="AP38" s="121">
        <f t="shared" ca="1" si="48"/>
        <v>0</v>
      </c>
      <c r="AQ38" s="121">
        <f t="shared" ca="1" si="48"/>
        <v>0</v>
      </c>
      <c r="AR38" s="121">
        <f t="shared" ca="1" si="48"/>
        <v>0</v>
      </c>
      <c r="AS38" s="121">
        <f t="shared" ca="1" si="48"/>
        <v>0</v>
      </c>
      <c r="AT38" s="121">
        <f t="shared" ca="1" si="48"/>
        <v>0</v>
      </c>
      <c r="AU38" s="121">
        <f t="shared" ca="1" si="48"/>
        <v>0</v>
      </c>
    </row>
    <row r="39" spans="1:47" ht="14.25" customHeight="1">
      <c r="A39" s="127" t="s">
        <v>205</v>
      </c>
      <c r="R39" s="237"/>
      <c r="S39" s="237"/>
      <c r="T39" s="237"/>
      <c r="U39" s="237"/>
      <c r="V39" s="237"/>
      <c r="W39" s="237"/>
      <c r="X39" s="237"/>
      <c r="Y39" s="237"/>
      <c r="Z39" s="237"/>
      <c r="AE39" s="43"/>
      <c r="AF39" s="44"/>
      <c r="AG39" s="45">
        <f ca="1">AP30</f>
        <v>8</v>
      </c>
      <c r="AH39" s="121">
        <f t="shared" ref="AH39:AU39" ca="1" si="49">IF(ISNA(AH16),0,IF(AH16="",0,IF(AH$30=$AG39,1,0)*AH16))</f>
        <v>0</v>
      </c>
      <c r="AI39" s="121">
        <f t="shared" ca="1" si="49"/>
        <v>0</v>
      </c>
      <c r="AJ39" s="121">
        <f t="shared" ca="1" si="49"/>
        <v>0</v>
      </c>
      <c r="AK39" s="121">
        <f t="shared" ca="1" si="49"/>
        <v>0</v>
      </c>
      <c r="AL39" s="121">
        <f t="shared" ca="1" si="49"/>
        <v>0</v>
      </c>
      <c r="AM39" s="121">
        <f t="shared" ca="1" si="49"/>
        <v>0</v>
      </c>
      <c r="AN39" s="121">
        <f t="shared" ca="1" si="49"/>
        <v>0</v>
      </c>
      <c r="AO39" s="121">
        <f t="shared" ca="1" si="49"/>
        <v>0</v>
      </c>
      <c r="AP39" s="121">
        <f t="shared" si="49"/>
        <v>0</v>
      </c>
      <c r="AQ39" s="121">
        <f t="shared" ca="1" si="49"/>
        <v>0</v>
      </c>
      <c r="AR39" s="121">
        <f t="shared" ca="1" si="49"/>
        <v>0</v>
      </c>
      <c r="AS39" s="121">
        <f t="shared" ca="1" si="49"/>
        <v>0</v>
      </c>
      <c r="AT39" s="121">
        <f t="shared" ca="1" si="49"/>
        <v>0</v>
      </c>
      <c r="AU39" s="121">
        <f t="shared" ca="1" si="49"/>
        <v>0</v>
      </c>
    </row>
    <row r="40" spans="1:47" ht="14.25" customHeight="1">
      <c r="A40" s="51"/>
      <c r="B40" s="128" t="str">
        <f>A41</f>
        <v>VNQ</v>
      </c>
      <c r="C40" s="128" t="str">
        <f>A42</f>
        <v>シロA</v>
      </c>
      <c r="D40" s="128" t="str">
        <f>A43</f>
        <v>GFA</v>
      </c>
      <c r="E40" s="128" t="str">
        <f>A44</f>
        <v>どなつ</v>
      </c>
      <c r="F40" s="128" t="str">
        <f>A45</f>
        <v>マリン</v>
      </c>
      <c r="G40" s="128" t="str">
        <f>A46</f>
        <v>ビ帝国</v>
      </c>
      <c r="H40" s="128" t="str">
        <f>A47</f>
        <v>HBC</v>
      </c>
      <c r="I40" s="128" t="str">
        <f>A48</f>
        <v>らぶべ</v>
      </c>
      <c r="J40" s="128" t="str">
        <f>A49</f>
        <v>ザマス</v>
      </c>
      <c r="K40" s="128" t="str">
        <f>A50</f>
        <v>シルク</v>
      </c>
      <c r="L40" s="128" t="str">
        <f>A51</f>
        <v/>
      </c>
      <c r="M40" s="128" t="str">
        <f>A52</f>
        <v/>
      </c>
      <c r="N40" s="128" t="str">
        <f>A53</f>
        <v/>
      </c>
      <c r="O40" s="129" t="str">
        <f>A54</f>
        <v/>
      </c>
      <c r="P40" s="130"/>
      <c r="R40" s="237"/>
      <c r="S40" s="237"/>
      <c r="T40" s="237"/>
      <c r="U40" s="237"/>
      <c r="V40" s="237"/>
      <c r="W40" s="237"/>
      <c r="X40" s="237"/>
      <c r="Y40" s="237"/>
      <c r="Z40" s="237"/>
      <c r="AE40" s="43"/>
      <c r="AF40" s="44"/>
      <c r="AG40" s="45">
        <f ca="1">AQ$30</f>
        <v>6</v>
      </c>
      <c r="AH40" s="121">
        <f t="shared" ref="AH40:AU40" ca="1" si="50">IF(ISNA(AH17),0,IF(AH17="",0,IF(AH$30=$AG40,1,0)*AH17))</f>
        <v>0</v>
      </c>
      <c r="AI40" s="121">
        <f t="shared" ca="1" si="50"/>
        <v>0</v>
      </c>
      <c r="AJ40" s="121">
        <f t="shared" ca="1" si="50"/>
        <v>0</v>
      </c>
      <c r="AK40" s="121">
        <f t="shared" ca="1" si="50"/>
        <v>0</v>
      </c>
      <c r="AL40" s="121">
        <f t="shared" ca="1" si="50"/>
        <v>0</v>
      </c>
      <c r="AM40" s="121">
        <f t="shared" ca="1" si="50"/>
        <v>0</v>
      </c>
      <c r="AN40" s="121">
        <f t="shared" ca="1" si="50"/>
        <v>3</v>
      </c>
      <c r="AO40" s="121">
        <f t="shared" ca="1" si="50"/>
        <v>0</v>
      </c>
      <c r="AP40" s="121">
        <f t="shared" ca="1" si="50"/>
        <v>0</v>
      </c>
      <c r="AQ40" s="121">
        <f t="shared" si="50"/>
        <v>0</v>
      </c>
      <c r="AR40" s="121">
        <f t="shared" ca="1" si="50"/>
        <v>0</v>
      </c>
      <c r="AS40" s="121">
        <f t="shared" ca="1" si="50"/>
        <v>0</v>
      </c>
      <c r="AT40" s="121">
        <f t="shared" ca="1" si="50"/>
        <v>0</v>
      </c>
      <c r="AU40" s="121">
        <f t="shared" ca="1" si="50"/>
        <v>0</v>
      </c>
    </row>
    <row r="41" spans="1:47" ht="14.25" customHeight="1">
      <c r="A41" s="131" t="str">
        <f t="shared" ref="A41:A54" si="51">B6</f>
        <v>VNQ</v>
      </c>
      <c r="B41" s="132">
        <f>AH8</f>
        <v>0</v>
      </c>
      <c r="C41" s="133">
        <f t="shared" ref="C41:O41" ca="1" si="52">IF(ISNA(AI8),"",AI8)</f>
        <v>3</v>
      </c>
      <c r="D41" s="133">
        <f t="shared" ca="1" si="52"/>
        <v>0</v>
      </c>
      <c r="E41" s="133">
        <f t="shared" ca="1" si="52"/>
        <v>3</v>
      </c>
      <c r="F41" s="133">
        <f t="shared" ca="1" si="52"/>
        <v>0</v>
      </c>
      <c r="G41" s="133">
        <f t="shared" ca="1" si="52"/>
        <v>0</v>
      </c>
      <c r="H41" s="133">
        <f t="shared" ca="1" si="52"/>
        <v>0</v>
      </c>
      <c r="I41" s="133">
        <f t="shared" ca="1" si="52"/>
        <v>0</v>
      </c>
      <c r="J41" s="133">
        <f t="shared" ca="1" si="52"/>
        <v>3</v>
      </c>
      <c r="K41" s="133">
        <f t="shared" ca="1" si="52"/>
        <v>0</v>
      </c>
      <c r="L41" s="133" t="str">
        <f t="shared" ca="1" si="52"/>
        <v/>
      </c>
      <c r="M41" s="133" t="str">
        <f t="shared" ca="1" si="52"/>
        <v/>
      </c>
      <c r="N41" s="133" t="str">
        <f t="shared" ca="1" si="52"/>
        <v/>
      </c>
      <c r="O41" s="134" t="str">
        <f t="shared" ca="1" si="52"/>
        <v/>
      </c>
      <c r="P41" s="130"/>
      <c r="Q41" s="135"/>
      <c r="S41" s="135"/>
      <c r="T41" s="135"/>
      <c r="U41" s="135"/>
      <c r="AE41" s="43"/>
      <c r="AF41" s="44"/>
      <c r="AG41" s="45">
        <f ca="1">AR$30</f>
        <v>11</v>
      </c>
      <c r="AH41" s="121">
        <f t="shared" ref="AH41:AU41" ca="1" si="53">IF(ISNA(AH18),0,IF(AH18="",0,IF(AH$30=$AG41,1,0)*AH18))</f>
        <v>0</v>
      </c>
      <c r="AI41" s="121">
        <f t="shared" ca="1" si="53"/>
        <v>0</v>
      </c>
      <c r="AJ41" s="121">
        <f t="shared" ca="1" si="53"/>
        <v>0</v>
      </c>
      <c r="AK41" s="121">
        <f t="shared" ca="1" si="53"/>
        <v>0</v>
      </c>
      <c r="AL41" s="121">
        <f t="shared" ca="1" si="53"/>
        <v>0</v>
      </c>
      <c r="AM41" s="121">
        <f t="shared" ca="1" si="53"/>
        <v>0</v>
      </c>
      <c r="AN41" s="121">
        <f t="shared" ca="1" si="53"/>
        <v>0</v>
      </c>
      <c r="AO41" s="121">
        <f t="shared" ca="1" si="53"/>
        <v>0</v>
      </c>
      <c r="AP41" s="121">
        <f t="shared" ca="1" si="53"/>
        <v>0</v>
      </c>
      <c r="AQ41" s="121">
        <f t="shared" ca="1" si="53"/>
        <v>0</v>
      </c>
      <c r="AR41" s="121">
        <f t="shared" si="53"/>
        <v>0</v>
      </c>
      <c r="AS41" s="121">
        <f t="shared" ca="1" si="53"/>
        <v>0</v>
      </c>
      <c r="AT41" s="121">
        <f t="shared" ca="1" si="53"/>
        <v>0</v>
      </c>
      <c r="AU41" s="121">
        <f t="shared" ca="1" si="53"/>
        <v>0</v>
      </c>
    </row>
    <row r="42" spans="1:47" ht="14.25" customHeight="1">
      <c r="A42" s="131" t="str">
        <f t="shared" si="51"/>
        <v>シロA</v>
      </c>
      <c r="B42" s="136">
        <f t="shared" ref="B42:B54" ca="1" si="54">IF(ISNA(AH9),"",IF(AH9=1,IF(AH9=INDEX($B$41:$O$54,COLUMN()-COLUMN($A$40),ROW()-ROW($A$40)),AH9,"NG"),IF(OR(AH9=2,AH9=3),IF(INDEX($B$41:$O$54,COLUMN()-COLUMN($A$40),ROW()-ROW($A$40))=0,AH9,"NG"),IF(AH9=0,IF(OR(INDEX($B$41:$O$54,COLUMN()-COLUMN($A$40),ROW()-ROW($A$40))=2,INDEX($B$41:$O$54,COLUMN()-COLUMN($A$40),ROW()-ROW($A$40))=3),AH9,"NG"),""))))</f>
        <v>0</v>
      </c>
      <c r="C42" s="137">
        <f>AI9</f>
        <v>0</v>
      </c>
      <c r="D42" s="57">
        <f t="shared" ref="D42:O42" ca="1" si="55">IF(ISNA(AJ9),"",AJ9)</f>
        <v>3</v>
      </c>
      <c r="E42" s="57">
        <f t="shared" ca="1" si="55"/>
        <v>0</v>
      </c>
      <c r="F42" s="57">
        <f t="shared" ca="1" si="55"/>
        <v>3</v>
      </c>
      <c r="G42" s="57">
        <f t="shared" ca="1" si="55"/>
        <v>0</v>
      </c>
      <c r="H42" s="57">
        <f t="shared" ca="1" si="55"/>
        <v>0</v>
      </c>
      <c r="I42" s="57">
        <f t="shared" ca="1" si="55"/>
        <v>0</v>
      </c>
      <c r="J42" s="57">
        <f t="shared" ca="1" si="55"/>
        <v>0</v>
      </c>
      <c r="K42" s="57">
        <f t="shared" ca="1" si="55"/>
        <v>0</v>
      </c>
      <c r="L42" s="57" t="str">
        <f t="shared" ca="1" si="55"/>
        <v/>
      </c>
      <c r="M42" s="57" t="str">
        <f t="shared" ca="1" si="55"/>
        <v/>
      </c>
      <c r="N42" s="57" t="str">
        <f t="shared" ca="1" si="55"/>
        <v/>
      </c>
      <c r="O42" s="58" t="str">
        <f t="shared" ca="1" si="55"/>
        <v/>
      </c>
      <c r="P42" s="130"/>
      <c r="Q42" s="135"/>
      <c r="R42" s="135"/>
      <c r="S42" s="135"/>
      <c r="T42" s="135"/>
      <c r="U42" s="135"/>
      <c r="AE42" s="43"/>
      <c r="AF42" s="44"/>
      <c r="AG42" s="45">
        <f ca="1">AS$30</f>
        <v>11</v>
      </c>
      <c r="AH42" s="121">
        <f t="shared" ref="AH42:AU42" ca="1" si="56">IF(ISNA(AH19),0,IF(AH19="",0,IF(AH$30=$AG42,1,0)*AH19))</f>
        <v>0</v>
      </c>
      <c r="AI42" s="121">
        <f t="shared" ca="1" si="56"/>
        <v>0</v>
      </c>
      <c r="AJ42" s="121">
        <f t="shared" ca="1" si="56"/>
        <v>0</v>
      </c>
      <c r="AK42" s="121">
        <f t="shared" ca="1" si="56"/>
        <v>0</v>
      </c>
      <c r="AL42" s="121">
        <f t="shared" ca="1" si="56"/>
        <v>0</v>
      </c>
      <c r="AM42" s="121">
        <f t="shared" ca="1" si="56"/>
        <v>0</v>
      </c>
      <c r="AN42" s="121">
        <f t="shared" ca="1" si="56"/>
        <v>0</v>
      </c>
      <c r="AO42" s="121">
        <f t="shared" ca="1" si="56"/>
        <v>0</v>
      </c>
      <c r="AP42" s="121">
        <f t="shared" ca="1" si="56"/>
        <v>0</v>
      </c>
      <c r="AQ42" s="121">
        <f t="shared" ca="1" si="56"/>
        <v>0</v>
      </c>
      <c r="AR42" s="121">
        <f t="shared" ca="1" si="56"/>
        <v>0</v>
      </c>
      <c r="AS42" s="121">
        <f t="shared" si="56"/>
        <v>0</v>
      </c>
      <c r="AT42" s="121">
        <f t="shared" ca="1" si="56"/>
        <v>0</v>
      </c>
      <c r="AU42" s="121">
        <f t="shared" ca="1" si="56"/>
        <v>0</v>
      </c>
    </row>
    <row r="43" spans="1:47" ht="14.25" customHeight="1">
      <c r="A43" s="131" t="str">
        <f t="shared" si="51"/>
        <v>GFA</v>
      </c>
      <c r="B43" s="136">
        <f t="shared" ca="1" si="54"/>
        <v>3</v>
      </c>
      <c r="C43" s="138">
        <f t="shared" ref="C43:C54" ca="1" si="57">IF(ISNA(AI10),"",IF(AI10=1,IF(AI10=INDEX($B$41:$O$54,COLUMN()-COLUMN($A$40),ROW()-ROW($A$40)),AI10,"NG"),IF(OR(AI10=2,AI10=3),IF(INDEX($B$41:$O$54,COLUMN()-COLUMN($A$40),ROW()-ROW($A$40))=0,AI10,"NG"),IF(AI10=0,IF(OR(INDEX($B$41:$O$54,COLUMN()-COLUMN($A$40),ROW()-ROW($A$40))=2,INDEX($B$41:$O$54,COLUMN()-COLUMN($A$40),ROW()-ROW($A$40))=3),AI10,"NG"),""))))</f>
        <v>0</v>
      </c>
      <c r="D43" s="137">
        <f>AJ10</f>
        <v>0</v>
      </c>
      <c r="E43" s="57">
        <f t="shared" ref="E43:O43" ca="1" si="58">IF(ISNA(AK10),"",AK10)</f>
        <v>0</v>
      </c>
      <c r="F43" s="57">
        <f t="shared" ca="1" si="58"/>
        <v>3</v>
      </c>
      <c r="G43" s="57">
        <f t="shared" ca="1" si="58"/>
        <v>0</v>
      </c>
      <c r="H43" s="57">
        <f t="shared" ca="1" si="58"/>
        <v>3</v>
      </c>
      <c r="I43" s="57">
        <f t="shared" ca="1" si="58"/>
        <v>0</v>
      </c>
      <c r="J43" s="57">
        <f t="shared" ca="1" si="58"/>
        <v>0</v>
      </c>
      <c r="K43" s="57">
        <f t="shared" ca="1" si="58"/>
        <v>0</v>
      </c>
      <c r="L43" s="57" t="str">
        <f t="shared" ca="1" si="58"/>
        <v/>
      </c>
      <c r="M43" s="57" t="str">
        <f t="shared" ca="1" si="58"/>
        <v/>
      </c>
      <c r="N43" s="57" t="str">
        <f t="shared" ca="1" si="58"/>
        <v/>
      </c>
      <c r="O43" s="58" t="str">
        <f t="shared" ca="1" si="58"/>
        <v/>
      </c>
      <c r="P43" s="130"/>
      <c r="Q43" s="238" t="str">
        <f ca="1">IF(COUNTIF(B41:O54,"NG")&gt;0,"どっか入力がおかしいところがあるようです",IF(ISNA($B$2),IF(ISBLANK(B1),"リーグ名を入力してください",CONCATENATE("リーグ名「",$B$1,"」は、リーグ割り当てシートに存在しないようです")),""))</f>
        <v/>
      </c>
      <c r="R43" s="238"/>
      <c r="S43" s="238"/>
      <c r="T43" s="238"/>
      <c r="U43" s="238"/>
      <c r="V43" s="238"/>
      <c r="W43" s="238"/>
      <c r="X43" s="238"/>
      <c r="Y43" s="238"/>
      <c r="AE43" s="43"/>
      <c r="AF43" s="44"/>
      <c r="AG43" s="45">
        <f ca="1">AT$30</f>
        <v>11</v>
      </c>
      <c r="AH43" s="121">
        <f t="shared" ref="AH43:AU43" ca="1" si="59">IF(ISNA(AH20),0,IF(AH20="",0,IF(AH$30=$AG43,1,0)*AH20))</f>
        <v>0</v>
      </c>
      <c r="AI43" s="121">
        <f t="shared" ca="1" si="59"/>
        <v>0</v>
      </c>
      <c r="AJ43" s="121">
        <f t="shared" ca="1" si="59"/>
        <v>0</v>
      </c>
      <c r="AK43" s="121">
        <f t="shared" ca="1" si="59"/>
        <v>0</v>
      </c>
      <c r="AL43" s="121">
        <f t="shared" ca="1" si="59"/>
        <v>0</v>
      </c>
      <c r="AM43" s="121">
        <f t="shared" ca="1" si="59"/>
        <v>0</v>
      </c>
      <c r="AN43" s="121">
        <f t="shared" ca="1" si="59"/>
        <v>0</v>
      </c>
      <c r="AO43" s="121">
        <f t="shared" ca="1" si="59"/>
        <v>0</v>
      </c>
      <c r="AP43" s="121">
        <f t="shared" ca="1" si="59"/>
        <v>0</v>
      </c>
      <c r="AQ43" s="121">
        <f t="shared" ca="1" si="59"/>
        <v>0</v>
      </c>
      <c r="AR43" s="121">
        <f t="shared" ca="1" si="59"/>
        <v>0</v>
      </c>
      <c r="AS43" s="121">
        <f t="shared" ca="1" si="59"/>
        <v>0</v>
      </c>
      <c r="AT43" s="121">
        <f t="shared" si="59"/>
        <v>0</v>
      </c>
      <c r="AU43" s="121">
        <f t="shared" ca="1" si="59"/>
        <v>0</v>
      </c>
    </row>
    <row r="44" spans="1:47" ht="14.25" customHeight="1">
      <c r="A44" s="131" t="str">
        <f t="shared" si="51"/>
        <v>どなつ</v>
      </c>
      <c r="B44" s="136">
        <f t="shared" ca="1" si="54"/>
        <v>0</v>
      </c>
      <c r="C44" s="138">
        <f t="shared" ca="1" si="57"/>
        <v>3</v>
      </c>
      <c r="D44" s="138">
        <f t="shared" ref="D44:D54" ca="1" si="60">IF(ISNA(AJ11),"",IF(AJ11=1,IF(AJ11=INDEX($B$41:$O$54,COLUMN()-COLUMN($A$40),ROW()-ROW($A$40)),AJ11,"NG"),IF(OR(AJ11=2,AJ11=3),IF(INDEX($B$41:$O$54,COLUMN()-COLUMN($A$40),ROW()-ROW($A$40))=0,AJ11,"NG"),IF(AJ11=0,IF(OR(INDEX($B$41:$O$54,COLUMN()-COLUMN($A$40),ROW()-ROW($A$40))=2,INDEX($B$41:$O$54,COLUMN()-COLUMN($A$40),ROW()-ROW($A$40))=3),AJ11,"NG"),""))))</f>
        <v>3</v>
      </c>
      <c r="E44" s="137">
        <f>AK11</f>
        <v>0</v>
      </c>
      <c r="F44" s="57">
        <f t="shared" ref="F44:O44" ca="1" si="61">IF(ISNA(AL11),"",AL11)</f>
        <v>3</v>
      </c>
      <c r="G44" s="57">
        <f t="shared" ca="1" si="61"/>
        <v>0</v>
      </c>
      <c r="H44" s="57">
        <f t="shared" ca="1" si="61"/>
        <v>0</v>
      </c>
      <c r="I44" s="57">
        <f t="shared" ca="1" si="61"/>
        <v>3</v>
      </c>
      <c r="J44" s="57">
        <f t="shared" ca="1" si="61"/>
        <v>0</v>
      </c>
      <c r="K44" s="57">
        <f t="shared" ca="1" si="61"/>
        <v>0</v>
      </c>
      <c r="L44" s="57" t="str">
        <f t="shared" ca="1" si="61"/>
        <v/>
      </c>
      <c r="M44" s="57" t="str">
        <f t="shared" ca="1" si="61"/>
        <v/>
      </c>
      <c r="N44" s="57" t="str">
        <f t="shared" ca="1" si="61"/>
        <v/>
      </c>
      <c r="O44" s="58" t="str">
        <f t="shared" ca="1" si="61"/>
        <v/>
      </c>
      <c r="P44" s="130"/>
      <c r="Q44" s="238"/>
      <c r="R44" s="238"/>
      <c r="S44" s="238"/>
      <c r="T44" s="238"/>
      <c r="U44" s="238"/>
      <c r="V44" s="238"/>
      <c r="W44" s="238"/>
      <c r="X44" s="238"/>
      <c r="Y44" s="238"/>
      <c r="AE44" s="43"/>
      <c r="AF44" s="44"/>
      <c r="AG44" s="45">
        <f ca="1">AU$30</f>
        <v>11</v>
      </c>
      <c r="AH44" s="121">
        <f t="shared" ref="AH44:AU44" ca="1" si="62">IF(ISNA(AH21),0,IF(AH21="",0,IF(AH$30=$AG44,1,0)*AH21))</f>
        <v>0</v>
      </c>
      <c r="AI44" s="121">
        <f t="shared" ca="1" si="62"/>
        <v>0</v>
      </c>
      <c r="AJ44" s="121">
        <f t="shared" ca="1" si="62"/>
        <v>0</v>
      </c>
      <c r="AK44" s="121">
        <f t="shared" ca="1" si="62"/>
        <v>0</v>
      </c>
      <c r="AL44" s="121">
        <f t="shared" ca="1" si="62"/>
        <v>0</v>
      </c>
      <c r="AM44" s="121">
        <f t="shared" ca="1" si="62"/>
        <v>0</v>
      </c>
      <c r="AN44" s="121">
        <f t="shared" ca="1" si="62"/>
        <v>0</v>
      </c>
      <c r="AO44" s="121">
        <f t="shared" ca="1" si="62"/>
        <v>0</v>
      </c>
      <c r="AP44" s="121">
        <f t="shared" ca="1" si="62"/>
        <v>0</v>
      </c>
      <c r="AQ44" s="121">
        <f t="shared" ca="1" si="62"/>
        <v>0</v>
      </c>
      <c r="AR44" s="121">
        <f t="shared" ca="1" si="62"/>
        <v>0</v>
      </c>
      <c r="AS44" s="121">
        <f t="shared" ca="1" si="62"/>
        <v>0</v>
      </c>
      <c r="AT44" s="121">
        <f t="shared" ca="1" si="62"/>
        <v>0</v>
      </c>
      <c r="AU44" s="121">
        <f t="shared" si="62"/>
        <v>0</v>
      </c>
    </row>
    <row r="45" spans="1:47" ht="14.25" customHeight="1">
      <c r="A45" s="131" t="str">
        <f t="shared" si="51"/>
        <v>マリン</v>
      </c>
      <c r="B45" s="136">
        <f t="shared" ca="1" si="54"/>
        <v>3</v>
      </c>
      <c r="C45" s="138">
        <f t="shared" ca="1" si="57"/>
        <v>0</v>
      </c>
      <c r="D45" s="138">
        <f t="shared" ca="1" si="60"/>
        <v>0</v>
      </c>
      <c r="E45" s="138">
        <f t="shared" ref="E45:E54" ca="1" si="63">IF(ISNA(AK12),"",IF(AK12=1,IF(AK12=INDEX($B$41:$O$54,COLUMN()-COLUMN($A$40),ROW()-ROW($A$40)),AK12,"NG"),IF(OR(AK12=2,AK12=3),IF(INDEX($B$41:$O$54,COLUMN()-COLUMN($A$40),ROW()-ROW($A$40))=0,AK12,"NG"),IF(AK12=0,IF(OR(INDEX($B$41:$O$54,COLUMN()-COLUMN($A$40),ROW()-ROW($A$40))=2,INDEX($B$41:$O$54,COLUMN()-COLUMN($A$40),ROW()-ROW($A$40))=3),AK12,"NG"),""))))</f>
        <v>0</v>
      </c>
      <c r="F45" s="137">
        <f>AL12</f>
        <v>0</v>
      </c>
      <c r="G45" s="57">
        <f t="shared" ref="G45:O45" ca="1" si="64">IF(ISNA(AM12),"",AM12)</f>
        <v>0</v>
      </c>
      <c r="H45" s="57">
        <f t="shared" ca="1" si="64"/>
        <v>0</v>
      </c>
      <c r="I45" s="57">
        <f t="shared" ca="1" si="64"/>
        <v>0</v>
      </c>
      <c r="J45" s="57">
        <f t="shared" ca="1" si="64"/>
        <v>0</v>
      </c>
      <c r="K45" s="57">
        <f t="shared" ca="1" si="64"/>
        <v>0</v>
      </c>
      <c r="L45" s="57" t="str">
        <f t="shared" ca="1" si="64"/>
        <v/>
      </c>
      <c r="M45" s="57" t="str">
        <f t="shared" ca="1" si="64"/>
        <v/>
      </c>
      <c r="N45" s="57" t="str">
        <f t="shared" ca="1" si="64"/>
        <v/>
      </c>
      <c r="O45" s="58" t="str">
        <f t="shared" ca="1" si="64"/>
        <v/>
      </c>
      <c r="P45" s="130"/>
      <c r="Q45" s="238"/>
      <c r="R45" s="238"/>
      <c r="S45" s="238"/>
      <c r="T45" s="238"/>
      <c r="U45" s="238"/>
      <c r="V45" s="238"/>
      <c r="W45" s="238"/>
      <c r="X45" s="238"/>
      <c r="Y45" s="238"/>
      <c r="AE45" s="43"/>
      <c r="AF45" s="44"/>
      <c r="AG45" s="117"/>
      <c r="AH45" s="139">
        <f t="shared" ref="AH45:AU45" ca="1" si="65">AH30-SUM(AH31:AH44)/100</f>
        <v>2.97</v>
      </c>
      <c r="AI45" s="139">
        <f t="shared" ca="1" si="65"/>
        <v>2</v>
      </c>
      <c r="AJ45" s="139">
        <f t="shared" ca="1" si="65"/>
        <v>3</v>
      </c>
      <c r="AK45" s="139">
        <f t="shared" ca="1" si="65"/>
        <v>5</v>
      </c>
      <c r="AL45" s="139">
        <f t="shared" ca="1" si="65"/>
        <v>1</v>
      </c>
      <c r="AM45" s="139">
        <f t="shared" ca="1" si="65"/>
        <v>8.9700000000000006</v>
      </c>
      <c r="AN45" s="139">
        <f t="shared" ca="1" si="65"/>
        <v>5.97</v>
      </c>
      <c r="AO45" s="139">
        <f t="shared" ca="1" si="65"/>
        <v>9</v>
      </c>
      <c r="AP45" s="139">
        <f t="shared" ca="1" si="65"/>
        <v>8</v>
      </c>
      <c r="AQ45" s="139">
        <f t="shared" ca="1" si="65"/>
        <v>6</v>
      </c>
      <c r="AR45" s="139">
        <f t="shared" ca="1" si="65"/>
        <v>11</v>
      </c>
      <c r="AS45" s="139">
        <f t="shared" ca="1" si="65"/>
        <v>11</v>
      </c>
      <c r="AT45" s="139">
        <f t="shared" ca="1" si="65"/>
        <v>11</v>
      </c>
      <c r="AU45" s="139">
        <f t="shared" ca="1" si="65"/>
        <v>11</v>
      </c>
    </row>
    <row r="46" spans="1:47" ht="14.25" customHeight="1">
      <c r="A46" s="131" t="str">
        <f t="shared" si="51"/>
        <v>ビ帝国</v>
      </c>
      <c r="B46" s="136">
        <f t="shared" ca="1" si="54"/>
        <v>3</v>
      </c>
      <c r="C46" s="138">
        <f t="shared" ca="1" si="57"/>
        <v>3</v>
      </c>
      <c r="D46" s="138">
        <f t="shared" ca="1" si="60"/>
        <v>3</v>
      </c>
      <c r="E46" s="138">
        <f t="shared" ca="1" si="63"/>
        <v>3</v>
      </c>
      <c r="F46" s="138">
        <f t="shared" ref="F46:F54" ca="1" si="66">IF(ISNA(AL13),"",IF(AL13=1,IF(AL13=INDEX($B$41:$O$54,COLUMN()-COLUMN($A$40),ROW()-ROW($A$40)),AL13,"NG"),IF(OR(AL13=2,AL13=3),IF(INDEX($B$41:$O$54,COLUMN()-COLUMN($A$40),ROW()-ROW($A$40))=0,AL13,"NG"),IF(AL13=0,IF(OR(INDEX($B$41:$O$54,COLUMN()-COLUMN($A$40),ROW()-ROW($A$40))=2,INDEX($B$41:$O$54,COLUMN()-COLUMN($A$40),ROW()-ROW($A$40))=3),AL13,"NG"),""))))</f>
        <v>3</v>
      </c>
      <c r="G46" s="137">
        <f>AM13</f>
        <v>0</v>
      </c>
      <c r="H46" s="57">
        <f t="shared" ref="H46:O46" ca="1" si="67">IF(ISNA(AN13),"",AN13)</f>
        <v>0</v>
      </c>
      <c r="I46" s="57">
        <f t="shared" ca="1" si="67"/>
        <v>0</v>
      </c>
      <c r="J46" s="57">
        <f t="shared" ca="1" si="67"/>
        <v>3</v>
      </c>
      <c r="K46" s="57">
        <f t="shared" ca="1" si="67"/>
        <v>3</v>
      </c>
      <c r="L46" s="57" t="str">
        <f t="shared" ca="1" si="67"/>
        <v/>
      </c>
      <c r="M46" s="57" t="str">
        <f t="shared" ca="1" si="67"/>
        <v/>
      </c>
      <c r="N46" s="57" t="str">
        <f t="shared" ca="1" si="67"/>
        <v/>
      </c>
      <c r="O46" s="58" t="str">
        <f t="shared" ca="1" si="67"/>
        <v/>
      </c>
      <c r="P46" s="130"/>
      <c r="Q46" s="238"/>
      <c r="R46" s="238"/>
      <c r="S46" s="238"/>
      <c r="T46" s="238"/>
      <c r="U46" s="238"/>
      <c r="V46" s="238"/>
      <c r="W46" s="238"/>
      <c r="X46" s="238"/>
      <c r="Y46" s="238"/>
      <c r="AE46" s="43"/>
      <c r="AF46" s="44"/>
      <c r="AG46" s="117" t="s">
        <v>206</v>
      </c>
      <c r="AH46" s="118">
        <f t="shared" ref="AH46:AU46" ca="1" si="68">RANK(AH45,$AH$45:$AU$45,1)</f>
        <v>3</v>
      </c>
      <c r="AI46" s="119">
        <f t="shared" ca="1" si="68"/>
        <v>2</v>
      </c>
      <c r="AJ46" s="119">
        <f t="shared" ca="1" si="68"/>
        <v>4</v>
      </c>
      <c r="AK46" s="119">
        <f t="shared" ca="1" si="68"/>
        <v>5</v>
      </c>
      <c r="AL46" s="119">
        <f t="shared" ca="1" si="68"/>
        <v>1</v>
      </c>
      <c r="AM46" s="119">
        <f t="shared" ca="1" si="68"/>
        <v>9</v>
      </c>
      <c r="AN46" s="119">
        <f t="shared" ca="1" si="68"/>
        <v>6</v>
      </c>
      <c r="AO46" s="119">
        <f t="shared" ca="1" si="68"/>
        <v>10</v>
      </c>
      <c r="AP46" s="119">
        <f t="shared" ca="1" si="68"/>
        <v>8</v>
      </c>
      <c r="AQ46" s="119">
        <f t="shared" ca="1" si="68"/>
        <v>7</v>
      </c>
      <c r="AR46" s="119">
        <f t="shared" ca="1" si="68"/>
        <v>11</v>
      </c>
      <c r="AS46" s="119">
        <f t="shared" ca="1" si="68"/>
        <v>11</v>
      </c>
      <c r="AT46" s="119">
        <f t="shared" ca="1" si="68"/>
        <v>11</v>
      </c>
      <c r="AU46" s="120">
        <f t="shared" ca="1" si="68"/>
        <v>11</v>
      </c>
    </row>
    <row r="47" spans="1:47" ht="14.25" customHeight="1">
      <c r="A47" s="131" t="str">
        <f t="shared" si="51"/>
        <v>HBC</v>
      </c>
      <c r="B47" s="136">
        <f t="shared" ca="1" si="54"/>
        <v>3</v>
      </c>
      <c r="C47" s="138">
        <f t="shared" ca="1" si="57"/>
        <v>3</v>
      </c>
      <c r="D47" s="138">
        <f t="shared" ca="1" si="60"/>
        <v>0</v>
      </c>
      <c r="E47" s="138">
        <f t="shared" ca="1" si="63"/>
        <v>3</v>
      </c>
      <c r="F47" s="138">
        <f t="shared" ca="1" si="66"/>
        <v>3</v>
      </c>
      <c r="G47" s="138">
        <f t="shared" ref="G47:G54" ca="1" si="69">IF(ISNA(AM14),"",IF(AM14=1,IF(AM14=INDEX($B$41:$O$54,COLUMN()-COLUMN($A$40),ROW()-ROW($A$40)),AM14,"NG"),IF(OR(AM14=2,AM14=3),IF(INDEX($B$41:$O$54,COLUMN()-COLUMN($A$40),ROW()-ROW($A$40))=0,AM14,"NG"),IF(AM14=0,IF(OR(INDEX($B$41:$O$54,COLUMN()-COLUMN($A$40),ROW()-ROW($A$40))=2,INDEX($B$41:$O$54,COLUMN()-COLUMN($A$40),ROW()-ROW($A$40))=3),AM14,"NG"),""))))</f>
        <v>3</v>
      </c>
      <c r="H47" s="137">
        <f>AN14</f>
        <v>0</v>
      </c>
      <c r="I47" s="57">
        <f t="shared" ref="I47:O47" ca="1" si="70">IF(ISNA(AO14),"",AO14)</f>
        <v>3</v>
      </c>
      <c r="J47" s="57">
        <f t="shared" ca="1" si="70"/>
        <v>0</v>
      </c>
      <c r="K47" s="57">
        <f t="shared" ca="1" si="70"/>
        <v>0</v>
      </c>
      <c r="L47" s="57" t="str">
        <f t="shared" ca="1" si="70"/>
        <v/>
      </c>
      <c r="M47" s="57" t="str">
        <f t="shared" ca="1" si="70"/>
        <v/>
      </c>
      <c r="N47" s="57" t="str">
        <f t="shared" ca="1" si="70"/>
        <v/>
      </c>
      <c r="O47" s="58" t="str">
        <f t="shared" ca="1" si="70"/>
        <v/>
      </c>
      <c r="P47" s="130"/>
      <c r="Q47" s="238"/>
      <c r="R47" s="238"/>
      <c r="S47" s="238"/>
      <c r="T47" s="238"/>
      <c r="U47" s="238"/>
      <c r="V47" s="238"/>
      <c r="W47" s="238"/>
      <c r="X47" s="238"/>
      <c r="Y47" s="238"/>
      <c r="AE47" s="43"/>
      <c r="AF47" s="44"/>
      <c r="AG47" s="45">
        <f ca="1">AH46</f>
        <v>3</v>
      </c>
      <c r="AH47" s="121">
        <f t="shared" ref="AH47:AU47" si="71">IF(ISNA(AH8),0,IF(AH8="",0,IF(AH$46=$AG47,1,0)*AH8))</f>
        <v>0</v>
      </c>
      <c r="AI47" s="121">
        <f t="shared" ca="1" si="71"/>
        <v>0</v>
      </c>
      <c r="AJ47" s="121">
        <f t="shared" ca="1" si="71"/>
        <v>0</v>
      </c>
      <c r="AK47" s="121">
        <f t="shared" ca="1" si="71"/>
        <v>0</v>
      </c>
      <c r="AL47" s="121">
        <f t="shared" ca="1" si="71"/>
        <v>0</v>
      </c>
      <c r="AM47" s="121">
        <f t="shared" ca="1" si="71"/>
        <v>0</v>
      </c>
      <c r="AN47" s="121">
        <f t="shared" ca="1" si="71"/>
        <v>0</v>
      </c>
      <c r="AO47" s="121">
        <f t="shared" ca="1" si="71"/>
        <v>0</v>
      </c>
      <c r="AP47" s="121">
        <f t="shared" ca="1" si="71"/>
        <v>0</v>
      </c>
      <c r="AQ47" s="121">
        <f t="shared" ca="1" si="71"/>
        <v>0</v>
      </c>
      <c r="AR47" s="121">
        <f t="shared" ca="1" si="71"/>
        <v>0</v>
      </c>
      <c r="AS47" s="121">
        <f t="shared" ca="1" si="71"/>
        <v>0</v>
      </c>
      <c r="AT47" s="121">
        <f t="shared" ca="1" si="71"/>
        <v>0</v>
      </c>
      <c r="AU47" s="121">
        <f t="shared" ca="1" si="71"/>
        <v>0</v>
      </c>
    </row>
    <row r="48" spans="1:47" ht="14.25" customHeight="1">
      <c r="A48" s="131" t="str">
        <f t="shared" si="51"/>
        <v>らぶべ</v>
      </c>
      <c r="B48" s="136">
        <f t="shared" ca="1" si="54"/>
        <v>3</v>
      </c>
      <c r="C48" s="138">
        <f t="shared" ca="1" si="57"/>
        <v>3</v>
      </c>
      <c r="D48" s="138">
        <f t="shared" ca="1" si="60"/>
        <v>3</v>
      </c>
      <c r="E48" s="138">
        <f t="shared" ca="1" si="63"/>
        <v>0</v>
      </c>
      <c r="F48" s="138">
        <f t="shared" ca="1" si="66"/>
        <v>3</v>
      </c>
      <c r="G48" s="138">
        <f t="shared" ca="1" si="69"/>
        <v>3</v>
      </c>
      <c r="H48" s="138">
        <f t="shared" ref="H48:H54" ca="1" si="72">IF(ISNA(AN15),"",IF(AN15=1,IF(AN15=INDEX($B$41:$O$54,COLUMN()-COLUMN($A$40),ROW()-ROW($A$40)),AN15,"NG"),IF(OR(AN15=2,AN15=3),IF(INDEX($B$41:$O$54,COLUMN()-COLUMN($A$40),ROW()-ROW($A$40))=0,AN15,"NG"),IF(AN15=0,IF(OR(INDEX($B$41:$O$54,COLUMN()-COLUMN($A$40),ROW()-ROW($A$40))=2,INDEX($B$41:$O$54,COLUMN()-COLUMN($A$40),ROW()-ROW($A$40))=3),AN15,"NG"),""))))</f>
        <v>0</v>
      </c>
      <c r="I48" s="140">
        <f>AO15</f>
        <v>0</v>
      </c>
      <c r="J48" s="57">
        <f t="shared" ref="J48:O48" ca="1" si="73">IF(ISNA(AP15),"",AP15)</f>
        <v>2</v>
      </c>
      <c r="K48" s="57">
        <f t="shared" ca="1" si="73"/>
        <v>3</v>
      </c>
      <c r="L48" s="57" t="str">
        <f t="shared" ca="1" si="73"/>
        <v/>
      </c>
      <c r="M48" s="57" t="str">
        <f t="shared" ca="1" si="73"/>
        <v/>
      </c>
      <c r="N48" s="57" t="str">
        <f t="shared" ca="1" si="73"/>
        <v/>
      </c>
      <c r="O48" s="58" t="str">
        <f t="shared" ca="1" si="73"/>
        <v/>
      </c>
      <c r="P48" s="130"/>
      <c r="Q48" s="238"/>
      <c r="R48" s="238"/>
      <c r="S48" s="238"/>
      <c r="T48" s="238"/>
      <c r="U48" s="238"/>
      <c r="V48" s="238"/>
      <c r="W48" s="238"/>
      <c r="X48" s="238"/>
      <c r="Y48" s="238"/>
      <c r="AE48" s="43"/>
      <c r="AF48" s="44"/>
      <c r="AG48" s="45">
        <f ca="1">AI46</f>
        <v>2</v>
      </c>
      <c r="AH48" s="121">
        <f t="shared" ref="AH48:AU48" ca="1" si="74">IF(ISNA(AH9),0,IF(AH9="",0,IF(AH$46=$AG48,1,0)*AH9))</f>
        <v>0</v>
      </c>
      <c r="AI48" s="121">
        <f t="shared" si="74"/>
        <v>0</v>
      </c>
      <c r="AJ48" s="121">
        <f t="shared" ca="1" si="74"/>
        <v>0</v>
      </c>
      <c r="AK48" s="121">
        <f t="shared" ca="1" si="74"/>
        <v>0</v>
      </c>
      <c r="AL48" s="121">
        <f t="shared" ca="1" si="74"/>
        <v>0</v>
      </c>
      <c r="AM48" s="121">
        <f t="shared" ca="1" si="74"/>
        <v>0</v>
      </c>
      <c r="AN48" s="121">
        <f t="shared" ca="1" si="74"/>
        <v>0</v>
      </c>
      <c r="AO48" s="121">
        <f t="shared" ca="1" si="74"/>
        <v>0</v>
      </c>
      <c r="AP48" s="121">
        <f t="shared" ca="1" si="74"/>
        <v>0</v>
      </c>
      <c r="AQ48" s="121">
        <f t="shared" ca="1" si="74"/>
        <v>0</v>
      </c>
      <c r="AR48" s="121">
        <f t="shared" ca="1" si="74"/>
        <v>0</v>
      </c>
      <c r="AS48" s="121">
        <f t="shared" ca="1" si="74"/>
        <v>0</v>
      </c>
      <c r="AT48" s="121">
        <f t="shared" ca="1" si="74"/>
        <v>0</v>
      </c>
      <c r="AU48" s="121">
        <f t="shared" ca="1" si="74"/>
        <v>0</v>
      </c>
    </row>
    <row r="49" spans="1:47" ht="14.25" customHeight="1">
      <c r="A49" s="131" t="str">
        <f t="shared" si="51"/>
        <v>ザマス</v>
      </c>
      <c r="B49" s="136">
        <f t="shared" ca="1" si="54"/>
        <v>0</v>
      </c>
      <c r="C49" s="138">
        <f t="shared" ca="1" si="57"/>
        <v>3</v>
      </c>
      <c r="D49" s="138">
        <f t="shared" ca="1" si="60"/>
        <v>3</v>
      </c>
      <c r="E49" s="138">
        <f t="shared" ca="1" si="63"/>
        <v>3</v>
      </c>
      <c r="F49" s="138">
        <f t="shared" ca="1" si="66"/>
        <v>3</v>
      </c>
      <c r="G49" s="138">
        <f t="shared" ca="1" si="69"/>
        <v>0</v>
      </c>
      <c r="H49" s="138">
        <f t="shared" ca="1" si="72"/>
        <v>3</v>
      </c>
      <c r="I49" s="141">
        <f t="shared" ref="I49:I54" ca="1" si="75">IF(ISNA(AO16),"",IF(AO16=1,IF(AO16=INDEX($B$41:$O$54,COLUMN()-COLUMN($A$40),ROW()-ROW($A$40)),AO16,"NG"),IF(OR(AO16=2,AO16=3),IF(INDEX($B$41:$O$54,COLUMN()-COLUMN($A$40),ROW()-ROW($A$40))=0,AO16,"NG"),IF(AO16=0,IF(OR(INDEX($B$41:$O$54,COLUMN()-COLUMN($A$40),ROW()-ROW($A$40))=2,INDEX($B$41:$O$54,COLUMN()-COLUMN($A$40),ROW()-ROW($A$40))=3),AO16,"NG"),""))))</f>
        <v>0</v>
      </c>
      <c r="J49" s="137">
        <f>AP16</f>
        <v>0</v>
      </c>
      <c r="K49" s="57">
        <f ca="1">IF(ISNA(AQ16),"",AQ16)</f>
        <v>3</v>
      </c>
      <c r="L49" s="57" t="str">
        <f ca="1">IF(ISNA(AR16),"",AR16)</f>
        <v/>
      </c>
      <c r="M49" s="57" t="str">
        <f ca="1">IF(ISNA(AS16),"",AS16)</f>
        <v/>
      </c>
      <c r="N49" s="57" t="str">
        <f ca="1">IF(ISNA(AT16),"",AT16)</f>
        <v/>
      </c>
      <c r="O49" s="58" t="str">
        <f ca="1">IF(ISNA(AU16),"",AU16)</f>
        <v/>
      </c>
      <c r="P49" s="130"/>
      <c r="Q49" s="238"/>
      <c r="R49" s="238"/>
      <c r="S49" s="238"/>
      <c r="T49" s="238"/>
      <c r="U49" s="238"/>
      <c r="V49" s="238"/>
      <c r="W49" s="238"/>
      <c r="X49" s="238"/>
      <c r="Y49" s="238"/>
      <c r="AE49" s="43"/>
      <c r="AF49" s="44"/>
      <c r="AG49" s="45">
        <f ca="1">AJ46</f>
        <v>4</v>
      </c>
      <c r="AH49" s="121">
        <f t="shared" ref="AH49:AU49" ca="1" si="76">IF(ISNA(AH10),0,IF(AH10="",0,IF(AH$46=$AG49,1,0)*AH10))</f>
        <v>0</v>
      </c>
      <c r="AI49" s="121">
        <f t="shared" ca="1" si="76"/>
        <v>0</v>
      </c>
      <c r="AJ49" s="121">
        <f t="shared" si="76"/>
        <v>0</v>
      </c>
      <c r="AK49" s="121">
        <f t="shared" ca="1" si="76"/>
        <v>0</v>
      </c>
      <c r="AL49" s="121">
        <f t="shared" ca="1" si="76"/>
        <v>0</v>
      </c>
      <c r="AM49" s="121">
        <f t="shared" ca="1" si="76"/>
        <v>0</v>
      </c>
      <c r="AN49" s="121">
        <f t="shared" ca="1" si="76"/>
        <v>0</v>
      </c>
      <c r="AO49" s="121">
        <f t="shared" ca="1" si="76"/>
        <v>0</v>
      </c>
      <c r="AP49" s="121">
        <f t="shared" ca="1" si="76"/>
        <v>0</v>
      </c>
      <c r="AQ49" s="121">
        <f t="shared" ca="1" si="76"/>
        <v>0</v>
      </c>
      <c r="AR49" s="121">
        <f t="shared" ca="1" si="76"/>
        <v>0</v>
      </c>
      <c r="AS49" s="121">
        <f t="shared" ca="1" si="76"/>
        <v>0</v>
      </c>
      <c r="AT49" s="121">
        <f t="shared" ca="1" si="76"/>
        <v>0</v>
      </c>
      <c r="AU49" s="121">
        <f t="shared" ca="1" si="76"/>
        <v>0</v>
      </c>
    </row>
    <row r="50" spans="1:47" ht="14.25" customHeight="1">
      <c r="A50" s="131" t="str">
        <f t="shared" si="51"/>
        <v>シルク</v>
      </c>
      <c r="B50" s="136">
        <f t="shared" ca="1" si="54"/>
        <v>3</v>
      </c>
      <c r="C50" s="138">
        <f t="shared" ca="1" si="57"/>
        <v>3</v>
      </c>
      <c r="D50" s="138">
        <f t="shared" ca="1" si="60"/>
        <v>3</v>
      </c>
      <c r="E50" s="138">
        <f t="shared" ca="1" si="63"/>
        <v>3</v>
      </c>
      <c r="F50" s="138">
        <f t="shared" ca="1" si="66"/>
        <v>3</v>
      </c>
      <c r="G50" s="138">
        <f t="shared" ca="1" si="69"/>
        <v>0</v>
      </c>
      <c r="H50" s="138">
        <f t="shared" ca="1" si="72"/>
        <v>3</v>
      </c>
      <c r="I50" s="138">
        <f t="shared" ca="1" si="75"/>
        <v>0</v>
      </c>
      <c r="J50" s="138">
        <f ca="1">IF(ISNA(AP17),"",IF(AP17=1,IF(AP17=INDEX($B$41:$O$54,COLUMN()-COLUMN($A$40),ROW()-ROW($A$40)),AP17,"NG"),IF(OR(AP17=2,AP17=3),IF(INDEX($B$41:$O$54,COLUMN()-COLUMN($A$40),ROW()-ROW($A$40))=0,AP17,"NG"),IF(AP17=0,IF(OR(INDEX($B$41:$O$54,COLUMN()-COLUMN($A$40),ROW()-ROW($A$40))=2,INDEX($B$41:$O$54,COLUMN()-COLUMN($A$40),ROW()-ROW($A$40))=3),AP17,"NG"),""))))</f>
        <v>0</v>
      </c>
      <c r="K50" s="140">
        <f>AQ17</f>
        <v>0</v>
      </c>
      <c r="L50" s="57" t="str">
        <f ca="1">IF(ISNA(AR17),"",AR17)</f>
        <v/>
      </c>
      <c r="M50" s="57" t="str">
        <f ca="1">IF(ISNA(AS17),"",AS17)</f>
        <v/>
      </c>
      <c r="N50" s="57" t="str">
        <f ca="1">IF(ISNA(AT17),"",AT17)</f>
        <v/>
      </c>
      <c r="O50" s="58" t="str">
        <f ca="1">IF(ISNA(AU17),"",AU17)</f>
        <v/>
      </c>
      <c r="P50" s="43"/>
      <c r="Q50" s="238"/>
      <c r="R50" s="238"/>
      <c r="S50" s="238"/>
      <c r="T50" s="238"/>
      <c r="U50" s="238"/>
      <c r="V50" s="238"/>
      <c r="W50" s="238"/>
      <c r="X50" s="238"/>
      <c r="Y50" s="238"/>
      <c r="AE50" s="43"/>
      <c r="AF50" s="44"/>
      <c r="AG50" s="45">
        <f ca="1">AK46</f>
        <v>5</v>
      </c>
      <c r="AH50" s="121">
        <f t="shared" ref="AH50:AU50" ca="1" si="77">IF(ISNA(AH11),0,IF(AH11="",0,IF(AH$46=$AG50,1,0)*AH11))</f>
        <v>0</v>
      </c>
      <c r="AI50" s="121">
        <f t="shared" ca="1" si="77"/>
        <v>0</v>
      </c>
      <c r="AJ50" s="121">
        <f t="shared" ca="1" si="77"/>
        <v>0</v>
      </c>
      <c r="AK50" s="121">
        <f t="shared" si="77"/>
        <v>0</v>
      </c>
      <c r="AL50" s="121">
        <f t="shared" ca="1" si="77"/>
        <v>0</v>
      </c>
      <c r="AM50" s="121">
        <f t="shared" ca="1" si="77"/>
        <v>0</v>
      </c>
      <c r="AN50" s="121">
        <f t="shared" ca="1" si="77"/>
        <v>0</v>
      </c>
      <c r="AO50" s="121">
        <f t="shared" ca="1" si="77"/>
        <v>0</v>
      </c>
      <c r="AP50" s="121">
        <f t="shared" ca="1" si="77"/>
        <v>0</v>
      </c>
      <c r="AQ50" s="121">
        <f t="shared" ca="1" si="77"/>
        <v>0</v>
      </c>
      <c r="AR50" s="121">
        <f t="shared" ca="1" si="77"/>
        <v>0</v>
      </c>
      <c r="AS50" s="121">
        <f t="shared" ca="1" si="77"/>
        <v>0</v>
      </c>
      <c r="AT50" s="121">
        <f t="shared" ca="1" si="77"/>
        <v>0</v>
      </c>
      <c r="AU50" s="121">
        <f t="shared" ca="1" si="77"/>
        <v>0</v>
      </c>
    </row>
    <row r="51" spans="1:47" ht="14.25" customHeight="1">
      <c r="A51" s="131" t="str">
        <f t="shared" si="51"/>
        <v/>
      </c>
      <c r="B51" s="136" t="str">
        <f t="shared" ca="1" si="54"/>
        <v/>
      </c>
      <c r="C51" s="138" t="str">
        <f t="shared" ca="1" si="57"/>
        <v/>
      </c>
      <c r="D51" s="138" t="str">
        <f t="shared" ca="1" si="60"/>
        <v/>
      </c>
      <c r="E51" s="138" t="str">
        <f t="shared" ca="1" si="63"/>
        <v/>
      </c>
      <c r="F51" s="138" t="str">
        <f t="shared" ca="1" si="66"/>
        <v/>
      </c>
      <c r="G51" s="138" t="str">
        <f t="shared" ca="1" si="69"/>
        <v/>
      </c>
      <c r="H51" s="138" t="str">
        <f t="shared" ca="1" si="72"/>
        <v/>
      </c>
      <c r="I51" s="138" t="str">
        <f t="shared" ca="1" si="75"/>
        <v/>
      </c>
      <c r="J51" s="138" t="str">
        <f ca="1">IF(ISNA(AP18),"",IF(AP18=1,IF(AP18=INDEX($B$41:$O$54,COLUMN()-COLUMN($A$40),ROW()-ROW($A$40)),AP18,"NG"),IF(OR(AP18=2,AP18=3),IF(INDEX($B$41:$O$54,COLUMN()-COLUMN($A$40),ROW()-ROW($A$40))=0,AP18,"NG"),IF(AP18=0,IF(OR(INDEX($B$41:$O$54,COLUMN()-COLUMN($A$40),ROW()-ROW($A$40))=2,INDEX($B$41:$O$54,COLUMN()-COLUMN($A$40),ROW()-ROW($A$40))=3),AP18,"NG"),""))))</f>
        <v/>
      </c>
      <c r="K51" s="141" t="str">
        <f ca="1">IF(ISNA(AQ18),"",IF(AQ18=1,IF(AQ18=INDEX($B$41:$O$54,COLUMN()-COLUMN($A$40),ROW()-ROW($A$40)),AQ18,"NG"),IF(OR(AQ18=2,AQ18=3),IF(INDEX($B$41:$O$54,COLUMN()-COLUMN($A$40),ROW()-ROW($A$40))=0,AQ18,"NG"),IF(AQ18=0,IF(OR(INDEX($B$41:$O$54,COLUMN()-COLUMN($A$40),ROW()-ROW($A$40))=2,INDEX($B$41:$O$54,COLUMN()-COLUMN($A$40),ROW()-ROW($A$40))=3),AQ18,"NG"),""))))</f>
        <v/>
      </c>
      <c r="L51" s="142"/>
      <c r="M51" s="57" t="str">
        <f ca="1">IF(ISNA(AS18),"",AS18)</f>
        <v/>
      </c>
      <c r="N51" s="57" t="str">
        <f ca="1">IF(ISNA(AT18),"",AT18)</f>
        <v/>
      </c>
      <c r="O51" s="58" t="str">
        <f ca="1">IF(ISNA(AU18),"",AU18)</f>
        <v/>
      </c>
      <c r="P51" s="50"/>
      <c r="AE51" s="43"/>
      <c r="AF51" s="44"/>
      <c r="AG51" s="45">
        <f ca="1">AL46</f>
        <v>1</v>
      </c>
      <c r="AH51" s="121">
        <f t="shared" ref="AH51:AU51" ca="1" si="78">IF(ISNA(AH12),0,IF(AH12="",0,IF(AH$46=$AG51,1,0)*AH12))</f>
        <v>0</v>
      </c>
      <c r="AI51" s="121">
        <f t="shared" ca="1" si="78"/>
        <v>0</v>
      </c>
      <c r="AJ51" s="121">
        <f t="shared" ca="1" si="78"/>
        <v>0</v>
      </c>
      <c r="AK51" s="121">
        <f t="shared" ca="1" si="78"/>
        <v>0</v>
      </c>
      <c r="AL51" s="121">
        <f t="shared" si="78"/>
        <v>0</v>
      </c>
      <c r="AM51" s="121">
        <f t="shared" ca="1" si="78"/>
        <v>0</v>
      </c>
      <c r="AN51" s="121">
        <f t="shared" ca="1" si="78"/>
        <v>0</v>
      </c>
      <c r="AO51" s="121">
        <f t="shared" ca="1" si="78"/>
        <v>0</v>
      </c>
      <c r="AP51" s="121">
        <f t="shared" ca="1" si="78"/>
        <v>0</v>
      </c>
      <c r="AQ51" s="121">
        <f t="shared" ca="1" si="78"/>
        <v>0</v>
      </c>
      <c r="AR51" s="121">
        <f t="shared" ca="1" si="78"/>
        <v>0</v>
      </c>
      <c r="AS51" s="121">
        <f t="shared" ca="1" si="78"/>
        <v>0</v>
      </c>
      <c r="AT51" s="121">
        <f t="shared" ca="1" si="78"/>
        <v>0</v>
      </c>
      <c r="AU51" s="121">
        <f t="shared" ca="1" si="78"/>
        <v>0</v>
      </c>
    </row>
    <row r="52" spans="1:47" ht="14.25" customHeight="1">
      <c r="A52" s="131" t="str">
        <f t="shared" si="51"/>
        <v/>
      </c>
      <c r="B52" s="136" t="str">
        <f t="shared" ca="1" si="54"/>
        <v/>
      </c>
      <c r="C52" s="138" t="str">
        <f t="shared" ca="1" si="57"/>
        <v/>
      </c>
      <c r="D52" s="138" t="str">
        <f t="shared" ca="1" si="60"/>
        <v/>
      </c>
      <c r="E52" s="138" t="str">
        <f t="shared" ca="1" si="63"/>
        <v/>
      </c>
      <c r="F52" s="138" t="str">
        <f t="shared" ca="1" si="66"/>
        <v/>
      </c>
      <c r="G52" s="138" t="str">
        <f t="shared" ca="1" si="69"/>
        <v/>
      </c>
      <c r="H52" s="138" t="str">
        <f t="shared" ca="1" si="72"/>
        <v/>
      </c>
      <c r="I52" s="138" t="str">
        <f t="shared" ca="1" si="75"/>
        <v/>
      </c>
      <c r="J52" s="138" t="str">
        <f ca="1">IF(ISNA(AP19),"",IF(AP19=1,IF(AP19=INDEX($B$41:$O$54,COLUMN()-COLUMN($A$40),ROW()-ROW($A$40)),AP19,"NG"),IF(OR(AP19=2,AP19=3),IF(INDEX($B$41:$O$54,COLUMN()-COLUMN($A$40),ROW()-ROW($A$40))=0,AP19,"NG"),IF(AP19=0,IF(OR(INDEX($B$41:$O$54,COLUMN()-COLUMN($A$40),ROW()-ROW($A$40))=2,INDEX($B$41:$O$54,COLUMN()-COLUMN($A$40),ROW()-ROW($A$40))=3),AP19,"NG"),""))))</f>
        <v/>
      </c>
      <c r="K52" s="138" t="str">
        <f ca="1">IF(ISNA(AQ19),"",IF(AQ19=1,IF(AQ19=INDEX($B$41:$O$54,COLUMN()-COLUMN($A$40),ROW()-ROW($A$40)),AQ19,"NG"),IF(OR(AQ19=2,AQ19=3),IF(INDEX($B$41:$O$54,COLUMN()-COLUMN($A$40),ROW()-ROW($A$40))=0,AQ19,"NG"),IF(AQ19=0,IF(OR(INDEX($B$41:$O$54,COLUMN()-COLUMN($A$40),ROW()-ROW($A$40))=2,INDEX($B$41:$O$54,COLUMN()-COLUMN($A$40),ROW()-ROW($A$40))=3),AQ19,"NG"),""))))</f>
        <v/>
      </c>
      <c r="L52" s="138" t="str">
        <f ca="1">IF(ISNA(AR19),"",IF(AR19=1,IF(AR19=INDEX($B$41:$O$54,COLUMN()-COLUMN($A$40),ROW()-ROW($A$40)),AR19,"NG"),IF(OR(AR19=2,AR19=3),IF(INDEX($B$41:$O$54,COLUMN()-COLUMN($A$40),ROW()-ROW($A$40))=0,AR19,"NG"),IF(AR19=0,IF(OR(INDEX($B$41:$O$54,COLUMN()-COLUMN($A$40),ROW()-ROW($A$40))=2,INDEX($B$41:$O$54,COLUMN()-COLUMN($A$40),ROW()-ROW($A$40))=3),AR19,"NG"),""))))</f>
        <v/>
      </c>
      <c r="M52" s="140"/>
      <c r="N52" s="57" t="str">
        <f ca="1">IF(ISNA(AT19),"",AT19)</f>
        <v/>
      </c>
      <c r="O52" s="58" t="str">
        <f ca="1">IF(ISNA(AU19),"",AU19)</f>
        <v/>
      </c>
      <c r="P52" s="50"/>
      <c r="R52" s="237" t="s">
        <v>207</v>
      </c>
      <c r="S52" s="237"/>
      <c r="T52" s="237"/>
      <c r="U52" s="237"/>
      <c r="V52" s="237"/>
      <c r="W52" s="237"/>
      <c r="X52" s="237"/>
      <c r="Y52" s="237"/>
      <c r="Z52" s="237"/>
      <c r="AE52" s="43"/>
      <c r="AF52" s="44"/>
      <c r="AG52" s="45">
        <f ca="1">AM46</f>
        <v>9</v>
      </c>
      <c r="AH52" s="121">
        <f t="shared" ref="AH52:AU52" ca="1" si="79">IF(ISNA(AH13),0,IF(AH13="",0,IF(AH$46=$AG52,1,0)*AH13))</f>
        <v>0</v>
      </c>
      <c r="AI52" s="121">
        <f t="shared" ca="1" si="79"/>
        <v>0</v>
      </c>
      <c r="AJ52" s="121">
        <f t="shared" ca="1" si="79"/>
        <v>0</v>
      </c>
      <c r="AK52" s="121">
        <f t="shared" ca="1" si="79"/>
        <v>0</v>
      </c>
      <c r="AL52" s="121">
        <f t="shared" ca="1" si="79"/>
        <v>0</v>
      </c>
      <c r="AM52" s="121">
        <f t="shared" si="79"/>
        <v>0</v>
      </c>
      <c r="AN52" s="121">
        <f t="shared" ca="1" si="79"/>
        <v>0</v>
      </c>
      <c r="AO52" s="121">
        <f t="shared" ca="1" si="79"/>
        <v>0</v>
      </c>
      <c r="AP52" s="121">
        <f t="shared" ca="1" si="79"/>
        <v>0</v>
      </c>
      <c r="AQ52" s="121">
        <f t="shared" ca="1" si="79"/>
        <v>0</v>
      </c>
      <c r="AR52" s="121">
        <f t="shared" ca="1" si="79"/>
        <v>0</v>
      </c>
      <c r="AS52" s="121">
        <f t="shared" ca="1" si="79"/>
        <v>0</v>
      </c>
      <c r="AT52" s="121">
        <f t="shared" ca="1" si="79"/>
        <v>0</v>
      </c>
      <c r="AU52" s="121">
        <f t="shared" ca="1" si="79"/>
        <v>0</v>
      </c>
    </row>
    <row r="53" spans="1:47" ht="14.25" customHeight="1">
      <c r="A53" s="131" t="str">
        <f t="shared" si="51"/>
        <v/>
      </c>
      <c r="B53" s="136" t="str">
        <f t="shared" ca="1" si="54"/>
        <v/>
      </c>
      <c r="C53" s="138" t="str">
        <f t="shared" ca="1" si="57"/>
        <v/>
      </c>
      <c r="D53" s="138" t="str">
        <f t="shared" ca="1" si="60"/>
        <v/>
      </c>
      <c r="E53" s="138" t="str">
        <f t="shared" ca="1" si="63"/>
        <v/>
      </c>
      <c r="F53" s="138" t="str">
        <f t="shared" ca="1" si="66"/>
        <v/>
      </c>
      <c r="G53" s="138" t="str">
        <f t="shared" ca="1" si="69"/>
        <v/>
      </c>
      <c r="H53" s="138" t="str">
        <f t="shared" ca="1" si="72"/>
        <v/>
      </c>
      <c r="I53" s="138" t="str">
        <f t="shared" ca="1" si="75"/>
        <v/>
      </c>
      <c r="J53" s="138" t="str">
        <f ca="1">IF(ISNA(AP20),"",IF(AP20=1,IF(AP20=INDEX($B$41:$O$54,COLUMN()-COLUMN($A$40),ROW()-ROW($A$40)),AP20,"NG"),IF(OR(AP20=2,AP20=3),IF(INDEX($B$41:$O$54,COLUMN()-COLUMN($A$40),ROW()-ROW($A$40))=0,AP20,"NG"),IF(AP20=0,IF(OR(INDEX($B$41:$O$54,COLUMN()-COLUMN($A$40),ROW()-ROW($A$40))=2,INDEX($B$41:$O$54,COLUMN()-COLUMN($A$40),ROW()-ROW($A$40))=3),AP20,"NG"),""))))</f>
        <v/>
      </c>
      <c r="K53" s="138" t="str">
        <f ca="1">IF(ISNA(AQ20),"",IF(AQ20=1,IF(AQ20=INDEX($B$41:$O$54,COLUMN()-COLUMN($A$40),ROW()-ROW($A$40)),AQ20,"NG"),IF(OR(AQ20=2,AQ20=3),IF(INDEX($B$41:$O$54,COLUMN()-COLUMN($A$40),ROW()-ROW($A$40))=0,AQ20,"NG"),IF(AQ20=0,IF(OR(INDEX($B$41:$O$54,COLUMN()-COLUMN($A$40),ROW()-ROW($A$40))=2,INDEX($B$41:$O$54,COLUMN()-COLUMN($A$40),ROW()-ROW($A$40))=3),AQ20,"NG"),""))))</f>
        <v/>
      </c>
      <c r="L53" s="138" t="str">
        <f ca="1">IF(ISNA(AR20),"",IF(AR20=1,IF(AR20=INDEX($B$41:$O$54,COLUMN()-COLUMN($A$40),ROW()-ROW($A$40)),AR20,"NG"),IF(OR(AR20=2,AR20=3),IF(INDEX($B$41:$O$54,COLUMN()-COLUMN($A$40),ROW()-ROW($A$40))=0,AR20,"NG"),IF(AR20=0,IF(OR(INDEX($B$41:$O$54,COLUMN()-COLUMN($A$40),ROW()-ROW($A$40))=2,INDEX($B$41:$O$54,COLUMN()-COLUMN($A$40),ROW()-ROW($A$40))=3),AR20,"NG"),""))))</f>
        <v/>
      </c>
      <c r="M53" s="141" t="str">
        <f ca="1">IF(ISNA(AS20),"",IF(AS20=1,IF(AS20=INDEX($B$41:$O$54,COLUMN()-COLUMN($A$40),ROW()-ROW($A$40)),AS20,"NG"),IF(OR(AS20=2,AS20=3),IF(INDEX($B$41:$O$54,COLUMN()-COLUMN($A$40),ROW()-ROW($A$40))=0,AS20,"NG"),IF(AS20=0,IF(OR(INDEX($B$41:$O$54,COLUMN()-COLUMN($A$40),ROW()-ROW($A$40))=2,INDEX($B$41:$O$54,COLUMN()-COLUMN($A$40),ROW()-ROW($A$40))=3),AS20,"NG"),""))))</f>
        <v/>
      </c>
      <c r="N53" s="143"/>
      <c r="O53" s="58" t="str">
        <f ca="1">IF(ISNA(AU20),"",AU20)</f>
        <v/>
      </c>
      <c r="P53" s="50"/>
      <c r="R53" s="237"/>
      <c r="S53" s="237"/>
      <c r="T53" s="237"/>
      <c r="U53" s="237"/>
      <c r="V53" s="237"/>
      <c r="W53" s="237"/>
      <c r="X53" s="237"/>
      <c r="Y53" s="237"/>
      <c r="Z53" s="237"/>
      <c r="AE53" s="43"/>
      <c r="AF53" s="44"/>
      <c r="AG53" s="45">
        <f ca="1">AN46</f>
        <v>6</v>
      </c>
      <c r="AH53" s="121">
        <f t="shared" ref="AH53:AU53" ca="1" si="80">IF(ISNA(AH14),0,IF(AH14="",0,IF(AH$46=$AG53,1,0)*AH14))</f>
        <v>0</v>
      </c>
      <c r="AI53" s="121">
        <f t="shared" ca="1" si="80"/>
        <v>0</v>
      </c>
      <c r="AJ53" s="121">
        <f t="shared" ca="1" si="80"/>
        <v>0</v>
      </c>
      <c r="AK53" s="121">
        <f t="shared" ca="1" si="80"/>
        <v>0</v>
      </c>
      <c r="AL53" s="121">
        <f t="shared" ca="1" si="80"/>
        <v>0</v>
      </c>
      <c r="AM53" s="121">
        <f t="shared" ca="1" si="80"/>
        <v>0</v>
      </c>
      <c r="AN53" s="121">
        <f t="shared" si="80"/>
        <v>0</v>
      </c>
      <c r="AO53" s="121">
        <f t="shared" ca="1" si="80"/>
        <v>0</v>
      </c>
      <c r="AP53" s="121">
        <f t="shared" ca="1" si="80"/>
        <v>0</v>
      </c>
      <c r="AQ53" s="121">
        <f t="shared" ca="1" si="80"/>
        <v>0</v>
      </c>
      <c r="AR53" s="121">
        <f t="shared" ca="1" si="80"/>
        <v>0</v>
      </c>
      <c r="AS53" s="121">
        <f t="shared" ca="1" si="80"/>
        <v>0</v>
      </c>
      <c r="AT53" s="121">
        <f t="shared" ca="1" si="80"/>
        <v>0</v>
      </c>
      <c r="AU53" s="121">
        <f t="shared" ca="1" si="80"/>
        <v>0</v>
      </c>
    </row>
    <row r="54" spans="1:47" ht="14.25" customHeight="1">
      <c r="A54" s="144" t="str">
        <f t="shared" si="51"/>
        <v/>
      </c>
      <c r="B54" s="145" t="str">
        <f t="shared" ca="1" si="54"/>
        <v/>
      </c>
      <c r="C54" s="146" t="str">
        <f t="shared" ca="1" si="57"/>
        <v/>
      </c>
      <c r="D54" s="146" t="str">
        <f t="shared" ca="1" si="60"/>
        <v/>
      </c>
      <c r="E54" s="146" t="str">
        <f t="shared" ca="1" si="63"/>
        <v/>
      </c>
      <c r="F54" s="146" t="str">
        <f t="shared" ca="1" si="66"/>
        <v/>
      </c>
      <c r="G54" s="146" t="str">
        <f t="shared" ca="1" si="69"/>
        <v/>
      </c>
      <c r="H54" s="146" t="str">
        <f t="shared" ca="1" si="72"/>
        <v/>
      </c>
      <c r="I54" s="146" t="str">
        <f t="shared" ca="1" si="75"/>
        <v/>
      </c>
      <c r="J54" s="146" t="str">
        <f ca="1">IF(ISNA(AP21),"",IF(AP21=1,IF(AP21=INDEX($B$41:$O$54,COLUMN()-COLUMN($A$40),ROW()-ROW($A$40)),AP21,"NG"),IF(OR(AP21=2,AP21=3),IF(INDEX($B$41:$O$54,COLUMN()-COLUMN($A$40),ROW()-ROW($A$40))=0,AP21,"NG"),IF(AP21=0,IF(OR(INDEX($B$41:$O$54,COLUMN()-COLUMN($A$40),ROW()-ROW($A$40))=2,INDEX($B$41:$O$54,COLUMN()-COLUMN($A$40),ROW()-ROW($A$40))=3),AP21,"NG"),""))))</f>
        <v/>
      </c>
      <c r="K54" s="146" t="str">
        <f ca="1">IF(ISNA(AQ21),"",IF(AQ21=1,IF(AQ21=INDEX($B$41:$O$54,COLUMN()-COLUMN($A$40),ROW()-ROW($A$40)),AQ21,"NG"),IF(OR(AQ21=2,AQ21=3),IF(INDEX($B$41:$O$54,COLUMN()-COLUMN($A$40),ROW()-ROW($A$40))=0,AQ21,"NG"),IF(AQ21=0,IF(OR(INDEX($B$41:$O$54,COLUMN()-COLUMN($A$40),ROW()-ROW($A$40))=2,INDEX($B$41:$O$54,COLUMN()-COLUMN($A$40),ROW()-ROW($A$40))=3),AQ21,"NG"),""))))</f>
        <v/>
      </c>
      <c r="L54" s="146" t="str">
        <f ca="1">IF(ISNA(AR21),"",IF(AR21=1,IF(AR21=INDEX($B$41:$O$54,COLUMN()-COLUMN($A$40),ROW()-ROW($A$40)),AR21,"NG"),IF(OR(AR21=2,AR21=3),IF(INDEX($B$41:$O$54,COLUMN()-COLUMN($A$40),ROW()-ROW($A$40))=0,AR21,"NG"),IF(AR21=0,IF(OR(INDEX($B$41:$O$54,COLUMN()-COLUMN($A$40),ROW()-ROW($A$40))=2,INDEX($B$41:$O$54,COLUMN()-COLUMN($A$40),ROW()-ROW($A$40))=3),AR21,"NG"),""))))</f>
        <v/>
      </c>
      <c r="M54" s="146" t="str">
        <f ca="1">IF(ISNA(AS21),"",IF(AS21=1,IF(AS21=INDEX($B$41:$O$54,COLUMN()-COLUMN($A$40),ROW()-ROW($A$40)),AS21,"NG"),IF(OR(AS21=2,AS21=3),IF(INDEX($B$41:$O$54,COLUMN()-COLUMN($A$40),ROW()-ROW($A$40))=0,AS21,"NG"),IF(AS21=0,IF(OR(INDEX($B$41:$O$54,COLUMN()-COLUMN($A$40),ROW()-ROW($A$40))=2,INDEX($B$41:$O$54,COLUMN()-COLUMN($A$40),ROW()-ROW($A$40))=3),AS21,"NG"),""))))</f>
        <v/>
      </c>
      <c r="N54" s="146" t="str">
        <f ca="1">IF(ISNA(AT21),"",IF(AT21=1,IF(AT21=INDEX($B$41:$O$54,COLUMN()-COLUMN($A$40),ROW()-ROW($A$40)),AT21,"NG"),IF(OR(AT21=2,AT21=3),IF(INDEX($B$41:$O$54,COLUMN()-COLUMN($A$40),ROW()-ROW($A$40))=0,AT21,"NG"),IF(AT21=0,IF(OR(INDEX($B$41:$O$54,COLUMN()-COLUMN($A$40),ROW()-ROW($A$40))=2,INDEX($B$41:$O$54,COLUMN()-COLUMN($A$40),ROW()-ROW($A$40))=3),AT21,"NG"),""))))</f>
        <v/>
      </c>
      <c r="O54" s="147"/>
      <c r="P54" s="148" t="s">
        <v>2</v>
      </c>
      <c r="R54" s="237"/>
      <c r="S54" s="237"/>
      <c r="T54" s="237"/>
      <c r="U54" s="237"/>
      <c r="V54" s="237"/>
      <c r="W54" s="237"/>
      <c r="X54" s="237"/>
      <c r="Y54" s="237"/>
      <c r="Z54" s="237"/>
      <c r="AE54" s="43"/>
      <c r="AF54" s="44"/>
      <c r="AG54" s="45">
        <f ca="1">AO46</f>
        <v>10</v>
      </c>
      <c r="AH54" s="121">
        <f t="shared" ref="AH54:AU54" ca="1" si="81">IF(ISNA(AH15),0,IF(AH15="",0,IF(AH$46=$AG54,1,0)*AH15))</f>
        <v>0</v>
      </c>
      <c r="AI54" s="121">
        <f t="shared" ca="1" si="81"/>
        <v>0</v>
      </c>
      <c r="AJ54" s="121">
        <f t="shared" ca="1" si="81"/>
        <v>0</v>
      </c>
      <c r="AK54" s="121">
        <f t="shared" ca="1" si="81"/>
        <v>0</v>
      </c>
      <c r="AL54" s="121">
        <f t="shared" ca="1" si="81"/>
        <v>0</v>
      </c>
      <c r="AM54" s="121">
        <f t="shared" ca="1" si="81"/>
        <v>0</v>
      </c>
      <c r="AN54" s="121">
        <f t="shared" ca="1" si="81"/>
        <v>0</v>
      </c>
      <c r="AO54" s="121">
        <f t="shared" si="81"/>
        <v>0</v>
      </c>
      <c r="AP54" s="121">
        <f t="shared" ca="1" si="81"/>
        <v>0</v>
      </c>
      <c r="AQ54" s="121">
        <f t="shared" ca="1" si="81"/>
        <v>0</v>
      </c>
      <c r="AR54" s="121">
        <f t="shared" ca="1" si="81"/>
        <v>0</v>
      </c>
      <c r="AS54" s="121">
        <f t="shared" ca="1" si="81"/>
        <v>0</v>
      </c>
      <c r="AT54" s="121">
        <f t="shared" ca="1" si="81"/>
        <v>0</v>
      </c>
      <c r="AU54" s="121">
        <f t="shared" ca="1" si="81"/>
        <v>0</v>
      </c>
    </row>
    <row r="55" spans="1:47" ht="14.25" customHeight="1">
      <c r="A55" s="149" t="str">
        <f t="shared" ref="A55:O59" si="82">AG22</f>
        <v>勝利</v>
      </c>
      <c r="B55" s="150">
        <f t="shared" ca="1" si="82"/>
        <v>6</v>
      </c>
      <c r="C55" s="150">
        <f t="shared" ca="1" si="82"/>
        <v>7</v>
      </c>
      <c r="D55" s="150">
        <f t="shared" ca="1" si="82"/>
        <v>6</v>
      </c>
      <c r="E55" s="150">
        <f t="shared" ca="1" si="82"/>
        <v>5</v>
      </c>
      <c r="F55" s="150">
        <f t="shared" ca="1" si="82"/>
        <v>8</v>
      </c>
      <c r="G55" s="150">
        <f t="shared" ca="1" si="82"/>
        <v>2</v>
      </c>
      <c r="H55" s="150">
        <f t="shared" ca="1" si="82"/>
        <v>3</v>
      </c>
      <c r="I55" s="150">
        <f t="shared" ca="1" si="82"/>
        <v>2</v>
      </c>
      <c r="J55" s="150">
        <f t="shared" ca="1" si="82"/>
        <v>2</v>
      </c>
      <c r="K55" s="150">
        <f t="shared" ca="1" si="82"/>
        <v>3</v>
      </c>
      <c r="L55" s="150">
        <f t="shared" ca="1" si="82"/>
        <v>0</v>
      </c>
      <c r="M55" s="150">
        <f t="shared" ca="1" si="82"/>
        <v>0</v>
      </c>
      <c r="N55" s="150">
        <f t="shared" ca="1" si="82"/>
        <v>0</v>
      </c>
      <c r="O55" s="150">
        <f t="shared" ca="1" si="82"/>
        <v>0</v>
      </c>
      <c r="P55" s="151">
        <f ca="1">SUM(B55:O55)</f>
        <v>44</v>
      </c>
      <c r="R55" s="233" t="str">
        <f ca="1">IF(P55+P56=P58,"","勝利数と敗戦数が一致していない")</f>
        <v/>
      </c>
      <c r="S55" s="233"/>
      <c r="T55" s="233"/>
      <c r="U55" s="233"/>
      <c r="V55" s="233"/>
      <c r="W55" s="233"/>
      <c r="X55" s="233"/>
      <c r="Y55" s="233"/>
      <c r="Z55" s="233"/>
      <c r="AA55" s="233"/>
      <c r="AB55" s="233"/>
      <c r="AC55" s="233"/>
      <c r="AE55" s="43"/>
      <c r="AF55" s="44"/>
      <c r="AG55" s="45">
        <f ca="1">AP46</f>
        <v>8</v>
      </c>
      <c r="AH55" s="121">
        <f t="shared" ref="AH55:AU55" ca="1" si="83">IF(ISNA(AH16),0,IF(AH16="",0,IF(AH$46=$AG55,1,0)*AH16))</f>
        <v>0</v>
      </c>
      <c r="AI55" s="121">
        <f t="shared" ca="1" si="83"/>
        <v>0</v>
      </c>
      <c r="AJ55" s="121">
        <f t="shared" ca="1" si="83"/>
        <v>0</v>
      </c>
      <c r="AK55" s="121">
        <f t="shared" ca="1" si="83"/>
        <v>0</v>
      </c>
      <c r="AL55" s="121">
        <f t="shared" ca="1" si="83"/>
        <v>0</v>
      </c>
      <c r="AM55" s="121">
        <f t="shared" ca="1" si="83"/>
        <v>0</v>
      </c>
      <c r="AN55" s="121">
        <f t="shared" ca="1" si="83"/>
        <v>0</v>
      </c>
      <c r="AO55" s="121">
        <f t="shared" ca="1" si="83"/>
        <v>0</v>
      </c>
      <c r="AP55" s="121">
        <f t="shared" si="83"/>
        <v>0</v>
      </c>
      <c r="AQ55" s="121">
        <f t="shared" ca="1" si="83"/>
        <v>0</v>
      </c>
      <c r="AR55" s="121">
        <f t="shared" ca="1" si="83"/>
        <v>0</v>
      </c>
      <c r="AS55" s="121">
        <f t="shared" ca="1" si="83"/>
        <v>0</v>
      </c>
      <c r="AT55" s="121">
        <f t="shared" ca="1" si="83"/>
        <v>0</v>
      </c>
      <c r="AU55" s="121">
        <f t="shared" ca="1" si="83"/>
        <v>0</v>
      </c>
    </row>
    <row r="56" spans="1:47" ht="14.25" customHeight="1">
      <c r="A56" s="54" t="str">
        <f t="shared" si="82"/>
        <v>優勢勝</v>
      </c>
      <c r="B56" s="57">
        <f t="shared" ca="1" si="82"/>
        <v>0</v>
      </c>
      <c r="C56" s="57">
        <f t="shared" ca="1" si="82"/>
        <v>0</v>
      </c>
      <c r="D56" s="57">
        <f t="shared" ca="1" si="82"/>
        <v>0</v>
      </c>
      <c r="E56" s="57">
        <f t="shared" ca="1" si="82"/>
        <v>0</v>
      </c>
      <c r="F56" s="57">
        <f t="shared" ca="1" si="82"/>
        <v>0</v>
      </c>
      <c r="G56" s="57">
        <f t="shared" ca="1" si="82"/>
        <v>0</v>
      </c>
      <c r="H56" s="57">
        <f t="shared" ca="1" si="82"/>
        <v>0</v>
      </c>
      <c r="I56" s="57">
        <f t="shared" ca="1" si="82"/>
        <v>0</v>
      </c>
      <c r="J56" s="57">
        <f t="shared" ca="1" si="82"/>
        <v>1</v>
      </c>
      <c r="K56" s="57">
        <f t="shared" ca="1" si="82"/>
        <v>0</v>
      </c>
      <c r="L56" s="57">
        <f t="shared" ca="1" si="82"/>
        <v>0</v>
      </c>
      <c r="M56" s="57">
        <f t="shared" ca="1" si="82"/>
        <v>0</v>
      </c>
      <c r="N56" s="57">
        <f t="shared" ca="1" si="82"/>
        <v>0</v>
      </c>
      <c r="O56" s="57">
        <f t="shared" ca="1" si="82"/>
        <v>0</v>
      </c>
      <c r="P56" s="151">
        <f ca="1">SUM(B56:O56)</f>
        <v>1</v>
      </c>
      <c r="R56" s="233"/>
      <c r="S56" s="233"/>
      <c r="T56" s="233"/>
      <c r="U56" s="233"/>
      <c r="V56" s="233"/>
      <c r="W56" s="233"/>
      <c r="X56" s="233"/>
      <c r="Y56" s="233"/>
      <c r="Z56" s="233"/>
      <c r="AA56" s="233"/>
      <c r="AB56" s="233"/>
      <c r="AC56" s="233"/>
      <c r="AE56" s="43"/>
      <c r="AF56" s="44"/>
      <c r="AG56" s="45">
        <f ca="1">AQ$46</f>
        <v>7</v>
      </c>
      <c r="AH56" s="121">
        <f t="shared" ref="AH56:AU56" ca="1" si="84">IF(ISNA(AH17),0,IF(AH17="",0,IF(AH$46=$AG56,1,0)*AH17))</f>
        <v>0</v>
      </c>
      <c r="AI56" s="121">
        <f t="shared" ca="1" si="84"/>
        <v>0</v>
      </c>
      <c r="AJ56" s="121">
        <f t="shared" ca="1" si="84"/>
        <v>0</v>
      </c>
      <c r="AK56" s="121">
        <f t="shared" ca="1" si="84"/>
        <v>0</v>
      </c>
      <c r="AL56" s="121">
        <f t="shared" ca="1" si="84"/>
        <v>0</v>
      </c>
      <c r="AM56" s="121">
        <f t="shared" ca="1" si="84"/>
        <v>0</v>
      </c>
      <c r="AN56" s="121">
        <f t="shared" ca="1" si="84"/>
        <v>0</v>
      </c>
      <c r="AO56" s="121">
        <f t="shared" ca="1" si="84"/>
        <v>0</v>
      </c>
      <c r="AP56" s="121">
        <f t="shared" ca="1" si="84"/>
        <v>0</v>
      </c>
      <c r="AQ56" s="121">
        <f t="shared" si="84"/>
        <v>0</v>
      </c>
      <c r="AR56" s="121">
        <f t="shared" ca="1" si="84"/>
        <v>0</v>
      </c>
      <c r="AS56" s="121">
        <f t="shared" ca="1" si="84"/>
        <v>0</v>
      </c>
      <c r="AT56" s="121">
        <f t="shared" ca="1" si="84"/>
        <v>0</v>
      </c>
      <c r="AU56" s="121">
        <f t="shared" ca="1" si="84"/>
        <v>0</v>
      </c>
    </row>
    <row r="57" spans="1:47" ht="14.25" customHeight="1">
      <c r="A57" s="54" t="str">
        <f t="shared" si="82"/>
        <v>引き分</v>
      </c>
      <c r="B57" s="57">
        <f t="shared" ca="1" si="82"/>
        <v>0</v>
      </c>
      <c r="C57" s="57">
        <f t="shared" ca="1" si="82"/>
        <v>0</v>
      </c>
      <c r="D57" s="57">
        <f t="shared" ca="1" si="82"/>
        <v>0</v>
      </c>
      <c r="E57" s="57">
        <f t="shared" ca="1" si="82"/>
        <v>0</v>
      </c>
      <c r="F57" s="57">
        <f t="shared" ca="1" si="82"/>
        <v>0</v>
      </c>
      <c r="G57" s="57">
        <f t="shared" ca="1" si="82"/>
        <v>0</v>
      </c>
      <c r="H57" s="57">
        <f t="shared" ca="1" si="82"/>
        <v>0</v>
      </c>
      <c r="I57" s="57">
        <f t="shared" ca="1" si="82"/>
        <v>0</v>
      </c>
      <c r="J57" s="57">
        <f t="shared" ca="1" si="82"/>
        <v>0</v>
      </c>
      <c r="K57" s="57">
        <f t="shared" ca="1" si="82"/>
        <v>0</v>
      </c>
      <c r="L57" s="57">
        <f t="shared" ca="1" si="82"/>
        <v>0</v>
      </c>
      <c r="M57" s="57">
        <f t="shared" ca="1" si="82"/>
        <v>0</v>
      </c>
      <c r="N57" s="57">
        <f t="shared" ca="1" si="82"/>
        <v>0</v>
      </c>
      <c r="O57" s="57">
        <f t="shared" ca="1" si="82"/>
        <v>0</v>
      </c>
      <c r="P57" s="151">
        <f ca="1">SUM(B57:O57)</f>
        <v>0</v>
      </c>
      <c r="R57" s="152" t="str">
        <f ca="1">IF(ISODD(P57),"引き分け数は偶数","")</f>
        <v/>
      </c>
      <c r="AE57" s="43"/>
      <c r="AF57" s="44"/>
      <c r="AG57" s="45">
        <f ca="1">AR$46</f>
        <v>11</v>
      </c>
      <c r="AH57" s="121">
        <f t="shared" ref="AH57:AU57" ca="1" si="85">IF(ISNA(AH18),0,IF(AH18="",0,IF(AH$46=$AG57,1,0)*AH18))</f>
        <v>0</v>
      </c>
      <c r="AI57" s="121">
        <f t="shared" ca="1" si="85"/>
        <v>0</v>
      </c>
      <c r="AJ57" s="121">
        <f t="shared" ca="1" si="85"/>
        <v>0</v>
      </c>
      <c r="AK57" s="121">
        <f t="shared" ca="1" si="85"/>
        <v>0</v>
      </c>
      <c r="AL57" s="121">
        <f t="shared" ca="1" si="85"/>
        <v>0</v>
      </c>
      <c r="AM57" s="121">
        <f t="shared" ca="1" si="85"/>
        <v>0</v>
      </c>
      <c r="AN57" s="121">
        <f t="shared" ca="1" si="85"/>
        <v>0</v>
      </c>
      <c r="AO57" s="121">
        <f t="shared" ca="1" si="85"/>
        <v>0</v>
      </c>
      <c r="AP57" s="121">
        <f t="shared" ca="1" si="85"/>
        <v>0</v>
      </c>
      <c r="AQ57" s="121">
        <f t="shared" ca="1" si="85"/>
        <v>0</v>
      </c>
      <c r="AR57" s="121">
        <f t="shared" si="85"/>
        <v>0</v>
      </c>
      <c r="AS57" s="121">
        <f t="shared" ca="1" si="85"/>
        <v>0</v>
      </c>
      <c r="AT57" s="121">
        <f t="shared" ca="1" si="85"/>
        <v>0</v>
      </c>
      <c r="AU57" s="121">
        <f t="shared" ca="1" si="85"/>
        <v>0</v>
      </c>
    </row>
    <row r="58" spans="1:47">
      <c r="A58" s="54" t="str">
        <f t="shared" si="82"/>
        <v>敗戦</v>
      </c>
      <c r="B58" s="57">
        <f t="shared" ca="1" si="82"/>
        <v>3</v>
      </c>
      <c r="C58" s="57">
        <f t="shared" ca="1" si="82"/>
        <v>2</v>
      </c>
      <c r="D58" s="57">
        <f t="shared" ca="1" si="82"/>
        <v>3</v>
      </c>
      <c r="E58" s="57">
        <f t="shared" ca="1" si="82"/>
        <v>4</v>
      </c>
      <c r="F58" s="57">
        <f t="shared" ca="1" si="82"/>
        <v>1</v>
      </c>
      <c r="G58" s="57">
        <f t="shared" ca="1" si="82"/>
        <v>7</v>
      </c>
      <c r="H58" s="57">
        <f t="shared" ca="1" si="82"/>
        <v>6</v>
      </c>
      <c r="I58" s="57">
        <f t="shared" ca="1" si="82"/>
        <v>7</v>
      </c>
      <c r="J58" s="57">
        <f t="shared" ca="1" si="82"/>
        <v>6</v>
      </c>
      <c r="K58" s="57">
        <f t="shared" ca="1" si="82"/>
        <v>6</v>
      </c>
      <c r="L58" s="57">
        <f t="shared" ca="1" si="82"/>
        <v>0</v>
      </c>
      <c r="M58" s="57">
        <f t="shared" ca="1" si="82"/>
        <v>0</v>
      </c>
      <c r="N58" s="57">
        <f t="shared" ca="1" si="82"/>
        <v>0</v>
      </c>
      <c r="O58" s="57">
        <f t="shared" ca="1" si="82"/>
        <v>0</v>
      </c>
      <c r="P58" s="151">
        <f ca="1">SUM(B58:O58)</f>
        <v>45</v>
      </c>
      <c r="AE58" s="43"/>
      <c r="AF58" s="44"/>
      <c r="AG58" s="45">
        <f ca="1">AS$46</f>
        <v>11</v>
      </c>
      <c r="AH58" s="121">
        <f t="shared" ref="AH58:AU58" ca="1" si="86">IF(ISNA(AH19),0,IF(AH19="",0,IF(AH$46=$AG58,1,0)*AH19))</f>
        <v>0</v>
      </c>
      <c r="AI58" s="121">
        <f t="shared" ca="1" si="86"/>
        <v>0</v>
      </c>
      <c r="AJ58" s="121">
        <f t="shared" ca="1" si="86"/>
        <v>0</v>
      </c>
      <c r="AK58" s="121">
        <f t="shared" ca="1" si="86"/>
        <v>0</v>
      </c>
      <c r="AL58" s="121">
        <f t="shared" ca="1" si="86"/>
        <v>0</v>
      </c>
      <c r="AM58" s="121">
        <f t="shared" ca="1" si="86"/>
        <v>0</v>
      </c>
      <c r="AN58" s="121">
        <f t="shared" ca="1" si="86"/>
        <v>0</v>
      </c>
      <c r="AO58" s="121">
        <f t="shared" ca="1" si="86"/>
        <v>0</v>
      </c>
      <c r="AP58" s="121">
        <f t="shared" ca="1" si="86"/>
        <v>0</v>
      </c>
      <c r="AQ58" s="121">
        <f t="shared" ca="1" si="86"/>
        <v>0</v>
      </c>
      <c r="AR58" s="121">
        <f t="shared" ca="1" si="86"/>
        <v>0</v>
      </c>
      <c r="AS58" s="121">
        <f t="shared" si="86"/>
        <v>0</v>
      </c>
      <c r="AT58" s="121">
        <f t="shared" ca="1" si="86"/>
        <v>0</v>
      </c>
      <c r="AU58" s="121">
        <f t="shared" ca="1" si="86"/>
        <v>0</v>
      </c>
    </row>
    <row r="59" spans="1:47">
      <c r="A59" s="78" t="str">
        <f t="shared" si="82"/>
        <v>合計</v>
      </c>
      <c r="B59" s="81">
        <f t="shared" ca="1" si="82"/>
        <v>9</v>
      </c>
      <c r="C59" s="81">
        <f t="shared" ca="1" si="82"/>
        <v>9</v>
      </c>
      <c r="D59" s="81">
        <f t="shared" ca="1" si="82"/>
        <v>9</v>
      </c>
      <c r="E59" s="81">
        <f t="shared" ca="1" si="82"/>
        <v>9</v>
      </c>
      <c r="F59" s="81">
        <f t="shared" ca="1" si="82"/>
        <v>9</v>
      </c>
      <c r="G59" s="81">
        <f t="shared" ca="1" si="82"/>
        <v>9</v>
      </c>
      <c r="H59" s="81">
        <f t="shared" ca="1" si="82"/>
        <v>9</v>
      </c>
      <c r="I59" s="81">
        <f t="shared" ca="1" si="82"/>
        <v>9</v>
      </c>
      <c r="J59" s="81">
        <f t="shared" ca="1" si="82"/>
        <v>9</v>
      </c>
      <c r="K59" s="81">
        <f t="shared" ca="1" si="82"/>
        <v>9</v>
      </c>
      <c r="L59" s="81">
        <f t="shared" ca="1" si="82"/>
        <v>0</v>
      </c>
      <c r="M59" s="81">
        <f t="shared" ca="1" si="82"/>
        <v>0</v>
      </c>
      <c r="N59" s="81">
        <f t="shared" ca="1" si="82"/>
        <v>0</v>
      </c>
      <c r="O59" s="81">
        <f t="shared" ca="1" si="82"/>
        <v>0</v>
      </c>
      <c r="P59" s="153">
        <f ca="1">SUM(B59:O59)</f>
        <v>90</v>
      </c>
      <c r="AE59" s="43"/>
      <c r="AF59" s="44"/>
      <c r="AG59" s="45">
        <f ca="1">AT$46</f>
        <v>11</v>
      </c>
      <c r="AH59" s="121">
        <f t="shared" ref="AH59:AU59" ca="1" si="87">IF(ISNA(AH20),0,IF(AH20="",0,IF(AH$46=$AG59,1,0)*AH20))</f>
        <v>0</v>
      </c>
      <c r="AI59" s="121">
        <f t="shared" ca="1" si="87"/>
        <v>0</v>
      </c>
      <c r="AJ59" s="121">
        <f t="shared" ca="1" si="87"/>
        <v>0</v>
      </c>
      <c r="AK59" s="121">
        <f t="shared" ca="1" si="87"/>
        <v>0</v>
      </c>
      <c r="AL59" s="121">
        <f t="shared" ca="1" si="87"/>
        <v>0</v>
      </c>
      <c r="AM59" s="121">
        <f t="shared" ca="1" si="87"/>
        <v>0</v>
      </c>
      <c r="AN59" s="121">
        <f t="shared" ca="1" si="87"/>
        <v>0</v>
      </c>
      <c r="AO59" s="121">
        <f t="shared" ca="1" si="87"/>
        <v>0</v>
      </c>
      <c r="AP59" s="121">
        <f t="shared" ca="1" si="87"/>
        <v>0</v>
      </c>
      <c r="AQ59" s="121">
        <f t="shared" ca="1" si="87"/>
        <v>0</v>
      </c>
      <c r="AR59" s="121">
        <f t="shared" ca="1" si="87"/>
        <v>0</v>
      </c>
      <c r="AS59" s="121">
        <f t="shared" ca="1" si="87"/>
        <v>0</v>
      </c>
      <c r="AT59" s="121">
        <f t="shared" si="87"/>
        <v>0</v>
      </c>
      <c r="AU59" s="121">
        <f t="shared" ca="1" si="87"/>
        <v>0</v>
      </c>
    </row>
    <row r="60" spans="1:47">
      <c r="AE60" s="43"/>
      <c r="AF60" s="44"/>
      <c r="AG60" s="45">
        <f ca="1">AU$46</f>
        <v>11</v>
      </c>
      <c r="AH60" s="121">
        <f t="shared" ref="AH60:AU60" ca="1" si="88">IF(ISNA(AH21),0,IF(AH21="",0,IF(AH$46=$AG60,1,0)*AH21))</f>
        <v>0</v>
      </c>
      <c r="AI60" s="121">
        <f t="shared" ca="1" si="88"/>
        <v>0</v>
      </c>
      <c r="AJ60" s="121">
        <f t="shared" ca="1" si="88"/>
        <v>0</v>
      </c>
      <c r="AK60" s="121">
        <f t="shared" ca="1" si="88"/>
        <v>0</v>
      </c>
      <c r="AL60" s="121">
        <f t="shared" ca="1" si="88"/>
        <v>0</v>
      </c>
      <c r="AM60" s="121">
        <f t="shared" ca="1" si="88"/>
        <v>0</v>
      </c>
      <c r="AN60" s="121">
        <f t="shared" ca="1" si="88"/>
        <v>0</v>
      </c>
      <c r="AO60" s="121">
        <f t="shared" ca="1" si="88"/>
        <v>0</v>
      </c>
      <c r="AP60" s="121">
        <f t="shared" ca="1" si="88"/>
        <v>0</v>
      </c>
      <c r="AQ60" s="121">
        <f t="shared" ca="1" si="88"/>
        <v>0</v>
      </c>
      <c r="AR60" s="121">
        <f t="shared" ca="1" si="88"/>
        <v>0</v>
      </c>
      <c r="AS60" s="121">
        <f t="shared" ca="1" si="88"/>
        <v>0</v>
      </c>
      <c r="AT60" s="121">
        <f t="shared" ca="1" si="88"/>
        <v>0</v>
      </c>
      <c r="AU60" s="121">
        <f t="shared" si="88"/>
        <v>0</v>
      </c>
    </row>
    <row r="61" spans="1:47">
      <c r="AE61" s="43"/>
      <c r="AF61" s="44"/>
      <c r="AH61" s="139">
        <f t="shared" ref="AH61:AU61" ca="1" si="89">AH46-SUM(AH47:AH60)/100</f>
        <v>3</v>
      </c>
      <c r="AI61" s="139">
        <f t="shared" ca="1" si="89"/>
        <v>2</v>
      </c>
      <c r="AJ61" s="139">
        <f t="shared" ca="1" si="89"/>
        <v>4</v>
      </c>
      <c r="AK61" s="139">
        <f t="shared" ca="1" si="89"/>
        <v>5</v>
      </c>
      <c r="AL61" s="139">
        <f t="shared" ca="1" si="89"/>
        <v>1</v>
      </c>
      <c r="AM61" s="139">
        <f t="shared" ca="1" si="89"/>
        <v>9</v>
      </c>
      <c r="AN61" s="139">
        <f t="shared" ca="1" si="89"/>
        <v>6</v>
      </c>
      <c r="AO61" s="139">
        <f t="shared" ca="1" si="89"/>
        <v>10</v>
      </c>
      <c r="AP61" s="139">
        <f t="shared" ca="1" si="89"/>
        <v>8</v>
      </c>
      <c r="AQ61" s="139">
        <f t="shared" ca="1" si="89"/>
        <v>7</v>
      </c>
      <c r="AR61" s="139">
        <f t="shared" ca="1" si="89"/>
        <v>11</v>
      </c>
      <c r="AS61" s="139">
        <f t="shared" ca="1" si="89"/>
        <v>11</v>
      </c>
      <c r="AT61" s="139">
        <f t="shared" ca="1" si="89"/>
        <v>11</v>
      </c>
      <c r="AU61" s="139">
        <f t="shared" ca="1" si="89"/>
        <v>11</v>
      </c>
    </row>
    <row r="62" spans="1:47">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4"/>
      <c r="AG62" t="s">
        <v>208</v>
      </c>
      <c r="AH62" s="118">
        <f t="shared" ref="AH62:AU62" ca="1" si="90">RANK(AH61,$AH$61:$AU$61,1)</f>
        <v>3</v>
      </c>
      <c r="AI62" s="119">
        <f t="shared" ca="1" si="90"/>
        <v>2</v>
      </c>
      <c r="AJ62" s="119">
        <f t="shared" ca="1" si="90"/>
        <v>4</v>
      </c>
      <c r="AK62" s="119">
        <f t="shared" ca="1" si="90"/>
        <v>5</v>
      </c>
      <c r="AL62" s="119">
        <f t="shared" ca="1" si="90"/>
        <v>1</v>
      </c>
      <c r="AM62" s="119">
        <f t="shared" ca="1" si="90"/>
        <v>9</v>
      </c>
      <c r="AN62" s="119">
        <f t="shared" ca="1" si="90"/>
        <v>6</v>
      </c>
      <c r="AO62" s="119">
        <f t="shared" ca="1" si="90"/>
        <v>10</v>
      </c>
      <c r="AP62" s="119">
        <f t="shared" ca="1" si="90"/>
        <v>8</v>
      </c>
      <c r="AQ62" s="119">
        <f t="shared" ca="1" si="90"/>
        <v>7</v>
      </c>
      <c r="AR62" s="119">
        <f t="shared" ca="1" si="90"/>
        <v>11</v>
      </c>
      <c r="AS62" s="119">
        <f t="shared" ca="1" si="90"/>
        <v>11</v>
      </c>
      <c r="AT62" s="119">
        <f t="shared" ca="1" si="90"/>
        <v>11</v>
      </c>
      <c r="AU62" s="120">
        <f t="shared" ca="1" si="90"/>
        <v>11</v>
      </c>
    </row>
    <row r="63" spans="1:47">
      <c r="B63" t="s">
        <v>209</v>
      </c>
      <c r="AE63" s="43"/>
      <c r="AF63" s="44"/>
      <c r="AG63" s="45">
        <f ca="1">AH62</f>
        <v>3</v>
      </c>
      <c r="AH63" s="121">
        <f t="shared" ref="AH63:AU63" si="91">IF(ISNA(AH8),0,IF(AH8="",0,IF(AH$62=$AG63,1,0)*AH8))</f>
        <v>0</v>
      </c>
      <c r="AI63" s="121">
        <f t="shared" ca="1" si="91"/>
        <v>0</v>
      </c>
      <c r="AJ63" s="121">
        <f t="shared" ca="1" si="91"/>
        <v>0</v>
      </c>
      <c r="AK63" s="121">
        <f t="shared" ca="1" si="91"/>
        <v>0</v>
      </c>
      <c r="AL63" s="121">
        <f t="shared" ca="1" si="91"/>
        <v>0</v>
      </c>
      <c r="AM63" s="121">
        <f t="shared" ca="1" si="91"/>
        <v>0</v>
      </c>
      <c r="AN63" s="121">
        <f t="shared" ca="1" si="91"/>
        <v>0</v>
      </c>
      <c r="AO63" s="121">
        <f t="shared" ca="1" si="91"/>
        <v>0</v>
      </c>
      <c r="AP63" s="121">
        <f t="shared" ca="1" si="91"/>
        <v>0</v>
      </c>
      <c r="AQ63" s="121">
        <f t="shared" ca="1" si="91"/>
        <v>0</v>
      </c>
      <c r="AR63" s="121">
        <f t="shared" ca="1" si="91"/>
        <v>0</v>
      </c>
      <c r="AS63" s="121">
        <f t="shared" ca="1" si="91"/>
        <v>0</v>
      </c>
      <c r="AT63" s="121">
        <f t="shared" ca="1" si="91"/>
        <v>0</v>
      </c>
      <c r="AU63" s="121">
        <f t="shared" ca="1" si="91"/>
        <v>0</v>
      </c>
    </row>
    <row r="64" spans="1:47">
      <c r="B64" s="45">
        <f>HLOOKUP($B$2,Wiki!C2:K5,2,FALSE)</f>
        <v>5</v>
      </c>
      <c r="AE64" s="43"/>
      <c r="AF64" s="44"/>
      <c r="AG64" s="45">
        <f ca="1">AI62</f>
        <v>2</v>
      </c>
      <c r="AH64" s="121">
        <f t="shared" ref="AH64:AU64" ca="1" si="92">IF(ISNA(AH9),0,IF(AH9="",0,IF(AH$62=$AG64,1,0)*AH9))</f>
        <v>0</v>
      </c>
      <c r="AI64" s="121">
        <f t="shared" si="92"/>
        <v>0</v>
      </c>
      <c r="AJ64" s="121">
        <f t="shared" ca="1" si="92"/>
        <v>0</v>
      </c>
      <c r="AK64" s="121">
        <f t="shared" ca="1" si="92"/>
        <v>0</v>
      </c>
      <c r="AL64" s="121">
        <f t="shared" ca="1" si="92"/>
        <v>0</v>
      </c>
      <c r="AM64" s="121">
        <f t="shared" ca="1" si="92"/>
        <v>0</v>
      </c>
      <c r="AN64" s="121">
        <f t="shared" ca="1" si="92"/>
        <v>0</v>
      </c>
      <c r="AO64" s="121">
        <f t="shared" ca="1" si="92"/>
        <v>0</v>
      </c>
      <c r="AP64" s="121">
        <f t="shared" ca="1" si="92"/>
        <v>0</v>
      </c>
      <c r="AQ64" s="121">
        <f t="shared" ca="1" si="92"/>
        <v>0</v>
      </c>
      <c r="AR64" s="121">
        <f t="shared" ca="1" si="92"/>
        <v>0</v>
      </c>
      <c r="AS64" s="121">
        <f t="shared" ca="1" si="92"/>
        <v>0</v>
      </c>
      <c r="AT64" s="121">
        <f t="shared" ca="1" si="92"/>
        <v>0</v>
      </c>
      <c r="AU64" s="121">
        <f t="shared" ca="1" si="92"/>
        <v>0</v>
      </c>
    </row>
    <row r="65" spans="1:47" ht="13.5" customHeight="1">
      <c r="B65" s="45">
        <f>HLOOKUP($B$2,Wiki!C2:K5,3,FALSE)</f>
        <v>5</v>
      </c>
      <c r="AE65" s="43"/>
      <c r="AF65" s="44"/>
      <c r="AG65" s="45">
        <f ca="1">AJ62</f>
        <v>4</v>
      </c>
      <c r="AH65" s="121">
        <f t="shared" ref="AH65:AU65" ca="1" si="93">IF(ISNA(AH10),0,IF(AH10="",0,IF(AH$62=$AG65,1,0)*AH10))</f>
        <v>0</v>
      </c>
      <c r="AI65" s="121">
        <f t="shared" ca="1" si="93"/>
        <v>0</v>
      </c>
      <c r="AJ65" s="121">
        <f t="shared" si="93"/>
        <v>0</v>
      </c>
      <c r="AK65" s="121">
        <f t="shared" ca="1" si="93"/>
        <v>0</v>
      </c>
      <c r="AL65" s="121">
        <f t="shared" ca="1" si="93"/>
        <v>0</v>
      </c>
      <c r="AM65" s="121">
        <f t="shared" ca="1" si="93"/>
        <v>0</v>
      </c>
      <c r="AN65" s="121">
        <f t="shared" ca="1" si="93"/>
        <v>0</v>
      </c>
      <c r="AO65" s="121">
        <f t="shared" ca="1" si="93"/>
        <v>0</v>
      </c>
      <c r="AP65" s="121">
        <f t="shared" ca="1" si="93"/>
        <v>0</v>
      </c>
      <c r="AQ65" s="121">
        <f t="shared" ca="1" si="93"/>
        <v>0</v>
      </c>
      <c r="AR65" s="121">
        <f t="shared" ca="1" si="93"/>
        <v>0</v>
      </c>
      <c r="AS65" s="121">
        <f t="shared" ca="1" si="93"/>
        <v>0</v>
      </c>
      <c r="AT65" s="121">
        <f t="shared" ca="1" si="93"/>
        <v>0</v>
      </c>
      <c r="AU65" s="121">
        <f t="shared" ca="1" si="93"/>
        <v>0</v>
      </c>
    </row>
    <row r="66" spans="1:47" ht="13.5" customHeight="1">
      <c r="B66" s="45">
        <f>HLOOKUP($B$2,Wiki!C2:K5,4,FALSE)</f>
        <v>0</v>
      </c>
      <c r="C66">
        <v>1</v>
      </c>
      <c r="D66">
        <v>1</v>
      </c>
      <c r="E66">
        <v>1</v>
      </c>
      <c r="F66">
        <v>1</v>
      </c>
      <c r="G66">
        <v>2</v>
      </c>
      <c r="H66">
        <v>2</v>
      </c>
      <c r="I66">
        <v>3</v>
      </c>
      <c r="J66">
        <v>3</v>
      </c>
      <c r="K66">
        <v>4</v>
      </c>
      <c r="L66">
        <v>4</v>
      </c>
      <c r="M66">
        <v>5</v>
      </c>
      <c r="N66">
        <v>5</v>
      </c>
      <c r="O66">
        <v>6</v>
      </c>
      <c r="AE66" s="43"/>
      <c r="AF66" s="44"/>
      <c r="AG66" s="45">
        <f ca="1">AK62</f>
        <v>5</v>
      </c>
      <c r="AH66" s="121">
        <f t="shared" ref="AH66:AU66" ca="1" si="94">IF(ISNA(AH11),0,IF(AH11="",0,IF(AH$62=$AG66,1,0)*AH11))</f>
        <v>0</v>
      </c>
      <c r="AI66" s="121">
        <f t="shared" ca="1" si="94"/>
        <v>0</v>
      </c>
      <c r="AJ66" s="121">
        <f t="shared" ca="1" si="94"/>
        <v>0</v>
      </c>
      <c r="AK66" s="121">
        <f t="shared" si="94"/>
        <v>0</v>
      </c>
      <c r="AL66" s="121">
        <f t="shared" ca="1" si="94"/>
        <v>0</v>
      </c>
      <c r="AM66" s="121">
        <f t="shared" ca="1" si="94"/>
        <v>0</v>
      </c>
      <c r="AN66" s="121">
        <f t="shared" ca="1" si="94"/>
        <v>0</v>
      </c>
      <c r="AO66" s="121">
        <f t="shared" ca="1" si="94"/>
        <v>0</v>
      </c>
      <c r="AP66" s="121">
        <f t="shared" ca="1" si="94"/>
        <v>0</v>
      </c>
      <c r="AQ66" s="121">
        <f t="shared" ca="1" si="94"/>
        <v>0</v>
      </c>
      <c r="AR66" s="121">
        <f t="shared" ca="1" si="94"/>
        <v>0</v>
      </c>
      <c r="AS66" s="121">
        <f t="shared" ca="1" si="94"/>
        <v>0</v>
      </c>
      <c r="AT66" s="121">
        <f t="shared" ca="1" si="94"/>
        <v>0</v>
      </c>
      <c r="AU66" s="121">
        <f t="shared" ca="1" si="94"/>
        <v>0</v>
      </c>
    </row>
    <row r="67" spans="1:47" ht="13.5" customHeight="1">
      <c r="AE67" s="43"/>
      <c r="AF67" s="44"/>
      <c r="AG67" s="45">
        <f ca="1">AL62</f>
        <v>1</v>
      </c>
      <c r="AH67" s="121">
        <f t="shared" ref="AH67:AU67" ca="1" si="95">IF(ISNA(AH12),0,IF(AH12="",0,IF(AH$62=$AG67,1,0)*AH12))</f>
        <v>0</v>
      </c>
      <c r="AI67" s="121">
        <f t="shared" ca="1" si="95"/>
        <v>0</v>
      </c>
      <c r="AJ67" s="121">
        <f t="shared" ca="1" si="95"/>
        <v>0</v>
      </c>
      <c r="AK67" s="121">
        <f t="shared" ca="1" si="95"/>
        <v>0</v>
      </c>
      <c r="AL67" s="121">
        <f t="shared" si="95"/>
        <v>0</v>
      </c>
      <c r="AM67" s="121">
        <f t="shared" ca="1" si="95"/>
        <v>0</v>
      </c>
      <c r="AN67" s="121">
        <f t="shared" ca="1" si="95"/>
        <v>0</v>
      </c>
      <c r="AO67" s="121">
        <f t="shared" ca="1" si="95"/>
        <v>0</v>
      </c>
      <c r="AP67" s="121">
        <f t="shared" ca="1" si="95"/>
        <v>0</v>
      </c>
      <c r="AQ67" s="121">
        <f t="shared" ca="1" si="95"/>
        <v>0</v>
      </c>
      <c r="AR67" s="121">
        <f t="shared" ca="1" si="95"/>
        <v>0</v>
      </c>
      <c r="AS67" s="121">
        <f t="shared" ca="1" si="95"/>
        <v>0</v>
      </c>
      <c r="AT67" s="121">
        <f t="shared" ca="1" si="95"/>
        <v>0</v>
      </c>
      <c r="AU67" s="121">
        <f t="shared" ca="1" si="95"/>
        <v>0</v>
      </c>
    </row>
    <row r="68" spans="1:47" ht="13.5" customHeight="1">
      <c r="C68" s="157"/>
      <c r="D68" s="158"/>
      <c r="E68" s="158"/>
      <c r="F68" s="158"/>
      <c r="G68" s="158"/>
      <c r="H68" s="158"/>
      <c r="I68" s="158"/>
      <c r="J68" s="158"/>
      <c r="K68" s="158"/>
      <c r="L68" s="158"/>
      <c r="M68" s="158"/>
      <c r="N68" s="158"/>
      <c r="O68" s="158"/>
      <c r="P68" s="159"/>
      <c r="T68" s="237"/>
      <c r="U68" s="237"/>
      <c r="V68" s="237"/>
      <c r="W68" s="237"/>
      <c r="X68" s="237"/>
      <c r="Y68" s="237"/>
      <c r="Z68" s="237"/>
      <c r="AA68" s="237"/>
      <c r="AB68" s="237"/>
      <c r="AE68" s="43"/>
      <c r="AF68" s="44"/>
      <c r="AG68" s="45">
        <f ca="1">AM62</f>
        <v>9</v>
      </c>
      <c r="AH68" s="121">
        <f t="shared" ref="AH68:AU68" ca="1" si="96">IF(ISNA(AH13),0,IF(AH13="",0,IF(AH$62=$AG68,1,0)*AH13))</f>
        <v>0</v>
      </c>
      <c r="AI68" s="121">
        <f t="shared" ca="1" si="96"/>
        <v>0</v>
      </c>
      <c r="AJ68" s="121">
        <f t="shared" ca="1" si="96"/>
        <v>0</v>
      </c>
      <c r="AK68" s="121">
        <f t="shared" ca="1" si="96"/>
        <v>0</v>
      </c>
      <c r="AL68" s="121">
        <f t="shared" ca="1" si="96"/>
        <v>0</v>
      </c>
      <c r="AM68" s="121">
        <f t="shared" si="96"/>
        <v>0</v>
      </c>
      <c r="AN68" s="121">
        <f t="shared" ca="1" si="96"/>
        <v>0</v>
      </c>
      <c r="AO68" s="121">
        <f t="shared" ca="1" si="96"/>
        <v>0</v>
      </c>
      <c r="AP68" s="121">
        <f t="shared" ca="1" si="96"/>
        <v>0</v>
      </c>
      <c r="AQ68" s="121">
        <f t="shared" ca="1" si="96"/>
        <v>0</v>
      </c>
      <c r="AR68" s="121">
        <f t="shared" ca="1" si="96"/>
        <v>0</v>
      </c>
      <c r="AS68" s="121">
        <f t="shared" ca="1" si="96"/>
        <v>0</v>
      </c>
      <c r="AT68" s="121">
        <f t="shared" ca="1" si="96"/>
        <v>0</v>
      </c>
      <c r="AU68" s="121">
        <f t="shared" ca="1" si="96"/>
        <v>0</v>
      </c>
    </row>
    <row r="69" spans="1:47" ht="13.5" customHeight="1">
      <c r="C69" s="160"/>
      <c r="D69" s="50" t="str">
        <f>IF($A69&gt;=$B$2,"",CONCATENATE("| "," |"))</f>
        <v>|  |</v>
      </c>
      <c r="E69" s="161" t="str">
        <f>IF($A69&gt;=$B$2,"",CONCATENATE(B22,"|",C22,"|"))</f>
        <v>VNQ|18|</v>
      </c>
      <c r="F69" s="50"/>
      <c r="G69" s="161" t="str">
        <f>IF($A69&gt;=$B$2,"",CONCATENATE(D22,"|",E22,"|"))</f>
        <v>シロA|21|</v>
      </c>
      <c r="H69" s="50"/>
      <c r="I69" s="161" t="str">
        <f>IF($A69&gt;=$B$2,"",CONCATENATE(F22,"|",G22,"|"))</f>
        <v>GFA|18|</v>
      </c>
      <c r="J69" s="50"/>
      <c r="K69" s="161" t="str">
        <f>IF($A69&gt;=$B$2,"",CONCATENATE(H22,"|",I22,"|"))</f>
        <v>どなつ|15|</v>
      </c>
      <c r="L69" s="50"/>
      <c r="M69" s="161" t="str">
        <f>IF($B$64&gt;4,IF($A69&gt;=$B$2,"",CONCATENATE(J22,"|",K22,"|")),"")</f>
        <v>マリン|24|</v>
      </c>
      <c r="N69" s="50"/>
      <c r="O69" s="50" t="str">
        <f>IF($B$64&gt;=O$66,IF($A69&gt;=$B$2,"",CONCATENATE(L22,"|",M22,"|")),"")</f>
        <v/>
      </c>
      <c r="P69" s="162"/>
      <c r="R69" s="130"/>
      <c r="S69" s="130"/>
      <c r="T69" s="237"/>
      <c r="U69" s="237"/>
      <c r="V69" s="237"/>
      <c r="W69" s="237"/>
      <c r="X69" s="237"/>
      <c r="Y69" s="237"/>
      <c r="Z69" s="237"/>
      <c r="AA69" s="237"/>
      <c r="AB69" s="237"/>
      <c r="AE69" s="43"/>
      <c r="AF69" s="44"/>
      <c r="AG69" s="45">
        <f ca="1">AN62</f>
        <v>6</v>
      </c>
      <c r="AH69" s="121">
        <f t="shared" ref="AH69:AU69" ca="1" si="97">IF(ISNA(AH14),0,IF(AH14="",0,IF(AH$62=$AG69,1,0)*AH14))</f>
        <v>0</v>
      </c>
      <c r="AI69" s="121">
        <f t="shared" ca="1" si="97"/>
        <v>0</v>
      </c>
      <c r="AJ69" s="121">
        <f t="shared" ca="1" si="97"/>
        <v>0</v>
      </c>
      <c r="AK69" s="121">
        <f t="shared" ca="1" si="97"/>
        <v>0</v>
      </c>
      <c r="AL69" s="121">
        <f t="shared" ca="1" si="97"/>
        <v>0</v>
      </c>
      <c r="AM69" s="121">
        <f t="shared" ca="1" si="97"/>
        <v>0</v>
      </c>
      <c r="AN69" s="121">
        <f t="shared" si="97"/>
        <v>0</v>
      </c>
      <c r="AO69" s="121">
        <f t="shared" ca="1" si="97"/>
        <v>0</v>
      </c>
      <c r="AP69" s="121">
        <f t="shared" ca="1" si="97"/>
        <v>0</v>
      </c>
      <c r="AQ69" s="121">
        <f t="shared" ca="1" si="97"/>
        <v>0</v>
      </c>
      <c r="AR69" s="121">
        <f t="shared" ca="1" si="97"/>
        <v>0</v>
      </c>
      <c r="AS69" s="121">
        <f t="shared" ca="1" si="97"/>
        <v>0</v>
      </c>
      <c r="AT69" s="121">
        <f t="shared" ca="1" si="97"/>
        <v>0</v>
      </c>
      <c r="AU69" s="121">
        <f t="shared" ca="1" si="97"/>
        <v>0</v>
      </c>
    </row>
    <row r="70" spans="1:47">
      <c r="A70">
        <v>1</v>
      </c>
      <c r="C70" s="160"/>
      <c r="D70" s="50" t="str">
        <f t="shared" ref="D70:D82" si="98">IF($A70&gt;=$B$2,"",CONCATENATE("| ",A70," |"))</f>
        <v>| 1 |</v>
      </c>
      <c r="E70" s="161" t="str">
        <f t="shared" ref="E70:E82" ca="1" si="99">IF($A70&gt;=$B$2,"",CONCATENATE(B23,"|",IF(ISBLANK(C23),"-",C23),"|"))</f>
        <v>シルク|3|</v>
      </c>
      <c r="F70" s="50"/>
      <c r="G70" s="161" t="str">
        <f t="shared" ref="G70:G82" ca="1" si="100">IF($A70&gt;=$B$2,"",CONCATENATE(D23,"|",IF(ISBLANK(E23),"-",E23),"|"))</f>
        <v>どなつ|3|</v>
      </c>
      <c r="H70" s="50"/>
      <c r="I70" s="161" t="str">
        <f t="shared" ref="I70:I82" ca="1" si="101">IF($A70&gt;=$B$2,"",CONCATENATE(F23,"|",IF(ISBLANK(G23),"-",G23),"|"))</f>
        <v>マリン|0|</v>
      </c>
      <c r="J70" s="50"/>
      <c r="K70" s="161" t="str">
        <f t="shared" ref="K70:K82" ca="1" si="102">IF($A70&gt;=$B$2,"",CONCATENATE(H23,"|",IF(ISBLANK(I23),"-",I23),"|"))</f>
        <v>シロA|0|</v>
      </c>
      <c r="L70" s="50"/>
      <c r="M70" s="161" t="str">
        <f t="shared" ref="M70:M82" ca="1" si="103">IF($B$64&gt;=M$66,IF($A70&gt;=$B$2,"",CONCATENATE(J23,"|",IF(ISBLANK(K23),"-",K23),"|")),"")</f>
        <v>GFA|3|</v>
      </c>
      <c r="N70" s="161"/>
      <c r="O70" s="161" t="str">
        <f t="shared" ref="O70:O82" si="104">IF($B$64&gt;=O$66,IF($A70&gt;=$B$2,"",CONCATENATE(L23,"|",IF(ISBLANK(M23),"-",M23),"|")),"")</f>
        <v/>
      </c>
      <c r="P70" s="162"/>
      <c r="R70" s="130"/>
      <c r="S70" s="130"/>
      <c r="T70" s="237"/>
      <c r="U70" s="237"/>
      <c r="V70" s="237"/>
      <c r="W70" s="237"/>
      <c r="X70" s="237"/>
      <c r="Y70" s="237"/>
      <c r="Z70" s="237"/>
      <c r="AA70" s="237"/>
      <c r="AB70" s="237"/>
      <c r="AE70" s="43"/>
      <c r="AF70" s="44"/>
      <c r="AG70" s="45">
        <f ca="1">AO62</f>
        <v>10</v>
      </c>
      <c r="AH70" s="121">
        <f t="shared" ref="AH70:AU70" ca="1" si="105">IF(ISNA(AH15),0,IF(AH15="",0,IF(AH$62=$AG70,1,0)*AH15))</f>
        <v>0</v>
      </c>
      <c r="AI70" s="121">
        <f t="shared" ca="1" si="105"/>
        <v>0</v>
      </c>
      <c r="AJ70" s="121">
        <f t="shared" ca="1" si="105"/>
        <v>0</v>
      </c>
      <c r="AK70" s="121">
        <f t="shared" ca="1" si="105"/>
        <v>0</v>
      </c>
      <c r="AL70" s="121">
        <f t="shared" ca="1" si="105"/>
        <v>0</v>
      </c>
      <c r="AM70" s="121">
        <f t="shared" ca="1" si="105"/>
        <v>0</v>
      </c>
      <c r="AN70" s="121">
        <f t="shared" ca="1" si="105"/>
        <v>0</v>
      </c>
      <c r="AO70" s="121">
        <f t="shared" si="105"/>
        <v>0</v>
      </c>
      <c r="AP70" s="121">
        <f t="shared" ca="1" si="105"/>
        <v>0</v>
      </c>
      <c r="AQ70" s="121">
        <f t="shared" ca="1" si="105"/>
        <v>0</v>
      </c>
      <c r="AR70" s="121">
        <f t="shared" ca="1" si="105"/>
        <v>0</v>
      </c>
      <c r="AS70" s="121">
        <f t="shared" ca="1" si="105"/>
        <v>0</v>
      </c>
      <c r="AT70" s="121">
        <f t="shared" ca="1" si="105"/>
        <v>0</v>
      </c>
      <c r="AU70" s="121">
        <f t="shared" ca="1" si="105"/>
        <v>0</v>
      </c>
    </row>
    <row r="71" spans="1:47">
      <c r="A71">
        <v>2</v>
      </c>
      <c r="C71" s="160"/>
      <c r="D71" s="50" t="str">
        <f t="shared" si="98"/>
        <v>| 2 |</v>
      </c>
      <c r="E71" s="161" t="str">
        <f t="shared" ca="1" si="99"/>
        <v>ビ帝国|3|</v>
      </c>
      <c r="F71" s="50"/>
      <c r="G71" s="161" t="str">
        <f t="shared" ca="1" si="100"/>
        <v>シルク|3|</v>
      </c>
      <c r="H71" s="50"/>
      <c r="I71" s="161" t="str">
        <f t="shared" ca="1" si="101"/>
        <v>HBC|0|</v>
      </c>
      <c r="J71" s="50"/>
      <c r="K71" s="161" t="str">
        <f t="shared" ca="1" si="102"/>
        <v>ザマス|3|</v>
      </c>
      <c r="L71" s="50"/>
      <c r="M71" s="161" t="str">
        <f t="shared" ca="1" si="103"/>
        <v>らぶべ|3|</v>
      </c>
      <c r="N71" s="161"/>
      <c r="O71" s="161" t="str">
        <f t="shared" si="104"/>
        <v/>
      </c>
      <c r="P71" s="162"/>
      <c r="R71" s="130"/>
      <c r="S71" s="130"/>
      <c r="T71" s="130"/>
      <c r="AE71" s="43"/>
      <c r="AF71" s="44"/>
      <c r="AG71" s="45">
        <f ca="1">AP62</f>
        <v>8</v>
      </c>
      <c r="AH71" s="121">
        <f t="shared" ref="AH71:AU71" ca="1" si="106">IF(ISNA(AH16),0,IF(AH16="",0,IF(AH$62=$AG71,1,0)*AH16))</f>
        <v>0</v>
      </c>
      <c r="AI71" s="121">
        <f t="shared" ca="1" si="106"/>
        <v>0</v>
      </c>
      <c r="AJ71" s="121">
        <f t="shared" ca="1" si="106"/>
        <v>0</v>
      </c>
      <c r="AK71" s="121">
        <f t="shared" ca="1" si="106"/>
        <v>0</v>
      </c>
      <c r="AL71" s="121">
        <f t="shared" ca="1" si="106"/>
        <v>0</v>
      </c>
      <c r="AM71" s="121">
        <f t="shared" ca="1" si="106"/>
        <v>0</v>
      </c>
      <c r="AN71" s="121">
        <f t="shared" ca="1" si="106"/>
        <v>0</v>
      </c>
      <c r="AO71" s="121">
        <f t="shared" ca="1" si="106"/>
        <v>0</v>
      </c>
      <c r="AP71" s="121">
        <f t="shared" si="106"/>
        <v>0</v>
      </c>
      <c r="AQ71" s="121">
        <f t="shared" ca="1" si="106"/>
        <v>0</v>
      </c>
      <c r="AR71" s="121">
        <f t="shared" ca="1" si="106"/>
        <v>0</v>
      </c>
      <c r="AS71" s="121">
        <f t="shared" ca="1" si="106"/>
        <v>0</v>
      </c>
      <c r="AT71" s="121">
        <f t="shared" ca="1" si="106"/>
        <v>0</v>
      </c>
      <c r="AU71" s="121">
        <f t="shared" ca="1" si="106"/>
        <v>0</v>
      </c>
    </row>
    <row r="72" spans="1:47">
      <c r="A72">
        <v>3</v>
      </c>
      <c r="C72" s="160"/>
      <c r="D72" s="50" t="str">
        <f t="shared" si="98"/>
        <v>| 3 |</v>
      </c>
      <c r="E72" s="161" t="str">
        <f t="shared" ca="1" si="99"/>
        <v>らぶべ|3|</v>
      </c>
      <c r="F72" s="50"/>
      <c r="G72" s="161" t="str">
        <f t="shared" ca="1" si="100"/>
        <v>HBC|3|</v>
      </c>
      <c r="H72" s="50"/>
      <c r="I72" s="161" t="str">
        <f t="shared" ca="1" si="101"/>
        <v>ビ帝国|3|</v>
      </c>
      <c r="J72" s="50"/>
      <c r="K72" s="161" t="str">
        <f t="shared" ca="1" si="102"/>
        <v>シルク|3|</v>
      </c>
      <c r="L72" s="50"/>
      <c r="M72" s="161" t="str">
        <f t="shared" ca="1" si="103"/>
        <v>ザマス|3|</v>
      </c>
      <c r="N72" s="161"/>
      <c r="O72" s="161" t="str">
        <f t="shared" si="104"/>
        <v/>
      </c>
      <c r="P72" s="162"/>
      <c r="R72" s="130"/>
      <c r="S72" s="130"/>
      <c r="T72" s="130"/>
      <c r="AE72" s="43"/>
      <c r="AF72" s="44"/>
      <c r="AG72" s="45">
        <f ca="1">AQ$62</f>
        <v>7</v>
      </c>
      <c r="AH72" s="121">
        <f t="shared" ref="AH72:AU72" ca="1" si="107">IF(ISNA(AH17),0,IF(AH17="",0,IF(AH$62=$AG72,1,0)*AH17))</f>
        <v>0</v>
      </c>
      <c r="AI72" s="121">
        <f t="shared" ca="1" si="107"/>
        <v>0</v>
      </c>
      <c r="AJ72" s="121">
        <f t="shared" ca="1" si="107"/>
        <v>0</v>
      </c>
      <c r="AK72" s="121">
        <f t="shared" ca="1" si="107"/>
        <v>0</v>
      </c>
      <c r="AL72" s="121">
        <f t="shared" ca="1" si="107"/>
        <v>0</v>
      </c>
      <c r="AM72" s="121">
        <f t="shared" ca="1" si="107"/>
        <v>0</v>
      </c>
      <c r="AN72" s="121">
        <f t="shared" ca="1" si="107"/>
        <v>0</v>
      </c>
      <c r="AO72" s="121">
        <f t="shared" ca="1" si="107"/>
        <v>0</v>
      </c>
      <c r="AP72" s="121">
        <f t="shared" ca="1" si="107"/>
        <v>0</v>
      </c>
      <c r="AQ72" s="121">
        <f t="shared" si="107"/>
        <v>0</v>
      </c>
      <c r="AR72" s="121">
        <f t="shared" ca="1" si="107"/>
        <v>0</v>
      </c>
      <c r="AS72" s="121">
        <f t="shared" ca="1" si="107"/>
        <v>0</v>
      </c>
      <c r="AT72" s="121">
        <f t="shared" ca="1" si="107"/>
        <v>0</v>
      </c>
      <c r="AU72" s="121">
        <f t="shared" ca="1" si="107"/>
        <v>0</v>
      </c>
    </row>
    <row r="73" spans="1:47">
      <c r="A73">
        <v>4</v>
      </c>
      <c r="C73" s="160"/>
      <c r="D73" s="50" t="str">
        <f t="shared" si="98"/>
        <v>| 4 |</v>
      </c>
      <c r="E73" s="161" t="str">
        <f t="shared" ca="1" si="99"/>
        <v>マリン|3|</v>
      </c>
      <c r="F73" s="50"/>
      <c r="G73" s="161" t="str">
        <f t="shared" ca="1" si="100"/>
        <v>ザマス|3|</v>
      </c>
      <c r="H73" s="50"/>
      <c r="I73" s="161" t="str">
        <f t="shared" ca="1" si="101"/>
        <v>シルク|3|</v>
      </c>
      <c r="J73" s="50"/>
      <c r="K73" s="161" t="str">
        <f t="shared" ca="1" si="102"/>
        <v>らぶべ|0|</v>
      </c>
      <c r="L73" s="50"/>
      <c r="M73" s="161" t="str">
        <f t="shared" ca="1" si="103"/>
        <v>VNQ|0|</v>
      </c>
      <c r="N73" s="161"/>
      <c r="O73" s="161" t="str">
        <f t="shared" si="104"/>
        <v/>
      </c>
      <c r="P73" s="162"/>
      <c r="R73" s="130"/>
      <c r="S73" s="130"/>
      <c r="T73" s="130"/>
      <c r="AE73" s="43"/>
      <c r="AF73" s="44"/>
      <c r="AG73" s="45">
        <f ca="1">AR$62</f>
        <v>11</v>
      </c>
      <c r="AH73" s="121">
        <f t="shared" ref="AH73:AU73" ca="1" si="108">IF(ISNA(AH18),0,IF(AH18="",0,IF(AH$62=$AG73,1,0)*AH18))</f>
        <v>0</v>
      </c>
      <c r="AI73" s="121">
        <f t="shared" ca="1" si="108"/>
        <v>0</v>
      </c>
      <c r="AJ73" s="121">
        <f t="shared" ca="1" si="108"/>
        <v>0</v>
      </c>
      <c r="AK73" s="121">
        <f t="shared" ca="1" si="108"/>
        <v>0</v>
      </c>
      <c r="AL73" s="121">
        <f t="shared" ca="1" si="108"/>
        <v>0</v>
      </c>
      <c r="AM73" s="121">
        <f t="shared" ca="1" si="108"/>
        <v>0</v>
      </c>
      <c r="AN73" s="121">
        <f t="shared" ca="1" si="108"/>
        <v>0</v>
      </c>
      <c r="AO73" s="121">
        <f t="shared" ca="1" si="108"/>
        <v>0</v>
      </c>
      <c r="AP73" s="121">
        <f t="shared" ca="1" si="108"/>
        <v>0</v>
      </c>
      <c r="AQ73" s="121">
        <f t="shared" ca="1" si="108"/>
        <v>0</v>
      </c>
      <c r="AR73" s="121">
        <f t="shared" si="108"/>
        <v>0</v>
      </c>
      <c r="AS73" s="121">
        <f t="shared" ca="1" si="108"/>
        <v>0</v>
      </c>
      <c r="AT73" s="121">
        <f t="shared" ca="1" si="108"/>
        <v>0</v>
      </c>
      <c r="AU73" s="121">
        <f t="shared" ca="1" si="108"/>
        <v>0</v>
      </c>
    </row>
    <row r="74" spans="1:47">
      <c r="A74">
        <v>5</v>
      </c>
      <c r="C74" s="160"/>
      <c r="D74" s="50" t="str">
        <f t="shared" si="98"/>
        <v>| 5 |</v>
      </c>
      <c r="E74" s="161" t="str">
        <f t="shared" ca="1" si="99"/>
        <v>ザマス|0|</v>
      </c>
      <c r="F74" s="50"/>
      <c r="G74" s="161" t="str">
        <f t="shared" ca="1" si="100"/>
        <v>GFA|0|</v>
      </c>
      <c r="H74" s="50"/>
      <c r="I74" s="161" t="str">
        <f t="shared" ca="1" si="101"/>
        <v>シロA|3|</v>
      </c>
      <c r="J74" s="50"/>
      <c r="K74" s="161" t="str">
        <f t="shared" ca="1" si="102"/>
        <v>ビ帝国|3|</v>
      </c>
      <c r="L74" s="50"/>
      <c r="M74" s="161" t="str">
        <f t="shared" ca="1" si="103"/>
        <v>HBC|3|</v>
      </c>
      <c r="N74" s="161"/>
      <c r="O74" s="161" t="str">
        <f t="shared" si="104"/>
        <v/>
      </c>
      <c r="P74" s="162"/>
      <c r="R74" s="130"/>
      <c r="S74" s="130"/>
      <c r="T74" s="130"/>
      <c r="AE74" s="43"/>
      <c r="AF74" s="44"/>
      <c r="AG74" s="45">
        <f ca="1">AS$62</f>
        <v>11</v>
      </c>
      <c r="AH74" s="121">
        <f t="shared" ref="AH74:AU74" ca="1" si="109">IF(ISNA(AH19),0,IF(AH19="",0,IF(AH$62=$AG74,1,0)*AH19))</f>
        <v>0</v>
      </c>
      <c r="AI74" s="121">
        <f t="shared" ca="1" si="109"/>
        <v>0</v>
      </c>
      <c r="AJ74" s="121">
        <f t="shared" ca="1" si="109"/>
        <v>0</v>
      </c>
      <c r="AK74" s="121">
        <f t="shared" ca="1" si="109"/>
        <v>0</v>
      </c>
      <c r="AL74" s="121">
        <f t="shared" ca="1" si="109"/>
        <v>0</v>
      </c>
      <c r="AM74" s="121">
        <f t="shared" ca="1" si="109"/>
        <v>0</v>
      </c>
      <c r="AN74" s="121">
        <f t="shared" ca="1" si="109"/>
        <v>0</v>
      </c>
      <c r="AO74" s="121">
        <f t="shared" ca="1" si="109"/>
        <v>0</v>
      </c>
      <c r="AP74" s="121">
        <f t="shared" ca="1" si="109"/>
        <v>0</v>
      </c>
      <c r="AQ74" s="121">
        <f t="shared" ca="1" si="109"/>
        <v>0</v>
      </c>
      <c r="AR74" s="121">
        <f t="shared" ca="1" si="109"/>
        <v>0</v>
      </c>
      <c r="AS74" s="121">
        <f t="shared" si="109"/>
        <v>0</v>
      </c>
      <c r="AT74" s="121">
        <f t="shared" ca="1" si="109"/>
        <v>0</v>
      </c>
      <c r="AU74" s="121">
        <f t="shared" ca="1" si="109"/>
        <v>0</v>
      </c>
    </row>
    <row r="75" spans="1:47">
      <c r="A75">
        <v>6</v>
      </c>
      <c r="C75" s="160"/>
      <c r="D75" s="50" t="str">
        <f t="shared" si="98"/>
        <v>| 6 |</v>
      </c>
      <c r="E75" s="161" t="str">
        <f t="shared" ca="1" si="99"/>
        <v>HBC|3|</v>
      </c>
      <c r="F75" s="50"/>
      <c r="G75" s="161" t="str">
        <f t="shared" ca="1" si="100"/>
        <v>らぶべ|3|</v>
      </c>
      <c r="H75" s="50"/>
      <c r="I75" s="161" t="str">
        <f t="shared" ca="1" si="101"/>
        <v>ザマス|3|</v>
      </c>
      <c r="J75" s="50"/>
      <c r="K75" s="161" t="str">
        <f t="shared" ca="1" si="102"/>
        <v>マリン|0|</v>
      </c>
      <c r="L75" s="50"/>
      <c r="M75" s="161" t="str">
        <f t="shared" ca="1" si="103"/>
        <v>どなつ|3|</v>
      </c>
      <c r="N75" s="161"/>
      <c r="O75" s="161" t="str">
        <f t="shared" si="104"/>
        <v/>
      </c>
      <c r="P75" s="162"/>
      <c r="R75" s="130"/>
      <c r="S75" s="130"/>
      <c r="T75" s="130"/>
      <c r="AE75" s="43"/>
      <c r="AF75" s="44"/>
      <c r="AG75" s="45">
        <f ca="1">AT$62</f>
        <v>11</v>
      </c>
      <c r="AH75" s="121">
        <f t="shared" ref="AH75:AU75" ca="1" si="110">IF(ISNA(AH20),0,IF(AH20="",0,IF(AH$62=$AG75,1,0)*AH20))</f>
        <v>0</v>
      </c>
      <c r="AI75" s="121">
        <f t="shared" ca="1" si="110"/>
        <v>0</v>
      </c>
      <c r="AJ75" s="121">
        <f t="shared" ca="1" si="110"/>
        <v>0</v>
      </c>
      <c r="AK75" s="121">
        <f t="shared" ca="1" si="110"/>
        <v>0</v>
      </c>
      <c r="AL75" s="121">
        <f t="shared" ca="1" si="110"/>
        <v>0</v>
      </c>
      <c r="AM75" s="121">
        <f t="shared" ca="1" si="110"/>
        <v>0</v>
      </c>
      <c r="AN75" s="121">
        <f t="shared" ca="1" si="110"/>
        <v>0</v>
      </c>
      <c r="AO75" s="121">
        <f t="shared" ca="1" si="110"/>
        <v>0</v>
      </c>
      <c r="AP75" s="121">
        <f t="shared" ca="1" si="110"/>
        <v>0</v>
      </c>
      <c r="AQ75" s="121">
        <f t="shared" ca="1" si="110"/>
        <v>0</v>
      </c>
      <c r="AR75" s="121">
        <f t="shared" ca="1" si="110"/>
        <v>0</v>
      </c>
      <c r="AS75" s="121">
        <f t="shared" ca="1" si="110"/>
        <v>0</v>
      </c>
      <c r="AT75" s="121">
        <f t="shared" si="110"/>
        <v>0</v>
      </c>
      <c r="AU75" s="121">
        <f t="shared" ca="1" si="110"/>
        <v>0</v>
      </c>
    </row>
    <row r="76" spans="1:47">
      <c r="A76">
        <v>7</v>
      </c>
      <c r="C76" s="160"/>
      <c r="D76" s="50" t="str">
        <f t="shared" si="98"/>
        <v>| 7 |</v>
      </c>
      <c r="E76" s="161" t="str">
        <f t="shared" ca="1" si="99"/>
        <v>GFA|3|</v>
      </c>
      <c r="F76" s="50"/>
      <c r="G76" s="161" t="str">
        <f t="shared" ca="1" si="100"/>
        <v>ビ帝国|3|</v>
      </c>
      <c r="H76" s="50"/>
      <c r="I76" s="161" t="str">
        <f t="shared" ca="1" si="101"/>
        <v>VNQ|0|</v>
      </c>
      <c r="J76" s="50"/>
      <c r="K76" s="161" t="str">
        <f t="shared" ca="1" si="102"/>
        <v>HBC|3|</v>
      </c>
      <c r="L76" s="50"/>
      <c r="M76" s="161" t="str">
        <f t="shared" ca="1" si="103"/>
        <v>シルク|3|</v>
      </c>
      <c r="N76" s="161"/>
      <c r="O76" s="161" t="str">
        <f t="shared" si="104"/>
        <v/>
      </c>
      <c r="P76" s="162"/>
      <c r="R76" s="130"/>
      <c r="S76" s="130"/>
      <c r="T76" s="130"/>
      <c r="AE76" s="43"/>
      <c r="AF76" s="44"/>
      <c r="AG76" s="45">
        <f ca="1">AU$62</f>
        <v>11</v>
      </c>
      <c r="AH76" s="121">
        <f t="shared" ref="AH76:AU76" ca="1" si="111">IF(ISNA(AH21),0,IF(AH21="",0,IF(AH$62=$AG76,1,0)*AH21))</f>
        <v>0</v>
      </c>
      <c r="AI76" s="121">
        <f t="shared" ca="1" si="111"/>
        <v>0</v>
      </c>
      <c r="AJ76" s="121">
        <f t="shared" ca="1" si="111"/>
        <v>0</v>
      </c>
      <c r="AK76" s="121">
        <f t="shared" ca="1" si="111"/>
        <v>0</v>
      </c>
      <c r="AL76" s="121">
        <f t="shared" ca="1" si="111"/>
        <v>0</v>
      </c>
      <c r="AM76" s="121">
        <f t="shared" ca="1" si="111"/>
        <v>0</v>
      </c>
      <c r="AN76" s="121">
        <f t="shared" ca="1" si="111"/>
        <v>0</v>
      </c>
      <c r="AO76" s="121">
        <f t="shared" ca="1" si="111"/>
        <v>0</v>
      </c>
      <c r="AP76" s="121">
        <f t="shared" ca="1" si="111"/>
        <v>0</v>
      </c>
      <c r="AQ76" s="121">
        <f t="shared" ca="1" si="111"/>
        <v>0</v>
      </c>
      <c r="AR76" s="121">
        <f t="shared" ca="1" si="111"/>
        <v>0</v>
      </c>
      <c r="AS76" s="121">
        <f t="shared" ca="1" si="111"/>
        <v>0</v>
      </c>
      <c r="AT76" s="121">
        <f t="shared" ca="1" si="111"/>
        <v>0</v>
      </c>
      <c r="AU76" s="121">
        <f t="shared" si="111"/>
        <v>0</v>
      </c>
    </row>
    <row r="77" spans="1:47">
      <c r="A77">
        <v>8</v>
      </c>
      <c r="C77" s="160"/>
      <c r="D77" s="50" t="str">
        <f t="shared" si="98"/>
        <v>| 8 |</v>
      </c>
      <c r="E77" s="161" t="str">
        <f t="shared" ca="1" si="99"/>
        <v>どなつ|0|</v>
      </c>
      <c r="F77" s="50"/>
      <c r="G77" s="161" t="str">
        <f t="shared" ca="1" si="100"/>
        <v>マリン|0|</v>
      </c>
      <c r="H77" s="50"/>
      <c r="I77" s="161" t="str">
        <f t="shared" ca="1" si="101"/>
        <v>らぶべ|3|</v>
      </c>
      <c r="J77" s="50"/>
      <c r="K77" s="161" t="str">
        <f t="shared" ca="1" si="102"/>
        <v>VNQ|3|</v>
      </c>
      <c r="L77" s="50"/>
      <c r="M77" s="161" t="str">
        <f t="shared" ca="1" si="103"/>
        <v>シロA|3|</v>
      </c>
      <c r="N77" s="161"/>
      <c r="O77" s="161" t="str">
        <f t="shared" si="104"/>
        <v/>
      </c>
      <c r="P77" s="162"/>
      <c r="R77" s="130"/>
      <c r="S77" s="130"/>
      <c r="T77" s="130"/>
      <c r="AE77" s="43"/>
      <c r="AF77" s="44"/>
      <c r="AH77" s="139">
        <f t="shared" ref="AH77:AU77" ca="1" si="112">AH62-SUM(AH63:AH76)/100</f>
        <v>3</v>
      </c>
      <c r="AI77" s="139">
        <f t="shared" ca="1" si="112"/>
        <v>2</v>
      </c>
      <c r="AJ77" s="139">
        <f t="shared" ca="1" si="112"/>
        <v>4</v>
      </c>
      <c r="AK77" s="139">
        <f t="shared" ca="1" si="112"/>
        <v>5</v>
      </c>
      <c r="AL77" s="139">
        <f t="shared" ca="1" si="112"/>
        <v>1</v>
      </c>
      <c r="AM77" s="139">
        <f t="shared" ca="1" si="112"/>
        <v>9</v>
      </c>
      <c r="AN77" s="139">
        <f t="shared" ca="1" si="112"/>
        <v>6</v>
      </c>
      <c r="AO77" s="139">
        <f t="shared" ca="1" si="112"/>
        <v>10</v>
      </c>
      <c r="AP77" s="139">
        <f t="shared" ca="1" si="112"/>
        <v>8</v>
      </c>
      <c r="AQ77" s="139">
        <f t="shared" ca="1" si="112"/>
        <v>7</v>
      </c>
      <c r="AR77" s="139">
        <f t="shared" ca="1" si="112"/>
        <v>11</v>
      </c>
      <c r="AS77" s="139">
        <f t="shared" ca="1" si="112"/>
        <v>11</v>
      </c>
      <c r="AT77" s="139">
        <f t="shared" ca="1" si="112"/>
        <v>11</v>
      </c>
      <c r="AU77" s="139">
        <f t="shared" ca="1" si="112"/>
        <v>11</v>
      </c>
    </row>
    <row r="78" spans="1:47">
      <c r="A78">
        <v>9</v>
      </c>
      <c r="C78" s="160"/>
      <c r="D78" s="50" t="str">
        <f t="shared" si="98"/>
        <v>| 9 |</v>
      </c>
      <c r="E78" s="161" t="str">
        <f t="shared" ca="1" si="99"/>
        <v>シロA|0|</v>
      </c>
      <c r="F78" s="50"/>
      <c r="G78" s="161" t="str">
        <f t="shared" ca="1" si="100"/>
        <v>VNQ|3|</v>
      </c>
      <c r="H78" s="50"/>
      <c r="I78" s="161" t="str">
        <f t="shared" ca="1" si="101"/>
        <v>どなつ|3|</v>
      </c>
      <c r="J78" s="50"/>
      <c r="K78" s="161" t="str">
        <f t="shared" ca="1" si="102"/>
        <v>GFA|0|</v>
      </c>
      <c r="L78" s="50"/>
      <c r="M78" s="161" t="str">
        <f t="shared" ca="1" si="103"/>
        <v>ビ帝国|3|</v>
      </c>
      <c r="N78" s="161"/>
      <c r="O78" s="161" t="str">
        <f t="shared" si="104"/>
        <v/>
      </c>
      <c r="P78" s="162"/>
      <c r="R78" s="130"/>
      <c r="S78" s="130"/>
      <c r="T78" s="130"/>
      <c r="AE78" s="43"/>
      <c r="AF78" s="44"/>
      <c r="AG78" t="s">
        <v>210</v>
      </c>
      <c r="AH78" s="118">
        <f t="shared" ref="AH78:AU78" ca="1" si="113">RANK(AH77,$AH$77:$AU$77,1)</f>
        <v>3</v>
      </c>
      <c r="AI78" s="119">
        <f t="shared" ca="1" si="113"/>
        <v>2</v>
      </c>
      <c r="AJ78" s="119">
        <f t="shared" ca="1" si="113"/>
        <v>4</v>
      </c>
      <c r="AK78" s="119">
        <f t="shared" ca="1" si="113"/>
        <v>5</v>
      </c>
      <c r="AL78" s="119">
        <f t="shared" ca="1" si="113"/>
        <v>1</v>
      </c>
      <c r="AM78" s="119">
        <f t="shared" ca="1" si="113"/>
        <v>9</v>
      </c>
      <c r="AN78" s="119">
        <f t="shared" ca="1" si="113"/>
        <v>6</v>
      </c>
      <c r="AO78" s="119">
        <f t="shared" ca="1" si="113"/>
        <v>10</v>
      </c>
      <c r="AP78" s="119">
        <f t="shared" ca="1" si="113"/>
        <v>8</v>
      </c>
      <c r="AQ78" s="119">
        <f t="shared" ca="1" si="113"/>
        <v>7</v>
      </c>
      <c r="AR78" s="119">
        <f t="shared" ca="1" si="113"/>
        <v>11</v>
      </c>
      <c r="AS78" s="119">
        <f t="shared" ca="1" si="113"/>
        <v>11</v>
      </c>
      <c r="AT78" s="119">
        <f t="shared" ca="1" si="113"/>
        <v>11</v>
      </c>
      <c r="AU78" s="120">
        <f t="shared" ca="1" si="113"/>
        <v>11</v>
      </c>
    </row>
    <row r="79" spans="1:47">
      <c r="A79">
        <v>10</v>
      </c>
      <c r="C79" s="160"/>
      <c r="D79" s="50" t="str">
        <f t="shared" si="98"/>
        <v/>
      </c>
      <c r="E79" s="161" t="str">
        <f t="shared" si="99"/>
        <v/>
      </c>
      <c r="F79" s="50"/>
      <c r="G79" s="161" t="str">
        <f t="shared" si="100"/>
        <v/>
      </c>
      <c r="H79" s="50"/>
      <c r="I79" s="161" t="str">
        <f t="shared" si="101"/>
        <v/>
      </c>
      <c r="J79" s="50"/>
      <c r="K79" s="161" t="str">
        <f t="shared" si="102"/>
        <v/>
      </c>
      <c r="L79" s="50"/>
      <c r="M79" s="161" t="str">
        <f t="shared" si="103"/>
        <v/>
      </c>
      <c r="N79" s="161"/>
      <c r="O79" s="161" t="str">
        <f t="shared" si="104"/>
        <v/>
      </c>
      <c r="P79" s="162"/>
      <c r="R79" s="130"/>
      <c r="S79" s="130"/>
      <c r="T79" s="130"/>
      <c r="AE79" s="43"/>
      <c r="AF79" s="44"/>
      <c r="AG79" s="45">
        <f ca="1">AH78</f>
        <v>3</v>
      </c>
      <c r="AH79" s="121">
        <f t="shared" ref="AH79:AU79" si="114">IF(ISNA(AH8),0,IF(AH8="",0,IF(AH$78=$AG79,1,0)*AH8))</f>
        <v>0</v>
      </c>
      <c r="AI79" s="121">
        <f t="shared" ca="1" si="114"/>
        <v>0</v>
      </c>
      <c r="AJ79" s="121">
        <f t="shared" ca="1" si="114"/>
        <v>0</v>
      </c>
      <c r="AK79" s="121">
        <f t="shared" ca="1" si="114"/>
        <v>0</v>
      </c>
      <c r="AL79" s="121">
        <f t="shared" ca="1" si="114"/>
        <v>0</v>
      </c>
      <c r="AM79" s="121">
        <f t="shared" ca="1" si="114"/>
        <v>0</v>
      </c>
      <c r="AN79" s="121">
        <f t="shared" ca="1" si="114"/>
        <v>0</v>
      </c>
      <c r="AO79" s="121">
        <f t="shared" ca="1" si="114"/>
        <v>0</v>
      </c>
      <c r="AP79" s="121">
        <f t="shared" ca="1" si="114"/>
        <v>0</v>
      </c>
      <c r="AQ79" s="121">
        <f t="shared" ca="1" si="114"/>
        <v>0</v>
      </c>
      <c r="AR79" s="121">
        <f t="shared" ca="1" si="114"/>
        <v>0</v>
      </c>
      <c r="AS79" s="121">
        <f t="shared" ca="1" si="114"/>
        <v>0</v>
      </c>
      <c r="AT79" s="121">
        <f t="shared" ca="1" si="114"/>
        <v>0</v>
      </c>
      <c r="AU79" s="121">
        <f t="shared" ca="1" si="114"/>
        <v>0</v>
      </c>
    </row>
    <row r="80" spans="1:47">
      <c r="A80">
        <v>11</v>
      </c>
      <c r="C80" s="160"/>
      <c r="D80" s="50" t="str">
        <f t="shared" si="98"/>
        <v/>
      </c>
      <c r="E80" s="161" t="str">
        <f t="shared" si="99"/>
        <v/>
      </c>
      <c r="F80" s="50"/>
      <c r="G80" s="161" t="str">
        <f t="shared" si="100"/>
        <v/>
      </c>
      <c r="H80" s="50"/>
      <c r="I80" s="161" t="str">
        <f t="shared" si="101"/>
        <v/>
      </c>
      <c r="J80" s="50"/>
      <c r="K80" s="161" t="str">
        <f t="shared" si="102"/>
        <v/>
      </c>
      <c r="L80" s="50"/>
      <c r="M80" s="161" t="str">
        <f t="shared" si="103"/>
        <v/>
      </c>
      <c r="N80" s="161"/>
      <c r="O80" s="161" t="str">
        <f t="shared" si="104"/>
        <v/>
      </c>
      <c r="P80" s="162"/>
      <c r="R80" s="130"/>
      <c r="S80" s="130"/>
      <c r="T80" s="130"/>
      <c r="AE80" s="43"/>
      <c r="AF80" s="44"/>
      <c r="AG80" s="45">
        <f ca="1">AI78</f>
        <v>2</v>
      </c>
      <c r="AH80" s="121">
        <f t="shared" ref="AH80:AU80" ca="1" si="115">IF(ISNA(AH9),0,IF(AH9="",0,IF(AH$78=$AG80,1,0)*AH9))</f>
        <v>0</v>
      </c>
      <c r="AI80" s="121">
        <f t="shared" si="115"/>
        <v>0</v>
      </c>
      <c r="AJ80" s="121">
        <f t="shared" ca="1" si="115"/>
        <v>0</v>
      </c>
      <c r="AK80" s="121">
        <f t="shared" ca="1" si="115"/>
        <v>0</v>
      </c>
      <c r="AL80" s="121">
        <f t="shared" ca="1" si="115"/>
        <v>0</v>
      </c>
      <c r="AM80" s="121">
        <f t="shared" ca="1" si="115"/>
        <v>0</v>
      </c>
      <c r="AN80" s="121">
        <f t="shared" ca="1" si="115"/>
        <v>0</v>
      </c>
      <c r="AO80" s="121">
        <f t="shared" ca="1" si="115"/>
        <v>0</v>
      </c>
      <c r="AP80" s="121">
        <f t="shared" ca="1" si="115"/>
        <v>0</v>
      </c>
      <c r="AQ80" s="121">
        <f t="shared" ca="1" si="115"/>
        <v>0</v>
      </c>
      <c r="AR80" s="121">
        <f t="shared" ca="1" si="115"/>
        <v>0</v>
      </c>
      <c r="AS80" s="121">
        <f t="shared" ca="1" si="115"/>
        <v>0</v>
      </c>
      <c r="AT80" s="121">
        <f t="shared" ca="1" si="115"/>
        <v>0</v>
      </c>
      <c r="AU80" s="121">
        <f t="shared" ca="1" si="115"/>
        <v>0</v>
      </c>
    </row>
    <row r="81" spans="1:47">
      <c r="A81">
        <v>12</v>
      </c>
      <c r="C81" s="160"/>
      <c r="D81" s="50" t="str">
        <f t="shared" si="98"/>
        <v/>
      </c>
      <c r="E81" s="161" t="str">
        <f t="shared" si="99"/>
        <v/>
      </c>
      <c r="F81" s="50"/>
      <c r="G81" s="161" t="str">
        <f t="shared" si="100"/>
        <v/>
      </c>
      <c r="H81" s="50"/>
      <c r="I81" s="161" t="str">
        <f t="shared" si="101"/>
        <v/>
      </c>
      <c r="J81" s="50"/>
      <c r="K81" s="161" t="str">
        <f t="shared" si="102"/>
        <v/>
      </c>
      <c r="L81" s="50"/>
      <c r="M81" s="161" t="str">
        <f t="shared" si="103"/>
        <v/>
      </c>
      <c r="N81" s="161"/>
      <c r="O81" s="161" t="str">
        <f t="shared" si="104"/>
        <v/>
      </c>
      <c r="P81" s="162"/>
      <c r="R81" s="130"/>
      <c r="S81" s="130"/>
      <c r="T81" s="130"/>
      <c r="AE81" s="43"/>
      <c r="AF81" s="44"/>
      <c r="AG81" s="45">
        <f ca="1">AJ78</f>
        <v>4</v>
      </c>
      <c r="AH81" s="121">
        <f t="shared" ref="AH81:AU81" ca="1" si="116">IF(ISNA(AH10),0,IF(AH10="",0,IF(AH$78=$AG81,1,0)*AH10))</f>
        <v>0</v>
      </c>
      <c r="AI81" s="121">
        <f t="shared" ca="1" si="116"/>
        <v>0</v>
      </c>
      <c r="AJ81" s="121">
        <f t="shared" si="116"/>
        <v>0</v>
      </c>
      <c r="AK81" s="121">
        <f t="shared" ca="1" si="116"/>
        <v>0</v>
      </c>
      <c r="AL81" s="121">
        <f t="shared" ca="1" si="116"/>
        <v>0</v>
      </c>
      <c r="AM81" s="121">
        <f t="shared" ca="1" si="116"/>
        <v>0</v>
      </c>
      <c r="AN81" s="121">
        <f t="shared" ca="1" si="116"/>
        <v>0</v>
      </c>
      <c r="AO81" s="121">
        <f t="shared" ca="1" si="116"/>
        <v>0</v>
      </c>
      <c r="AP81" s="121">
        <f t="shared" ca="1" si="116"/>
        <v>0</v>
      </c>
      <c r="AQ81" s="121">
        <f t="shared" ca="1" si="116"/>
        <v>0</v>
      </c>
      <c r="AR81" s="121">
        <f t="shared" ca="1" si="116"/>
        <v>0</v>
      </c>
      <c r="AS81" s="121">
        <f t="shared" ca="1" si="116"/>
        <v>0</v>
      </c>
      <c r="AT81" s="121">
        <f t="shared" ca="1" si="116"/>
        <v>0</v>
      </c>
      <c r="AU81" s="121">
        <f t="shared" ca="1" si="116"/>
        <v>0</v>
      </c>
    </row>
    <row r="82" spans="1:47">
      <c r="A82">
        <v>13</v>
      </c>
      <c r="C82" s="160"/>
      <c r="D82" s="50" t="str">
        <f t="shared" si="98"/>
        <v/>
      </c>
      <c r="E82" s="161" t="str">
        <f t="shared" si="99"/>
        <v/>
      </c>
      <c r="F82" s="50"/>
      <c r="G82" s="161" t="str">
        <f t="shared" si="100"/>
        <v/>
      </c>
      <c r="H82" s="50"/>
      <c r="I82" s="161" t="str">
        <f t="shared" si="101"/>
        <v/>
      </c>
      <c r="J82" s="50"/>
      <c r="K82" s="161" t="str">
        <f t="shared" si="102"/>
        <v/>
      </c>
      <c r="L82" s="50"/>
      <c r="M82" s="161" t="str">
        <f t="shared" si="103"/>
        <v/>
      </c>
      <c r="N82" s="161"/>
      <c r="O82" s="161" t="str">
        <f t="shared" si="104"/>
        <v/>
      </c>
      <c r="P82" s="162"/>
      <c r="R82" s="130"/>
      <c r="S82" s="130"/>
      <c r="T82" s="130"/>
      <c r="AE82" s="43"/>
      <c r="AF82" s="44"/>
      <c r="AG82" s="45">
        <f ca="1">AK78</f>
        <v>5</v>
      </c>
      <c r="AH82" s="121">
        <f t="shared" ref="AH82:AU82" ca="1" si="117">IF(ISNA(AH11),0,IF(AH11="",0,IF(AH$78=$AG82,1,0)*AH11))</f>
        <v>0</v>
      </c>
      <c r="AI82" s="121">
        <f t="shared" ca="1" si="117"/>
        <v>0</v>
      </c>
      <c r="AJ82" s="121">
        <f t="shared" ca="1" si="117"/>
        <v>0</v>
      </c>
      <c r="AK82" s="121">
        <f t="shared" si="117"/>
        <v>0</v>
      </c>
      <c r="AL82" s="121">
        <f t="shared" ca="1" si="117"/>
        <v>0</v>
      </c>
      <c r="AM82" s="121">
        <f t="shared" ca="1" si="117"/>
        <v>0</v>
      </c>
      <c r="AN82" s="121">
        <f t="shared" ca="1" si="117"/>
        <v>0</v>
      </c>
      <c r="AO82" s="121">
        <f t="shared" ca="1" si="117"/>
        <v>0</v>
      </c>
      <c r="AP82" s="121">
        <f t="shared" ca="1" si="117"/>
        <v>0</v>
      </c>
      <c r="AQ82" s="121">
        <f t="shared" ca="1" si="117"/>
        <v>0</v>
      </c>
      <c r="AR82" s="121">
        <f t="shared" ca="1" si="117"/>
        <v>0</v>
      </c>
      <c r="AS82" s="121">
        <f t="shared" ca="1" si="117"/>
        <v>0</v>
      </c>
      <c r="AT82" s="121">
        <f t="shared" ca="1" si="117"/>
        <v>0</v>
      </c>
      <c r="AU82" s="121">
        <f t="shared" ca="1" si="117"/>
        <v>0</v>
      </c>
    </row>
    <row r="83" spans="1:47">
      <c r="C83" s="160"/>
      <c r="D83" s="50"/>
      <c r="E83" s="50"/>
      <c r="F83" s="50"/>
      <c r="G83" s="50"/>
      <c r="H83" s="50"/>
      <c r="I83" s="50"/>
      <c r="J83" s="50"/>
      <c r="K83" s="50"/>
      <c r="L83" s="50"/>
      <c r="M83" s="50"/>
      <c r="N83" s="50"/>
      <c r="O83" s="50"/>
      <c r="P83" s="162"/>
      <c r="Q83" s="130"/>
      <c r="R83" s="130"/>
      <c r="S83" s="130"/>
      <c r="T83" s="130"/>
      <c r="U83" s="130"/>
      <c r="V83" s="130"/>
      <c r="W83" s="130"/>
      <c r="X83" s="130"/>
      <c r="Y83" s="130"/>
      <c r="Z83" s="130"/>
      <c r="AA83" s="130"/>
      <c r="AB83" s="130"/>
      <c r="AC83" s="130"/>
      <c r="AE83" s="43"/>
      <c r="AF83" s="44"/>
      <c r="AG83" s="45">
        <f ca="1">AL78</f>
        <v>1</v>
      </c>
      <c r="AH83" s="121">
        <f t="shared" ref="AH83:AU83" ca="1" si="118">IF(ISNA(AH12),0,IF(AH12="",0,IF(AH$78=$AG83,1,0)*AH12))</f>
        <v>0</v>
      </c>
      <c r="AI83" s="121">
        <f t="shared" ca="1" si="118"/>
        <v>0</v>
      </c>
      <c r="AJ83" s="121">
        <f t="shared" ca="1" si="118"/>
        <v>0</v>
      </c>
      <c r="AK83" s="121">
        <f t="shared" ca="1" si="118"/>
        <v>0</v>
      </c>
      <c r="AL83" s="121">
        <f t="shared" si="118"/>
        <v>0</v>
      </c>
      <c r="AM83" s="121">
        <f t="shared" ca="1" si="118"/>
        <v>0</v>
      </c>
      <c r="AN83" s="121">
        <f t="shared" ca="1" si="118"/>
        <v>0</v>
      </c>
      <c r="AO83" s="121">
        <f t="shared" ca="1" si="118"/>
        <v>0</v>
      </c>
      <c r="AP83" s="121">
        <f t="shared" ca="1" si="118"/>
        <v>0</v>
      </c>
      <c r="AQ83" s="121">
        <f t="shared" ca="1" si="118"/>
        <v>0</v>
      </c>
      <c r="AR83" s="121">
        <f t="shared" ca="1" si="118"/>
        <v>0</v>
      </c>
      <c r="AS83" s="121">
        <f t="shared" ca="1" si="118"/>
        <v>0</v>
      </c>
      <c r="AT83" s="121">
        <f t="shared" ca="1" si="118"/>
        <v>0</v>
      </c>
      <c r="AU83" s="121">
        <f t="shared" ca="1" si="118"/>
        <v>0</v>
      </c>
    </row>
    <row r="84" spans="1:47">
      <c r="A84">
        <v>0</v>
      </c>
      <c r="C84" s="160"/>
      <c r="D84" s="50" t="str">
        <f>IF($B$65&gt;=E$66,IF($A84&gt;=$B$2,"",CONCATENATE("| "," |")),"")</f>
        <v>|  |</v>
      </c>
      <c r="E84" s="161" t="str">
        <f>IF($B$65&gt;=E$66,IF($A84&gt;=$B$2,"",CONCATENATE(INDEX($B$22:$AC$35,$A84+1,$B$64*2+E$66),"|",INDEX($B$22:$AC$35,$A84+1,$B$64*2+E$66+1),"|")),"")</f>
        <v>ビ帝国|6|</v>
      </c>
      <c r="F84" s="43"/>
      <c r="G84" s="161" t="str">
        <f>IF($B$65&gt;=G$66,IF($A84&gt;=$B$2,"",CONCATENATE(INDEX($B$22:$AC$35,$A84+1,$B$64*2+G$66+1),"|",INDEX($B$22:$AC$35,$A84+1,$B$64*2+G$66+2),"|")),"")</f>
        <v>HBC|9|</v>
      </c>
      <c r="H84" s="43"/>
      <c r="I84" s="161" t="str">
        <f>IF($B$65&gt;=I$66,IF($A84&gt;=$B$2,"",CONCATENATE(INDEX($B$22:$AC$35,$A84+1,$B$64*2+I$66*2-1),"|",INDEX($B$22:$AC$35,$A84+1,$B$64*2+I$66*2),"|")),"")</f>
        <v>らぶべ|6|</v>
      </c>
      <c r="J84" s="43"/>
      <c r="K84" s="161" t="str">
        <f>IF($B$65&gt;=K$66,IF($A84&gt;=$B$2,"",CONCATENATE(INDEX($B$22:$AC$35,$A84+1,$B$64*2+K$66*2-1),"|",INDEX($B$22:$AC$35,$A84+1,$B$64*2+K$66*2),"|")),"")</f>
        <v>ザマス|8|</v>
      </c>
      <c r="L84" s="43"/>
      <c r="M84" s="161" t="str">
        <f>IF($B$65&gt;=M$66,IF($A84&gt;=$B$2,"",CONCATENATE(INDEX($B$22:$AC$35,$A84+1,$B$64*2+M$66*2-1),"|",INDEX($B$22:$AC$35,$A84+1,$B$64*2+M$66*2),"|")),"")</f>
        <v>シルク|9|</v>
      </c>
      <c r="N84" s="43"/>
      <c r="O84" s="161" t="str">
        <f>IF($B$65&gt;=O$66,IF($A84&gt;=$B$2,"",CONCATENATE(INDEX($B$22:$AC$35,$A84+1,$B$64*2+O$66*2-1),"|",INDEX($B$22:$AC$35,$A84+1,$B$64*2+O$66*2),"|")),"")</f>
        <v/>
      </c>
      <c r="P84" s="163"/>
      <c r="Q84" s="130"/>
      <c r="S84" s="130"/>
      <c r="U84" s="130"/>
      <c r="W84" s="130"/>
      <c r="Y84" s="130"/>
      <c r="AA84" s="130"/>
      <c r="AB84" s="130"/>
      <c r="AC84" s="130"/>
      <c r="AE84" s="43"/>
      <c r="AF84" s="44"/>
      <c r="AG84" s="45">
        <f ca="1">AM78</f>
        <v>9</v>
      </c>
      <c r="AH84" s="121">
        <f t="shared" ref="AH84:AU84" ca="1" si="119">IF(ISNA(AH13),0,IF(AH13="",0,IF(AH$78=$AG84,1,0)*AH13))</f>
        <v>0</v>
      </c>
      <c r="AI84" s="121">
        <f t="shared" ca="1" si="119"/>
        <v>0</v>
      </c>
      <c r="AJ84" s="121">
        <f t="shared" ca="1" si="119"/>
        <v>0</v>
      </c>
      <c r="AK84" s="121">
        <f t="shared" ca="1" si="119"/>
        <v>0</v>
      </c>
      <c r="AL84" s="121">
        <f t="shared" ca="1" si="119"/>
        <v>0</v>
      </c>
      <c r="AM84" s="121">
        <f t="shared" si="119"/>
        <v>0</v>
      </c>
      <c r="AN84" s="121">
        <f t="shared" ca="1" si="119"/>
        <v>0</v>
      </c>
      <c r="AO84" s="121">
        <f t="shared" ca="1" si="119"/>
        <v>0</v>
      </c>
      <c r="AP84" s="121">
        <f t="shared" ca="1" si="119"/>
        <v>0</v>
      </c>
      <c r="AQ84" s="121">
        <f t="shared" ca="1" si="119"/>
        <v>0</v>
      </c>
      <c r="AR84" s="121">
        <f t="shared" ca="1" si="119"/>
        <v>0</v>
      </c>
      <c r="AS84" s="121">
        <f t="shared" ca="1" si="119"/>
        <v>0</v>
      </c>
      <c r="AT84" s="121">
        <f t="shared" ca="1" si="119"/>
        <v>0</v>
      </c>
      <c r="AU84" s="121">
        <f t="shared" ca="1" si="119"/>
        <v>0</v>
      </c>
    </row>
    <row r="85" spans="1:47">
      <c r="A85">
        <v>1</v>
      </c>
      <c r="C85" s="160"/>
      <c r="D85" s="50" t="str">
        <f t="shared" ref="D85:D97" si="120">IF($B$65&gt;=E$66,IF($A85&gt;=$B$2,"",CONCATENATE("| ",A85," |")),"")</f>
        <v>| 1 |</v>
      </c>
      <c r="E85" s="161" t="str">
        <f t="shared" ref="E85:E97" ca="1" si="121">IF($B$65&gt;=E$66,IF($A85&gt;=$B$2,"",CONCATENATE(INDEX($B$22:$AC$35,$A85+1,$B$64*2+E$66*2-1),"|",IF(ISBLANK(INDEX($B$22:$AC$35,$A85+1,$B$64*2+E$66*2)),"-",INDEX($B$22:$AC$35,$A85+1,$B$64*2+E$66*2)),"|")),"")</f>
        <v>らぶべ|3|</v>
      </c>
      <c r="F85" s="43"/>
      <c r="G85" s="161" t="str">
        <f t="shared" ref="G85:G97" ca="1" si="122">IF($B$65&gt;=G$66,IF($A85&gt;=$B$2,"",CONCATENATE(INDEX($B$22:$AC$35,$A85+1,$B$64*2+G$66*2-1),"|",IF(ISBLANK(INDEX($B$22:$AC$35,$A85+1,$B$64*2+G$66*2)),"-",INDEX($B$22:$AC$35,$A85+1,$B$64*2+G$66*2)),"|")),"")</f>
        <v>ザマス|3|</v>
      </c>
      <c r="H85" s="43"/>
      <c r="I85" s="161" t="str">
        <f t="shared" ref="I85:I97" ca="1" si="123">IF($B$65&gt;=I$66,IF($A85&gt;=$B$2,"",CONCATENATE(INDEX($B$22:$AC$35,$A85+1,$B$64*2+I$66*2-1),"|",IF(ISBLANK(INDEX($B$22:$AC$35,$A85+1,$B$64*2+I$66*2)),"-",INDEX($B$22:$AC$35,$A85+1,$B$64*2+I$66*2)),"|")),"")</f>
        <v>ビ帝国|0|</v>
      </c>
      <c r="J85" s="43"/>
      <c r="K85" s="161" t="str">
        <f t="shared" ref="K85:K97" ca="1" si="124">IF($B$65&gt;=K$66,IF($A85&gt;=$B$2,"",CONCATENATE(INDEX($B$22:$AC$35,$A85+1,$B$64*2+K$66*2-1),"|",IF(ISBLANK(INDEX($B$22:$AC$35,$A85+1,$B$64*2+K$66*2)),"-",INDEX($B$22:$AC$35,$A85+1,$B$64*2+K$66*2)),"|")),"")</f>
        <v>HBC|0|</v>
      </c>
      <c r="L85" s="43"/>
      <c r="M85" s="161" t="str">
        <f t="shared" ref="M85:M97" ca="1" si="125">IF($B$65&gt;=M$66,IF($A85&gt;=$B$2,"",CONCATENATE(INDEX($B$22:$AC$35,$A85+1,$B$64*2+M$66*2-1),"|",IF(ISBLANK(INDEX($B$22:$AC$35,$A85+1,$B$64*2+M$66*2)),"-",INDEX($B$22:$AC$35,$A85+1,$B$64*2+M$66*2)),"|")),"")</f>
        <v>VNQ|0|</v>
      </c>
      <c r="N85" s="43"/>
      <c r="O85" s="161" t="str">
        <f t="shared" ref="O85:O97" si="126">IF($B$65&gt;=O$66,IF($A85&gt;=$B$2,"",CONCATENATE(INDEX($B$22:$AC$35,$A85+1,$B$64*2+O$66*2-1),"|",IF(ISBLANK(INDEX($B$22:$AC$35,$A85+1,$B$64*2+O$66*2)),"-",INDEX($B$22:$AC$35,$A85+1,$B$64*2+O$66*2)),"|")),"")</f>
        <v/>
      </c>
      <c r="P85" s="163"/>
      <c r="Q85" s="130"/>
      <c r="S85" s="130"/>
      <c r="U85" s="130"/>
      <c r="W85" s="130"/>
      <c r="Y85" s="130"/>
      <c r="AE85" s="43"/>
      <c r="AF85" s="44"/>
      <c r="AG85" s="45">
        <f ca="1">AN78</f>
        <v>6</v>
      </c>
      <c r="AH85" s="121">
        <f t="shared" ref="AH85:AU85" ca="1" si="127">IF(ISNA(AH14),0,IF(AH14="",0,IF(AH$78=$AG85,1,0)*AH14))</f>
        <v>0</v>
      </c>
      <c r="AI85" s="121">
        <f t="shared" ca="1" si="127"/>
        <v>0</v>
      </c>
      <c r="AJ85" s="121">
        <f t="shared" ca="1" si="127"/>
        <v>0</v>
      </c>
      <c r="AK85" s="121">
        <f t="shared" ca="1" si="127"/>
        <v>0</v>
      </c>
      <c r="AL85" s="121">
        <f t="shared" ca="1" si="127"/>
        <v>0</v>
      </c>
      <c r="AM85" s="121">
        <f t="shared" ca="1" si="127"/>
        <v>0</v>
      </c>
      <c r="AN85" s="121">
        <f t="shared" si="127"/>
        <v>0</v>
      </c>
      <c r="AO85" s="121">
        <f t="shared" ca="1" si="127"/>
        <v>0</v>
      </c>
      <c r="AP85" s="121">
        <f t="shared" ca="1" si="127"/>
        <v>0</v>
      </c>
      <c r="AQ85" s="121">
        <f t="shared" ca="1" si="127"/>
        <v>0</v>
      </c>
      <c r="AR85" s="121">
        <f t="shared" ca="1" si="127"/>
        <v>0</v>
      </c>
      <c r="AS85" s="121">
        <f t="shared" ca="1" si="127"/>
        <v>0</v>
      </c>
      <c r="AT85" s="121">
        <f t="shared" ca="1" si="127"/>
        <v>0</v>
      </c>
      <c r="AU85" s="121">
        <f t="shared" ca="1" si="127"/>
        <v>0</v>
      </c>
    </row>
    <row r="86" spans="1:47">
      <c r="A86">
        <v>2</v>
      </c>
      <c r="C86" s="160"/>
      <c r="D86" s="50" t="str">
        <f t="shared" si="120"/>
        <v>| 2 |</v>
      </c>
      <c r="E86" s="161" t="str">
        <f t="shared" ca="1" si="121"/>
        <v>VNQ|0|</v>
      </c>
      <c r="F86" s="43"/>
      <c r="G86" s="161" t="str">
        <f t="shared" ca="1" si="122"/>
        <v>GFA|3|</v>
      </c>
      <c r="H86" s="43"/>
      <c r="I86" s="161" t="str">
        <f t="shared" ca="1" si="123"/>
        <v>マリン|0|</v>
      </c>
      <c r="J86" s="43"/>
      <c r="K86" s="161" t="str">
        <f t="shared" ca="1" si="124"/>
        <v>どなつ|0|</v>
      </c>
      <c r="L86" s="43"/>
      <c r="M86" s="161" t="str">
        <f t="shared" ca="1" si="125"/>
        <v>シロA|0|</v>
      </c>
      <c r="N86" s="43"/>
      <c r="O86" s="161" t="str">
        <f t="shared" si="126"/>
        <v/>
      </c>
      <c r="P86" s="163"/>
      <c r="Q86" s="130"/>
      <c r="S86" s="130"/>
      <c r="U86" s="130"/>
      <c r="W86" s="130"/>
      <c r="Y86" s="130"/>
      <c r="AE86" s="43"/>
      <c r="AF86" s="44"/>
      <c r="AG86" s="45">
        <f ca="1">AO78</f>
        <v>10</v>
      </c>
      <c r="AH86" s="121">
        <f t="shared" ref="AH86:AU86" ca="1" si="128">IF(ISNA(AH15),0,IF(AH15="",0,IF(AH$78=$AG86,1,0)*AH15))</f>
        <v>0</v>
      </c>
      <c r="AI86" s="121">
        <f t="shared" ca="1" si="128"/>
        <v>0</v>
      </c>
      <c r="AJ86" s="121">
        <f t="shared" ca="1" si="128"/>
        <v>0</v>
      </c>
      <c r="AK86" s="121">
        <f t="shared" ca="1" si="128"/>
        <v>0</v>
      </c>
      <c r="AL86" s="121">
        <f t="shared" ca="1" si="128"/>
        <v>0</v>
      </c>
      <c r="AM86" s="121">
        <f t="shared" ca="1" si="128"/>
        <v>0</v>
      </c>
      <c r="AN86" s="121">
        <f t="shared" ca="1" si="128"/>
        <v>0</v>
      </c>
      <c r="AO86" s="121">
        <f t="shared" si="128"/>
        <v>0</v>
      </c>
      <c r="AP86" s="121">
        <f t="shared" ca="1" si="128"/>
        <v>0</v>
      </c>
      <c r="AQ86" s="121">
        <f t="shared" ca="1" si="128"/>
        <v>0</v>
      </c>
      <c r="AR86" s="121">
        <f t="shared" ca="1" si="128"/>
        <v>0</v>
      </c>
      <c r="AS86" s="121">
        <f t="shared" ca="1" si="128"/>
        <v>0</v>
      </c>
      <c r="AT86" s="121">
        <f t="shared" ca="1" si="128"/>
        <v>0</v>
      </c>
      <c r="AU86" s="121">
        <f t="shared" ca="1" si="128"/>
        <v>0</v>
      </c>
    </row>
    <row r="87" spans="1:47">
      <c r="A87">
        <v>3</v>
      </c>
      <c r="C87" s="160"/>
      <c r="D87" s="50" t="str">
        <f t="shared" si="120"/>
        <v>| 3 |</v>
      </c>
      <c r="E87" s="161" t="str">
        <f t="shared" ca="1" si="121"/>
        <v>GFA|0|</v>
      </c>
      <c r="F87" s="43"/>
      <c r="G87" s="161" t="str">
        <f t="shared" ca="1" si="122"/>
        <v>シロA|0|</v>
      </c>
      <c r="H87" s="43"/>
      <c r="I87" s="161" t="str">
        <f t="shared" ca="1" si="123"/>
        <v>VNQ|0|</v>
      </c>
      <c r="J87" s="43"/>
      <c r="K87" s="161" t="str">
        <f t="shared" ca="1" si="124"/>
        <v>マリン|0|</v>
      </c>
      <c r="L87" s="43"/>
      <c r="M87" s="161" t="str">
        <f t="shared" ca="1" si="125"/>
        <v>どなつ|0|</v>
      </c>
      <c r="N87" s="43"/>
      <c r="O87" s="161" t="str">
        <f t="shared" si="126"/>
        <v/>
      </c>
      <c r="P87" s="163"/>
      <c r="Q87" s="130"/>
      <c r="S87" s="130"/>
      <c r="U87" s="130"/>
      <c r="W87" s="130"/>
      <c r="Y87" s="130"/>
      <c r="AE87" s="43"/>
      <c r="AF87" s="44"/>
      <c r="AG87" s="45">
        <f ca="1">AP78</f>
        <v>8</v>
      </c>
      <c r="AH87" s="121">
        <f t="shared" ref="AH87:AU87" ca="1" si="129">IF(ISNA(AH16),0,IF(AH16="",0,IF(AH$78=$AG87,1,0)*AH16))</f>
        <v>0</v>
      </c>
      <c r="AI87" s="121">
        <f t="shared" ca="1" si="129"/>
        <v>0</v>
      </c>
      <c r="AJ87" s="121">
        <f t="shared" ca="1" si="129"/>
        <v>0</v>
      </c>
      <c r="AK87" s="121">
        <f t="shared" ca="1" si="129"/>
        <v>0</v>
      </c>
      <c r="AL87" s="121">
        <f t="shared" ca="1" si="129"/>
        <v>0</v>
      </c>
      <c r="AM87" s="121">
        <f t="shared" ca="1" si="129"/>
        <v>0</v>
      </c>
      <c r="AN87" s="121">
        <f t="shared" ca="1" si="129"/>
        <v>0</v>
      </c>
      <c r="AO87" s="121">
        <f t="shared" ca="1" si="129"/>
        <v>0</v>
      </c>
      <c r="AP87" s="121">
        <f t="shared" si="129"/>
        <v>0</v>
      </c>
      <c r="AQ87" s="121">
        <f t="shared" ca="1" si="129"/>
        <v>0</v>
      </c>
      <c r="AR87" s="121">
        <f t="shared" ca="1" si="129"/>
        <v>0</v>
      </c>
      <c r="AS87" s="121">
        <f t="shared" ca="1" si="129"/>
        <v>0</v>
      </c>
      <c r="AT87" s="121">
        <f t="shared" ca="1" si="129"/>
        <v>0</v>
      </c>
      <c r="AU87" s="121">
        <f t="shared" ca="1" si="129"/>
        <v>0</v>
      </c>
    </row>
    <row r="88" spans="1:47">
      <c r="A88">
        <v>4</v>
      </c>
      <c r="C88" s="160"/>
      <c r="D88" s="50" t="str">
        <f t="shared" si="120"/>
        <v>| 4 |</v>
      </c>
      <c r="E88" s="161" t="str">
        <f t="shared" ca="1" si="121"/>
        <v>HBC|3|</v>
      </c>
      <c r="F88" s="43"/>
      <c r="G88" s="161" t="str">
        <f t="shared" ca="1" si="122"/>
        <v>ビ帝国|0|</v>
      </c>
      <c r="H88" s="43"/>
      <c r="I88" s="161" t="str">
        <f t="shared" ca="1" si="123"/>
        <v>どなつ|3|</v>
      </c>
      <c r="J88" s="43"/>
      <c r="K88" s="161" t="str">
        <f t="shared" ca="1" si="124"/>
        <v>シロA|0|</v>
      </c>
      <c r="L88" s="43"/>
      <c r="M88" s="161" t="str">
        <f t="shared" ca="1" si="125"/>
        <v>GFA|0|</v>
      </c>
      <c r="N88" s="43"/>
      <c r="O88" s="161" t="str">
        <f t="shared" si="126"/>
        <v/>
      </c>
      <c r="P88" s="163"/>
      <c r="Q88" s="130"/>
      <c r="S88" s="130"/>
      <c r="U88" s="130"/>
      <c r="W88" s="130"/>
      <c r="Y88" s="130"/>
      <c r="AE88" s="43"/>
      <c r="AF88" s="44"/>
      <c r="AG88" s="45">
        <f ca="1">AQ$78</f>
        <v>7</v>
      </c>
      <c r="AH88" s="121">
        <f t="shared" ref="AH88:AU88" ca="1" si="130">IF(ISNA(AH17),0,IF(AH17="",0,IF(AH$78=$AG88,1,0)*AH17))</f>
        <v>0</v>
      </c>
      <c r="AI88" s="121">
        <f t="shared" ca="1" si="130"/>
        <v>0</v>
      </c>
      <c r="AJ88" s="121">
        <f t="shared" ca="1" si="130"/>
        <v>0</v>
      </c>
      <c r="AK88" s="121">
        <f t="shared" ca="1" si="130"/>
        <v>0</v>
      </c>
      <c r="AL88" s="121">
        <f t="shared" ca="1" si="130"/>
        <v>0</v>
      </c>
      <c r="AM88" s="121">
        <f t="shared" ca="1" si="130"/>
        <v>0</v>
      </c>
      <c r="AN88" s="121">
        <f t="shared" ca="1" si="130"/>
        <v>0</v>
      </c>
      <c r="AO88" s="121">
        <f t="shared" ca="1" si="130"/>
        <v>0</v>
      </c>
      <c r="AP88" s="121">
        <f t="shared" ca="1" si="130"/>
        <v>0</v>
      </c>
      <c r="AQ88" s="121">
        <f t="shared" si="130"/>
        <v>0</v>
      </c>
      <c r="AR88" s="121">
        <f t="shared" ca="1" si="130"/>
        <v>0</v>
      </c>
      <c r="AS88" s="121">
        <f t="shared" ca="1" si="130"/>
        <v>0</v>
      </c>
      <c r="AT88" s="121">
        <f t="shared" ca="1" si="130"/>
        <v>0</v>
      </c>
      <c r="AU88" s="121">
        <f t="shared" ca="1" si="130"/>
        <v>0</v>
      </c>
    </row>
    <row r="89" spans="1:47">
      <c r="A89">
        <v>5</v>
      </c>
      <c r="C89" s="160"/>
      <c r="D89" s="50" t="str">
        <f t="shared" si="120"/>
        <v>| 5 |</v>
      </c>
      <c r="E89" s="161" t="str">
        <f t="shared" ca="1" si="121"/>
        <v>どなつ|0|</v>
      </c>
      <c r="F89" s="43"/>
      <c r="G89" s="161" t="str">
        <f t="shared" ca="1" si="122"/>
        <v>マリン|0|</v>
      </c>
      <c r="H89" s="43"/>
      <c r="I89" s="161" t="str">
        <f t="shared" ca="1" si="123"/>
        <v>シルク|0|</v>
      </c>
      <c r="J89" s="43"/>
      <c r="K89" s="161" t="str">
        <f t="shared" ca="1" si="124"/>
        <v>VNQ|3|</v>
      </c>
      <c r="L89" s="43"/>
      <c r="M89" s="161" t="str">
        <f t="shared" ca="1" si="125"/>
        <v>らぶべ|3|</v>
      </c>
      <c r="N89" s="43"/>
      <c r="O89" s="161" t="str">
        <f t="shared" si="126"/>
        <v/>
      </c>
      <c r="P89" s="163"/>
      <c r="Q89" s="130"/>
      <c r="S89" s="130"/>
      <c r="U89" s="130"/>
      <c r="W89" s="130"/>
      <c r="Y89" s="130"/>
      <c r="AE89" s="43"/>
      <c r="AF89" s="44"/>
      <c r="AG89" s="45">
        <f ca="1">AR$78</f>
        <v>11</v>
      </c>
      <c r="AH89" s="121">
        <f t="shared" ref="AH89:AU89" ca="1" si="131">IF(ISNA(AH18),0,IF(AH18="",0,IF(AH$78=$AG89,1,0)*AH18))</f>
        <v>0</v>
      </c>
      <c r="AI89" s="121">
        <f t="shared" ca="1" si="131"/>
        <v>0</v>
      </c>
      <c r="AJ89" s="121">
        <f t="shared" ca="1" si="131"/>
        <v>0</v>
      </c>
      <c r="AK89" s="121">
        <f t="shared" ca="1" si="131"/>
        <v>0</v>
      </c>
      <c r="AL89" s="121">
        <f t="shared" ca="1" si="131"/>
        <v>0</v>
      </c>
      <c r="AM89" s="121">
        <f t="shared" ca="1" si="131"/>
        <v>0</v>
      </c>
      <c r="AN89" s="121">
        <f t="shared" ca="1" si="131"/>
        <v>0</v>
      </c>
      <c r="AO89" s="121">
        <f t="shared" ca="1" si="131"/>
        <v>0</v>
      </c>
      <c r="AP89" s="121">
        <f t="shared" ca="1" si="131"/>
        <v>0</v>
      </c>
      <c r="AQ89" s="121">
        <f t="shared" ca="1" si="131"/>
        <v>0</v>
      </c>
      <c r="AR89" s="121">
        <f t="shared" si="131"/>
        <v>0</v>
      </c>
      <c r="AS89" s="121">
        <f t="shared" ca="1" si="131"/>
        <v>0</v>
      </c>
      <c r="AT89" s="121">
        <f t="shared" ca="1" si="131"/>
        <v>0</v>
      </c>
      <c r="AU89" s="121">
        <f t="shared" ca="1" si="131"/>
        <v>0</v>
      </c>
    </row>
    <row r="90" spans="1:47">
      <c r="A90">
        <v>6</v>
      </c>
      <c r="C90" s="160"/>
      <c r="D90" s="50" t="str">
        <f t="shared" si="120"/>
        <v>| 6 |</v>
      </c>
      <c r="E90" s="161" t="str">
        <f t="shared" ca="1" si="121"/>
        <v>シルク|0|</v>
      </c>
      <c r="F90" s="43"/>
      <c r="G90" s="161" t="str">
        <f t="shared" ca="1" si="122"/>
        <v>VNQ|0|</v>
      </c>
      <c r="H90" s="43"/>
      <c r="I90" s="161" t="str">
        <f t="shared" ca="1" si="123"/>
        <v>シロA|0|</v>
      </c>
      <c r="J90" s="43"/>
      <c r="K90" s="161" t="str">
        <f t="shared" ca="1" si="124"/>
        <v>GFA|0|</v>
      </c>
      <c r="L90" s="43"/>
      <c r="M90" s="161" t="str">
        <f t="shared" ca="1" si="125"/>
        <v>ビ帝国|3|</v>
      </c>
      <c r="N90" s="43"/>
      <c r="O90" s="161" t="str">
        <f t="shared" si="126"/>
        <v/>
      </c>
      <c r="P90" s="163"/>
      <c r="Q90" s="130"/>
      <c r="S90" s="130"/>
      <c r="U90" s="130"/>
      <c r="W90" s="130"/>
      <c r="Y90" s="130"/>
      <c r="AE90" s="43"/>
      <c r="AF90" s="44"/>
      <c r="AG90" s="45">
        <f ca="1">AS$78</f>
        <v>11</v>
      </c>
      <c r="AH90" s="121">
        <f t="shared" ref="AH90:AU90" ca="1" si="132">IF(ISNA(AH19),0,IF(AH19="",0,IF(AH$78=$AG90,1,0)*AH19))</f>
        <v>0</v>
      </c>
      <c r="AI90" s="121">
        <f t="shared" ca="1" si="132"/>
        <v>0</v>
      </c>
      <c r="AJ90" s="121">
        <f t="shared" ca="1" si="132"/>
        <v>0</v>
      </c>
      <c r="AK90" s="121">
        <f t="shared" ca="1" si="132"/>
        <v>0</v>
      </c>
      <c r="AL90" s="121">
        <f t="shared" ca="1" si="132"/>
        <v>0</v>
      </c>
      <c r="AM90" s="121">
        <f t="shared" ca="1" si="132"/>
        <v>0</v>
      </c>
      <c r="AN90" s="121">
        <f t="shared" ca="1" si="132"/>
        <v>0</v>
      </c>
      <c r="AO90" s="121">
        <f t="shared" ca="1" si="132"/>
        <v>0</v>
      </c>
      <c r="AP90" s="121">
        <f t="shared" ca="1" si="132"/>
        <v>0</v>
      </c>
      <c r="AQ90" s="121">
        <f t="shared" ca="1" si="132"/>
        <v>0</v>
      </c>
      <c r="AR90" s="121">
        <f t="shared" ca="1" si="132"/>
        <v>0</v>
      </c>
      <c r="AS90" s="121">
        <f t="shared" si="132"/>
        <v>0</v>
      </c>
      <c r="AT90" s="121">
        <f t="shared" ca="1" si="132"/>
        <v>0</v>
      </c>
      <c r="AU90" s="121">
        <f t="shared" ca="1" si="132"/>
        <v>0</v>
      </c>
    </row>
    <row r="91" spans="1:47">
      <c r="A91">
        <v>7</v>
      </c>
      <c r="C91" s="160"/>
      <c r="D91" s="50" t="str">
        <f t="shared" si="120"/>
        <v>| 7 |</v>
      </c>
      <c r="E91" s="161" t="str">
        <f t="shared" ca="1" si="121"/>
        <v>シロA|0|</v>
      </c>
      <c r="F91" s="43"/>
      <c r="G91" s="161" t="str">
        <f t="shared" ca="1" si="122"/>
        <v>どなつ|0|</v>
      </c>
      <c r="H91" s="43"/>
      <c r="I91" s="161" t="str">
        <f t="shared" ca="1" si="123"/>
        <v>ザマス|0|</v>
      </c>
      <c r="J91" s="43"/>
      <c r="K91" s="161" t="str">
        <f t="shared" ca="1" si="124"/>
        <v>らぶべ|2|</v>
      </c>
      <c r="L91" s="43"/>
      <c r="M91" s="161" t="str">
        <f t="shared" ca="1" si="125"/>
        <v>マリン|0|</v>
      </c>
      <c r="N91" s="43"/>
      <c r="O91" s="161" t="str">
        <f t="shared" si="126"/>
        <v/>
      </c>
      <c r="P91" s="163"/>
      <c r="Q91" s="130"/>
      <c r="S91" s="130"/>
      <c r="U91" s="130"/>
      <c r="W91" s="130"/>
      <c r="Y91" s="130"/>
      <c r="AE91" s="43"/>
      <c r="AF91" s="44"/>
      <c r="AG91" s="45">
        <f ca="1">AT$78</f>
        <v>11</v>
      </c>
      <c r="AH91" s="121">
        <f t="shared" ref="AH91:AU91" ca="1" si="133">IF(ISNA(AH20),0,IF(AH20="",0,IF(AH$78=$AG91,1,0)*AH20))</f>
        <v>0</v>
      </c>
      <c r="AI91" s="121">
        <f t="shared" ca="1" si="133"/>
        <v>0</v>
      </c>
      <c r="AJ91" s="121">
        <f t="shared" ca="1" si="133"/>
        <v>0</v>
      </c>
      <c r="AK91" s="121">
        <f t="shared" ca="1" si="133"/>
        <v>0</v>
      </c>
      <c r="AL91" s="121">
        <f t="shared" ca="1" si="133"/>
        <v>0</v>
      </c>
      <c r="AM91" s="121">
        <f t="shared" ca="1" si="133"/>
        <v>0</v>
      </c>
      <c r="AN91" s="121">
        <f t="shared" ca="1" si="133"/>
        <v>0</v>
      </c>
      <c r="AO91" s="121">
        <f t="shared" ca="1" si="133"/>
        <v>0</v>
      </c>
      <c r="AP91" s="121">
        <f t="shared" ca="1" si="133"/>
        <v>0</v>
      </c>
      <c r="AQ91" s="121">
        <f t="shared" ca="1" si="133"/>
        <v>0</v>
      </c>
      <c r="AR91" s="121">
        <f t="shared" ca="1" si="133"/>
        <v>0</v>
      </c>
      <c r="AS91" s="121">
        <f t="shared" ca="1" si="133"/>
        <v>0</v>
      </c>
      <c r="AT91" s="121">
        <f t="shared" si="133"/>
        <v>0</v>
      </c>
      <c r="AU91" s="121">
        <f t="shared" ca="1" si="133"/>
        <v>0</v>
      </c>
    </row>
    <row r="92" spans="1:47">
      <c r="A92">
        <v>8</v>
      </c>
      <c r="C92" s="160"/>
      <c r="D92" s="50" t="str">
        <f t="shared" si="120"/>
        <v>| 8 |</v>
      </c>
      <c r="E92" s="161" t="str">
        <f t="shared" ca="1" si="121"/>
        <v>ザマス|0|</v>
      </c>
      <c r="F92" s="43"/>
      <c r="G92" s="161" t="str">
        <f t="shared" ca="1" si="122"/>
        <v>シルク|3|</v>
      </c>
      <c r="H92" s="43"/>
      <c r="I92" s="161" t="str">
        <f t="shared" ca="1" si="123"/>
        <v>GFA|0|</v>
      </c>
      <c r="J92" s="43"/>
      <c r="K92" s="161" t="str">
        <f t="shared" ca="1" si="124"/>
        <v>ビ帝国|3|</v>
      </c>
      <c r="L92" s="43"/>
      <c r="M92" s="161" t="str">
        <f t="shared" ca="1" si="125"/>
        <v>HBC|0|</v>
      </c>
      <c r="N92" s="43"/>
      <c r="O92" s="161" t="str">
        <f t="shared" si="126"/>
        <v/>
      </c>
      <c r="P92" s="163"/>
      <c r="Q92" s="130"/>
      <c r="S92" s="130"/>
      <c r="U92" s="130"/>
      <c r="W92" s="130"/>
      <c r="Y92" s="130"/>
      <c r="AE92" s="43"/>
      <c r="AF92" s="44"/>
      <c r="AG92" s="45">
        <f ca="1">AU$78</f>
        <v>11</v>
      </c>
      <c r="AH92" s="121">
        <f t="shared" ref="AH92:AU92" ca="1" si="134">IF(ISNA(AH21),0,IF(AH21="",0,IF(AH$78=$AG92,1,0)*AH21))</f>
        <v>0</v>
      </c>
      <c r="AI92" s="121">
        <f t="shared" ca="1" si="134"/>
        <v>0</v>
      </c>
      <c r="AJ92" s="121">
        <f t="shared" ca="1" si="134"/>
        <v>0</v>
      </c>
      <c r="AK92" s="121">
        <f t="shared" ca="1" si="134"/>
        <v>0</v>
      </c>
      <c r="AL92" s="121">
        <f t="shared" ca="1" si="134"/>
        <v>0</v>
      </c>
      <c r="AM92" s="121">
        <f t="shared" ca="1" si="134"/>
        <v>0</v>
      </c>
      <c r="AN92" s="121">
        <f t="shared" ca="1" si="134"/>
        <v>0</v>
      </c>
      <c r="AO92" s="121">
        <f t="shared" ca="1" si="134"/>
        <v>0</v>
      </c>
      <c r="AP92" s="121">
        <f t="shared" ca="1" si="134"/>
        <v>0</v>
      </c>
      <c r="AQ92" s="121">
        <f t="shared" ca="1" si="134"/>
        <v>0</v>
      </c>
      <c r="AR92" s="121">
        <f t="shared" ca="1" si="134"/>
        <v>0</v>
      </c>
      <c r="AS92" s="121">
        <f t="shared" ca="1" si="134"/>
        <v>0</v>
      </c>
      <c r="AT92" s="121">
        <f t="shared" ca="1" si="134"/>
        <v>0</v>
      </c>
      <c r="AU92" s="121">
        <f t="shared" si="134"/>
        <v>0</v>
      </c>
    </row>
    <row r="93" spans="1:47">
      <c r="A93">
        <v>9</v>
      </c>
      <c r="C93" s="160"/>
      <c r="D93" s="50" t="str">
        <f t="shared" si="120"/>
        <v>| 9 |</v>
      </c>
      <c r="E93" s="161" t="str">
        <f t="shared" ca="1" si="121"/>
        <v>マリン|0|</v>
      </c>
      <c r="F93" s="43"/>
      <c r="G93" s="161" t="str">
        <f t="shared" ca="1" si="122"/>
        <v>らぶべ|0|</v>
      </c>
      <c r="H93" s="43"/>
      <c r="I93" s="161" t="str">
        <f t="shared" ca="1" si="123"/>
        <v>HBC|3|</v>
      </c>
      <c r="J93" s="43"/>
      <c r="K93" s="161" t="str">
        <f t="shared" ca="1" si="124"/>
        <v>シルク|0|</v>
      </c>
      <c r="L93" s="43"/>
      <c r="M93" s="161" t="str">
        <f t="shared" ca="1" si="125"/>
        <v>ザマス|3|</v>
      </c>
      <c r="N93" s="43"/>
      <c r="O93" s="161" t="str">
        <f t="shared" si="126"/>
        <v/>
      </c>
      <c r="P93" s="163"/>
      <c r="Q93" s="130"/>
      <c r="S93" s="130"/>
      <c r="U93" s="130"/>
      <c r="W93" s="130"/>
      <c r="Y93" s="130"/>
      <c r="AE93" s="43"/>
      <c r="AF93" s="44"/>
      <c r="AH93" s="139">
        <f t="shared" ref="AH93:AU93" ca="1" si="135">AH78-SUM(AH79:AH92)/100</f>
        <v>3</v>
      </c>
      <c r="AI93" s="139">
        <f t="shared" ca="1" si="135"/>
        <v>2</v>
      </c>
      <c r="AJ93" s="139">
        <f t="shared" ca="1" si="135"/>
        <v>4</v>
      </c>
      <c r="AK93" s="139">
        <f t="shared" ca="1" si="135"/>
        <v>5</v>
      </c>
      <c r="AL93" s="139">
        <f t="shared" ca="1" si="135"/>
        <v>1</v>
      </c>
      <c r="AM93" s="139">
        <f t="shared" ca="1" si="135"/>
        <v>9</v>
      </c>
      <c r="AN93" s="139">
        <f t="shared" ca="1" si="135"/>
        <v>6</v>
      </c>
      <c r="AO93" s="139">
        <f t="shared" ca="1" si="135"/>
        <v>10</v>
      </c>
      <c r="AP93" s="139">
        <f t="shared" ca="1" si="135"/>
        <v>8</v>
      </c>
      <c r="AQ93" s="139">
        <f t="shared" ca="1" si="135"/>
        <v>7</v>
      </c>
      <c r="AR93" s="139">
        <f t="shared" ca="1" si="135"/>
        <v>11</v>
      </c>
      <c r="AS93" s="139">
        <f t="shared" ca="1" si="135"/>
        <v>11</v>
      </c>
      <c r="AT93" s="139">
        <f t="shared" ca="1" si="135"/>
        <v>11</v>
      </c>
      <c r="AU93" s="139">
        <f t="shared" ca="1" si="135"/>
        <v>11</v>
      </c>
    </row>
    <row r="94" spans="1:47">
      <c r="A94">
        <v>10</v>
      </c>
      <c r="C94" s="160"/>
      <c r="D94" s="50" t="str">
        <f t="shared" si="120"/>
        <v/>
      </c>
      <c r="E94" s="161" t="str">
        <f t="shared" si="121"/>
        <v/>
      </c>
      <c r="F94" s="43"/>
      <c r="G94" s="161" t="str">
        <f t="shared" si="122"/>
        <v/>
      </c>
      <c r="H94" s="43"/>
      <c r="I94" s="161" t="str">
        <f t="shared" si="123"/>
        <v/>
      </c>
      <c r="J94" s="43"/>
      <c r="K94" s="161" t="str">
        <f t="shared" si="124"/>
        <v/>
      </c>
      <c r="L94" s="43"/>
      <c r="M94" s="161" t="str">
        <f t="shared" si="125"/>
        <v/>
      </c>
      <c r="N94" s="43"/>
      <c r="O94" s="161" t="str">
        <f t="shared" si="126"/>
        <v/>
      </c>
      <c r="P94" s="163"/>
      <c r="Q94" s="130"/>
      <c r="S94" s="130"/>
      <c r="U94" s="130"/>
      <c r="W94" s="130"/>
      <c r="Y94" s="130"/>
      <c r="AE94" s="43"/>
      <c r="AF94" s="44"/>
      <c r="AG94" t="s">
        <v>211</v>
      </c>
      <c r="AH94" s="118">
        <f t="shared" ref="AH94:AU94" ca="1" si="136">RANK(AH93,$AH$93:$AU$93,1)</f>
        <v>3</v>
      </c>
      <c r="AI94" s="119">
        <f t="shared" ca="1" si="136"/>
        <v>2</v>
      </c>
      <c r="AJ94" s="119">
        <f t="shared" ca="1" si="136"/>
        <v>4</v>
      </c>
      <c r="AK94" s="119">
        <f t="shared" ca="1" si="136"/>
        <v>5</v>
      </c>
      <c r="AL94" s="119">
        <f t="shared" ca="1" si="136"/>
        <v>1</v>
      </c>
      <c r="AM94" s="119">
        <f t="shared" ca="1" si="136"/>
        <v>9</v>
      </c>
      <c r="AN94" s="119">
        <f t="shared" ca="1" si="136"/>
        <v>6</v>
      </c>
      <c r="AO94" s="119">
        <f t="shared" ca="1" si="136"/>
        <v>10</v>
      </c>
      <c r="AP94" s="119">
        <f t="shared" ca="1" si="136"/>
        <v>8</v>
      </c>
      <c r="AQ94" s="119">
        <f t="shared" ca="1" si="136"/>
        <v>7</v>
      </c>
      <c r="AR94" s="119">
        <f t="shared" ca="1" si="136"/>
        <v>11</v>
      </c>
      <c r="AS94" s="119">
        <f t="shared" ca="1" si="136"/>
        <v>11</v>
      </c>
      <c r="AT94" s="119">
        <f t="shared" ca="1" si="136"/>
        <v>11</v>
      </c>
      <c r="AU94" s="120">
        <f t="shared" ca="1" si="136"/>
        <v>11</v>
      </c>
    </row>
    <row r="95" spans="1:47">
      <c r="A95">
        <v>11</v>
      </c>
      <c r="C95" s="160"/>
      <c r="D95" s="50" t="str">
        <f t="shared" si="120"/>
        <v/>
      </c>
      <c r="E95" s="161" t="str">
        <f t="shared" si="121"/>
        <v/>
      </c>
      <c r="F95" s="43"/>
      <c r="G95" s="161" t="str">
        <f t="shared" si="122"/>
        <v/>
      </c>
      <c r="H95" s="43"/>
      <c r="I95" s="161" t="str">
        <f t="shared" si="123"/>
        <v/>
      </c>
      <c r="J95" s="43"/>
      <c r="K95" s="161" t="str">
        <f t="shared" si="124"/>
        <v/>
      </c>
      <c r="L95" s="43"/>
      <c r="M95" s="161" t="str">
        <f t="shared" si="125"/>
        <v/>
      </c>
      <c r="N95" s="43"/>
      <c r="O95" s="161" t="str">
        <f t="shared" si="126"/>
        <v/>
      </c>
      <c r="P95" s="163"/>
      <c r="Q95" s="130"/>
      <c r="S95" s="130"/>
      <c r="U95" s="130"/>
      <c r="W95" s="130"/>
      <c r="Y95" s="130"/>
      <c r="AE95" s="43"/>
      <c r="AF95" s="44"/>
      <c r="AG95" s="45">
        <f ca="1">AH94</f>
        <v>3</v>
      </c>
      <c r="AH95" s="121">
        <f t="shared" ref="AH95:AU95" si="137">IF(ISNA(AH8),0,IF(AH8="",0,IF(AH$94=$AG95,1,0)*AH8))</f>
        <v>0</v>
      </c>
      <c r="AI95" s="121">
        <f t="shared" ca="1" si="137"/>
        <v>0</v>
      </c>
      <c r="AJ95" s="121">
        <f t="shared" ca="1" si="137"/>
        <v>0</v>
      </c>
      <c r="AK95" s="121">
        <f t="shared" ca="1" si="137"/>
        <v>0</v>
      </c>
      <c r="AL95" s="121">
        <f t="shared" ca="1" si="137"/>
        <v>0</v>
      </c>
      <c r="AM95" s="121">
        <f t="shared" ca="1" si="137"/>
        <v>0</v>
      </c>
      <c r="AN95" s="121">
        <f t="shared" ca="1" si="137"/>
        <v>0</v>
      </c>
      <c r="AO95" s="121">
        <f t="shared" ca="1" si="137"/>
        <v>0</v>
      </c>
      <c r="AP95" s="121">
        <f t="shared" ca="1" si="137"/>
        <v>0</v>
      </c>
      <c r="AQ95" s="121">
        <f t="shared" ca="1" si="137"/>
        <v>0</v>
      </c>
      <c r="AR95" s="121">
        <f t="shared" ca="1" si="137"/>
        <v>0</v>
      </c>
      <c r="AS95" s="121">
        <f t="shared" ca="1" si="137"/>
        <v>0</v>
      </c>
      <c r="AT95" s="121">
        <f t="shared" ca="1" si="137"/>
        <v>0</v>
      </c>
      <c r="AU95" s="121">
        <f t="shared" ca="1" si="137"/>
        <v>0</v>
      </c>
    </row>
    <row r="96" spans="1:47">
      <c r="A96">
        <v>12</v>
      </c>
      <c r="C96" s="160"/>
      <c r="D96" s="50" t="str">
        <f t="shared" si="120"/>
        <v/>
      </c>
      <c r="E96" s="161" t="str">
        <f t="shared" si="121"/>
        <v/>
      </c>
      <c r="F96" s="43"/>
      <c r="G96" s="161" t="str">
        <f t="shared" si="122"/>
        <v/>
      </c>
      <c r="H96" s="43"/>
      <c r="I96" s="161" t="str">
        <f t="shared" si="123"/>
        <v/>
      </c>
      <c r="J96" s="43"/>
      <c r="K96" s="161" t="str">
        <f t="shared" si="124"/>
        <v/>
      </c>
      <c r="L96" s="43"/>
      <c r="M96" s="161" t="str">
        <f t="shared" si="125"/>
        <v/>
      </c>
      <c r="N96" s="43"/>
      <c r="O96" s="161" t="str">
        <f t="shared" si="126"/>
        <v/>
      </c>
      <c r="P96" s="163"/>
      <c r="Q96" s="130"/>
      <c r="S96" s="130"/>
      <c r="U96" s="130"/>
      <c r="W96" s="130"/>
      <c r="Y96" s="130"/>
      <c r="AE96" s="43"/>
      <c r="AF96" s="44"/>
      <c r="AG96" s="45">
        <f ca="1">AI94</f>
        <v>2</v>
      </c>
      <c r="AH96" s="121">
        <f t="shared" ref="AH96:AU96" ca="1" si="138">IF(ISNA(AH9),0,IF(AH9="",0,IF(AH$94=$AG96,1,0)*AH9))</f>
        <v>0</v>
      </c>
      <c r="AI96" s="121">
        <f t="shared" si="138"/>
        <v>0</v>
      </c>
      <c r="AJ96" s="121">
        <f t="shared" ca="1" si="138"/>
        <v>0</v>
      </c>
      <c r="AK96" s="121">
        <f t="shared" ca="1" si="138"/>
        <v>0</v>
      </c>
      <c r="AL96" s="121">
        <f t="shared" ca="1" si="138"/>
        <v>0</v>
      </c>
      <c r="AM96" s="121">
        <f t="shared" ca="1" si="138"/>
        <v>0</v>
      </c>
      <c r="AN96" s="121">
        <f t="shared" ca="1" si="138"/>
        <v>0</v>
      </c>
      <c r="AO96" s="121">
        <f t="shared" ca="1" si="138"/>
        <v>0</v>
      </c>
      <c r="AP96" s="121">
        <f t="shared" ca="1" si="138"/>
        <v>0</v>
      </c>
      <c r="AQ96" s="121">
        <f t="shared" ca="1" si="138"/>
        <v>0</v>
      </c>
      <c r="AR96" s="121">
        <f t="shared" ca="1" si="138"/>
        <v>0</v>
      </c>
      <c r="AS96" s="121">
        <f t="shared" ca="1" si="138"/>
        <v>0</v>
      </c>
      <c r="AT96" s="121">
        <f t="shared" ca="1" si="138"/>
        <v>0</v>
      </c>
      <c r="AU96" s="121">
        <f t="shared" ca="1" si="138"/>
        <v>0</v>
      </c>
    </row>
    <row r="97" spans="1:47">
      <c r="A97">
        <v>13</v>
      </c>
      <c r="C97" s="160"/>
      <c r="D97" s="50" t="str">
        <f t="shared" si="120"/>
        <v/>
      </c>
      <c r="E97" s="161" t="str">
        <f t="shared" si="121"/>
        <v/>
      </c>
      <c r="F97" s="43"/>
      <c r="G97" s="161" t="str">
        <f t="shared" si="122"/>
        <v/>
      </c>
      <c r="H97" s="43"/>
      <c r="I97" s="161" t="str">
        <f t="shared" si="123"/>
        <v/>
      </c>
      <c r="J97" s="43"/>
      <c r="K97" s="161" t="str">
        <f t="shared" si="124"/>
        <v/>
      </c>
      <c r="L97" s="43"/>
      <c r="M97" s="161" t="str">
        <f t="shared" si="125"/>
        <v/>
      </c>
      <c r="N97" s="43"/>
      <c r="O97" s="161" t="str">
        <f t="shared" si="126"/>
        <v/>
      </c>
      <c r="P97" s="163"/>
      <c r="Q97" s="130"/>
      <c r="S97" s="130"/>
      <c r="U97" s="130"/>
      <c r="W97" s="130"/>
      <c r="Y97" s="130"/>
      <c r="AE97" s="43"/>
      <c r="AF97" s="44"/>
      <c r="AG97" s="45">
        <f ca="1">AJ94</f>
        <v>4</v>
      </c>
      <c r="AH97" s="121">
        <f t="shared" ref="AH97:AU97" ca="1" si="139">IF(ISNA(AH10),0,IF(AH10="",0,IF(AH$94=$AG97,1,0)*AH10))</f>
        <v>0</v>
      </c>
      <c r="AI97" s="121">
        <f t="shared" ca="1" si="139"/>
        <v>0</v>
      </c>
      <c r="AJ97" s="121">
        <f t="shared" si="139"/>
        <v>0</v>
      </c>
      <c r="AK97" s="121">
        <f t="shared" ca="1" si="139"/>
        <v>0</v>
      </c>
      <c r="AL97" s="121">
        <f t="shared" ca="1" si="139"/>
        <v>0</v>
      </c>
      <c r="AM97" s="121">
        <f t="shared" ca="1" si="139"/>
        <v>0</v>
      </c>
      <c r="AN97" s="121">
        <f t="shared" ca="1" si="139"/>
        <v>0</v>
      </c>
      <c r="AO97" s="121">
        <f t="shared" ca="1" si="139"/>
        <v>0</v>
      </c>
      <c r="AP97" s="121">
        <f t="shared" ca="1" si="139"/>
        <v>0</v>
      </c>
      <c r="AQ97" s="121">
        <f t="shared" ca="1" si="139"/>
        <v>0</v>
      </c>
      <c r="AR97" s="121">
        <f t="shared" ca="1" si="139"/>
        <v>0</v>
      </c>
      <c r="AS97" s="121">
        <f t="shared" ca="1" si="139"/>
        <v>0</v>
      </c>
      <c r="AT97" s="121">
        <f t="shared" ca="1" si="139"/>
        <v>0</v>
      </c>
      <c r="AU97" s="121">
        <f t="shared" ca="1" si="139"/>
        <v>0</v>
      </c>
    </row>
    <row r="98" spans="1:47">
      <c r="C98" s="164"/>
      <c r="D98" s="43"/>
      <c r="E98" s="43"/>
      <c r="F98" s="43"/>
      <c r="G98" s="43"/>
      <c r="H98" s="43"/>
      <c r="I98" s="43"/>
      <c r="J98" s="43"/>
      <c r="K98" s="43"/>
      <c r="L98" s="43"/>
      <c r="M98" s="43"/>
      <c r="N98" s="43"/>
      <c r="O98" s="43"/>
      <c r="P98" s="163"/>
      <c r="AE98" s="43"/>
      <c r="AF98" s="44"/>
      <c r="AG98" s="45">
        <f ca="1">AK94</f>
        <v>5</v>
      </c>
      <c r="AH98" s="121">
        <f t="shared" ref="AH98:AU98" ca="1" si="140">IF(ISNA(AH11),0,IF(AH11="",0,IF(AH$94=$AG98,1,0)*AH11))</f>
        <v>0</v>
      </c>
      <c r="AI98" s="121">
        <f t="shared" ca="1" si="140"/>
        <v>0</v>
      </c>
      <c r="AJ98" s="121">
        <f t="shared" ca="1" si="140"/>
        <v>0</v>
      </c>
      <c r="AK98" s="121">
        <f t="shared" si="140"/>
        <v>0</v>
      </c>
      <c r="AL98" s="121">
        <f t="shared" ca="1" si="140"/>
        <v>0</v>
      </c>
      <c r="AM98" s="121">
        <f t="shared" ca="1" si="140"/>
        <v>0</v>
      </c>
      <c r="AN98" s="121">
        <f t="shared" ca="1" si="140"/>
        <v>0</v>
      </c>
      <c r="AO98" s="121">
        <f t="shared" ca="1" si="140"/>
        <v>0</v>
      </c>
      <c r="AP98" s="121">
        <f t="shared" ca="1" si="140"/>
        <v>0</v>
      </c>
      <c r="AQ98" s="121">
        <f t="shared" ca="1" si="140"/>
        <v>0</v>
      </c>
      <c r="AR98" s="121">
        <f t="shared" ca="1" si="140"/>
        <v>0</v>
      </c>
      <c r="AS98" s="121">
        <f t="shared" ca="1" si="140"/>
        <v>0</v>
      </c>
      <c r="AT98" s="121">
        <f t="shared" ca="1" si="140"/>
        <v>0</v>
      </c>
      <c r="AU98" s="121">
        <f t="shared" ca="1" si="140"/>
        <v>0</v>
      </c>
    </row>
    <row r="99" spans="1:47">
      <c r="A99">
        <v>0</v>
      </c>
      <c r="C99" s="164"/>
      <c r="D99" s="50" t="str">
        <f>IF($B$66&gt;=E$66,IF($A99&gt;=$B$2,"",CONCATENATE("| "," |")),"")</f>
        <v/>
      </c>
      <c r="E99" s="161" t="str">
        <f>IF($B$66&gt;=E$66,IF($A99&gt;=$B$2,"",CONCATENATE(INDEX($B$22:$AC$35,$A99+1,$B$64*2+$B$65*2+E$66*2-1),"|",INDEX($B$22:$AC$35,$A99+1,$B$64*2+B$65*2+E$66*2),"|")),"")</f>
        <v/>
      </c>
      <c r="F99" s="43"/>
      <c r="G99" s="161" t="str">
        <f>IF($B$66&gt;=G$66,IF($A99&gt;=$B$2,"",CONCATENATE(INDEX($B$22:$AC$35,$A99+1,$B$64*2+$B$65*2+G$66*2-1),"|",INDEX($B$22:$AC$35,$A99+1,$B$64*2+D$65*2+G$66*2),"|")),"")</f>
        <v/>
      </c>
      <c r="H99" s="43"/>
      <c r="I99" s="161" t="str">
        <f>IF($B$66&gt;=I$66,IF($A99&gt;=$B$2,"",CONCATENATE(INDEX($B$22:$AC$35,$A99+1,$B$64*2+$B$65*2+I$66*2-1),"|",INDEX($B$22:$AC$35,$A99+1,$B$64*2+F$65*2+I$66*2),"|")),"")</f>
        <v/>
      </c>
      <c r="J99" s="43"/>
      <c r="K99" s="161" t="str">
        <f>IF($B$66&gt;=K$66,IF($A99&gt;=$B$2,"",CONCATENATE(INDEX($B$22:$AC$35,$A99+1,$B$64*2+$B$65*2+K$66*2-1),"|",INDEX($B$22:$AC$35,$A99+1,$B$64*2+H$65*2+K$66*2),"|")),"")</f>
        <v/>
      </c>
      <c r="L99" s="43"/>
      <c r="M99" s="43"/>
      <c r="N99" s="43"/>
      <c r="O99" s="43"/>
      <c r="P99" s="163"/>
      <c r="AE99" s="43"/>
      <c r="AF99" s="44"/>
      <c r="AG99" s="45">
        <f ca="1">AL94</f>
        <v>1</v>
      </c>
      <c r="AH99" s="121">
        <f t="shared" ref="AH99:AU99" ca="1" si="141">IF(ISNA(AH12),0,IF(AH12="",0,IF(AH$94=$AG99,1,0)*AH12))</f>
        <v>0</v>
      </c>
      <c r="AI99" s="121">
        <f t="shared" ca="1" si="141"/>
        <v>0</v>
      </c>
      <c r="AJ99" s="121">
        <f t="shared" ca="1" si="141"/>
        <v>0</v>
      </c>
      <c r="AK99" s="121">
        <f t="shared" ca="1" si="141"/>
        <v>0</v>
      </c>
      <c r="AL99" s="121">
        <f t="shared" si="141"/>
        <v>0</v>
      </c>
      <c r="AM99" s="121">
        <f t="shared" ca="1" si="141"/>
        <v>0</v>
      </c>
      <c r="AN99" s="121">
        <f t="shared" ca="1" si="141"/>
        <v>0</v>
      </c>
      <c r="AO99" s="121">
        <f t="shared" ca="1" si="141"/>
        <v>0</v>
      </c>
      <c r="AP99" s="121">
        <f t="shared" ca="1" si="141"/>
        <v>0</v>
      </c>
      <c r="AQ99" s="121">
        <f t="shared" ca="1" si="141"/>
        <v>0</v>
      </c>
      <c r="AR99" s="121">
        <f t="shared" ca="1" si="141"/>
        <v>0</v>
      </c>
      <c r="AS99" s="121">
        <f t="shared" ca="1" si="141"/>
        <v>0</v>
      </c>
      <c r="AT99" s="121">
        <f t="shared" ca="1" si="141"/>
        <v>0</v>
      </c>
      <c r="AU99" s="121">
        <f t="shared" ca="1" si="141"/>
        <v>0</v>
      </c>
    </row>
    <row r="100" spans="1:47">
      <c r="A100">
        <v>1</v>
      </c>
      <c r="C100" s="164"/>
      <c r="D100" s="50" t="str">
        <f t="shared" ref="D100:D112" si="142">IF($B$66&gt;=E$66,IF($A100&gt;=$B$2,"",CONCATENATE("| ",$A100," |")),"")</f>
        <v/>
      </c>
      <c r="E100" s="161" t="str">
        <f t="shared" ref="E100:E112" si="143">IF($B$66&gt;=E$66,IF($A100&gt;=$B$2,"",CONCATENATE(INDEX($B$22:$AC$35,$A100+1,$B$64*2+$B$65*2+E$66*2-1),"|",IF(ISBLANK(INDEX($B$22:$AC$35,$A100+1,$B$64*2+B$65*2+E$66*2)),"-",INDEX($B$22:$AC$35,$A100+1,$B$64*2+B$65*2+E$66*2)),"|")),"")</f>
        <v/>
      </c>
      <c r="F100" s="43"/>
      <c r="G100" s="161" t="str">
        <f t="shared" ref="G100:G112" si="144">IF($B$66&gt;=G$66,IF($A100&gt;=$B$2,"",CONCATENATE(INDEX($B$22:$AC$35,$A100+1,$B$64*2+$B$65*2+G$66*2-1),"|",IF(ISBLANK(INDEX($B$22:$AC$35,$A100+1,$B$64*2+D$65*2+G$66*2)),"-",INDEX($B$22:$AC$35,$A100+1,$B$64*2+D$65*2+G$66*2)),"|")),"")</f>
        <v/>
      </c>
      <c r="H100" s="43"/>
      <c r="I100" s="161" t="str">
        <f t="shared" ref="I100:I112" si="145">IF($B$66&gt;=I$66,IF($A100&gt;=$B$2,"",CONCATENATE(INDEX($B$22:$AC$35,$A100+1,$B$64*2+$B$65*2+I$66*2-1),"|",IF(ISBLANK(INDEX($B$22:$AC$35,$A100+1,$B$64*2+F$65*2+I$66*2)),"-",INDEX($B$22:$AC$35,$A100+1,$B$64*2+F$65*2+I$66*2)),"|")),"")</f>
        <v/>
      </c>
      <c r="J100" s="43"/>
      <c r="K100" s="161" t="str">
        <f t="shared" ref="K100:K112" si="146">IF($B$66&gt;=K$66,IF($A100&gt;=$B$2,"",CONCATENATE(INDEX($B$22:$AC$35,$A100+1,$B$64*2+$B$65*2+K$66*2-1),"|",IF(ISBLANK(INDEX($B$22:$AC$35,$A100+1,$B$64*2+H$65*2+K$66*2)),"-",INDEX($B$22:$AC$35,$A100+1,$B$64*2+H$65*2+K$66*2)),"|")),"")</f>
        <v/>
      </c>
      <c r="L100" s="43"/>
      <c r="M100" s="43"/>
      <c r="N100" s="43"/>
      <c r="O100" s="43"/>
      <c r="P100" s="163"/>
      <c r="AE100" s="43"/>
      <c r="AF100" s="44"/>
      <c r="AG100" s="45">
        <f ca="1">AM94</f>
        <v>9</v>
      </c>
      <c r="AH100" s="121">
        <f t="shared" ref="AH100:AU100" ca="1" si="147">IF(ISNA(AH13),0,IF(AH13="",0,IF(AH$94=$AG100,1,0)*AH13))</f>
        <v>0</v>
      </c>
      <c r="AI100" s="121">
        <f t="shared" ca="1" si="147"/>
        <v>0</v>
      </c>
      <c r="AJ100" s="121">
        <f t="shared" ca="1" si="147"/>
        <v>0</v>
      </c>
      <c r="AK100" s="121">
        <f t="shared" ca="1" si="147"/>
        <v>0</v>
      </c>
      <c r="AL100" s="121">
        <f t="shared" ca="1" si="147"/>
        <v>0</v>
      </c>
      <c r="AM100" s="121">
        <f t="shared" si="147"/>
        <v>0</v>
      </c>
      <c r="AN100" s="121">
        <f t="shared" ca="1" si="147"/>
        <v>0</v>
      </c>
      <c r="AO100" s="121">
        <f t="shared" ca="1" si="147"/>
        <v>0</v>
      </c>
      <c r="AP100" s="121">
        <f t="shared" ca="1" si="147"/>
        <v>0</v>
      </c>
      <c r="AQ100" s="121">
        <f t="shared" ca="1" si="147"/>
        <v>0</v>
      </c>
      <c r="AR100" s="121">
        <f t="shared" ca="1" si="147"/>
        <v>0</v>
      </c>
      <c r="AS100" s="121">
        <f t="shared" ca="1" si="147"/>
        <v>0</v>
      </c>
      <c r="AT100" s="121">
        <f t="shared" ca="1" si="147"/>
        <v>0</v>
      </c>
      <c r="AU100" s="121">
        <f t="shared" ca="1" si="147"/>
        <v>0</v>
      </c>
    </row>
    <row r="101" spans="1:47">
      <c r="A101">
        <v>2</v>
      </c>
      <c r="C101" s="164"/>
      <c r="D101" s="50" t="str">
        <f t="shared" si="142"/>
        <v/>
      </c>
      <c r="E101" s="161" t="str">
        <f t="shared" si="143"/>
        <v/>
      </c>
      <c r="F101" s="43"/>
      <c r="G101" s="161" t="str">
        <f t="shared" si="144"/>
        <v/>
      </c>
      <c r="H101" s="43"/>
      <c r="I101" s="161" t="str">
        <f t="shared" si="145"/>
        <v/>
      </c>
      <c r="J101" s="43"/>
      <c r="K101" s="161" t="str">
        <f t="shared" si="146"/>
        <v/>
      </c>
      <c r="L101" s="43"/>
      <c r="M101" s="43"/>
      <c r="N101" s="43"/>
      <c r="O101" s="43"/>
      <c r="P101" s="163"/>
      <c r="AE101" s="43"/>
      <c r="AF101" s="44"/>
      <c r="AG101" s="45">
        <f ca="1">AN94</f>
        <v>6</v>
      </c>
      <c r="AH101" s="121">
        <f t="shared" ref="AH101:AU101" ca="1" si="148">IF(ISNA(AH14),0,IF(AH14="",0,IF(AH$94=$AG101,1,0)*AH14))</f>
        <v>0</v>
      </c>
      <c r="AI101" s="121">
        <f t="shared" ca="1" si="148"/>
        <v>0</v>
      </c>
      <c r="AJ101" s="121">
        <f t="shared" ca="1" si="148"/>
        <v>0</v>
      </c>
      <c r="AK101" s="121">
        <f t="shared" ca="1" si="148"/>
        <v>0</v>
      </c>
      <c r="AL101" s="121">
        <f t="shared" ca="1" si="148"/>
        <v>0</v>
      </c>
      <c r="AM101" s="121">
        <f t="shared" ca="1" si="148"/>
        <v>0</v>
      </c>
      <c r="AN101" s="121">
        <f t="shared" si="148"/>
        <v>0</v>
      </c>
      <c r="AO101" s="121">
        <f t="shared" ca="1" si="148"/>
        <v>0</v>
      </c>
      <c r="AP101" s="121">
        <f t="shared" ca="1" si="148"/>
        <v>0</v>
      </c>
      <c r="AQ101" s="121">
        <f t="shared" ca="1" si="148"/>
        <v>0</v>
      </c>
      <c r="AR101" s="121">
        <f t="shared" ca="1" si="148"/>
        <v>0</v>
      </c>
      <c r="AS101" s="121">
        <f t="shared" ca="1" si="148"/>
        <v>0</v>
      </c>
      <c r="AT101" s="121">
        <f t="shared" ca="1" si="148"/>
        <v>0</v>
      </c>
      <c r="AU101" s="121">
        <f t="shared" ca="1" si="148"/>
        <v>0</v>
      </c>
    </row>
    <row r="102" spans="1:47">
      <c r="A102">
        <v>3</v>
      </c>
      <c r="C102" s="164"/>
      <c r="D102" s="50" t="str">
        <f t="shared" si="142"/>
        <v/>
      </c>
      <c r="E102" s="161" t="str">
        <f t="shared" si="143"/>
        <v/>
      </c>
      <c r="F102" s="43"/>
      <c r="G102" s="161" t="str">
        <f t="shared" si="144"/>
        <v/>
      </c>
      <c r="H102" s="43"/>
      <c r="I102" s="161" t="str">
        <f t="shared" si="145"/>
        <v/>
      </c>
      <c r="J102" s="43"/>
      <c r="K102" s="161" t="str">
        <f t="shared" si="146"/>
        <v/>
      </c>
      <c r="L102" s="43"/>
      <c r="M102" s="43"/>
      <c r="N102" s="43"/>
      <c r="O102" s="43"/>
      <c r="P102" s="163"/>
      <c r="AE102" s="43"/>
      <c r="AF102" s="44"/>
      <c r="AG102" s="45">
        <f ca="1">AO94</f>
        <v>10</v>
      </c>
      <c r="AH102" s="121">
        <f t="shared" ref="AH102:AU102" ca="1" si="149">IF(ISNA(AH15),0,IF(AH15="",0,IF(AH$94=$AG102,1,0)*AH15))</f>
        <v>0</v>
      </c>
      <c r="AI102" s="121">
        <f t="shared" ca="1" si="149"/>
        <v>0</v>
      </c>
      <c r="AJ102" s="121">
        <f t="shared" ca="1" si="149"/>
        <v>0</v>
      </c>
      <c r="AK102" s="121">
        <f t="shared" ca="1" si="149"/>
        <v>0</v>
      </c>
      <c r="AL102" s="121">
        <f t="shared" ca="1" si="149"/>
        <v>0</v>
      </c>
      <c r="AM102" s="121">
        <f t="shared" ca="1" si="149"/>
        <v>0</v>
      </c>
      <c r="AN102" s="121">
        <f t="shared" ca="1" si="149"/>
        <v>0</v>
      </c>
      <c r="AO102" s="121">
        <f t="shared" si="149"/>
        <v>0</v>
      </c>
      <c r="AP102" s="121">
        <f t="shared" ca="1" si="149"/>
        <v>0</v>
      </c>
      <c r="AQ102" s="121">
        <f t="shared" ca="1" si="149"/>
        <v>0</v>
      </c>
      <c r="AR102" s="121">
        <f t="shared" ca="1" si="149"/>
        <v>0</v>
      </c>
      <c r="AS102" s="121">
        <f t="shared" ca="1" si="149"/>
        <v>0</v>
      </c>
      <c r="AT102" s="121">
        <f t="shared" ca="1" si="149"/>
        <v>0</v>
      </c>
      <c r="AU102" s="121">
        <f t="shared" ca="1" si="149"/>
        <v>0</v>
      </c>
    </row>
    <row r="103" spans="1:47">
      <c r="A103">
        <v>4</v>
      </c>
      <c r="C103" s="164"/>
      <c r="D103" s="50" t="str">
        <f t="shared" si="142"/>
        <v/>
      </c>
      <c r="E103" s="161" t="str">
        <f t="shared" si="143"/>
        <v/>
      </c>
      <c r="F103" s="43"/>
      <c r="G103" s="161" t="str">
        <f t="shared" si="144"/>
        <v/>
      </c>
      <c r="H103" s="43"/>
      <c r="I103" s="161" t="str">
        <f t="shared" si="145"/>
        <v/>
      </c>
      <c r="J103" s="43"/>
      <c r="K103" s="161" t="str">
        <f t="shared" si="146"/>
        <v/>
      </c>
      <c r="L103" s="43"/>
      <c r="M103" s="43"/>
      <c r="N103" s="43"/>
      <c r="O103" s="43"/>
      <c r="P103" s="163"/>
      <c r="AE103" s="43"/>
      <c r="AF103" s="44"/>
      <c r="AG103" s="45">
        <f ca="1">AP94</f>
        <v>8</v>
      </c>
      <c r="AH103" s="121">
        <f t="shared" ref="AH103:AU103" ca="1" si="150">IF(ISNA(AH16),0,IF(AH16="",0,IF(AH$94=$AG103,1,0)*AH16))</f>
        <v>0</v>
      </c>
      <c r="AI103" s="121">
        <f t="shared" ca="1" si="150"/>
        <v>0</v>
      </c>
      <c r="AJ103" s="121">
        <f t="shared" ca="1" si="150"/>
        <v>0</v>
      </c>
      <c r="AK103" s="121">
        <f t="shared" ca="1" si="150"/>
        <v>0</v>
      </c>
      <c r="AL103" s="121">
        <f t="shared" ca="1" si="150"/>
        <v>0</v>
      </c>
      <c r="AM103" s="121">
        <f t="shared" ca="1" si="150"/>
        <v>0</v>
      </c>
      <c r="AN103" s="121">
        <f t="shared" ca="1" si="150"/>
        <v>0</v>
      </c>
      <c r="AO103" s="121">
        <f t="shared" ca="1" si="150"/>
        <v>0</v>
      </c>
      <c r="AP103" s="121">
        <f t="shared" si="150"/>
        <v>0</v>
      </c>
      <c r="AQ103" s="121">
        <f t="shared" ca="1" si="150"/>
        <v>0</v>
      </c>
      <c r="AR103" s="121">
        <f t="shared" ca="1" si="150"/>
        <v>0</v>
      </c>
      <c r="AS103" s="121">
        <f t="shared" ca="1" si="150"/>
        <v>0</v>
      </c>
      <c r="AT103" s="121">
        <f t="shared" ca="1" si="150"/>
        <v>0</v>
      </c>
      <c r="AU103" s="121">
        <f t="shared" ca="1" si="150"/>
        <v>0</v>
      </c>
    </row>
    <row r="104" spans="1:47">
      <c r="A104">
        <v>5</v>
      </c>
      <c r="C104" s="164"/>
      <c r="D104" s="50" t="str">
        <f t="shared" si="142"/>
        <v/>
      </c>
      <c r="E104" s="161" t="str">
        <f t="shared" si="143"/>
        <v/>
      </c>
      <c r="F104" s="43"/>
      <c r="G104" s="161" t="str">
        <f t="shared" si="144"/>
        <v/>
      </c>
      <c r="H104" s="43"/>
      <c r="I104" s="161" t="str">
        <f t="shared" si="145"/>
        <v/>
      </c>
      <c r="J104" s="43"/>
      <c r="K104" s="161" t="str">
        <f t="shared" si="146"/>
        <v/>
      </c>
      <c r="L104" s="43"/>
      <c r="M104" s="43"/>
      <c r="N104" s="43"/>
      <c r="O104" s="43"/>
      <c r="P104" s="163"/>
      <c r="AE104" s="43"/>
      <c r="AF104" s="44"/>
      <c r="AG104" s="45">
        <f ca="1">AQ$94</f>
        <v>7</v>
      </c>
      <c r="AH104" s="121">
        <f t="shared" ref="AH104:AU104" ca="1" si="151">IF(ISNA(AH17),0,IF(AH17="",0,IF(AH$94=$AG104,1,0)*AH17))</f>
        <v>0</v>
      </c>
      <c r="AI104" s="121">
        <f t="shared" ca="1" si="151"/>
        <v>0</v>
      </c>
      <c r="AJ104" s="121">
        <f t="shared" ca="1" si="151"/>
        <v>0</v>
      </c>
      <c r="AK104" s="121">
        <f t="shared" ca="1" si="151"/>
        <v>0</v>
      </c>
      <c r="AL104" s="121">
        <f t="shared" ca="1" si="151"/>
        <v>0</v>
      </c>
      <c r="AM104" s="121">
        <f t="shared" ca="1" si="151"/>
        <v>0</v>
      </c>
      <c r="AN104" s="121">
        <f t="shared" ca="1" si="151"/>
        <v>0</v>
      </c>
      <c r="AO104" s="121">
        <f t="shared" ca="1" si="151"/>
        <v>0</v>
      </c>
      <c r="AP104" s="121">
        <f t="shared" ca="1" si="151"/>
        <v>0</v>
      </c>
      <c r="AQ104" s="121">
        <f t="shared" si="151"/>
        <v>0</v>
      </c>
      <c r="AR104" s="121">
        <f t="shared" ca="1" si="151"/>
        <v>0</v>
      </c>
      <c r="AS104" s="121">
        <f t="shared" ca="1" si="151"/>
        <v>0</v>
      </c>
      <c r="AT104" s="121">
        <f t="shared" ca="1" si="151"/>
        <v>0</v>
      </c>
      <c r="AU104" s="121">
        <f t="shared" ca="1" si="151"/>
        <v>0</v>
      </c>
    </row>
    <row r="105" spans="1:47">
      <c r="A105">
        <v>6</v>
      </c>
      <c r="C105" s="164"/>
      <c r="D105" s="50" t="str">
        <f t="shared" si="142"/>
        <v/>
      </c>
      <c r="E105" s="161" t="str">
        <f t="shared" si="143"/>
        <v/>
      </c>
      <c r="F105" s="43"/>
      <c r="G105" s="161" t="str">
        <f t="shared" si="144"/>
        <v/>
      </c>
      <c r="H105" s="43"/>
      <c r="I105" s="161" t="str">
        <f t="shared" si="145"/>
        <v/>
      </c>
      <c r="J105" s="43"/>
      <c r="K105" s="161" t="str">
        <f t="shared" si="146"/>
        <v/>
      </c>
      <c r="L105" s="43"/>
      <c r="M105" s="43"/>
      <c r="N105" s="43"/>
      <c r="O105" s="43"/>
      <c r="P105" s="163"/>
      <c r="AF105" s="44"/>
      <c r="AG105" s="45">
        <f ca="1">AR$94</f>
        <v>11</v>
      </c>
      <c r="AH105" s="121">
        <f t="shared" ref="AH105:AU105" ca="1" si="152">IF(ISNA(AH18),0,IF(AH18="",0,IF(AH$94=$AG105,1,0)*AH18))</f>
        <v>0</v>
      </c>
      <c r="AI105" s="121">
        <f t="shared" ca="1" si="152"/>
        <v>0</v>
      </c>
      <c r="AJ105" s="121">
        <f t="shared" ca="1" si="152"/>
        <v>0</v>
      </c>
      <c r="AK105" s="121">
        <f t="shared" ca="1" si="152"/>
        <v>0</v>
      </c>
      <c r="AL105" s="121">
        <f t="shared" ca="1" si="152"/>
        <v>0</v>
      </c>
      <c r="AM105" s="121">
        <f t="shared" ca="1" si="152"/>
        <v>0</v>
      </c>
      <c r="AN105" s="121">
        <f t="shared" ca="1" si="152"/>
        <v>0</v>
      </c>
      <c r="AO105" s="121">
        <f t="shared" ca="1" si="152"/>
        <v>0</v>
      </c>
      <c r="AP105" s="121">
        <f t="shared" ca="1" si="152"/>
        <v>0</v>
      </c>
      <c r="AQ105" s="121">
        <f t="shared" ca="1" si="152"/>
        <v>0</v>
      </c>
      <c r="AR105" s="121">
        <f t="shared" si="152"/>
        <v>0</v>
      </c>
      <c r="AS105" s="121">
        <f t="shared" ca="1" si="152"/>
        <v>0</v>
      </c>
      <c r="AT105" s="121">
        <f t="shared" ca="1" si="152"/>
        <v>0</v>
      </c>
      <c r="AU105" s="121">
        <f t="shared" ca="1" si="152"/>
        <v>0</v>
      </c>
    </row>
    <row r="106" spans="1:47">
      <c r="A106">
        <v>7</v>
      </c>
      <c r="C106" s="164"/>
      <c r="D106" s="50" t="str">
        <f t="shared" si="142"/>
        <v/>
      </c>
      <c r="E106" s="161" t="str">
        <f t="shared" si="143"/>
        <v/>
      </c>
      <c r="F106" s="43"/>
      <c r="G106" s="161" t="str">
        <f t="shared" si="144"/>
        <v/>
      </c>
      <c r="H106" s="43"/>
      <c r="I106" s="161" t="str">
        <f t="shared" si="145"/>
        <v/>
      </c>
      <c r="J106" s="43"/>
      <c r="K106" s="161" t="str">
        <f t="shared" si="146"/>
        <v/>
      </c>
      <c r="L106" s="43"/>
      <c r="M106" s="43"/>
      <c r="N106" s="43"/>
      <c r="O106" s="43"/>
      <c r="P106" s="163"/>
      <c r="AF106" s="44"/>
      <c r="AG106" s="45">
        <f ca="1">AS$94</f>
        <v>11</v>
      </c>
      <c r="AH106" s="121">
        <f t="shared" ref="AH106:AU106" ca="1" si="153">IF(ISNA(AH19),0,IF(AH19="",0,IF(AH$94=$AG106,1,0)*AH19))</f>
        <v>0</v>
      </c>
      <c r="AI106" s="121">
        <f t="shared" ca="1" si="153"/>
        <v>0</v>
      </c>
      <c r="AJ106" s="121">
        <f t="shared" ca="1" si="153"/>
        <v>0</v>
      </c>
      <c r="AK106" s="121">
        <f t="shared" ca="1" si="153"/>
        <v>0</v>
      </c>
      <c r="AL106" s="121">
        <f t="shared" ca="1" si="153"/>
        <v>0</v>
      </c>
      <c r="AM106" s="121">
        <f t="shared" ca="1" si="153"/>
        <v>0</v>
      </c>
      <c r="AN106" s="121">
        <f t="shared" ca="1" si="153"/>
        <v>0</v>
      </c>
      <c r="AO106" s="121">
        <f t="shared" ca="1" si="153"/>
        <v>0</v>
      </c>
      <c r="AP106" s="121">
        <f t="shared" ca="1" si="153"/>
        <v>0</v>
      </c>
      <c r="AQ106" s="121">
        <f t="shared" ca="1" si="153"/>
        <v>0</v>
      </c>
      <c r="AR106" s="121">
        <f t="shared" ca="1" si="153"/>
        <v>0</v>
      </c>
      <c r="AS106" s="121">
        <f t="shared" si="153"/>
        <v>0</v>
      </c>
      <c r="AT106" s="121">
        <f t="shared" ca="1" si="153"/>
        <v>0</v>
      </c>
      <c r="AU106" s="121">
        <f t="shared" ca="1" si="153"/>
        <v>0</v>
      </c>
    </row>
    <row r="107" spans="1:47">
      <c r="A107">
        <v>8</v>
      </c>
      <c r="C107" s="164"/>
      <c r="D107" s="50" t="str">
        <f t="shared" si="142"/>
        <v/>
      </c>
      <c r="E107" s="161" t="str">
        <f t="shared" si="143"/>
        <v/>
      </c>
      <c r="F107" s="43"/>
      <c r="G107" s="161" t="str">
        <f t="shared" si="144"/>
        <v/>
      </c>
      <c r="H107" s="43"/>
      <c r="I107" s="161" t="str">
        <f t="shared" si="145"/>
        <v/>
      </c>
      <c r="J107" s="43"/>
      <c r="K107" s="161" t="str">
        <f t="shared" si="146"/>
        <v/>
      </c>
      <c r="L107" s="43"/>
      <c r="M107" s="43"/>
      <c r="N107" s="43"/>
      <c r="O107" s="43"/>
      <c r="P107" s="163"/>
      <c r="AF107" s="44"/>
      <c r="AG107" s="45">
        <f ca="1">AT$94</f>
        <v>11</v>
      </c>
      <c r="AH107" s="121">
        <f t="shared" ref="AH107:AU107" ca="1" si="154">IF(ISNA(AH20),0,IF(AH20="",0,IF(AH$94=$AG107,1,0)*AH20))</f>
        <v>0</v>
      </c>
      <c r="AI107" s="121">
        <f t="shared" ca="1" si="154"/>
        <v>0</v>
      </c>
      <c r="AJ107" s="121">
        <f t="shared" ca="1" si="154"/>
        <v>0</v>
      </c>
      <c r="AK107" s="121">
        <f t="shared" ca="1" si="154"/>
        <v>0</v>
      </c>
      <c r="AL107" s="121">
        <f t="shared" ca="1" si="154"/>
        <v>0</v>
      </c>
      <c r="AM107" s="121">
        <f t="shared" ca="1" si="154"/>
        <v>0</v>
      </c>
      <c r="AN107" s="121">
        <f t="shared" ca="1" si="154"/>
        <v>0</v>
      </c>
      <c r="AO107" s="121">
        <f t="shared" ca="1" si="154"/>
        <v>0</v>
      </c>
      <c r="AP107" s="121">
        <f t="shared" ca="1" si="154"/>
        <v>0</v>
      </c>
      <c r="AQ107" s="121">
        <f t="shared" ca="1" si="154"/>
        <v>0</v>
      </c>
      <c r="AR107" s="121">
        <f t="shared" ca="1" si="154"/>
        <v>0</v>
      </c>
      <c r="AS107" s="121">
        <f t="shared" ca="1" si="154"/>
        <v>0</v>
      </c>
      <c r="AT107" s="121">
        <f t="shared" si="154"/>
        <v>0</v>
      </c>
      <c r="AU107" s="121">
        <f t="shared" ca="1" si="154"/>
        <v>0</v>
      </c>
    </row>
    <row r="108" spans="1:47">
      <c r="A108">
        <v>9</v>
      </c>
      <c r="C108" s="164"/>
      <c r="D108" s="50" t="str">
        <f t="shared" si="142"/>
        <v/>
      </c>
      <c r="E108" s="161" t="str">
        <f t="shared" si="143"/>
        <v/>
      </c>
      <c r="F108" s="43"/>
      <c r="G108" s="161" t="str">
        <f t="shared" si="144"/>
        <v/>
      </c>
      <c r="H108" s="43"/>
      <c r="I108" s="161" t="str">
        <f t="shared" si="145"/>
        <v/>
      </c>
      <c r="J108" s="43"/>
      <c r="K108" s="161" t="str">
        <f t="shared" si="146"/>
        <v/>
      </c>
      <c r="L108" s="43"/>
      <c r="M108" s="43"/>
      <c r="N108" s="43"/>
      <c r="O108" s="43"/>
      <c r="P108" s="163"/>
      <c r="AF108" s="44"/>
      <c r="AG108" s="45">
        <f ca="1">AU$94</f>
        <v>11</v>
      </c>
      <c r="AH108" s="121">
        <f t="shared" ref="AH108:AU108" ca="1" si="155">IF(ISNA(AH21),0,IF(AH21="",0,IF(AH$94=$AG108,1,0)*AH21))</f>
        <v>0</v>
      </c>
      <c r="AI108" s="121">
        <f t="shared" ca="1" si="155"/>
        <v>0</v>
      </c>
      <c r="AJ108" s="121">
        <f t="shared" ca="1" si="155"/>
        <v>0</v>
      </c>
      <c r="AK108" s="121">
        <f t="shared" ca="1" si="155"/>
        <v>0</v>
      </c>
      <c r="AL108" s="121">
        <f t="shared" ca="1" si="155"/>
        <v>0</v>
      </c>
      <c r="AM108" s="121">
        <f t="shared" ca="1" si="155"/>
        <v>0</v>
      </c>
      <c r="AN108" s="121">
        <f t="shared" ca="1" si="155"/>
        <v>0</v>
      </c>
      <c r="AO108" s="121">
        <f t="shared" ca="1" si="155"/>
        <v>0</v>
      </c>
      <c r="AP108" s="121">
        <f t="shared" ca="1" si="155"/>
        <v>0</v>
      </c>
      <c r="AQ108" s="121">
        <f t="shared" ca="1" si="155"/>
        <v>0</v>
      </c>
      <c r="AR108" s="121">
        <f t="shared" ca="1" si="155"/>
        <v>0</v>
      </c>
      <c r="AS108" s="121">
        <f t="shared" ca="1" si="155"/>
        <v>0</v>
      </c>
      <c r="AT108" s="121">
        <f t="shared" ca="1" si="155"/>
        <v>0</v>
      </c>
      <c r="AU108" s="121">
        <f t="shared" si="155"/>
        <v>0</v>
      </c>
    </row>
    <row r="109" spans="1:47">
      <c r="A109">
        <v>10</v>
      </c>
      <c r="C109" s="164"/>
      <c r="D109" s="50" t="str">
        <f t="shared" si="142"/>
        <v/>
      </c>
      <c r="E109" s="161" t="str">
        <f t="shared" si="143"/>
        <v/>
      </c>
      <c r="F109" s="43"/>
      <c r="G109" s="161" t="str">
        <f t="shared" si="144"/>
        <v/>
      </c>
      <c r="H109" s="43"/>
      <c r="I109" s="161" t="str">
        <f t="shared" si="145"/>
        <v/>
      </c>
      <c r="J109" s="43"/>
      <c r="K109" s="161" t="str">
        <f t="shared" si="146"/>
        <v/>
      </c>
      <c r="L109" s="43"/>
      <c r="M109" s="43"/>
      <c r="N109" s="43"/>
      <c r="O109" s="43"/>
      <c r="P109" s="163"/>
      <c r="AF109" s="44"/>
      <c r="AH109" s="139">
        <f t="shared" ref="AH109:AU109" ca="1" si="156">AH94-SUM(AH95:AH108)/100</f>
        <v>3</v>
      </c>
      <c r="AI109" s="139">
        <f t="shared" ca="1" si="156"/>
        <v>2</v>
      </c>
      <c r="AJ109" s="139">
        <f t="shared" ca="1" si="156"/>
        <v>4</v>
      </c>
      <c r="AK109" s="139">
        <f t="shared" ca="1" si="156"/>
        <v>5</v>
      </c>
      <c r="AL109" s="139">
        <f t="shared" ca="1" si="156"/>
        <v>1</v>
      </c>
      <c r="AM109" s="139">
        <f t="shared" ca="1" si="156"/>
        <v>9</v>
      </c>
      <c r="AN109" s="139">
        <f t="shared" ca="1" si="156"/>
        <v>6</v>
      </c>
      <c r="AO109" s="139">
        <f t="shared" ca="1" si="156"/>
        <v>10</v>
      </c>
      <c r="AP109" s="139">
        <f t="shared" ca="1" si="156"/>
        <v>8</v>
      </c>
      <c r="AQ109" s="139">
        <f t="shared" ca="1" si="156"/>
        <v>7</v>
      </c>
      <c r="AR109" s="139">
        <f t="shared" ca="1" si="156"/>
        <v>11</v>
      </c>
      <c r="AS109" s="139">
        <f t="shared" ca="1" si="156"/>
        <v>11</v>
      </c>
      <c r="AT109" s="139">
        <f t="shared" ca="1" si="156"/>
        <v>11</v>
      </c>
      <c r="AU109" s="139">
        <f t="shared" ca="1" si="156"/>
        <v>11</v>
      </c>
    </row>
    <row r="110" spans="1:47">
      <c r="A110">
        <v>11</v>
      </c>
      <c r="C110" s="164"/>
      <c r="D110" s="50" t="str">
        <f t="shared" si="142"/>
        <v/>
      </c>
      <c r="E110" s="161" t="str">
        <f t="shared" si="143"/>
        <v/>
      </c>
      <c r="F110" s="43"/>
      <c r="G110" s="161" t="str">
        <f t="shared" si="144"/>
        <v/>
      </c>
      <c r="H110" s="43"/>
      <c r="I110" s="161" t="str">
        <f t="shared" si="145"/>
        <v/>
      </c>
      <c r="J110" s="43"/>
      <c r="K110" s="161" t="str">
        <f t="shared" si="146"/>
        <v/>
      </c>
      <c r="L110" s="43"/>
      <c r="M110" s="43"/>
      <c r="N110" s="43"/>
      <c r="O110" s="43"/>
      <c r="P110" s="163"/>
      <c r="AF110" s="44"/>
      <c r="AG110" t="s">
        <v>212</v>
      </c>
      <c r="AH110" s="118">
        <f t="shared" ref="AH110:AU110" ca="1" si="157">RANK(AH109,$AH$109:$AU$109,1)</f>
        <v>3</v>
      </c>
      <c r="AI110" s="119">
        <f t="shared" ca="1" si="157"/>
        <v>2</v>
      </c>
      <c r="AJ110" s="119">
        <f t="shared" ca="1" si="157"/>
        <v>4</v>
      </c>
      <c r="AK110" s="119">
        <f t="shared" ca="1" si="157"/>
        <v>5</v>
      </c>
      <c r="AL110" s="119">
        <f t="shared" ca="1" si="157"/>
        <v>1</v>
      </c>
      <c r="AM110" s="119">
        <f t="shared" ca="1" si="157"/>
        <v>9</v>
      </c>
      <c r="AN110" s="119">
        <f t="shared" ca="1" si="157"/>
        <v>6</v>
      </c>
      <c r="AO110" s="119">
        <f t="shared" ca="1" si="157"/>
        <v>10</v>
      </c>
      <c r="AP110" s="119">
        <f t="shared" ca="1" si="157"/>
        <v>8</v>
      </c>
      <c r="AQ110" s="119">
        <f t="shared" ca="1" si="157"/>
        <v>7</v>
      </c>
      <c r="AR110" s="119">
        <f t="shared" ca="1" si="157"/>
        <v>11</v>
      </c>
      <c r="AS110" s="119">
        <f t="shared" ca="1" si="157"/>
        <v>11</v>
      </c>
      <c r="AT110" s="119">
        <f t="shared" ca="1" si="157"/>
        <v>11</v>
      </c>
      <c r="AU110" s="120">
        <f t="shared" ca="1" si="157"/>
        <v>11</v>
      </c>
    </row>
    <row r="111" spans="1:47">
      <c r="A111">
        <v>12</v>
      </c>
      <c r="C111" s="164"/>
      <c r="D111" s="50" t="str">
        <f t="shared" si="142"/>
        <v/>
      </c>
      <c r="E111" s="161" t="str">
        <f t="shared" si="143"/>
        <v/>
      </c>
      <c r="F111" s="43"/>
      <c r="G111" s="161" t="str">
        <f t="shared" si="144"/>
        <v/>
      </c>
      <c r="H111" s="43"/>
      <c r="I111" s="161" t="str">
        <f t="shared" si="145"/>
        <v/>
      </c>
      <c r="J111" s="43"/>
      <c r="K111" s="161" t="str">
        <f t="shared" si="146"/>
        <v/>
      </c>
      <c r="L111" s="43"/>
      <c r="M111" s="43"/>
      <c r="N111" s="43"/>
      <c r="O111" s="43"/>
      <c r="P111" s="163"/>
      <c r="AF111" s="44"/>
      <c r="AG111" s="45">
        <f ca="1">AH110</f>
        <v>3</v>
      </c>
      <c r="AH111" s="121">
        <f t="shared" ref="AH111:AU111" si="158">IF(ISNA(AH8),0,IF(AH8="",0,IF(AH$110=$AG111,1,0)*AH8))</f>
        <v>0</v>
      </c>
      <c r="AI111" s="121">
        <f t="shared" ca="1" si="158"/>
        <v>0</v>
      </c>
      <c r="AJ111" s="121">
        <f t="shared" ca="1" si="158"/>
        <v>0</v>
      </c>
      <c r="AK111" s="121">
        <f t="shared" ca="1" si="158"/>
        <v>0</v>
      </c>
      <c r="AL111" s="121">
        <f t="shared" ca="1" si="158"/>
        <v>0</v>
      </c>
      <c r="AM111" s="121">
        <f t="shared" ca="1" si="158"/>
        <v>0</v>
      </c>
      <c r="AN111" s="121">
        <f t="shared" ca="1" si="158"/>
        <v>0</v>
      </c>
      <c r="AO111" s="121">
        <f t="shared" ca="1" si="158"/>
        <v>0</v>
      </c>
      <c r="AP111" s="121">
        <f t="shared" ca="1" si="158"/>
        <v>0</v>
      </c>
      <c r="AQ111" s="121">
        <f t="shared" ca="1" si="158"/>
        <v>0</v>
      </c>
      <c r="AR111" s="121">
        <f t="shared" ca="1" si="158"/>
        <v>0</v>
      </c>
      <c r="AS111" s="121">
        <f t="shared" ca="1" si="158"/>
        <v>0</v>
      </c>
      <c r="AT111" s="121">
        <f t="shared" ca="1" si="158"/>
        <v>0</v>
      </c>
      <c r="AU111" s="121">
        <f t="shared" ca="1" si="158"/>
        <v>0</v>
      </c>
    </row>
    <row r="112" spans="1:47">
      <c r="A112">
        <v>13</v>
      </c>
      <c r="C112" s="164"/>
      <c r="D112" s="50" t="str">
        <f t="shared" si="142"/>
        <v/>
      </c>
      <c r="E112" s="161" t="str">
        <f t="shared" si="143"/>
        <v/>
      </c>
      <c r="F112" s="43"/>
      <c r="G112" s="161" t="str">
        <f t="shared" si="144"/>
        <v/>
      </c>
      <c r="H112" s="43"/>
      <c r="I112" s="161" t="str">
        <f t="shared" si="145"/>
        <v/>
      </c>
      <c r="J112" s="43"/>
      <c r="K112" s="161" t="str">
        <f t="shared" si="146"/>
        <v/>
      </c>
      <c r="L112" s="43"/>
      <c r="M112" s="43"/>
      <c r="N112" s="43"/>
      <c r="O112" s="43"/>
      <c r="P112" s="163"/>
      <c r="AF112" s="44"/>
      <c r="AG112" s="45">
        <f ca="1">AI110</f>
        <v>2</v>
      </c>
      <c r="AH112" s="121">
        <f t="shared" ref="AH112:AU112" ca="1" si="159">IF(ISNA(AH9),0,IF(AH9="",0,IF(AH$110=$AG112,1,0)*AH9))</f>
        <v>0</v>
      </c>
      <c r="AI112" s="121">
        <f t="shared" si="159"/>
        <v>0</v>
      </c>
      <c r="AJ112" s="121">
        <f t="shared" ca="1" si="159"/>
        <v>0</v>
      </c>
      <c r="AK112" s="121">
        <f t="shared" ca="1" si="159"/>
        <v>0</v>
      </c>
      <c r="AL112" s="121">
        <f t="shared" ca="1" si="159"/>
        <v>0</v>
      </c>
      <c r="AM112" s="121">
        <f t="shared" ca="1" si="159"/>
        <v>0</v>
      </c>
      <c r="AN112" s="121">
        <f t="shared" ca="1" si="159"/>
        <v>0</v>
      </c>
      <c r="AO112" s="121">
        <f t="shared" ca="1" si="159"/>
        <v>0</v>
      </c>
      <c r="AP112" s="121">
        <f t="shared" ca="1" si="159"/>
        <v>0</v>
      </c>
      <c r="AQ112" s="121">
        <f t="shared" ca="1" si="159"/>
        <v>0</v>
      </c>
      <c r="AR112" s="121">
        <f t="shared" ca="1" si="159"/>
        <v>0</v>
      </c>
      <c r="AS112" s="121">
        <f t="shared" ca="1" si="159"/>
        <v>0</v>
      </c>
      <c r="AT112" s="121">
        <f t="shared" ca="1" si="159"/>
        <v>0</v>
      </c>
      <c r="AU112" s="121">
        <f t="shared" ca="1" si="159"/>
        <v>0</v>
      </c>
    </row>
    <row r="113" spans="1:47">
      <c r="C113" s="164"/>
      <c r="D113" s="43"/>
      <c r="E113" s="43"/>
      <c r="F113" s="43"/>
      <c r="G113" s="43"/>
      <c r="H113" s="43"/>
      <c r="I113" s="43"/>
      <c r="J113" s="43"/>
      <c r="K113" s="43"/>
      <c r="L113" s="43"/>
      <c r="M113" s="43"/>
      <c r="N113" s="43"/>
      <c r="O113" s="43"/>
      <c r="P113" s="163"/>
      <c r="AF113" s="44"/>
      <c r="AG113" s="45">
        <f ca="1">AJ110</f>
        <v>4</v>
      </c>
      <c r="AH113" s="121">
        <f t="shared" ref="AH113:AU113" ca="1" si="160">IF(ISNA(AH10),0,IF(AH10="",0,IF(AH$110=$AG113,1,0)*AH10))</f>
        <v>0</v>
      </c>
      <c r="AI113" s="121">
        <f t="shared" ca="1" si="160"/>
        <v>0</v>
      </c>
      <c r="AJ113" s="121">
        <f t="shared" si="160"/>
        <v>0</v>
      </c>
      <c r="AK113" s="121">
        <f t="shared" ca="1" si="160"/>
        <v>0</v>
      </c>
      <c r="AL113" s="121">
        <f t="shared" ca="1" si="160"/>
        <v>0</v>
      </c>
      <c r="AM113" s="121">
        <f t="shared" ca="1" si="160"/>
        <v>0</v>
      </c>
      <c r="AN113" s="121">
        <f t="shared" ca="1" si="160"/>
        <v>0</v>
      </c>
      <c r="AO113" s="121">
        <f t="shared" ca="1" si="160"/>
        <v>0</v>
      </c>
      <c r="AP113" s="121">
        <f t="shared" ca="1" si="160"/>
        <v>0</v>
      </c>
      <c r="AQ113" s="121">
        <f t="shared" ca="1" si="160"/>
        <v>0</v>
      </c>
      <c r="AR113" s="121">
        <f t="shared" ca="1" si="160"/>
        <v>0</v>
      </c>
      <c r="AS113" s="121">
        <f t="shared" ca="1" si="160"/>
        <v>0</v>
      </c>
      <c r="AT113" s="121">
        <f t="shared" ca="1" si="160"/>
        <v>0</v>
      </c>
      <c r="AU113" s="121">
        <f t="shared" ca="1" si="160"/>
        <v>0</v>
      </c>
    </row>
    <row r="114" spans="1:47">
      <c r="C114" s="164"/>
      <c r="D114" s="43"/>
      <c r="E114" s="43"/>
      <c r="F114" s="43"/>
      <c r="G114" s="43"/>
      <c r="H114" s="43"/>
      <c r="I114" s="43"/>
      <c r="J114" s="43"/>
      <c r="K114" s="43"/>
      <c r="L114" s="43"/>
      <c r="M114" s="43"/>
      <c r="N114" s="43"/>
      <c r="O114" s="43"/>
      <c r="P114" s="163"/>
      <c r="AF114" s="44"/>
      <c r="AG114" s="45">
        <f ca="1">AK110</f>
        <v>5</v>
      </c>
      <c r="AH114" s="121">
        <f t="shared" ref="AH114:AU114" ca="1" si="161">IF(ISNA(AH11),0,IF(AH11="",0,IF(AH$110=$AG114,1,0)*AH11))</f>
        <v>0</v>
      </c>
      <c r="AI114" s="121">
        <f t="shared" ca="1" si="161"/>
        <v>0</v>
      </c>
      <c r="AJ114" s="121">
        <f t="shared" ca="1" si="161"/>
        <v>0</v>
      </c>
      <c r="AK114" s="121">
        <f t="shared" si="161"/>
        <v>0</v>
      </c>
      <c r="AL114" s="121">
        <f t="shared" ca="1" si="161"/>
        <v>0</v>
      </c>
      <c r="AM114" s="121">
        <f t="shared" ca="1" si="161"/>
        <v>0</v>
      </c>
      <c r="AN114" s="121">
        <f t="shared" ca="1" si="161"/>
        <v>0</v>
      </c>
      <c r="AO114" s="121">
        <f t="shared" ca="1" si="161"/>
        <v>0</v>
      </c>
      <c r="AP114" s="121">
        <f t="shared" ca="1" si="161"/>
        <v>0</v>
      </c>
      <c r="AQ114" s="121">
        <f t="shared" ca="1" si="161"/>
        <v>0</v>
      </c>
      <c r="AR114" s="121">
        <f t="shared" ca="1" si="161"/>
        <v>0</v>
      </c>
      <c r="AS114" s="121">
        <f t="shared" ca="1" si="161"/>
        <v>0</v>
      </c>
      <c r="AT114" s="121">
        <f t="shared" ca="1" si="161"/>
        <v>0</v>
      </c>
      <c r="AU114" s="121">
        <f t="shared" ca="1" si="161"/>
        <v>0</v>
      </c>
    </row>
    <row r="115" spans="1:47">
      <c r="C115" s="164"/>
      <c r="D115" s="43"/>
      <c r="E115" s="43"/>
      <c r="F115" s="43"/>
      <c r="G115" s="43"/>
      <c r="H115" s="43"/>
      <c r="I115" s="43"/>
      <c r="J115" s="43"/>
      <c r="K115" s="43"/>
      <c r="L115" s="43"/>
      <c r="M115" s="43"/>
      <c r="N115" s="43"/>
      <c r="O115" s="43"/>
      <c r="P115" s="163"/>
      <c r="AF115" s="44"/>
      <c r="AG115" s="45">
        <f ca="1">AL110</f>
        <v>1</v>
      </c>
      <c r="AH115" s="121">
        <f t="shared" ref="AH115:AU115" ca="1" si="162">IF(ISNA(AH12),0,IF(AH12="",0,IF(AH$110=$AG115,1,0)*AH12))</f>
        <v>0</v>
      </c>
      <c r="AI115" s="121">
        <f t="shared" ca="1" si="162"/>
        <v>0</v>
      </c>
      <c r="AJ115" s="121">
        <f t="shared" ca="1" si="162"/>
        <v>0</v>
      </c>
      <c r="AK115" s="121">
        <f t="shared" ca="1" si="162"/>
        <v>0</v>
      </c>
      <c r="AL115" s="121">
        <f t="shared" si="162"/>
        <v>0</v>
      </c>
      <c r="AM115" s="121">
        <f t="shared" ca="1" si="162"/>
        <v>0</v>
      </c>
      <c r="AN115" s="121">
        <f t="shared" ca="1" si="162"/>
        <v>0</v>
      </c>
      <c r="AO115" s="121">
        <f t="shared" ca="1" si="162"/>
        <v>0</v>
      </c>
      <c r="AP115" s="121">
        <f t="shared" ca="1" si="162"/>
        <v>0</v>
      </c>
      <c r="AQ115" s="121">
        <f t="shared" ca="1" si="162"/>
        <v>0</v>
      </c>
      <c r="AR115" s="121">
        <f t="shared" ca="1" si="162"/>
        <v>0</v>
      </c>
      <c r="AS115" s="121">
        <f t="shared" ca="1" si="162"/>
        <v>0</v>
      </c>
      <c r="AT115" s="121">
        <f t="shared" ca="1" si="162"/>
        <v>0</v>
      </c>
      <c r="AU115" s="121">
        <f t="shared" ca="1" si="162"/>
        <v>0</v>
      </c>
    </row>
    <row r="116" spans="1:47">
      <c r="A116">
        <v>0</v>
      </c>
      <c r="C116" s="164"/>
      <c r="D116" s="50" t="s">
        <v>213</v>
      </c>
      <c r="E116" s="50" t="s">
        <v>214</v>
      </c>
      <c r="F116" s="50" t="s">
        <v>215</v>
      </c>
      <c r="G116" s="165" t="s">
        <v>216</v>
      </c>
      <c r="H116" s="165" t="s">
        <v>215</v>
      </c>
      <c r="I116" s="50" t="s">
        <v>217</v>
      </c>
      <c r="J116" s="50" t="s">
        <v>215</v>
      </c>
      <c r="K116" s="50" t="s">
        <v>218</v>
      </c>
      <c r="L116" s="50" t="s">
        <v>215</v>
      </c>
      <c r="M116" s="50" t="s">
        <v>219</v>
      </c>
      <c r="N116" s="50" t="s">
        <v>215</v>
      </c>
      <c r="O116" s="43"/>
      <c r="P116" s="163"/>
      <c r="AF116" s="44"/>
      <c r="AG116" s="45">
        <f ca="1">AM110</f>
        <v>9</v>
      </c>
      <c r="AH116" s="121">
        <f t="shared" ref="AH116:AU116" ca="1" si="163">IF(ISNA(AH13),0,IF(AH13="",0,IF(AH$110=$AG116,1,0)*AH13))</f>
        <v>0</v>
      </c>
      <c r="AI116" s="121">
        <f t="shared" ca="1" si="163"/>
        <v>0</v>
      </c>
      <c r="AJ116" s="121">
        <f t="shared" ca="1" si="163"/>
        <v>0</v>
      </c>
      <c r="AK116" s="121">
        <f t="shared" ca="1" si="163"/>
        <v>0</v>
      </c>
      <c r="AL116" s="121">
        <f t="shared" ca="1" si="163"/>
        <v>0</v>
      </c>
      <c r="AM116" s="121">
        <f t="shared" si="163"/>
        <v>0</v>
      </c>
      <c r="AN116" s="121">
        <f t="shared" ca="1" si="163"/>
        <v>0</v>
      </c>
      <c r="AO116" s="121">
        <f t="shared" ca="1" si="163"/>
        <v>0</v>
      </c>
      <c r="AP116" s="121">
        <f t="shared" ca="1" si="163"/>
        <v>0</v>
      </c>
      <c r="AQ116" s="121">
        <f t="shared" ca="1" si="163"/>
        <v>0</v>
      </c>
      <c r="AR116" s="121">
        <f t="shared" ca="1" si="163"/>
        <v>0</v>
      </c>
      <c r="AS116" s="121">
        <f t="shared" ca="1" si="163"/>
        <v>0</v>
      </c>
      <c r="AT116" s="121">
        <f t="shared" ca="1" si="163"/>
        <v>0</v>
      </c>
      <c r="AU116" s="121">
        <f t="shared" ca="1" si="163"/>
        <v>0</v>
      </c>
    </row>
    <row r="117" spans="1:47">
      <c r="A117">
        <v>1</v>
      </c>
      <c r="C117" s="164"/>
      <c r="D117" s="50" t="str">
        <f t="shared" ref="D117:D130" si="164">IF($A117&gt;$B$2,"",CONCATENATE("| ",A117," |"))</f>
        <v>| 1 |</v>
      </c>
      <c r="E117" s="50" t="str">
        <f t="shared" ref="E117:E130" ca="1" si="165">IF($A117&gt;$B$2,"",G6)</f>
        <v>マリン</v>
      </c>
      <c r="F117" s="50" t="str">
        <f t="shared" ref="F117:F130" si="166">IF($A117&gt;$B$2,"",CONCATENATE("| "))</f>
        <v xml:space="preserve">| </v>
      </c>
      <c r="G117" s="50">
        <f t="shared" ref="G117:G130" ca="1" si="167">IF($A117&gt;$B$2,"",H6)</f>
        <v>24</v>
      </c>
      <c r="H117" s="50" t="str">
        <f t="shared" ref="H117:H130" si="168">IF($A117&gt;$B$2,"",CONCATENATE("| "))</f>
        <v xml:space="preserve">| </v>
      </c>
      <c r="I117" s="165"/>
      <c r="J117" s="50" t="s">
        <v>215</v>
      </c>
      <c r="K117" s="50"/>
      <c r="L117" s="50" t="s">
        <v>215</v>
      </c>
      <c r="M117" s="50"/>
      <c r="N117" s="50" t="s">
        <v>215</v>
      </c>
      <c r="O117" s="43"/>
      <c r="P117" s="163"/>
      <c r="AF117" s="44"/>
      <c r="AG117" s="45">
        <f ca="1">AN110</f>
        <v>6</v>
      </c>
      <c r="AH117" s="121">
        <f t="shared" ref="AH117:AU117" ca="1" si="169">IF(ISNA(AH14),0,IF(AH14="",0,IF(AH$110=$AG117,1,0)*AH14))</f>
        <v>0</v>
      </c>
      <c r="AI117" s="121">
        <f t="shared" ca="1" si="169"/>
        <v>0</v>
      </c>
      <c r="AJ117" s="121">
        <f t="shared" ca="1" si="169"/>
        <v>0</v>
      </c>
      <c r="AK117" s="121">
        <f t="shared" ca="1" si="169"/>
        <v>0</v>
      </c>
      <c r="AL117" s="121">
        <f t="shared" ca="1" si="169"/>
        <v>0</v>
      </c>
      <c r="AM117" s="121">
        <f t="shared" ca="1" si="169"/>
        <v>0</v>
      </c>
      <c r="AN117" s="121">
        <f t="shared" si="169"/>
        <v>0</v>
      </c>
      <c r="AO117" s="121">
        <f t="shared" ca="1" si="169"/>
        <v>0</v>
      </c>
      <c r="AP117" s="121">
        <f t="shared" ca="1" si="169"/>
        <v>0</v>
      </c>
      <c r="AQ117" s="121">
        <f t="shared" ca="1" si="169"/>
        <v>0</v>
      </c>
      <c r="AR117" s="121">
        <f t="shared" ca="1" si="169"/>
        <v>0</v>
      </c>
      <c r="AS117" s="121">
        <f t="shared" ca="1" si="169"/>
        <v>0</v>
      </c>
      <c r="AT117" s="121">
        <f t="shared" ca="1" si="169"/>
        <v>0</v>
      </c>
      <c r="AU117" s="121">
        <f t="shared" ca="1" si="169"/>
        <v>0</v>
      </c>
    </row>
    <row r="118" spans="1:47">
      <c r="A118">
        <v>2</v>
      </c>
      <c r="C118" s="164"/>
      <c r="D118" s="50" t="str">
        <f t="shared" si="164"/>
        <v>| 2 |</v>
      </c>
      <c r="E118" s="50" t="str">
        <f t="shared" ca="1" si="165"/>
        <v>シロA</v>
      </c>
      <c r="F118" s="50" t="str">
        <f t="shared" si="166"/>
        <v xml:space="preserve">| </v>
      </c>
      <c r="G118" s="50">
        <f t="shared" ca="1" si="167"/>
        <v>21</v>
      </c>
      <c r="H118" s="50" t="str">
        <f t="shared" si="168"/>
        <v xml:space="preserve">| </v>
      </c>
      <c r="I118" s="165"/>
      <c r="J118" s="50" t="s">
        <v>215</v>
      </c>
      <c r="K118" s="50"/>
      <c r="L118" s="50" t="s">
        <v>215</v>
      </c>
      <c r="M118" s="50"/>
      <c r="N118" s="50" t="s">
        <v>215</v>
      </c>
      <c r="O118" s="43"/>
      <c r="P118" s="163"/>
      <c r="AF118" s="44"/>
      <c r="AG118" s="45">
        <f ca="1">AO110</f>
        <v>10</v>
      </c>
      <c r="AH118" s="121">
        <f t="shared" ref="AH118:AU118" ca="1" si="170">IF(ISNA(AH15),0,IF(AH15="",0,IF(AH$110=$AG118,1,0)*AH15))</f>
        <v>0</v>
      </c>
      <c r="AI118" s="121">
        <f t="shared" ca="1" si="170"/>
        <v>0</v>
      </c>
      <c r="AJ118" s="121">
        <f t="shared" ca="1" si="170"/>
        <v>0</v>
      </c>
      <c r="AK118" s="121">
        <f t="shared" ca="1" si="170"/>
        <v>0</v>
      </c>
      <c r="AL118" s="121">
        <f t="shared" ca="1" si="170"/>
        <v>0</v>
      </c>
      <c r="AM118" s="121">
        <f t="shared" ca="1" si="170"/>
        <v>0</v>
      </c>
      <c r="AN118" s="121">
        <f t="shared" ca="1" si="170"/>
        <v>0</v>
      </c>
      <c r="AO118" s="121">
        <f t="shared" si="170"/>
        <v>0</v>
      </c>
      <c r="AP118" s="121">
        <f t="shared" ca="1" si="170"/>
        <v>0</v>
      </c>
      <c r="AQ118" s="121">
        <f t="shared" ca="1" si="170"/>
        <v>0</v>
      </c>
      <c r="AR118" s="121">
        <f t="shared" ca="1" si="170"/>
        <v>0</v>
      </c>
      <c r="AS118" s="121">
        <f t="shared" ca="1" si="170"/>
        <v>0</v>
      </c>
      <c r="AT118" s="121">
        <f t="shared" ca="1" si="170"/>
        <v>0</v>
      </c>
      <c r="AU118" s="121">
        <f t="shared" ca="1" si="170"/>
        <v>0</v>
      </c>
    </row>
    <row r="119" spans="1:47">
      <c r="A119">
        <v>3</v>
      </c>
      <c r="C119" s="164"/>
      <c r="D119" s="50" t="str">
        <f t="shared" si="164"/>
        <v>| 3 |</v>
      </c>
      <c r="E119" s="50" t="str">
        <f t="shared" ca="1" si="165"/>
        <v>VNQ</v>
      </c>
      <c r="F119" s="50" t="str">
        <f t="shared" si="166"/>
        <v xml:space="preserve">| </v>
      </c>
      <c r="G119" s="50">
        <f t="shared" ca="1" si="167"/>
        <v>18</v>
      </c>
      <c r="H119" s="50" t="str">
        <f t="shared" si="168"/>
        <v xml:space="preserve">| </v>
      </c>
      <c r="I119" s="165"/>
      <c r="J119" s="50" t="s">
        <v>215</v>
      </c>
      <c r="K119" s="50"/>
      <c r="L119" s="50" t="s">
        <v>215</v>
      </c>
      <c r="M119" s="50"/>
      <c r="N119" s="50" t="s">
        <v>215</v>
      </c>
      <c r="O119" s="43"/>
      <c r="P119" s="163"/>
      <c r="AF119" s="44"/>
      <c r="AG119" s="45">
        <f ca="1">AP110</f>
        <v>8</v>
      </c>
      <c r="AH119" s="121">
        <f t="shared" ref="AH119:AU119" ca="1" si="171">IF(ISNA(AH16),0,IF(AH16="",0,IF(AH$110=$AG119,1,0)*AH16))</f>
        <v>0</v>
      </c>
      <c r="AI119" s="121">
        <f t="shared" ca="1" si="171"/>
        <v>0</v>
      </c>
      <c r="AJ119" s="121">
        <f t="shared" ca="1" si="171"/>
        <v>0</v>
      </c>
      <c r="AK119" s="121">
        <f t="shared" ca="1" si="171"/>
        <v>0</v>
      </c>
      <c r="AL119" s="121">
        <f t="shared" ca="1" si="171"/>
        <v>0</v>
      </c>
      <c r="AM119" s="121">
        <f t="shared" ca="1" si="171"/>
        <v>0</v>
      </c>
      <c r="AN119" s="121">
        <f t="shared" ca="1" si="171"/>
        <v>0</v>
      </c>
      <c r="AO119" s="121">
        <f t="shared" ca="1" si="171"/>
        <v>0</v>
      </c>
      <c r="AP119" s="121">
        <f t="shared" si="171"/>
        <v>0</v>
      </c>
      <c r="AQ119" s="121">
        <f t="shared" ca="1" si="171"/>
        <v>0</v>
      </c>
      <c r="AR119" s="121">
        <f t="shared" ca="1" si="171"/>
        <v>0</v>
      </c>
      <c r="AS119" s="121">
        <f t="shared" ca="1" si="171"/>
        <v>0</v>
      </c>
      <c r="AT119" s="121">
        <f t="shared" ca="1" si="171"/>
        <v>0</v>
      </c>
      <c r="AU119" s="121">
        <f t="shared" ca="1" si="171"/>
        <v>0</v>
      </c>
    </row>
    <row r="120" spans="1:47">
      <c r="A120">
        <v>4</v>
      </c>
      <c r="C120" s="164"/>
      <c r="D120" s="50" t="str">
        <f t="shared" si="164"/>
        <v>| 4 |</v>
      </c>
      <c r="E120" s="50" t="str">
        <f t="shared" ca="1" si="165"/>
        <v>GFA</v>
      </c>
      <c r="F120" s="50" t="str">
        <f t="shared" si="166"/>
        <v xml:space="preserve">| </v>
      </c>
      <c r="G120" s="50">
        <f t="shared" ca="1" si="167"/>
        <v>18</v>
      </c>
      <c r="H120" s="50" t="str">
        <f t="shared" si="168"/>
        <v xml:space="preserve">| </v>
      </c>
      <c r="I120" s="165"/>
      <c r="J120" s="50" t="s">
        <v>215</v>
      </c>
      <c r="K120" s="50"/>
      <c r="L120" s="50" t="s">
        <v>215</v>
      </c>
      <c r="M120" s="50"/>
      <c r="N120" s="50" t="s">
        <v>215</v>
      </c>
      <c r="O120" s="43"/>
      <c r="P120" s="163"/>
      <c r="AF120" s="44"/>
      <c r="AG120" s="45">
        <f ca="1">AQ$110</f>
        <v>7</v>
      </c>
      <c r="AH120" s="121">
        <f t="shared" ref="AH120:AU120" ca="1" si="172">IF(ISNA(AH17),0,IF(AH17="",0,IF(AH$110=$AG120,1,0)*AH17))</f>
        <v>0</v>
      </c>
      <c r="AI120" s="121">
        <f t="shared" ca="1" si="172"/>
        <v>0</v>
      </c>
      <c r="AJ120" s="121">
        <f t="shared" ca="1" si="172"/>
        <v>0</v>
      </c>
      <c r="AK120" s="121">
        <f t="shared" ca="1" si="172"/>
        <v>0</v>
      </c>
      <c r="AL120" s="121">
        <f t="shared" ca="1" si="172"/>
        <v>0</v>
      </c>
      <c r="AM120" s="121">
        <f t="shared" ca="1" si="172"/>
        <v>0</v>
      </c>
      <c r="AN120" s="121">
        <f t="shared" ca="1" si="172"/>
        <v>0</v>
      </c>
      <c r="AO120" s="121">
        <f t="shared" ca="1" si="172"/>
        <v>0</v>
      </c>
      <c r="AP120" s="121">
        <f t="shared" ca="1" si="172"/>
        <v>0</v>
      </c>
      <c r="AQ120" s="121">
        <f t="shared" si="172"/>
        <v>0</v>
      </c>
      <c r="AR120" s="121">
        <f t="shared" ca="1" si="172"/>
        <v>0</v>
      </c>
      <c r="AS120" s="121">
        <f t="shared" ca="1" si="172"/>
        <v>0</v>
      </c>
      <c r="AT120" s="121">
        <f t="shared" ca="1" si="172"/>
        <v>0</v>
      </c>
      <c r="AU120" s="121">
        <f t="shared" ca="1" si="172"/>
        <v>0</v>
      </c>
    </row>
    <row r="121" spans="1:47">
      <c r="A121">
        <v>5</v>
      </c>
      <c r="C121" s="164"/>
      <c r="D121" s="50" t="str">
        <f t="shared" si="164"/>
        <v>| 5 |</v>
      </c>
      <c r="E121" s="50" t="str">
        <f t="shared" ca="1" si="165"/>
        <v>どなつ</v>
      </c>
      <c r="F121" s="50" t="str">
        <f t="shared" si="166"/>
        <v xml:space="preserve">| </v>
      </c>
      <c r="G121" s="50">
        <f t="shared" ca="1" si="167"/>
        <v>15</v>
      </c>
      <c r="H121" s="50" t="str">
        <f t="shared" si="168"/>
        <v xml:space="preserve">| </v>
      </c>
      <c r="I121" s="165"/>
      <c r="J121" s="50" t="s">
        <v>215</v>
      </c>
      <c r="K121" s="50"/>
      <c r="L121" s="50" t="s">
        <v>215</v>
      </c>
      <c r="M121" s="50"/>
      <c r="N121" s="50" t="s">
        <v>215</v>
      </c>
      <c r="O121" s="43"/>
      <c r="P121" s="163"/>
      <c r="AF121" s="44"/>
      <c r="AG121" s="45">
        <f ca="1">AR$110</f>
        <v>11</v>
      </c>
      <c r="AH121" s="121">
        <f t="shared" ref="AH121:AU121" ca="1" si="173">IF(ISNA(AH18),0,IF(AH18="",0,IF(AH$110=$AG121,1,0)*AH18))</f>
        <v>0</v>
      </c>
      <c r="AI121" s="121">
        <f t="shared" ca="1" si="173"/>
        <v>0</v>
      </c>
      <c r="AJ121" s="121">
        <f t="shared" ca="1" si="173"/>
        <v>0</v>
      </c>
      <c r="AK121" s="121">
        <f t="shared" ca="1" si="173"/>
        <v>0</v>
      </c>
      <c r="AL121" s="121">
        <f t="shared" ca="1" si="173"/>
        <v>0</v>
      </c>
      <c r="AM121" s="121">
        <f t="shared" ca="1" si="173"/>
        <v>0</v>
      </c>
      <c r="AN121" s="121">
        <f t="shared" ca="1" si="173"/>
        <v>0</v>
      </c>
      <c r="AO121" s="121">
        <f t="shared" ca="1" si="173"/>
        <v>0</v>
      </c>
      <c r="AP121" s="121">
        <f t="shared" ca="1" si="173"/>
        <v>0</v>
      </c>
      <c r="AQ121" s="121">
        <f t="shared" ca="1" si="173"/>
        <v>0</v>
      </c>
      <c r="AR121" s="121">
        <f t="shared" si="173"/>
        <v>0</v>
      </c>
      <c r="AS121" s="121">
        <f t="shared" ca="1" si="173"/>
        <v>0</v>
      </c>
      <c r="AT121" s="121">
        <f t="shared" ca="1" si="173"/>
        <v>0</v>
      </c>
      <c r="AU121" s="121">
        <f t="shared" ca="1" si="173"/>
        <v>0</v>
      </c>
    </row>
    <row r="122" spans="1:47">
      <c r="A122">
        <v>6</v>
      </c>
      <c r="C122" s="164"/>
      <c r="D122" s="50" t="str">
        <f t="shared" si="164"/>
        <v>| 6 |</v>
      </c>
      <c r="E122" s="50" t="str">
        <f t="shared" ca="1" si="165"/>
        <v>HBC</v>
      </c>
      <c r="F122" s="50" t="str">
        <f t="shared" si="166"/>
        <v xml:space="preserve">| </v>
      </c>
      <c r="G122" s="50">
        <f t="shared" ca="1" si="167"/>
        <v>9</v>
      </c>
      <c r="H122" s="50" t="str">
        <f t="shared" si="168"/>
        <v xml:space="preserve">| </v>
      </c>
      <c r="I122" s="165"/>
      <c r="J122" s="50" t="s">
        <v>215</v>
      </c>
      <c r="K122" s="50"/>
      <c r="L122" s="50" t="s">
        <v>215</v>
      </c>
      <c r="M122" s="50"/>
      <c r="N122" s="50" t="s">
        <v>215</v>
      </c>
      <c r="O122" s="43"/>
      <c r="P122" s="163"/>
      <c r="AF122" s="44"/>
      <c r="AG122" s="45">
        <f ca="1">AS$110</f>
        <v>11</v>
      </c>
      <c r="AH122" s="121">
        <f t="shared" ref="AH122:AU122" ca="1" si="174">IF(ISNA(AH19),0,IF(AH19="",0,IF(AH$110=$AG122,1,0)*AH19))</f>
        <v>0</v>
      </c>
      <c r="AI122" s="121">
        <f t="shared" ca="1" si="174"/>
        <v>0</v>
      </c>
      <c r="AJ122" s="121">
        <f t="shared" ca="1" si="174"/>
        <v>0</v>
      </c>
      <c r="AK122" s="121">
        <f t="shared" ca="1" si="174"/>
        <v>0</v>
      </c>
      <c r="AL122" s="121">
        <f t="shared" ca="1" si="174"/>
        <v>0</v>
      </c>
      <c r="AM122" s="121">
        <f t="shared" ca="1" si="174"/>
        <v>0</v>
      </c>
      <c r="AN122" s="121">
        <f t="shared" ca="1" si="174"/>
        <v>0</v>
      </c>
      <c r="AO122" s="121">
        <f t="shared" ca="1" si="174"/>
        <v>0</v>
      </c>
      <c r="AP122" s="121">
        <f t="shared" ca="1" si="174"/>
        <v>0</v>
      </c>
      <c r="AQ122" s="121">
        <f t="shared" ca="1" si="174"/>
        <v>0</v>
      </c>
      <c r="AR122" s="121">
        <f t="shared" ca="1" si="174"/>
        <v>0</v>
      </c>
      <c r="AS122" s="121">
        <f t="shared" si="174"/>
        <v>0</v>
      </c>
      <c r="AT122" s="121">
        <f t="shared" ca="1" si="174"/>
        <v>0</v>
      </c>
      <c r="AU122" s="121">
        <f t="shared" ca="1" si="174"/>
        <v>0</v>
      </c>
    </row>
    <row r="123" spans="1:47">
      <c r="A123">
        <v>7</v>
      </c>
      <c r="C123" s="164"/>
      <c r="D123" s="50" t="str">
        <f t="shared" si="164"/>
        <v>| 7 |</v>
      </c>
      <c r="E123" s="50" t="str">
        <f t="shared" ca="1" si="165"/>
        <v>シルク</v>
      </c>
      <c r="F123" s="50" t="str">
        <f t="shared" si="166"/>
        <v xml:space="preserve">| </v>
      </c>
      <c r="G123" s="50">
        <f t="shared" ca="1" si="167"/>
        <v>9</v>
      </c>
      <c r="H123" s="50" t="str">
        <f t="shared" si="168"/>
        <v xml:space="preserve">| </v>
      </c>
      <c r="I123" s="165"/>
      <c r="J123" s="50" t="s">
        <v>215</v>
      </c>
      <c r="K123" s="50"/>
      <c r="L123" s="50" t="s">
        <v>215</v>
      </c>
      <c r="M123" s="50"/>
      <c r="N123" s="50" t="s">
        <v>215</v>
      </c>
      <c r="O123" s="43"/>
      <c r="P123" s="163"/>
      <c r="AF123" s="44"/>
      <c r="AG123" s="45">
        <f ca="1">AT$110</f>
        <v>11</v>
      </c>
      <c r="AH123" s="121">
        <f t="shared" ref="AH123:AU123" ca="1" si="175">IF(ISNA(AH20),0,IF(AH20="",0,IF(AH$110=$AG123,1,0)*AH20))</f>
        <v>0</v>
      </c>
      <c r="AI123" s="121">
        <f t="shared" ca="1" si="175"/>
        <v>0</v>
      </c>
      <c r="AJ123" s="121">
        <f t="shared" ca="1" si="175"/>
        <v>0</v>
      </c>
      <c r="AK123" s="121">
        <f t="shared" ca="1" si="175"/>
        <v>0</v>
      </c>
      <c r="AL123" s="121">
        <f t="shared" ca="1" si="175"/>
        <v>0</v>
      </c>
      <c r="AM123" s="121">
        <f t="shared" ca="1" si="175"/>
        <v>0</v>
      </c>
      <c r="AN123" s="121">
        <f t="shared" ca="1" si="175"/>
        <v>0</v>
      </c>
      <c r="AO123" s="121">
        <f t="shared" ca="1" si="175"/>
        <v>0</v>
      </c>
      <c r="AP123" s="121">
        <f t="shared" ca="1" si="175"/>
        <v>0</v>
      </c>
      <c r="AQ123" s="121">
        <f t="shared" ca="1" si="175"/>
        <v>0</v>
      </c>
      <c r="AR123" s="121">
        <f t="shared" ca="1" si="175"/>
        <v>0</v>
      </c>
      <c r="AS123" s="121">
        <f t="shared" ca="1" si="175"/>
        <v>0</v>
      </c>
      <c r="AT123" s="121">
        <f t="shared" si="175"/>
        <v>0</v>
      </c>
      <c r="AU123" s="121">
        <f t="shared" ca="1" si="175"/>
        <v>0</v>
      </c>
    </row>
    <row r="124" spans="1:47">
      <c r="A124">
        <v>8</v>
      </c>
      <c r="C124" s="164"/>
      <c r="D124" s="50" t="str">
        <f t="shared" si="164"/>
        <v>| 8 |</v>
      </c>
      <c r="E124" s="50" t="str">
        <f t="shared" ca="1" si="165"/>
        <v>ザマス</v>
      </c>
      <c r="F124" s="50" t="str">
        <f t="shared" si="166"/>
        <v xml:space="preserve">| </v>
      </c>
      <c r="G124" s="50">
        <f t="shared" ca="1" si="167"/>
        <v>8</v>
      </c>
      <c r="H124" s="50" t="str">
        <f t="shared" si="168"/>
        <v xml:space="preserve">| </v>
      </c>
      <c r="I124" s="165"/>
      <c r="J124" s="50" t="s">
        <v>215</v>
      </c>
      <c r="K124" s="50"/>
      <c r="L124" s="50" t="s">
        <v>215</v>
      </c>
      <c r="M124" s="50"/>
      <c r="N124" s="50" t="s">
        <v>215</v>
      </c>
      <c r="O124" s="43"/>
      <c r="P124" s="163"/>
      <c r="AF124" s="44"/>
      <c r="AG124" s="45">
        <f ca="1">AU$110</f>
        <v>11</v>
      </c>
      <c r="AH124" s="121">
        <f t="shared" ref="AH124:AU124" ca="1" si="176">IF(ISNA(AH21),0,IF(AH21="",0,IF(AH$110=$AG124,1,0)*AH21))</f>
        <v>0</v>
      </c>
      <c r="AI124" s="121">
        <f t="shared" ca="1" si="176"/>
        <v>0</v>
      </c>
      <c r="AJ124" s="121">
        <f t="shared" ca="1" si="176"/>
        <v>0</v>
      </c>
      <c r="AK124" s="121">
        <f t="shared" ca="1" si="176"/>
        <v>0</v>
      </c>
      <c r="AL124" s="121">
        <f t="shared" ca="1" si="176"/>
        <v>0</v>
      </c>
      <c r="AM124" s="121">
        <f t="shared" ca="1" si="176"/>
        <v>0</v>
      </c>
      <c r="AN124" s="121">
        <f t="shared" ca="1" si="176"/>
        <v>0</v>
      </c>
      <c r="AO124" s="121">
        <f t="shared" ca="1" si="176"/>
        <v>0</v>
      </c>
      <c r="AP124" s="121">
        <f t="shared" ca="1" si="176"/>
        <v>0</v>
      </c>
      <c r="AQ124" s="121">
        <f t="shared" ca="1" si="176"/>
        <v>0</v>
      </c>
      <c r="AR124" s="121">
        <f t="shared" ca="1" si="176"/>
        <v>0</v>
      </c>
      <c r="AS124" s="121">
        <f t="shared" ca="1" si="176"/>
        <v>0</v>
      </c>
      <c r="AT124" s="121">
        <f t="shared" ca="1" si="176"/>
        <v>0</v>
      </c>
      <c r="AU124" s="121">
        <f t="shared" si="176"/>
        <v>0</v>
      </c>
    </row>
    <row r="125" spans="1:47">
      <c r="A125">
        <v>9</v>
      </c>
      <c r="C125" s="164"/>
      <c r="D125" s="50" t="str">
        <f t="shared" si="164"/>
        <v>| 9 |</v>
      </c>
      <c r="E125" s="50" t="str">
        <f t="shared" ca="1" si="165"/>
        <v>ビ帝国</v>
      </c>
      <c r="F125" s="50" t="str">
        <f t="shared" si="166"/>
        <v xml:space="preserve">| </v>
      </c>
      <c r="G125" s="50">
        <f t="shared" ca="1" si="167"/>
        <v>6</v>
      </c>
      <c r="H125" s="50" t="str">
        <f t="shared" si="168"/>
        <v xml:space="preserve">| </v>
      </c>
      <c r="I125" s="165"/>
      <c r="J125" s="50" t="s">
        <v>215</v>
      </c>
      <c r="K125" s="50"/>
      <c r="L125" s="50" t="s">
        <v>215</v>
      </c>
      <c r="M125" s="50"/>
      <c r="N125" s="50" t="s">
        <v>215</v>
      </c>
      <c r="O125" s="43"/>
      <c r="P125" s="163"/>
      <c r="AF125" s="44"/>
      <c r="AH125" s="139">
        <f t="shared" ref="AH125:AU125" ca="1" si="177">AH110-SUM(AH111:AH124)/100</f>
        <v>3</v>
      </c>
      <c r="AI125" s="139">
        <f t="shared" ca="1" si="177"/>
        <v>2</v>
      </c>
      <c r="AJ125" s="139">
        <f t="shared" ca="1" si="177"/>
        <v>4</v>
      </c>
      <c r="AK125" s="139">
        <f t="shared" ca="1" si="177"/>
        <v>5</v>
      </c>
      <c r="AL125" s="139">
        <f t="shared" ca="1" si="177"/>
        <v>1</v>
      </c>
      <c r="AM125" s="139">
        <f t="shared" ca="1" si="177"/>
        <v>9</v>
      </c>
      <c r="AN125" s="139">
        <f t="shared" ca="1" si="177"/>
        <v>6</v>
      </c>
      <c r="AO125" s="139">
        <f t="shared" ca="1" si="177"/>
        <v>10</v>
      </c>
      <c r="AP125" s="139">
        <f t="shared" ca="1" si="177"/>
        <v>8</v>
      </c>
      <c r="AQ125" s="139">
        <f t="shared" ca="1" si="177"/>
        <v>7</v>
      </c>
      <c r="AR125" s="139">
        <f t="shared" ca="1" si="177"/>
        <v>11</v>
      </c>
      <c r="AS125" s="139">
        <f t="shared" ca="1" si="177"/>
        <v>11</v>
      </c>
      <c r="AT125" s="139">
        <f t="shared" ca="1" si="177"/>
        <v>11</v>
      </c>
      <c r="AU125" s="139">
        <f t="shared" ca="1" si="177"/>
        <v>11</v>
      </c>
    </row>
    <row r="126" spans="1:47">
      <c r="A126">
        <v>10</v>
      </c>
      <c r="C126" s="164"/>
      <c r="D126" s="50" t="str">
        <f t="shared" si="164"/>
        <v>| 10 |</v>
      </c>
      <c r="E126" s="50" t="str">
        <f t="shared" ca="1" si="165"/>
        <v>らぶべ</v>
      </c>
      <c r="F126" s="50" t="str">
        <f t="shared" si="166"/>
        <v xml:space="preserve">| </v>
      </c>
      <c r="G126" s="50">
        <f t="shared" ca="1" si="167"/>
        <v>6</v>
      </c>
      <c r="H126" s="50" t="str">
        <f t="shared" si="168"/>
        <v xml:space="preserve">| </v>
      </c>
      <c r="I126" s="165"/>
      <c r="J126" s="50" t="s">
        <v>215</v>
      </c>
      <c r="K126" s="50"/>
      <c r="L126" s="50" t="s">
        <v>215</v>
      </c>
      <c r="M126" s="50"/>
      <c r="N126" s="50" t="s">
        <v>215</v>
      </c>
      <c r="O126" s="43"/>
      <c r="P126" s="163"/>
      <c r="AF126" s="44"/>
      <c r="AG126" t="s">
        <v>220</v>
      </c>
      <c r="AH126" s="166">
        <f t="shared" ref="AH126:AU126" ca="1" si="178">RANK(AH125,$AH125:$AU125,1)</f>
        <v>3</v>
      </c>
      <c r="AI126" s="167">
        <f t="shared" ca="1" si="178"/>
        <v>2</v>
      </c>
      <c r="AJ126" s="167">
        <f t="shared" ca="1" si="178"/>
        <v>4</v>
      </c>
      <c r="AK126" s="167">
        <f t="shared" ca="1" si="178"/>
        <v>5</v>
      </c>
      <c r="AL126" s="167">
        <f t="shared" ca="1" si="178"/>
        <v>1</v>
      </c>
      <c r="AM126" s="167">
        <f t="shared" ca="1" si="178"/>
        <v>9</v>
      </c>
      <c r="AN126" s="167">
        <f t="shared" ca="1" si="178"/>
        <v>6</v>
      </c>
      <c r="AO126" s="167">
        <f t="shared" ca="1" si="178"/>
        <v>10</v>
      </c>
      <c r="AP126" s="167">
        <f t="shared" ca="1" si="178"/>
        <v>8</v>
      </c>
      <c r="AQ126" s="167">
        <f t="shared" ca="1" si="178"/>
        <v>7</v>
      </c>
      <c r="AR126" s="167">
        <f t="shared" ca="1" si="178"/>
        <v>11</v>
      </c>
      <c r="AS126" s="167">
        <f t="shared" ca="1" si="178"/>
        <v>11</v>
      </c>
      <c r="AT126" s="167">
        <f t="shared" ca="1" si="178"/>
        <v>11</v>
      </c>
      <c r="AU126" s="168">
        <f t="shared" ca="1" si="178"/>
        <v>11</v>
      </c>
    </row>
    <row r="127" spans="1:47">
      <c r="A127">
        <v>11</v>
      </c>
      <c r="C127" s="164"/>
      <c r="D127" s="50" t="str">
        <f t="shared" si="164"/>
        <v/>
      </c>
      <c r="E127" s="50" t="str">
        <f t="shared" si="165"/>
        <v/>
      </c>
      <c r="F127" s="50" t="str">
        <f t="shared" si="166"/>
        <v/>
      </c>
      <c r="G127" s="50" t="str">
        <f t="shared" si="167"/>
        <v/>
      </c>
      <c r="H127" s="50" t="str">
        <f t="shared" si="168"/>
        <v/>
      </c>
      <c r="I127" s="43"/>
      <c r="J127" s="43"/>
      <c r="K127" s="43"/>
      <c r="L127" s="43"/>
      <c r="M127" s="43"/>
      <c r="N127" s="43"/>
      <c r="O127" s="43"/>
      <c r="P127" s="163"/>
      <c r="AF127" s="44"/>
      <c r="AG127" t="s">
        <v>221</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c r="A128">
        <v>12</v>
      </c>
      <c r="C128" s="164"/>
      <c r="D128" s="50" t="str">
        <f t="shared" si="164"/>
        <v/>
      </c>
      <c r="E128" s="50" t="str">
        <f t="shared" si="165"/>
        <v/>
      </c>
      <c r="F128" s="50" t="str">
        <f t="shared" si="166"/>
        <v/>
      </c>
      <c r="G128" s="50" t="str">
        <f t="shared" si="167"/>
        <v/>
      </c>
      <c r="H128" s="50" t="str">
        <f t="shared" si="168"/>
        <v/>
      </c>
      <c r="I128" s="43"/>
      <c r="J128" s="43"/>
      <c r="K128" s="43"/>
      <c r="L128" s="43"/>
      <c r="M128" s="43"/>
      <c r="N128" s="43"/>
      <c r="O128" s="43"/>
      <c r="P128" s="163"/>
      <c r="AF128" s="44"/>
      <c r="AH128" s="45">
        <f t="shared" ref="AH128:AU128" ca="1" si="179">AH126+AH127/100</f>
        <v>3.01</v>
      </c>
      <c r="AI128" s="45">
        <f t="shared" ca="1" si="179"/>
        <v>2.02</v>
      </c>
      <c r="AJ128" s="45">
        <f t="shared" ca="1" si="179"/>
        <v>4.03</v>
      </c>
      <c r="AK128" s="45">
        <f t="shared" ca="1" si="179"/>
        <v>5.04</v>
      </c>
      <c r="AL128" s="45">
        <f t="shared" ca="1" si="179"/>
        <v>1.05</v>
      </c>
      <c r="AM128" s="45">
        <f t="shared" ca="1" si="179"/>
        <v>9.06</v>
      </c>
      <c r="AN128" s="45">
        <f t="shared" ca="1" si="179"/>
        <v>6.07</v>
      </c>
      <c r="AO128" s="45">
        <f t="shared" ca="1" si="179"/>
        <v>10.08</v>
      </c>
      <c r="AP128" s="45">
        <f t="shared" ca="1" si="179"/>
        <v>8.09</v>
      </c>
      <c r="AQ128" s="45">
        <f t="shared" ca="1" si="179"/>
        <v>7.1</v>
      </c>
      <c r="AR128" s="45">
        <f t="shared" ca="1" si="179"/>
        <v>11.11</v>
      </c>
      <c r="AS128" s="45">
        <f t="shared" ca="1" si="179"/>
        <v>11.12</v>
      </c>
      <c r="AT128" s="45">
        <f t="shared" ca="1" si="179"/>
        <v>11.13</v>
      </c>
      <c r="AU128" s="45">
        <f t="shared" ca="1" si="179"/>
        <v>11.14</v>
      </c>
    </row>
    <row r="129" spans="1:47">
      <c r="A129">
        <v>13</v>
      </c>
      <c r="C129" s="164"/>
      <c r="D129" s="50" t="str">
        <f t="shared" si="164"/>
        <v/>
      </c>
      <c r="E129" s="50" t="str">
        <f t="shared" si="165"/>
        <v/>
      </c>
      <c r="F129" s="50" t="str">
        <f t="shared" si="166"/>
        <v/>
      </c>
      <c r="G129" s="50" t="str">
        <f t="shared" si="167"/>
        <v/>
      </c>
      <c r="H129" s="50" t="str">
        <f t="shared" si="168"/>
        <v/>
      </c>
      <c r="I129" s="43"/>
      <c r="J129" s="43"/>
      <c r="K129" s="43"/>
      <c r="L129" s="43"/>
      <c r="M129" s="43"/>
      <c r="N129" s="43"/>
      <c r="O129" s="43"/>
      <c r="P129" s="163"/>
      <c r="AF129" s="44"/>
      <c r="AG129" t="s">
        <v>222</v>
      </c>
      <c r="AH129" s="169">
        <f t="shared" ref="AH129:AU129" ca="1" si="180">RANK(AH128,$AH128:$AU128,1)</f>
        <v>3</v>
      </c>
      <c r="AI129" s="170">
        <f t="shared" ca="1" si="180"/>
        <v>2</v>
      </c>
      <c r="AJ129" s="170">
        <f t="shared" ca="1" si="180"/>
        <v>4</v>
      </c>
      <c r="AK129" s="170">
        <f t="shared" ca="1" si="180"/>
        <v>5</v>
      </c>
      <c r="AL129" s="170">
        <f t="shared" ca="1" si="180"/>
        <v>1</v>
      </c>
      <c r="AM129" s="170">
        <f t="shared" ca="1" si="180"/>
        <v>9</v>
      </c>
      <c r="AN129" s="170">
        <f t="shared" ca="1" si="180"/>
        <v>6</v>
      </c>
      <c r="AO129" s="170">
        <f t="shared" ca="1" si="180"/>
        <v>10</v>
      </c>
      <c r="AP129" s="170">
        <f t="shared" ca="1" si="180"/>
        <v>8</v>
      </c>
      <c r="AQ129" s="170">
        <f t="shared" ca="1" si="180"/>
        <v>7</v>
      </c>
      <c r="AR129" s="170">
        <f t="shared" ca="1" si="180"/>
        <v>11</v>
      </c>
      <c r="AS129" s="170">
        <f t="shared" ca="1" si="180"/>
        <v>12</v>
      </c>
      <c r="AT129" s="170">
        <f t="shared" ca="1" si="180"/>
        <v>13</v>
      </c>
      <c r="AU129" s="171">
        <f t="shared" ca="1" si="180"/>
        <v>14</v>
      </c>
    </row>
    <row r="130" spans="1:47">
      <c r="A130">
        <v>14</v>
      </c>
      <c r="C130" s="164"/>
      <c r="D130" s="50" t="str">
        <f t="shared" si="164"/>
        <v/>
      </c>
      <c r="E130" s="50" t="str">
        <f t="shared" si="165"/>
        <v/>
      </c>
      <c r="F130" s="50" t="str">
        <f t="shared" si="166"/>
        <v/>
      </c>
      <c r="G130" s="50" t="str">
        <f t="shared" si="167"/>
        <v/>
      </c>
      <c r="H130" s="50" t="str">
        <f t="shared" si="168"/>
        <v/>
      </c>
      <c r="I130" s="43"/>
      <c r="J130" s="43"/>
      <c r="K130" s="43"/>
      <c r="L130" s="43"/>
      <c r="M130" s="43"/>
      <c r="N130" s="43"/>
      <c r="O130" s="43"/>
      <c r="P130" s="163"/>
      <c r="AF130" s="44"/>
      <c r="AG130" t="s">
        <v>184</v>
      </c>
      <c r="AH130" s="172">
        <f t="shared" ref="AH130:AU130" ca="1" si="181">AH27</f>
        <v>18</v>
      </c>
      <c r="AI130" s="103">
        <f t="shared" ca="1" si="181"/>
        <v>21</v>
      </c>
      <c r="AJ130" s="103">
        <f t="shared" ca="1" si="181"/>
        <v>18</v>
      </c>
      <c r="AK130" s="103">
        <f t="shared" ca="1" si="181"/>
        <v>15</v>
      </c>
      <c r="AL130" s="103">
        <f t="shared" ca="1" si="181"/>
        <v>24</v>
      </c>
      <c r="AM130" s="103">
        <f t="shared" ca="1" si="181"/>
        <v>6</v>
      </c>
      <c r="AN130" s="103">
        <f t="shared" ca="1" si="181"/>
        <v>9</v>
      </c>
      <c r="AO130" s="103">
        <f t="shared" ca="1" si="181"/>
        <v>6</v>
      </c>
      <c r="AP130" s="103">
        <f t="shared" ca="1" si="181"/>
        <v>8</v>
      </c>
      <c r="AQ130" s="103">
        <f t="shared" ca="1" si="181"/>
        <v>9</v>
      </c>
      <c r="AR130" s="103">
        <f t="shared" ca="1" si="181"/>
        <v>0</v>
      </c>
      <c r="AS130" s="103">
        <f t="shared" ca="1" si="181"/>
        <v>0</v>
      </c>
      <c r="AT130" s="103">
        <f t="shared" ca="1" si="181"/>
        <v>0</v>
      </c>
      <c r="AU130" s="104">
        <f t="shared" ca="1" si="181"/>
        <v>0</v>
      </c>
    </row>
    <row r="131" spans="1:47">
      <c r="C131" s="164"/>
      <c r="D131" s="43"/>
      <c r="E131" s="43"/>
      <c r="F131" s="43"/>
      <c r="G131" s="43"/>
      <c r="H131" s="43"/>
      <c r="I131" s="43"/>
      <c r="J131" s="43"/>
      <c r="K131" s="43"/>
      <c r="L131" s="43"/>
      <c r="M131" s="43"/>
      <c r="N131" s="43"/>
      <c r="O131" s="43"/>
      <c r="P131" s="163"/>
      <c r="AF131" s="44"/>
      <c r="AG131" t="s">
        <v>223</v>
      </c>
      <c r="AH131" s="173" t="str">
        <f t="shared" ref="AH131:AU131" si="182">AH7</f>
        <v>VNQ</v>
      </c>
      <c r="AI131" s="111" t="str">
        <f t="shared" si="182"/>
        <v>シロA</v>
      </c>
      <c r="AJ131" s="111" t="str">
        <f t="shared" si="182"/>
        <v>GFA</v>
      </c>
      <c r="AK131" s="111" t="str">
        <f t="shared" si="182"/>
        <v>どなつ</v>
      </c>
      <c r="AL131" s="111" t="str">
        <f t="shared" si="182"/>
        <v>マリン</v>
      </c>
      <c r="AM131" s="111" t="str">
        <f t="shared" si="182"/>
        <v>ビ帝国</v>
      </c>
      <c r="AN131" s="111" t="str">
        <f t="shared" si="182"/>
        <v>HBC</v>
      </c>
      <c r="AO131" s="111" t="str">
        <f t="shared" si="182"/>
        <v>らぶべ</v>
      </c>
      <c r="AP131" s="111" t="str">
        <f t="shared" si="182"/>
        <v>ザマス</v>
      </c>
      <c r="AQ131" s="111" t="str">
        <f t="shared" si="182"/>
        <v>シルク</v>
      </c>
      <c r="AR131" s="111" t="str">
        <f t="shared" si="182"/>
        <v/>
      </c>
      <c r="AS131" s="111" t="str">
        <f t="shared" si="182"/>
        <v/>
      </c>
      <c r="AT131" s="111" t="str">
        <f t="shared" si="182"/>
        <v/>
      </c>
      <c r="AU131" s="112" t="str">
        <f t="shared" si="182"/>
        <v/>
      </c>
    </row>
    <row r="132" spans="1:47">
      <c r="C132" s="164"/>
      <c r="D132" s="43"/>
      <c r="E132" s="43"/>
      <c r="F132" s="43"/>
      <c r="G132" s="43"/>
      <c r="H132" s="43"/>
      <c r="I132" s="43"/>
      <c r="J132" s="43"/>
      <c r="K132" s="43"/>
      <c r="L132" s="43"/>
      <c r="M132" s="43"/>
      <c r="N132" s="43"/>
      <c r="O132" s="43"/>
      <c r="P132" s="163"/>
      <c r="AF132" s="44"/>
    </row>
    <row r="133" spans="1:47">
      <c r="C133" s="174"/>
      <c r="D133" s="175"/>
      <c r="E133" s="175"/>
      <c r="F133" s="175"/>
      <c r="G133" s="175"/>
      <c r="H133" s="175"/>
      <c r="I133" s="175"/>
      <c r="J133" s="175"/>
      <c r="K133" s="175"/>
      <c r="L133" s="175"/>
      <c r="M133" s="175"/>
      <c r="N133" s="175"/>
      <c r="O133" s="175"/>
      <c r="P133" s="176"/>
      <c r="AF133" s="44"/>
    </row>
    <row r="134" spans="1:47">
      <c r="AF134" s="44"/>
    </row>
    <row r="135" spans="1:47">
      <c r="AF135" s="44"/>
    </row>
  </sheetData>
  <sheetProtection selectLockedCells="1" selectUnlockedCells="1"/>
  <mergeCells count="8">
    <mergeCell ref="R55:AC56"/>
    <mergeCell ref="T68:AB70"/>
    <mergeCell ref="K3:AC3"/>
    <mergeCell ref="K4:AC4"/>
    <mergeCell ref="K5:AC5"/>
    <mergeCell ref="R38:Z40"/>
    <mergeCell ref="Q43:Y50"/>
    <mergeCell ref="R52:Z54"/>
  </mergeCells>
  <phoneticPr fontId="21"/>
  <conditionalFormatting sqref="Q43:Y50">
    <cfRule type="expression" dxfId="5" priority="1" stopIfTrue="1">
      <formula>IF(リーグＡ!A1="",0,1)</formula>
    </cfRule>
  </conditionalFormatting>
  <pageMargins left="0.7" right="0.7" top="0.75" bottom="0.75" header="0.51180555555555551" footer="0.51180555555555551"/>
  <pageSetup paperSize="9"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dimension ref="A1:AV135"/>
  <sheetViews>
    <sheetView zoomScale="75" zoomScaleNormal="75" workbookViewId="0">
      <selection activeCell="I20" sqref="I20"/>
    </sheetView>
  </sheetViews>
  <sheetFormatPr defaultRowHeight="13.5" outlineLevelCol="1"/>
  <cols>
    <col min="1" max="1" width="7.125" customWidth="1"/>
    <col min="2" max="2" width="9.125" customWidth="1"/>
    <col min="3" max="3" width="8.125" customWidth="1"/>
    <col min="4" max="4" width="10.125" customWidth="1"/>
    <col min="5" max="30" width="7.125" customWidth="1"/>
    <col min="31" max="31" width="5.625" customWidth="1"/>
    <col min="32" max="32" width="5.625" customWidth="1" outlineLevel="1"/>
    <col min="33" max="47" width="6.625" customWidth="1" outlineLevel="1"/>
    <col min="48" max="48" width="9" outlineLevel="1"/>
  </cols>
  <sheetData>
    <row r="1" spans="1:47" ht="13.5" customHeight="1">
      <c r="A1" t="s">
        <v>0</v>
      </c>
      <c r="B1" s="41" t="s">
        <v>7</v>
      </c>
      <c r="E1" s="42"/>
      <c r="F1" s="42"/>
      <c r="G1" s="42"/>
      <c r="H1" s="42"/>
      <c r="I1" s="42"/>
      <c r="K1" s="42"/>
      <c r="AE1" s="43"/>
      <c r="AF1" s="44"/>
    </row>
    <row r="2" spans="1:47" ht="14.25" customHeight="1">
      <c r="A2" t="s">
        <v>178</v>
      </c>
      <c r="B2" s="45">
        <f>VLOOKUP($B1,リーグ割り当て!B3:C12,2,FALSE)</f>
        <v>12</v>
      </c>
      <c r="E2" s="42"/>
      <c r="F2" s="46"/>
      <c r="G2" s="47"/>
      <c r="H2" s="42"/>
      <c r="I2" s="42"/>
      <c r="K2" s="42"/>
      <c r="U2" s="48"/>
      <c r="V2" s="48"/>
      <c r="W2" s="48"/>
      <c r="X2" s="48"/>
      <c r="Y2" s="48"/>
      <c r="Z2" s="48"/>
      <c r="AA2" s="48"/>
      <c r="AB2" s="48"/>
      <c r="AC2" s="48"/>
      <c r="AD2" s="48"/>
      <c r="AE2" s="43"/>
      <c r="AF2" s="44" t="s">
        <v>179</v>
      </c>
    </row>
    <row r="3" spans="1:47" ht="14.25" customHeight="1">
      <c r="A3" s="49" t="s">
        <v>180</v>
      </c>
      <c r="B3" s="49">
        <f>MATCH($B$2,対戦表!$A$3:A123,0)</f>
        <v>82</v>
      </c>
      <c r="E3" s="42"/>
      <c r="F3" s="42"/>
      <c r="G3" s="47"/>
      <c r="H3" s="42"/>
      <c r="I3" s="42"/>
      <c r="K3" s="234" t="s">
        <v>181</v>
      </c>
      <c r="L3" s="234"/>
      <c r="M3" s="234"/>
      <c r="N3" s="234"/>
      <c r="O3" s="234"/>
      <c r="P3" s="234"/>
      <c r="Q3" s="234"/>
      <c r="R3" s="234"/>
      <c r="S3" s="234"/>
      <c r="T3" s="234"/>
      <c r="U3" s="234"/>
      <c r="V3" s="234"/>
      <c r="W3" s="234"/>
      <c r="X3" s="234"/>
      <c r="Y3" s="234"/>
      <c r="Z3" s="234"/>
      <c r="AA3" s="234"/>
      <c r="AB3" s="234"/>
      <c r="AC3" s="234"/>
      <c r="AD3" s="48"/>
      <c r="AE3" s="43"/>
      <c r="AF3" s="44"/>
    </row>
    <row r="4" spans="1:47" ht="14.25" customHeight="1">
      <c r="A4" s="49"/>
      <c r="B4" s="49"/>
      <c r="E4" s="42"/>
      <c r="F4" s="50"/>
      <c r="G4" s="50"/>
      <c r="H4" s="50"/>
      <c r="I4" s="42"/>
      <c r="K4" s="235" t="str">
        <f ca="1">CONCATENATE(B1," ",I6,I7,I8,I9,I10,I11,I12,I13,I14,I15,I16,I17,I18,I19)</f>
        <v xml:space="preserve">B 1:休み/0pt 2:バッチ/0pt 3:秘宝館/0pt 4:青い梅/0pt 5:ティフ/0pt 6:アルバ/0pt 7:黄金境/0pt 8:金FA/0pt 9:アゴB/0pt 10位:クルB/0pt 11:風車組/0pt 12:白い春/0pt </v>
      </c>
      <c r="L4" s="235"/>
      <c r="M4" s="235"/>
      <c r="N4" s="235"/>
      <c r="O4" s="235"/>
      <c r="P4" s="235"/>
      <c r="Q4" s="235"/>
      <c r="R4" s="235"/>
      <c r="S4" s="235"/>
      <c r="T4" s="235"/>
      <c r="U4" s="235"/>
      <c r="V4" s="235"/>
      <c r="W4" s="235"/>
      <c r="X4" s="235"/>
      <c r="Y4" s="235"/>
      <c r="Z4" s="235"/>
      <c r="AA4" s="235"/>
      <c r="AB4" s="235"/>
      <c r="AC4" s="235"/>
      <c r="AD4" s="48"/>
      <c r="AE4" s="43"/>
      <c r="AF4" s="44"/>
    </row>
    <row r="5" spans="1:47" ht="14.25" customHeight="1">
      <c r="A5" s="51" t="s">
        <v>182</v>
      </c>
      <c r="B5" s="52" t="str">
        <f>リーグ割り当て!C17</f>
        <v>名前</v>
      </c>
      <c r="C5" s="52" t="str">
        <f>リーグ割り当て!D17</f>
        <v>CR担当</v>
      </c>
      <c r="D5" s="53" t="str">
        <f>リーグ割り当て!E17</f>
        <v>ヘルプ、他</v>
      </c>
      <c r="E5" s="42"/>
      <c r="F5" s="51" t="s">
        <v>183</v>
      </c>
      <c r="G5" s="52" t="s">
        <v>28</v>
      </c>
      <c r="H5" s="53" t="s">
        <v>184</v>
      </c>
      <c r="K5" s="236" t="s">
        <v>185</v>
      </c>
      <c r="L5" s="236"/>
      <c r="M5" s="236"/>
      <c r="N5" s="236"/>
      <c r="O5" s="236"/>
      <c r="P5" s="236"/>
      <c r="Q5" s="236"/>
      <c r="R5" s="236"/>
      <c r="S5" s="236"/>
      <c r="T5" s="236"/>
      <c r="U5" s="236"/>
      <c r="V5" s="236"/>
      <c r="W5" s="236"/>
      <c r="X5" s="236"/>
      <c r="Y5" s="236"/>
      <c r="Z5" s="236"/>
      <c r="AA5" s="236"/>
      <c r="AB5" s="236"/>
      <c r="AC5" s="236"/>
      <c r="AE5" s="43"/>
      <c r="AF5" s="44"/>
    </row>
    <row r="6" spans="1:47" ht="14.25" customHeight="1">
      <c r="A6" s="54">
        <v>1</v>
      </c>
      <c r="B6" s="55" t="str">
        <f>IF($A6&lt;=$B$2,INDEX(リーグ割り当て!$C$18:$E$117,$A6+VLOOKUP($B$1,リーグ割り当て!$B$3:$E$12,4,FALSE),1),"")</f>
        <v>休み</v>
      </c>
      <c r="C6" s="55" t="str">
        <f>IF($A6&lt;=$B$2,INDEX(リーグ割り当て!$C$18:$E$117,$A6+VLOOKUP($B$1,リーグ割り当て!$B$3:$E$12,4,FALSE),2),"")</f>
        <v>休み</v>
      </c>
      <c r="D6" s="56">
        <f>IF($A6&lt;=$B$2,INDEX(リーグ割り当て!$C$18:$E$117,$A6+VLOOKUP($B$1,リーグ割り当て!$B$3:$E$12,4,FALSE),3),"")</f>
        <v>0</v>
      </c>
      <c r="F6" s="54">
        <v>1</v>
      </c>
      <c r="G6" s="57" t="str">
        <f t="shared" ref="G6:G19" ca="1" si="0">HLOOKUP(F6,$AH$129:$AU$131,3,FALSE)</f>
        <v>休み</v>
      </c>
      <c r="H6" s="58">
        <f t="shared" ref="H6:H19" ca="1" si="1">HLOOKUP(F6,$AH$129:$AU$131,2,FALSE)</f>
        <v>0</v>
      </c>
      <c r="I6" s="59" t="str">
        <f t="shared" ref="I6:I14" ca="1" si="2">IF(G6="","",CONCATENATE(F6,":",G6,"/",H6,"pt "))</f>
        <v xml:space="preserve">1:休み/0pt </v>
      </c>
      <c r="K6" s="60" t="str">
        <f t="shared" ref="K6:K18" ca="1" si="3">IF(2*ROUNDDOWN((B$2+1)/2,0)&gt;A6,CONCATENATE(A6,"回戦 ",Q6,R6,S6,T6,U6,V6,W6,X6,Y6,Z6,AA6,AB6,AC6),"")</f>
        <v>1回戦 休み - 白い春 / バッチ - 風車組 / 秘宝館-クルB / 青い梅 - アゴB / ティフ - 金FA / アルバ - 黄金境</v>
      </c>
      <c r="L6" s="61"/>
      <c r="M6" s="61"/>
      <c r="N6" s="61"/>
      <c r="O6" s="61"/>
      <c r="P6" s="61"/>
      <c r="Q6" s="62" t="str">
        <f t="shared" ref="Q6:Q18" ca="1" si="4">IF(B23="-",CONCATENATE(B$22,"お休み"),IF(MATCH(B$22,$B$6:$B$19,0)&lt;MATCH(B23,$B$6:$B$19,0),CONCATENATE(B$22," - ",B23),""))</f>
        <v>休み - 白い春</v>
      </c>
      <c r="R6" s="62" t="str">
        <f t="shared" ref="R6:R18" ca="1" si="5">IF(D23="-",CONCATENATE(" / ",B$22,"お休み"),IF(MATCH(D$22,$B$6:$B$19,0)&lt;MATCH(D23,$B$6:$B$19,0),CONCATENATE(" / ",D$22," - ",D23),""))</f>
        <v xml:space="preserve"> / バッチ - 風車組</v>
      </c>
      <c r="S6" s="62" t="str">
        <f t="shared" ref="S6:S18" ca="1" si="6">IF(F23="-",CONCATENATE(" / ",F$22,"お休み"),IF(MATCH(F$22,$B$6:$B$19,0)&lt;MATCH(F23,$B$6:$B$19,0),CONCATENATE(" / ",F$22,"-",F23),""))</f>
        <v xml:space="preserve"> / 秘宝館-クルB</v>
      </c>
      <c r="T6" s="62" t="str">
        <f t="shared" ref="T6:T18" ca="1" si="7">IF(H23="-",CONCATENATE(" / ",H$22,"お休み"),IF(MATCH(H$22,$B$6:$B$19,0)&lt;MATCH(H23,$B$6:$B$19,0),CONCATENATE(" / ",H$22," - ",H23),""))</f>
        <v xml:space="preserve"> / 青い梅 - アゴB</v>
      </c>
      <c r="U6" s="62" t="str">
        <f t="shared" ref="U6:U18" ca="1" si="8">IF(J23="-",CONCATENATE(" / ",J$22,"お休み"),IF(MATCH(J$22,$B$6:$B$19,0)&lt;MATCH(J23,$B$6:$B$19,0),CONCATENATE(" / ",J$22," - ",J23),""))</f>
        <v xml:space="preserve"> / ティフ - 金FA</v>
      </c>
      <c r="V6" s="62" t="str">
        <f t="shared" ref="V6:V18" ca="1" si="9">IF(L23="-",CONCATENATE(" / ",L$22,"お休み"),IF(MATCH(L$22,$B$6:$B$19,0)&lt;MATCH(L23,$B$6:$B$19,0),CONCATENATE(" / ",L$22," - ",L23),""))</f>
        <v xml:space="preserve"> / アルバ - 黄金境</v>
      </c>
      <c r="W6" s="62" t="str">
        <f t="shared" ref="W6:W18" ca="1" si="10">IF(N23="-",CONCATENATE(" / ",N$22,"お休み"),IF(MATCH(N$22,$B$6:$B$19,0)&lt;MATCH(N23,$B$6:$B$19,0),CONCATENATE(" / ",N$22," - ",N23),""))</f>
        <v/>
      </c>
      <c r="X6" s="62" t="str">
        <f t="shared" ref="X6:X18" ca="1" si="11">IF(P23="-",CONCATENATE(" / ",P$22,"お休み"),IF(MATCH(P$22,$B$6:$B$19,0)&lt;MATCH(P23,$B$6:$B$19,0),CONCATENATE(" / ",P$22," - ",P23),""))</f>
        <v/>
      </c>
      <c r="Y6" s="62" t="str">
        <f t="shared" ref="Y6:Y18" ca="1" si="12">IF(R23="-",CONCATENATE(" / ",R$22,"お休み"),IF(MATCH(R$22,$B$6:$B$19,0)&lt;MATCH(R23,$B$6:$B$19,0),CONCATENATE(" / ",R$22," - ",R23),""))</f>
        <v/>
      </c>
      <c r="Z6" s="62" t="str">
        <f t="shared" ref="Z6:Z18" ca="1" si="13">IF(T23="-",CONCATENATE(" / ",T$22,"お休み"),IF(T23="-",CONCATENATE(" / ",T$22,"お休み"),IF(MATCH(T$22,$B$6:$B$19,0)&lt;MATCH(T23,$B$6:$B$19,0),CONCATENATE(" / ",T$22," - ",T23),"")))</f>
        <v/>
      </c>
      <c r="AA6" s="62" t="str">
        <f t="shared" ref="AA6:AA18" ca="1" si="14">IF(V23="-",CONCATENATE(" / ",V$22,"お休み"),IF(MATCH(V$22,$B$6:$B$19,0)&lt;MATCH(V23,$B$6:$B$19,0),CONCATENATE("/ ",V$22,"-",V23),""))</f>
        <v/>
      </c>
      <c r="AB6" s="62" t="str">
        <f t="shared" ref="AB6:AB18" ca="1" si="15">IF(X23="-",CONCATENATE(" / ",X$22,"お休み"),IF(MATCH(X$22,$B$6:$B$19,0)&lt;MATCH(X23,$B$6:$B$19,0),CONCATENATE("/ ",X$22,"-",X23),""))</f>
        <v/>
      </c>
      <c r="AC6" s="63" t="str">
        <f t="shared" ref="AC6:AC18" ca="1" si="16">IF(Z23="-",CONCATENATE(" / ",Z$22,"お休み"),IF(MATCH(Z$22,$B$6:$B$19,0)&lt;MATCH(Z23,$B$6:$B$19,0),CONCATENATE("/ ",Z$22,"-",Z23),""))</f>
        <v/>
      </c>
      <c r="AE6" s="43"/>
      <c r="AF6" s="44"/>
    </row>
    <row r="7" spans="1:47">
      <c r="A7" s="54">
        <v>2</v>
      </c>
      <c r="B7" s="55" t="str">
        <f>IF($A7&lt;=$B$2,INDEX(リーグ割り当て!$C$18:$E$117,$A7+VLOOKUP($B$1,リーグ割り当て!$B$3:$E$12,4,FALSE),1),"")</f>
        <v>バッチ</v>
      </c>
      <c r="C7" s="55" t="str">
        <f>IF($A7&lt;=$B$2,INDEX(リーグ割り当て!$C$18:$E$117,$A7+VLOOKUP($B$1,リーグ割り当て!$B$3:$E$12,4,FALSE),2),"")</f>
        <v>霧人　撥無双</v>
      </c>
      <c r="D7" s="56">
        <f>IF($A7&lt;=$B$2,INDEX(リーグ割り当て!$C$18:$E$117,$A7+VLOOKUP($B$1,リーグ割り当て!$B$3:$E$12,4,FALSE),3),"")</f>
        <v>0</v>
      </c>
      <c r="F7" s="54">
        <v>2</v>
      </c>
      <c r="G7" s="57" t="str">
        <f t="shared" ca="1" si="0"/>
        <v>バッチ</v>
      </c>
      <c r="H7" s="58">
        <f t="shared" ca="1" si="1"/>
        <v>0</v>
      </c>
      <c r="I7" s="59" t="str">
        <f t="shared" ca="1" si="2"/>
        <v xml:space="preserve">2:バッチ/0pt </v>
      </c>
      <c r="K7" s="60" t="str">
        <f t="shared" ca="1" si="3"/>
        <v>2回戦 休み - 風車組 / バッチ - アゴB / 秘宝館-金FA / 青い梅 - 黄金境 / ティフ - アルバ / クルB - 白い春</v>
      </c>
      <c r="L7" s="61"/>
      <c r="M7" s="61"/>
      <c r="N7" s="61"/>
      <c r="O7" s="61"/>
      <c r="P7" s="61"/>
      <c r="Q7" s="62" t="str">
        <f t="shared" ca="1" si="4"/>
        <v>休み - 風車組</v>
      </c>
      <c r="R7" s="62" t="str">
        <f t="shared" ca="1" si="5"/>
        <v xml:space="preserve"> / バッチ - アゴB</v>
      </c>
      <c r="S7" s="62" t="str">
        <f t="shared" ca="1" si="6"/>
        <v xml:space="preserve"> / 秘宝館-金FA</v>
      </c>
      <c r="T7" s="62" t="str">
        <f t="shared" ca="1" si="7"/>
        <v xml:space="preserve"> / 青い梅 - 黄金境</v>
      </c>
      <c r="U7" s="62" t="str">
        <f t="shared" ca="1" si="8"/>
        <v xml:space="preserve"> / ティフ - アルバ</v>
      </c>
      <c r="V7" s="62" t="str">
        <f t="shared" ca="1" si="9"/>
        <v/>
      </c>
      <c r="W7" s="62" t="str">
        <f t="shared" ca="1" si="10"/>
        <v/>
      </c>
      <c r="X7" s="62" t="str">
        <f t="shared" ca="1" si="11"/>
        <v/>
      </c>
      <c r="Y7" s="62" t="str">
        <f t="shared" ca="1" si="12"/>
        <v/>
      </c>
      <c r="Z7" s="62" t="str">
        <f t="shared" ca="1" si="13"/>
        <v xml:space="preserve"> / クルB - 白い春</v>
      </c>
      <c r="AA7" s="62" t="str">
        <f t="shared" ca="1" si="14"/>
        <v/>
      </c>
      <c r="AB7" s="62" t="str">
        <f t="shared" ca="1" si="15"/>
        <v/>
      </c>
      <c r="AC7" s="63" t="str">
        <f t="shared" ca="1" si="16"/>
        <v/>
      </c>
      <c r="AE7" s="43"/>
      <c r="AF7" s="44"/>
      <c r="AG7" s="64"/>
      <c r="AH7" s="65" t="str">
        <f>B22</f>
        <v>休み</v>
      </c>
      <c r="AI7" s="65" t="str">
        <f>D22</f>
        <v>バッチ</v>
      </c>
      <c r="AJ7" s="65" t="str">
        <f>F22</f>
        <v>秘宝館</v>
      </c>
      <c r="AK7" s="65" t="str">
        <f>H22</f>
        <v>青い梅</v>
      </c>
      <c r="AL7" s="65" t="str">
        <f>J22</f>
        <v>ティフ</v>
      </c>
      <c r="AM7" s="65" t="str">
        <f>L22</f>
        <v>アルバ</v>
      </c>
      <c r="AN7" s="65" t="str">
        <f>N22</f>
        <v>黄金境</v>
      </c>
      <c r="AO7" s="65" t="str">
        <f>P22</f>
        <v>金FA</v>
      </c>
      <c r="AP7" s="65" t="str">
        <f>R22</f>
        <v>アゴB</v>
      </c>
      <c r="AQ7" s="65" t="str">
        <f>T22</f>
        <v>クルB</v>
      </c>
      <c r="AR7" s="65" t="str">
        <f>V22</f>
        <v>風車組</v>
      </c>
      <c r="AS7" s="65" t="str">
        <f>X22</f>
        <v>白い春</v>
      </c>
      <c r="AT7" s="65" t="str">
        <f>Z22</f>
        <v/>
      </c>
      <c r="AU7" s="66" t="str">
        <f>AB22</f>
        <v/>
      </c>
    </row>
    <row r="8" spans="1:47">
      <c r="A8" s="54">
        <v>3</v>
      </c>
      <c r="B8" s="55" t="str">
        <f>IF($A8&lt;=$B$2,INDEX(リーグ割り当て!$C$18:$E$117,$A8+VLOOKUP($B$1,リーグ割り当て!$B$3:$E$12,4,FALSE),1),"")</f>
        <v>秘宝館</v>
      </c>
      <c r="C8" s="55" t="str">
        <f>IF($A8&lt;=$B$2,INDEX(リーグ割り当て!$C$18:$E$117,$A8+VLOOKUP($B$1,リーグ割り当て!$B$3:$E$12,4,FALSE),2),"")</f>
        <v>ハクシ　ヴィエンヌ</v>
      </c>
      <c r="D8" s="56">
        <f>IF($A8&lt;=$B$2,INDEX(リーグ割り当て!$C$18:$E$117,$A8+VLOOKUP($B$1,リーグ割り当て!$B$3:$E$12,4,FALSE),3),"")</f>
        <v>0</v>
      </c>
      <c r="F8" s="54">
        <v>3</v>
      </c>
      <c r="G8" s="57" t="str">
        <f t="shared" ca="1" si="0"/>
        <v>秘宝館</v>
      </c>
      <c r="H8" s="58">
        <f t="shared" ca="1" si="1"/>
        <v>0</v>
      </c>
      <c r="I8" s="59" t="str">
        <f t="shared" ca="1" si="2"/>
        <v xml:space="preserve">3:秘宝館/0pt </v>
      </c>
      <c r="K8" s="60" t="str">
        <f t="shared" ca="1" si="3"/>
        <v>3回戦 休み - クルB / バッチ - 黄金境 / 秘宝館-アルバ / 青い梅 - ティフ / 金FA - 白い春 / アゴB - 風車組</v>
      </c>
      <c r="L8" s="61"/>
      <c r="M8" s="61"/>
      <c r="N8" s="61"/>
      <c r="O8" s="61"/>
      <c r="P8" s="61"/>
      <c r="Q8" s="62" t="str">
        <f t="shared" ca="1" si="4"/>
        <v>休み - クルB</v>
      </c>
      <c r="R8" s="62" t="str">
        <f t="shared" ca="1" si="5"/>
        <v xml:space="preserve"> / バッチ - 黄金境</v>
      </c>
      <c r="S8" s="62" t="str">
        <f t="shared" ca="1" si="6"/>
        <v xml:space="preserve"> / 秘宝館-アルバ</v>
      </c>
      <c r="T8" s="62" t="str">
        <f t="shared" ca="1" si="7"/>
        <v xml:space="preserve"> / 青い梅 - ティフ</v>
      </c>
      <c r="U8" s="62" t="str">
        <f t="shared" ca="1" si="8"/>
        <v/>
      </c>
      <c r="V8" s="62" t="str">
        <f t="shared" ca="1" si="9"/>
        <v/>
      </c>
      <c r="W8" s="62" t="str">
        <f t="shared" ca="1" si="10"/>
        <v/>
      </c>
      <c r="X8" s="62" t="str">
        <f t="shared" ca="1" si="11"/>
        <v xml:space="preserve"> / 金FA - 白い春</v>
      </c>
      <c r="Y8" s="62" t="str">
        <f t="shared" ca="1" si="12"/>
        <v xml:space="preserve"> / アゴB - 風車組</v>
      </c>
      <c r="Z8" s="62" t="str">
        <f t="shared" ca="1" si="13"/>
        <v/>
      </c>
      <c r="AA8" s="62" t="str">
        <f t="shared" ca="1" si="14"/>
        <v/>
      </c>
      <c r="AB8" s="62" t="str">
        <f t="shared" ca="1" si="15"/>
        <v/>
      </c>
      <c r="AC8" s="63" t="str">
        <f t="shared" ca="1" si="16"/>
        <v/>
      </c>
      <c r="AE8" s="43"/>
      <c r="AF8" s="44"/>
      <c r="AG8" s="67" t="str">
        <f t="shared" ref="AG8:AG21" si="17">B6</f>
        <v>休み</v>
      </c>
      <c r="AH8" s="68"/>
      <c r="AI8" s="69" t="str">
        <f t="shared" ref="AI8:AU8" ca="1" si="18">IF(OR($AG8="",AI$7=""),"",IF(ISBLANK(VLOOKUP($AG8,OFFSET($B$23:$AC$35,0,(COLUMN()-COLUMN($AH$8))*2,13,2),2,FALSE)),"",VLOOKUP($AG8,OFFSET($B$23:$AC$35,0,(COLUMN()-COLUMN($AH$8))*2,13,2),2,FALSE)))</f>
        <v/>
      </c>
      <c r="AJ8" s="69" t="str">
        <f t="shared" ca="1" si="18"/>
        <v/>
      </c>
      <c r="AK8" s="69" t="str">
        <f t="shared" ca="1" si="18"/>
        <v/>
      </c>
      <c r="AL8" s="69" t="str">
        <f t="shared" ca="1" si="18"/>
        <v/>
      </c>
      <c r="AM8" s="69" t="str">
        <f t="shared" ca="1" si="18"/>
        <v/>
      </c>
      <c r="AN8" s="69" t="str">
        <f t="shared" ca="1" si="18"/>
        <v/>
      </c>
      <c r="AO8" s="69" t="str">
        <f t="shared" ca="1" si="18"/>
        <v/>
      </c>
      <c r="AP8" s="69" t="str">
        <f t="shared" ca="1" si="18"/>
        <v/>
      </c>
      <c r="AQ8" s="69" t="str">
        <f t="shared" ca="1" si="18"/>
        <v/>
      </c>
      <c r="AR8" s="69" t="str">
        <f t="shared" ca="1" si="18"/>
        <v/>
      </c>
      <c r="AS8" s="69" t="str">
        <f t="shared" ca="1" si="18"/>
        <v/>
      </c>
      <c r="AT8" s="69" t="str">
        <f t="shared" ca="1" si="18"/>
        <v/>
      </c>
      <c r="AU8" s="70" t="str">
        <f t="shared" ca="1" si="18"/>
        <v/>
      </c>
    </row>
    <row r="9" spans="1:47">
      <c r="A9" s="54">
        <v>4</v>
      </c>
      <c r="B9" s="55" t="str">
        <f>IF($A9&lt;=$B$2,INDEX(リーグ割り当て!$C$18:$E$117,$A9+VLOOKUP($B$1,リーグ割り当て!$B$3:$E$12,4,FALSE),1),"")</f>
        <v>青い梅</v>
      </c>
      <c r="C9" s="55" t="str">
        <f>IF($A9&lt;=$B$2,INDEX(リーグ割り当て!$C$18:$E$117,$A9+VLOOKUP($B$1,リーグ割り当て!$B$3:$E$12,4,FALSE),2),"")</f>
        <v>サユ☆　リポD</v>
      </c>
      <c r="D9" s="56">
        <f>IF($A9&lt;=$B$2,INDEX(リーグ割り当て!$C$18:$E$117,$A9+VLOOKUP($B$1,リーグ割り当て!$B$3:$E$12,4,FALSE),3),"")</f>
        <v>0</v>
      </c>
      <c r="F9" s="54">
        <v>4</v>
      </c>
      <c r="G9" s="57" t="str">
        <f t="shared" ca="1" si="0"/>
        <v>青い梅</v>
      </c>
      <c r="H9" s="58">
        <f t="shared" ca="1" si="1"/>
        <v>0</v>
      </c>
      <c r="I9" s="59" t="str">
        <f t="shared" ca="1" si="2"/>
        <v xml:space="preserve">4:青い梅/0pt </v>
      </c>
      <c r="K9" s="60" t="str">
        <f t="shared" ca="1" si="3"/>
        <v>4回戦 休み - アゴB / バッチ - ティフ / 秘宝館-青い梅 / アルバ - 白い春 / 黄金境 - 風車組 / 金FA - クルB</v>
      </c>
      <c r="L9" s="61"/>
      <c r="M9" s="61"/>
      <c r="N9" s="61"/>
      <c r="O9" s="61"/>
      <c r="P9" s="61"/>
      <c r="Q9" s="62" t="str">
        <f t="shared" ca="1" si="4"/>
        <v>休み - アゴB</v>
      </c>
      <c r="R9" s="62" t="str">
        <f t="shared" ca="1" si="5"/>
        <v xml:space="preserve"> / バッチ - ティフ</v>
      </c>
      <c r="S9" s="62" t="str">
        <f t="shared" ca="1" si="6"/>
        <v xml:space="preserve"> / 秘宝館-青い梅</v>
      </c>
      <c r="T9" s="62" t="str">
        <f t="shared" ca="1" si="7"/>
        <v/>
      </c>
      <c r="U9" s="62" t="str">
        <f t="shared" ca="1" si="8"/>
        <v/>
      </c>
      <c r="V9" s="62" t="str">
        <f t="shared" ca="1" si="9"/>
        <v xml:space="preserve"> / アルバ - 白い春</v>
      </c>
      <c r="W9" s="62" t="str">
        <f t="shared" ca="1" si="10"/>
        <v xml:space="preserve"> / 黄金境 - 風車組</v>
      </c>
      <c r="X9" s="62" t="str">
        <f t="shared" ca="1" si="11"/>
        <v xml:space="preserve"> / 金FA - クルB</v>
      </c>
      <c r="Y9" s="62" t="str">
        <f t="shared" ca="1" si="12"/>
        <v/>
      </c>
      <c r="Z9" s="62" t="str">
        <f t="shared" ca="1" si="13"/>
        <v/>
      </c>
      <c r="AA9" s="62" t="str">
        <f t="shared" ca="1" si="14"/>
        <v/>
      </c>
      <c r="AB9" s="62" t="str">
        <f t="shared" ca="1" si="15"/>
        <v/>
      </c>
      <c r="AC9" s="63" t="str">
        <f t="shared" ca="1" si="16"/>
        <v/>
      </c>
      <c r="AE9" s="43"/>
      <c r="AF9" s="44"/>
      <c r="AG9" s="67" t="str">
        <f t="shared" si="17"/>
        <v>バッチ</v>
      </c>
      <c r="AH9" s="71" t="str">
        <f t="shared" ref="AH9:AH21" ca="1" si="19">IF(OR($AG9="",AH$7=""),"",IF(ISBLANK(VLOOKUP($AG9,OFFSET($B$23:$AC$35,0,(COLUMN()-COLUMN($AH$8))*2,13,2),2,FALSE)),"",VLOOKUP($AG9,OFFSET($B$23:$AC$35,0,(COLUMN()-COLUMN($AH$8))*2,13,2),2,FALSE)))</f>
        <v/>
      </c>
      <c r="AI9" s="72"/>
      <c r="AJ9" s="73" t="str">
        <f t="shared" ref="AJ9:AU9" ca="1" si="20">IF(OR($AG9="",AJ$7=""),"",IF(ISBLANK(VLOOKUP($AG9,OFFSET($B$23:$AC$35,0,(COLUMN()-COLUMN($AH$8))*2,13,2),2,FALSE)),"",VLOOKUP($AG9,OFFSET($B$23:$AC$35,0,(COLUMN()-COLUMN($AH$8))*2,13,2),2,FALSE)))</f>
        <v/>
      </c>
      <c r="AK9" s="73" t="str">
        <f t="shared" ca="1" si="20"/>
        <v/>
      </c>
      <c r="AL9" s="73" t="str">
        <f t="shared" ca="1" si="20"/>
        <v/>
      </c>
      <c r="AM9" s="73" t="str">
        <f t="shared" ca="1" si="20"/>
        <v/>
      </c>
      <c r="AN9" s="73" t="str">
        <f t="shared" ca="1" si="20"/>
        <v/>
      </c>
      <c r="AO9" s="73" t="str">
        <f t="shared" ca="1" si="20"/>
        <v/>
      </c>
      <c r="AP9" s="73" t="str">
        <f t="shared" ca="1" si="20"/>
        <v/>
      </c>
      <c r="AQ9" s="73" t="str">
        <f t="shared" ca="1" si="20"/>
        <v/>
      </c>
      <c r="AR9" s="73" t="str">
        <f t="shared" ca="1" si="20"/>
        <v/>
      </c>
      <c r="AS9" s="73" t="str">
        <f t="shared" ca="1" si="20"/>
        <v/>
      </c>
      <c r="AT9" s="73" t="str">
        <f t="shared" ca="1" si="20"/>
        <v/>
      </c>
      <c r="AU9" s="74" t="str">
        <f t="shared" ca="1" si="20"/>
        <v/>
      </c>
    </row>
    <row r="10" spans="1:47">
      <c r="A10" s="54">
        <v>5</v>
      </c>
      <c r="B10" s="55" t="str">
        <f>IF($A10&lt;=$B$2,INDEX(リーグ割り当て!$C$18:$E$117,$A10+VLOOKUP($B$1,リーグ割り当て!$B$3:$E$12,4,FALSE),1),"")</f>
        <v>ティフ</v>
      </c>
      <c r="C10" s="55" t="str">
        <f>IF($A10&lt;=$B$2,INDEX(リーグ割り当て!$C$18:$E$117,$A10+VLOOKUP($B$1,リーグ割り当て!$B$3:$E$12,4,FALSE),2),"")</f>
        <v>我李　ヱミル</v>
      </c>
      <c r="D10" s="56">
        <f>IF($A10&lt;=$B$2,INDEX(リーグ割り当て!$C$18:$E$117,$A10+VLOOKUP($B$1,リーグ割り当て!$B$3:$E$12,4,FALSE),3),"")</f>
        <v>0</v>
      </c>
      <c r="F10" s="54">
        <v>5</v>
      </c>
      <c r="G10" s="57" t="str">
        <f t="shared" ca="1" si="0"/>
        <v>ティフ</v>
      </c>
      <c r="H10" s="58">
        <f t="shared" ca="1" si="1"/>
        <v>0</v>
      </c>
      <c r="I10" s="59" t="str">
        <f t="shared" ca="1" si="2"/>
        <v xml:space="preserve">5:ティフ/0pt </v>
      </c>
      <c r="K10" s="60" t="str">
        <f t="shared" ca="1" si="3"/>
        <v>5回戦 休み - 金FA / バッチ - 秘宝館 / 青い梅 - 白い春 / ティフ - 風車組 / アルバ - クルB / 黄金境 - アゴB</v>
      </c>
      <c r="L10" s="61"/>
      <c r="M10" s="61"/>
      <c r="N10" s="61"/>
      <c r="O10" s="61"/>
      <c r="P10" s="61"/>
      <c r="Q10" s="62" t="str">
        <f t="shared" ca="1" si="4"/>
        <v>休み - 金FA</v>
      </c>
      <c r="R10" s="62" t="str">
        <f t="shared" ca="1" si="5"/>
        <v xml:space="preserve"> / バッチ - 秘宝館</v>
      </c>
      <c r="S10" s="62" t="str">
        <f t="shared" ca="1" si="6"/>
        <v/>
      </c>
      <c r="T10" s="62" t="str">
        <f t="shared" ca="1" si="7"/>
        <v xml:space="preserve"> / 青い梅 - 白い春</v>
      </c>
      <c r="U10" s="62" t="str">
        <f t="shared" ca="1" si="8"/>
        <v xml:space="preserve"> / ティフ - 風車組</v>
      </c>
      <c r="V10" s="62" t="str">
        <f t="shared" ca="1" si="9"/>
        <v xml:space="preserve"> / アルバ - クルB</v>
      </c>
      <c r="W10" s="62" t="str">
        <f t="shared" ca="1" si="10"/>
        <v xml:space="preserve"> / 黄金境 - アゴB</v>
      </c>
      <c r="X10" s="62" t="str">
        <f t="shared" ca="1" si="11"/>
        <v/>
      </c>
      <c r="Y10" s="62" t="str">
        <f t="shared" ca="1" si="12"/>
        <v/>
      </c>
      <c r="Z10" s="62" t="str">
        <f t="shared" ca="1" si="13"/>
        <v/>
      </c>
      <c r="AA10" s="62" t="str">
        <f t="shared" ca="1" si="14"/>
        <v/>
      </c>
      <c r="AB10" s="62" t="str">
        <f t="shared" ca="1" si="15"/>
        <v/>
      </c>
      <c r="AC10" s="63" t="str">
        <f t="shared" ca="1" si="16"/>
        <v/>
      </c>
      <c r="AE10" s="43"/>
      <c r="AF10" s="44"/>
      <c r="AG10" s="67" t="str">
        <f t="shared" si="17"/>
        <v>秘宝館</v>
      </c>
      <c r="AH10" s="71" t="str">
        <f t="shared" ca="1" si="19"/>
        <v/>
      </c>
      <c r="AI10" s="73" t="str">
        <f t="shared" ref="AI10:AI21" ca="1" si="21">IF(OR($AG10="",AI$7=""),"",IF(ISBLANK(VLOOKUP($AG10,OFFSET($B$23:$AC$35,0,(COLUMN()-COLUMN($AH$8))*2,13,2),2,FALSE)),"",VLOOKUP($AG10,OFFSET($B$23:$AC$35,0,(COLUMN()-COLUMN($AH$8))*2,13,2),2,FALSE)))</f>
        <v/>
      </c>
      <c r="AJ10" s="72"/>
      <c r="AK10" s="73" t="str">
        <f t="shared" ref="AK10:AU10" ca="1" si="22">IF(OR($AG10="",AK$7=""),"",IF(ISBLANK(VLOOKUP($AG10,OFFSET($B$23:$AC$35,0,(COLUMN()-COLUMN($AH$8))*2,13,2),2,FALSE)),"",VLOOKUP($AG10,OFFSET($B$23:$AC$35,0,(COLUMN()-COLUMN($AH$8))*2,13,2),2,FALSE)))</f>
        <v/>
      </c>
      <c r="AL10" s="73" t="str">
        <f t="shared" ca="1" si="22"/>
        <v/>
      </c>
      <c r="AM10" s="73" t="str">
        <f t="shared" ca="1" si="22"/>
        <v/>
      </c>
      <c r="AN10" s="73" t="str">
        <f t="shared" ca="1" si="22"/>
        <v/>
      </c>
      <c r="AO10" s="73" t="str">
        <f t="shared" ca="1" si="22"/>
        <v/>
      </c>
      <c r="AP10" s="73" t="str">
        <f t="shared" ca="1" si="22"/>
        <v/>
      </c>
      <c r="AQ10" s="73" t="str">
        <f t="shared" ca="1" si="22"/>
        <v/>
      </c>
      <c r="AR10" s="73" t="str">
        <f t="shared" ca="1" si="22"/>
        <v/>
      </c>
      <c r="AS10" s="73" t="str">
        <f t="shared" ca="1" si="22"/>
        <v/>
      </c>
      <c r="AT10" s="73" t="str">
        <f t="shared" ca="1" si="22"/>
        <v/>
      </c>
      <c r="AU10" s="74" t="str">
        <f t="shared" ca="1" si="22"/>
        <v/>
      </c>
    </row>
    <row r="11" spans="1:47">
      <c r="A11" s="54">
        <v>6</v>
      </c>
      <c r="B11" s="55" t="str">
        <f>IF($A11&lt;=$B$2,INDEX(リーグ割り当て!$C$18:$E$117,$A11+VLOOKUP($B$1,リーグ割り当て!$B$3:$E$12,4,FALSE),1),"")</f>
        <v>アルバ</v>
      </c>
      <c r="C11" s="55" t="str">
        <f>IF($A11&lt;=$B$2,INDEX(リーグ割り当て!$C$18:$E$117,$A11+VLOOKUP($B$1,リーグ割り当て!$B$3:$E$12,4,FALSE),2),"")</f>
        <v>ビィ　ぱんちょ</v>
      </c>
      <c r="D11" s="56">
        <f>IF($A11&lt;=$B$2,INDEX(リーグ割り当て!$C$18:$E$117,$A11+VLOOKUP($B$1,リーグ割り当て!$B$3:$E$12,4,FALSE),3),"")</f>
        <v>0</v>
      </c>
      <c r="F11" s="54">
        <v>6</v>
      </c>
      <c r="G11" s="57" t="str">
        <f t="shared" ca="1" si="0"/>
        <v>アルバ</v>
      </c>
      <c r="H11" s="58">
        <f t="shared" ca="1" si="1"/>
        <v>0</v>
      </c>
      <c r="I11" s="59" t="str">
        <f t="shared" ca="1" si="2"/>
        <v xml:space="preserve">6:アルバ/0pt </v>
      </c>
      <c r="K11" s="60" t="str">
        <f t="shared" ca="1" si="3"/>
        <v>6回戦 休み - 黄金境 / バッチ - 白い春 / 秘宝館-風車組 / 青い梅 - クルB / ティフ - アゴB / アルバ - 金FA</v>
      </c>
      <c r="L11" s="61"/>
      <c r="M11" s="61"/>
      <c r="N11" s="61"/>
      <c r="O11" s="61"/>
      <c r="P11" s="61"/>
      <c r="Q11" s="62" t="str">
        <f t="shared" ca="1" si="4"/>
        <v>休み - 黄金境</v>
      </c>
      <c r="R11" s="62" t="str">
        <f t="shared" ca="1" si="5"/>
        <v xml:space="preserve"> / バッチ - 白い春</v>
      </c>
      <c r="S11" s="62" t="str">
        <f t="shared" ca="1" si="6"/>
        <v xml:space="preserve"> / 秘宝館-風車組</v>
      </c>
      <c r="T11" s="62" t="str">
        <f t="shared" ca="1" si="7"/>
        <v xml:space="preserve"> / 青い梅 - クルB</v>
      </c>
      <c r="U11" s="62" t="str">
        <f t="shared" ca="1" si="8"/>
        <v xml:space="preserve"> / ティフ - アゴB</v>
      </c>
      <c r="V11" s="62" t="str">
        <f t="shared" ca="1" si="9"/>
        <v xml:space="preserve"> / アルバ - 金FA</v>
      </c>
      <c r="W11" s="62" t="str">
        <f t="shared" ca="1" si="10"/>
        <v/>
      </c>
      <c r="X11" s="62" t="str">
        <f t="shared" ca="1" si="11"/>
        <v/>
      </c>
      <c r="Y11" s="62" t="str">
        <f t="shared" ca="1" si="12"/>
        <v/>
      </c>
      <c r="Z11" s="62" t="str">
        <f t="shared" ca="1" si="13"/>
        <v/>
      </c>
      <c r="AA11" s="62" t="str">
        <f t="shared" ca="1" si="14"/>
        <v/>
      </c>
      <c r="AB11" s="62" t="str">
        <f t="shared" ca="1" si="15"/>
        <v/>
      </c>
      <c r="AC11" s="63" t="str">
        <f t="shared" ca="1" si="16"/>
        <v/>
      </c>
      <c r="AE11" s="43"/>
      <c r="AF11" s="44"/>
      <c r="AG11" s="67" t="str">
        <f t="shared" si="17"/>
        <v>青い梅</v>
      </c>
      <c r="AH11" s="71" t="str">
        <f t="shared" ca="1" si="19"/>
        <v/>
      </c>
      <c r="AI11" s="73" t="str">
        <f t="shared" ca="1" si="21"/>
        <v/>
      </c>
      <c r="AJ11" s="73" t="str">
        <f t="shared" ref="AJ11:AJ21" ca="1" si="23">IF(OR($AG11="",AJ$7=""),"",IF(ISBLANK(VLOOKUP($AG11,OFFSET($B$23:$AC$35,0,(COLUMN()-COLUMN($AH$8))*2,13,2),2,FALSE)),"",VLOOKUP($AG11,OFFSET($B$23:$AC$35,0,(COLUMN()-COLUMN($AH$8))*2,13,2),2,FALSE)))</f>
        <v/>
      </c>
      <c r="AK11" s="72"/>
      <c r="AL11" s="73" t="str">
        <f t="shared" ref="AL11:AU11" ca="1" si="24">IF(OR($AG11="",AL$7=""),"",IF(ISBLANK(VLOOKUP($AG11,OFFSET($B$23:$AC$35,0,(COLUMN()-COLUMN($AH$8))*2,13,2),2,FALSE)),"",VLOOKUP($AG11,OFFSET($B$23:$AC$35,0,(COLUMN()-COLUMN($AH$8))*2,13,2),2,FALSE)))</f>
        <v/>
      </c>
      <c r="AM11" s="73" t="str">
        <f t="shared" ca="1" si="24"/>
        <v/>
      </c>
      <c r="AN11" s="73" t="str">
        <f t="shared" ca="1" si="24"/>
        <v/>
      </c>
      <c r="AO11" s="73" t="str">
        <f t="shared" ca="1" si="24"/>
        <v/>
      </c>
      <c r="AP11" s="73" t="str">
        <f t="shared" ca="1" si="24"/>
        <v/>
      </c>
      <c r="AQ11" s="73" t="str">
        <f t="shared" ca="1" si="24"/>
        <v/>
      </c>
      <c r="AR11" s="73" t="str">
        <f t="shared" ca="1" si="24"/>
        <v/>
      </c>
      <c r="AS11" s="73" t="str">
        <f t="shared" ca="1" si="24"/>
        <v/>
      </c>
      <c r="AT11" s="73" t="str">
        <f t="shared" ca="1" si="24"/>
        <v/>
      </c>
      <c r="AU11" s="74" t="str">
        <f t="shared" ca="1" si="24"/>
        <v/>
      </c>
    </row>
    <row r="12" spans="1:47">
      <c r="A12" s="54">
        <v>7</v>
      </c>
      <c r="B12" s="55" t="str">
        <f>IF($A12&lt;=$B$2,INDEX(リーグ割り当て!$C$18:$E$117,$A12+VLOOKUP($B$1,リーグ割り当て!$B$3:$E$12,4,FALSE),1),"")</f>
        <v>黄金境</v>
      </c>
      <c r="C12" s="55" t="str">
        <f>IF($A12&lt;=$B$2,INDEX(リーグ割り当て!$C$18:$E$117,$A12+VLOOKUP($B$1,リーグ割り当て!$B$3:$E$12,4,FALSE),2),"")</f>
        <v>アッシュビー　ユグ</v>
      </c>
      <c r="D12" s="56">
        <f>IF($A12&lt;=$B$2,INDEX(リーグ割り当て!$C$18:$E$117,$A12+VLOOKUP($B$1,リーグ割り当て!$B$3:$E$12,4,FALSE),3),"")</f>
        <v>0</v>
      </c>
      <c r="F12" s="54">
        <v>7</v>
      </c>
      <c r="G12" s="57" t="str">
        <f t="shared" ca="1" si="0"/>
        <v>黄金境</v>
      </c>
      <c r="H12" s="58">
        <f t="shared" ca="1" si="1"/>
        <v>0</v>
      </c>
      <c r="I12" s="59" t="str">
        <f t="shared" ca="1" si="2"/>
        <v xml:space="preserve">7:黄金境/0pt </v>
      </c>
      <c r="K12" s="60" t="str">
        <f t="shared" ca="1" si="3"/>
        <v>7回戦 休み - アルバ / バッチ - クルB / 秘宝館-アゴB / 青い梅 - 金FA / ティフ - 黄金境/ 風車組-白い春</v>
      </c>
      <c r="L12" s="61"/>
      <c r="M12" s="61"/>
      <c r="N12" s="61"/>
      <c r="O12" s="61"/>
      <c r="P12" s="61"/>
      <c r="Q12" s="62" t="str">
        <f t="shared" ca="1" si="4"/>
        <v>休み - アルバ</v>
      </c>
      <c r="R12" s="62" t="str">
        <f t="shared" ca="1" si="5"/>
        <v xml:space="preserve"> / バッチ - クルB</v>
      </c>
      <c r="S12" s="62" t="str">
        <f t="shared" ca="1" si="6"/>
        <v xml:space="preserve"> / 秘宝館-アゴB</v>
      </c>
      <c r="T12" s="62" t="str">
        <f t="shared" ca="1" si="7"/>
        <v xml:space="preserve"> / 青い梅 - 金FA</v>
      </c>
      <c r="U12" s="62" t="str">
        <f t="shared" ca="1" si="8"/>
        <v xml:space="preserve"> / ティフ - 黄金境</v>
      </c>
      <c r="V12" s="62" t="str">
        <f t="shared" ca="1" si="9"/>
        <v/>
      </c>
      <c r="W12" s="62" t="str">
        <f t="shared" ca="1" si="10"/>
        <v/>
      </c>
      <c r="X12" s="62" t="str">
        <f t="shared" ca="1" si="11"/>
        <v/>
      </c>
      <c r="Y12" s="62" t="str">
        <f t="shared" ca="1" si="12"/>
        <v/>
      </c>
      <c r="Z12" s="62" t="str">
        <f t="shared" ca="1" si="13"/>
        <v/>
      </c>
      <c r="AA12" s="62" t="str">
        <f t="shared" ca="1" si="14"/>
        <v>/ 風車組-白い春</v>
      </c>
      <c r="AB12" s="62" t="str">
        <f t="shared" ca="1" si="15"/>
        <v/>
      </c>
      <c r="AC12" s="63" t="str">
        <f t="shared" ca="1" si="16"/>
        <v/>
      </c>
      <c r="AE12" s="43"/>
      <c r="AF12" s="44"/>
      <c r="AG12" s="67" t="str">
        <f t="shared" si="17"/>
        <v>ティフ</v>
      </c>
      <c r="AH12" s="71" t="str">
        <f t="shared" ca="1" si="19"/>
        <v/>
      </c>
      <c r="AI12" s="73" t="str">
        <f t="shared" ca="1" si="21"/>
        <v/>
      </c>
      <c r="AJ12" s="73" t="str">
        <f t="shared" ca="1" si="23"/>
        <v/>
      </c>
      <c r="AK12" s="73" t="str">
        <f t="shared" ref="AK12:AK21" ca="1" si="25">IF(OR($AG12="",AK$7=""),"",IF(ISBLANK(VLOOKUP($AG12,OFFSET($B$23:$AC$35,0,(COLUMN()-COLUMN($AH$8))*2,13,2),2,FALSE)),"",VLOOKUP($AG12,OFFSET($B$23:$AC$35,0,(COLUMN()-COLUMN($AH$8))*2,13,2),2,FALSE)))</f>
        <v/>
      </c>
      <c r="AL12" s="72"/>
      <c r="AM12" s="73" t="str">
        <f t="shared" ref="AM12:AU12" ca="1" si="26">IF(OR($AG12="",AM$7=""),"",IF(ISBLANK(VLOOKUP($AG12,OFFSET($B$23:$AC$35,0,(COLUMN()-COLUMN($AH$8))*2,13,2),2,FALSE)),"",VLOOKUP($AG12,OFFSET($B$23:$AC$35,0,(COLUMN()-COLUMN($AH$8))*2,13,2),2,FALSE)))</f>
        <v/>
      </c>
      <c r="AN12" s="73" t="str">
        <f t="shared" ca="1" si="26"/>
        <v/>
      </c>
      <c r="AO12" s="73" t="str">
        <f t="shared" ca="1" si="26"/>
        <v/>
      </c>
      <c r="AP12" s="73" t="str">
        <f t="shared" ca="1" si="26"/>
        <v/>
      </c>
      <c r="AQ12" s="73" t="str">
        <f t="shared" ca="1" si="26"/>
        <v/>
      </c>
      <c r="AR12" s="73" t="str">
        <f t="shared" ca="1" si="26"/>
        <v/>
      </c>
      <c r="AS12" s="73" t="str">
        <f t="shared" ca="1" si="26"/>
        <v/>
      </c>
      <c r="AT12" s="73" t="str">
        <f t="shared" ca="1" si="26"/>
        <v/>
      </c>
      <c r="AU12" s="74" t="str">
        <f t="shared" ca="1" si="26"/>
        <v/>
      </c>
    </row>
    <row r="13" spans="1:47">
      <c r="A13" s="54">
        <v>8</v>
      </c>
      <c r="B13" s="55" t="str">
        <f>IF($A13&lt;=$B$2,INDEX(リーグ割り当て!$C$18:$E$117,$A13+VLOOKUP($B$1,リーグ割り当て!$B$3:$E$12,4,FALSE),1),"")</f>
        <v>金FA</v>
      </c>
      <c r="C13" s="55" t="str">
        <f>IF($A13&lt;=$B$2,INDEX(リーグ割り当て!$C$18:$E$117,$A13+VLOOKUP($B$1,リーグ割り当て!$B$3:$E$12,4,FALSE),2),"")</f>
        <v>ｺﾞｰﾙﾄﾞ・M・ﾀｲﾄ　カイゼル</v>
      </c>
      <c r="D13" s="56">
        <f>IF($A13&lt;=$B$2,INDEX(リーグ割り当て!$C$18:$E$117,$A13+VLOOKUP($B$1,リーグ割り当て!$B$3:$E$12,4,FALSE),3),"")</f>
        <v>0</v>
      </c>
      <c r="F13" s="54">
        <v>8</v>
      </c>
      <c r="G13" s="57" t="str">
        <f t="shared" ca="1" si="0"/>
        <v>金FA</v>
      </c>
      <c r="H13" s="58">
        <f t="shared" ca="1" si="1"/>
        <v>0</v>
      </c>
      <c r="I13" s="59" t="str">
        <f t="shared" ca="1" si="2"/>
        <v xml:space="preserve">8:金FA/0pt </v>
      </c>
      <c r="K13" s="60" t="str">
        <f t="shared" ca="1" si="3"/>
        <v>8回戦 休み - ティフ / バッチ - 金FA / 秘宝館-黄金境 / 青い梅 - アルバ / アゴB - 白い春 / クルB - 風車組</v>
      </c>
      <c r="L13" s="61"/>
      <c r="M13" s="61"/>
      <c r="N13" s="61"/>
      <c r="O13" s="61"/>
      <c r="P13" s="61"/>
      <c r="Q13" s="62" t="str">
        <f t="shared" ca="1" si="4"/>
        <v>休み - ティフ</v>
      </c>
      <c r="R13" s="62" t="str">
        <f t="shared" ca="1" si="5"/>
        <v xml:space="preserve"> / バッチ - 金FA</v>
      </c>
      <c r="S13" s="62" t="str">
        <f t="shared" ca="1" si="6"/>
        <v xml:space="preserve"> / 秘宝館-黄金境</v>
      </c>
      <c r="T13" s="62" t="str">
        <f t="shared" ca="1" si="7"/>
        <v xml:space="preserve"> / 青い梅 - アルバ</v>
      </c>
      <c r="U13" s="62" t="str">
        <f t="shared" ca="1" si="8"/>
        <v/>
      </c>
      <c r="V13" s="62" t="str">
        <f t="shared" ca="1" si="9"/>
        <v/>
      </c>
      <c r="W13" s="62" t="str">
        <f t="shared" ca="1" si="10"/>
        <v/>
      </c>
      <c r="X13" s="62" t="str">
        <f t="shared" ca="1" si="11"/>
        <v/>
      </c>
      <c r="Y13" s="62" t="str">
        <f t="shared" ca="1" si="12"/>
        <v xml:space="preserve"> / アゴB - 白い春</v>
      </c>
      <c r="Z13" s="62" t="str">
        <f t="shared" ca="1" si="13"/>
        <v xml:space="preserve"> / クルB - 風車組</v>
      </c>
      <c r="AA13" s="62" t="str">
        <f t="shared" ca="1" si="14"/>
        <v/>
      </c>
      <c r="AB13" s="62" t="str">
        <f t="shared" ca="1" si="15"/>
        <v/>
      </c>
      <c r="AC13" s="63" t="str">
        <f t="shared" ca="1" si="16"/>
        <v/>
      </c>
      <c r="AE13" s="43"/>
      <c r="AF13" s="44"/>
      <c r="AG13" s="67" t="str">
        <f t="shared" si="17"/>
        <v>アルバ</v>
      </c>
      <c r="AH13" s="71" t="str">
        <f t="shared" ca="1" si="19"/>
        <v/>
      </c>
      <c r="AI13" s="73" t="str">
        <f t="shared" ca="1" si="21"/>
        <v/>
      </c>
      <c r="AJ13" s="73" t="str">
        <f t="shared" ca="1" si="23"/>
        <v/>
      </c>
      <c r="AK13" s="73" t="str">
        <f t="shared" ca="1" si="25"/>
        <v/>
      </c>
      <c r="AL13" s="73" t="str">
        <f t="shared" ref="AL13:AL21" ca="1" si="27">IF(OR($AG13="",AL$7=""),"",IF(ISBLANK(VLOOKUP($AG13,OFFSET($B$23:$AC$35,0,(COLUMN()-COLUMN($AH$8))*2,13,2),2,FALSE)),"",VLOOKUP($AG13,OFFSET($B$23:$AC$35,0,(COLUMN()-COLUMN($AH$8))*2,13,2),2,FALSE)))</f>
        <v/>
      </c>
      <c r="AM13" s="72"/>
      <c r="AN13" s="73" t="str">
        <f t="shared" ref="AN13:AU13" ca="1" si="28">IF(OR($AG13="",AN$7=""),"",IF(ISBLANK(VLOOKUP($AG13,OFFSET($B$23:$AC$35,0,(COLUMN()-COLUMN($AH$8))*2,13,2),2,FALSE)),"",VLOOKUP($AG13,OFFSET($B$23:$AC$35,0,(COLUMN()-COLUMN($AH$8))*2,13,2),2,FALSE)))</f>
        <v/>
      </c>
      <c r="AO13" s="73" t="str">
        <f t="shared" ca="1" si="28"/>
        <v/>
      </c>
      <c r="AP13" s="73" t="str">
        <f t="shared" ca="1" si="28"/>
        <v/>
      </c>
      <c r="AQ13" s="73" t="str">
        <f t="shared" ca="1" si="28"/>
        <v/>
      </c>
      <c r="AR13" s="73" t="str">
        <f t="shared" ca="1" si="28"/>
        <v/>
      </c>
      <c r="AS13" s="73" t="str">
        <f t="shared" ca="1" si="28"/>
        <v/>
      </c>
      <c r="AT13" s="73" t="str">
        <f t="shared" ca="1" si="28"/>
        <v/>
      </c>
      <c r="AU13" s="74" t="str">
        <f t="shared" ca="1" si="28"/>
        <v/>
      </c>
    </row>
    <row r="14" spans="1:47">
      <c r="A14" s="54">
        <v>9</v>
      </c>
      <c r="B14" s="55" t="str">
        <f>IF($A14&lt;=$B$2,INDEX(リーグ割り当て!$C$18:$E$117,$A14+VLOOKUP($B$1,リーグ割り当て!$B$3:$E$12,4,FALSE),1),"")</f>
        <v>アゴB</v>
      </c>
      <c r="C14" s="55" t="str">
        <f>IF($A14&lt;=$B$2,INDEX(リーグ割り当て!$C$18:$E$117,$A14+VLOOKUP($B$1,リーグ割り当て!$B$3:$E$12,4,FALSE),2),"")</f>
        <v>紅炎　フィレ</v>
      </c>
      <c r="D14" s="56">
        <f>IF($A14&lt;=$B$2,INDEX(リーグ割り当て!$C$18:$E$117,$A14+VLOOKUP($B$1,リーグ割り当て!$B$3:$E$12,4,FALSE),3),"")</f>
        <v>0</v>
      </c>
      <c r="F14" s="54">
        <v>9</v>
      </c>
      <c r="G14" s="57" t="str">
        <f t="shared" ca="1" si="0"/>
        <v>アゴB</v>
      </c>
      <c r="H14" s="58">
        <f t="shared" ca="1" si="1"/>
        <v>0</v>
      </c>
      <c r="I14" s="59" t="str">
        <f t="shared" ca="1" si="2"/>
        <v xml:space="preserve">9:アゴB/0pt </v>
      </c>
      <c r="K14" s="60" t="str">
        <f t="shared" ca="1" si="3"/>
        <v>9回戦 休み - 青い梅 / バッチ - アルバ / 秘宝館-ティフ / 黄金境 - 白い春 / 金FA - 風車組 / アゴB - クルB</v>
      </c>
      <c r="L14" s="61"/>
      <c r="M14" s="61"/>
      <c r="N14" s="61"/>
      <c r="O14" s="61"/>
      <c r="P14" s="61"/>
      <c r="Q14" s="62" t="str">
        <f t="shared" ca="1" si="4"/>
        <v>休み - 青い梅</v>
      </c>
      <c r="R14" s="62" t="str">
        <f t="shared" ca="1" si="5"/>
        <v xml:space="preserve"> / バッチ - アルバ</v>
      </c>
      <c r="S14" s="62" t="str">
        <f t="shared" ca="1" si="6"/>
        <v xml:space="preserve"> / 秘宝館-ティフ</v>
      </c>
      <c r="T14" s="62" t="str">
        <f t="shared" ca="1" si="7"/>
        <v/>
      </c>
      <c r="U14" s="62" t="str">
        <f t="shared" ca="1" si="8"/>
        <v/>
      </c>
      <c r="V14" s="62" t="str">
        <f t="shared" ca="1" si="9"/>
        <v/>
      </c>
      <c r="W14" s="62" t="str">
        <f t="shared" ca="1" si="10"/>
        <v xml:space="preserve"> / 黄金境 - 白い春</v>
      </c>
      <c r="X14" s="62" t="str">
        <f t="shared" ca="1" si="11"/>
        <v xml:space="preserve"> / 金FA - 風車組</v>
      </c>
      <c r="Y14" s="62" t="str">
        <f t="shared" ca="1" si="12"/>
        <v xml:space="preserve"> / アゴB - クルB</v>
      </c>
      <c r="Z14" s="62" t="str">
        <f t="shared" ca="1" si="13"/>
        <v/>
      </c>
      <c r="AA14" s="62" t="str">
        <f t="shared" ca="1" si="14"/>
        <v/>
      </c>
      <c r="AB14" s="62" t="str">
        <f t="shared" ca="1" si="15"/>
        <v/>
      </c>
      <c r="AC14" s="63" t="str">
        <f t="shared" ca="1" si="16"/>
        <v/>
      </c>
      <c r="AE14" s="43"/>
      <c r="AF14" s="44"/>
      <c r="AG14" s="75" t="str">
        <f t="shared" si="17"/>
        <v>黄金境</v>
      </c>
      <c r="AH14" s="71" t="str">
        <f t="shared" ca="1" si="19"/>
        <v/>
      </c>
      <c r="AI14" s="73" t="str">
        <f t="shared" ca="1" si="21"/>
        <v/>
      </c>
      <c r="AJ14" s="73" t="str">
        <f t="shared" ca="1" si="23"/>
        <v/>
      </c>
      <c r="AK14" s="73" t="str">
        <f t="shared" ca="1" si="25"/>
        <v/>
      </c>
      <c r="AL14" s="73" t="str">
        <f t="shared" ca="1" si="27"/>
        <v/>
      </c>
      <c r="AM14" s="73" t="str">
        <f t="shared" ref="AM14:AM21" ca="1" si="29">IF(OR($AG14="",AM$7=""),"",IF(ISBLANK(VLOOKUP($AG14,OFFSET($B$23:$AC$35,0,(COLUMN()-COLUMN($AH$8))*2,13,2),2,FALSE)),"",VLOOKUP($AG14,OFFSET($B$23:$AC$35,0,(COLUMN()-COLUMN($AH$8))*2,13,2),2,FALSE)))</f>
        <v/>
      </c>
      <c r="AN14" s="72"/>
      <c r="AO14" s="73" t="str">
        <f t="shared" ref="AO14:AU14" ca="1" si="30">IF(OR($AG14="",AO$7=""),"",IF(ISBLANK(VLOOKUP($AG14,OFFSET($B$23:$AC$35,0,(COLUMN()-COLUMN($AH$8))*2,13,2),2,FALSE)),"",VLOOKUP($AG14,OFFSET($B$23:$AC$35,0,(COLUMN()-COLUMN($AH$8))*2,13,2),2,FALSE)))</f>
        <v/>
      </c>
      <c r="AP14" s="73" t="str">
        <f t="shared" ca="1" si="30"/>
        <v/>
      </c>
      <c r="AQ14" s="73" t="str">
        <f t="shared" ca="1" si="30"/>
        <v/>
      </c>
      <c r="AR14" s="73" t="str">
        <f t="shared" ca="1" si="30"/>
        <v/>
      </c>
      <c r="AS14" s="73" t="str">
        <f t="shared" ca="1" si="30"/>
        <v/>
      </c>
      <c r="AT14" s="73" t="str">
        <f t="shared" ca="1" si="30"/>
        <v/>
      </c>
      <c r="AU14" s="74" t="str">
        <f t="shared" ca="1" si="30"/>
        <v/>
      </c>
    </row>
    <row r="15" spans="1:47">
      <c r="A15" s="54">
        <v>10</v>
      </c>
      <c r="B15" s="55" t="str">
        <f>IF($A15&lt;=$B$2,INDEX(リーグ割り当て!$C$18:$E$117,$A15+VLOOKUP($B$1,リーグ割り当て!$B$3:$E$12,4,FALSE),1),"")</f>
        <v>クルB</v>
      </c>
      <c r="C15" s="55" t="str">
        <f>IF($A15&lt;=$B$2,INDEX(リーグ割り当て!$C$18:$E$117,$A15+VLOOKUP($B$1,リーグ割り当て!$B$3:$E$12,4,FALSE),2),"")</f>
        <v>YOU3　MY</v>
      </c>
      <c r="D15" s="56">
        <f>IF($A15&lt;=$B$2,INDEX(リーグ割り当て!$C$18:$E$117,$A15+VLOOKUP($B$1,リーグ割り当て!$B$3:$E$12,4,FALSE),3),"")</f>
        <v>0</v>
      </c>
      <c r="F15" s="54">
        <v>10</v>
      </c>
      <c r="G15" s="57" t="str">
        <f t="shared" ca="1" si="0"/>
        <v>クルB</v>
      </c>
      <c r="H15" s="58">
        <f t="shared" ca="1" si="1"/>
        <v>0</v>
      </c>
      <c r="I15" s="59" t="str">
        <f ca="1">IF(G15="","",CONCATENATE(F15,"位:",G15,"/",H15,"pt "))</f>
        <v xml:space="preserve">10位:クルB/0pt </v>
      </c>
      <c r="K15" s="60" t="str">
        <f t="shared" ca="1" si="3"/>
        <v>10回戦 休み - 秘宝館 / バッチ - 青い梅 / ティフ - 白い春 / アルバ - 風車組 / 黄金境 - クルB / 金FA - アゴB</v>
      </c>
      <c r="L15" s="61"/>
      <c r="M15" s="61"/>
      <c r="N15" s="61"/>
      <c r="O15" s="61"/>
      <c r="P15" s="61"/>
      <c r="Q15" s="62" t="str">
        <f t="shared" ca="1" si="4"/>
        <v>休み - 秘宝館</v>
      </c>
      <c r="R15" s="62" t="str">
        <f t="shared" ca="1" si="5"/>
        <v xml:space="preserve"> / バッチ - 青い梅</v>
      </c>
      <c r="S15" s="62" t="str">
        <f t="shared" ca="1" si="6"/>
        <v/>
      </c>
      <c r="T15" s="62" t="str">
        <f t="shared" ca="1" si="7"/>
        <v/>
      </c>
      <c r="U15" s="62" t="str">
        <f t="shared" ca="1" si="8"/>
        <v xml:space="preserve"> / ティフ - 白い春</v>
      </c>
      <c r="V15" s="62" t="str">
        <f t="shared" ca="1" si="9"/>
        <v xml:space="preserve"> / アルバ - 風車組</v>
      </c>
      <c r="W15" s="62" t="str">
        <f t="shared" ca="1" si="10"/>
        <v xml:space="preserve"> / 黄金境 - クルB</v>
      </c>
      <c r="X15" s="62" t="str">
        <f t="shared" ca="1" si="11"/>
        <v xml:space="preserve"> / 金FA - アゴB</v>
      </c>
      <c r="Y15" s="62" t="str">
        <f t="shared" ca="1" si="12"/>
        <v/>
      </c>
      <c r="Z15" s="62" t="str">
        <f t="shared" ca="1" si="13"/>
        <v/>
      </c>
      <c r="AA15" s="62" t="str">
        <f t="shared" ca="1" si="14"/>
        <v/>
      </c>
      <c r="AB15" s="62" t="str">
        <f t="shared" ca="1" si="15"/>
        <v/>
      </c>
      <c r="AC15" s="63" t="str">
        <f t="shared" ca="1" si="16"/>
        <v/>
      </c>
      <c r="AE15" s="43"/>
      <c r="AF15" s="44"/>
      <c r="AG15" s="75" t="str">
        <f t="shared" si="17"/>
        <v>金FA</v>
      </c>
      <c r="AH15" s="71" t="str">
        <f t="shared" ca="1" si="19"/>
        <v/>
      </c>
      <c r="AI15" s="73" t="str">
        <f t="shared" ca="1" si="21"/>
        <v/>
      </c>
      <c r="AJ15" s="73" t="str">
        <f t="shared" ca="1" si="23"/>
        <v/>
      </c>
      <c r="AK15" s="73" t="str">
        <f t="shared" ca="1" si="25"/>
        <v/>
      </c>
      <c r="AL15" s="73" t="str">
        <f t="shared" ca="1" si="27"/>
        <v/>
      </c>
      <c r="AM15" s="73" t="str">
        <f t="shared" ca="1" si="29"/>
        <v/>
      </c>
      <c r="AN15" s="73" t="str">
        <f t="shared" ref="AN15:AN21" ca="1" si="31">IF(OR($AG15="",AN$7=""),"",IF(ISBLANK(VLOOKUP($AG15,OFFSET($B$23:$AC$35,0,(COLUMN()-COLUMN($AH$8))*2,13,2),2,FALSE)),"",VLOOKUP($AG15,OFFSET($B$23:$AC$35,0,(COLUMN()-COLUMN($AH$8))*2,13,2),2,FALSE)))</f>
        <v/>
      </c>
      <c r="AO15" s="72"/>
      <c r="AP15" s="73" t="str">
        <f t="shared" ref="AP15:AU15" ca="1" si="32">IF(OR($AG15="",AP$7=""),"",IF(ISBLANK(VLOOKUP($AG15,OFFSET($B$23:$AC$35,0,(COLUMN()-COLUMN($AH$8))*2,13,2),2,FALSE)),"",VLOOKUP($AG15,OFFSET($B$23:$AC$35,0,(COLUMN()-COLUMN($AH$8))*2,13,2),2,FALSE)))</f>
        <v/>
      </c>
      <c r="AQ15" s="73" t="str">
        <f t="shared" ca="1" si="32"/>
        <v/>
      </c>
      <c r="AR15" s="73" t="str">
        <f t="shared" ca="1" si="32"/>
        <v/>
      </c>
      <c r="AS15" s="73" t="str">
        <f t="shared" ca="1" si="32"/>
        <v/>
      </c>
      <c r="AT15" s="73" t="str">
        <f t="shared" ca="1" si="32"/>
        <v/>
      </c>
      <c r="AU15" s="74" t="str">
        <f t="shared" ca="1" si="32"/>
        <v/>
      </c>
    </row>
    <row r="16" spans="1:47">
      <c r="A16" s="54">
        <v>11</v>
      </c>
      <c r="B16" s="55" t="str">
        <f>IF($A16&lt;=$B$2,INDEX(リーグ割り当て!$C$18:$E$117,$A16+VLOOKUP($B$1,リーグ割り当て!$B$3:$E$12,4,FALSE),1),"")</f>
        <v>風車組</v>
      </c>
      <c r="C16" s="55" t="str">
        <f>IF($A16&lt;=$B$2,INDEX(リーグ割り当て!$C$18:$E$117,$A16+VLOOKUP($B$1,リーグ割り当て!$B$3:$E$12,4,FALSE),2),"")</f>
        <v>ヤン・ペーター　三冬</v>
      </c>
      <c r="D16" s="56">
        <f>IF($A16&lt;=$B$2,INDEX(リーグ割り当て!$C$18:$E$117,$A16+VLOOKUP($B$1,リーグ割り当て!$B$3:$E$12,4,FALSE),3),"")</f>
        <v>0</v>
      </c>
      <c r="F16" s="54">
        <v>11</v>
      </c>
      <c r="G16" s="57" t="str">
        <f t="shared" ca="1" si="0"/>
        <v>風車組</v>
      </c>
      <c r="H16" s="58">
        <f t="shared" ca="1" si="1"/>
        <v>0</v>
      </c>
      <c r="I16" s="59" t="str">
        <f ca="1">IF(G16="","",CONCATENATE(F16,":",G16,"/",H16,"pt "))</f>
        <v xml:space="preserve">11:風車組/0pt </v>
      </c>
      <c r="K16" s="60" t="str">
        <f t="shared" ca="1" si="3"/>
        <v>11回戦 休み - バッチ / 秘宝館-白い春 / 青い梅 - 風車組 / ティフ - クルB / アルバ - アゴB / 黄金境 - 金FA</v>
      </c>
      <c r="L16" s="61"/>
      <c r="M16" s="61"/>
      <c r="N16" s="61"/>
      <c r="O16" s="61"/>
      <c r="P16" s="61"/>
      <c r="Q16" s="62" t="str">
        <f t="shared" ca="1" si="4"/>
        <v>休み - バッチ</v>
      </c>
      <c r="R16" s="62" t="str">
        <f t="shared" ca="1" si="5"/>
        <v/>
      </c>
      <c r="S16" s="62" t="str">
        <f t="shared" ca="1" si="6"/>
        <v xml:space="preserve"> / 秘宝館-白い春</v>
      </c>
      <c r="T16" s="62" t="str">
        <f t="shared" ca="1" si="7"/>
        <v xml:space="preserve"> / 青い梅 - 風車組</v>
      </c>
      <c r="U16" s="62" t="str">
        <f t="shared" ca="1" si="8"/>
        <v xml:space="preserve"> / ティフ - クルB</v>
      </c>
      <c r="V16" s="62" t="str">
        <f t="shared" ca="1" si="9"/>
        <v xml:space="preserve"> / アルバ - アゴB</v>
      </c>
      <c r="W16" s="62" t="str">
        <f t="shared" ca="1" si="10"/>
        <v xml:space="preserve"> / 黄金境 - 金FA</v>
      </c>
      <c r="X16" s="62" t="str">
        <f t="shared" ca="1" si="11"/>
        <v/>
      </c>
      <c r="Y16" s="62" t="str">
        <f t="shared" ca="1" si="12"/>
        <v/>
      </c>
      <c r="Z16" s="62" t="str">
        <f t="shared" ca="1" si="13"/>
        <v/>
      </c>
      <c r="AA16" s="62" t="str">
        <f t="shared" ca="1" si="14"/>
        <v/>
      </c>
      <c r="AB16" s="62" t="str">
        <f t="shared" ca="1" si="15"/>
        <v/>
      </c>
      <c r="AC16" s="63" t="str">
        <f t="shared" ca="1" si="16"/>
        <v/>
      </c>
      <c r="AE16" s="43"/>
      <c r="AF16" s="44"/>
      <c r="AG16" s="76" t="str">
        <f t="shared" si="17"/>
        <v>アゴB</v>
      </c>
      <c r="AH16" s="71" t="str">
        <f t="shared" ca="1" si="19"/>
        <v/>
      </c>
      <c r="AI16" s="73" t="str">
        <f t="shared" ca="1" si="21"/>
        <v/>
      </c>
      <c r="AJ16" s="73" t="str">
        <f t="shared" ca="1" si="23"/>
        <v/>
      </c>
      <c r="AK16" s="73" t="str">
        <f t="shared" ca="1" si="25"/>
        <v/>
      </c>
      <c r="AL16" s="73" t="str">
        <f t="shared" ca="1" si="27"/>
        <v/>
      </c>
      <c r="AM16" s="73" t="str">
        <f t="shared" ca="1" si="29"/>
        <v/>
      </c>
      <c r="AN16" s="73" t="str">
        <f t="shared" ca="1" si="31"/>
        <v/>
      </c>
      <c r="AO16" s="73" t="str">
        <f t="shared" ref="AO16:AO21" ca="1" si="33">IF(OR($AG16="",AO$7=""),"",IF(ISBLANK(VLOOKUP($AG16,OFFSET($B$23:$AC$35,0,(COLUMN()-COLUMN($AH$8))*2,13,2),2,FALSE)),"",VLOOKUP($AG16,OFFSET($B$23:$AC$35,0,(COLUMN()-COLUMN($AH$8))*2,13,2),2,FALSE)))</f>
        <v/>
      </c>
      <c r="AP16" s="72"/>
      <c r="AQ16" s="73" t="str">
        <f ca="1">IF(OR($AG16="",AQ$7=""),"",IF(ISBLANK(VLOOKUP($AG16,OFFSET($B$23:$AC$35,0,(COLUMN()-COLUMN($AH$8))*2,13,2),2,FALSE)),"",VLOOKUP($AG16,OFFSET($B$23:$AC$35,0,(COLUMN()-COLUMN($AH$8))*2,13,2),2,FALSE)))</f>
        <v/>
      </c>
      <c r="AR16" s="73" t="str">
        <f ca="1">IF(OR($AG16="",AR$7=""),"",IF(ISBLANK(VLOOKUP($AG16,OFFSET($B$23:$AC$35,0,(COLUMN()-COLUMN($AH$8))*2,13,2),2,FALSE)),"",VLOOKUP($AG16,OFFSET($B$23:$AC$35,0,(COLUMN()-COLUMN($AH$8))*2,13,2),2,FALSE)))</f>
        <v/>
      </c>
      <c r="AS16" s="73" t="str">
        <f ca="1">IF(OR($AG16="",AS$7=""),"",IF(ISBLANK(VLOOKUP($AG16,OFFSET($B$23:$AC$35,0,(COLUMN()-COLUMN($AH$8))*2,13,2),2,FALSE)),"",VLOOKUP($AG16,OFFSET($B$23:$AC$35,0,(COLUMN()-COLUMN($AH$8))*2,13,2),2,FALSE)))</f>
        <v/>
      </c>
      <c r="AT16" s="73" t="str">
        <f ca="1">IF(OR($AG16="",AT$7=""),"",IF(ISBLANK(VLOOKUP($AG16,OFFSET($B$23:$AC$35,0,(COLUMN()-COLUMN($AH$8))*2,13,2),2,FALSE)),"",VLOOKUP($AG16,OFFSET($B$23:$AC$35,0,(COLUMN()-COLUMN($AH$8))*2,13,2),2,FALSE)))</f>
        <v/>
      </c>
      <c r="AU16" s="74" t="str">
        <f ca="1">IF(OR($AG16="",AU$7=""),"",IF(ISBLANK(VLOOKUP($AG16,OFFSET($B$23:$AC$35,0,(COLUMN()-COLUMN($AH$8))*2,13,2),2,FALSE)),"",VLOOKUP($AG16,OFFSET($B$23:$AC$35,0,(COLUMN()-COLUMN($AH$8))*2,13,2),2,FALSE)))</f>
        <v/>
      </c>
    </row>
    <row r="17" spans="1:47">
      <c r="A17" s="54">
        <v>12</v>
      </c>
      <c r="B17" s="55" t="str">
        <f>IF($A17&lt;=$B$2,INDEX(リーグ割り当て!$C$18:$E$117,$A17+VLOOKUP($B$1,リーグ割り当て!$B$3:$E$12,4,FALSE),1),"")</f>
        <v>白い春</v>
      </c>
      <c r="C17" s="55" t="str">
        <f>IF($A17&lt;=$B$2,INDEX(リーグ割り当て!$C$18:$E$117,$A17+VLOOKUP($B$1,リーグ割り当て!$B$3:$E$12,4,FALSE),2),"")</f>
        <v>ワダツミ　タチコマ</v>
      </c>
      <c r="D17" s="56">
        <f>IF($A17&lt;=$B$2,INDEX(リーグ割り当て!$C$18:$E$117,$A17+VLOOKUP($B$1,リーグ割り当て!$B$3:$E$12,4,FALSE),3),"")</f>
        <v>0</v>
      </c>
      <c r="F17" s="54">
        <v>12</v>
      </c>
      <c r="G17" s="57" t="str">
        <f t="shared" ca="1" si="0"/>
        <v>白い春</v>
      </c>
      <c r="H17" s="58">
        <f t="shared" ca="1" si="1"/>
        <v>0</v>
      </c>
      <c r="I17" s="59" t="str">
        <f ca="1">IF(G17="","",CONCATENATE(F17,":",G17,"/",H17,"pt "))</f>
        <v xml:space="preserve">12:白い春/0pt </v>
      </c>
      <c r="K17" s="60" t="str">
        <f t="shared" si="3"/>
        <v/>
      </c>
      <c r="L17" s="61"/>
      <c r="M17" s="61"/>
      <c r="N17" s="61"/>
      <c r="O17" s="61"/>
      <c r="P17" s="61"/>
      <c r="Q17" s="62" t="str">
        <f t="shared" ca="1" si="4"/>
        <v xml:space="preserve">休み - </v>
      </c>
      <c r="R17" s="62" t="str">
        <f t="shared" ca="1" si="5"/>
        <v xml:space="preserve"> / バッチ - </v>
      </c>
      <c r="S17" s="62" t="str">
        <f t="shared" ca="1" si="6"/>
        <v xml:space="preserve"> / 秘宝館-</v>
      </c>
      <c r="T17" s="62" t="str">
        <f t="shared" ca="1" si="7"/>
        <v xml:space="preserve"> / 青い梅 - </v>
      </c>
      <c r="U17" s="62" t="str">
        <f t="shared" ca="1" si="8"/>
        <v xml:space="preserve"> / ティフ - </v>
      </c>
      <c r="V17" s="62" t="str">
        <f t="shared" ca="1" si="9"/>
        <v xml:space="preserve"> / アルバ - </v>
      </c>
      <c r="W17" s="62" t="str">
        <f t="shared" ca="1" si="10"/>
        <v xml:space="preserve"> / 黄金境 - </v>
      </c>
      <c r="X17" s="62" t="str">
        <f t="shared" ca="1" si="11"/>
        <v xml:space="preserve"> / 金FA - </v>
      </c>
      <c r="Y17" s="62" t="str">
        <f t="shared" ca="1" si="12"/>
        <v xml:space="preserve"> / アゴB - </v>
      </c>
      <c r="Z17" s="62" t="str">
        <f t="shared" ca="1" si="13"/>
        <v xml:space="preserve"> / クルB - </v>
      </c>
      <c r="AA17" s="62" t="str">
        <f t="shared" ca="1" si="14"/>
        <v>/ 風車組-</v>
      </c>
      <c r="AB17" s="62" t="str">
        <f t="shared" ca="1" si="15"/>
        <v>/ 白い春-</v>
      </c>
      <c r="AC17" s="63" t="str">
        <f t="shared" ca="1" si="16"/>
        <v/>
      </c>
      <c r="AE17" s="43"/>
      <c r="AF17" s="44"/>
      <c r="AG17" s="76" t="str">
        <f t="shared" si="17"/>
        <v>クルB</v>
      </c>
      <c r="AH17" s="71" t="str">
        <f t="shared" ca="1" si="19"/>
        <v/>
      </c>
      <c r="AI17" s="73" t="str">
        <f t="shared" ca="1" si="21"/>
        <v/>
      </c>
      <c r="AJ17" s="73" t="str">
        <f t="shared" ca="1" si="23"/>
        <v/>
      </c>
      <c r="AK17" s="73" t="str">
        <f t="shared" ca="1" si="25"/>
        <v/>
      </c>
      <c r="AL17" s="73" t="str">
        <f t="shared" ca="1" si="27"/>
        <v/>
      </c>
      <c r="AM17" s="73" t="str">
        <f t="shared" ca="1" si="29"/>
        <v/>
      </c>
      <c r="AN17" s="73" t="str">
        <f t="shared" ca="1" si="31"/>
        <v/>
      </c>
      <c r="AO17" s="73" t="str">
        <f t="shared" ca="1" si="33"/>
        <v/>
      </c>
      <c r="AP17" s="73" t="str">
        <f ca="1">IF(OR($AG17="",AP$7=""),"",IF(ISBLANK(VLOOKUP($AG17,OFFSET($B$23:$AC$35,0,(COLUMN()-COLUMN($AH$8))*2,13,2),2,FALSE)),"",VLOOKUP($AG17,OFFSET($B$23:$AC$35,0,(COLUMN()-COLUMN($AH$8))*2,13,2),2,FALSE)))</f>
        <v/>
      </c>
      <c r="AQ17" s="72"/>
      <c r="AR17" s="73" t="str">
        <f ca="1">IF(OR($AG17="",AR$7=""),"",IF(ISBLANK(VLOOKUP($AG17,OFFSET($B$23:$AC$35,0,(COLUMN()-COLUMN($AH$8))*2,13,2),2,FALSE)),"",VLOOKUP($AG17,OFFSET($B$23:$AC$35,0,(COLUMN()-COLUMN($AH$8))*2,13,2),2,FALSE)))</f>
        <v/>
      </c>
      <c r="AS17" s="73" t="str">
        <f ca="1">IF(OR($AG17="",AS$7=""),"",IF(ISBLANK(VLOOKUP($AG17,OFFSET($B$23:$AC$35,0,(COLUMN()-COLUMN($AH$8))*2,13,2),2,FALSE)),"",VLOOKUP($AG17,OFFSET($B$23:$AC$35,0,(COLUMN()-COLUMN($AH$8))*2,13,2),2,FALSE)))</f>
        <v/>
      </c>
      <c r="AT17" s="73" t="str">
        <f ca="1">IF(OR($AG17="",AT$7=""),"",IF(ISBLANK(VLOOKUP($AG17,OFFSET($B$23:$AC$35,0,(COLUMN()-COLUMN($AH$8))*2,13,2),2,FALSE)),"",VLOOKUP($AG17,OFFSET($B$23:$AC$35,0,(COLUMN()-COLUMN($AH$8))*2,13,2),2,FALSE)))</f>
        <v/>
      </c>
      <c r="AU17" s="74" t="str">
        <f ca="1">IF(OR($AG17="",AU$7=""),"",IF(ISBLANK(VLOOKUP($AG17,OFFSET($B$23:$AC$35,0,(COLUMN()-COLUMN($AH$8))*2,13,2),2,FALSE)),"",VLOOKUP($AG17,OFFSET($B$23:$AC$35,0,(COLUMN()-COLUMN($AH$8))*2,13,2),2,FALSE)))</f>
        <v/>
      </c>
    </row>
    <row r="18" spans="1:47">
      <c r="A18" s="54">
        <v>13</v>
      </c>
      <c r="B18" s="55" t="str">
        <f>IF($A18&lt;=$B$2,INDEX(リーグ割り当て!$C$18:$E$117,$A18+VLOOKUP($B$1,リーグ割り当て!$B$3:$E$12,4,FALSE),1),"")</f>
        <v/>
      </c>
      <c r="C18" s="55" t="str">
        <f>IF($A18&lt;=$B$2,INDEX(リーグ割り当て!$C$18:$E$117,$A18+VLOOKUP($B$1,リーグ割り当て!$B$3:$E$12,4,FALSE),2),"")</f>
        <v/>
      </c>
      <c r="D18" s="56" t="str">
        <f>IF($A18&lt;=$B$2,INDEX(リーグ割り当て!$C$18:$E$117,$A18+VLOOKUP($B$1,リーグ割り当て!$B$3:$E$12,4,FALSE),3),"")</f>
        <v/>
      </c>
      <c r="F18" s="54">
        <v>13</v>
      </c>
      <c r="G18" s="57" t="str">
        <f t="shared" ca="1" si="0"/>
        <v/>
      </c>
      <c r="H18" s="58">
        <f t="shared" ca="1" si="1"/>
        <v>0</v>
      </c>
      <c r="I18" s="59" t="str">
        <f ca="1">IF(G18="","",CONCATENATE(F18,":",G18,"/",H18,"pt "))</f>
        <v/>
      </c>
      <c r="K18" s="60" t="str">
        <f t="shared" si="3"/>
        <v/>
      </c>
      <c r="L18" s="77"/>
      <c r="M18" s="77"/>
      <c r="N18" s="77"/>
      <c r="O18" s="77"/>
      <c r="P18" s="77"/>
      <c r="Q18" s="62" t="str">
        <f t="shared" ca="1" si="4"/>
        <v xml:space="preserve">休み - </v>
      </c>
      <c r="R18" s="62" t="str">
        <f t="shared" ca="1" si="5"/>
        <v xml:space="preserve"> / バッチ - </v>
      </c>
      <c r="S18" s="62" t="str">
        <f t="shared" ca="1" si="6"/>
        <v xml:space="preserve"> / 秘宝館-</v>
      </c>
      <c r="T18" s="62" t="str">
        <f t="shared" ca="1" si="7"/>
        <v xml:space="preserve"> / 青い梅 - </v>
      </c>
      <c r="U18" s="62" t="str">
        <f t="shared" ca="1" si="8"/>
        <v xml:space="preserve"> / ティフ - </v>
      </c>
      <c r="V18" s="62" t="str">
        <f t="shared" ca="1" si="9"/>
        <v xml:space="preserve"> / アルバ - </v>
      </c>
      <c r="W18" s="62" t="str">
        <f t="shared" ca="1" si="10"/>
        <v xml:space="preserve"> / 黄金境 - </v>
      </c>
      <c r="X18" s="62" t="str">
        <f t="shared" ca="1" si="11"/>
        <v xml:space="preserve"> / 金FA - </v>
      </c>
      <c r="Y18" s="62" t="str">
        <f t="shared" ca="1" si="12"/>
        <v xml:space="preserve"> / アゴB - </v>
      </c>
      <c r="Z18" s="62" t="str">
        <f t="shared" ca="1" si="13"/>
        <v xml:space="preserve"> / クルB - </v>
      </c>
      <c r="AA18" s="62" t="str">
        <f t="shared" ca="1" si="14"/>
        <v>/ 風車組-</v>
      </c>
      <c r="AB18" s="62" t="str">
        <f t="shared" ca="1" si="15"/>
        <v>/ 白い春-</v>
      </c>
      <c r="AC18" s="63" t="str">
        <f t="shared" ca="1" si="16"/>
        <v/>
      </c>
      <c r="AE18" s="43"/>
      <c r="AF18" s="44"/>
      <c r="AG18" s="76" t="str">
        <f t="shared" si="17"/>
        <v>風車組</v>
      </c>
      <c r="AH18" s="71" t="str">
        <f t="shared" ca="1" si="19"/>
        <v/>
      </c>
      <c r="AI18" s="73" t="str">
        <f t="shared" ca="1" si="21"/>
        <v/>
      </c>
      <c r="AJ18" s="73" t="str">
        <f t="shared" ca="1" si="23"/>
        <v/>
      </c>
      <c r="AK18" s="73" t="str">
        <f t="shared" ca="1" si="25"/>
        <v/>
      </c>
      <c r="AL18" s="73" t="str">
        <f t="shared" ca="1" si="27"/>
        <v/>
      </c>
      <c r="AM18" s="73" t="str">
        <f t="shared" ca="1" si="29"/>
        <v/>
      </c>
      <c r="AN18" s="73" t="str">
        <f t="shared" ca="1" si="31"/>
        <v/>
      </c>
      <c r="AO18" s="73" t="str">
        <f t="shared" ca="1" si="33"/>
        <v/>
      </c>
      <c r="AP18" s="73" t="str">
        <f ca="1">IF(OR($AG18="",AP$7=""),"",IF(ISBLANK(VLOOKUP($AG18,OFFSET($B$23:$AC$35,0,(COLUMN()-COLUMN($AH$8))*2,13,2),2,FALSE)),"",VLOOKUP($AG18,OFFSET($B$23:$AC$35,0,(COLUMN()-COLUMN($AH$8))*2,13,2),2,FALSE)))</f>
        <v/>
      </c>
      <c r="AQ18" s="73" t="str">
        <f ca="1">IF(OR($AG18="",AQ$7=""),"",IF(ISBLANK(VLOOKUP($AG18,OFFSET($B$23:$AC$35,0,(COLUMN()-COLUMN($AH$8))*2,13,2),2,FALSE)),"",VLOOKUP($AG18,OFFSET($B$23:$AC$35,0,(COLUMN()-COLUMN($AH$8))*2,13,2),2,FALSE)))</f>
        <v/>
      </c>
      <c r="AR18" s="72"/>
      <c r="AS18" s="73" t="str">
        <f ca="1">IF(OR($AG18="",AS$7=""),"",IF(ISBLANK(VLOOKUP($AG18,OFFSET($B$23:$AC$35,0,(COLUMN()-COLUMN($AH$8))*2,13,2),2,FALSE)),"",VLOOKUP($AG18,OFFSET($B$23:$AC$35,0,(COLUMN()-COLUMN($AH$8))*2,13,2),2,FALSE)))</f>
        <v/>
      </c>
      <c r="AT18" s="73" t="str">
        <f ca="1">IF(OR($AG18="",AT$7=""),"",IF(ISBLANK(VLOOKUP($AG18,OFFSET($B$23:$AC$35,0,(COLUMN()-COLUMN($AH$8))*2,13,2),2,FALSE)),"",VLOOKUP($AG18,OFFSET($B$23:$AC$35,0,(COLUMN()-COLUMN($AH$8))*2,13,2),2,FALSE)))</f>
        <v/>
      </c>
      <c r="AU18" s="74" t="str">
        <f ca="1">IF(OR($AG18="",AU$7=""),"",IF(ISBLANK(VLOOKUP($AG18,OFFSET($B$23:$AC$35,0,(COLUMN()-COLUMN($AH$8))*2,13,2),2,FALSE)),"",VLOOKUP($AG18,OFFSET($B$23:$AC$35,0,(COLUMN()-COLUMN($AH$8))*2,13,2),2,FALSE)))</f>
        <v/>
      </c>
    </row>
    <row r="19" spans="1:47">
      <c r="A19" s="78">
        <v>14</v>
      </c>
      <c r="B19" s="79" t="str">
        <f>IF($A19&lt;=$B$2,INDEX(リーグ割り当て!$C$18:$E$117,$A19+VLOOKUP($B$1,リーグ割り当て!$B$3:$E$12,4,FALSE),1),"")</f>
        <v/>
      </c>
      <c r="C19" s="79" t="str">
        <f>IF($A19&lt;=$B$2,INDEX(リーグ割り当て!$C$18:$E$117,$A19+VLOOKUP($B$1,リーグ割り当て!$B$3:$E$12,4,FALSE),2),"")</f>
        <v/>
      </c>
      <c r="D19" s="80" t="str">
        <f>IF($A19&lt;=$B$2,INDEX(リーグ割り当て!$C$18:$E$117,$A19+VLOOKUP($B$1,リーグ割り当て!$B$3:$E$12,4,FALSE),3),"")</f>
        <v/>
      </c>
      <c r="F19" s="78">
        <v>14</v>
      </c>
      <c r="G19" s="81" t="str">
        <f t="shared" ca="1" si="0"/>
        <v/>
      </c>
      <c r="H19" s="82">
        <f t="shared" ca="1" si="1"/>
        <v>0</v>
      </c>
      <c r="I19" s="59" t="str">
        <f ca="1">IF(G19="","",CONCATENATE(F19,":",G19,"/",H19,"pt "))</f>
        <v/>
      </c>
      <c r="K19" s="83"/>
      <c r="L19" s="83"/>
      <c r="M19" s="83"/>
      <c r="N19" s="83"/>
      <c r="O19" s="83"/>
      <c r="P19" s="83"/>
      <c r="Q19" s="83"/>
      <c r="R19" s="83"/>
      <c r="S19" s="83"/>
      <c r="T19" s="83"/>
      <c r="U19" s="83"/>
      <c r="V19" s="83"/>
      <c r="W19" s="83"/>
      <c r="X19" s="84"/>
      <c r="Y19" s="84"/>
      <c r="Z19" s="84"/>
      <c r="AA19" s="84"/>
      <c r="AB19" s="84"/>
      <c r="AC19" s="84"/>
      <c r="AE19" s="43"/>
      <c r="AF19" s="44"/>
      <c r="AG19" s="76" t="str">
        <f t="shared" si="17"/>
        <v>白い春</v>
      </c>
      <c r="AH19" s="71" t="str">
        <f t="shared" ca="1" si="19"/>
        <v/>
      </c>
      <c r="AI19" s="73" t="str">
        <f t="shared" ca="1" si="21"/>
        <v/>
      </c>
      <c r="AJ19" s="73" t="str">
        <f t="shared" ca="1" si="23"/>
        <v/>
      </c>
      <c r="AK19" s="73" t="str">
        <f t="shared" ca="1" si="25"/>
        <v/>
      </c>
      <c r="AL19" s="73" t="str">
        <f t="shared" ca="1" si="27"/>
        <v/>
      </c>
      <c r="AM19" s="73" t="str">
        <f t="shared" ca="1" si="29"/>
        <v/>
      </c>
      <c r="AN19" s="73" t="str">
        <f t="shared" ca="1" si="31"/>
        <v/>
      </c>
      <c r="AO19" s="73" t="str">
        <f t="shared" ca="1" si="33"/>
        <v/>
      </c>
      <c r="AP19" s="73" t="str">
        <f ca="1">IF(OR($AG19="",AP$7=""),"",IF(ISBLANK(VLOOKUP($AG19,OFFSET($B$23:$AC$35,0,(COLUMN()-COLUMN($AH$8))*2,13,2),2,FALSE)),"",VLOOKUP($AG19,OFFSET($B$23:$AC$35,0,(COLUMN()-COLUMN($AH$8))*2,13,2),2,FALSE)))</f>
        <v/>
      </c>
      <c r="AQ19" s="73" t="str">
        <f ca="1">IF(OR($AG19="",AQ$7=""),"",IF(ISBLANK(VLOOKUP($AG19,OFFSET($B$23:$AC$35,0,(COLUMN()-COLUMN($AH$8))*2,13,2),2,FALSE)),"",VLOOKUP($AG19,OFFSET($B$23:$AC$35,0,(COLUMN()-COLUMN($AH$8))*2,13,2),2,FALSE)))</f>
        <v/>
      </c>
      <c r="AR19" s="73" t="str">
        <f ca="1">IF(OR($AG19="",AR$7=""),"",IF(ISBLANK(VLOOKUP($AG19,OFFSET($B$23:$AC$35,0,(COLUMN()-COLUMN($AH$8))*2,13,2),2,FALSE)),"",VLOOKUP($AG19,OFFSET($B$23:$AC$35,0,(COLUMN()-COLUMN($AH$8))*2,13,2),2,FALSE)))</f>
        <v/>
      </c>
      <c r="AS19" s="72"/>
      <c r="AT19" s="73" t="str">
        <f ca="1">IF(OR($AG19="",AT$7=""),"",IF(ISBLANK(VLOOKUP($AG19,OFFSET($B$23:$AC$35,0,(COLUMN()-COLUMN($AH$8))*2,13,2),2,FALSE)),"",VLOOKUP($AG19,OFFSET($B$23:$AC$35,0,(COLUMN()-COLUMN($AH$8))*2,13,2),2,FALSE)))</f>
        <v/>
      </c>
      <c r="AU19" s="74" t="str">
        <f ca="1">IF(OR($AG19="",AU$7=""),"",IF(ISBLANK(VLOOKUP($AG19,OFFSET($B$23:$AC$35,0,(COLUMN()-COLUMN($AH$8))*2,13,2),2,FALSE)),"",VLOOKUP($AG19,OFFSET($B$23:$AC$35,0,(COLUMN()-COLUMN($AH$8))*2,13,2),2,FALSE)))</f>
        <v/>
      </c>
    </row>
    <row r="20" spans="1:47">
      <c r="AE20" s="43"/>
      <c r="AF20" s="44"/>
      <c r="AG20" s="76" t="str">
        <f t="shared" si="17"/>
        <v/>
      </c>
      <c r="AH20" s="71" t="str">
        <f t="shared" ca="1" si="19"/>
        <v/>
      </c>
      <c r="AI20" s="73" t="str">
        <f t="shared" ca="1" si="21"/>
        <v/>
      </c>
      <c r="AJ20" s="73" t="str">
        <f t="shared" ca="1" si="23"/>
        <v/>
      </c>
      <c r="AK20" s="73" t="str">
        <f t="shared" ca="1" si="25"/>
        <v/>
      </c>
      <c r="AL20" s="73" t="str">
        <f t="shared" ca="1" si="27"/>
        <v/>
      </c>
      <c r="AM20" s="73" t="str">
        <f t="shared" ca="1" si="29"/>
        <v/>
      </c>
      <c r="AN20" s="73" t="str">
        <f t="shared" ca="1" si="31"/>
        <v/>
      </c>
      <c r="AO20" s="73" t="str">
        <f t="shared" ca="1" si="33"/>
        <v/>
      </c>
      <c r="AP20" s="73" t="str">
        <f ca="1">IF(OR($AG20="",AP$7=""),"",IF(ISBLANK(VLOOKUP($AG20,OFFSET($B$23:$AC$35,0,(COLUMN()-COLUMN($AH$8))*2,13,2),2,FALSE)),"",VLOOKUP($AG20,OFFSET($B$23:$AC$35,0,(COLUMN()-COLUMN($AH$8))*2,13,2),2,FALSE)))</f>
        <v/>
      </c>
      <c r="AQ20" s="73" t="str">
        <f ca="1">IF(OR($AG20="",AQ$7=""),"",IF(ISBLANK(VLOOKUP($AG20,OFFSET($B$23:$AC$35,0,(COLUMN()-COLUMN($AH$8))*2,13,2),2,FALSE)),"",VLOOKUP($AG20,OFFSET($B$23:$AC$35,0,(COLUMN()-COLUMN($AH$8))*2,13,2),2,FALSE)))</f>
        <v/>
      </c>
      <c r="AR20" s="73" t="str">
        <f ca="1">IF(OR($AG20="",AR$7=""),"",IF(ISBLANK(VLOOKUP($AG20,OFFSET($B$23:$AC$35,0,(COLUMN()-COLUMN($AH$8))*2,13,2),2,FALSE)),"",VLOOKUP($AG20,OFFSET($B$23:$AC$35,0,(COLUMN()-COLUMN($AH$8))*2,13,2),2,FALSE)))</f>
        <v/>
      </c>
      <c r="AS20" s="73" t="str">
        <f ca="1">IF(OR($AG20="",AS$7=""),"",IF(ISBLANK(VLOOKUP($AG20,OFFSET($B$23:$AC$35,0,(COLUMN()-COLUMN($AH$8))*2,13,2),2,FALSE)),"",VLOOKUP($AG20,OFFSET($B$23:$AC$35,0,(COLUMN()-COLUMN($AH$8))*2,13,2),2,FALSE)))</f>
        <v/>
      </c>
      <c r="AT20" s="72"/>
      <c r="AU20" s="74" t="str">
        <f ca="1">IF(OR($AG20="",AU$7=""),"",IF(ISBLANK(VLOOKUP($AG20,OFFSET($B$23:$AC$35,0,(COLUMN()-COLUMN($AH$8))*2,13,2),2,FALSE)),"",VLOOKUP($AG20,OFFSET($B$23:$AC$35,0,(COLUMN()-COLUMN($AH$8))*2,13,2),2,FALSE)))</f>
        <v/>
      </c>
    </row>
    <row r="21" spans="1:47" ht="17.25">
      <c r="P21" s="85"/>
      <c r="Q21" s="85"/>
      <c r="R21" s="85"/>
      <c r="S21" s="85"/>
      <c r="T21" s="85"/>
      <c r="U21" s="85"/>
      <c r="V21" s="86"/>
      <c r="W21" s="86"/>
      <c r="X21" s="86"/>
      <c r="Y21" s="86"/>
      <c r="Z21" s="86"/>
      <c r="AA21" s="86"/>
      <c r="AB21" s="86"/>
      <c r="AC21" s="86"/>
      <c r="AE21" s="43"/>
      <c r="AF21" s="44"/>
      <c r="AG21" s="87" t="str">
        <f t="shared" si="17"/>
        <v/>
      </c>
      <c r="AH21" s="88" t="str">
        <f t="shared" ca="1" si="19"/>
        <v/>
      </c>
      <c r="AI21" s="89" t="str">
        <f t="shared" ca="1" si="21"/>
        <v/>
      </c>
      <c r="AJ21" s="89" t="str">
        <f t="shared" ca="1" si="23"/>
        <v/>
      </c>
      <c r="AK21" s="89" t="str">
        <f t="shared" ca="1" si="25"/>
        <v/>
      </c>
      <c r="AL21" s="89" t="str">
        <f t="shared" ca="1" si="27"/>
        <v/>
      </c>
      <c r="AM21" s="89" t="str">
        <f t="shared" ca="1" si="29"/>
        <v/>
      </c>
      <c r="AN21" s="89" t="str">
        <f t="shared" ca="1" si="31"/>
        <v/>
      </c>
      <c r="AO21" s="89" t="str">
        <f t="shared" ca="1" si="33"/>
        <v/>
      </c>
      <c r="AP21" s="89" t="str">
        <f ca="1">IF(OR($AG21="",AP$7=""),"",IF(ISBLANK(VLOOKUP($AG21,OFFSET($B$23:$AC$35,0,(COLUMN()-COLUMN($AH$8))*2,13,2),2,FALSE)),"",VLOOKUP($AG21,OFFSET($B$23:$AC$35,0,(COLUMN()-COLUMN($AH$8))*2,13,2),2,FALSE)))</f>
        <v/>
      </c>
      <c r="AQ21" s="89" t="str">
        <f ca="1">IF(OR($AG21="",AQ$7=""),"",IF(ISBLANK(VLOOKUP($AG21,OFFSET($B$23:$AC$35,0,(COLUMN()-COLUMN($AH$8))*2,13,2),2,FALSE)),"",VLOOKUP($AG21,OFFSET($B$23:$AC$35,0,(COLUMN()-COLUMN($AH$8))*2,13,2),2,FALSE)))</f>
        <v/>
      </c>
      <c r="AR21" s="89" t="str">
        <f ca="1">IF(OR($AG21="",AR$7=""),"",IF(ISBLANK(VLOOKUP($AG21,OFFSET($B$23:$AC$35,0,(COLUMN()-COLUMN($AH$8))*2,13,2),2,FALSE)),"",VLOOKUP($AG21,OFFSET($B$23:$AC$35,0,(COLUMN()-COLUMN($AH$8))*2,13,2),2,FALSE)))</f>
        <v/>
      </c>
      <c r="AS21" s="89" t="str">
        <f ca="1">IF(OR($AG21="",AS$7=""),"",IF(ISBLANK(VLOOKUP($AG21,OFFSET($B$23:$AC$35,0,(COLUMN()-COLUMN($AH$8))*2,13,2),2,FALSE)),"",VLOOKUP($AG21,OFFSET($B$23:$AC$35,0,(COLUMN()-COLUMN($AH$8))*2,13,2),2,FALSE)))</f>
        <v/>
      </c>
      <c r="AT21" s="89" t="str">
        <f ca="1">IF(OR($AG21="",AT$7=""),"",IF(ISBLANK(VLOOKUP($AG21,OFFSET($B$23:$AC$35,0,(COLUMN()-COLUMN($AH$8))*2,13,2),2,FALSE)),"",VLOOKUP($AG21,OFFSET($B$23:$AC$35,0,(COLUMN()-COLUMN($AH$8))*2,13,2),2,FALSE)))</f>
        <v/>
      </c>
      <c r="AU21" s="90"/>
    </row>
    <row r="22" spans="1:47">
      <c r="A22" s="64"/>
      <c r="B22" s="91" t="str">
        <f>B6</f>
        <v>休み</v>
      </c>
      <c r="C22" s="92">
        <f>SUM(C23:C35)</f>
        <v>0</v>
      </c>
      <c r="D22" s="92" t="str">
        <f>B7</f>
        <v>バッチ</v>
      </c>
      <c r="E22" s="92">
        <f>SUM(E23:E35)</f>
        <v>0</v>
      </c>
      <c r="F22" s="92" t="str">
        <f>B8</f>
        <v>秘宝館</v>
      </c>
      <c r="G22" s="92">
        <f>SUM(G23:G35)</f>
        <v>0</v>
      </c>
      <c r="H22" s="92" t="str">
        <f>B9</f>
        <v>青い梅</v>
      </c>
      <c r="I22" s="92">
        <f>SUM(I23:I35)</f>
        <v>0</v>
      </c>
      <c r="J22" s="92" t="str">
        <f>B10</f>
        <v>ティフ</v>
      </c>
      <c r="K22" s="92">
        <f>SUM(K23:K35)</f>
        <v>0</v>
      </c>
      <c r="L22" s="92" t="str">
        <f>B11</f>
        <v>アルバ</v>
      </c>
      <c r="M22" s="92">
        <f>SUM(M23:M35)</f>
        <v>0</v>
      </c>
      <c r="N22" s="92" t="str">
        <f>IF(ISBLANK($B12),"",$B12)</f>
        <v>黄金境</v>
      </c>
      <c r="O22" s="92">
        <f>SUM(O23:O35)</f>
        <v>0</v>
      </c>
      <c r="P22" s="92" t="str">
        <f>IF(ISBLANK($B13),"",$B13)</f>
        <v>金FA</v>
      </c>
      <c r="Q22" s="92">
        <f>SUM(Q23:Q35)</f>
        <v>0</v>
      </c>
      <c r="R22" s="92" t="str">
        <f>IF(ISBLANK($B14),"",$B14)</f>
        <v>アゴB</v>
      </c>
      <c r="S22" s="92">
        <f>SUM(S23:S35)</f>
        <v>0</v>
      </c>
      <c r="T22" s="92" t="str">
        <f>IF(ISBLANK($B15),"",$B15)</f>
        <v>クルB</v>
      </c>
      <c r="U22" s="92">
        <f>SUM(U23:U35)</f>
        <v>0</v>
      </c>
      <c r="V22" s="92" t="str">
        <f>IF(ISBLANK($B16),"",$B16)</f>
        <v>風車組</v>
      </c>
      <c r="W22" s="92">
        <f>SUM(W23:W35)</f>
        <v>0</v>
      </c>
      <c r="X22" s="92" t="str">
        <f>IF(ISBLANK($B17),"",$B17)</f>
        <v>白い春</v>
      </c>
      <c r="Y22" s="92">
        <f>SUM(Y23:Y35)</f>
        <v>0</v>
      </c>
      <c r="Z22" s="92" t="str">
        <f>IF(ISBLANK($B18),"",$B18)</f>
        <v/>
      </c>
      <c r="AA22" s="92">
        <f>SUM(AA23:AA35)</f>
        <v>0</v>
      </c>
      <c r="AB22" s="92" t="str">
        <f>IF(ISBLANK($B19),"",$B19)</f>
        <v/>
      </c>
      <c r="AC22" s="93">
        <f>SUM(AC23:AC35)</f>
        <v>0</v>
      </c>
      <c r="AE22" s="43"/>
      <c r="AF22" s="44"/>
      <c r="AG22" s="94" t="s">
        <v>186</v>
      </c>
      <c r="AH22" s="95">
        <f t="shared" ref="AH22:AU22" ca="1" si="34">COUNTIF(AH$8:AH$21,3)</f>
        <v>0</v>
      </c>
      <c r="AI22" s="96">
        <f t="shared" ca="1" si="34"/>
        <v>0</v>
      </c>
      <c r="AJ22" s="96">
        <f t="shared" ca="1" si="34"/>
        <v>0</v>
      </c>
      <c r="AK22" s="96">
        <f t="shared" ca="1" si="34"/>
        <v>0</v>
      </c>
      <c r="AL22" s="96">
        <f t="shared" ca="1" si="34"/>
        <v>0</v>
      </c>
      <c r="AM22" s="96">
        <f t="shared" ca="1" si="34"/>
        <v>0</v>
      </c>
      <c r="AN22" s="96">
        <f t="shared" ca="1" si="34"/>
        <v>0</v>
      </c>
      <c r="AO22" s="96">
        <f t="shared" ca="1" si="34"/>
        <v>0</v>
      </c>
      <c r="AP22" s="96">
        <f t="shared" ca="1" si="34"/>
        <v>0</v>
      </c>
      <c r="AQ22" s="96">
        <f t="shared" ca="1" si="34"/>
        <v>0</v>
      </c>
      <c r="AR22" s="96">
        <f t="shared" ca="1" si="34"/>
        <v>0</v>
      </c>
      <c r="AS22" s="96">
        <f t="shared" ca="1" si="34"/>
        <v>0</v>
      </c>
      <c r="AT22" s="96">
        <f t="shared" ca="1" si="34"/>
        <v>0</v>
      </c>
      <c r="AU22" s="97">
        <f t="shared" ca="1" si="34"/>
        <v>0</v>
      </c>
    </row>
    <row r="23" spans="1:47">
      <c r="A23" s="75" t="s">
        <v>187</v>
      </c>
      <c r="B23" s="98" t="str">
        <f ca="1">IF(ISBLANK(OFFSET(対戦表!A2,$B$3,1)),"",IF(OFFSET(対戦表!A2,$B$3,1)=0,"-",INDEX($B$6:$B$20,OFFSET(対戦表!A2,$B$3,1))))</f>
        <v>白い春</v>
      </c>
      <c r="C23" s="99"/>
      <c r="D23" s="100" t="str">
        <f ca="1">IF(ISBLANK(OFFSET(対戦表!B2,$B$3,1)),"",IF(OFFSET(対戦表!B2,$B$3,1)=0,"-",INDEX($B$6:$B$20,OFFSET(対戦表!B2,$B$3,1))))</f>
        <v>風車組</v>
      </c>
      <c r="E23" s="99"/>
      <c r="F23" s="100" t="str">
        <f ca="1">IF(ISBLANK(OFFSET(対戦表!C2,$B$3,1)),"",IF(OFFSET(対戦表!C2,$B$3,1)=0,"-",INDEX($B$6:$B$20,OFFSET(対戦表!C2,$B$3,1))))</f>
        <v>クルB</v>
      </c>
      <c r="G23" s="99"/>
      <c r="H23" s="100" t="str">
        <f ca="1">IF(ISBLANK(OFFSET(対戦表!D2,$B$3,1)),"",IF(OFFSET(対戦表!D2,$B$3,1)=0,"-",INDEX($B$6:$B$20,OFFSET(対戦表!D2,$B$3,1))))</f>
        <v>アゴB</v>
      </c>
      <c r="I23" s="99"/>
      <c r="J23" s="100" t="str">
        <f ca="1">IF(ISBLANK(OFFSET(対戦表!E2,$B$3,1)),"",IF(OFFSET(対戦表!E2,$B$3,1)=0,"-",INDEX($B$6:$B$20,OFFSET(対戦表!E2,$B$3,1))))</f>
        <v>金FA</v>
      </c>
      <c r="K23" s="99"/>
      <c r="L23" s="100" t="str">
        <f ca="1">IF(ISBLANK(OFFSET(対戦表!F2,$B$3,1)),"",IF(OFFSET(対戦表!F2,$B$3,1)=0,"-",INDEX($B$6:$B$20,OFFSET(対戦表!F2,$B$3,1))))</f>
        <v>黄金境</v>
      </c>
      <c r="M23" s="99"/>
      <c r="N23" s="100" t="str">
        <f ca="1">IF(ISBLANK(OFFSET(対戦表!G2,$B$3,1)),"",IF(OFFSET(対戦表!G2,$B$3,1)=0,"-",INDEX($B$6:$B$20,OFFSET(対戦表!G2,$B$3,1))))</f>
        <v>アルバ</v>
      </c>
      <c r="O23" s="99"/>
      <c r="P23" s="100" t="str">
        <f ca="1">IF(ISBLANK(OFFSET(対戦表!H2,$B$3,1)),"",IF(OFFSET(対戦表!H2,$B$3,1)=0,"-",INDEX($B$6:$B$20,OFFSET(対戦表!H2,$B$3,1))))</f>
        <v>ティフ</v>
      </c>
      <c r="Q23" s="99"/>
      <c r="R23" s="100" t="str">
        <f ca="1">IF(ISBLANK(OFFSET(対戦表!I2,$B$3,1)),"",IF(OFFSET(対戦表!I2,$B$3,1)=0,"-",INDEX($B$6:$B$20,OFFSET(対戦表!I2,$B$3,1))))</f>
        <v>青い梅</v>
      </c>
      <c r="S23" s="99"/>
      <c r="T23" s="100" t="str">
        <f ca="1">IF(ISBLANK(OFFSET(対戦表!J2,$B$3,1)),"",IF(OFFSET(対戦表!J2,$B$3,1)=0,"-",INDEX($B$6:$B$20,OFFSET(対戦表!J2,$B$3,1))))</f>
        <v>秘宝館</v>
      </c>
      <c r="U23" s="99"/>
      <c r="V23" s="100" t="str">
        <f ca="1">IF(ISBLANK(OFFSET(対戦表!K2,$B$3,1)),"",IF(OFFSET(対戦表!K2,$B$3,1)=0,"-",INDEX($B$6:$B$20,OFFSET(対戦表!K2,$B$3,1))))</f>
        <v>バッチ</v>
      </c>
      <c r="W23" s="99"/>
      <c r="X23" s="100" t="str">
        <f ca="1">IF(ISBLANK(OFFSET(対戦表!L2,$B$3,1)),"",IF(OFFSET(対戦表!L2,$B$3,1)=0,"-",INDEX($B$6:$B$20,OFFSET(対戦表!L2,$B$3,1))))</f>
        <v>休み</v>
      </c>
      <c r="Y23" s="99"/>
      <c r="Z23" s="100" t="str">
        <f ca="1">IF(ISBLANK(OFFSET(対戦表!M2,$B$3,1)),"",IF(OFFSET(対戦表!M2,$B$3,1)=0,"-",INDEX($B$6:$B$20,OFFSET(対戦表!M2,$B$3,1))))</f>
        <v/>
      </c>
      <c r="AA23" s="99"/>
      <c r="AB23" s="100" t="str">
        <f ca="1">IF(ISBLANK(OFFSET(対戦表!N2,$B$3,1)),"",IF(OFFSET(対戦表!N2,$B$3,1)=0,"-",INDEX($B$6:$B$20,OFFSET(対戦表!N2,$B$3,1))))</f>
        <v/>
      </c>
      <c r="AC23" s="99"/>
      <c r="AE23" s="43"/>
      <c r="AF23" s="44"/>
      <c r="AG23" s="101" t="s">
        <v>188</v>
      </c>
      <c r="AH23" s="102">
        <f t="shared" ref="AH23:AU23" ca="1" si="35">COUNTIF(AH$8:AH$21,2)</f>
        <v>0</v>
      </c>
      <c r="AI23" s="103">
        <f t="shared" ca="1" si="35"/>
        <v>0</v>
      </c>
      <c r="AJ23" s="103">
        <f t="shared" ca="1" si="35"/>
        <v>0</v>
      </c>
      <c r="AK23" s="103">
        <f t="shared" ca="1" si="35"/>
        <v>0</v>
      </c>
      <c r="AL23" s="103">
        <f t="shared" ca="1" si="35"/>
        <v>0</v>
      </c>
      <c r="AM23" s="103">
        <f t="shared" ca="1" si="35"/>
        <v>0</v>
      </c>
      <c r="AN23" s="103">
        <f t="shared" ca="1" si="35"/>
        <v>0</v>
      </c>
      <c r="AO23" s="103">
        <f t="shared" ca="1" si="35"/>
        <v>0</v>
      </c>
      <c r="AP23" s="103">
        <f t="shared" ca="1" si="35"/>
        <v>0</v>
      </c>
      <c r="AQ23" s="103">
        <f t="shared" ca="1" si="35"/>
        <v>0</v>
      </c>
      <c r="AR23" s="103">
        <f t="shared" ca="1" si="35"/>
        <v>0</v>
      </c>
      <c r="AS23" s="103">
        <f t="shared" ca="1" si="35"/>
        <v>0</v>
      </c>
      <c r="AT23" s="103">
        <f t="shared" ca="1" si="35"/>
        <v>0</v>
      </c>
      <c r="AU23" s="104">
        <f t="shared" ca="1" si="35"/>
        <v>0</v>
      </c>
    </row>
    <row r="24" spans="1:47">
      <c r="A24" s="75" t="s">
        <v>189</v>
      </c>
      <c r="B24" s="105" t="str">
        <f ca="1">IF(ISBLANK(OFFSET(対戦表!A3,$B$3,1)),"",IF(OFFSET(対戦表!A3,$B$3,1)=0,"-",INDEX($B$6:$B$20,OFFSET(対戦表!A3,$B$3,1))))</f>
        <v>風車組</v>
      </c>
      <c r="C24" s="106"/>
      <c r="D24" s="107" t="str">
        <f ca="1">IF(ISBLANK(OFFSET(対戦表!B3,$B$3,1)),"",IF(OFFSET(対戦表!B3,$B$3,1)=0,"-",INDEX($B$6:$B$20,OFFSET(対戦表!B3,$B$3,1))))</f>
        <v>アゴB</v>
      </c>
      <c r="E24" s="106"/>
      <c r="F24" s="107" t="str">
        <f ca="1">IF(ISBLANK(OFFSET(対戦表!C3,$B$3,1)),"",IF(OFFSET(対戦表!C3,$B$3,1)=0,"-",INDEX($B$6:$B$20,OFFSET(対戦表!C3,$B$3,1))))</f>
        <v>金FA</v>
      </c>
      <c r="G24" s="106"/>
      <c r="H24" s="107" t="str">
        <f ca="1">IF(ISBLANK(OFFSET(対戦表!D3,$B$3,1)),"",IF(OFFSET(対戦表!D3,$B$3,1)=0,"-",INDEX($B$6:$B$20,OFFSET(対戦表!D3,$B$3,1))))</f>
        <v>黄金境</v>
      </c>
      <c r="I24" s="106"/>
      <c r="J24" s="107" t="str">
        <f ca="1">IF(ISBLANK(OFFSET(対戦表!E3,$B$3,1)),"",IF(OFFSET(対戦表!E3,$B$3,1)=0,"-",INDEX($B$6:$B$20,OFFSET(対戦表!E3,$B$3,1))))</f>
        <v>アルバ</v>
      </c>
      <c r="K24" s="106"/>
      <c r="L24" s="107" t="str">
        <f ca="1">IF(ISBLANK(OFFSET(対戦表!F3,$B$3,1)),"",IF(OFFSET(対戦表!F3,$B$3,1)=0,"-",INDEX($B$6:$B$20,OFFSET(対戦表!F3,$B$3,1))))</f>
        <v>ティフ</v>
      </c>
      <c r="M24" s="106"/>
      <c r="N24" s="107" t="str">
        <f ca="1">IF(ISBLANK(OFFSET(対戦表!G3,$B$3,1)),"",IF(OFFSET(対戦表!G3,$B$3,1)=0,"-",INDEX($B$6:$B$20,OFFSET(対戦表!G3,$B$3,1))))</f>
        <v>青い梅</v>
      </c>
      <c r="O24" s="106"/>
      <c r="P24" s="107" t="str">
        <f ca="1">IF(ISBLANK(OFFSET(対戦表!H3,$B$3,1)),"",IF(OFFSET(対戦表!H3,$B$3,1)=0,"-",INDEX($B$6:$B$20,OFFSET(対戦表!H3,$B$3,1))))</f>
        <v>秘宝館</v>
      </c>
      <c r="Q24" s="106"/>
      <c r="R24" s="107" t="str">
        <f ca="1">IF(ISBLANK(OFFSET(対戦表!I3,$B$3,1)),"",IF(OFFSET(対戦表!I3,$B$3,1)=0,"-",INDEX($B$6:$B$20,OFFSET(対戦表!I3,$B$3,1))))</f>
        <v>バッチ</v>
      </c>
      <c r="S24" s="106"/>
      <c r="T24" s="107" t="str">
        <f ca="1">IF(ISBLANK(OFFSET(対戦表!J3,$B$3,1)),"",IF(OFFSET(対戦表!J3,$B$3,1)=0,"-",INDEX($B$6:$B$20,OFFSET(対戦表!J3,$B$3,1))))</f>
        <v>白い春</v>
      </c>
      <c r="U24" s="106"/>
      <c r="V24" s="107" t="str">
        <f ca="1">IF(ISBLANK(OFFSET(対戦表!K3,$B$3,1)),"",IF(OFFSET(対戦表!K3,$B$3,1)=0,"-",INDEX($B$6:$B$20,OFFSET(対戦表!K3,$B$3,1))))</f>
        <v>休み</v>
      </c>
      <c r="W24" s="106"/>
      <c r="X24" s="107" t="str">
        <f ca="1">IF(ISBLANK(OFFSET(対戦表!L3,$B$3,1)),"",IF(OFFSET(対戦表!L3,$B$3,1)=0,"-",INDEX($B$6:$B$20,OFFSET(対戦表!L3,$B$3,1))))</f>
        <v>クルB</v>
      </c>
      <c r="Y24" s="106"/>
      <c r="Z24" s="107" t="str">
        <f ca="1">IF(ISBLANK(OFFSET(対戦表!M3,$B$3,1)),"",IF(OFFSET(対戦表!M3,$B$3,1)=0,"-",INDEX($B$6:$B$20,OFFSET(対戦表!M3,$B$3,1))))</f>
        <v/>
      </c>
      <c r="AA24" s="106"/>
      <c r="AB24" s="107" t="str">
        <f ca="1">IF(ISBLANK(OFFSET(対戦表!N3,$B$3,1)),"",IF(OFFSET(対戦表!N3,$B$3,1)=0,"-",INDEX($B$6:$B$20,OFFSET(対戦表!N3,$B$3,1))))</f>
        <v/>
      </c>
      <c r="AC24" s="106"/>
      <c r="AE24" s="43"/>
      <c r="AF24" s="44"/>
      <c r="AG24" s="108" t="s">
        <v>190</v>
      </c>
      <c r="AH24" s="102">
        <f t="shared" ref="AH24:AU24" ca="1" si="36">COUNTIF(AH$8:AH$21,1)</f>
        <v>0</v>
      </c>
      <c r="AI24" s="103">
        <f t="shared" ca="1" si="36"/>
        <v>0</v>
      </c>
      <c r="AJ24" s="103">
        <f t="shared" ca="1" si="36"/>
        <v>0</v>
      </c>
      <c r="AK24" s="103">
        <f t="shared" ca="1" si="36"/>
        <v>0</v>
      </c>
      <c r="AL24" s="103">
        <f t="shared" ca="1" si="36"/>
        <v>0</v>
      </c>
      <c r="AM24" s="103">
        <f t="shared" ca="1" si="36"/>
        <v>0</v>
      </c>
      <c r="AN24" s="103">
        <f t="shared" ca="1" si="36"/>
        <v>0</v>
      </c>
      <c r="AO24" s="103">
        <f t="shared" ca="1" si="36"/>
        <v>0</v>
      </c>
      <c r="AP24" s="103">
        <f t="shared" ca="1" si="36"/>
        <v>0</v>
      </c>
      <c r="AQ24" s="103">
        <f t="shared" ca="1" si="36"/>
        <v>0</v>
      </c>
      <c r="AR24" s="103">
        <f t="shared" ca="1" si="36"/>
        <v>0</v>
      </c>
      <c r="AS24" s="103">
        <f t="shared" ca="1" si="36"/>
        <v>0</v>
      </c>
      <c r="AT24" s="103">
        <f t="shared" ca="1" si="36"/>
        <v>0</v>
      </c>
      <c r="AU24" s="104">
        <f t="shared" ca="1" si="36"/>
        <v>0</v>
      </c>
    </row>
    <row r="25" spans="1:47">
      <c r="A25" s="75" t="s">
        <v>191</v>
      </c>
      <c r="B25" s="105" t="str">
        <f ca="1">IF(ISBLANK(OFFSET(対戦表!A4,$B$3,1)),"",IF(OFFSET(対戦表!A4,$B$3,1)=0,"-",INDEX($B$6:$B$20,OFFSET(対戦表!A4,$B$3,1))))</f>
        <v>クルB</v>
      </c>
      <c r="C25" s="106"/>
      <c r="D25" s="107" t="str">
        <f ca="1">IF(ISBLANK(OFFSET(対戦表!B4,$B$3,1)),"",IF(OFFSET(対戦表!B4,$B$3,1)=0,"-",INDEX($B$6:$B$20,OFFSET(対戦表!B4,$B$3,1))))</f>
        <v>黄金境</v>
      </c>
      <c r="E25" s="106"/>
      <c r="F25" s="107" t="str">
        <f ca="1">IF(ISBLANK(OFFSET(対戦表!C4,$B$3,1)),"",IF(OFFSET(対戦表!C4,$B$3,1)=0,"-",INDEX($B$6:$B$20,OFFSET(対戦表!C4,$B$3,1))))</f>
        <v>アルバ</v>
      </c>
      <c r="G25" s="106"/>
      <c r="H25" s="107" t="str">
        <f ca="1">IF(ISBLANK(OFFSET(対戦表!D4,$B$3,1)),"",IF(OFFSET(対戦表!D4,$B$3,1)=0,"-",INDEX($B$6:$B$20,OFFSET(対戦表!D4,$B$3,1))))</f>
        <v>ティフ</v>
      </c>
      <c r="I25" s="106"/>
      <c r="J25" s="107" t="str">
        <f ca="1">IF(ISBLANK(OFFSET(対戦表!E4,$B$3,1)),"",IF(OFFSET(対戦表!E4,$B$3,1)=0,"-",INDEX($B$6:$B$20,OFFSET(対戦表!E4,$B$3,1))))</f>
        <v>青い梅</v>
      </c>
      <c r="K25" s="106"/>
      <c r="L25" s="107" t="str">
        <f ca="1">IF(ISBLANK(OFFSET(対戦表!F4,$B$3,1)),"",IF(OFFSET(対戦表!F4,$B$3,1)=0,"-",INDEX($B$6:$B$20,OFFSET(対戦表!F4,$B$3,1))))</f>
        <v>秘宝館</v>
      </c>
      <c r="M25" s="106"/>
      <c r="N25" s="107" t="str">
        <f ca="1">IF(ISBLANK(OFFSET(対戦表!G4,$B$3,1)),"",IF(OFFSET(対戦表!G4,$B$3,1)=0,"-",INDEX($B$6:$B$20,OFFSET(対戦表!G4,$B$3,1))))</f>
        <v>バッチ</v>
      </c>
      <c r="O25" s="106"/>
      <c r="P25" s="107" t="str">
        <f ca="1">IF(ISBLANK(OFFSET(対戦表!H4,$B$3,1)),"",IF(OFFSET(対戦表!H4,$B$3,1)=0,"-",INDEX($B$6:$B$20,OFFSET(対戦表!H4,$B$3,1))))</f>
        <v>白い春</v>
      </c>
      <c r="Q25" s="106"/>
      <c r="R25" s="107" t="str">
        <f ca="1">IF(ISBLANK(OFFSET(対戦表!I4,$B$3,1)),"",IF(OFFSET(対戦表!I4,$B$3,1)=0,"-",INDEX($B$6:$B$20,OFFSET(対戦表!I4,$B$3,1))))</f>
        <v>風車組</v>
      </c>
      <c r="S25" s="106"/>
      <c r="T25" s="107" t="str">
        <f ca="1">IF(ISBLANK(OFFSET(対戦表!J4,$B$3,1)),"",IF(OFFSET(対戦表!J4,$B$3,1)=0,"-",INDEX($B$6:$B$20,OFFSET(対戦表!J4,$B$3,1))))</f>
        <v>休み</v>
      </c>
      <c r="U25" s="106"/>
      <c r="V25" s="107" t="str">
        <f ca="1">IF(ISBLANK(OFFSET(対戦表!K4,$B$3,1)),"",IF(OFFSET(対戦表!K4,$B$3,1)=0,"-",INDEX($B$6:$B$20,OFFSET(対戦表!K4,$B$3,1))))</f>
        <v>アゴB</v>
      </c>
      <c r="W25" s="106"/>
      <c r="X25" s="107" t="str">
        <f ca="1">IF(ISBLANK(OFFSET(対戦表!L4,$B$3,1)),"",IF(OFFSET(対戦表!L4,$B$3,1)=0,"-",INDEX($B$6:$B$20,OFFSET(対戦表!L4,$B$3,1))))</f>
        <v>金FA</v>
      </c>
      <c r="Y25" s="106"/>
      <c r="Z25" s="107" t="str">
        <f ca="1">IF(ISBLANK(OFFSET(対戦表!M4,$B$3,1)),"",IF(OFFSET(対戦表!M4,$B$3,1)=0,"-",INDEX($B$6:$B$20,OFFSET(対戦表!M4,$B$3,1))))</f>
        <v/>
      </c>
      <c r="AA25" s="106"/>
      <c r="AB25" s="107" t="str">
        <f ca="1">IF(ISBLANK(OFFSET(対戦表!N4,$B$3,1)),"",IF(OFFSET(対戦表!N4,$B$3,1)=0,"-",INDEX($B$6:$B$20,OFFSET(対戦表!N4,$B$3,1))))</f>
        <v/>
      </c>
      <c r="AC25" s="106"/>
      <c r="AE25" s="43"/>
      <c r="AF25" s="44"/>
      <c r="AG25" s="108" t="s">
        <v>192</v>
      </c>
      <c r="AH25" s="102">
        <f t="shared" ref="AH25:AU25" ca="1" si="37">COUNTIF(AH$8:AH$21,0)</f>
        <v>0</v>
      </c>
      <c r="AI25" s="103">
        <f t="shared" ca="1" si="37"/>
        <v>0</v>
      </c>
      <c r="AJ25" s="103">
        <f t="shared" ca="1" si="37"/>
        <v>0</v>
      </c>
      <c r="AK25" s="103">
        <f t="shared" ca="1" si="37"/>
        <v>0</v>
      </c>
      <c r="AL25" s="103">
        <f t="shared" ca="1" si="37"/>
        <v>0</v>
      </c>
      <c r="AM25" s="103">
        <f t="shared" ca="1" si="37"/>
        <v>0</v>
      </c>
      <c r="AN25" s="103">
        <f t="shared" ca="1" si="37"/>
        <v>0</v>
      </c>
      <c r="AO25" s="103">
        <f t="shared" ca="1" si="37"/>
        <v>0</v>
      </c>
      <c r="AP25" s="103">
        <f t="shared" ca="1" si="37"/>
        <v>0</v>
      </c>
      <c r="AQ25" s="103">
        <f t="shared" ca="1" si="37"/>
        <v>0</v>
      </c>
      <c r="AR25" s="103">
        <f t="shared" ca="1" si="37"/>
        <v>0</v>
      </c>
      <c r="AS25" s="103">
        <f t="shared" ca="1" si="37"/>
        <v>0</v>
      </c>
      <c r="AT25" s="103">
        <f t="shared" ca="1" si="37"/>
        <v>0</v>
      </c>
      <c r="AU25" s="104">
        <f t="shared" ca="1" si="37"/>
        <v>0</v>
      </c>
    </row>
    <row r="26" spans="1:47" ht="14.25" customHeight="1">
      <c r="A26" s="75" t="s">
        <v>193</v>
      </c>
      <c r="B26" s="105" t="str">
        <f ca="1">IF(ISBLANK(OFFSET(対戦表!A5,$B$3,1)),"",IF(OFFSET(対戦表!A5,$B$3,1)=0,"-",INDEX($B$6:$B$20,OFFSET(対戦表!A5,$B$3,1))))</f>
        <v>アゴB</v>
      </c>
      <c r="C26" s="106"/>
      <c r="D26" s="107" t="str">
        <f ca="1">IF(ISBLANK(OFFSET(対戦表!B5,$B$3,1)),"",IF(OFFSET(対戦表!B5,$B$3,1)=0,"-",INDEX($B$6:$B$20,OFFSET(対戦表!B5,$B$3,1))))</f>
        <v>ティフ</v>
      </c>
      <c r="E26" s="106"/>
      <c r="F26" s="107" t="str">
        <f ca="1">IF(ISBLANK(OFFSET(対戦表!C5,$B$3,1)),"",IF(OFFSET(対戦表!C5,$B$3,1)=0,"-",INDEX($B$6:$B$20,OFFSET(対戦表!C5,$B$3,1))))</f>
        <v>青い梅</v>
      </c>
      <c r="G26" s="106"/>
      <c r="H26" s="107" t="str">
        <f ca="1">IF(ISBLANK(OFFSET(対戦表!D5,$B$3,1)),"",IF(OFFSET(対戦表!D5,$B$3,1)=0,"-",INDEX($B$6:$B$20,OFFSET(対戦表!D5,$B$3,1))))</f>
        <v>秘宝館</v>
      </c>
      <c r="I26" s="106"/>
      <c r="J26" s="107" t="str">
        <f ca="1">IF(ISBLANK(OFFSET(対戦表!E5,$B$3,1)),"",IF(OFFSET(対戦表!E5,$B$3,1)=0,"-",INDEX($B$6:$B$20,OFFSET(対戦表!E5,$B$3,1))))</f>
        <v>バッチ</v>
      </c>
      <c r="K26" s="106"/>
      <c r="L26" s="107" t="str">
        <f ca="1">IF(ISBLANK(OFFSET(対戦表!F5,$B$3,1)),"",IF(OFFSET(対戦表!F5,$B$3,1)=0,"-",INDEX($B$6:$B$20,OFFSET(対戦表!F5,$B$3,1))))</f>
        <v>白い春</v>
      </c>
      <c r="M26" s="106"/>
      <c r="N26" s="107" t="str">
        <f ca="1">IF(ISBLANK(OFFSET(対戦表!G5,$B$3,1)),"",IF(OFFSET(対戦表!G5,$B$3,1)=0,"-",INDEX($B$6:$B$20,OFFSET(対戦表!G5,$B$3,1))))</f>
        <v>風車組</v>
      </c>
      <c r="O26" s="106"/>
      <c r="P26" s="107" t="str">
        <f ca="1">IF(ISBLANK(OFFSET(対戦表!H5,$B$3,1)),"",IF(OFFSET(対戦表!H5,$B$3,1)=0,"-",INDEX($B$6:$B$20,OFFSET(対戦表!H5,$B$3,1))))</f>
        <v>クルB</v>
      </c>
      <c r="Q26" s="106"/>
      <c r="R26" s="107" t="str">
        <f ca="1">IF(ISBLANK(OFFSET(対戦表!I5,$B$3,1)),"",IF(OFFSET(対戦表!I5,$B$3,1)=0,"-",INDEX($B$6:$B$20,OFFSET(対戦表!I5,$B$3,1))))</f>
        <v>休み</v>
      </c>
      <c r="S26" s="106"/>
      <c r="T26" s="107" t="str">
        <f ca="1">IF(ISBLANK(OFFSET(対戦表!J5,$B$3,1)),"",IF(OFFSET(対戦表!J5,$B$3,1)=0,"-",INDEX($B$6:$B$20,OFFSET(対戦表!J5,$B$3,1))))</f>
        <v>金FA</v>
      </c>
      <c r="U26" s="106"/>
      <c r="V26" s="107" t="str">
        <f ca="1">IF(ISBLANK(OFFSET(対戦表!K5,$B$3,1)),"",IF(OFFSET(対戦表!K5,$B$3,1)=0,"-",INDEX($B$6:$B$20,OFFSET(対戦表!K5,$B$3,1))))</f>
        <v>黄金境</v>
      </c>
      <c r="W26" s="106"/>
      <c r="X26" s="107" t="str">
        <f ca="1">IF(ISBLANK(OFFSET(対戦表!L5,$B$3,1)),"",IF(OFFSET(対戦表!L5,$B$3,1)=0,"-",INDEX($B$6:$B$20,OFFSET(対戦表!L5,$B$3,1))))</f>
        <v>アルバ</v>
      </c>
      <c r="Y26" s="106"/>
      <c r="Z26" s="107" t="str">
        <f ca="1">IF(ISBLANK(OFFSET(対戦表!M5,$B$3,1)),"",IF(OFFSET(対戦表!M5,$B$3,1)=0,"-",INDEX($B$6:$B$20,OFFSET(対戦表!M5,$B$3,1))))</f>
        <v/>
      </c>
      <c r="AA26" s="106"/>
      <c r="AB26" s="107" t="str">
        <f ca="1">IF(ISBLANK(OFFSET(対戦表!N5,$B$3,1)),"",IF(OFFSET(対戦表!N5,$B$3,1)=0,"-",INDEX($B$6:$B$20,OFFSET(対戦表!N5,$B$3,1))))</f>
        <v/>
      </c>
      <c r="AC26" s="106"/>
      <c r="AE26" s="43"/>
      <c r="AF26" s="44"/>
      <c r="AG26" s="109" t="s">
        <v>2</v>
      </c>
      <c r="AH26" s="110">
        <f t="shared" ref="AH26:AU26" ca="1" si="38">SUM(AH22:AH25)</f>
        <v>0</v>
      </c>
      <c r="AI26" s="111">
        <f t="shared" ca="1" si="38"/>
        <v>0</v>
      </c>
      <c r="AJ26" s="111">
        <f t="shared" ca="1" si="38"/>
        <v>0</v>
      </c>
      <c r="AK26" s="111">
        <f t="shared" ca="1" si="38"/>
        <v>0</v>
      </c>
      <c r="AL26" s="111">
        <f t="shared" ca="1" si="38"/>
        <v>0</v>
      </c>
      <c r="AM26" s="111">
        <f t="shared" ca="1" si="38"/>
        <v>0</v>
      </c>
      <c r="AN26" s="111">
        <f t="shared" ca="1" si="38"/>
        <v>0</v>
      </c>
      <c r="AO26" s="111">
        <f t="shared" ca="1" si="38"/>
        <v>0</v>
      </c>
      <c r="AP26" s="111">
        <f t="shared" ca="1" si="38"/>
        <v>0</v>
      </c>
      <c r="AQ26" s="111">
        <f t="shared" ca="1" si="38"/>
        <v>0</v>
      </c>
      <c r="AR26" s="111">
        <f t="shared" ca="1" si="38"/>
        <v>0</v>
      </c>
      <c r="AS26" s="111">
        <f t="shared" ca="1" si="38"/>
        <v>0</v>
      </c>
      <c r="AT26" s="111">
        <f t="shared" ca="1" si="38"/>
        <v>0</v>
      </c>
      <c r="AU26" s="112">
        <f t="shared" ca="1" si="38"/>
        <v>0</v>
      </c>
    </row>
    <row r="27" spans="1:47" ht="15" customHeight="1">
      <c r="A27" s="75" t="s">
        <v>194</v>
      </c>
      <c r="B27" s="105" t="str">
        <f ca="1">IF(ISBLANK(OFFSET(対戦表!A6,$B$3,1)),"",IF(OFFSET(対戦表!A6,$B$3,1)=0,"-",INDEX($B$6:$B$20,OFFSET(対戦表!A6,$B$3,1))))</f>
        <v>金FA</v>
      </c>
      <c r="C27" s="106"/>
      <c r="D27" s="107" t="str">
        <f ca="1">IF(ISBLANK(OFFSET(対戦表!B6,$B$3,1)),"",IF(OFFSET(対戦表!B6,$B$3,1)=0,"-",INDEX($B$6:$B$20,OFFSET(対戦表!B6,$B$3,1))))</f>
        <v>秘宝館</v>
      </c>
      <c r="E27" s="106"/>
      <c r="F27" s="107" t="str">
        <f ca="1">IF(ISBLANK(OFFSET(対戦表!C6,$B$3,1)),"",IF(OFFSET(対戦表!C6,$B$3,1)=0,"-",INDEX($B$6:$B$20,OFFSET(対戦表!C6,$B$3,1))))</f>
        <v>バッチ</v>
      </c>
      <c r="G27" s="106"/>
      <c r="H27" s="107" t="str">
        <f ca="1">IF(ISBLANK(OFFSET(対戦表!D6,$B$3,1)),"",IF(OFFSET(対戦表!D6,$B$3,1)=0,"-",INDEX($B$6:$B$20,OFFSET(対戦表!D6,$B$3,1))))</f>
        <v>白い春</v>
      </c>
      <c r="I27" s="106"/>
      <c r="J27" s="107" t="str">
        <f ca="1">IF(ISBLANK(OFFSET(対戦表!E6,$B$3,1)),"",IF(OFFSET(対戦表!E6,$B$3,1)=0,"-",INDEX($B$6:$B$20,OFFSET(対戦表!E6,$B$3,1))))</f>
        <v>風車組</v>
      </c>
      <c r="K27" s="106"/>
      <c r="L27" s="107" t="str">
        <f ca="1">IF(ISBLANK(OFFSET(対戦表!F6,$B$3,1)),"",IF(OFFSET(対戦表!F6,$B$3,1)=0,"-",INDEX($B$6:$B$20,OFFSET(対戦表!F6,$B$3,1))))</f>
        <v>クルB</v>
      </c>
      <c r="M27" s="106"/>
      <c r="N27" s="107" t="str">
        <f ca="1">IF(ISBLANK(OFFSET(対戦表!G6,$B$3,1)),"",IF(OFFSET(対戦表!G6,$B$3,1)=0,"-",INDEX($B$6:$B$20,OFFSET(対戦表!G6,$B$3,1))))</f>
        <v>アゴB</v>
      </c>
      <c r="O27" s="106"/>
      <c r="P27" s="107" t="str">
        <f ca="1">IF(ISBLANK(OFFSET(対戦表!H6,$B$3,1)),"",IF(OFFSET(対戦表!H6,$B$3,1)=0,"-",INDEX($B$6:$B$20,OFFSET(対戦表!H6,$B$3,1))))</f>
        <v>休み</v>
      </c>
      <c r="Q27" s="106"/>
      <c r="R27" s="107" t="str">
        <f ca="1">IF(ISBLANK(OFFSET(対戦表!I6,$B$3,1)),"",IF(OFFSET(対戦表!I6,$B$3,1)=0,"-",INDEX($B$6:$B$20,OFFSET(対戦表!I6,$B$3,1))))</f>
        <v>黄金境</v>
      </c>
      <c r="S27" s="106"/>
      <c r="T27" s="107" t="str">
        <f ca="1">IF(ISBLANK(OFFSET(対戦表!J6,$B$3,1)),"",IF(OFFSET(対戦表!J6,$B$3,1)=0,"-",INDEX($B$6:$B$20,OFFSET(対戦表!J6,$B$3,1))))</f>
        <v>アルバ</v>
      </c>
      <c r="U27" s="106"/>
      <c r="V27" s="107" t="str">
        <f ca="1">IF(ISBLANK(OFFSET(対戦表!K6,$B$3,1)),"",IF(OFFSET(対戦表!K6,$B$3,1)=0,"-",INDEX($B$6:$B$20,OFFSET(対戦表!K6,$B$3,1))))</f>
        <v>ティフ</v>
      </c>
      <c r="W27" s="106"/>
      <c r="X27" s="107" t="str">
        <f ca="1">IF(ISBLANK(OFFSET(対戦表!L6,$B$3,1)),"",IF(OFFSET(対戦表!L6,$B$3,1)=0,"-",INDEX($B$6:$B$20,OFFSET(対戦表!L6,$B$3,1))))</f>
        <v>青い梅</v>
      </c>
      <c r="Y27" s="106"/>
      <c r="Z27" s="107" t="str">
        <f ca="1">IF(ISBLANK(OFFSET(対戦表!M6,$B$3,1)),"",IF(OFFSET(対戦表!M6,$B$3,1)=0,"-",INDEX($B$6:$B$20,OFFSET(対戦表!M6,$B$3,1))))</f>
        <v/>
      </c>
      <c r="AA27" s="106"/>
      <c r="AB27" s="107" t="str">
        <f ca="1">IF(ISBLANK(OFFSET(対戦表!N6,$B$3,1)),"",IF(OFFSET(対戦表!N6,$B$3,1)=0,"-",INDEX($B$6:$B$20,OFFSET(対戦表!N6,$B$3,1))))</f>
        <v/>
      </c>
      <c r="AC27" s="106"/>
      <c r="AE27" s="43"/>
      <c r="AF27" s="44"/>
      <c r="AG27" s="113" t="s">
        <v>184</v>
      </c>
      <c r="AH27" s="114">
        <f t="shared" ref="AH27:AU27" ca="1" si="39">AH22*3+AH23*2+AH24</f>
        <v>0</v>
      </c>
      <c r="AI27" s="115">
        <f t="shared" ca="1" si="39"/>
        <v>0</v>
      </c>
      <c r="AJ27" s="115">
        <f t="shared" ca="1" si="39"/>
        <v>0</v>
      </c>
      <c r="AK27" s="115">
        <f t="shared" ca="1" si="39"/>
        <v>0</v>
      </c>
      <c r="AL27" s="115">
        <f t="shared" ca="1" si="39"/>
        <v>0</v>
      </c>
      <c r="AM27" s="115">
        <f t="shared" ca="1" si="39"/>
        <v>0</v>
      </c>
      <c r="AN27" s="115">
        <f t="shared" ca="1" si="39"/>
        <v>0</v>
      </c>
      <c r="AO27" s="115">
        <f t="shared" ca="1" si="39"/>
        <v>0</v>
      </c>
      <c r="AP27" s="115">
        <f t="shared" ca="1" si="39"/>
        <v>0</v>
      </c>
      <c r="AQ27" s="115">
        <f t="shared" ca="1" si="39"/>
        <v>0</v>
      </c>
      <c r="AR27" s="115">
        <f t="shared" ca="1" si="39"/>
        <v>0</v>
      </c>
      <c r="AS27" s="115">
        <f t="shared" ca="1" si="39"/>
        <v>0</v>
      </c>
      <c r="AT27" s="115">
        <f t="shared" ca="1" si="39"/>
        <v>0</v>
      </c>
      <c r="AU27" s="116">
        <f t="shared" ca="1" si="39"/>
        <v>0</v>
      </c>
    </row>
    <row r="28" spans="1:47" ht="14.25" customHeight="1">
      <c r="A28" s="75" t="s">
        <v>195</v>
      </c>
      <c r="B28" s="105" t="str">
        <f ca="1">IF(ISBLANK(OFFSET(対戦表!A7,$B$3,1)),"",IF(OFFSET(対戦表!A7,$B$3,1)=0,"-",INDEX($B$6:$B$20,OFFSET(対戦表!A7,$B$3,1))))</f>
        <v>黄金境</v>
      </c>
      <c r="C28" s="106"/>
      <c r="D28" s="107" t="str">
        <f ca="1">IF(ISBLANK(OFFSET(対戦表!B7,$B$3,1)),"",IF(OFFSET(対戦表!B7,$B$3,1)=0,"-",INDEX($B$6:$B$20,OFFSET(対戦表!B7,$B$3,1))))</f>
        <v>白い春</v>
      </c>
      <c r="E28" s="106"/>
      <c r="F28" s="107" t="str">
        <f ca="1">IF(ISBLANK(OFFSET(対戦表!C7,$B$3,1)),"",IF(OFFSET(対戦表!C7,$B$3,1)=0,"-",INDEX($B$6:$B$20,OFFSET(対戦表!C7,$B$3,1))))</f>
        <v>風車組</v>
      </c>
      <c r="G28" s="106"/>
      <c r="H28" s="107" t="str">
        <f ca="1">IF(ISBLANK(OFFSET(対戦表!D7,$B$3,1)),"",IF(OFFSET(対戦表!D7,$B$3,1)=0,"-",INDEX($B$6:$B$20,OFFSET(対戦表!D7,$B$3,1))))</f>
        <v>クルB</v>
      </c>
      <c r="I28" s="106"/>
      <c r="J28" s="107" t="str">
        <f ca="1">IF(ISBLANK(OFFSET(対戦表!E7,$B$3,1)),"",IF(OFFSET(対戦表!E7,$B$3,1)=0,"-",INDEX($B$6:$B$20,OFFSET(対戦表!E7,$B$3,1))))</f>
        <v>アゴB</v>
      </c>
      <c r="K28" s="106"/>
      <c r="L28" s="107" t="str">
        <f ca="1">IF(ISBLANK(OFFSET(対戦表!F7,$B$3,1)),"",IF(OFFSET(対戦表!F7,$B$3,1)=0,"-",INDEX($B$6:$B$20,OFFSET(対戦表!F7,$B$3,1))))</f>
        <v>金FA</v>
      </c>
      <c r="M28" s="106"/>
      <c r="N28" s="107" t="str">
        <f ca="1">IF(ISBLANK(OFFSET(対戦表!G7,$B$3,1)),"",IF(OFFSET(対戦表!G7,$B$3,1)=0,"-",INDEX($B$6:$B$20,OFFSET(対戦表!G7,$B$3,1))))</f>
        <v>休み</v>
      </c>
      <c r="O28" s="106"/>
      <c r="P28" s="107" t="str">
        <f ca="1">IF(ISBLANK(OFFSET(対戦表!H7,$B$3,1)),"",IF(OFFSET(対戦表!H7,$B$3,1)=0,"-",INDEX($B$6:$B$20,OFFSET(対戦表!H7,$B$3,1))))</f>
        <v>アルバ</v>
      </c>
      <c r="Q28" s="106"/>
      <c r="R28" s="107" t="str">
        <f ca="1">IF(ISBLANK(OFFSET(対戦表!I7,$B$3,1)),"",IF(OFFSET(対戦表!I7,$B$3,1)=0,"-",INDEX($B$6:$B$20,OFFSET(対戦表!I7,$B$3,1))))</f>
        <v>ティフ</v>
      </c>
      <c r="S28" s="106"/>
      <c r="T28" s="107" t="str">
        <f ca="1">IF(ISBLANK(OFFSET(対戦表!J7,$B$3,1)),"",IF(OFFSET(対戦表!J7,$B$3,1)=0,"-",INDEX($B$6:$B$20,OFFSET(対戦表!J7,$B$3,1))))</f>
        <v>青い梅</v>
      </c>
      <c r="U28" s="106"/>
      <c r="V28" s="107" t="str">
        <f ca="1">IF(ISBLANK(OFFSET(対戦表!K7,$B$3,1)),"",IF(OFFSET(対戦表!K7,$B$3,1)=0,"-",INDEX($B$6:$B$20,OFFSET(対戦表!K7,$B$3,1))))</f>
        <v>秘宝館</v>
      </c>
      <c r="W28" s="106"/>
      <c r="X28" s="107" t="str">
        <f ca="1">IF(ISBLANK(OFFSET(対戦表!L7,$B$3,1)),"",IF(OFFSET(対戦表!L7,$B$3,1)=0,"-",INDEX($B$6:$B$20,OFFSET(対戦表!L7,$B$3,1))))</f>
        <v>バッチ</v>
      </c>
      <c r="Y28" s="106"/>
      <c r="Z28" s="107" t="str">
        <f ca="1">IF(ISBLANK(OFFSET(対戦表!M7,$B$3,1)),"",IF(OFFSET(対戦表!M7,$B$3,1)=0,"-",INDEX($B$6:$B$20,OFFSET(対戦表!M7,$B$3,1))))</f>
        <v/>
      </c>
      <c r="AA28" s="106"/>
      <c r="AB28" s="107" t="str">
        <f ca="1">IF(ISBLANK(OFFSET(対戦表!N7,$B$3,1)),"",IF(OFFSET(対戦表!N7,$B$3,1)=0,"-",INDEX($B$6:$B$20,OFFSET(対戦表!N7,$B$3,1))))</f>
        <v/>
      </c>
      <c r="AC28" s="106"/>
      <c r="AE28" s="43"/>
      <c r="AF28" s="44"/>
    </row>
    <row r="29" spans="1:47" ht="14.25" customHeight="1">
      <c r="A29" s="75" t="s">
        <v>196</v>
      </c>
      <c r="B29" s="105" t="str">
        <f ca="1">IF(ISBLANK(OFFSET(対戦表!A8,$B$3,1)),"",IF(OFFSET(対戦表!A8,$B$3,1)=0,"-",INDEX($B$6:$B$20,OFFSET(対戦表!A8,$B$3,1))))</f>
        <v>アルバ</v>
      </c>
      <c r="C29" s="106"/>
      <c r="D29" s="107" t="str">
        <f ca="1">IF(ISBLANK(OFFSET(対戦表!B8,$B$3,1)),"",IF(OFFSET(対戦表!B8,$B$3,1)=0,"-",INDEX($B$6:$B$20,OFFSET(対戦表!B8,$B$3,1))))</f>
        <v>クルB</v>
      </c>
      <c r="E29" s="106"/>
      <c r="F29" s="107" t="str">
        <f ca="1">IF(ISBLANK(OFFSET(対戦表!C8,$B$3,1)),"",IF(OFFSET(対戦表!C8,$B$3,1)=0,"-",INDEX($B$6:$B$20,OFFSET(対戦表!C8,$B$3,1))))</f>
        <v>アゴB</v>
      </c>
      <c r="G29" s="106"/>
      <c r="H29" s="107" t="str">
        <f ca="1">IF(ISBLANK(OFFSET(対戦表!D8,$B$3,1)),"",IF(OFFSET(対戦表!D8,$B$3,1)=0,"-",INDEX($B$6:$B$20,OFFSET(対戦表!D8,$B$3,1))))</f>
        <v>金FA</v>
      </c>
      <c r="I29" s="106"/>
      <c r="J29" s="107" t="str">
        <f ca="1">IF(ISBLANK(OFFSET(対戦表!E8,$B$3,1)),"",IF(OFFSET(対戦表!E8,$B$3,1)=0,"-",INDEX($B$6:$B$20,OFFSET(対戦表!E8,$B$3,1))))</f>
        <v>黄金境</v>
      </c>
      <c r="K29" s="106"/>
      <c r="L29" s="107" t="str">
        <f ca="1">IF(ISBLANK(OFFSET(対戦表!F8,$B$3,1)),"",IF(OFFSET(対戦表!F8,$B$3,1)=0,"-",INDEX($B$6:$B$20,OFFSET(対戦表!F8,$B$3,1))))</f>
        <v>休み</v>
      </c>
      <c r="M29" s="106"/>
      <c r="N29" s="107" t="str">
        <f ca="1">IF(ISBLANK(OFFSET(対戦表!G8,$B$3,1)),"",IF(OFFSET(対戦表!G8,$B$3,1)=0,"-",INDEX($B$6:$B$20,OFFSET(対戦表!G8,$B$3,1))))</f>
        <v>ティフ</v>
      </c>
      <c r="O29" s="106"/>
      <c r="P29" s="107" t="str">
        <f ca="1">IF(ISBLANK(OFFSET(対戦表!H8,$B$3,1)),"",IF(OFFSET(対戦表!H8,$B$3,1)=0,"-",INDEX($B$6:$B$20,OFFSET(対戦表!H8,$B$3,1))))</f>
        <v>青い梅</v>
      </c>
      <c r="Q29" s="106"/>
      <c r="R29" s="107" t="str">
        <f ca="1">IF(ISBLANK(OFFSET(対戦表!I8,$B$3,1)),"",IF(OFFSET(対戦表!I8,$B$3,1)=0,"-",INDEX($B$6:$B$20,OFFSET(対戦表!I8,$B$3,1))))</f>
        <v>秘宝館</v>
      </c>
      <c r="S29" s="106"/>
      <c r="T29" s="107" t="str">
        <f ca="1">IF(ISBLANK(OFFSET(対戦表!J8,$B$3,1)),"",IF(OFFSET(対戦表!J8,$B$3,1)=0,"-",INDEX($B$6:$B$20,OFFSET(対戦表!J8,$B$3,1))))</f>
        <v>バッチ</v>
      </c>
      <c r="U29" s="106"/>
      <c r="V29" s="107" t="str">
        <f ca="1">IF(ISBLANK(OFFSET(対戦表!K8,$B$3,1)),"",IF(OFFSET(対戦表!K8,$B$3,1)=0,"-",INDEX($B$6:$B$20,OFFSET(対戦表!K8,$B$3,1))))</f>
        <v>白い春</v>
      </c>
      <c r="W29" s="106"/>
      <c r="X29" s="107" t="str">
        <f ca="1">IF(ISBLANK(OFFSET(対戦表!L8,$B$3,1)),"",IF(OFFSET(対戦表!L8,$B$3,1)=0,"-",INDEX($B$6:$B$20,OFFSET(対戦表!L8,$B$3,1))))</f>
        <v>風車組</v>
      </c>
      <c r="Y29" s="106"/>
      <c r="Z29" s="107" t="str">
        <f ca="1">IF(ISBLANK(OFFSET(対戦表!M8,$B$3,1)),"",IF(OFFSET(対戦表!M8,$B$3,1)=0,"-",INDEX($B$6:$B$20,OFFSET(対戦表!M8,$B$3,1))))</f>
        <v/>
      </c>
      <c r="AA29" s="106"/>
      <c r="AB29" s="107" t="str">
        <f ca="1">IF(ISBLANK(OFFSET(対戦表!N8,$B$3,1)),"",IF(OFFSET(対戦表!N8,$B$3,1)=0,"-",INDEX($B$6:$B$20,OFFSET(対戦表!N8,$B$3,1))))</f>
        <v/>
      </c>
      <c r="AC29" s="106"/>
      <c r="AE29" s="43"/>
      <c r="AF29" s="44"/>
    </row>
    <row r="30" spans="1:47" ht="15" customHeight="1">
      <c r="A30" s="75" t="s">
        <v>197</v>
      </c>
      <c r="B30" s="105" t="str">
        <f ca="1">IF(ISBLANK(OFFSET(対戦表!A9,$B$3,1)),"",IF(OFFSET(対戦表!A9,$B$3,1)=0,"-",INDEX($B$6:$B$20,OFFSET(対戦表!A9,$B$3,1))))</f>
        <v>ティフ</v>
      </c>
      <c r="C30" s="106"/>
      <c r="D30" s="107" t="str">
        <f ca="1">IF(ISBLANK(OFFSET(対戦表!B9,$B$3,1)),"",IF(OFFSET(対戦表!B9,$B$3,1)=0,"-",INDEX($B$6:$B$20,OFFSET(対戦表!B9,$B$3,1))))</f>
        <v>金FA</v>
      </c>
      <c r="E30" s="106"/>
      <c r="F30" s="107" t="str">
        <f ca="1">IF(ISBLANK(OFFSET(対戦表!C9,$B$3,1)),"",IF(OFFSET(対戦表!C9,$B$3,1)=0,"-",INDEX($B$6:$B$20,OFFSET(対戦表!C9,$B$3,1))))</f>
        <v>黄金境</v>
      </c>
      <c r="G30" s="106"/>
      <c r="H30" s="107" t="str">
        <f ca="1">IF(ISBLANK(OFFSET(対戦表!D9,$B$3,1)),"",IF(OFFSET(対戦表!D9,$B$3,1)=0,"-",INDEX($B$6:$B$20,OFFSET(対戦表!D9,$B$3,1))))</f>
        <v>アルバ</v>
      </c>
      <c r="I30" s="106"/>
      <c r="J30" s="107" t="str">
        <f ca="1">IF(ISBLANK(OFFSET(対戦表!E9,$B$3,1)),"",IF(OFFSET(対戦表!E9,$B$3,1)=0,"-",INDEX($B$6:$B$20,OFFSET(対戦表!E9,$B$3,1))))</f>
        <v>休み</v>
      </c>
      <c r="K30" s="106"/>
      <c r="L30" s="107" t="str">
        <f ca="1">IF(ISBLANK(OFFSET(対戦表!F9,$B$3,1)),"",IF(OFFSET(対戦表!F9,$B$3,1)=0,"-",INDEX($B$6:$B$20,OFFSET(対戦表!F9,$B$3,1))))</f>
        <v>青い梅</v>
      </c>
      <c r="M30" s="106"/>
      <c r="N30" s="107" t="str">
        <f ca="1">IF(ISBLANK(OFFSET(対戦表!G9,$B$3,1)),"",IF(OFFSET(対戦表!G9,$B$3,1)=0,"-",INDEX($B$6:$B$20,OFFSET(対戦表!G9,$B$3,1))))</f>
        <v>秘宝館</v>
      </c>
      <c r="O30" s="106"/>
      <c r="P30" s="107" t="str">
        <f ca="1">IF(ISBLANK(OFFSET(対戦表!H9,$B$3,1)),"",IF(OFFSET(対戦表!H9,$B$3,1)=0,"-",INDEX($B$6:$B$20,OFFSET(対戦表!H9,$B$3,1))))</f>
        <v>バッチ</v>
      </c>
      <c r="Q30" s="106"/>
      <c r="R30" s="107" t="str">
        <f ca="1">IF(ISBLANK(OFFSET(対戦表!I9,$B$3,1)),"",IF(OFFSET(対戦表!I9,$B$3,1)=0,"-",INDEX($B$6:$B$20,OFFSET(対戦表!I9,$B$3,1))))</f>
        <v>白い春</v>
      </c>
      <c r="S30" s="106"/>
      <c r="T30" s="107" t="str">
        <f ca="1">IF(ISBLANK(OFFSET(対戦表!J9,$B$3,1)),"",IF(OFFSET(対戦表!J9,$B$3,1)=0,"-",INDEX($B$6:$B$20,OFFSET(対戦表!J9,$B$3,1))))</f>
        <v>風車組</v>
      </c>
      <c r="U30" s="106"/>
      <c r="V30" s="107" t="str">
        <f ca="1">IF(ISBLANK(OFFSET(対戦表!K9,$B$3,1)),"",IF(OFFSET(対戦表!K9,$B$3,1)=0,"-",INDEX($B$6:$B$20,OFFSET(対戦表!K9,$B$3,1))))</f>
        <v>クルB</v>
      </c>
      <c r="W30" s="106"/>
      <c r="X30" s="107" t="str">
        <f ca="1">IF(ISBLANK(OFFSET(対戦表!L9,$B$3,1)),"",IF(OFFSET(対戦表!L9,$B$3,1)=0,"-",INDEX($B$6:$B$20,OFFSET(対戦表!L9,$B$3,1))))</f>
        <v>アゴB</v>
      </c>
      <c r="Y30" s="106"/>
      <c r="Z30" s="107" t="str">
        <f ca="1">IF(ISBLANK(OFFSET(対戦表!M9,$B$3,1)),"",IF(OFFSET(対戦表!M9,$B$3,1)=0,"-",INDEX($B$6:$B$20,OFFSET(対戦表!M9,$B$3,1))))</f>
        <v/>
      </c>
      <c r="AA30" s="106"/>
      <c r="AB30" s="107" t="str">
        <f ca="1">IF(ISBLANK(OFFSET(対戦表!N9,$B$3,1)),"",IF(OFFSET(対戦表!N9,$B$3,1)=0,"-",INDEX($B$6:$B$20,OFFSET(対戦表!N9,$B$3,1))))</f>
        <v/>
      </c>
      <c r="AC30" s="106"/>
      <c r="AE30" s="43"/>
      <c r="AF30" s="44"/>
      <c r="AG30" s="117" t="s">
        <v>198</v>
      </c>
      <c r="AH30" s="118">
        <f t="shared" ref="AH30:AU30" ca="1" si="40">RANK(AH27,$AH$27:$AU$27)</f>
        <v>1</v>
      </c>
      <c r="AI30" s="119">
        <f t="shared" ca="1" si="40"/>
        <v>1</v>
      </c>
      <c r="AJ30" s="119">
        <f t="shared" ca="1" si="40"/>
        <v>1</v>
      </c>
      <c r="AK30" s="119">
        <f t="shared" ca="1" si="40"/>
        <v>1</v>
      </c>
      <c r="AL30" s="119">
        <f t="shared" ca="1" si="40"/>
        <v>1</v>
      </c>
      <c r="AM30" s="119">
        <f t="shared" ca="1" si="40"/>
        <v>1</v>
      </c>
      <c r="AN30" s="119">
        <f t="shared" ca="1" si="40"/>
        <v>1</v>
      </c>
      <c r="AO30" s="119">
        <f t="shared" ca="1" si="40"/>
        <v>1</v>
      </c>
      <c r="AP30" s="119">
        <f t="shared" ca="1" si="40"/>
        <v>1</v>
      </c>
      <c r="AQ30" s="119">
        <f t="shared" ca="1" si="40"/>
        <v>1</v>
      </c>
      <c r="AR30" s="119">
        <f t="shared" ca="1" si="40"/>
        <v>1</v>
      </c>
      <c r="AS30" s="119">
        <f t="shared" ca="1" si="40"/>
        <v>1</v>
      </c>
      <c r="AT30" s="119">
        <f t="shared" ca="1" si="40"/>
        <v>1</v>
      </c>
      <c r="AU30" s="120">
        <f t="shared" ca="1" si="40"/>
        <v>1</v>
      </c>
    </row>
    <row r="31" spans="1:47" ht="14.25" customHeight="1">
      <c r="A31" s="75" t="s">
        <v>199</v>
      </c>
      <c r="B31" s="105" t="str">
        <f ca="1">IF(ISBLANK(OFFSET(対戦表!A10,$B$3,1)),"",IF(OFFSET(対戦表!A10,$B$3,1)=0,"-",INDEX($B$6:$B$20,OFFSET(対戦表!A10,$B$3,1))))</f>
        <v>青い梅</v>
      </c>
      <c r="C31" s="106"/>
      <c r="D31" s="107" t="str">
        <f ca="1">IF(ISBLANK(OFFSET(対戦表!B10,$B$3,1)),"",IF(OFFSET(対戦表!B10,$B$3,1)=0,"-",INDEX($B$6:$B$20,OFFSET(対戦表!B10,$B$3,1))))</f>
        <v>アルバ</v>
      </c>
      <c r="E31" s="106"/>
      <c r="F31" s="107" t="str">
        <f ca="1">IF(ISBLANK(OFFSET(対戦表!C10,$B$3,1)),"",IF(OFFSET(対戦表!C10,$B$3,1)=0,"-",INDEX($B$6:$B$20,OFFSET(対戦表!C10,$B$3,1))))</f>
        <v>ティフ</v>
      </c>
      <c r="G31" s="106"/>
      <c r="H31" s="107" t="str">
        <f ca="1">IF(ISBLANK(OFFSET(対戦表!D10,$B$3,1)),"",IF(OFFSET(対戦表!D10,$B$3,1)=0,"-",INDEX($B$6:$B$20,OFFSET(対戦表!D10,$B$3,1))))</f>
        <v>休み</v>
      </c>
      <c r="I31" s="106"/>
      <c r="J31" s="107" t="str">
        <f ca="1">IF(ISBLANK(OFFSET(対戦表!E10,$B$3,1)),"",IF(OFFSET(対戦表!E10,$B$3,1)=0,"-",INDEX($B$6:$B$20,OFFSET(対戦表!E10,$B$3,1))))</f>
        <v>秘宝館</v>
      </c>
      <c r="K31" s="106"/>
      <c r="L31" s="107" t="str">
        <f ca="1">IF(ISBLANK(OFFSET(対戦表!F10,$B$3,1)),"",IF(OFFSET(対戦表!F10,$B$3,1)=0,"-",INDEX($B$6:$B$20,OFFSET(対戦表!F10,$B$3,1))))</f>
        <v>バッチ</v>
      </c>
      <c r="M31" s="106"/>
      <c r="N31" s="107" t="str">
        <f ca="1">IF(ISBLANK(OFFSET(対戦表!G10,$B$3,1)),"",IF(OFFSET(対戦表!G10,$B$3,1)=0,"-",INDEX($B$6:$B$20,OFFSET(対戦表!G10,$B$3,1))))</f>
        <v>白い春</v>
      </c>
      <c r="O31" s="106"/>
      <c r="P31" s="107" t="str">
        <f ca="1">IF(ISBLANK(OFFSET(対戦表!H10,$B$3,1)),"",IF(OFFSET(対戦表!H10,$B$3,1)=0,"-",INDEX($B$6:$B$20,OFFSET(対戦表!H10,$B$3,1))))</f>
        <v>風車組</v>
      </c>
      <c r="Q31" s="106"/>
      <c r="R31" s="107" t="str">
        <f ca="1">IF(ISBLANK(OFFSET(対戦表!I10,$B$3,1)),"",IF(OFFSET(対戦表!I10,$B$3,1)=0,"-",INDEX($B$6:$B$20,OFFSET(対戦表!I10,$B$3,1))))</f>
        <v>クルB</v>
      </c>
      <c r="S31" s="106"/>
      <c r="T31" s="107" t="str">
        <f ca="1">IF(ISBLANK(OFFSET(対戦表!J10,$B$3,1)),"",IF(OFFSET(対戦表!J10,$B$3,1)=0,"-",INDEX($B$6:$B$20,OFFSET(対戦表!J10,$B$3,1))))</f>
        <v>アゴB</v>
      </c>
      <c r="U31" s="106"/>
      <c r="V31" s="107" t="str">
        <f ca="1">IF(ISBLANK(OFFSET(対戦表!K10,$B$3,1)),"",IF(OFFSET(対戦表!K10,$B$3,1)=0,"-",INDEX($B$6:$B$20,OFFSET(対戦表!K10,$B$3,1))))</f>
        <v>金FA</v>
      </c>
      <c r="W31" s="106"/>
      <c r="X31" s="107" t="str">
        <f ca="1">IF(ISBLANK(OFFSET(対戦表!L10,$B$3,1)),"",IF(OFFSET(対戦表!L10,$B$3,1)=0,"-",INDEX($B$6:$B$20,OFFSET(対戦表!L10,$B$3,1))))</f>
        <v>黄金境</v>
      </c>
      <c r="Y31" s="106"/>
      <c r="Z31" s="107" t="str">
        <f ca="1">IF(ISBLANK(OFFSET(対戦表!M10,$B$3,1)),"",IF(OFFSET(対戦表!M10,$B$3,1)=0,"-",INDEX($B$6:$B$20,OFFSET(対戦表!M10,$B$3,1))))</f>
        <v/>
      </c>
      <c r="AA31" s="106"/>
      <c r="AB31" s="107" t="str">
        <f ca="1">IF(ISBLANK(OFFSET(対戦表!N10,$B$3,1)),"",IF(OFFSET(対戦表!N10,$B$3,1)=0,"-",INDEX($B$6:$B$20,OFFSET(対戦表!N10,$B$3,1))))</f>
        <v/>
      </c>
      <c r="AC31" s="106"/>
      <c r="AE31" s="43"/>
      <c r="AF31" s="44"/>
      <c r="AG31" s="45">
        <f ca="1">AH30</f>
        <v>1</v>
      </c>
      <c r="AH31" s="121">
        <f t="shared" ref="AH31:AU31" si="41">IF(ISNA(AH8),0,IF(AH8="",0,IF(AH$30=$AG31,1,0)*AH8))</f>
        <v>0</v>
      </c>
      <c r="AI31" s="121">
        <f t="shared" ca="1" si="41"/>
        <v>0</v>
      </c>
      <c r="AJ31" s="121">
        <f t="shared" ca="1" si="41"/>
        <v>0</v>
      </c>
      <c r="AK31" s="121">
        <f t="shared" ca="1" si="41"/>
        <v>0</v>
      </c>
      <c r="AL31" s="121">
        <f t="shared" ca="1" si="41"/>
        <v>0</v>
      </c>
      <c r="AM31" s="121">
        <f t="shared" ca="1" si="41"/>
        <v>0</v>
      </c>
      <c r="AN31" s="121">
        <f t="shared" ca="1" si="41"/>
        <v>0</v>
      </c>
      <c r="AO31" s="121">
        <f t="shared" ca="1" si="41"/>
        <v>0</v>
      </c>
      <c r="AP31" s="121">
        <f t="shared" ca="1" si="41"/>
        <v>0</v>
      </c>
      <c r="AQ31" s="121">
        <f t="shared" ca="1" si="41"/>
        <v>0</v>
      </c>
      <c r="AR31" s="121">
        <f t="shared" ca="1" si="41"/>
        <v>0</v>
      </c>
      <c r="AS31" s="121">
        <f t="shared" ca="1" si="41"/>
        <v>0</v>
      </c>
      <c r="AT31" s="121">
        <f t="shared" ca="1" si="41"/>
        <v>0</v>
      </c>
      <c r="AU31" s="121">
        <f t="shared" ca="1" si="41"/>
        <v>0</v>
      </c>
    </row>
    <row r="32" spans="1:47" ht="13.5" customHeight="1">
      <c r="A32" s="75" t="s">
        <v>200</v>
      </c>
      <c r="B32" s="105" t="str">
        <f ca="1">IF(ISBLANK(OFFSET(対戦表!A11,$B$3,1)),"",IF(OFFSET(対戦表!A11,$B$3,1)=0,"-",INDEX($B$6:$B$20,OFFSET(対戦表!A11,$B$3,1))))</f>
        <v>秘宝館</v>
      </c>
      <c r="C32" s="106"/>
      <c r="D32" s="107" t="str">
        <f ca="1">IF(ISBLANK(OFFSET(対戦表!B11,$B$3,1)),"",IF(OFFSET(対戦表!B11,$B$3,1)=0,"-",INDEX($B$6:$B$20,OFFSET(対戦表!B11,$B$3,1))))</f>
        <v>青い梅</v>
      </c>
      <c r="E32" s="106"/>
      <c r="F32" s="107" t="str">
        <f ca="1">IF(ISBLANK(OFFSET(対戦表!C11,$B$3,1)),"",IF(OFFSET(対戦表!C11,$B$3,1)=0,"-",INDEX($B$6:$B$20,OFFSET(対戦表!C11,$B$3,1))))</f>
        <v>休み</v>
      </c>
      <c r="G32" s="106"/>
      <c r="H32" s="107" t="str">
        <f ca="1">IF(ISBLANK(OFFSET(対戦表!D11,$B$3,1)),"",IF(OFFSET(対戦表!D11,$B$3,1)=0,"-",INDEX($B$6:$B$20,OFFSET(対戦表!D11,$B$3,1))))</f>
        <v>バッチ</v>
      </c>
      <c r="I32" s="106"/>
      <c r="J32" s="107" t="str">
        <f ca="1">IF(ISBLANK(OFFSET(対戦表!E11,$B$3,1)),"",IF(OFFSET(対戦表!E11,$B$3,1)=0,"-",INDEX($B$6:$B$20,OFFSET(対戦表!E11,$B$3,1))))</f>
        <v>白い春</v>
      </c>
      <c r="K32" s="106"/>
      <c r="L32" s="107" t="str">
        <f ca="1">IF(ISBLANK(OFFSET(対戦表!F11,$B$3,1)),"",IF(OFFSET(対戦表!F11,$B$3,1)=0,"-",INDEX($B$6:$B$20,OFFSET(対戦表!F11,$B$3,1))))</f>
        <v>風車組</v>
      </c>
      <c r="M32" s="106"/>
      <c r="N32" s="107" t="str">
        <f ca="1">IF(ISBLANK(OFFSET(対戦表!G11,$B$3,1)),"",IF(OFFSET(対戦表!G11,$B$3,1)=0,"-",INDEX($B$6:$B$20,OFFSET(対戦表!G11,$B$3,1))))</f>
        <v>クルB</v>
      </c>
      <c r="O32" s="106"/>
      <c r="P32" s="107" t="str">
        <f ca="1">IF(ISBLANK(OFFSET(対戦表!H11,$B$3,1)),"",IF(OFFSET(対戦表!H11,$B$3,1)=0,"-",INDEX($B$6:$B$20,OFFSET(対戦表!H11,$B$3,1))))</f>
        <v>アゴB</v>
      </c>
      <c r="Q32" s="106"/>
      <c r="R32" s="107" t="str">
        <f ca="1">IF(ISBLANK(OFFSET(対戦表!I11,$B$3,1)),"",IF(OFFSET(対戦表!I11,$B$3,1)=0,"-",INDEX($B$6:$B$20,OFFSET(対戦表!I11,$B$3,1))))</f>
        <v>金FA</v>
      </c>
      <c r="S32" s="106"/>
      <c r="T32" s="107" t="str">
        <f ca="1">IF(ISBLANK(OFFSET(対戦表!J11,$B$3,1)),"",IF(OFFSET(対戦表!J11,$B$3,1)=0,"-",INDEX($B$6:$B$20,OFFSET(対戦表!J11,$B$3,1))))</f>
        <v>黄金境</v>
      </c>
      <c r="U32" s="106"/>
      <c r="V32" s="107" t="str">
        <f ca="1">IF(ISBLANK(OFFSET(対戦表!K11,$B$3,1)),"",IF(OFFSET(対戦表!K11,$B$3,1)=0,"-",INDEX($B$6:$B$20,OFFSET(対戦表!K11,$B$3,1))))</f>
        <v>アルバ</v>
      </c>
      <c r="W32" s="106"/>
      <c r="X32" s="107" t="str">
        <f ca="1">IF(ISBLANK(OFFSET(対戦表!L11,$B$3,1)),"",IF(OFFSET(対戦表!L11,$B$3,1)=0,"-",INDEX($B$6:$B$20,OFFSET(対戦表!L11,$B$3,1))))</f>
        <v>ティフ</v>
      </c>
      <c r="Y32" s="106"/>
      <c r="Z32" s="107" t="str">
        <f ca="1">IF(ISBLANK(OFFSET(対戦表!M11,$B$3,1)),"",IF(OFFSET(対戦表!M11,$B$3,1)=0,"-",INDEX($B$6:$B$20,OFFSET(対戦表!M11,$B$3,1))))</f>
        <v/>
      </c>
      <c r="AA32" s="106"/>
      <c r="AB32" s="107" t="str">
        <f ca="1">IF(ISBLANK(OFFSET(対戦表!N11,$B$3,1)),"",IF(OFFSET(対戦表!N11,$B$3,1)=0,"-",INDEX($B$6:$B$20,OFFSET(対戦表!N11,$B$3,1))))</f>
        <v/>
      </c>
      <c r="AC32" s="106"/>
      <c r="AE32" s="43"/>
      <c r="AF32" s="44"/>
      <c r="AG32" s="45">
        <f ca="1">AI30</f>
        <v>1</v>
      </c>
      <c r="AH32" s="121">
        <f t="shared" ref="AH32:AU32" ca="1" si="42">IF(ISNA(AH9),0,IF(AH9="",0,IF(AH$30=$AG32,1,0)*AH9))</f>
        <v>0</v>
      </c>
      <c r="AI32" s="121">
        <f t="shared" si="42"/>
        <v>0</v>
      </c>
      <c r="AJ32" s="121">
        <f t="shared" ca="1" si="42"/>
        <v>0</v>
      </c>
      <c r="AK32" s="121">
        <f t="shared" ca="1" si="42"/>
        <v>0</v>
      </c>
      <c r="AL32" s="121">
        <f t="shared" ca="1" si="42"/>
        <v>0</v>
      </c>
      <c r="AM32" s="121">
        <f t="shared" ca="1" si="42"/>
        <v>0</v>
      </c>
      <c r="AN32" s="121">
        <f t="shared" ca="1" si="42"/>
        <v>0</v>
      </c>
      <c r="AO32" s="121">
        <f t="shared" ca="1" si="42"/>
        <v>0</v>
      </c>
      <c r="AP32" s="121">
        <f t="shared" ca="1" si="42"/>
        <v>0</v>
      </c>
      <c r="AQ32" s="121">
        <f t="shared" ca="1" si="42"/>
        <v>0</v>
      </c>
      <c r="AR32" s="121">
        <f t="shared" ca="1" si="42"/>
        <v>0</v>
      </c>
      <c r="AS32" s="121">
        <f t="shared" ca="1" si="42"/>
        <v>0</v>
      </c>
      <c r="AT32" s="121">
        <f t="shared" ca="1" si="42"/>
        <v>0</v>
      </c>
      <c r="AU32" s="121">
        <f t="shared" ca="1" si="42"/>
        <v>0</v>
      </c>
    </row>
    <row r="33" spans="1:47" ht="13.5" customHeight="1">
      <c r="A33" s="75" t="s">
        <v>201</v>
      </c>
      <c r="B33" s="105" t="str">
        <f ca="1">IF(ISBLANK(OFFSET(対戦表!A12,$B$3,1)),"",IF(OFFSET(対戦表!A12,$B$3,1)=0,"-",INDEX($B$6:$B$20,OFFSET(対戦表!A12,$B$3,1))))</f>
        <v>バッチ</v>
      </c>
      <c r="C33" s="106"/>
      <c r="D33" s="107" t="str">
        <f ca="1">IF(ISBLANK(OFFSET(対戦表!B12,$B$3,1)),"",IF(OFFSET(対戦表!B12,$B$3,1)=0,"-",INDEX($B$6:$B$20,OFFSET(対戦表!B12,$B$3,1))))</f>
        <v>休み</v>
      </c>
      <c r="E33" s="106"/>
      <c r="F33" s="107" t="str">
        <f ca="1">IF(ISBLANK(OFFSET(対戦表!C12,$B$3,1)),"",IF(OFFSET(対戦表!C12,$B$3,1)=0,"-",INDEX($B$6:$B$20,OFFSET(対戦表!C12,$B$3,1))))</f>
        <v>白い春</v>
      </c>
      <c r="G33" s="106"/>
      <c r="H33" s="107" t="str">
        <f ca="1">IF(ISBLANK(OFFSET(対戦表!D12,$B$3,1)),"",IF(OFFSET(対戦表!D12,$B$3,1)=0,"-",INDEX($B$6:$B$20,OFFSET(対戦表!D12,$B$3,1))))</f>
        <v>風車組</v>
      </c>
      <c r="I33" s="106"/>
      <c r="J33" s="107" t="str">
        <f ca="1">IF(ISBLANK(OFFSET(対戦表!E12,$B$3,1)),"",IF(OFFSET(対戦表!E12,$B$3,1)=0,"-",INDEX($B$6:$B$20,OFFSET(対戦表!E12,$B$3,1))))</f>
        <v>クルB</v>
      </c>
      <c r="K33" s="106"/>
      <c r="L33" s="107" t="str">
        <f ca="1">IF(ISBLANK(OFFSET(対戦表!F12,$B$3,1)),"",IF(OFFSET(対戦表!F12,$B$3,1)=0,"-",INDEX($B$6:$B$20,OFFSET(対戦表!F12,$B$3,1))))</f>
        <v>アゴB</v>
      </c>
      <c r="M33" s="106"/>
      <c r="N33" s="107" t="str">
        <f ca="1">IF(ISBLANK(OFFSET(対戦表!G12,$B$3,1)),"",IF(OFFSET(対戦表!G12,$B$3,1)=0,"-",INDEX($B$6:$B$20,OFFSET(対戦表!G12,$B$3,1))))</f>
        <v>金FA</v>
      </c>
      <c r="O33" s="106"/>
      <c r="P33" s="107" t="str">
        <f ca="1">IF(ISBLANK(OFFSET(対戦表!H12,$B$3,1)),"",IF(OFFSET(対戦表!H12,$B$3,1)=0,"-",INDEX($B$6:$B$20,OFFSET(対戦表!H12,$B$3,1))))</f>
        <v>黄金境</v>
      </c>
      <c r="Q33" s="106"/>
      <c r="R33" s="107" t="str">
        <f ca="1">IF(ISBLANK(OFFSET(対戦表!I12,$B$3,1)),"",IF(OFFSET(対戦表!I12,$B$3,1)=0,"-",INDEX($B$6:$B$20,OFFSET(対戦表!I12,$B$3,1))))</f>
        <v>アルバ</v>
      </c>
      <c r="S33" s="106"/>
      <c r="T33" s="107" t="str">
        <f ca="1">IF(ISBLANK(OFFSET(対戦表!J12,$B$3,1)),"",IF(OFFSET(対戦表!J12,$B$3,1)=0,"-",INDEX($B$6:$B$20,OFFSET(対戦表!J12,$B$3,1))))</f>
        <v>ティフ</v>
      </c>
      <c r="U33" s="106"/>
      <c r="V33" s="107" t="str">
        <f ca="1">IF(ISBLANK(OFFSET(対戦表!K12,$B$3,1)),"",IF(OFFSET(対戦表!K12,$B$3,1)=0,"-",INDEX($B$6:$B$20,OFFSET(対戦表!K12,$B$3,1))))</f>
        <v>青い梅</v>
      </c>
      <c r="W33" s="106"/>
      <c r="X33" s="107" t="str">
        <f ca="1">IF(ISBLANK(OFFSET(対戦表!L12,$B$3,1)),"",IF(OFFSET(対戦表!L12,$B$3,1)=0,"-",INDEX($B$6:$B$20,OFFSET(対戦表!L12,$B$3,1))))</f>
        <v>秘宝館</v>
      </c>
      <c r="Y33" s="106"/>
      <c r="Z33" s="107" t="str">
        <f ca="1">IF(ISBLANK(OFFSET(対戦表!M12,$B$3,1)),"",IF(OFFSET(対戦表!M12,$B$3,1)=0,"-",INDEX($B$6:$B$20,OFFSET(対戦表!M12,$B$3,1))))</f>
        <v/>
      </c>
      <c r="AA33" s="106"/>
      <c r="AB33" s="107" t="str">
        <f ca="1">IF(ISBLANK(OFFSET(対戦表!N12,$B$3,1)),"",IF(OFFSET(対戦表!N12,$B$3,1)=0,"-",INDEX($B$6:$B$20,OFFSET(対戦表!N12,$B$3,1))))</f>
        <v/>
      </c>
      <c r="AC33" s="106"/>
      <c r="AE33" s="43"/>
      <c r="AF33" s="44"/>
      <c r="AG33" s="45">
        <f ca="1">AJ30</f>
        <v>1</v>
      </c>
      <c r="AH33" s="121">
        <f t="shared" ref="AH33:AU33" ca="1" si="43">IF(ISNA(AH10),0,IF(AH10="",0,IF(AH$30=$AG33,1,0)*AH10))</f>
        <v>0</v>
      </c>
      <c r="AI33" s="121">
        <f t="shared" ca="1" si="43"/>
        <v>0</v>
      </c>
      <c r="AJ33" s="121">
        <f t="shared" si="43"/>
        <v>0</v>
      </c>
      <c r="AK33" s="121">
        <f t="shared" ca="1" si="43"/>
        <v>0</v>
      </c>
      <c r="AL33" s="121">
        <f t="shared" ca="1" si="43"/>
        <v>0</v>
      </c>
      <c r="AM33" s="121">
        <f t="shared" ca="1" si="43"/>
        <v>0</v>
      </c>
      <c r="AN33" s="121">
        <f t="shared" ca="1" si="43"/>
        <v>0</v>
      </c>
      <c r="AO33" s="121">
        <f t="shared" ca="1" si="43"/>
        <v>0</v>
      </c>
      <c r="AP33" s="121">
        <f t="shared" ca="1" si="43"/>
        <v>0</v>
      </c>
      <c r="AQ33" s="121">
        <f t="shared" ca="1" si="43"/>
        <v>0</v>
      </c>
      <c r="AR33" s="121">
        <f t="shared" ca="1" si="43"/>
        <v>0</v>
      </c>
      <c r="AS33" s="121">
        <f t="shared" ca="1" si="43"/>
        <v>0</v>
      </c>
      <c r="AT33" s="121">
        <f t="shared" ca="1" si="43"/>
        <v>0</v>
      </c>
      <c r="AU33" s="121">
        <f t="shared" ca="1" si="43"/>
        <v>0</v>
      </c>
    </row>
    <row r="34" spans="1:47">
      <c r="A34" s="75" t="s">
        <v>202</v>
      </c>
      <c r="B34" s="105" t="str">
        <f ca="1">IF(ISBLANK(OFFSET(対戦表!A13,$B$3,1)),"",IF(OFFSET(対戦表!A13,$B$3,1)=0,"-",INDEX($B$6:$B$20,OFFSET(対戦表!A13,$B$3,1))))</f>
        <v/>
      </c>
      <c r="C34" s="106"/>
      <c r="D34" s="107" t="str">
        <f ca="1">IF(ISBLANK(OFFSET(対戦表!B13,$B$3,1)),"",IF(OFFSET(対戦表!B13,$B$3,1)=0,"-",INDEX($B$6:$B$20,OFFSET(対戦表!B13,$B$3,1))))</f>
        <v/>
      </c>
      <c r="E34" s="106"/>
      <c r="F34" s="107" t="str">
        <f ca="1">IF(ISBLANK(OFFSET(対戦表!C13,$B$3,1)),"",IF(OFFSET(対戦表!C13,$B$3,1)=0,"-",INDEX($B$6:$B$20,OFFSET(対戦表!C13,$B$3,1))))</f>
        <v/>
      </c>
      <c r="G34" s="106"/>
      <c r="H34" s="107" t="str">
        <f ca="1">IF(ISBLANK(OFFSET(対戦表!D13,$B$3,1)),"",IF(OFFSET(対戦表!D13,$B$3,1)=0,"-",INDEX($B$6:$B$20,OFFSET(対戦表!D13,$B$3,1))))</f>
        <v/>
      </c>
      <c r="I34" s="106"/>
      <c r="J34" s="107" t="str">
        <f ca="1">IF(ISBLANK(OFFSET(対戦表!E13,$B$3,1)),"",IF(OFFSET(対戦表!E13,$B$3,1)=0,"-",INDEX($B$6:$B$20,OFFSET(対戦表!E13,$B$3,1))))</f>
        <v/>
      </c>
      <c r="K34" s="106"/>
      <c r="L34" s="107" t="str">
        <f ca="1">IF(ISBLANK(OFFSET(対戦表!F13,$B$3,1)),"",IF(OFFSET(対戦表!F13,$B$3,1)=0,"-",INDEX($B$6:$B$20,OFFSET(対戦表!F13,$B$3,1))))</f>
        <v/>
      </c>
      <c r="M34" s="106"/>
      <c r="N34" s="107" t="str">
        <f ca="1">IF(ISBLANK(OFFSET(対戦表!G13,$B$3,1)),"",IF(OFFSET(対戦表!G13,$B$3,1)=0,"-",INDEX($B$6:$B$20,OFFSET(対戦表!G13,$B$3,1))))</f>
        <v/>
      </c>
      <c r="O34" s="106"/>
      <c r="P34" s="107" t="str">
        <f ca="1">IF(ISBLANK(OFFSET(対戦表!H13,$B$3,1)),"",IF(OFFSET(対戦表!H13,$B$3,1)=0,"-",INDEX($B$6:$B$20,OFFSET(対戦表!H13,$B$3,1))))</f>
        <v/>
      </c>
      <c r="Q34" s="106"/>
      <c r="R34" s="107" t="str">
        <f ca="1">IF(ISBLANK(OFFSET(対戦表!I13,$B$3,1)),"",IF(OFFSET(対戦表!I13,$B$3,1)=0,"-",INDEX($B$6:$B$20,OFFSET(対戦表!I13,$B$3,1))))</f>
        <v/>
      </c>
      <c r="S34" s="106"/>
      <c r="T34" s="107" t="str">
        <f ca="1">IF(ISBLANK(OFFSET(対戦表!J13,$B$3,1)),"",IF(OFFSET(対戦表!J13,$B$3,1)=0,"-",INDEX($B$6:$B$20,OFFSET(対戦表!J13,$B$3,1))))</f>
        <v/>
      </c>
      <c r="U34" s="106"/>
      <c r="V34" s="107" t="str">
        <f ca="1">IF(ISBLANK(OFFSET(対戦表!K13,$B$3,1)),"",IF(OFFSET(対戦表!K13,$B$3,1)=0,"-",INDEX($B$6:$B$20,OFFSET(対戦表!K13,$B$3,1))))</f>
        <v/>
      </c>
      <c r="W34" s="106"/>
      <c r="X34" s="107" t="str">
        <f ca="1">IF(ISBLANK(OFFSET(対戦表!L13,$B$3,1)),"",IF(OFFSET(対戦表!L13,$B$3,1)=0,"-",INDEX($B$6:$B$20,OFFSET(対戦表!L13,$B$3,1))))</f>
        <v/>
      </c>
      <c r="Y34" s="106"/>
      <c r="Z34" s="107" t="str">
        <f ca="1">IF(ISBLANK(OFFSET(対戦表!M13,$B$3,1)),"",IF(OFFSET(対戦表!M13,$B$3,1)=0,"-",INDEX($B$6:$B$20,OFFSET(対戦表!M13,$B$3,1))))</f>
        <v/>
      </c>
      <c r="AA34" s="106"/>
      <c r="AB34" s="107" t="str">
        <f ca="1">IF(ISBLANK(OFFSET(対戦表!N13,$B$3,1)),"",IF(OFFSET(対戦表!N13,$B$3,1)=0,"-",INDEX($B$6:$B$20,OFFSET(対戦表!N13,$B$3,1))))</f>
        <v/>
      </c>
      <c r="AC34" s="106"/>
      <c r="AE34" s="43"/>
      <c r="AF34" s="44"/>
      <c r="AG34" s="45">
        <f ca="1">AK30</f>
        <v>1</v>
      </c>
      <c r="AH34" s="121">
        <f t="shared" ref="AH34:AU34" ca="1" si="44">IF(ISNA(AH11),0,IF(AH11="",0,IF(AH$30=$AG34,1,0)*AH11))</f>
        <v>0</v>
      </c>
      <c r="AI34" s="121">
        <f t="shared" ca="1" si="44"/>
        <v>0</v>
      </c>
      <c r="AJ34" s="121">
        <f t="shared" ca="1" si="44"/>
        <v>0</v>
      </c>
      <c r="AK34" s="121">
        <f t="shared" si="44"/>
        <v>0</v>
      </c>
      <c r="AL34" s="121">
        <f t="shared" ca="1" si="44"/>
        <v>0</v>
      </c>
      <c r="AM34" s="121">
        <f t="shared" ca="1" si="44"/>
        <v>0</v>
      </c>
      <c r="AN34" s="121">
        <f t="shared" ca="1" si="44"/>
        <v>0</v>
      </c>
      <c r="AO34" s="121">
        <f t="shared" ca="1" si="44"/>
        <v>0</v>
      </c>
      <c r="AP34" s="121">
        <f t="shared" ca="1" si="44"/>
        <v>0</v>
      </c>
      <c r="AQ34" s="121">
        <f t="shared" ca="1" si="44"/>
        <v>0</v>
      </c>
      <c r="AR34" s="121">
        <f t="shared" ca="1" si="44"/>
        <v>0</v>
      </c>
      <c r="AS34" s="121">
        <f t="shared" ca="1" si="44"/>
        <v>0</v>
      </c>
      <c r="AT34" s="121">
        <f t="shared" ca="1" si="44"/>
        <v>0</v>
      </c>
      <c r="AU34" s="121">
        <f t="shared" ca="1" si="44"/>
        <v>0</v>
      </c>
    </row>
    <row r="35" spans="1:47">
      <c r="A35" s="122" t="s">
        <v>203</v>
      </c>
      <c r="B35" s="123" t="str">
        <f ca="1">IF(ISBLANK(OFFSET(対戦表!A14,$B$3,1)),"",IF(OFFSET(対戦表!A14,$B$3,1)=0,"-",INDEX($B$6:$B$20,OFFSET(対戦表!A14,$B$3,1))))</f>
        <v/>
      </c>
      <c r="C35" s="124"/>
      <c r="D35" s="125" t="str">
        <f ca="1">IF(ISBLANK(OFFSET(対戦表!B14,$B$3,1)),"",IF(OFFSET(対戦表!B14,$B$3,1)=0,"-",INDEX($B$6:$B$20,OFFSET(対戦表!B14,$B$3,1))))</f>
        <v/>
      </c>
      <c r="E35" s="124"/>
      <c r="F35" s="125" t="str">
        <f ca="1">IF(ISBLANK(OFFSET(対戦表!C14,$B$3,1)),"",IF(OFFSET(対戦表!C14,$B$3,1)=0,"-",INDEX($B$6:$B$20,OFFSET(対戦表!C14,$B$3,1))))</f>
        <v/>
      </c>
      <c r="G35" s="124"/>
      <c r="H35" s="125" t="str">
        <f ca="1">IF(ISBLANK(OFFSET(対戦表!D14,$B$3,1)),"",IF(OFFSET(対戦表!D14,$B$3,1)=0,"-",INDEX($B$6:$B$20,OFFSET(対戦表!D14,$B$3,1))))</f>
        <v/>
      </c>
      <c r="I35" s="124"/>
      <c r="J35" s="125" t="str">
        <f ca="1">IF(ISBLANK(OFFSET(対戦表!E14,$B$3,1)),"",IF(OFFSET(対戦表!E14,$B$3,1)=0,"-",INDEX($B$6:$B$20,OFFSET(対戦表!E14,$B$3,1))))</f>
        <v/>
      </c>
      <c r="K35" s="124"/>
      <c r="L35" s="125" t="str">
        <f ca="1">IF(ISBLANK(OFFSET(対戦表!F14,$B$3,1)),"",IF(OFFSET(対戦表!F14,$B$3,1)=0,"-",INDEX($B$6:$B$20,OFFSET(対戦表!F14,$B$3,1))))</f>
        <v/>
      </c>
      <c r="M35" s="124"/>
      <c r="N35" s="125" t="str">
        <f ca="1">IF(ISBLANK(OFFSET(対戦表!G14,$B$3,1)),"",IF(OFFSET(対戦表!G14,$B$3,1)=0,"-",INDEX($B$6:$B$20,OFFSET(対戦表!G14,$B$3,1))))</f>
        <v/>
      </c>
      <c r="O35" s="124"/>
      <c r="P35" s="125" t="str">
        <f ca="1">IF(ISBLANK(OFFSET(対戦表!H14,$B$3,1)),"",IF(OFFSET(対戦表!H14,$B$3,1)=0,"-",INDEX($B$6:$B$20,OFFSET(対戦表!H14,$B$3,1))))</f>
        <v/>
      </c>
      <c r="Q35" s="124"/>
      <c r="R35" s="125" t="str">
        <f ca="1">IF(ISBLANK(OFFSET(対戦表!I14,$B$3,1)),"",IF(OFFSET(対戦表!I14,$B$3,1)=0,"-",INDEX($B$6:$B$20,OFFSET(対戦表!I14,$B$3,1))))</f>
        <v/>
      </c>
      <c r="S35" s="124"/>
      <c r="T35" s="125" t="str">
        <f ca="1">IF(ISBLANK(OFFSET(対戦表!J14,$B$3,1)),"",IF(OFFSET(対戦表!J14,$B$3,1)=0,"-",INDEX($B$6:$B$20,OFFSET(対戦表!J14,$B$3,1))))</f>
        <v/>
      </c>
      <c r="U35" s="124"/>
      <c r="V35" s="125" t="str">
        <f ca="1">IF(ISBLANK(OFFSET(対戦表!K14,$B$3,1)),"",IF(OFFSET(対戦表!K14,$B$3,1)=0,"-",INDEX($B$6:$B$20,OFFSET(対戦表!K14,$B$3,1))))</f>
        <v/>
      </c>
      <c r="W35" s="124"/>
      <c r="X35" s="125" t="str">
        <f ca="1">IF(ISBLANK(OFFSET(対戦表!L14,$B$3,1)),"",IF(OFFSET(対戦表!L14,$B$3,1)=0,"-",INDEX($B$6:$B$20,OFFSET(対戦表!L14,$B$3,1))))</f>
        <v/>
      </c>
      <c r="Y35" s="124"/>
      <c r="Z35" s="125" t="str">
        <f ca="1">IF(ISBLANK(OFFSET(対戦表!M14,$B$3,1)),"",IF(OFFSET(対戦表!M14,$B$3,1)=0,"-",INDEX($B$6:$B$20,OFFSET(対戦表!M14,$B$3,1))))</f>
        <v/>
      </c>
      <c r="AA35" s="124"/>
      <c r="AB35" s="125" t="str">
        <f ca="1">IF(ISBLANK(OFFSET(対戦表!N14,$B$3,1)),"",IF(OFFSET(対戦表!N14,$B$3,1)=0,"-",INDEX($B$6:$B$20,OFFSET(対戦表!N14,$B$3,1))))</f>
        <v/>
      </c>
      <c r="AC35" s="124"/>
      <c r="AE35" s="43"/>
      <c r="AF35" s="44"/>
      <c r="AG35" s="45">
        <f ca="1">AL30</f>
        <v>1</v>
      </c>
      <c r="AH35" s="121">
        <f t="shared" ref="AH35:AU35" ca="1" si="45">IF(ISNA(AH12),0,IF(AH12="",0,IF(AH$30=$AG35,1,0)*AH12))</f>
        <v>0</v>
      </c>
      <c r="AI35" s="121">
        <f t="shared" ca="1" si="45"/>
        <v>0</v>
      </c>
      <c r="AJ35" s="121">
        <f t="shared" ca="1" si="45"/>
        <v>0</v>
      </c>
      <c r="AK35" s="121">
        <f t="shared" ca="1" si="45"/>
        <v>0</v>
      </c>
      <c r="AL35" s="121">
        <f t="shared" si="45"/>
        <v>0</v>
      </c>
      <c r="AM35" s="121">
        <f t="shared" ca="1" si="45"/>
        <v>0</v>
      </c>
      <c r="AN35" s="121">
        <f t="shared" ca="1" si="45"/>
        <v>0</v>
      </c>
      <c r="AO35" s="121">
        <f t="shared" ca="1" si="45"/>
        <v>0</v>
      </c>
      <c r="AP35" s="121">
        <f t="shared" ca="1" si="45"/>
        <v>0</v>
      </c>
      <c r="AQ35" s="121">
        <f t="shared" ca="1" si="45"/>
        <v>0</v>
      </c>
      <c r="AR35" s="121">
        <f t="shared" ca="1" si="45"/>
        <v>0</v>
      </c>
      <c r="AS35" s="121">
        <f t="shared" ca="1" si="45"/>
        <v>0</v>
      </c>
      <c r="AT35" s="121">
        <f t="shared" ca="1" si="45"/>
        <v>0</v>
      </c>
      <c r="AU35" s="121">
        <f t="shared" ca="1" si="45"/>
        <v>0</v>
      </c>
    </row>
    <row r="36" spans="1:47">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3"/>
      <c r="AF36" s="44"/>
      <c r="AG36" s="45">
        <f ca="1">AM30</f>
        <v>1</v>
      </c>
      <c r="AH36" s="121">
        <f t="shared" ref="AH36:AU36" ca="1" si="46">IF(ISNA(AH13),0,IF(AH13="",0,IF(AH$30=$AG36,1,0)*AH13))</f>
        <v>0</v>
      </c>
      <c r="AI36" s="121">
        <f t="shared" ca="1" si="46"/>
        <v>0</v>
      </c>
      <c r="AJ36" s="121">
        <f t="shared" ca="1" si="46"/>
        <v>0</v>
      </c>
      <c r="AK36" s="121">
        <f t="shared" ca="1" si="46"/>
        <v>0</v>
      </c>
      <c r="AL36" s="121">
        <f t="shared" ca="1" si="46"/>
        <v>0</v>
      </c>
      <c r="AM36" s="121">
        <f t="shared" si="46"/>
        <v>0</v>
      </c>
      <c r="AN36" s="121">
        <f t="shared" ca="1" si="46"/>
        <v>0</v>
      </c>
      <c r="AO36" s="121">
        <f t="shared" ca="1" si="46"/>
        <v>0</v>
      </c>
      <c r="AP36" s="121">
        <f t="shared" ca="1" si="46"/>
        <v>0</v>
      </c>
      <c r="AQ36" s="121">
        <f t="shared" ca="1" si="46"/>
        <v>0</v>
      </c>
      <c r="AR36" s="121">
        <f t="shared" ca="1" si="46"/>
        <v>0</v>
      </c>
      <c r="AS36" s="121">
        <f t="shared" ca="1" si="46"/>
        <v>0</v>
      </c>
      <c r="AT36" s="121">
        <f t="shared" ca="1" si="46"/>
        <v>0</v>
      </c>
      <c r="AU36" s="121">
        <f t="shared" ca="1" si="46"/>
        <v>0</v>
      </c>
    </row>
    <row r="37" spans="1:47" ht="14.25" customHeight="1">
      <c r="AE37" s="43"/>
      <c r="AF37" s="44"/>
      <c r="AG37" s="45">
        <f ca="1">AN30</f>
        <v>1</v>
      </c>
      <c r="AH37" s="121">
        <f t="shared" ref="AH37:AU37" ca="1" si="47">IF(ISNA(AH14),0,IF(AH14="",0,IF(AH$30=$AG37,1,0)*AH14))</f>
        <v>0</v>
      </c>
      <c r="AI37" s="121">
        <f t="shared" ca="1" si="47"/>
        <v>0</v>
      </c>
      <c r="AJ37" s="121">
        <f t="shared" ca="1" si="47"/>
        <v>0</v>
      </c>
      <c r="AK37" s="121">
        <f t="shared" ca="1" si="47"/>
        <v>0</v>
      </c>
      <c r="AL37" s="121">
        <f t="shared" ca="1" si="47"/>
        <v>0</v>
      </c>
      <c r="AM37" s="121">
        <f t="shared" ca="1" si="47"/>
        <v>0</v>
      </c>
      <c r="AN37" s="121">
        <f t="shared" si="47"/>
        <v>0</v>
      </c>
      <c r="AO37" s="121">
        <f t="shared" ca="1" si="47"/>
        <v>0</v>
      </c>
      <c r="AP37" s="121">
        <f t="shared" ca="1" si="47"/>
        <v>0</v>
      </c>
      <c r="AQ37" s="121">
        <f t="shared" ca="1" si="47"/>
        <v>0</v>
      </c>
      <c r="AR37" s="121">
        <f t="shared" ca="1" si="47"/>
        <v>0</v>
      </c>
      <c r="AS37" s="121">
        <f t="shared" ca="1" si="47"/>
        <v>0</v>
      </c>
      <c r="AT37" s="121">
        <f t="shared" ca="1" si="47"/>
        <v>0</v>
      </c>
      <c r="AU37" s="121">
        <f t="shared" ca="1" si="47"/>
        <v>0</v>
      </c>
    </row>
    <row r="38" spans="1:47" ht="14.25" customHeight="1">
      <c r="R38" s="237" t="s">
        <v>204</v>
      </c>
      <c r="S38" s="237"/>
      <c r="T38" s="237"/>
      <c r="U38" s="237"/>
      <c r="V38" s="237"/>
      <c r="W38" s="237"/>
      <c r="X38" s="237"/>
      <c r="Y38" s="237"/>
      <c r="Z38" s="237"/>
      <c r="AE38" s="43"/>
      <c r="AF38" s="44"/>
      <c r="AG38" s="45">
        <f ca="1">AO30</f>
        <v>1</v>
      </c>
      <c r="AH38" s="121">
        <f t="shared" ref="AH38:AU38" ca="1" si="48">IF(ISNA(AH15),0,IF(AH15="",0,IF(AH$30=$AG38,1,0)*AH15))</f>
        <v>0</v>
      </c>
      <c r="AI38" s="121">
        <f t="shared" ca="1" si="48"/>
        <v>0</v>
      </c>
      <c r="AJ38" s="121">
        <f t="shared" ca="1" si="48"/>
        <v>0</v>
      </c>
      <c r="AK38" s="121">
        <f t="shared" ca="1" si="48"/>
        <v>0</v>
      </c>
      <c r="AL38" s="121">
        <f t="shared" ca="1" si="48"/>
        <v>0</v>
      </c>
      <c r="AM38" s="121">
        <f t="shared" ca="1" si="48"/>
        <v>0</v>
      </c>
      <c r="AN38" s="121">
        <f t="shared" ca="1" si="48"/>
        <v>0</v>
      </c>
      <c r="AO38" s="121">
        <f t="shared" si="48"/>
        <v>0</v>
      </c>
      <c r="AP38" s="121">
        <f t="shared" ca="1" si="48"/>
        <v>0</v>
      </c>
      <c r="AQ38" s="121">
        <f t="shared" ca="1" si="48"/>
        <v>0</v>
      </c>
      <c r="AR38" s="121">
        <f t="shared" ca="1" si="48"/>
        <v>0</v>
      </c>
      <c r="AS38" s="121">
        <f t="shared" ca="1" si="48"/>
        <v>0</v>
      </c>
      <c r="AT38" s="121">
        <f t="shared" ca="1" si="48"/>
        <v>0</v>
      </c>
      <c r="AU38" s="121">
        <f t="shared" ca="1" si="48"/>
        <v>0</v>
      </c>
    </row>
    <row r="39" spans="1:47" ht="14.25" customHeight="1">
      <c r="A39" s="127" t="s">
        <v>205</v>
      </c>
      <c r="R39" s="237"/>
      <c r="S39" s="237"/>
      <c r="T39" s="237"/>
      <c r="U39" s="237"/>
      <c r="V39" s="237"/>
      <c r="W39" s="237"/>
      <c r="X39" s="237"/>
      <c r="Y39" s="237"/>
      <c r="Z39" s="237"/>
      <c r="AE39" s="43"/>
      <c r="AF39" s="44"/>
      <c r="AG39" s="45">
        <f ca="1">AP30</f>
        <v>1</v>
      </c>
      <c r="AH39" s="121">
        <f t="shared" ref="AH39:AU39" ca="1" si="49">IF(ISNA(AH16),0,IF(AH16="",0,IF(AH$30=$AG39,1,0)*AH16))</f>
        <v>0</v>
      </c>
      <c r="AI39" s="121">
        <f t="shared" ca="1" si="49"/>
        <v>0</v>
      </c>
      <c r="AJ39" s="121">
        <f t="shared" ca="1" si="49"/>
        <v>0</v>
      </c>
      <c r="AK39" s="121">
        <f t="shared" ca="1" si="49"/>
        <v>0</v>
      </c>
      <c r="AL39" s="121">
        <f t="shared" ca="1" si="49"/>
        <v>0</v>
      </c>
      <c r="AM39" s="121">
        <f t="shared" ca="1" si="49"/>
        <v>0</v>
      </c>
      <c r="AN39" s="121">
        <f t="shared" ca="1" si="49"/>
        <v>0</v>
      </c>
      <c r="AO39" s="121">
        <f t="shared" ca="1" si="49"/>
        <v>0</v>
      </c>
      <c r="AP39" s="121">
        <f t="shared" si="49"/>
        <v>0</v>
      </c>
      <c r="AQ39" s="121">
        <f t="shared" ca="1" si="49"/>
        <v>0</v>
      </c>
      <c r="AR39" s="121">
        <f t="shared" ca="1" si="49"/>
        <v>0</v>
      </c>
      <c r="AS39" s="121">
        <f t="shared" ca="1" si="49"/>
        <v>0</v>
      </c>
      <c r="AT39" s="121">
        <f t="shared" ca="1" si="49"/>
        <v>0</v>
      </c>
      <c r="AU39" s="121">
        <f t="shared" ca="1" si="49"/>
        <v>0</v>
      </c>
    </row>
    <row r="40" spans="1:47" ht="14.25" customHeight="1">
      <c r="A40" s="51"/>
      <c r="B40" s="128" t="str">
        <f>A41</f>
        <v>休み</v>
      </c>
      <c r="C40" s="128" t="str">
        <f>A42</f>
        <v>バッチ</v>
      </c>
      <c r="D40" s="128" t="str">
        <f>A43</f>
        <v>秘宝館</v>
      </c>
      <c r="E40" s="128" t="str">
        <f>A44</f>
        <v>青い梅</v>
      </c>
      <c r="F40" s="128" t="str">
        <f>A45</f>
        <v>ティフ</v>
      </c>
      <c r="G40" s="128" t="str">
        <f>A46</f>
        <v>アルバ</v>
      </c>
      <c r="H40" s="128" t="str">
        <f>A47</f>
        <v>黄金境</v>
      </c>
      <c r="I40" s="128" t="str">
        <f>A48</f>
        <v>金FA</v>
      </c>
      <c r="J40" s="128" t="str">
        <f>A49</f>
        <v>アゴB</v>
      </c>
      <c r="K40" s="128" t="str">
        <f>A50</f>
        <v>クルB</v>
      </c>
      <c r="L40" s="128" t="str">
        <f>A51</f>
        <v>風車組</v>
      </c>
      <c r="M40" s="128" t="str">
        <f>A52</f>
        <v>白い春</v>
      </c>
      <c r="N40" s="128" t="str">
        <f>A53</f>
        <v/>
      </c>
      <c r="O40" s="129" t="str">
        <f>A54</f>
        <v/>
      </c>
      <c r="P40" s="130"/>
      <c r="R40" s="237"/>
      <c r="S40" s="237"/>
      <c r="T40" s="237"/>
      <c r="U40" s="237"/>
      <c r="V40" s="237"/>
      <c r="W40" s="237"/>
      <c r="X40" s="237"/>
      <c r="Y40" s="237"/>
      <c r="Z40" s="237"/>
      <c r="AE40" s="43"/>
      <c r="AF40" s="44"/>
      <c r="AG40" s="45">
        <f ca="1">AQ$30</f>
        <v>1</v>
      </c>
      <c r="AH40" s="121">
        <f t="shared" ref="AH40:AU40" ca="1" si="50">IF(ISNA(AH17),0,IF(AH17="",0,IF(AH$30=$AG40,1,0)*AH17))</f>
        <v>0</v>
      </c>
      <c r="AI40" s="121">
        <f t="shared" ca="1" si="50"/>
        <v>0</v>
      </c>
      <c r="AJ40" s="121">
        <f t="shared" ca="1" si="50"/>
        <v>0</v>
      </c>
      <c r="AK40" s="121">
        <f t="shared" ca="1" si="50"/>
        <v>0</v>
      </c>
      <c r="AL40" s="121">
        <f t="shared" ca="1" si="50"/>
        <v>0</v>
      </c>
      <c r="AM40" s="121">
        <f t="shared" ca="1" si="50"/>
        <v>0</v>
      </c>
      <c r="AN40" s="121">
        <f t="shared" ca="1" si="50"/>
        <v>0</v>
      </c>
      <c r="AO40" s="121">
        <f t="shared" ca="1" si="50"/>
        <v>0</v>
      </c>
      <c r="AP40" s="121">
        <f t="shared" ca="1" si="50"/>
        <v>0</v>
      </c>
      <c r="AQ40" s="121">
        <f t="shared" si="50"/>
        <v>0</v>
      </c>
      <c r="AR40" s="121">
        <f t="shared" ca="1" si="50"/>
        <v>0</v>
      </c>
      <c r="AS40" s="121">
        <f t="shared" ca="1" si="50"/>
        <v>0</v>
      </c>
      <c r="AT40" s="121">
        <f t="shared" ca="1" si="50"/>
        <v>0</v>
      </c>
      <c r="AU40" s="121">
        <f t="shared" ca="1" si="50"/>
        <v>0</v>
      </c>
    </row>
    <row r="41" spans="1:47" ht="14.25" customHeight="1">
      <c r="A41" s="131" t="str">
        <f t="shared" ref="A41:A54" si="51">B6</f>
        <v>休み</v>
      </c>
      <c r="B41" s="132">
        <f>AH8</f>
        <v>0</v>
      </c>
      <c r="C41" s="133" t="str">
        <f t="shared" ref="C41:O41" ca="1" si="52">IF(ISNA(AI8),"",AI8)</f>
        <v/>
      </c>
      <c r="D41" s="133" t="str">
        <f t="shared" ca="1" si="52"/>
        <v/>
      </c>
      <c r="E41" s="133" t="str">
        <f t="shared" ca="1" si="52"/>
        <v/>
      </c>
      <c r="F41" s="133" t="str">
        <f t="shared" ca="1" si="52"/>
        <v/>
      </c>
      <c r="G41" s="133" t="str">
        <f t="shared" ca="1" si="52"/>
        <v/>
      </c>
      <c r="H41" s="133" t="str">
        <f t="shared" ca="1" si="52"/>
        <v/>
      </c>
      <c r="I41" s="133" t="str">
        <f t="shared" ca="1" si="52"/>
        <v/>
      </c>
      <c r="J41" s="133" t="str">
        <f t="shared" ca="1" si="52"/>
        <v/>
      </c>
      <c r="K41" s="133" t="str">
        <f t="shared" ca="1" si="52"/>
        <v/>
      </c>
      <c r="L41" s="133" t="str">
        <f t="shared" ca="1" si="52"/>
        <v/>
      </c>
      <c r="M41" s="133" t="str">
        <f t="shared" ca="1" si="52"/>
        <v/>
      </c>
      <c r="N41" s="133" t="str">
        <f t="shared" ca="1" si="52"/>
        <v/>
      </c>
      <c r="O41" s="134" t="str">
        <f t="shared" ca="1" si="52"/>
        <v/>
      </c>
      <c r="P41" s="130"/>
      <c r="Q41" s="135"/>
      <c r="S41" s="135"/>
      <c r="T41" s="135"/>
      <c r="U41" s="135"/>
      <c r="AE41" s="43"/>
      <c r="AF41" s="44"/>
      <c r="AG41" s="45">
        <f ca="1">AR$30</f>
        <v>1</v>
      </c>
      <c r="AH41" s="121">
        <f t="shared" ref="AH41:AU41" ca="1" si="53">IF(ISNA(AH18),0,IF(AH18="",0,IF(AH$30=$AG41,1,0)*AH18))</f>
        <v>0</v>
      </c>
      <c r="AI41" s="121">
        <f t="shared" ca="1" si="53"/>
        <v>0</v>
      </c>
      <c r="AJ41" s="121">
        <f t="shared" ca="1" si="53"/>
        <v>0</v>
      </c>
      <c r="AK41" s="121">
        <f t="shared" ca="1" si="53"/>
        <v>0</v>
      </c>
      <c r="AL41" s="121">
        <f t="shared" ca="1" si="53"/>
        <v>0</v>
      </c>
      <c r="AM41" s="121">
        <f t="shared" ca="1" si="53"/>
        <v>0</v>
      </c>
      <c r="AN41" s="121">
        <f t="shared" ca="1" si="53"/>
        <v>0</v>
      </c>
      <c r="AO41" s="121">
        <f t="shared" ca="1" si="53"/>
        <v>0</v>
      </c>
      <c r="AP41" s="121">
        <f t="shared" ca="1" si="53"/>
        <v>0</v>
      </c>
      <c r="AQ41" s="121">
        <f t="shared" ca="1" si="53"/>
        <v>0</v>
      </c>
      <c r="AR41" s="121">
        <f t="shared" si="53"/>
        <v>0</v>
      </c>
      <c r="AS41" s="121">
        <f t="shared" ca="1" si="53"/>
        <v>0</v>
      </c>
      <c r="AT41" s="121">
        <f t="shared" ca="1" si="53"/>
        <v>0</v>
      </c>
      <c r="AU41" s="121">
        <f t="shared" ca="1" si="53"/>
        <v>0</v>
      </c>
    </row>
    <row r="42" spans="1:47" ht="14.25" customHeight="1">
      <c r="A42" s="131" t="str">
        <f t="shared" si="51"/>
        <v>バッチ</v>
      </c>
      <c r="B42" s="136" t="str">
        <f t="shared" ref="B42:B54" ca="1" si="54">IF(ISNA(AH9),"",IF(AH9=1,IF(AH9=INDEX($B$41:$O$54,COLUMN()-COLUMN($A$40),ROW()-ROW($A$40)),AH9,"NG"),IF(OR(AH9=2,AH9=3),IF(INDEX($B$41:$O$54,COLUMN()-COLUMN($A$40),ROW()-ROW($A$40))=0,AH9,"NG"),IF(AH9=0,IF(OR(INDEX($B$41:$O$54,COLUMN()-COLUMN($A$40),ROW()-ROW($A$40))=2,INDEX($B$41:$O$54,COLUMN()-COLUMN($A$40),ROW()-ROW($A$40))=3),AH9,"NG"),""))))</f>
        <v/>
      </c>
      <c r="C42" s="137">
        <f>AI9</f>
        <v>0</v>
      </c>
      <c r="D42" s="57" t="str">
        <f t="shared" ref="D42:O42" ca="1" si="55">IF(ISNA(AJ9),"",AJ9)</f>
        <v/>
      </c>
      <c r="E42" s="57" t="str">
        <f t="shared" ca="1" si="55"/>
        <v/>
      </c>
      <c r="F42" s="57" t="str">
        <f t="shared" ca="1" si="55"/>
        <v/>
      </c>
      <c r="G42" s="57" t="str">
        <f t="shared" ca="1" si="55"/>
        <v/>
      </c>
      <c r="H42" s="57" t="str">
        <f t="shared" ca="1" si="55"/>
        <v/>
      </c>
      <c r="I42" s="57" t="str">
        <f t="shared" ca="1" si="55"/>
        <v/>
      </c>
      <c r="J42" s="57" t="str">
        <f t="shared" ca="1" si="55"/>
        <v/>
      </c>
      <c r="K42" s="57" t="str">
        <f t="shared" ca="1" si="55"/>
        <v/>
      </c>
      <c r="L42" s="57" t="str">
        <f t="shared" ca="1" si="55"/>
        <v/>
      </c>
      <c r="M42" s="57" t="str">
        <f t="shared" ca="1" si="55"/>
        <v/>
      </c>
      <c r="N42" s="57" t="str">
        <f t="shared" ca="1" si="55"/>
        <v/>
      </c>
      <c r="O42" s="58" t="str">
        <f t="shared" ca="1" si="55"/>
        <v/>
      </c>
      <c r="P42" s="130"/>
      <c r="Q42" s="135"/>
      <c r="R42" s="135"/>
      <c r="S42" s="135"/>
      <c r="T42" s="135"/>
      <c r="U42" s="135"/>
      <c r="AE42" s="43"/>
      <c r="AF42" s="44"/>
      <c r="AG42" s="45">
        <f ca="1">AS$30</f>
        <v>1</v>
      </c>
      <c r="AH42" s="121">
        <f t="shared" ref="AH42:AU42" ca="1" si="56">IF(ISNA(AH19),0,IF(AH19="",0,IF(AH$30=$AG42,1,0)*AH19))</f>
        <v>0</v>
      </c>
      <c r="AI42" s="121">
        <f t="shared" ca="1" si="56"/>
        <v>0</v>
      </c>
      <c r="AJ42" s="121">
        <f t="shared" ca="1" si="56"/>
        <v>0</v>
      </c>
      <c r="AK42" s="121">
        <f t="shared" ca="1" si="56"/>
        <v>0</v>
      </c>
      <c r="AL42" s="121">
        <f t="shared" ca="1" si="56"/>
        <v>0</v>
      </c>
      <c r="AM42" s="121">
        <f t="shared" ca="1" si="56"/>
        <v>0</v>
      </c>
      <c r="AN42" s="121">
        <f t="shared" ca="1" si="56"/>
        <v>0</v>
      </c>
      <c r="AO42" s="121">
        <f t="shared" ca="1" si="56"/>
        <v>0</v>
      </c>
      <c r="AP42" s="121">
        <f t="shared" ca="1" si="56"/>
        <v>0</v>
      </c>
      <c r="AQ42" s="121">
        <f t="shared" ca="1" si="56"/>
        <v>0</v>
      </c>
      <c r="AR42" s="121">
        <f t="shared" ca="1" si="56"/>
        <v>0</v>
      </c>
      <c r="AS42" s="121">
        <f t="shared" si="56"/>
        <v>0</v>
      </c>
      <c r="AT42" s="121">
        <f t="shared" ca="1" si="56"/>
        <v>0</v>
      </c>
      <c r="AU42" s="121">
        <f t="shared" ca="1" si="56"/>
        <v>0</v>
      </c>
    </row>
    <row r="43" spans="1:47" ht="14.25" customHeight="1">
      <c r="A43" s="131" t="str">
        <f t="shared" si="51"/>
        <v>秘宝館</v>
      </c>
      <c r="B43" s="136" t="str">
        <f t="shared" ca="1" si="54"/>
        <v/>
      </c>
      <c r="C43" s="138" t="str">
        <f t="shared" ref="C43:C54" ca="1" si="57">IF(ISNA(AI10),"",IF(AI10=1,IF(AI10=INDEX($B$41:$O$54,COLUMN()-COLUMN($A$40),ROW()-ROW($A$40)),AI10,"NG"),IF(OR(AI10=2,AI10=3),IF(INDEX($B$41:$O$54,COLUMN()-COLUMN($A$40),ROW()-ROW($A$40))=0,AI10,"NG"),IF(AI10=0,IF(OR(INDEX($B$41:$O$54,COLUMN()-COLUMN($A$40),ROW()-ROW($A$40))=2,INDEX($B$41:$O$54,COLUMN()-COLUMN($A$40),ROW()-ROW($A$40))=3),AI10,"NG"),""))))</f>
        <v/>
      </c>
      <c r="D43" s="137">
        <f>AJ10</f>
        <v>0</v>
      </c>
      <c r="E43" s="57" t="str">
        <f t="shared" ref="E43:O43" ca="1" si="58">IF(ISNA(AK10),"",AK10)</f>
        <v/>
      </c>
      <c r="F43" s="57" t="str">
        <f t="shared" ca="1" si="58"/>
        <v/>
      </c>
      <c r="G43" s="57" t="str">
        <f t="shared" ca="1" si="58"/>
        <v/>
      </c>
      <c r="H43" s="57" t="str">
        <f t="shared" ca="1" si="58"/>
        <v/>
      </c>
      <c r="I43" s="57" t="str">
        <f t="shared" ca="1" si="58"/>
        <v/>
      </c>
      <c r="J43" s="57" t="str">
        <f t="shared" ca="1" si="58"/>
        <v/>
      </c>
      <c r="K43" s="57" t="str">
        <f t="shared" ca="1" si="58"/>
        <v/>
      </c>
      <c r="L43" s="57" t="str">
        <f t="shared" ca="1" si="58"/>
        <v/>
      </c>
      <c r="M43" s="57" t="str">
        <f t="shared" ca="1" si="58"/>
        <v/>
      </c>
      <c r="N43" s="57" t="str">
        <f t="shared" ca="1" si="58"/>
        <v/>
      </c>
      <c r="O43" s="58" t="str">
        <f t="shared" ca="1" si="58"/>
        <v/>
      </c>
      <c r="P43" s="130"/>
      <c r="Q43" s="238" t="str">
        <f ca="1">IF(COUNTIF(B41:O54,"NG")&gt;0,"どっか入力がおかしいところがあるようです",IF(ISNA($B$2),IF(ISBLANK(B1),"リーグ名を入力してください",CONCATENATE("リーグ名「",$B$1,"」は、リーグ割り当てシートに存在しないようです")),""))</f>
        <v/>
      </c>
      <c r="R43" s="238"/>
      <c r="S43" s="238"/>
      <c r="T43" s="238"/>
      <c r="U43" s="238"/>
      <c r="V43" s="238"/>
      <c r="W43" s="238"/>
      <c r="X43" s="238"/>
      <c r="Y43" s="238"/>
      <c r="AE43" s="43"/>
      <c r="AF43" s="44"/>
      <c r="AG43" s="45">
        <f ca="1">AT$30</f>
        <v>1</v>
      </c>
      <c r="AH43" s="121">
        <f t="shared" ref="AH43:AU43" ca="1" si="59">IF(ISNA(AH20),0,IF(AH20="",0,IF(AH$30=$AG43,1,0)*AH20))</f>
        <v>0</v>
      </c>
      <c r="AI43" s="121">
        <f t="shared" ca="1" si="59"/>
        <v>0</v>
      </c>
      <c r="AJ43" s="121">
        <f t="shared" ca="1" si="59"/>
        <v>0</v>
      </c>
      <c r="AK43" s="121">
        <f t="shared" ca="1" si="59"/>
        <v>0</v>
      </c>
      <c r="AL43" s="121">
        <f t="shared" ca="1" si="59"/>
        <v>0</v>
      </c>
      <c r="AM43" s="121">
        <f t="shared" ca="1" si="59"/>
        <v>0</v>
      </c>
      <c r="AN43" s="121">
        <f t="shared" ca="1" si="59"/>
        <v>0</v>
      </c>
      <c r="AO43" s="121">
        <f t="shared" ca="1" si="59"/>
        <v>0</v>
      </c>
      <c r="AP43" s="121">
        <f t="shared" ca="1" si="59"/>
        <v>0</v>
      </c>
      <c r="AQ43" s="121">
        <f t="shared" ca="1" si="59"/>
        <v>0</v>
      </c>
      <c r="AR43" s="121">
        <f t="shared" ca="1" si="59"/>
        <v>0</v>
      </c>
      <c r="AS43" s="121">
        <f t="shared" ca="1" si="59"/>
        <v>0</v>
      </c>
      <c r="AT43" s="121">
        <f t="shared" si="59"/>
        <v>0</v>
      </c>
      <c r="AU43" s="121">
        <f t="shared" ca="1" si="59"/>
        <v>0</v>
      </c>
    </row>
    <row r="44" spans="1:47" ht="14.25" customHeight="1">
      <c r="A44" s="131" t="str">
        <f t="shared" si="51"/>
        <v>青い梅</v>
      </c>
      <c r="B44" s="136" t="str">
        <f t="shared" ca="1" si="54"/>
        <v/>
      </c>
      <c r="C44" s="138" t="str">
        <f t="shared" ca="1" si="57"/>
        <v/>
      </c>
      <c r="D44" s="138" t="str">
        <f t="shared" ref="D44:D54" ca="1" si="60">IF(ISNA(AJ11),"",IF(AJ11=1,IF(AJ11=INDEX($B$41:$O$54,COLUMN()-COLUMN($A$40),ROW()-ROW($A$40)),AJ11,"NG"),IF(OR(AJ11=2,AJ11=3),IF(INDEX($B$41:$O$54,COLUMN()-COLUMN($A$40),ROW()-ROW($A$40))=0,AJ11,"NG"),IF(AJ11=0,IF(OR(INDEX($B$41:$O$54,COLUMN()-COLUMN($A$40),ROW()-ROW($A$40))=2,INDEX($B$41:$O$54,COLUMN()-COLUMN($A$40),ROW()-ROW($A$40))=3),AJ11,"NG"),""))))</f>
        <v/>
      </c>
      <c r="E44" s="137">
        <f>AK11</f>
        <v>0</v>
      </c>
      <c r="F44" s="57" t="str">
        <f t="shared" ref="F44:O44" ca="1" si="61">IF(ISNA(AL11),"",AL11)</f>
        <v/>
      </c>
      <c r="G44" s="57" t="str">
        <f t="shared" ca="1" si="61"/>
        <v/>
      </c>
      <c r="H44" s="57" t="str">
        <f t="shared" ca="1" si="61"/>
        <v/>
      </c>
      <c r="I44" s="57" t="str">
        <f t="shared" ca="1" si="61"/>
        <v/>
      </c>
      <c r="J44" s="57" t="str">
        <f t="shared" ca="1" si="61"/>
        <v/>
      </c>
      <c r="K44" s="57" t="str">
        <f t="shared" ca="1" si="61"/>
        <v/>
      </c>
      <c r="L44" s="57" t="str">
        <f t="shared" ca="1" si="61"/>
        <v/>
      </c>
      <c r="M44" s="57" t="str">
        <f t="shared" ca="1" si="61"/>
        <v/>
      </c>
      <c r="N44" s="57" t="str">
        <f t="shared" ca="1" si="61"/>
        <v/>
      </c>
      <c r="O44" s="58" t="str">
        <f t="shared" ca="1" si="61"/>
        <v/>
      </c>
      <c r="P44" s="130"/>
      <c r="Q44" s="238"/>
      <c r="R44" s="238"/>
      <c r="S44" s="238"/>
      <c r="T44" s="238"/>
      <c r="U44" s="238"/>
      <c r="V44" s="238"/>
      <c r="W44" s="238"/>
      <c r="X44" s="238"/>
      <c r="Y44" s="238"/>
      <c r="AE44" s="43"/>
      <c r="AF44" s="44"/>
      <c r="AG44" s="45">
        <f ca="1">AU$30</f>
        <v>1</v>
      </c>
      <c r="AH44" s="121">
        <f t="shared" ref="AH44:AU44" ca="1" si="62">IF(ISNA(AH21),0,IF(AH21="",0,IF(AH$30=$AG44,1,0)*AH21))</f>
        <v>0</v>
      </c>
      <c r="AI44" s="121">
        <f t="shared" ca="1" si="62"/>
        <v>0</v>
      </c>
      <c r="AJ44" s="121">
        <f t="shared" ca="1" si="62"/>
        <v>0</v>
      </c>
      <c r="AK44" s="121">
        <f t="shared" ca="1" si="62"/>
        <v>0</v>
      </c>
      <c r="AL44" s="121">
        <f t="shared" ca="1" si="62"/>
        <v>0</v>
      </c>
      <c r="AM44" s="121">
        <f t="shared" ca="1" si="62"/>
        <v>0</v>
      </c>
      <c r="AN44" s="121">
        <f t="shared" ca="1" si="62"/>
        <v>0</v>
      </c>
      <c r="AO44" s="121">
        <f t="shared" ca="1" si="62"/>
        <v>0</v>
      </c>
      <c r="AP44" s="121">
        <f t="shared" ca="1" si="62"/>
        <v>0</v>
      </c>
      <c r="AQ44" s="121">
        <f t="shared" ca="1" si="62"/>
        <v>0</v>
      </c>
      <c r="AR44" s="121">
        <f t="shared" ca="1" si="62"/>
        <v>0</v>
      </c>
      <c r="AS44" s="121">
        <f t="shared" ca="1" si="62"/>
        <v>0</v>
      </c>
      <c r="AT44" s="121">
        <f t="shared" ca="1" si="62"/>
        <v>0</v>
      </c>
      <c r="AU44" s="121">
        <f t="shared" si="62"/>
        <v>0</v>
      </c>
    </row>
    <row r="45" spans="1:47" ht="14.25" customHeight="1">
      <c r="A45" s="131" t="str">
        <f t="shared" si="51"/>
        <v>ティフ</v>
      </c>
      <c r="B45" s="136" t="str">
        <f t="shared" ca="1" si="54"/>
        <v/>
      </c>
      <c r="C45" s="138" t="str">
        <f t="shared" ca="1" si="57"/>
        <v/>
      </c>
      <c r="D45" s="138" t="str">
        <f t="shared" ca="1" si="60"/>
        <v/>
      </c>
      <c r="E45" s="138" t="str">
        <f t="shared" ref="E45:E54" ca="1" si="63">IF(ISNA(AK12),"",IF(AK12=1,IF(AK12=INDEX($B$41:$O$54,COLUMN()-COLUMN($A$40),ROW()-ROW($A$40)),AK12,"NG"),IF(OR(AK12=2,AK12=3),IF(INDEX($B$41:$O$54,COLUMN()-COLUMN($A$40),ROW()-ROW($A$40))=0,AK12,"NG"),IF(AK12=0,IF(OR(INDEX($B$41:$O$54,COLUMN()-COLUMN($A$40),ROW()-ROW($A$40))=2,INDEX($B$41:$O$54,COLUMN()-COLUMN($A$40),ROW()-ROW($A$40))=3),AK12,"NG"),""))))</f>
        <v/>
      </c>
      <c r="F45" s="137">
        <f>AL12</f>
        <v>0</v>
      </c>
      <c r="G45" s="57" t="str">
        <f t="shared" ref="G45:O45" ca="1" si="64">IF(ISNA(AM12),"",AM12)</f>
        <v/>
      </c>
      <c r="H45" s="57" t="str">
        <f t="shared" ca="1" si="64"/>
        <v/>
      </c>
      <c r="I45" s="57" t="str">
        <f t="shared" ca="1" si="64"/>
        <v/>
      </c>
      <c r="J45" s="57" t="str">
        <f t="shared" ca="1" si="64"/>
        <v/>
      </c>
      <c r="K45" s="57" t="str">
        <f t="shared" ca="1" si="64"/>
        <v/>
      </c>
      <c r="L45" s="57" t="str">
        <f t="shared" ca="1" si="64"/>
        <v/>
      </c>
      <c r="M45" s="57" t="str">
        <f t="shared" ca="1" si="64"/>
        <v/>
      </c>
      <c r="N45" s="57" t="str">
        <f t="shared" ca="1" si="64"/>
        <v/>
      </c>
      <c r="O45" s="58" t="str">
        <f t="shared" ca="1" si="64"/>
        <v/>
      </c>
      <c r="P45" s="130"/>
      <c r="Q45" s="238"/>
      <c r="R45" s="238"/>
      <c r="S45" s="238"/>
      <c r="T45" s="238"/>
      <c r="U45" s="238"/>
      <c r="V45" s="238"/>
      <c r="W45" s="238"/>
      <c r="X45" s="238"/>
      <c r="Y45" s="238"/>
      <c r="AE45" s="43"/>
      <c r="AF45" s="44"/>
      <c r="AG45" s="117"/>
      <c r="AH45" s="139">
        <f t="shared" ref="AH45:AU45" ca="1" si="65">AH30-SUM(AH31:AH44)/100</f>
        <v>1</v>
      </c>
      <c r="AI45" s="139">
        <f t="shared" ca="1" si="65"/>
        <v>1</v>
      </c>
      <c r="AJ45" s="139">
        <f t="shared" ca="1" si="65"/>
        <v>1</v>
      </c>
      <c r="AK45" s="139">
        <f t="shared" ca="1" si="65"/>
        <v>1</v>
      </c>
      <c r="AL45" s="139">
        <f t="shared" ca="1" si="65"/>
        <v>1</v>
      </c>
      <c r="AM45" s="139">
        <f t="shared" ca="1" si="65"/>
        <v>1</v>
      </c>
      <c r="AN45" s="139">
        <f t="shared" ca="1" si="65"/>
        <v>1</v>
      </c>
      <c r="AO45" s="139">
        <f t="shared" ca="1" si="65"/>
        <v>1</v>
      </c>
      <c r="AP45" s="139">
        <f t="shared" ca="1" si="65"/>
        <v>1</v>
      </c>
      <c r="AQ45" s="139">
        <f t="shared" ca="1" si="65"/>
        <v>1</v>
      </c>
      <c r="AR45" s="139">
        <f t="shared" ca="1" si="65"/>
        <v>1</v>
      </c>
      <c r="AS45" s="139">
        <f t="shared" ca="1" si="65"/>
        <v>1</v>
      </c>
      <c r="AT45" s="139">
        <f t="shared" ca="1" si="65"/>
        <v>1</v>
      </c>
      <c r="AU45" s="139">
        <f t="shared" ca="1" si="65"/>
        <v>1</v>
      </c>
    </row>
    <row r="46" spans="1:47" ht="14.25" customHeight="1">
      <c r="A46" s="131" t="str">
        <f t="shared" si="51"/>
        <v>アルバ</v>
      </c>
      <c r="B46" s="136" t="str">
        <f t="shared" ca="1" si="54"/>
        <v/>
      </c>
      <c r="C46" s="138" t="str">
        <f t="shared" ca="1" si="57"/>
        <v/>
      </c>
      <c r="D46" s="138" t="str">
        <f t="shared" ca="1" si="60"/>
        <v/>
      </c>
      <c r="E46" s="138" t="str">
        <f t="shared" ca="1" si="63"/>
        <v/>
      </c>
      <c r="F46" s="138" t="str">
        <f t="shared" ref="F46:F54" ca="1" si="66">IF(ISNA(AL13),"",IF(AL13=1,IF(AL13=INDEX($B$41:$O$54,COLUMN()-COLUMN($A$40),ROW()-ROW($A$40)),AL13,"NG"),IF(OR(AL13=2,AL13=3),IF(INDEX($B$41:$O$54,COLUMN()-COLUMN($A$40),ROW()-ROW($A$40))=0,AL13,"NG"),IF(AL13=0,IF(OR(INDEX($B$41:$O$54,COLUMN()-COLUMN($A$40),ROW()-ROW($A$40))=2,INDEX($B$41:$O$54,COLUMN()-COLUMN($A$40),ROW()-ROW($A$40))=3),AL13,"NG"),""))))</f>
        <v/>
      </c>
      <c r="G46" s="137">
        <f>AM13</f>
        <v>0</v>
      </c>
      <c r="H46" s="57" t="str">
        <f t="shared" ref="H46:O46" ca="1" si="67">IF(ISNA(AN13),"",AN13)</f>
        <v/>
      </c>
      <c r="I46" s="57" t="str">
        <f t="shared" ca="1" si="67"/>
        <v/>
      </c>
      <c r="J46" s="57" t="str">
        <f t="shared" ca="1" si="67"/>
        <v/>
      </c>
      <c r="K46" s="57" t="str">
        <f t="shared" ca="1" si="67"/>
        <v/>
      </c>
      <c r="L46" s="57" t="str">
        <f t="shared" ca="1" si="67"/>
        <v/>
      </c>
      <c r="M46" s="57" t="str">
        <f t="shared" ca="1" si="67"/>
        <v/>
      </c>
      <c r="N46" s="57" t="str">
        <f t="shared" ca="1" si="67"/>
        <v/>
      </c>
      <c r="O46" s="58" t="str">
        <f t="shared" ca="1" si="67"/>
        <v/>
      </c>
      <c r="P46" s="130"/>
      <c r="Q46" s="238"/>
      <c r="R46" s="238"/>
      <c r="S46" s="238"/>
      <c r="T46" s="238"/>
      <c r="U46" s="238"/>
      <c r="V46" s="238"/>
      <c r="W46" s="238"/>
      <c r="X46" s="238"/>
      <c r="Y46" s="238"/>
      <c r="AE46" s="43"/>
      <c r="AF46" s="44"/>
      <c r="AG46" s="117" t="s">
        <v>206</v>
      </c>
      <c r="AH46" s="118">
        <f t="shared" ref="AH46:AU46" ca="1" si="68">RANK(AH45,$AH$45:$AU$45,1)</f>
        <v>1</v>
      </c>
      <c r="AI46" s="119">
        <f t="shared" ca="1" si="68"/>
        <v>1</v>
      </c>
      <c r="AJ46" s="119">
        <f t="shared" ca="1" si="68"/>
        <v>1</v>
      </c>
      <c r="AK46" s="119">
        <f t="shared" ca="1" si="68"/>
        <v>1</v>
      </c>
      <c r="AL46" s="119">
        <f t="shared" ca="1" si="68"/>
        <v>1</v>
      </c>
      <c r="AM46" s="119">
        <f t="shared" ca="1" si="68"/>
        <v>1</v>
      </c>
      <c r="AN46" s="119">
        <f t="shared" ca="1" si="68"/>
        <v>1</v>
      </c>
      <c r="AO46" s="119">
        <f t="shared" ca="1" si="68"/>
        <v>1</v>
      </c>
      <c r="AP46" s="119">
        <f t="shared" ca="1" si="68"/>
        <v>1</v>
      </c>
      <c r="AQ46" s="119">
        <f t="shared" ca="1" si="68"/>
        <v>1</v>
      </c>
      <c r="AR46" s="119">
        <f t="shared" ca="1" si="68"/>
        <v>1</v>
      </c>
      <c r="AS46" s="119">
        <f t="shared" ca="1" si="68"/>
        <v>1</v>
      </c>
      <c r="AT46" s="119">
        <f t="shared" ca="1" si="68"/>
        <v>1</v>
      </c>
      <c r="AU46" s="120">
        <f t="shared" ca="1" si="68"/>
        <v>1</v>
      </c>
    </row>
    <row r="47" spans="1:47" ht="14.25" customHeight="1">
      <c r="A47" s="131" t="str">
        <f t="shared" si="51"/>
        <v>黄金境</v>
      </c>
      <c r="B47" s="136" t="str">
        <f t="shared" ca="1" si="54"/>
        <v/>
      </c>
      <c r="C47" s="138" t="str">
        <f t="shared" ca="1" si="57"/>
        <v/>
      </c>
      <c r="D47" s="138" t="str">
        <f t="shared" ca="1" si="60"/>
        <v/>
      </c>
      <c r="E47" s="138" t="str">
        <f t="shared" ca="1" si="63"/>
        <v/>
      </c>
      <c r="F47" s="138" t="str">
        <f t="shared" ca="1" si="66"/>
        <v/>
      </c>
      <c r="G47" s="138" t="str">
        <f t="shared" ref="G47:G54" ca="1" si="69">IF(ISNA(AM14),"",IF(AM14=1,IF(AM14=INDEX($B$41:$O$54,COLUMN()-COLUMN($A$40),ROW()-ROW($A$40)),AM14,"NG"),IF(OR(AM14=2,AM14=3),IF(INDEX($B$41:$O$54,COLUMN()-COLUMN($A$40),ROW()-ROW($A$40))=0,AM14,"NG"),IF(AM14=0,IF(OR(INDEX($B$41:$O$54,COLUMN()-COLUMN($A$40),ROW()-ROW($A$40))=2,INDEX($B$41:$O$54,COLUMN()-COLUMN($A$40),ROW()-ROW($A$40))=3),AM14,"NG"),""))))</f>
        <v/>
      </c>
      <c r="H47" s="137">
        <f>AN14</f>
        <v>0</v>
      </c>
      <c r="I47" s="57" t="str">
        <f t="shared" ref="I47:O47" ca="1" si="70">IF(ISNA(AO14),"",AO14)</f>
        <v/>
      </c>
      <c r="J47" s="57" t="str">
        <f t="shared" ca="1" si="70"/>
        <v/>
      </c>
      <c r="K47" s="57" t="str">
        <f t="shared" ca="1" si="70"/>
        <v/>
      </c>
      <c r="L47" s="57" t="str">
        <f t="shared" ca="1" si="70"/>
        <v/>
      </c>
      <c r="M47" s="57" t="str">
        <f t="shared" ca="1" si="70"/>
        <v/>
      </c>
      <c r="N47" s="57" t="str">
        <f t="shared" ca="1" si="70"/>
        <v/>
      </c>
      <c r="O47" s="58" t="str">
        <f t="shared" ca="1" si="70"/>
        <v/>
      </c>
      <c r="P47" s="130"/>
      <c r="Q47" s="238"/>
      <c r="R47" s="238"/>
      <c r="S47" s="238"/>
      <c r="T47" s="238"/>
      <c r="U47" s="238"/>
      <c r="V47" s="238"/>
      <c r="W47" s="238"/>
      <c r="X47" s="238"/>
      <c r="Y47" s="238"/>
      <c r="AE47" s="43"/>
      <c r="AF47" s="44"/>
      <c r="AG47" s="45">
        <f ca="1">AH46</f>
        <v>1</v>
      </c>
      <c r="AH47" s="121">
        <f t="shared" ref="AH47:AU47" si="71">IF(ISNA(AH8),0,IF(AH8="",0,IF(AH$46=$AG47,1,0)*AH8))</f>
        <v>0</v>
      </c>
      <c r="AI47" s="121">
        <f t="shared" ca="1" si="71"/>
        <v>0</v>
      </c>
      <c r="AJ47" s="121">
        <f t="shared" ca="1" si="71"/>
        <v>0</v>
      </c>
      <c r="AK47" s="121">
        <f t="shared" ca="1" si="71"/>
        <v>0</v>
      </c>
      <c r="AL47" s="121">
        <f t="shared" ca="1" si="71"/>
        <v>0</v>
      </c>
      <c r="AM47" s="121">
        <f t="shared" ca="1" si="71"/>
        <v>0</v>
      </c>
      <c r="AN47" s="121">
        <f t="shared" ca="1" si="71"/>
        <v>0</v>
      </c>
      <c r="AO47" s="121">
        <f t="shared" ca="1" si="71"/>
        <v>0</v>
      </c>
      <c r="AP47" s="121">
        <f t="shared" ca="1" si="71"/>
        <v>0</v>
      </c>
      <c r="AQ47" s="121">
        <f t="shared" ca="1" si="71"/>
        <v>0</v>
      </c>
      <c r="AR47" s="121">
        <f t="shared" ca="1" si="71"/>
        <v>0</v>
      </c>
      <c r="AS47" s="121">
        <f t="shared" ca="1" si="71"/>
        <v>0</v>
      </c>
      <c r="AT47" s="121">
        <f t="shared" ca="1" si="71"/>
        <v>0</v>
      </c>
      <c r="AU47" s="121">
        <f t="shared" ca="1" si="71"/>
        <v>0</v>
      </c>
    </row>
    <row r="48" spans="1:47" ht="14.25" customHeight="1">
      <c r="A48" s="131" t="str">
        <f t="shared" si="51"/>
        <v>金FA</v>
      </c>
      <c r="B48" s="136" t="str">
        <f t="shared" ca="1" si="54"/>
        <v/>
      </c>
      <c r="C48" s="138" t="str">
        <f t="shared" ca="1" si="57"/>
        <v/>
      </c>
      <c r="D48" s="138" t="str">
        <f t="shared" ca="1" si="60"/>
        <v/>
      </c>
      <c r="E48" s="138" t="str">
        <f t="shared" ca="1" si="63"/>
        <v/>
      </c>
      <c r="F48" s="138" t="str">
        <f t="shared" ca="1" si="66"/>
        <v/>
      </c>
      <c r="G48" s="138" t="str">
        <f t="shared" ca="1" si="69"/>
        <v/>
      </c>
      <c r="H48" s="138" t="str">
        <f t="shared" ref="H48:H54" ca="1" si="72">IF(ISNA(AN15),"",IF(AN15=1,IF(AN15=INDEX($B$41:$O$54,COLUMN()-COLUMN($A$40),ROW()-ROW($A$40)),AN15,"NG"),IF(OR(AN15=2,AN15=3),IF(INDEX($B$41:$O$54,COLUMN()-COLUMN($A$40),ROW()-ROW($A$40))=0,AN15,"NG"),IF(AN15=0,IF(OR(INDEX($B$41:$O$54,COLUMN()-COLUMN($A$40),ROW()-ROW($A$40))=2,INDEX($B$41:$O$54,COLUMN()-COLUMN($A$40),ROW()-ROW($A$40))=3),AN15,"NG"),""))))</f>
        <v/>
      </c>
      <c r="I48" s="140">
        <f>AO15</f>
        <v>0</v>
      </c>
      <c r="J48" s="57" t="str">
        <f t="shared" ref="J48:O48" ca="1" si="73">IF(ISNA(AP15),"",AP15)</f>
        <v/>
      </c>
      <c r="K48" s="57" t="str">
        <f t="shared" ca="1" si="73"/>
        <v/>
      </c>
      <c r="L48" s="57" t="str">
        <f t="shared" ca="1" si="73"/>
        <v/>
      </c>
      <c r="M48" s="57" t="str">
        <f t="shared" ca="1" si="73"/>
        <v/>
      </c>
      <c r="N48" s="57" t="str">
        <f t="shared" ca="1" si="73"/>
        <v/>
      </c>
      <c r="O48" s="58" t="str">
        <f t="shared" ca="1" si="73"/>
        <v/>
      </c>
      <c r="P48" s="130"/>
      <c r="Q48" s="238"/>
      <c r="R48" s="238"/>
      <c r="S48" s="238"/>
      <c r="T48" s="238"/>
      <c r="U48" s="238"/>
      <c r="V48" s="238"/>
      <c r="W48" s="238"/>
      <c r="X48" s="238"/>
      <c r="Y48" s="238"/>
      <c r="AE48" s="43"/>
      <c r="AF48" s="44"/>
      <c r="AG48" s="45">
        <f ca="1">AI46</f>
        <v>1</v>
      </c>
      <c r="AH48" s="121">
        <f t="shared" ref="AH48:AU48" ca="1" si="74">IF(ISNA(AH9),0,IF(AH9="",0,IF(AH$46=$AG48,1,0)*AH9))</f>
        <v>0</v>
      </c>
      <c r="AI48" s="121">
        <f t="shared" si="74"/>
        <v>0</v>
      </c>
      <c r="AJ48" s="121">
        <f t="shared" ca="1" si="74"/>
        <v>0</v>
      </c>
      <c r="AK48" s="121">
        <f t="shared" ca="1" si="74"/>
        <v>0</v>
      </c>
      <c r="AL48" s="121">
        <f t="shared" ca="1" si="74"/>
        <v>0</v>
      </c>
      <c r="AM48" s="121">
        <f t="shared" ca="1" si="74"/>
        <v>0</v>
      </c>
      <c r="AN48" s="121">
        <f t="shared" ca="1" si="74"/>
        <v>0</v>
      </c>
      <c r="AO48" s="121">
        <f t="shared" ca="1" si="74"/>
        <v>0</v>
      </c>
      <c r="AP48" s="121">
        <f t="shared" ca="1" si="74"/>
        <v>0</v>
      </c>
      <c r="AQ48" s="121">
        <f t="shared" ca="1" si="74"/>
        <v>0</v>
      </c>
      <c r="AR48" s="121">
        <f t="shared" ca="1" si="74"/>
        <v>0</v>
      </c>
      <c r="AS48" s="121">
        <f t="shared" ca="1" si="74"/>
        <v>0</v>
      </c>
      <c r="AT48" s="121">
        <f t="shared" ca="1" si="74"/>
        <v>0</v>
      </c>
      <c r="AU48" s="121">
        <f t="shared" ca="1" si="74"/>
        <v>0</v>
      </c>
    </row>
    <row r="49" spans="1:47" ht="14.25" customHeight="1">
      <c r="A49" s="131" t="str">
        <f t="shared" si="51"/>
        <v>アゴB</v>
      </c>
      <c r="B49" s="136" t="str">
        <f t="shared" ca="1" si="54"/>
        <v/>
      </c>
      <c r="C49" s="138" t="str">
        <f t="shared" ca="1" si="57"/>
        <v/>
      </c>
      <c r="D49" s="138" t="str">
        <f t="shared" ca="1" si="60"/>
        <v/>
      </c>
      <c r="E49" s="138" t="str">
        <f t="shared" ca="1" si="63"/>
        <v/>
      </c>
      <c r="F49" s="138" t="str">
        <f t="shared" ca="1" si="66"/>
        <v/>
      </c>
      <c r="G49" s="138" t="str">
        <f t="shared" ca="1" si="69"/>
        <v/>
      </c>
      <c r="H49" s="138" t="str">
        <f t="shared" ca="1" si="72"/>
        <v/>
      </c>
      <c r="I49" s="141" t="str">
        <f t="shared" ref="I49:I54" ca="1" si="75">IF(ISNA(AO16),"",IF(AO16=1,IF(AO16=INDEX($B$41:$O$54,COLUMN()-COLUMN($A$40),ROW()-ROW($A$40)),AO16,"NG"),IF(OR(AO16=2,AO16=3),IF(INDEX($B$41:$O$54,COLUMN()-COLUMN($A$40),ROW()-ROW($A$40))=0,AO16,"NG"),IF(AO16=0,IF(OR(INDEX($B$41:$O$54,COLUMN()-COLUMN($A$40),ROW()-ROW($A$40))=2,INDEX($B$41:$O$54,COLUMN()-COLUMN($A$40),ROW()-ROW($A$40))=3),AO16,"NG"),""))))</f>
        <v/>
      </c>
      <c r="J49" s="137">
        <f>AP16</f>
        <v>0</v>
      </c>
      <c r="K49" s="57" t="str">
        <f ca="1">IF(ISNA(AQ16),"",AQ16)</f>
        <v/>
      </c>
      <c r="L49" s="57" t="str">
        <f ca="1">IF(ISNA(AR16),"",AR16)</f>
        <v/>
      </c>
      <c r="M49" s="57" t="str">
        <f ca="1">IF(ISNA(AS16),"",AS16)</f>
        <v/>
      </c>
      <c r="N49" s="57" t="str">
        <f ca="1">IF(ISNA(AT16),"",AT16)</f>
        <v/>
      </c>
      <c r="O49" s="58" t="str">
        <f ca="1">IF(ISNA(AU16),"",AU16)</f>
        <v/>
      </c>
      <c r="P49" s="130"/>
      <c r="Q49" s="238"/>
      <c r="R49" s="238"/>
      <c r="S49" s="238"/>
      <c r="T49" s="238"/>
      <c r="U49" s="238"/>
      <c r="V49" s="238"/>
      <c r="W49" s="238"/>
      <c r="X49" s="238"/>
      <c r="Y49" s="238"/>
      <c r="AE49" s="43"/>
      <c r="AF49" s="44"/>
      <c r="AG49" s="45">
        <f ca="1">AJ46</f>
        <v>1</v>
      </c>
      <c r="AH49" s="121">
        <f t="shared" ref="AH49:AU49" ca="1" si="76">IF(ISNA(AH10),0,IF(AH10="",0,IF(AH$46=$AG49,1,0)*AH10))</f>
        <v>0</v>
      </c>
      <c r="AI49" s="121">
        <f t="shared" ca="1" si="76"/>
        <v>0</v>
      </c>
      <c r="AJ49" s="121">
        <f t="shared" si="76"/>
        <v>0</v>
      </c>
      <c r="AK49" s="121">
        <f t="shared" ca="1" si="76"/>
        <v>0</v>
      </c>
      <c r="AL49" s="121">
        <f t="shared" ca="1" si="76"/>
        <v>0</v>
      </c>
      <c r="AM49" s="121">
        <f t="shared" ca="1" si="76"/>
        <v>0</v>
      </c>
      <c r="AN49" s="121">
        <f t="shared" ca="1" si="76"/>
        <v>0</v>
      </c>
      <c r="AO49" s="121">
        <f t="shared" ca="1" si="76"/>
        <v>0</v>
      </c>
      <c r="AP49" s="121">
        <f t="shared" ca="1" si="76"/>
        <v>0</v>
      </c>
      <c r="AQ49" s="121">
        <f t="shared" ca="1" si="76"/>
        <v>0</v>
      </c>
      <c r="AR49" s="121">
        <f t="shared" ca="1" si="76"/>
        <v>0</v>
      </c>
      <c r="AS49" s="121">
        <f t="shared" ca="1" si="76"/>
        <v>0</v>
      </c>
      <c r="AT49" s="121">
        <f t="shared" ca="1" si="76"/>
        <v>0</v>
      </c>
      <c r="AU49" s="121">
        <f t="shared" ca="1" si="76"/>
        <v>0</v>
      </c>
    </row>
    <row r="50" spans="1:47" ht="14.25" customHeight="1">
      <c r="A50" s="131" t="str">
        <f t="shared" si="51"/>
        <v>クルB</v>
      </c>
      <c r="B50" s="136" t="str">
        <f t="shared" ca="1" si="54"/>
        <v/>
      </c>
      <c r="C50" s="138" t="str">
        <f t="shared" ca="1" si="57"/>
        <v/>
      </c>
      <c r="D50" s="138" t="str">
        <f t="shared" ca="1" si="60"/>
        <v/>
      </c>
      <c r="E50" s="138" t="str">
        <f t="shared" ca="1" si="63"/>
        <v/>
      </c>
      <c r="F50" s="138" t="str">
        <f t="shared" ca="1" si="66"/>
        <v/>
      </c>
      <c r="G50" s="138" t="str">
        <f t="shared" ca="1" si="69"/>
        <v/>
      </c>
      <c r="H50" s="138" t="str">
        <f t="shared" ca="1" si="72"/>
        <v/>
      </c>
      <c r="I50" s="138" t="str">
        <f t="shared" ca="1" si="75"/>
        <v/>
      </c>
      <c r="J50" s="138" t="str">
        <f ca="1">IF(ISNA(AP17),"",IF(AP17=1,IF(AP17=INDEX($B$41:$O$54,COLUMN()-COLUMN($A$40),ROW()-ROW($A$40)),AP17,"NG"),IF(OR(AP17=2,AP17=3),IF(INDEX($B$41:$O$54,COLUMN()-COLUMN($A$40),ROW()-ROW($A$40))=0,AP17,"NG"),IF(AP17=0,IF(OR(INDEX($B$41:$O$54,COLUMN()-COLUMN($A$40),ROW()-ROW($A$40))=2,INDEX($B$41:$O$54,COLUMN()-COLUMN($A$40),ROW()-ROW($A$40))=3),AP17,"NG"),""))))</f>
        <v/>
      </c>
      <c r="K50" s="140">
        <f>AQ17</f>
        <v>0</v>
      </c>
      <c r="L50" s="57" t="str">
        <f ca="1">IF(ISNA(AR17),"",AR17)</f>
        <v/>
      </c>
      <c r="M50" s="57" t="str">
        <f ca="1">IF(ISNA(AS17),"",AS17)</f>
        <v/>
      </c>
      <c r="N50" s="57" t="str">
        <f ca="1">IF(ISNA(AT17),"",AT17)</f>
        <v/>
      </c>
      <c r="O50" s="58" t="str">
        <f ca="1">IF(ISNA(AU17),"",AU17)</f>
        <v/>
      </c>
      <c r="P50" s="43"/>
      <c r="Q50" s="238"/>
      <c r="R50" s="238"/>
      <c r="S50" s="238"/>
      <c r="T50" s="238"/>
      <c r="U50" s="238"/>
      <c r="V50" s="238"/>
      <c r="W50" s="238"/>
      <c r="X50" s="238"/>
      <c r="Y50" s="238"/>
      <c r="AE50" s="43"/>
      <c r="AF50" s="44"/>
      <c r="AG50" s="45">
        <f ca="1">AK46</f>
        <v>1</v>
      </c>
      <c r="AH50" s="121">
        <f t="shared" ref="AH50:AU50" ca="1" si="77">IF(ISNA(AH11),0,IF(AH11="",0,IF(AH$46=$AG50,1,0)*AH11))</f>
        <v>0</v>
      </c>
      <c r="AI50" s="121">
        <f t="shared" ca="1" si="77"/>
        <v>0</v>
      </c>
      <c r="AJ50" s="121">
        <f t="shared" ca="1" si="77"/>
        <v>0</v>
      </c>
      <c r="AK50" s="121">
        <f t="shared" si="77"/>
        <v>0</v>
      </c>
      <c r="AL50" s="121">
        <f t="shared" ca="1" si="77"/>
        <v>0</v>
      </c>
      <c r="AM50" s="121">
        <f t="shared" ca="1" si="77"/>
        <v>0</v>
      </c>
      <c r="AN50" s="121">
        <f t="shared" ca="1" si="77"/>
        <v>0</v>
      </c>
      <c r="AO50" s="121">
        <f t="shared" ca="1" si="77"/>
        <v>0</v>
      </c>
      <c r="AP50" s="121">
        <f t="shared" ca="1" si="77"/>
        <v>0</v>
      </c>
      <c r="AQ50" s="121">
        <f t="shared" ca="1" si="77"/>
        <v>0</v>
      </c>
      <c r="AR50" s="121">
        <f t="shared" ca="1" si="77"/>
        <v>0</v>
      </c>
      <c r="AS50" s="121">
        <f t="shared" ca="1" si="77"/>
        <v>0</v>
      </c>
      <c r="AT50" s="121">
        <f t="shared" ca="1" si="77"/>
        <v>0</v>
      </c>
      <c r="AU50" s="121">
        <f t="shared" ca="1" si="77"/>
        <v>0</v>
      </c>
    </row>
    <row r="51" spans="1:47" ht="14.25" customHeight="1">
      <c r="A51" s="131" t="str">
        <f t="shared" si="51"/>
        <v>風車組</v>
      </c>
      <c r="B51" s="136" t="str">
        <f t="shared" ca="1" si="54"/>
        <v/>
      </c>
      <c r="C51" s="138" t="str">
        <f t="shared" ca="1" si="57"/>
        <v/>
      </c>
      <c r="D51" s="138" t="str">
        <f t="shared" ca="1" si="60"/>
        <v/>
      </c>
      <c r="E51" s="138" t="str">
        <f t="shared" ca="1" si="63"/>
        <v/>
      </c>
      <c r="F51" s="138" t="str">
        <f t="shared" ca="1" si="66"/>
        <v/>
      </c>
      <c r="G51" s="138" t="str">
        <f t="shared" ca="1" si="69"/>
        <v/>
      </c>
      <c r="H51" s="138" t="str">
        <f t="shared" ca="1" si="72"/>
        <v/>
      </c>
      <c r="I51" s="138" t="str">
        <f t="shared" ca="1" si="75"/>
        <v/>
      </c>
      <c r="J51" s="138" t="str">
        <f ca="1">IF(ISNA(AP18),"",IF(AP18=1,IF(AP18=INDEX($B$41:$O$54,COLUMN()-COLUMN($A$40),ROW()-ROW($A$40)),AP18,"NG"),IF(OR(AP18=2,AP18=3),IF(INDEX($B$41:$O$54,COLUMN()-COLUMN($A$40),ROW()-ROW($A$40))=0,AP18,"NG"),IF(AP18=0,IF(OR(INDEX($B$41:$O$54,COLUMN()-COLUMN($A$40),ROW()-ROW($A$40))=2,INDEX($B$41:$O$54,COLUMN()-COLUMN($A$40),ROW()-ROW($A$40))=3),AP18,"NG"),""))))</f>
        <v/>
      </c>
      <c r="K51" s="141" t="str">
        <f ca="1">IF(ISNA(AQ18),"",IF(AQ18=1,IF(AQ18=INDEX($B$41:$O$54,COLUMN()-COLUMN($A$40),ROW()-ROW($A$40)),AQ18,"NG"),IF(OR(AQ18=2,AQ18=3),IF(INDEX($B$41:$O$54,COLUMN()-COLUMN($A$40),ROW()-ROW($A$40))=0,AQ18,"NG"),IF(AQ18=0,IF(OR(INDEX($B$41:$O$54,COLUMN()-COLUMN($A$40),ROW()-ROW($A$40))=2,INDEX($B$41:$O$54,COLUMN()-COLUMN($A$40),ROW()-ROW($A$40))=3),AQ18,"NG"),""))))</f>
        <v/>
      </c>
      <c r="L51" s="142"/>
      <c r="M51" s="57" t="str">
        <f ca="1">IF(ISNA(AS18),"",AS18)</f>
        <v/>
      </c>
      <c r="N51" s="57" t="str">
        <f ca="1">IF(ISNA(AT18),"",AT18)</f>
        <v/>
      </c>
      <c r="O51" s="58" t="str">
        <f ca="1">IF(ISNA(AU18),"",AU18)</f>
        <v/>
      </c>
      <c r="P51" s="50"/>
      <c r="AE51" s="43"/>
      <c r="AF51" s="44"/>
      <c r="AG51" s="45">
        <f ca="1">AL46</f>
        <v>1</v>
      </c>
      <c r="AH51" s="121">
        <f t="shared" ref="AH51:AU51" ca="1" si="78">IF(ISNA(AH12),0,IF(AH12="",0,IF(AH$46=$AG51,1,0)*AH12))</f>
        <v>0</v>
      </c>
      <c r="AI51" s="121">
        <f t="shared" ca="1" si="78"/>
        <v>0</v>
      </c>
      <c r="AJ51" s="121">
        <f t="shared" ca="1" si="78"/>
        <v>0</v>
      </c>
      <c r="AK51" s="121">
        <f t="shared" ca="1" si="78"/>
        <v>0</v>
      </c>
      <c r="AL51" s="121">
        <f t="shared" si="78"/>
        <v>0</v>
      </c>
      <c r="AM51" s="121">
        <f t="shared" ca="1" si="78"/>
        <v>0</v>
      </c>
      <c r="AN51" s="121">
        <f t="shared" ca="1" si="78"/>
        <v>0</v>
      </c>
      <c r="AO51" s="121">
        <f t="shared" ca="1" si="78"/>
        <v>0</v>
      </c>
      <c r="AP51" s="121">
        <f t="shared" ca="1" si="78"/>
        <v>0</v>
      </c>
      <c r="AQ51" s="121">
        <f t="shared" ca="1" si="78"/>
        <v>0</v>
      </c>
      <c r="AR51" s="121">
        <f t="shared" ca="1" si="78"/>
        <v>0</v>
      </c>
      <c r="AS51" s="121">
        <f t="shared" ca="1" si="78"/>
        <v>0</v>
      </c>
      <c r="AT51" s="121">
        <f t="shared" ca="1" si="78"/>
        <v>0</v>
      </c>
      <c r="AU51" s="121">
        <f t="shared" ca="1" si="78"/>
        <v>0</v>
      </c>
    </row>
    <row r="52" spans="1:47" ht="14.25" customHeight="1">
      <c r="A52" s="131" t="str">
        <f t="shared" si="51"/>
        <v>白い春</v>
      </c>
      <c r="B52" s="136" t="str">
        <f t="shared" ca="1" si="54"/>
        <v/>
      </c>
      <c r="C52" s="138" t="str">
        <f t="shared" ca="1" si="57"/>
        <v/>
      </c>
      <c r="D52" s="138" t="str">
        <f t="shared" ca="1" si="60"/>
        <v/>
      </c>
      <c r="E52" s="138" t="str">
        <f t="shared" ca="1" si="63"/>
        <v/>
      </c>
      <c r="F52" s="138" t="str">
        <f t="shared" ca="1" si="66"/>
        <v/>
      </c>
      <c r="G52" s="138" t="str">
        <f t="shared" ca="1" si="69"/>
        <v/>
      </c>
      <c r="H52" s="138" t="str">
        <f t="shared" ca="1" si="72"/>
        <v/>
      </c>
      <c r="I52" s="138" t="str">
        <f t="shared" ca="1" si="75"/>
        <v/>
      </c>
      <c r="J52" s="138" t="str">
        <f ca="1">IF(ISNA(AP19),"",IF(AP19=1,IF(AP19=INDEX($B$41:$O$54,COLUMN()-COLUMN($A$40),ROW()-ROW($A$40)),AP19,"NG"),IF(OR(AP19=2,AP19=3),IF(INDEX($B$41:$O$54,COLUMN()-COLUMN($A$40),ROW()-ROW($A$40))=0,AP19,"NG"),IF(AP19=0,IF(OR(INDEX($B$41:$O$54,COLUMN()-COLUMN($A$40),ROW()-ROW($A$40))=2,INDEX($B$41:$O$54,COLUMN()-COLUMN($A$40),ROW()-ROW($A$40))=3),AP19,"NG"),""))))</f>
        <v/>
      </c>
      <c r="K52" s="138" t="str">
        <f ca="1">IF(ISNA(AQ19),"",IF(AQ19=1,IF(AQ19=INDEX($B$41:$O$54,COLUMN()-COLUMN($A$40),ROW()-ROW($A$40)),AQ19,"NG"),IF(OR(AQ19=2,AQ19=3),IF(INDEX($B$41:$O$54,COLUMN()-COLUMN($A$40),ROW()-ROW($A$40))=0,AQ19,"NG"),IF(AQ19=0,IF(OR(INDEX($B$41:$O$54,COLUMN()-COLUMN($A$40),ROW()-ROW($A$40))=2,INDEX($B$41:$O$54,COLUMN()-COLUMN($A$40),ROW()-ROW($A$40))=3),AQ19,"NG"),""))))</f>
        <v/>
      </c>
      <c r="L52" s="138" t="str">
        <f ca="1">IF(ISNA(AR19),"",IF(AR19=1,IF(AR19=INDEX($B$41:$O$54,COLUMN()-COLUMN($A$40),ROW()-ROW($A$40)),AR19,"NG"),IF(OR(AR19=2,AR19=3),IF(INDEX($B$41:$O$54,COLUMN()-COLUMN($A$40),ROW()-ROW($A$40))=0,AR19,"NG"),IF(AR19=0,IF(OR(INDEX($B$41:$O$54,COLUMN()-COLUMN($A$40),ROW()-ROW($A$40))=2,INDEX($B$41:$O$54,COLUMN()-COLUMN($A$40),ROW()-ROW($A$40))=3),AR19,"NG"),""))))</f>
        <v/>
      </c>
      <c r="M52" s="140"/>
      <c r="N52" s="57" t="str">
        <f ca="1">IF(ISNA(AT19),"",AT19)</f>
        <v/>
      </c>
      <c r="O52" s="58" t="str">
        <f ca="1">IF(ISNA(AU19),"",AU19)</f>
        <v/>
      </c>
      <c r="P52" s="50"/>
      <c r="R52" s="237" t="s">
        <v>207</v>
      </c>
      <c r="S52" s="237"/>
      <c r="T52" s="237"/>
      <c r="U52" s="237"/>
      <c r="V52" s="237"/>
      <c r="W52" s="237"/>
      <c r="X52" s="237"/>
      <c r="Y52" s="237"/>
      <c r="Z52" s="237"/>
      <c r="AE52" s="43"/>
      <c r="AF52" s="44"/>
      <c r="AG52" s="45">
        <f ca="1">AM46</f>
        <v>1</v>
      </c>
      <c r="AH52" s="121">
        <f t="shared" ref="AH52:AU52" ca="1" si="79">IF(ISNA(AH13),0,IF(AH13="",0,IF(AH$46=$AG52,1,0)*AH13))</f>
        <v>0</v>
      </c>
      <c r="AI52" s="121">
        <f t="shared" ca="1" si="79"/>
        <v>0</v>
      </c>
      <c r="AJ52" s="121">
        <f t="shared" ca="1" si="79"/>
        <v>0</v>
      </c>
      <c r="AK52" s="121">
        <f t="shared" ca="1" si="79"/>
        <v>0</v>
      </c>
      <c r="AL52" s="121">
        <f t="shared" ca="1" si="79"/>
        <v>0</v>
      </c>
      <c r="AM52" s="121">
        <f t="shared" si="79"/>
        <v>0</v>
      </c>
      <c r="AN52" s="121">
        <f t="shared" ca="1" si="79"/>
        <v>0</v>
      </c>
      <c r="AO52" s="121">
        <f t="shared" ca="1" si="79"/>
        <v>0</v>
      </c>
      <c r="AP52" s="121">
        <f t="shared" ca="1" si="79"/>
        <v>0</v>
      </c>
      <c r="AQ52" s="121">
        <f t="shared" ca="1" si="79"/>
        <v>0</v>
      </c>
      <c r="AR52" s="121">
        <f t="shared" ca="1" si="79"/>
        <v>0</v>
      </c>
      <c r="AS52" s="121">
        <f t="shared" ca="1" si="79"/>
        <v>0</v>
      </c>
      <c r="AT52" s="121">
        <f t="shared" ca="1" si="79"/>
        <v>0</v>
      </c>
      <c r="AU52" s="121">
        <f t="shared" ca="1" si="79"/>
        <v>0</v>
      </c>
    </row>
    <row r="53" spans="1:47" ht="14.25" customHeight="1">
      <c r="A53" s="131" t="str">
        <f t="shared" si="51"/>
        <v/>
      </c>
      <c r="B53" s="136" t="str">
        <f t="shared" ca="1" si="54"/>
        <v/>
      </c>
      <c r="C53" s="138" t="str">
        <f t="shared" ca="1" si="57"/>
        <v/>
      </c>
      <c r="D53" s="138" t="str">
        <f t="shared" ca="1" si="60"/>
        <v/>
      </c>
      <c r="E53" s="138" t="str">
        <f t="shared" ca="1" si="63"/>
        <v/>
      </c>
      <c r="F53" s="138" t="str">
        <f t="shared" ca="1" si="66"/>
        <v/>
      </c>
      <c r="G53" s="138" t="str">
        <f t="shared" ca="1" si="69"/>
        <v/>
      </c>
      <c r="H53" s="138" t="str">
        <f t="shared" ca="1" si="72"/>
        <v/>
      </c>
      <c r="I53" s="138" t="str">
        <f t="shared" ca="1" si="75"/>
        <v/>
      </c>
      <c r="J53" s="138" t="str">
        <f ca="1">IF(ISNA(AP20),"",IF(AP20=1,IF(AP20=INDEX($B$41:$O$54,COLUMN()-COLUMN($A$40),ROW()-ROW($A$40)),AP20,"NG"),IF(OR(AP20=2,AP20=3),IF(INDEX($B$41:$O$54,COLUMN()-COLUMN($A$40),ROW()-ROW($A$40))=0,AP20,"NG"),IF(AP20=0,IF(OR(INDEX($B$41:$O$54,COLUMN()-COLUMN($A$40),ROW()-ROW($A$40))=2,INDEX($B$41:$O$54,COLUMN()-COLUMN($A$40),ROW()-ROW($A$40))=3),AP20,"NG"),""))))</f>
        <v/>
      </c>
      <c r="K53" s="138" t="str">
        <f ca="1">IF(ISNA(AQ20),"",IF(AQ20=1,IF(AQ20=INDEX($B$41:$O$54,COLUMN()-COLUMN($A$40),ROW()-ROW($A$40)),AQ20,"NG"),IF(OR(AQ20=2,AQ20=3),IF(INDEX($B$41:$O$54,COLUMN()-COLUMN($A$40),ROW()-ROW($A$40))=0,AQ20,"NG"),IF(AQ20=0,IF(OR(INDEX($B$41:$O$54,COLUMN()-COLUMN($A$40),ROW()-ROW($A$40))=2,INDEX($B$41:$O$54,COLUMN()-COLUMN($A$40),ROW()-ROW($A$40))=3),AQ20,"NG"),""))))</f>
        <v/>
      </c>
      <c r="L53" s="138" t="str">
        <f ca="1">IF(ISNA(AR20),"",IF(AR20=1,IF(AR20=INDEX($B$41:$O$54,COLUMN()-COLUMN($A$40),ROW()-ROW($A$40)),AR20,"NG"),IF(OR(AR20=2,AR20=3),IF(INDEX($B$41:$O$54,COLUMN()-COLUMN($A$40),ROW()-ROW($A$40))=0,AR20,"NG"),IF(AR20=0,IF(OR(INDEX($B$41:$O$54,COLUMN()-COLUMN($A$40),ROW()-ROW($A$40))=2,INDEX($B$41:$O$54,COLUMN()-COLUMN($A$40),ROW()-ROW($A$40))=3),AR20,"NG"),""))))</f>
        <v/>
      </c>
      <c r="M53" s="141" t="str">
        <f ca="1">IF(ISNA(AS20),"",IF(AS20=1,IF(AS20=INDEX($B$41:$O$54,COLUMN()-COLUMN($A$40),ROW()-ROW($A$40)),AS20,"NG"),IF(OR(AS20=2,AS20=3),IF(INDEX($B$41:$O$54,COLUMN()-COLUMN($A$40),ROW()-ROW($A$40))=0,AS20,"NG"),IF(AS20=0,IF(OR(INDEX($B$41:$O$54,COLUMN()-COLUMN($A$40),ROW()-ROW($A$40))=2,INDEX($B$41:$O$54,COLUMN()-COLUMN($A$40),ROW()-ROW($A$40))=3),AS20,"NG"),""))))</f>
        <v/>
      </c>
      <c r="N53" s="143"/>
      <c r="O53" s="58" t="str">
        <f ca="1">IF(ISNA(AU20),"",AU20)</f>
        <v/>
      </c>
      <c r="P53" s="50"/>
      <c r="R53" s="237"/>
      <c r="S53" s="237"/>
      <c r="T53" s="237"/>
      <c r="U53" s="237"/>
      <c r="V53" s="237"/>
      <c r="W53" s="237"/>
      <c r="X53" s="237"/>
      <c r="Y53" s="237"/>
      <c r="Z53" s="237"/>
      <c r="AE53" s="43"/>
      <c r="AF53" s="44"/>
      <c r="AG53" s="45">
        <f ca="1">AN46</f>
        <v>1</v>
      </c>
      <c r="AH53" s="121">
        <f t="shared" ref="AH53:AU53" ca="1" si="80">IF(ISNA(AH14),0,IF(AH14="",0,IF(AH$46=$AG53,1,0)*AH14))</f>
        <v>0</v>
      </c>
      <c r="AI53" s="121">
        <f t="shared" ca="1" si="80"/>
        <v>0</v>
      </c>
      <c r="AJ53" s="121">
        <f t="shared" ca="1" si="80"/>
        <v>0</v>
      </c>
      <c r="AK53" s="121">
        <f t="shared" ca="1" si="80"/>
        <v>0</v>
      </c>
      <c r="AL53" s="121">
        <f t="shared" ca="1" si="80"/>
        <v>0</v>
      </c>
      <c r="AM53" s="121">
        <f t="shared" ca="1" si="80"/>
        <v>0</v>
      </c>
      <c r="AN53" s="121">
        <f t="shared" si="80"/>
        <v>0</v>
      </c>
      <c r="AO53" s="121">
        <f t="shared" ca="1" si="80"/>
        <v>0</v>
      </c>
      <c r="AP53" s="121">
        <f t="shared" ca="1" si="80"/>
        <v>0</v>
      </c>
      <c r="AQ53" s="121">
        <f t="shared" ca="1" si="80"/>
        <v>0</v>
      </c>
      <c r="AR53" s="121">
        <f t="shared" ca="1" si="80"/>
        <v>0</v>
      </c>
      <c r="AS53" s="121">
        <f t="shared" ca="1" si="80"/>
        <v>0</v>
      </c>
      <c r="AT53" s="121">
        <f t="shared" ca="1" si="80"/>
        <v>0</v>
      </c>
      <c r="AU53" s="121">
        <f t="shared" ca="1" si="80"/>
        <v>0</v>
      </c>
    </row>
    <row r="54" spans="1:47" ht="14.25" customHeight="1">
      <c r="A54" s="144" t="str">
        <f t="shared" si="51"/>
        <v/>
      </c>
      <c r="B54" s="145" t="str">
        <f t="shared" ca="1" si="54"/>
        <v/>
      </c>
      <c r="C54" s="146" t="str">
        <f t="shared" ca="1" si="57"/>
        <v/>
      </c>
      <c r="D54" s="146" t="str">
        <f t="shared" ca="1" si="60"/>
        <v/>
      </c>
      <c r="E54" s="146" t="str">
        <f t="shared" ca="1" si="63"/>
        <v/>
      </c>
      <c r="F54" s="146" t="str">
        <f t="shared" ca="1" si="66"/>
        <v/>
      </c>
      <c r="G54" s="146" t="str">
        <f t="shared" ca="1" si="69"/>
        <v/>
      </c>
      <c r="H54" s="146" t="str">
        <f t="shared" ca="1" si="72"/>
        <v/>
      </c>
      <c r="I54" s="146" t="str">
        <f t="shared" ca="1" si="75"/>
        <v/>
      </c>
      <c r="J54" s="146" t="str">
        <f ca="1">IF(ISNA(AP21),"",IF(AP21=1,IF(AP21=INDEX($B$41:$O$54,COLUMN()-COLUMN($A$40),ROW()-ROW($A$40)),AP21,"NG"),IF(OR(AP21=2,AP21=3),IF(INDEX($B$41:$O$54,COLUMN()-COLUMN($A$40),ROW()-ROW($A$40))=0,AP21,"NG"),IF(AP21=0,IF(OR(INDEX($B$41:$O$54,COLUMN()-COLUMN($A$40),ROW()-ROW($A$40))=2,INDEX($B$41:$O$54,COLUMN()-COLUMN($A$40),ROW()-ROW($A$40))=3),AP21,"NG"),""))))</f>
        <v/>
      </c>
      <c r="K54" s="146" t="str">
        <f ca="1">IF(ISNA(AQ21),"",IF(AQ21=1,IF(AQ21=INDEX($B$41:$O$54,COLUMN()-COLUMN($A$40),ROW()-ROW($A$40)),AQ21,"NG"),IF(OR(AQ21=2,AQ21=3),IF(INDEX($B$41:$O$54,COLUMN()-COLUMN($A$40),ROW()-ROW($A$40))=0,AQ21,"NG"),IF(AQ21=0,IF(OR(INDEX($B$41:$O$54,COLUMN()-COLUMN($A$40),ROW()-ROW($A$40))=2,INDEX($B$41:$O$54,COLUMN()-COLUMN($A$40),ROW()-ROW($A$40))=3),AQ21,"NG"),""))))</f>
        <v/>
      </c>
      <c r="L54" s="146" t="str">
        <f ca="1">IF(ISNA(AR21),"",IF(AR21=1,IF(AR21=INDEX($B$41:$O$54,COLUMN()-COLUMN($A$40),ROW()-ROW($A$40)),AR21,"NG"),IF(OR(AR21=2,AR21=3),IF(INDEX($B$41:$O$54,COLUMN()-COLUMN($A$40),ROW()-ROW($A$40))=0,AR21,"NG"),IF(AR21=0,IF(OR(INDEX($B$41:$O$54,COLUMN()-COLUMN($A$40),ROW()-ROW($A$40))=2,INDEX($B$41:$O$54,COLUMN()-COLUMN($A$40),ROW()-ROW($A$40))=3),AR21,"NG"),""))))</f>
        <v/>
      </c>
      <c r="M54" s="146" t="str">
        <f ca="1">IF(ISNA(AS21),"",IF(AS21=1,IF(AS21=INDEX($B$41:$O$54,COLUMN()-COLUMN($A$40),ROW()-ROW($A$40)),AS21,"NG"),IF(OR(AS21=2,AS21=3),IF(INDEX($B$41:$O$54,COLUMN()-COLUMN($A$40),ROW()-ROW($A$40))=0,AS21,"NG"),IF(AS21=0,IF(OR(INDEX($B$41:$O$54,COLUMN()-COLUMN($A$40),ROW()-ROW($A$40))=2,INDEX($B$41:$O$54,COLUMN()-COLUMN($A$40),ROW()-ROW($A$40))=3),AS21,"NG"),""))))</f>
        <v/>
      </c>
      <c r="N54" s="146" t="str">
        <f ca="1">IF(ISNA(AT21),"",IF(AT21=1,IF(AT21=INDEX($B$41:$O$54,COLUMN()-COLUMN($A$40),ROW()-ROW($A$40)),AT21,"NG"),IF(OR(AT21=2,AT21=3),IF(INDEX($B$41:$O$54,COLUMN()-COLUMN($A$40),ROW()-ROW($A$40))=0,AT21,"NG"),IF(AT21=0,IF(OR(INDEX($B$41:$O$54,COLUMN()-COLUMN($A$40),ROW()-ROW($A$40))=2,INDEX($B$41:$O$54,COLUMN()-COLUMN($A$40),ROW()-ROW($A$40))=3),AT21,"NG"),""))))</f>
        <v/>
      </c>
      <c r="O54" s="147"/>
      <c r="P54" s="148" t="s">
        <v>2</v>
      </c>
      <c r="R54" s="237"/>
      <c r="S54" s="237"/>
      <c r="T54" s="237"/>
      <c r="U54" s="237"/>
      <c r="V54" s="237"/>
      <c r="W54" s="237"/>
      <c r="X54" s="237"/>
      <c r="Y54" s="237"/>
      <c r="Z54" s="237"/>
      <c r="AE54" s="43"/>
      <c r="AF54" s="44"/>
      <c r="AG54" s="45">
        <f ca="1">AO46</f>
        <v>1</v>
      </c>
      <c r="AH54" s="121">
        <f t="shared" ref="AH54:AU54" ca="1" si="81">IF(ISNA(AH15),0,IF(AH15="",0,IF(AH$46=$AG54,1,0)*AH15))</f>
        <v>0</v>
      </c>
      <c r="AI54" s="121">
        <f t="shared" ca="1" si="81"/>
        <v>0</v>
      </c>
      <c r="AJ54" s="121">
        <f t="shared" ca="1" si="81"/>
        <v>0</v>
      </c>
      <c r="AK54" s="121">
        <f t="shared" ca="1" si="81"/>
        <v>0</v>
      </c>
      <c r="AL54" s="121">
        <f t="shared" ca="1" si="81"/>
        <v>0</v>
      </c>
      <c r="AM54" s="121">
        <f t="shared" ca="1" si="81"/>
        <v>0</v>
      </c>
      <c r="AN54" s="121">
        <f t="shared" ca="1" si="81"/>
        <v>0</v>
      </c>
      <c r="AO54" s="121">
        <f t="shared" si="81"/>
        <v>0</v>
      </c>
      <c r="AP54" s="121">
        <f t="shared" ca="1" si="81"/>
        <v>0</v>
      </c>
      <c r="AQ54" s="121">
        <f t="shared" ca="1" si="81"/>
        <v>0</v>
      </c>
      <c r="AR54" s="121">
        <f t="shared" ca="1" si="81"/>
        <v>0</v>
      </c>
      <c r="AS54" s="121">
        <f t="shared" ca="1" si="81"/>
        <v>0</v>
      </c>
      <c r="AT54" s="121">
        <f t="shared" ca="1" si="81"/>
        <v>0</v>
      </c>
      <c r="AU54" s="121">
        <f t="shared" ca="1" si="81"/>
        <v>0</v>
      </c>
    </row>
    <row r="55" spans="1:47" ht="14.25" customHeight="1">
      <c r="A55" s="149" t="str">
        <f t="shared" ref="A55:O59" si="82">AG22</f>
        <v>勝利</v>
      </c>
      <c r="B55" s="150">
        <f t="shared" ca="1" si="82"/>
        <v>0</v>
      </c>
      <c r="C55" s="150">
        <f t="shared" ca="1" si="82"/>
        <v>0</v>
      </c>
      <c r="D55" s="150">
        <f t="shared" ca="1" si="82"/>
        <v>0</v>
      </c>
      <c r="E55" s="150">
        <f t="shared" ca="1" si="82"/>
        <v>0</v>
      </c>
      <c r="F55" s="150">
        <f t="shared" ca="1" si="82"/>
        <v>0</v>
      </c>
      <c r="G55" s="150">
        <f t="shared" ca="1" si="82"/>
        <v>0</v>
      </c>
      <c r="H55" s="150">
        <f t="shared" ca="1" si="82"/>
        <v>0</v>
      </c>
      <c r="I55" s="150">
        <f t="shared" ca="1" si="82"/>
        <v>0</v>
      </c>
      <c r="J55" s="150">
        <f t="shared" ca="1" si="82"/>
        <v>0</v>
      </c>
      <c r="K55" s="150">
        <f t="shared" ca="1" si="82"/>
        <v>0</v>
      </c>
      <c r="L55" s="150">
        <f t="shared" ca="1" si="82"/>
        <v>0</v>
      </c>
      <c r="M55" s="150">
        <f t="shared" ca="1" si="82"/>
        <v>0</v>
      </c>
      <c r="N55" s="150">
        <f t="shared" ca="1" si="82"/>
        <v>0</v>
      </c>
      <c r="O55" s="150">
        <f t="shared" ca="1" si="82"/>
        <v>0</v>
      </c>
      <c r="P55" s="151">
        <f ca="1">SUM(B55:O55)</f>
        <v>0</v>
      </c>
      <c r="R55" s="233" t="str">
        <f ca="1">IF(P55+P56=P58,"","勝利数と敗戦数が一致していない")</f>
        <v/>
      </c>
      <c r="S55" s="233"/>
      <c r="T55" s="233"/>
      <c r="U55" s="233"/>
      <c r="V55" s="233"/>
      <c r="W55" s="233"/>
      <c r="X55" s="233"/>
      <c r="Y55" s="233"/>
      <c r="Z55" s="233"/>
      <c r="AA55" s="233"/>
      <c r="AB55" s="233"/>
      <c r="AC55" s="233"/>
      <c r="AE55" s="43"/>
      <c r="AF55" s="44"/>
      <c r="AG55" s="45">
        <f ca="1">AP46</f>
        <v>1</v>
      </c>
      <c r="AH55" s="121">
        <f t="shared" ref="AH55:AU55" ca="1" si="83">IF(ISNA(AH16),0,IF(AH16="",0,IF(AH$46=$AG55,1,0)*AH16))</f>
        <v>0</v>
      </c>
      <c r="AI55" s="121">
        <f t="shared" ca="1" si="83"/>
        <v>0</v>
      </c>
      <c r="AJ55" s="121">
        <f t="shared" ca="1" si="83"/>
        <v>0</v>
      </c>
      <c r="AK55" s="121">
        <f t="shared" ca="1" si="83"/>
        <v>0</v>
      </c>
      <c r="AL55" s="121">
        <f t="shared" ca="1" si="83"/>
        <v>0</v>
      </c>
      <c r="AM55" s="121">
        <f t="shared" ca="1" si="83"/>
        <v>0</v>
      </c>
      <c r="AN55" s="121">
        <f t="shared" ca="1" si="83"/>
        <v>0</v>
      </c>
      <c r="AO55" s="121">
        <f t="shared" ca="1" si="83"/>
        <v>0</v>
      </c>
      <c r="AP55" s="121">
        <f t="shared" si="83"/>
        <v>0</v>
      </c>
      <c r="AQ55" s="121">
        <f t="shared" ca="1" si="83"/>
        <v>0</v>
      </c>
      <c r="AR55" s="121">
        <f t="shared" ca="1" si="83"/>
        <v>0</v>
      </c>
      <c r="AS55" s="121">
        <f t="shared" ca="1" si="83"/>
        <v>0</v>
      </c>
      <c r="AT55" s="121">
        <f t="shared" ca="1" si="83"/>
        <v>0</v>
      </c>
      <c r="AU55" s="121">
        <f t="shared" ca="1" si="83"/>
        <v>0</v>
      </c>
    </row>
    <row r="56" spans="1:47" ht="14.25" customHeight="1">
      <c r="A56" s="54" t="str">
        <f t="shared" si="82"/>
        <v>優勢勝</v>
      </c>
      <c r="B56" s="57">
        <f t="shared" ca="1" si="82"/>
        <v>0</v>
      </c>
      <c r="C56" s="57">
        <f t="shared" ca="1" si="82"/>
        <v>0</v>
      </c>
      <c r="D56" s="57">
        <f t="shared" ca="1" si="82"/>
        <v>0</v>
      </c>
      <c r="E56" s="57">
        <f t="shared" ca="1" si="82"/>
        <v>0</v>
      </c>
      <c r="F56" s="57">
        <f t="shared" ca="1" si="82"/>
        <v>0</v>
      </c>
      <c r="G56" s="57">
        <f t="shared" ca="1" si="82"/>
        <v>0</v>
      </c>
      <c r="H56" s="57">
        <f t="shared" ca="1" si="82"/>
        <v>0</v>
      </c>
      <c r="I56" s="57">
        <f t="shared" ca="1" si="82"/>
        <v>0</v>
      </c>
      <c r="J56" s="57">
        <f t="shared" ca="1" si="82"/>
        <v>0</v>
      </c>
      <c r="K56" s="57">
        <f t="shared" ca="1" si="82"/>
        <v>0</v>
      </c>
      <c r="L56" s="57">
        <f t="shared" ca="1" si="82"/>
        <v>0</v>
      </c>
      <c r="M56" s="57">
        <f t="shared" ca="1" si="82"/>
        <v>0</v>
      </c>
      <c r="N56" s="57">
        <f t="shared" ca="1" si="82"/>
        <v>0</v>
      </c>
      <c r="O56" s="57">
        <f t="shared" ca="1" si="82"/>
        <v>0</v>
      </c>
      <c r="P56" s="151">
        <f ca="1">SUM(B56:O56)</f>
        <v>0</v>
      </c>
      <c r="R56" s="233"/>
      <c r="S56" s="233"/>
      <c r="T56" s="233"/>
      <c r="U56" s="233"/>
      <c r="V56" s="233"/>
      <c r="W56" s="233"/>
      <c r="X56" s="233"/>
      <c r="Y56" s="233"/>
      <c r="Z56" s="233"/>
      <c r="AA56" s="233"/>
      <c r="AB56" s="233"/>
      <c r="AC56" s="233"/>
      <c r="AE56" s="43"/>
      <c r="AF56" s="44"/>
      <c r="AG56" s="45">
        <f ca="1">AQ$46</f>
        <v>1</v>
      </c>
      <c r="AH56" s="121">
        <f t="shared" ref="AH56:AU56" ca="1" si="84">IF(ISNA(AH17),0,IF(AH17="",0,IF(AH$46=$AG56,1,0)*AH17))</f>
        <v>0</v>
      </c>
      <c r="AI56" s="121">
        <f t="shared" ca="1" si="84"/>
        <v>0</v>
      </c>
      <c r="AJ56" s="121">
        <f t="shared" ca="1" si="84"/>
        <v>0</v>
      </c>
      <c r="AK56" s="121">
        <f t="shared" ca="1" si="84"/>
        <v>0</v>
      </c>
      <c r="AL56" s="121">
        <f t="shared" ca="1" si="84"/>
        <v>0</v>
      </c>
      <c r="AM56" s="121">
        <f t="shared" ca="1" si="84"/>
        <v>0</v>
      </c>
      <c r="AN56" s="121">
        <f t="shared" ca="1" si="84"/>
        <v>0</v>
      </c>
      <c r="AO56" s="121">
        <f t="shared" ca="1" si="84"/>
        <v>0</v>
      </c>
      <c r="AP56" s="121">
        <f t="shared" ca="1" si="84"/>
        <v>0</v>
      </c>
      <c r="AQ56" s="121">
        <f t="shared" si="84"/>
        <v>0</v>
      </c>
      <c r="AR56" s="121">
        <f t="shared" ca="1" si="84"/>
        <v>0</v>
      </c>
      <c r="AS56" s="121">
        <f t="shared" ca="1" si="84"/>
        <v>0</v>
      </c>
      <c r="AT56" s="121">
        <f t="shared" ca="1" si="84"/>
        <v>0</v>
      </c>
      <c r="AU56" s="121">
        <f t="shared" ca="1" si="84"/>
        <v>0</v>
      </c>
    </row>
    <row r="57" spans="1:47" ht="14.25" customHeight="1">
      <c r="A57" s="54" t="str">
        <f t="shared" si="82"/>
        <v>引き分</v>
      </c>
      <c r="B57" s="57">
        <f t="shared" ca="1" si="82"/>
        <v>0</v>
      </c>
      <c r="C57" s="57">
        <f t="shared" ca="1" si="82"/>
        <v>0</v>
      </c>
      <c r="D57" s="57">
        <f t="shared" ca="1" si="82"/>
        <v>0</v>
      </c>
      <c r="E57" s="57">
        <f t="shared" ca="1" si="82"/>
        <v>0</v>
      </c>
      <c r="F57" s="57">
        <f t="shared" ca="1" si="82"/>
        <v>0</v>
      </c>
      <c r="G57" s="57">
        <f t="shared" ca="1" si="82"/>
        <v>0</v>
      </c>
      <c r="H57" s="57">
        <f t="shared" ca="1" si="82"/>
        <v>0</v>
      </c>
      <c r="I57" s="57">
        <f t="shared" ca="1" si="82"/>
        <v>0</v>
      </c>
      <c r="J57" s="57">
        <f t="shared" ca="1" si="82"/>
        <v>0</v>
      </c>
      <c r="K57" s="57">
        <f t="shared" ca="1" si="82"/>
        <v>0</v>
      </c>
      <c r="L57" s="57">
        <f t="shared" ca="1" si="82"/>
        <v>0</v>
      </c>
      <c r="M57" s="57">
        <f t="shared" ca="1" si="82"/>
        <v>0</v>
      </c>
      <c r="N57" s="57">
        <f t="shared" ca="1" si="82"/>
        <v>0</v>
      </c>
      <c r="O57" s="57">
        <f t="shared" ca="1" si="82"/>
        <v>0</v>
      </c>
      <c r="P57" s="151">
        <f ca="1">SUM(B57:O57)</f>
        <v>0</v>
      </c>
      <c r="R57" s="152" t="str">
        <f ca="1">IF(ISODD(P57),"引き分け数は偶数","")</f>
        <v/>
      </c>
      <c r="AE57" s="43"/>
      <c r="AF57" s="44"/>
      <c r="AG57" s="45">
        <f ca="1">AR$46</f>
        <v>1</v>
      </c>
      <c r="AH57" s="121">
        <f t="shared" ref="AH57:AU57" ca="1" si="85">IF(ISNA(AH18),0,IF(AH18="",0,IF(AH$46=$AG57,1,0)*AH18))</f>
        <v>0</v>
      </c>
      <c r="AI57" s="121">
        <f t="shared" ca="1" si="85"/>
        <v>0</v>
      </c>
      <c r="AJ57" s="121">
        <f t="shared" ca="1" si="85"/>
        <v>0</v>
      </c>
      <c r="AK57" s="121">
        <f t="shared" ca="1" si="85"/>
        <v>0</v>
      </c>
      <c r="AL57" s="121">
        <f t="shared" ca="1" si="85"/>
        <v>0</v>
      </c>
      <c r="AM57" s="121">
        <f t="shared" ca="1" si="85"/>
        <v>0</v>
      </c>
      <c r="AN57" s="121">
        <f t="shared" ca="1" si="85"/>
        <v>0</v>
      </c>
      <c r="AO57" s="121">
        <f t="shared" ca="1" si="85"/>
        <v>0</v>
      </c>
      <c r="AP57" s="121">
        <f t="shared" ca="1" si="85"/>
        <v>0</v>
      </c>
      <c r="AQ57" s="121">
        <f t="shared" ca="1" si="85"/>
        <v>0</v>
      </c>
      <c r="AR57" s="121">
        <f t="shared" si="85"/>
        <v>0</v>
      </c>
      <c r="AS57" s="121">
        <f t="shared" ca="1" si="85"/>
        <v>0</v>
      </c>
      <c r="AT57" s="121">
        <f t="shared" ca="1" si="85"/>
        <v>0</v>
      </c>
      <c r="AU57" s="121">
        <f t="shared" ca="1" si="85"/>
        <v>0</v>
      </c>
    </row>
    <row r="58" spans="1:47">
      <c r="A58" s="54" t="str">
        <f t="shared" si="82"/>
        <v>敗戦</v>
      </c>
      <c r="B58" s="57">
        <f t="shared" ca="1" si="82"/>
        <v>0</v>
      </c>
      <c r="C58" s="57">
        <f t="shared" ca="1" si="82"/>
        <v>0</v>
      </c>
      <c r="D58" s="57">
        <f t="shared" ca="1" si="82"/>
        <v>0</v>
      </c>
      <c r="E58" s="57">
        <f t="shared" ca="1" si="82"/>
        <v>0</v>
      </c>
      <c r="F58" s="57">
        <f t="shared" ca="1" si="82"/>
        <v>0</v>
      </c>
      <c r="G58" s="57">
        <f t="shared" ca="1" si="82"/>
        <v>0</v>
      </c>
      <c r="H58" s="57">
        <f t="shared" ca="1" si="82"/>
        <v>0</v>
      </c>
      <c r="I58" s="57">
        <f t="shared" ca="1" si="82"/>
        <v>0</v>
      </c>
      <c r="J58" s="57">
        <f t="shared" ca="1" si="82"/>
        <v>0</v>
      </c>
      <c r="K58" s="57">
        <f t="shared" ca="1" si="82"/>
        <v>0</v>
      </c>
      <c r="L58" s="57">
        <f t="shared" ca="1" si="82"/>
        <v>0</v>
      </c>
      <c r="M58" s="57">
        <f t="shared" ca="1" si="82"/>
        <v>0</v>
      </c>
      <c r="N58" s="57">
        <f t="shared" ca="1" si="82"/>
        <v>0</v>
      </c>
      <c r="O58" s="57">
        <f t="shared" ca="1" si="82"/>
        <v>0</v>
      </c>
      <c r="P58" s="151">
        <f ca="1">SUM(B58:O58)</f>
        <v>0</v>
      </c>
      <c r="AE58" s="43"/>
      <c r="AF58" s="44"/>
      <c r="AG58" s="45">
        <f ca="1">AS$46</f>
        <v>1</v>
      </c>
      <c r="AH58" s="121">
        <f t="shared" ref="AH58:AU58" ca="1" si="86">IF(ISNA(AH19),0,IF(AH19="",0,IF(AH$46=$AG58,1,0)*AH19))</f>
        <v>0</v>
      </c>
      <c r="AI58" s="121">
        <f t="shared" ca="1" si="86"/>
        <v>0</v>
      </c>
      <c r="AJ58" s="121">
        <f t="shared" ca="1" si="86"/>
        <v>0</v>
      </c>
      <c r="AK58" s="121">
        <f t="shared" ca="1" si="86"/>
        <v>0</v>
      </c>
      <c r="AL58" s="121">
        <f t="shared" ca="1" si="86"/>
        <v>0</v>
      </c>
      <c r="AM58" s="121">
        <f t="shared" ca="1" si="86"/>
        <v>0</v>
      </c>
      <c r="AN58" s="121">
        <f t="shared" ca="1" si="86"/>
        <v>0</v>
      </c>
      <c r="AO58" s="121">
        <f t="shared" ca="1" si="86"/>
        <v>0</v>
      </c>
      <c r="AP58" s="121">
        <f t="shared" ca="1" si="86"/>
        <v>0</v>
      </c>
      <c r="AQ58" s="121">
        <f t="shared" ca="1" si="86"/>
        <v>0</v>
      </c>
      <c r="AR58" s="121">
        <f t="shared" ca="1" si="86"/>
        <v>0</v>
      </c>
      <c r="AS58" s="121">
        <f t="shared" si="86"/>
        <v>0</v>
      </c>
      <c r="AT58" s="121">
        <f t="shared" ca="1" si="86"/>
        <v>0</v>
      </c>
      <c r="AU58" s="121">
        <f t="shared" ca="1" si="86"/>
        <v>0</v>
      </c>
    </row>
    <row r="59" spans="1:47">
      <c r="A59" s="78" t="str">
        <f t="shared" si="82"/>
        <v>合計</v>
      </c>
      <c r="B59" s="81">
        <f t="shared" ca="1" si="82"/>
        <v>0</v>
      </c>
      <c r="C59" s="81">
        <f t="shared" ca="1" si="82"/>
        <v>0</v>
      </c>
      <c r="D59" s="81">
        <f t="shared" ca="1" si="82"/>
        <v>0</v>
      </c>
      <c r="E59" s="81">
        <f t="shared" ca="1" si="82"/>
        <v>0</v>
      </c>
      <c r="F59" s="81">
        <f t="shared" ca="1" si="82"/>
        <v>0</v>
      </c>
      <c r="G59" s="81">
        <f t="shared" ca="1" si="82"/>
        <v>0</v>
      </c>
      <c r="H59" s="81">
        <f t="shared" ca="1" si="82"/>
        <v>0</v>
      </c>
      <c r="I59" s="81">
        <f t="shared" ca="1" si="82"/>
        <v>0</v>
      </c>
      <c r="J59" s="81">
        <f t="shared" ca="1" si="82"/>
        <v>0</v>
      </c>
      <c r="K59" s="81">
        <f t="shared" ca="1" si="82"/>
        <v>0</v>
      </c>
      <c r="L59" s="81">
        <f t="shared" ca="1" si="82"/>
        <v>0</v>
      </c>
      <c r="M59" s="81">
        <f t="shared" ca="1" si="82"/>
        <v>0</v>
      </c>
      <c r="N59" s="81">
        <f t="shared" ca="1" si="82"/>
        <v>0</v>
      </c>
      <c r="O59" s="81">
        <f t="shared" ca="1" si="82"/>
        <v>0</v>
      </c>
      <c r="P59" s="153">
        <f ca="1">SUM(B59:O59)</f>
        <v>0</v>
      </c>
      <c r="AE59" s="43"/>
      <c r="AF59" s="44"/>
      <c r="AG59" s="45">
        <f ca="1">AT$46</f>
        <v>1</v>
      </c>
      <c r="AH59" s="121">
        <f t="shared" ref="AH59:AU59" ca="1" si="87">IF(ISNA(AH20),0,IF(AH20="",0,IF(AH$46=$AG59,1,0)*AH20))</f>
        <v>0</v>
      </c>
      <c r="AI59" s="121">
        <f t="shared" ca="1" si="87"/>
        <v>0</v>
      </c>
      <c r="AJ59" s="121">
        <f t="shared" ca="1" si="87"/>
        <v>0</v>
      </c>
      <c r="AK59" s="121">
        <f t="shared" ca="1" si="87"/>
        <v>0</v>
      </c>
      <c r="AL59" s="121">
        <f t="shared" ca="1" si="87"/>
        <v>0</v>
      </c>
      <c r="AM59" s="121">
        <f t="shared" ca="1" si="87"/>
        <v>0</v>
      </c>
      <c r="AN59" s="121">
        <f t="shared" ca="1" si="87"/>
        <v>0</v>
      </c>
      <c r="AO59" s="121">
        <f t="shared" ca="1" si="87"/>
        <v>0</v>
      </c>
      <c r="AP59" s="121">
        <f t="shared" ca="1" si="87"/>
        <v>0</v>
      </c>
      <c r="AQ59" s="121">
        <f t="shared" ca="1" si="87"/>
        <v>0</v>
      </c>
      <c r="AR59" s="121">
        <f t="shared" ca="1" si="87"/>
        <v>0</v>
      </c>
      <c r="AS59" s="121">
        <f t="shared" ca="1" si="87"/>
        <v>0</v>
      </c>
      <c r="AT59" s="121">
        <f t="shared" si="87"/>
        <v>0</v>
      </c>
      <c r="AU59" s="121">
        <f t="shared" ca="1" si="87"/>
        <v>0</v>
      </c>
    </row>
    <row r="60" spans="1:47">
      <c r="AE60" s="43"/>
      <c r="AF60" s="44"/>
      <c r="AG60" s="45">
        <f ca="1">AU$46</f>
        <v>1</v>
      </c>
      <c r="AH60" s="121">
        <f t="shared" ref="AH60:AU60" ca="1" si="88">IF(ISNA(AH21),0,IF(AH21="",0,IF(AH$46=$AG60,1,0)*AH21))</f>
        <v>0</v>
      </c>
      <c r="AI60" s="121">
        <f t="shared" ca="1" si="88"/>
        <v>0</v>
      </c>
      <c r="AJ60" s="121">
        <f t="shared" ca="1" si="88"/>
        <v>0</v>
      </c>
      <c r="AK60" s="121">
        <f t="shared" ca="1" si="88"/>
        <v>0</v>
      </c>
      <c r="AL60" s="121">
        <f t="shared" ca="1" si="88"/>
        <v>0</v>
      </c>
      <c r="AM60" s="121">
        <f t="shared" ca="1" si="88"/>
        <v>0</v>
      </c>
      <c r="AN60" s="121">
        <f t="shared" ca="1" si="88"/>
        <v>0</v>
      </c>
      <c r="AO60" s="121">
        <f t="shared" ca="1" si="88"/>
        <v>0</v>
      </c>
      <c r="AP60" s="121">
        <f t="shared" ca="1" si="88"/>
        <v>0</v>
      </c>
      <c r="AQ60" s="121">
        <f t="shared" ca="1" si="88"/>
        <v>0</v>
      </c>
      <c r="AR60" s="121">
        <f t="shared" ca="1" si="88"/>
        <v>0</v>
      </c>
      <c r="AS60" s="121">
        <f t="shared" ca="1" si="88"/>
        <v>0</v>
      </c>
      <c r="AT60" s="121">
        <f t="shared" ca="1" si="88"/>
        <v>0</v>
      </c>
      <c r="AU60" s="121">
        <f t="shared" si="88"/>
        <v>0</v>
      </c>
    </row>
    <row r="61" spans="1:47">
      <c r="AE61" s="43"/>
      <c r="AF61" s="44"/>
      <c r="AH61" s="139">
        <f t="shared" ref="AH61:AU61" ca="1" si="89">AH46-SUM(AH47:AH60)/100</f>
        <v>1</v>
      </c>
      <c r="AI61" s="139">
        <f t="shared" ca="1" si="89"/>
        <v>1</v>
      </c>
      <c r="AJ61" s="139">
        <f t="shared" ca="1" si="89"/>
        <v>1</v>
      </c>
      <c r="AK61" s="139">
        <f t="shared" ca="1" si="89"/>
        <v>1</v>
      </c>
      <c r="AL61" s="139">
        <f t="shared" ca="1" si="89"/>
        <v>1</v>
      </c>
      <c r="AM61" s="139">
        <f t="shared" ca="1" si="89"/>
        <v>1</v>
      </c>
      <c r="AN61" s="139">
        <f t="shared" ca="1" si="89"/>
        <v>1</v>
      </c>
      <c r="AO61" s="139">
        <f t="shared" ca="1" si="89"/>
        <v>1</v>
      </c>
      <c r="AP61" s="139">
        <f t="shared" ca="1" si="89"/>
        <v>1</v>
      </c>
      <c r="AQ61" s="139">
        <f t="shared" ca="1" si="89"/>
        <v>1</v>
      </c>
      <c r="AR61" s="139">
        <f t="shared" ca="1" si="89"/>
        <v>1</v>
      </c>
      <c r="AS61" s="139">
        <f t="shared" ca="1" si="89"/>
        <v>1</v>
      </c>
      <c r="AT61" s="139">
        <f t="shared" ca="1" si="89"/>
        <v>1</v>
      </c>
      <c r="AU61" s="139">
        <f t="shared" ca="1" si="89"/>
        <v>1</v>
      </c>
    </row>
    <row r="62" spans="1:47">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4"/>
      <c r="AG62" t="s">
        <v>208</v>
      </c>
      <c r="AH62" s="118">
        <f t="shared" ref="AH62:AU62" ca="1" si="90">RANK(AH61,$AH$61:$AU$61,1)</f>
        <v>1</v>
      </c>
      <c r="AI62" s="119">
        <f t="shared" ca="1" si="90"/>
        <v>1</v>
      </c>
      <c r="AJ62" s="119">
        <f t="shared" ca="1" si="90"/>
        <v>1</v>
      </c>
      <c r="AK62" s="119">
        <f t="shared" ca="1" si="90"/>
        <v>1</v>
      </c>
      <c r="AL62" s="119">
        <f t="shared" ca="1" si="90"/>
        <v>1</v>
      </c>
      <c r="AM62" s="119">
        <f t="shared" ca="1" si="90"/>
        <v>1</v>
      </c>
      <c r="AN62" s="119">
        <f t="shared" ca="1" si="90"/>
        <v>1</v>
      </c>
      <c r="AO62" s="119">
        <f t="shared" ca="1" si="90"/>
        <v>1</v>
      </c>
      <c r="AP62" s="119">
        <f t="shared" ca="1" si="90"/>
        <v>1</v>
      </c>
      <c r="AQ62" s="119">
        <f t="shared" ca="1" si="90"/>
        <v>1</v>
      </c>
      <c r="AR62" s="119">
        <f t="shared" ca="1" si="90"/>
        <v>1</v>
      </c>
      <c r="AS62" s="119">
        <f t="shared" ca="1" si="90"/>
        <v>1</v>
      </c>
      <c r="AT62" s="119">
        <f t="shared" ca="1" si="90"/>
        <v>1</v>
      </c>
      <c r="AU62" s="120">
        <f t="shared" ca="1" si="90"/>
        <v>1</v>
      </c>
    </row>
    <row r="63" spans="1:47">
      <c r="B63" t="s">
        <v>209</v>
      </c>
      <c r="AE63" s="43"/>
      <c r="AF63" s="44"/>
      <c r="AG63" s="45">
        <f ca="1">AH62</f>
        <v>1</v>
      </c>
      <c r="AH63" s="121">
        <f t="shared" ref="AH63:AU63" si="91">IF(ISNA(AH8),0,IF(AH8="",0,IF(AH$62=$AG63,1,0)*AH8))</f>
        <v>0</v>
      </c>
      <c r="AI63" s="121">
        <f t="shared" ca="1" si="91"/>
        <v>0</v>
      </c>
      <c r="AJ63" s="121">
        <f t="shared" ca="1" si="91"/>
        <v>0</v>
      </c>
      <c r="AK63" s="121">
        <f t="shared" ca="1" si="91"/>
        <v>0</v>
      </c>
      <c r="AL63" s="121">
        <f t="shared" ca="1" si="91"/>
        <v>0</v>
      </c>
      <c r="AM63" s="121">
        <f t="shared" ca="1" si="91"/>
        <v>0</v>
      </c>
      <c r="AN63" s="121">
        <f t="shared" ca="1" si="91"/>
        <v>0</v>
      </c>
      <c r="AO63" s="121">
        <f t="shared" ca="1" si="91"/>
        <v>0</v>
      </c>
      <c r="AP63" s="121">
        <f t="shared" ca="1" si="91"/>
        <v>0</v>
      </c>
      <c r="AQ63" s="121">
        <f t="shared" ca="1" si="91"/>
        <v>0</v>
      </c>
      <c r="AR63" s="121">
        <f t="shared" ca="1" si="91"/>
        <v>0</v>
      </c>
      <c r="AS63" s="121">
        <f t="shared" ca="1" si="91"/>
        <v>0</v>
      </c>
      <c r="AT63" s="121">
        <f t="shared" ca="1" si="91"/>
        <v>0</v>
      </c>
      <c r="AU63" s="121">
        <f t="shared" ca="1" si="91"/>
        <v>0</v>
      </c>
    </row>
    <row r="64" spans="1:47">
      <c r="B64" s="45">
        <f>HLOOKUP($B$2,Wiki!C2:K5,2,FALSE)</f>
        <v>6</v>
      </c>
      <c r="AE64" s="43"/>
      <c r="AF64" s="44"/>
      <c r="AG64" s="45">
        <f ca="1">AI62</f>
        <v>1</v>
      </c>
      <c r="AH64" s="121">
        <f t="shared" ref="AH64:AU64" ca="1" si="92">IF(ISNA(AH9),0,IF(AH9="",0,IF(AH$62=$AG64,1,0)*AH9))</f>
        <v>0</v>
      </c>
      <c r="AI64" s="121">
        <f t="shared" si="92"/>
        <v>0</v>
      </c>
      <c r="AJ64" s="121">
        <f t="shared" ca="1" si="92"/>
        <v>0</v>
      </c>
      <c r="AK64" s="121">
        <f t="shared" ca="1" si="92"/>
        <v>0</v>
      </c>
      <c r="AL64" s="121">
        <f t="shared" ca="1" si="92"/>
        <v>0</v>
      </c>
      <c r="AM64" s="121">
        <f t="shared" ca="1" si="92"/>
        <v>0</v>
      </c>
      <c r="AN64" s="121">
        <f t="shared" ca="1" si="92"/>
        <v>0</v>
      </c>
      <c r="AO64" s="121">
        <f t="shared" ca="1" si="92"/>
        <v>0</v>
      </c>
      <c r="AP64" s="121">
        <f t="shared" ca="1" si="92"/>
        <v>0</v>
      </c>
      <c r="AQ64" s="121">
        <f t="shared" ca="1" si="92"/>
        <v>0</v>
      </c>
      <c r="AR64" s="121">
        <f t="shared" ca="1" si="92"/>
        <v>0</v>
      </c>
      <c r="AS64" s="121">
        <f t="shared" ca="1" si="92"/>
        <v>0</v>
      </c>
      <c r="AT64" s="121">
        <f t="shared" ca="1" si="92"/>
        <v>0</v>
      </c>
      <c r="AU64" s="121">
        <f t="shared" ca="1" si="92"/>
        <v>0</v>
      </c>
    </row>
    <row r="65" spans="1:47" ht="13.5" customHeight="1">
      <c r="B65" s="45">
        <f>HLOOKUP($B$2,Wiki!C2:K5,3,FALSE)</f>
        <v>6</v>
      </c>
      <c r="AE65" s="43"/>
      <c r="AF65" s="44"/>
      <c r="AG65" s="45">
        <f ca="1">AJ62</f>
        <v>1</v>
      </c>
      <c r="AH65" s="121">
        <f t="shared" ref="AH65:AU65" ca="1" si="93">IF(ISNA(AH10),0,IF(AH10="",0,IF(AH$62=$AG65,1,0)*AH10))</f>
        <v>0</v>
      </c>
      <c r="AI65" s="121">
        <f t="shared" ca="1" si="93"/>
        <v>0</v>
      </c>
      <c r="AJ65" s="121">
        <f t="shared" si="93"/>
        <v>0</v>
      </c>
      <c r="AK65" s="121">
        <f t="shared" ca="1" si="93"/>
        <v>0</v>
      </c>
      <c r="AL65" s="121">
        <f t="shared" ca="1" si="93"/>
        <v>0</v>
      </c>
      <c r="AM65" s="121">
        <f t="shared" ca="1" si="93"/>
        <v>0</v>
      </c>
      <c r="AN65" s="121">
        <f t="shared" ca="1" si="93"/>
        <v>0</v>
      </c>
      <c r="AO65" s="121">
        <f t="shared" ca="1" si="93"/>
        <v>0</v>
      </c>
      <c r="AP65" s="121">
        <f t="shared" ca="1" si="93"/>
        <v>0</v>
      </c>
      <c r="AQ65" s="121">
        <f t="shared" ca="1" si="93"/>
        <v>0</v>
      </c>
      <c r="AR65" s="121">
        <f t="shared" ca="1" si="93"/>
        <v>0</v>
      </c>
      <c r="AS65" s="121">
        <f t="shared" ca="1" si="93"/>
        <v>0</v>
      </c>
      <c r="AT65" s="121">
        <f t="shared" ca="1" si="93"/>
        <v>0</v>
      </c>
      <c r="AU65" s="121">
        <f t="shared" ca="1" si="93"/>
        <v>0</v>
      </c>
    </row>
    <row r="66" spans="1:47" ht="13.5" customHeight="1">
      <c r="B66" s="45">
        <f>HLOOKUP($B$2,Wiki!C2:K5,4,FALSE)</f>
        <v>0</v>
      </c>
      <c r="C66">
        <v>1</v>
      </c>
      <c r="D66">
        <v>1</v>
      </c>
      <c r="E66">
        <v>1</v>
      </c>
      <c r="F66">
        <v>1</v>
      </c>
      <c r="G66">
        <v>2</v>
      </c>
      <c r="H66">
        <v>2</v>
      </c>
      <c r="I66">
        <v>3</v>
      </c>
      <c r="J66">
        <v>3</v>
      </c>
      <c r="K66">
        <v>4</v>
      </c>
      <c r="L66">
        <v>4</v>
      </c>
      <c r="M66">
        <v>5</v>
      </c>
      <c r="N66">
        <v>5</v>
      </c>
      <c r="O66">
        <v>6</v>
      </c>
      <c r="AE66" s="43"/>
      <c r="AF66" s="44"/>
      <c r="AG66" s="45">
        <f ca="1">AK62</f>
        <v>1</v>
      </c>
      <c r="AH66" s="121">
        <f t="shared" ref="AH66:AU66" ca="1" si="94">IF(ISNA(AH11),0,IF(AH11="",0,IF(AH$62=$AG66,1,0)*AH11))</f>
        <v>0</v>
      </c>
      <c r="AI66" s="121">
        <f t="shared" ca="1" si="94"/>
        <v>0</v>
      </c>
      <c r="AJ66" s="121">
        <f t="shared" ca="1" si="94"/>
        <v>0</v>
      </c>
      <c r="AK66" s="121">
        <f t="shared" si="94"/>
        <v>0</v>
      </c>
      <c r="AL66" s="121">
        <f t="shared" ca="1" si="94"/>
        <v>0</v>
      </c>
      <c r="AM66" s="121">
        <f t="shared" ca="1" si="94"/>
        <v>0</v>
      </c>
      <c r="AN66" s="121">
        <f t="shared" ca="1" si="94"/>
        <v>0</v>
      </c>
      <c r="AO66" s="121">
        <f t="shared" ca="1" si="94"/>
        <v>0</v>
      </c>
      <c r="AP66" s="121">
        <f t="shared" ca="1" si="94"/>
        <v>0</v>
      </c>
      <c r="AQ66" s="121">
        <f t="shared" ca="1" si="94"/>
        <v>0</v>
      </c>
      <c r="AR66" s="121">
        <f t="shared" ca="1" si="94"/>
        <v>0</v>
      </c>
      <c r="AS66" s="121">
        <f t="shared" ca="1" si="94"/>
        <v>0</v>
      </c>
      <c r="AT66" s="121">
        <f t="shared" ca="1" si="94"/>
        <v>0</v>
      </c>
      <c r="AU66" s="121">
        <f t="shared" ca="1" si="94"/>
        <v>0</v>
      </c>
    </row>
    <row r="67" spans="1:47" ht="13.5" customHeight="1">
      <c r="AE67" s="43"/>
      <c r="AF67" s="44"/>
      <c r="AG67" s="45">
        <f ca="1">AL62</f>
        <v>1</v>
      </c>
      <c r="AH67" s="121">
        <f t="shared" ref="AH67:AU67" ca="1" si="95">IF(ISNA(AH12),0,IF(AH12="",0,IF(AH$62=$AG67,1,0)*AH12))</f>
        <v>0</v>
      </c>
      <c r="AI67" s="121">
        <f t="shared" ca="1" si="95"/>
        <v>0</v>
      </c>
      <c r="AJ67" s="121">
        <f t="shared" ca="1" si="95"/>
        <v>0</v>
      </c>
      <c r="AK67" s="121">
        <f t="shared" ca="1" si="95"/>
        <v>0</v>
      </c>
      <c r="AL67" s="121">
        <f t="shared" si="95"/>
        <v>0</v>
      </c>
      <c r="AM67" s="121">
        <f t="shared" ca="1" si="95"/>
        <v>0</v>
      </c>
      <c r="AN67" s="121">
        <f t="shared" ca="1" si="95"/>
        <v>0</v>
      </c>
      <c r="AO67" s="121">
        <f t="shared" ca="1" si="95"/>
        <v>0</v>
      </c>
      <c r="AP67" s="121">
        <f t="shared" ca="1" si="95"/>
        <v>0</v>
      </c>
      <c r="AQ67" s="121">
        <f t="shared" ca="1" si="95"/>
        <v>0</v>
      </c>
      <c r="AR67" s="121">
        <f t="shared" ca="1" si="95"/>
        <v>0</v>
      </c>
      <c r="AS67" s="121">
        <f t="shared" ca="1" si="95"/>
        <v>0</v>
      </c>
      <c r="AT67" s="121">
        <f t="shared" ca="1" si="95"/>
        <v>0</v>
      </c>
      <c r="AU67" s="121">
        <f t="shared" ca="1" si="95"/>
        <v>0</v>
      </c>
    </row>
    <row r="68" spans="1:47" ht="13.5" customHeight="1">
      <c r="C68" s="157"/>
      <c r="D68" s="158"/>
      <c r="E68" s="158"/>
      <c r="F68" s="158"/>
      <c r="G68" s="158"/>
      <c r="H68" s="158"/>
      <c r="I68" s="158"/>
      <c r="J68" s="158"/>
      <c r="K68" s="158"/>
      <c r="L68" s="158"/>
      <c r="M68" s="158"/>
      <c r="N68" s="158"/>
      <c r="O68" s="158"/>
      <c r="P68" s="159"/>
      <c r="T68" s="237"/>
      <c r="U68" s="237"/>
      <c r="V68" s="237"/>
      <c r="W68" s="237"/>
      <c r="X68" s="237"/>
      <c r="Y68" s="237"/>
      <c r="Z68" s="237"/>
      <c r="AA68" s="237"/>
      <c r="AB68" s="237"/>
      <c r="AE68" s="43"/>
      <c r="AF68" s="44"/>
      <c r="AG68" s="45">
        <f ca="1">AM62</f>
        <v>1</v>
      </c>
      <c r="AH68" s="121">
        <f t="shared" ref="AH68:AU68" ca="1" si="96">IF(ISNA(AH13),0,IF(AH13="",0,IF(AH$62=$AG68,1,0)*AH13))</f>
        <v>0</v>
      </c>
      <c r="AI68" s="121">
        <f t="shared" ca="1" si="96"/>
        <v>0</v>
      </c>
      <c r="AJ68" s="121">
        <f t="shared" ca="1" si="96"/>
        <v>0</v>
      </c>
      <c r="AK68" s="121">
        <f t="shared" ca="1" si="96"/>
        <v>0</v>
      </c>
      <c r="AL68" s="121">
        <f t="shared" ca="1" si="96"/>
        <v>0</v>
      </c>
      <c r="AM68" s="121">
        <f t="shared" si="96"/>
        <v>0</v>
      </c>
      <c r="AN68" s="121">
        <f t="shared" ca="1" si="96"/>
        <v>0</v>
      </c>
      <c r="AO68" s="121">
        <f t="shared" ca="1" si="96"/>
        <v>0</v>
      </c>
      <c r="AP68" s="121">
        <f t="shared" ca="1" si="96"/>
        <v>0</v>
      </c>
      <c r="AQ68" s="121">
        <f t="shared" ca="1" si="96"/>
        <v>0</v>
      </c>
      <c r="AR68" s="121">
        <f t="shared" ca="1" si="96"/>
        <v>0</v>
      </c>
      <c r="AS68" s="121">
        <f t="shared" ca="1" si="96"/>
        <v>0</v>
      </c>
      <c r="AT68" s="121">
        <f t="shared" ca="1" si="96"/>
        <v>0</v>
      </c>
      <c r="AU68" s="121">
        <f t="shared" ca="1" si="96"/>
        <v>0</v>
      </c>
    </row>
    <row r="69" spans="1:47" ht="13.5" customHeight="1">
      <c r="C69" s="160"/>
      <c r="D69" s="50" t="str">
        <f>IF($A69&gt;=$B$2,"",CONCATENATE("| "," |"))</f>
        <v>|  |</v>
      </c>
      <c r="E69" s="161" t="str">
        <f>IF($A69&gt;=$B$2,"",CONCATENATE(B22,"|",C22,"|"))</f>
        <v>休み|0|</v>
      </c>
      <c r="F69" s="50"/>
      <c r="G69" s="161" t="str">
        <f>IF($A69&gt;=$B$2,"",CONCATENATE(D22,"|",E22,"|"))</f>
        <v>バッチ|0|</v>
      </c>
      <c r="H69" s="50"/>
      <c r="I69" s="161" t="str">
        <f>IF($A69&gt;=$B$2,"",CONCATENATE(F22,"|",G22,"|"))</f>
        <v>秘宝館|0|</v>
      </c>
      <c r="J69" s="50"/>
      <c r="K69" s="161" t="str">
        <f>IF($A69&gt;=$B$2,"",CONCATENATE(H22,"|",I22,"|"))</f>
        <v>青い梅|0|</v>
      </c>
      <c r="L69" s="50"/>
      <c r="M69" s="161" t="str">
        <f>IF($B$64&gt;4,IF($A69&gt;=$B$2,"",CONCATENATE(J22,"|",K22,"|")),"")</f>
        <v>ティフ|0|</v>
      </c>
      <c r="N69" s="50"/>
      <c r="O69" s="50" t="str">
        <f>IF($B$64&gt;=O$66,IF($A69&gt;=$B$2,"",CONCATENATE(L22,"|",M22,"|")),"")</f>
        <v>アルバ|0|</v>
      </c>
      <c r="P69" s="162"/>
      <c r="R69" s="130"/>
      <c r="S69" s="130"/>
      <c r="T69" s="237"/>
      <c r="U69" s="237"/>
      <c r="V69" s="237"/>
      <c r="W69" s="237"/>
      <c r="X69" s="237"/>
      <c r="Y69" s="237"/>
      <c r="Z69" s="237"/>
      <c r="AA69" s="237"/>
      <c r="AB69" s="237"/>
      <c r="AE69" s="43"/>
      <c r="AF69" s="44"/>
      <c r="AG69" s="45">
        <f ca="1">AN62</f>
        <v>1</v>
      </c>
      <c r="AH69" s="121">
        <f t="shared" ref="AH69:AU69" ca="1" si="97">IF(ISNA(AH14),0,IF(AH14="",0,IF(AH$62=$AG69,1,0)*AH14))</f>
        <v>0</v>
      </c>
      <c r="AI69" s="121">
        <f t="shared" ca="1" si="97"/>
        <v>0</v>
      </c>
      <c r="AJ69" s="121">
        <f t="shared" ca="1" si="97"/>
        <v>0</v>
      </c>
      <c r="AK69" s="121">
        <f t="shared" ca="1" si="97"/>
        <v>0</v>
      </c>
      <c r="AL69" s="121">
        <f t="shared" ca="1" si="97"/>
        <v>0</v>
      </c>
      <c r="AM69" s="121">
        <f t="shared" ca="1" si="97"/>
        <v>0</v>
      </c>
      <c r="AN69" s="121">
        <f t="shared" si="97"/>
        <v>0</v>
      </c>
      <c r="AO69" s="121">
        <f t="shared" ca="1" si="97"/>
        <v>0</v>
      </c>
      <c r="AP69" s="121">
        <f t="shared" ca="1" si="97"/>
        <v>0</v>
      </c>
      <c r="AQ69" s="121">
        <f t="shared" ca="1" si="97"/>
        <v>0</v>
      </c>
      <c r="AR69" s="121">
        <f t="shared" ca="1" si="97"/>
        <v>0</v>
      </c>
      <c r="AS69" s="121">
        <f t="shared" ca="1" si="97"/>
        <v>0</v>
      </c>
      <c r="AT69" s="121">
        <f t="shared" ca="1" si="97"/>
        <v>0</v>
      </c>
      <c r="AU69" s="121">
        <f t="shared" ca="1" si="97"/>
        <v>0</v>
      </c>
    </row>
    <row r="70" spans="1:47">
      <c r="A70">
        <v>1</v>
      </c>
      <c r="C70" s="160"/>
      <c r="D70" s="50" t="str">
        <f t="shared" ref="D70:D82" si="98">IF($A70&gt;=$B$2,"",CONCATENATE("| ",A70," |"))</f>
        <v>| 1 |</v>
      </c>
      <c r="E70" s="161" t="str">
        <f t="shared" ref="E70:E82" ca="1" si="99">IF($A70&gt;=$B$2,"",CONCATENATE(B23,"|",IF(ISBLANK(C23),"-",C23),"|"))</f>
        <v>白い春|-|</v>
      </c>
      <c r="F70" s="50"/>
      <c r="G70" s="161" t="str">
        <f t="shared" ref="G70:G82" ca="1" si="100">IF($A70&gt;=$B$2,"",CONCATENATE(D23,"|",IF(ISBLANK(E23),"-",E23),"|"))</f>
        <v>風車組|-|</v>
      </c>
      <c r="H70" s="50"/>
      <c r="I70" s="161" t="str">
        <f t="shared" ref="I70:I82" ca="1" si="101">IF($A70&gt;=$B$2,"",CONCATENATE(F23,"|",IF(ISBLANK(G23),"-",G23),"|"))</f>
        <v>クルB|-|</v>
      </c>
      <c r="J70" s="50"/>
      <c r="K70" s="161" t="str">
        <f t="shared" ref="K70:K82" ca="1" si="102">IF($A70&gt;=$B$2,"",CONCATENATE(H23,"|",IF(ISBLANK(I23),"-",I23),"|"))</f>
        <v>アゴB|-|</v>
      </c>
      <c r="L70" s="50"/>
      <c r="M70" s="161" t="str">
        <f t="shared" ref="M70:M82" ca="1" si="103">IF($B$64&gt;=M$66,IF($A70&gt;=$B$2,"",CONCATENATE(J23,"|",IF(ISBLANK(K23),"-",K23),"|")),"")</f>
        <v>金FA|-|</v>
      </c>
      <c r="N70" s="161"/>
      <c r="O70" s="161" t="str">
        <f t="shared" ref="O70:O82" ca="1" si="104">IF($B$64&gt;=O$66,IF($A70&gt;=$B$2,"",CONCATENATE(L23,"|",IF(ISBLANK(M23),"-",M23),"|")),"")</f>
        <v>黄金境|-|</v>
      </c>
      <c r="P70" s="162"/>
      <c r="R70" s="130"/>
      <c r="S70" s="130"/>
      <c r="T70" s="237"/>
      <c r="U70" s="237"/>
      <c r="V70" s="237"/>
      <c r="W70" s="237"/>
      <c r="X70" s="237"/>
      <c r="Y70" s="237"/>
      <c r="Z70" s="237"/>
      <c r="AA70" s="237"/>
      <c r="AB70" s="237"/>
      <c r="AE70" s="43"/>
      <c r="AF70" s="44"/>
      <c r="AG70" s="45">
        <f ca="1">AO62</f>
        <v>1</v>
      </c>
      <c r="AH70" s="121">
        <f t="shared" ref="AH70:AU70" ca="1" si="105">IF(ISNA(AH15),0,IF(AH15="",0,IF(AH$62=$AG70,1,0)*AH15))</f>
        <v>0</v>
      </c>
      <c r="AI70" s="121">
        <f t="shared" ca="1" si="105"/>
        <v>0</v>
      </c>
      <c r="AJ70" s="121">
        <f t="shared" ca="1" si="105"/>
        <v>0</v>
      </c>
      <c r="AK70" s="121">
        <f t="shared" ca="1" si="105"/>
        <v>0</v>
      </c>
      <c r="AL70" s="121">
        <f t="shared" ca="1" si="105"/>
        <v>0</v>
      </c>
      <c r="AM70" s="121">
        <f t="shared" ca="1" si="105"/>
        <v>0</v>
      </c>
      <c r="AN70" s="121">
        <f t="shared" ca="1" si="105"/>
        <v>0</v>
      </c>
      <c r="AO70" s="121">
        <f t="shared" si="105"/>
        <v>0</v>
      </c>
      <c r="AP70" s="121">
        <f t="shared" ca="1" si="105"/>
        <v>0</v>
      </c>
      <c r="AQ70" s="121">
        <f t="shared" ca="1" si="105"/>
        <v>0</v>
      </c>
      <c r="AR70" s="121">
        <f t="shared" ca="1" si="105"/>
        <v>0</v>
      </c>
      <c r="AS70" s="121">
        <f t="shared" ca="1" si="105"/>
        <v>0</v>
      </c>
      <c r="AT70" s="121">
        <f t="shared" ca="1" si="105"/>
        <v>0</v>
      </c>
      <c r="AU70" s="121">
        <f t="shared" ca="1" si="105"/>
        <v>0</v>
      </c>
    </row>
    <row r="71" spans="1:47">
      <c r="A71">
        <v>2</v>
      </c>
      <c r="C71" s="160"/>
      <c r="D71" s="50" t="str">
        <f t="shared" si="98"/>
        <v>| 2 |</v>
      </c>
      <c r="E71" s="161" t="str">
        <f t="shared" ca="1" si="99"/>
        <v>風車組|-|</v>
      </c>
      <c r="F71" s="50"/>
      <c r="G71" s="161" t="str">
        <f t="shared" ca="1" si="100"/>
        <v>アゴB|-|</v>
      </c>
      <c r="H71" s="50"/>
      <c r="I71" s="161" t="str">
        <f t="shared" ca="1" si="101"/>
        <v>金FA|-|</v>
      </c>
      <c r="J71" s="50"/>
      <c r="K71" s="161" t="str">
        <f t="shared" ca="1" si="102"/>
        <v>黄金境|-|</v>
      </c>
      <c r="L71" s="50"/>
      <c r="M71" s="161" t="str">
        <f t="shared" ca="1" si="103"/>
        <v>アルバ|-|</v>
      </c>
      <c r="N71" s="161"/>
      <c r="O71" s="161" t="str">
        <f t="shared" ca="1" si="104"/>
        <v>ティフ|-|</v>
      </c>
      <c r="P71" s="162"/>
      <c r="R71" s="130"/>
      <c r="S71" s="130"/>
      <c r="T71" s="130"/>
      <c r="AE71" s="43"/>
      <c r="AF71" s="44"/>
      <c r="AG71" s="45">
        <f ca="1">AP62</f>
        <v>1</v>
      </c>
      <c r="AH71" s="121">
        <f t="shared" ref="AH71:AU71" ca="1" si="106">IF(ISNA(AH16),0,IF(AH16="",0,IF(AH$62=$AG71,1,0)*AH16))</f>
        <v>0</v>
      </c>
      <c r="AI71" s="121">
        <f t="shared" ca="1" si="106"/>
        <v>0</v>
      </c>
      <c r="AJ71" s="121">
        <f t="shared" ca="1" si="106"/>
        <v>0</v>
      </c>
      <c r="AK71" s="121">
        <f t="shared" ca="1" si="106"/>
        <v>0</v>
      </c>
      <c r="AL71" s="121">
        <f t="shared" ca="1" si="106"/>
        <v>0</v>
      </c>
      <c r="AM71" s="121">
        <f t="shared" ca="1" si="106"/>
        <v>0</v>
      </c>
      <c r="AN71" s="121">
        <f t="shared" ca="1" si="106"/>
        <v>0</v>
      </c>
      <c r="AO71" s="121">
        <f t="shared" ca="1" si="106"/>
        <v>0</v>
      </c>
      <c r="AP71" s="121">
        <f t="shared" si="106"/>
        <v>0</v>
      </c>
      <c r="AQ71" s="121">
        <f t="shared" ca="1" si="106"/>
        <v>0</v>
      </c>
      <c r="AR71" s="121">
        <f t="shared" ca="1" si="106"/>
        <v>0</v>
      </c>
      <c r="AS71" s="121">
        <f t="shared" ca="1" si="106"/>
        <v>0</v>
      </c>
      <c r="AT71" s="121">
        <f t="shared" ca="1" si="106"/>
        <v>0</v>
      </c>
      <c r="AU71" s="121">
        <f t="shared" ca="1" si="106"/>
        <v>0</v>
      </c>
    </row>
    <row r="72" spans="1:47">
      <c r="A72">
        <v>3</v>
      </c>
      <c r="C72" s="160"/>
      <c r="D72" s="50" t="str">
        <f t="shared" si="98"/>
        <v>| 3 |</v>
      </c>
      <c r="E72" s="161" t="str">
        <f t="shared" ca="1" si="99"/>
        <v>クルB|-|</v>
      </c>
      <c r="F72" s="50"/>
      <c r="G72" s="161" t="str">
        <f t="shared" ca="1" si="100"/>
        <v>黄金境|-|</v>
      </c>
      <c r="H72" s="50"/>
      <c r="I72" s="161" t="str">
        <f t="shared" ca="1" si="101"/>
        <v>アルバ|-|</v>
      </c>
      <c r="J72" s="50"/>
      <c r="K72" s="161" t="str">
        <f t="shared" ca="1" si="102"/>
        <v>ティフ|-|</v>
      </c>
      <c r="L72" s="50"/>
      <c r="M72" s="161" t="str">
        <f t="shared" ca="1" si="103"/>
        <v>青い梅|-|</v>
      </c>
      <c r="N72" s="161"/>
      <c r="O72" s="161" t="str">
        <f t="shared" ca="1" si="104"/>
        <v>秘宝館|-|</v>
      </c>
      <c r="P72" s="162"/>
      <c r="R72" s="130"/>
      <c r="S72" s="130"/>
      <c r="T72" s="130"/>
      <c r="AE72" s="43"/>
      <c r="AF72" s="44"/>
      <c r="AG72" s="45">
        <f ca="1">AQ$62</f>
        <v>1</v>
      </c>
      <c r="AH72" s="121">
        <f t="shared" ref="AH72:AU72" ca="1" si="107">IF(ISNA(AH17),0,IF(AH17="",0,IF(AH$62=$AG72,1,0)*AH17))</f>
        <v>0</v>
      </c>
      <c r="AI72" s="121">
        <f t="shared" ca="1" si="107"/>
        <v>0</v>
      </c>
      <c r="AJ72" s="121">
        <f t="shared" ca="1" si="107"/>
        <v>0</v>
      </c>
      <c r="AK72" s="121">
        <f t="shared" ca="1" si="107"/>
        <v>0</v>
      </c>
      <c r="AL72" s="121">
        <f t="shared" ca="1" si="107"/>
        <v>0</v>
      </c>
      <c r="AM72" s="121">
        <f t="shared" ca="1" si="107"/>
        <v>0</v>
      </c>
      <c r="AN72" s="121">
        <f t="shared" ca="1" si="107"/>
        <v>0</v>
      </c>
      <c r="AO72" s="121">
        <f t="shared" ca="1" si="107"/>
        <v>0</v>
      </c>
      <c r="AP72" s="121">
        <f t="shared" ca="1" si="107"/>
        <v>0</v>
      </c>
      <c r="AQ72" s="121">
        <f t="shared" si="107"/>
        <v>0</v>
      </c>
      <c r="AR72" s="121">
        <f t="shared" ca="1" si="107"/>
        <v>0</v>
      </c>
      <c r="AS72" s="121">
        <f t="shared" ca="1" si="107"/>
        <v>0</v>
      </c>
      <c r="AT72" s="121">
        <f t="shared" ca="1" si="107"/>
        <v>0</v>
      </c>
      <c r="AU72" s="121">
        <f t="shared" ca="1" si="107"/>
        <v>0</v>
      </c>
    </row>
    <row r="73" spans="1:47">
      <c r="A73">
        <v>4</v>
      </c>
      <c r="C73" s="160"/>
      <c r="D73" s="50" t="str">
        <f t="shared" si="98"/>
        <v>| 4 |</v>
      </c>
      <c r="E73" s="161" t="str">
        <f t="shared" ca="1" si="99"/>
        <v>アゴB|-|</v>
      </c>
      <c r="F73" s="50"/>
      <c r="G73" s="161" t="str">
        <f t="shared" ca="1" si="100"/>
        <v>ティフ|-|</v>
      </c>
      <c r="H73" s="50"/>
      <c r="I73" s="161" t="str">
        <f t="shared" ca="1" si="101"/>
        <v>青い梅|-|</v>
      </c>
      <c r="J73" s="50"/>
      <c r="K73" s="161" t="str">
        <f t="shared" ca="1" si="102"/>
        <v>秘宝館|-|</v>
      </c>
      <c r="L73" s="50"/>
      <c r="M73" s="161" t="str">
        <f t="shared" ca="1" si="103"/>
        <v>バッチ|-|</v>
      </c>
      <c r="N73" s="161"/>
      <c r="O73" s="161" t="str">
        <f t="shared" ca="1" si="104"/>
        <v>白い春|-|</v>
      </c>
      <c r="P73" s="162"/>
      <c r="R73" s="130"/>
      <c r="S73" s="130"/>
      <c r="T73" s="130"/>
      <c r="AE73" s="43"/>
      <c r="AF73" s="44"/>
      <c r="AG73" s="45">
        <f ca="1">AR$62</f>
        <v>1</v>
      </c>
      <c r="AH73" s="121">
        <f t="shared" ref="AH73:AU73" ca="1" si="108">IF(ISNA(AH18),0,IF(AH18="",0,IF(AH$62=$AG73,1,0)*AH18))</f>
        <v>0</v>
      </c>
      <c r="AI73" s="121">
        <f t="shared" ca="1" si="108"/>
        <v>0</v>
      </c>
      <c r="AJ73" s="121">
        <f t="shared" ca="1" si="108"/>
        <v>0</v>
      </c>
      <c r="AK73" s="121">
        <f t="shared" ca="1" si="108"/>
        <v>0</v>
      </c>
      <c r="AL73" s="121">
        <f t="shared" ca="1" si="108"/>
        <v>0</v>
      </c>
      <c r="AM73" s="121">
        <f t="shared" ca="1" si="108"/>
        <v>0</v>
      </c>
      <c r="AN73" s="121">
        <f t="shared" ca="1" si="108"/>
        <v>0</v>
      </c>
      <c r="AO73" s="121">
        <f t="shared" ca="1" si="108"/>
        <v>0</v>
      </c>
      <c r="AP73" s="121">
        <f t="shared" ca="1" si="108"/>
        <v>0</v>
      </c>
      <c r="AQ73" s="121">
        <f t="shared" ca="1" si="108"/>
        <v>0</v>
      </c>
      <c r="AR73" s="121">
        <f t="shared" si="108"/>
        <v>0</v>
      </c>
      <c r="AS73" s="121">
        <f t="shared" ca="1" si="108"/>
        <v>0</v>
      </c>
      <c r="AT73" s="121">
        <f t="shared" ca="1" si="108"/>
        <v>0</v>
      </c>
      <c r="AU73" s="121">
        <f t="shared" ca="1" si="108"/>
        <v>0</v>
      </c>
    </row>
    <row r="74" spans="1:47">
      <c r="A74">
        <v>5</v>
      </c>
      <c r="C74" s="160"/>
      <c r="D74" s="50" t="str">
        <f t="shared" si="98"/>
        <v>| 5 |</v>
      </c>
      <c r="E74" s="161" t="str">
        <f t="shared" ca="1" si="99"/>
        <v>金FA|-|</v>
      </c>
      <c r="F74" s="50"/>
      <c r="G74" s="161" t="str">
        <f t="shared" ca="1" si="100"/>
        <v>秘宝館|-|</v>
      </c>
      <c r="H74" s="50"/>
      <c r="I74" s="161" t="str">
        <f t="shared" ca="1" si="101"/>
        <v>バッチ|-|</v>
      </c>
      <c r="J74" s="50"/>
      <c r="K74" s="161" t="str">
        <f t="shared" ca="1" si="102"/>
        <v>白い春|-|</v>
      </c>
      <c r="L74" s="50"/>
      <c r="M74" s="161" t="str">
        <f t="shared" ca="1" si="103"/>
        <v>風車組|-|</v>
      </c>
      <c r="N74" s="161"/>
      <c r="O74" s="161" t="str">
        <f t="shared" ca="1" si="104"/>
        <v>クルB|-|</v>
      </c>
      <c r="P74" s="162"/>
      <c r="R74" s="130"/>
      <c r="S74" s="130"/>
      <c r="T74" s="130"/>
      <c r="AE74" s="43"/>
      <c r="AF74" s="44"/>
      <c r="AG74" s="45">
        <f ca="1">AS$62</f>
        <v>1</v>
      </c>
      <c r="AH74" s="121">
        <f t="shared" ref="AH74:AU74" ca="1" si="109">IF(ISNA(AH19),0,IF(AH19="",0,IF(AH$62=$AG74,1,0)*AH19))</f>
        <v>0</v>
      </c>
      <c r="AI74" s="121">
        <f t="shared" ca="1" si="109"/>
        <v>0</v>
      </c>
      <c r="AJ74" s="121">
        <f t="shared" ca="1" si="109"/>
        <v>0</v>
      </c>
      <c r="AK74" s="121">
        <f t="shared" ca="1" si="109"/>
        <v>0</v>
      </c>
      <c r="AL74" s="121">
        <f t="shared" ca="1" si="109"/>
        <v>0</v>
      </c>
      <c r="AM74" s="121">
        <f t="shared" ca="1" si="109"/>
        <v>0</v>
      </c>
      <c r="AN74" s="121">
        <f t="shared" ca="1" si="109"/>
        <v>0</v>
      </c>
      <c r="AO74" s="121">
        <f t="shared" ca="1" si="109"/>
        <v>0</v>
      </c>
      <c r="AP74" s="121">
        <f t="shared" ca="1" si="109"/>
        <v>0</v>
      </c>
      <c r="AQ74" s="121">
        <f t="shared" ca="1" si="109"/>
        <v>0</v>
      </c>
      <c r="AR74" s="121">
        <f t="shared" ca="1" si="109"/>
        <v>0</v>
      </c>
      <c r="AS74" s="121">
        <f t="shared" si="109"/>
        <v>0</v>
      </c>
      <c r="AT74" s="121">
        <f t="shared" ca="1" si="109"/>
        <v>0</v>
      </c>
      <c r="AU74" s="121">
        <f t="shared" ca="1" si="109"/>
        <v>0</v>
      </c>
    </row>
    <row r="75" spans="1:47">
      <c r="A75">
        <v>6</v>
      </c>
      <c r="C75" s="160"/>
      <c r="D75" s="50" t="str">
        <f t="shared" si="98"/>
        <v>| 6 |</v>
      </c>
      <c r="E75" s="161" t="str">
        <f t="shared" ca="1" si="99"/>
        <v>黄金境|-|</v>
      </c>
      <c r="F75" s="50"/>
      <c r="G75" s="161" t="str">
        <f t="shared" ca="1" si="100"/>
        <v>白い春|-|</v>
      </c>
      <c r="H75" s="50"/>
      <c r="I75" s="161" t="str">
        <f t="shared" ca="1" si="101"/>
        <v>風車組|-|</v>
      </c>
      <c r="J75" s="50"/>
      <c r="K75" s="161" t="str">
        <f t="shared" ca="1" si="102"/>
        <v>クルB|-|</v>
      </c>
      <c r="L75" s="50"/>
      <c r="M75" s="161" t="str">
        <f t="shared" ca="1" si="103"/>
        <v>アゴB|-|</v>
      </c>
      <c r="N75" s="161"/>
      <c r="O75" s="161" t="str">
        <f t="shared" ca="1" si="104"/>
        <v>金FA|-|</v>
      </c>
      <c r="P75" s="162"/>
      <c r="R75" s="130"/>
      <c r="S75" s="130"/>
      <c r="T75" s="130"/>
      <c r="AE75" s="43"/>
      <c r="AF75" s="44"/>
      <c r="AG75" s="45">
        <f ca="1">AT$62</f>
        <v>1</v>
      </c>
      <c r="AH75" s="121">
        <f t="shared" ref="AH75:AU75" ca="1" si="110">IF(ISNA(AH20),0,IF(AH20="",0,IF(AH$62=$AG75,1,0)*AH20))</f>
        <v>0</v>
      </c>
      <c r="AI75" s="121">
        <f t="shared" ca="1" si="110"/>
        <v>0</v>
      </c>
      <c r="AJ75" s="121">
        <f t="shared" ca="1" si="110"/>
        <v>0</v>
      </c>
      <c r="AK75" s="121">
        <f t="shared" ca="1" si="110"/>
        <v>0</v>
      </c>
      <c r="AL75" s="121">
        <f t="shared" ca="1" si="110"/>
        <v>0</v>
      </c>
      <c r="AM75" s="121">
        <f t="shared" ca="1" si="110"/>
        <v>0</v>
      </c>
      <c r="AN75" s="121">
        <f t="shared" ca="1" si="110"/>
        <v>0</v>
      </c>
      <c r="AO75" s="121">
        <f t="shared" ca="1" si="110"/>
        <v>0</v>
      </c>
      <c r="AP75" s="121">
        <f t="shared" ca="1" si="110"/>
        <v>0</v>
      </c>
      <c r="AQ75" s="121">
        <f t="shared" ca="1" si="110"/>
        <v>0</v>
      </c>
      <c r="AR75" s="121">
        <f t="shared" ca="1" si="110"/>
        <v>0</v>
      </c>
      <c r="AS75" s="121">
        <f t="shared" ca="1" si="110"/>
        <v>0</v>
      </c>
      <c r="AT75" s="121">
        <f t="shared" si="110"/>
        <v>0</v>
      </c>
      <c r="AU75" s="121">
        <f t="shared" ca="1" si="110"/>
        <v>0</v>
      </c>
    </row>
    <row r="76" spans="1:47">
      <c r="A76">
        <v>7</v>
      </c>
      <c r="C76" s="160"/>
      <c r="D76" s="50" t="str">
        <f t="shared" si="98"/>
        <v>| 7 |</v>
      </c>
      <c r="E76" s="161" t="str">
        <f t="shared" ca="1" si="99"/>
        <v>アルバ|-|</v>
      </c>
      <c r="F76" s="50"/>
      <c r="G76" s="161" t="str">
        <f t="shared" ca="1" si="100"/>
        <v>クルB|-|</v>
      </c>
      <c r="H76" s="50"/>
      <c r="I76" s="161" t="str">
        <f t="shared" ca="1" si="101"/>
        <v>アゴB|-|</v>
      </c>
      <c r="J76" s="50"/>
      <c r="K76" s="161" t="str">
        <f t="shared" ca="1" si="102"/>
        <v>金FA|-|</v>
      </c>
      <c r="L76" s="50"/>
      <c r="M76" s="161" t="str">
        <f t="shared" ca="1" si="103"/>
        <v>黄金境|-|</v>
      </c>
      <c r="N76" s="161"/>
      <c r="O76" s="161" t="str">
        <f t="shared" ca="1" si="104"/>
        <v>休み|-|</v>
      </c>
      <c r="P76" s="162"/>
      <c r="R76" s="130"/>
      <c r="S76" s="130"/>
      <c r="T76" s="130"/>
      <c r="AE76" s="43"/>
      <c r="AF76" s="44"/>
      <c r="AG76" s="45">
        <f ca="1">AU$62</f>
        <v>1</v>
      </c>
      <c r="AH76" s="121">
        <f t="shared" ref="AH76:AU76" ca="1" si="111">IF(ISNA(AH21),0,IF(AH21="",0,IF(AH$62=$AG76,1,0)*AH21))</f>
        <v>0</v>
      </c>
      <c r="AI76" s="121">
        <f t="shared" ca="1" si="111"/>
        <v>0</v>
      </c>
      <c r="AJ76" s="121">
        <f t="shared" ca="1" si="111"/>
        <v>0</v>
      </c>
      <c r="AK76" s="121">
        <f t="shared" ca="1" si="111"/>
        <v>0</v>
      </c>
      <c r="AL76" s="121">
        <f t="shared" ca="1" si="111"/>
        <v>0</v>
      </c>
      <c r="AM76" s="121">
        <f t="shared" ca="1" si="111"/>
        <v>0</v>
      </c>
      <c r="AN76" s="121">
        <f t="shared" ca="1" si="111"/>
        <v>0</v>
      </c>
      <c r="AO76" s="121">
        <f t="shared" ca="1" si="111"/>
        <v>0</v>
      </c>
      <c r="AP76" s="121">
        <f t="shared" ca="1" si="111"/>
        <v>0</v>
      </c>
      <c r="AQ76" s="121">
        <f t="shared" ca="1" si="111"/>
        <v>0</v>
      </c>
      <c r="AR76" s="121">
        <f t="shared" ca="1" si="111"/>
        <v>0</v>
      </c>
      <c r="AS76" s="121">
        <f t="shared" ca="1" si="111"/>
        <v>0</v>
      </c>
      <c r="AT76" s="121">
        <f t="shared" ca="1" si="111"/>
        <v>0</v>
      </c>
      <c r="AU76" s="121">
        <f t="shared" si="111"/>
        <v>0</v>
      </c>
    </row>
    <row r="77" spans="1:47">
      <c r="A77">
        <v>8</v>
      </c>
      <c r="C77" s="160"/>
      <c r="D77" s="50" t="str">
        <f t="shared" si="98"/>
        <v>| 8 |</v>
      </c>
      <c r="E77" s="161" t="str">
        <f t="shared" ca="1" si="99"/>
        <v>ティフ|-|</v>
      </c>
      <c r="F77" s="50"/>
      <c r="G77" s="161" t="str">
        <f t="shared" ca="1" si="100"/>
        <v>金FA|-|</v>
      </c>
      <c r="H77" s="50"/>
      <c r="I77" s="161" t="str">
        <f t="shared" ca="1" si="101"/>
        <v>黄金境|-|</v>
      </c>
      <c r="J77" s="50"/>
      <c r="K77" s="161" t="str">
        <f t="shared" ca="1" si="102"/>
        <v>アルバ|-|</v>
      </c>
      <c r="L77" s="50"/>
      <c r="M77" s="161" t="str">
        <f t="shared" ca="1" si="103"/>
        <v>休み|-|</v>
      </c>
      <c r="N77" s="161"/>
      <c r="O77" s="161" t="str">
        <f t="shared" ca="1" si="104"/>
        <v>青い梅|-|</v>
      </c>
      <c r="P77" s="162"/>
      <c r="R77" s="130"/>
      <c r="S77" s="130"/>
      <c r="T77" s="130"/>
      <c r="AE77" s="43"/>
      <c r="AF77" s="44"/>
      <c r="AH77" s="139">
        <f t="shared" ref="AH77:AU77" ca="1" si="112">AH62-SUM(AH63:AH76)/100</f>
        <v>1</v>
      </c>
      <c r="AI77" s="139">
        <f t="shared" ca="1" si="112"/>
        <v>1</v>
      </c>
      <c r="AJ77" s="139">
        <f t="shared" ca="1" si="112"/>
        <v>1</v>
      </c>
      <c r="AK77" s="139">
        <f t="shared" ca="1" si="112"/>
        <v>1</v>
      </c>
      <c r="AL77" s="139">
        <f t="shared" ca="1" si="112"/>
        <v>1</v>
      </c>
      <c r="AM77" s="139">
        <f t="shared" ca="1" si="112"/>
        <v>1</v>
      </c>
      <c r="AN77" s="139">
        <f t="shared" ca="1" si="112"/>
        <v>1</v>
      </c>
      <c r="AO77" s="139">
        <f t="shared" ca="1" si="112"/>
        <v>1</v>
      </c>
      <c r="AP77" s="139">
        <f t="shared" ca="1" si="112"/>
        <v>1</v>
      </c>
      <c r="AQ77" s="139">
        <f t="shared" ca="1" si="112"/>
        <v>1</v>
      </c>
      <c r="AR77" s="139">
        <f t="shared" ca="1" si="112"/>
        <v>1</v>
      </c>
      <c r="AS77" s="139">
        <f t="shared" ca="1" si="112"/>
        <v>1</v>
      </c>
      <c r="AT77" s="139">
        <f t="shared" ca="1" si="112"/>
        <v>1</v>
      </c>
      <c r="AU77" s="139">
        <f t="shared" ca="1" si="112"/>
        <v>1</v>
      </c>
    </row>
    <row r="78" spans="1:47">
      <c r="A78">
        <v>9</v>
      </c>
      <c r="C78" s="160"/>
      <c r="D78" s="50" t="str">
        <f t="shared" si="98"/>
        <v>| 9 |</v>
      </c>
      <c r="E78" s="161" t="str">
        <f t="shared" ca="1" si="99"/>
        <v>青い梅|-|</v>
      </c>
      <c r="F78" s="50"/>
      <c r="G78" s="161" t="str">
        <f t="shared" ca="1" si="100"/>
        <v>アルバ|-|</v>
      </c>
      <c r="H78" s="50"/>
      <c r="I78" s="161" t="str">
        <f t="shared" ca="1" si="101"/>
        <v>ティフ|-|</v>
      </c>
      <c r="J78" s="50"/>
      <c r="K78" s="161" t="str">
        <f t="shared" ca="1" si="102"/>
        <v>休み|-|</v>
      </c>
      <c r="L78" s="50"/>
      <c r="M78" s="161" t="str">
        <f t="shared" ca="1" si="103"/>
        <v>秘宝館|-|</v>
      </c>
      <c r="N78" s="161"/>
      <c r="O78" s="161" t="str">
        <f t="shared" ca="1" si="104"/>
        <v>バッチ|-|</v>
      </c>
      <c r="P78" s="162"/>
      <c r="R78" s="130"/>
      <c r="S78" s="130"/>
      <c r="T78" s="130"/>
      <c r="AE78" s="43"/>
      <c r="AF78" s="44"/>
      <c r="AG78" t="s">
        <v>210</v>
      </c>
      <c r="AH78" s="118">
        <f t="shared" ref="AH78:AU78" ca="1" si="113">RANK(AH77,$AH$77:$AU$77,1)</f>
        <v>1</v>
      </c>
      <c r="AI78" s="119">
        <f t="shared" ca="1" si="113"/>
        <v>1</v>
      </c>
      <c r="AJ78" s="119">
        <f t="shared" ca="1" si="113"/>
        <v>1</v>
      </c>
      <c r="AK78" s="119">
        <f t="shared" ca="1" si="113"/>
        <v>1</v>
      </c>
      <c r="AL78" s="119">
        <f t="shared" ca="1" si="113"/>
        <v>1</v>
      </c>
      <c r="AM78" s="119">
        <f t="shared" ca="1" si="113"/>
        <v>1</v>
      </c>
      <c r="AN78" s="119">
        <f t="shared" ca="1" si="113"/>
        <v>1</v>
      </c>
      <c r="AO78" s="119">
        <f t="shared" ca="1" si="113"/>
        <v>1</v>
      </c>
      <c r="AP78" s="119">
        <f t="shared" ca="1" si="113"/>
        <v>1</v>
      </c>
      <c r="AQ78" s="119">
        <f t="shared" ca="1" si="113"/>
        <v>1</v>
      </c>
      <c r="AR78" s="119">
        <f t="shared" ca="1" si="113"/>
        <v>1</v>
      </c>
      <c r="AS78" s="119">
        <f t="shared" ca="1" si="113"/>
        <v>1</v>
      </c>
      <c r="AT78" s="119">
        <f t="shared" ca="1" si="113"/>
        <v>1</v>
      </c>
      <c r="AU78" s="120">
        <f t="shared" ca="1" si="113"/>
        <v>1</v>
      </c>
    </row>
    <row r="79" spans="1:47">
      <c r="A79">
        <v>10</v>
      </c>
      <c r="C79" s="160"/>
      <c r="D79" s="50" t="str">
        <f t="shared" si="98"/>
        <v>| 10 |</v>
      </c>
      <c r="E79" s="161" t="str">
        <f t="shared" ca="1" si="99"/>
        <v>秘宝館|-|</v>
      </c>
      <c r="F79" s="50"/>
      <c r="G79" s="161" t="str">
        <f t="shared" ca="1" si="100"/>
        <v>青い梅|-|</v>
      </c>
      <c r="H79" s="50"/>
      <c r="I79" s="161" t="str">
        <f t="shared" ca="1" si="101"/>
        <v>休み|-|</v>
      </c>
      <c r="J79" s="50"/>
      <c r="K79" s="161" t="str">
        <f t="shared" ca="1" si="102"/>
        <v>バッチ|-|</v>
      </c>
      <c r="L79" s="50"/>
      <c r="M79" s="161" t="str">
        <f t="shared" ca="1" si="103"/>
        <v>白い春|-|</v>
      </c>
      <c r="N79" s="161"/>
      <c r="O79" s="161" t="str">
        <f t="shared" ca="1" si="104"/>
        <v>風車組|-|</v>
      </c>
      <c r="P79" s="162"/>
      <c r="R79" s="130"/>
      <c r="S79" s="130"/>
      <c r="T79" s="130"/>
      <c r="AE79" s="43"/>
      <c r="AF79" s="44"/>
      <c r="AG79" s="45">
        <f ca="1">AH78</f>
        <v>1</v>
      </c>
      <c r="AH79" s="121">
        <f t="shared" ref="AH79:AU79" si="114">IF(ISNA(AH8),0,IF(AH8="",0,IF(AH$78=$AG79,1,0)*AH8))</f>
        <v>0</v>
      </c>
      <c r="AI79" s="121">
        <f t="shared" ca="1" si="114"/>
        <v>0</v>
      </c>
      <c r="AJ79" s="121">
        <f t="shared" ca="1" si="114"/>
        <v>0</v>
      </c>
      <c r="AK79" s="121">
        <f t="shared" ca="1" si="114"/>
        <v>0</v>
      </c>
      <c r="AL79" s="121">
        <f t="shared" ca="1" si="114"/>
        <v>0</v>
      </c>
      <c r="AM79" s="121">
        <f t="shared" ca="1" si="114"/>
        <v>0</v>
      </c>
      <c r="AN79" s="121">
        <f t="shared" ca="1" si="114"/>
        <v>0</v>
      </c>
      <c r="AO79" s="121">
        <f t="shared" ca="1" si="114"/>
        <v>0</v>
      </c>
      <c r="AP79" s="121">
        <f t="shared" ca="1" si="114"/>
        <v>0</v>
      </c>
      <c r="AQ79" s="121">
        <f t="shared" ca="1" si="114"/>
        <v>0</v>
      </c>
      <c r="AR79" s="121">
        <f t="shared" ca="1" si="114"/>
        <v>0</v>
      </c>
      <c r="AS79" s="121">
        <f t="shared" ca="1" si="114"/>
        <v>0</v>
      </c>
      <c r="AT79" s="121">
        <f t="shared" ca="1" si="114"/>
        <v>0</v>
      </c>
      <c r="AU79" s="121">
        <f t="shared" ca="1" si="114"/>
        <v>0</v>
      </c>
    </row>
    <row r="80" spans="1:47">
      <c r="A80">
        <v>11</v>
      </c>
      <c r="C80" s="160"/>
      <c r="D80" s="50" t="str">
        <f t="shared" si="98"/>
        <v>| 11 |</v>
      </c>
      <c r="E80" s="161" t="str">
        <f t="shared" ca="1" si="99"/>
        <v>バッチ|-|</v>
      </c>
      <c r="F80" s="50"/>
      <c r="G80" s="161" t="str">
        <f t="shared" ca="1" si="100"/>
        <v>休み|-|</v>
      </c>
      <c r="H80" s="50"/>
      <c r="I80" s="161" t="str">
        <f t="shared" ca="1" si="101"/>
        <v>白い春|-|</v>
      </c>
      <c r="J80" s="50"/>
      <c r="K80" s="161" t="str">
        <f t="shared" ca="1" si="102"/>
        <v>風車組|-|</v>
      </c>
      <c r="L80" s="50"/>
      <c r="M80" s="161" t="str">
        <f t="shared" ca="1" si="103"/>
        <v>クルB|-|</v>
      </c>
      <c r="N80" s="161"/>
      <c r="O80" s="161" t="str">
        <f t="shared" ca="1" si="104"/>
        <v>アゴB|-|</v>
      </c>
      <c r="P80" s="162"/>
      <c r="R80" s="130"/>
      <c r="S80" s="130"/>
      <c r="T80" s="130"/>
      <c r="AE80" s="43"/>
      <c r="AF80" s="44"/>
      <c r="AG80" s="45">
        <f ca="1">AI78</f>
        <v>1</v>
      </c>
      <c r="AH80" s="121">
        <f t="shared" ref="AH80:AU80" ca="1" si="115">IF(ISNA(AH9),0,IF(AH9="",0,IF(AH$78=$AG80,1,0)*AH9))</f>
        <v>0</v>
      </c>
      <c r="AI80" s="121">
        <f t="shared" si="115"/>
        <v>0</v>
      </c>
      <c r="AJ80" s="121">
        <f t="shared" ca="1" si="115"/>
        <v>0</v>
      </c>
      <c r="AK80" s="121">
        <f t="shared" ca="1" si="115"/>
        <v>0</v>
      </c>
      <c r="AL80" s="121">
        <f t="shared" ca="1" si="115"/>
        <v>0</v>
      </c>
      <c r="AM80" s="121">
        <f t="shared" ca="1" si="115"/>
        <v>0</v>
      </c>
      <c r="AN80" s="121">
        <f t="shared" ca="1" si="115"/>
        <v>0</v>
      </c>
      <c r="AO80" s="121">
        <f t="shared" ca="1" si="115"/>
        <v>0</v>
      </c>
      <c r="AP80" s="121">
        <f t="shared" ca="1" si="115"/>
        <v>0</v>
      </c>
      <c r="AQ80" s="121">
        <f t="shared" ca="1" si="115"/>
        <v>0</v>
      </c>
      <c r="AR80" s="121">
        <f t="shared" ca="1" si="115"/>
        <v>0</v>
      </c>
      <c r="AS80" s="121">
        <f t="shared" ca="1" si="115"/>
        <v>0</v>
      </c>
      <c r="AT80" s="121">
        <f t="shared" ca="1" si="115"/>
        <v>0</v>
      </c>
      <c r="AU80" s="121">
        <f t="shared" ca="1" si="115"/>
        <v>0</v>
      </c>
    </row>
    <row r="81" spans="1:47">
      <c r="A81">
        <v>12</v>
      </c>
      <c r="C81" s="160"/>
      <c r="D81" s="50" t="str">
        <f t="shared" si="98"/>
        <v/>
      </c>
      <c r="E81" s="161" t="str">
        <f t="shared" si="99"/>
        <v/>
      </c>
      <c r="F81" s="50"/>
      <c r="G81" s="161" t="str">
        <f t="shared" si="100"/>
        <v/>
      </c>
      <c r="H81" s="50"/>
      <c r="I81" s="161" t="str">
        <f t="shared" si="101"/>
        <v/>
      </c>
      <c r="J81" s="50"/>
      <c r="K81" s="161" t="str">
        <f t="shared" si="102"/>
        <v/>
      </c>
      <c r="L81" s="50"/>
      <c r="M81" s="161" t="str">
        <f t="shared" si="103"/>
        <v/>
      </c>
      <c r="N81" s="161"/>
      <c r="O81" s="161" t="str">
        <f t="shared" si="104"/>
        <v/>
      </c>
      <c r="P81" s="162"/>
      <c r="R81" s="130"/>
      <c r="S81" s="130"/>
      <c r="T81" s="130"/>
      <c r="AE81" s="43"/>
      <c r="AF81" s="44"/>
      <c r="AG81" s="45">
        <f ca="1">AJ78</f>
        <v>1</v>
      </c>
      <c r="AH81" s="121">
        <f t="shared" ref="AH81:AU81" ca="1" si="116">IF(ISNA(AH10),0,IF(AH10="",0,IF(AH$78=$AG81,1,0)*AH10))</f>
        <v>0</v>
      </c>
      <c r="AI81" s="121">
        <f t="shared" ca="1" si="116"/>
        <v>0</v>
      </c>
      <c r="AJ81" s="121">
        <f t="shared" si="116"/>
        <v>0</v>
      </c>
      <c r="AK81" s="121">
        <f t="shared" ca="1" si="116"/>
        <v>0</v>
      </c>
      <c r="AL81" s="121">
        <f t="shared" ca="1" si="116"/>
        <v>0</v>
      </c>
      <c r="AM81" s="121">
        <f t="shared" ca="1" si="116"/>
        <v>0</v>
      </c>
      <c r="AN81" s="121">
        <f t="shared" ca="1" si="116"/>
        <v>0</v>
      </c>
      <c r="AO81" s="121">
        <f t="shared" ca="1" si="116"/>
        <v>0</v>
      </c>
      <c r="AP81" s="121">
        <f t="shared" ca="1" si="116"/>
        <v>0</v>
      </c>
      <c r="AQ81" s="121">
        <f t="shared" ca="1" si="116"/>
        <v>0</v>
      </c>
      <c r="AR81" s="121">
        <f t="shared" ca="1" si="116"/>
        <v>0</v>
      </c>
      <c r="AS81" s="121">
        <f t="shared" ca="1" si="116"/>
        <v>0</v>
      </c>
      <c r="AT81" s="121">
        <f t="shared" ca="1" si="116"/>
        <v>0</v>
      </c>
      <c r="AU81" s="121">
        <f t="shared" ca="1" si="116"/>
        <v>0</v>
      </c>
    </row>
    <row r="82" spans="1:47">
      <c r="A82">
        <v>13</v>
      </c>
      <c r="C82" s="160"/>
      <c r="D82" s="50" t="str">
        <f t="shared" si="98"/>
        <v/>
      </c>
      <c r="E82" s="161" t="str">
        <f t="shared" si="99"/>
        <v/>
      </c>
      <c r="F82" s="50"/>
      <c r="G82" s="161" t="str">
        <f t="shared" si="100"/>
        <v/>
      </c>
      <c r="H82" s="50"/>
      <c r="I82" s="161" t="str">
        <f t="shared" si="101"/>
        <v/>
      </c>
      <c r="J82" s="50"/>
      <c r="K82" s="161" t="str">
        <f t="shared" si="102"/>
        <v/>
      </c>
      <c r="L82" s="50"/>
      <c r="M82" s="161" t="str">
        <f t="shared" si="103"/>
        <v/>
      </c>
      <c r="N82" s="161"/>
      <c r="O82" s="161" t="str">
        <f t="shared" si="104"/>
        <v/>
      </c>
      <c r="P82" s="162"/>
      <c r="R82" s="130"/>
      <c r="S82" s="130"/>
      <c r="T82" s="130"/>
      <c r="AE82" s="43"/>
      <c r="AF82" s="44"/>
      <c r="AG82" s="45">
        <f ca="1">AK78</f>
        <v>1</v>
      </c>
      <c r="AH82" s="121">
        <f t="shared" ref="AH82:AU82" ca="1" si="117">IF(ISNA(AH11),0,IF(AH11="",0,IF(AH$78=$AG82,1,0)*AH11))</f>
        <v>0</v>
      </c>
      <c r="AI82" s="121">
        <f t="shared" ca="1" si="117"/>
        <v>0</v>
      </c>
      <c r="AJ82" s="121">
        <f t="shared" ca="1" si="117"/>
        <v>0</v>
      </c>
      <c r="AK82" s="121">
        <f t="shared" si="117"/>
        <v>0</v>
      </c>
      <c r="AL82" s="121">
        <f t="shared" ca="1" si="117"/>
        <v>0</v>
      </c>
      <c r="AM82" s="121">
        <f t="shared" ca="1" si="117"/>
        <v>0</v>
      </c>
      <c r="AN82" s="121">
        <f t="shared" ca="1" si="117"/>
        <v>0</v>
      </c>
      <c r="AO82" s="121">
        <f t="shared" ca="1" si="117"/>
        <v>0</v>
      </c>
      <c r="AP82" s="121">
        <f t="shared" ca="1" si="117"/>
        <v>0</v>
      </c>
      <c r="AQ82" s="121">
        <f t="shared" ca="1" si="117"/>
        <v>0</v>
      </c>
      <c r="AR82" s="121">
        <f t="shared" ca="1" si="117"/>
        <v>0</v>
      </c>
      <c r="AS82" s="121">
        <f t="shared" ca="1" si="117"/>
        <v>0</v>
      </c>
      <c r="AT82" s="121">
        <f t="shared" ca="1" si="117"/>
        <v>0</v>
      </c>
      <c r="AU82" s="121">
        <f t="shared" ca="1" si="117"/>
        <v>0</v>
      </c>
    </row>
    <row r="83" spans="1:47">
      <c r="C83" s="160"/>
      <c r="D83" s="50"/>
      <c r="E83" s="50"/>
      <c r="F83" s="50"/>
      <c r="G83" s="50"/>
      <c r="H83" s="50"/>
      <c r="I83" s="50"/>
      <c r="J83" s="50"/>
      <c r="K83" s="50"/>
      <c r="L83" s="50"/>
      <c r="M83" s="50"/>
      <c r="N83" s="50"/>
      <c r="O83" s="50"/>
      <c r="P83" s="162"/>
      <c r="Q83" s="130"/>
      <c r="R83" s="130"/>
      <c r="S83" s="130"/>
      <c r="T83" s="130"/>
      <c r="U83" s="130"/>
      <c r="V83" s="130"/>
      <c r="W83" s="130"/>
      <c r="X83" s="130"/>
      <c r="Y83" s="130"/>
      <c r="Z83" s="130"/>
      <c r="AA83" s="130"/>
      <c r="AB83" s="130"/>
      <c r="AC83" s="130"/>
      <c r="AE83" s="43"/>
      <c r="AF83" s="44"/>
      <c r="AG83" s="45">
        <f ca="1">AL78</f>
        <v>1</v>
      </c>
      <c r="AH83" s="121">
        <f t="shared" ref="AH83:AU83" ca="1" si="118">IF(ISNA(AH12),0,IF(AH12="",0,IF(AH$78=$AG83,1,0)*AH12))</f>
        <v>0</v>
      </c>
      <c r="AI83" s="121">
        <f t="shared" ca="1" si="118"/>
        <v>0</v>
      </c>
      <c r="AJ83" s="121">
        <f t="shared" ca="1" si="118"/>
        <v>0</v>
      </c>
      <c r="AK83" s="121">
        <f t="shared" ca="1" si="118"/>
        <v>0</v>
      </c>
      <c r="AL83" s="121">
        <f t="shared" si="118"/>
        <v>0</v>
      </c>
      <c r="AM83" s="121">
        <f t="shared" ca="1" si="118"/>
        <v>0</v>
      </c>
      <c r="AN83" s="121">
        <f t="shared" ca="1" si="118"/>
        <v>0</v>
      </c>
      <c r="AO83" s="121">
        <f t="shared" ca="1" si="118"/>
        <v>0</v>
      </c>
      <c r="AP83" s="121">
        <f t="shared" ca="1" si="118"/>
        <v>0</v>
      </c>
      <c r="AQ83" s="121">
        <f t="shared" ca="1" si="118"/>
        <v>0</v>
      </c>
      <c r="AR83" s="121">
        <f t="shared" ca="1" si="118"/>
        <v>0</v>
      </c>
      <c r="AS83" s="121">
        <f t="shared" ca="1" si="118"/>
        <v>0</v>
      </c>
      <c r="AT83" s="121">
        <f t="shared" ca="1" si="118"/>
        <v>0</v>
      </c>
      <c r="AU83" s="121">
        <f t="shared" ca="1" si="118"/>
        <v>0</v>
      </c>
    </row>
    <row r="84" spans="1:47">
      <c r="A84">
        <v>0</v>
      </c>
      <c r="C84" s="160"/>
      <c r="D84" s="50" t="str">
        <f>IF($B$65&gt;=E$66,IF($A84&gt;=$B$2,"",CONCATENATE("| "," |")),"")</f>
        <v>|  |</v>
      </c>
      <c r="E84" s="161" t="str">
        <f>IF($B$65&gt;=E$66,IF($A84&gt;=$B$2,"",CONCATENATE(INDEX($B$22:$AC$35,$A84+1,$B$64*2+E$66),"|",INDEX($B$22:$AC$35,$A84+1,$B$64*2+E$66+1),"|")),"")</f>
        <v>黄金境|0|</v>
      </c>
      <c r="F84" s="43"/>
      <c r="G84" s="161" t="str">
        <f>IF($B$65&gt;=G$66,IF($A84&gt;=$B$2,"",CONCATENATE(INDEX($B$22:$AC$35,$A84+1,$B$64*2+G$66+1),"|",INDEX($B$22:$AC$35,$A84+1,$B$64*2+G$66+2),"|")),"")</f>
        <v>金FA|0|</v>
      </c>
      <c r="H84" s="43"/>
      <c r="I84" s="161" t="str">
        <f>IF($B$65&gt;=I$66,IF($A84&gt;=$B$2,"",CONCATENATE(INDEX($B$22:$AC$35,$A84+1,$B$64*2+I$66*2-1),"|",INDEX($B$22:$AC$35,$A84+1,$B$64*2+I$66*2),"|")),"")</f>
        <v>アゴB|0|</v>
      </c>
      <c r="J84" s="43"/>
      <c r="K84" s="161" t="str">
        <f>IF($B$65&gt;=K$66,IF($A84&gt;=$B$2,"",CONCATENATE(INDEX($B$22:$AC$35,$A84+1,$B$64*2+K$66*2-1),"|",INDEX($B$22:$AC$35,$A84+1,$B$64*2+K$66*2),"|")),"")</f>
        <v>クルB|0|</v>
      </c>
      <c r="L84" s="43"/>
      <c r="M84" s="161" t="str">
        <f>IF($B$65&gt;=M$66,IF($A84&gt;=$B$2,"",CONCATENATE(INDEX($B$22:$AC$35,$A84+1,$B$64*2+M$66*2-1),"|",INDEX($B$22:$AC$35,$A84+1,$B$64*2+M$66*2),"|")),"")</f>
        <v>風車組|0|</v>
      </c>
      <c r="N84" s="43"/>
      <c r="O84" s="161" t="str">
        <f>IF($B$65&gt;=O$66,IF($A84&gt;=$B$2,"",CONCATENATE(INDEX($B$22:$AC$35,$A84+1,$B$64*2+O$66*2-1),"|",INDEX($B$22:$AC$35,$A84+1,$B$64*2+O$66*2),"|")),"")</f>
        <v>白い春|0|</v>
      </c>
      <c r="P84" s="163"/>
      <c r="Q84" s="130"/>
      <c r="S84" s="130"/>
      <c r="U84" s="130"/>
      <c r="W84" s="130"/>
      <c r="Y84" s="130"/>
      <c r="AA84" s="130"/>
      <c r="AB84" s="130"/>
      <c r="AC84" s="130"/>
      <c r="AE84" s="43"/>
      <c r="AF84" s="44"/>
      <c r="AG84" s="45">
        <f ca="1">AM78</f>
        <v>1</v>
      </c>
      <c r="AH84" s="121">
        <f t="shared" ref="AH84:AU84" ca="1" si="119">IF(ISNA(AH13),0,IF(AH13="",0,IF(AH$78=$AG84,1,0)*AH13))</f>
        <v>0</v>
      </c>
      <c r="AI84" s="121">
        <f t="shared" ca="1" si="119"/>
        <v>0</v>
      </c>
      <c r="AJ84" s="121">
        <f t="shared" ca="1" si="119"/>
        <v>0</v>
      </c>
      <c r="AK84" s="121">
        <f t="shared" ca="1" si="119"/>
        <v>0</v>
      </c>
      <c r="AL84" s="121">
        <f t="shared" ca="1" si="119"/>
        <v>0</v>
      </c>
      <c r="AM84" s="121">
        <f t="shared" si="119"/>
        <v>0</v>
      </c>
      <c r="AN84" s="121">
        <f t="shared" ca="1" si="119"/>
        <v>0</v>
      </c>
      <c r="AO84" s="121">
        <f t="shared" ca="1" si="119"/>
        <v>0</v>
      </c>
      <c r="AP84" s="121">
        <f t="shared" ca="1" si="119"/>
        <v>0</v>
      </c>
      <c r="AQ84" s="121">
        <f t="shared" ca="1" si="119"/>
        <v>0</v>
      </c>
      <c r="AR84" s="121">
        <f t="shared" ca="1" si="119"/>
        <v>0</v>
      </c>
      <c r="AS84" s="121">
        <f t="shared" ca="1" si="119"/>
        <v>0</v>
      </c>
      <c r="AT84" s="121">
        <f t="shared" ca="1" si="119"/>
        <v>0</v>
      </c>
      <c r="AU84" s="121">
        <f t="shared" ca="1" si="119"/>
        <v>0</v>
      </c>
    </row>
    <row r="85" spans="1:47">
      <c r="A85">
        <v>1</v>
      </c>
      <c r="C85" s="160"/>
      <c r="D85" s="50" t="str">
        <f t="shared" ref="D85:D97" si="120">IF($B$65&gt;=E$66,IF($A85&gt;=$B$2,"",CONCATENATE("| ",A85," |")),"")</f>
        <v>| 1 |</v>
      </c>
      <c r="E85" s="161" t="str">
        <f t="shared" ref="E85:E97" ca="1" si="121">IF($B$65&gt;=E$66,IF($A85&gt;=$B$2,"",CONCATENATE(INDEX($B$22:$AC$35,$A85+1,$B$64*2+E$66*2-1),"|",IF(ISBLANK(INDEX($B$22:$AC$35,$A85+1,$B$64*2+E$66*2)),"-",INDEX($B$22:$AC$35,$A85+1,$B$64*2+E$66*2)),"|")),"")</f>
        <v>アルバ|-|</v>
      </c>
      <c r="F85" s="43"/>
      <c r="G85" s="161" t="str">
        <f t="shared" ref="G85:G97" ca="1" si="122">IF($B$65&gt;=G$66,IF($A85&gt;=$B$2,"",CONCATENATE(INDEX($B$22:$AC$35,$A85+1,$B$64*2+G$66*2-1),"|",IF(ISBLANK(INDEX($B$22:$AC$35,$A85+1,$B$64*2+G$66*2)),"-",INDEX($B$22:$AC$35,$A85+1,$B$64*2+G$66*2)),"|")),"")</f>
        <v>ティフ|-|</v>
      </c>
      <c r="H85" s="43"/>
      <c r="I85" s="161" t="str">
        <f t="shared" ref="I85:I97" ca="1" si="123">IF($B$65&gt;=I$66,IF($A85&gt;=$B$2,"",CONCATENATE(INDEX($B$22:$AC$35,$A85+1,$B$64*2+I$66*2-1),"|",IF(ISBLANK(INDEX($B$22:$AC$35,$A85+1,$B$64*2+I$66*2)),"-",INDEX($B$22:$AC$35,$A85+1,$B$64*2+I$66*2)),"|")),"")</f>
        <v>青い梅|-|</v>
      </c>
      <c r="J85" s="43"/>
      <c r="K85" s="161" t="str">
        <f t="shared" ref="K85:K97" ca="1" si="124">IF($B$65&gt;=K$66,IF($A85&gt;=$B$2,"",CONCATENATE(INDEX($B$22:$AC$35,$A85+1,$B$64*2+K$66*2-1),"|",IF(ISBLANK(INDEX($B$22:$AC$35,$A85+1,$B$64*2+K$66*2)),"-",INDEX($B$22:$AC$35,$A85+1,$B$64*2+K$66*2)),"|")),"")</f>
        <v>秘宝館|-|</v>
      </c>
      <c r="L85" s="43"/>
      <c r="M85" s="161" t="str">
        <f t="shared" ref="M85:M97" ca="1" si="125">IF($B$65&gt;=M$66,IF($A85&gt;=$B$2,"",CONCATENATE(INDEX($B$22:$AC$35,$A85+1,$B$64*2+M$66*2-1),"|",IF(ISBLANK(INDEX($B$22:$AC$35,$A85+1,$B$64*2+M$66*2)),"-",INDEX($B$22:$AC$35,$A85+1,$B$64*2+M$66*2)),"|")),"")</f>
        <v>バッチ|-|</v>
      </c>
      <c r="N85" s="43"/>
      <c r="O85" s="161" t="str">
        <f t="shared" ref="O85:O97" ca="1" si="126">IF($B$65&gt;=O$66,IF($A85&gt;=$B$2,"",CONCATENATE(INDEX($B$22:$AC$35,$A85+1,$B$64*2+O$66*2-1),"|",IF(ISBLANK(INDEX($B$22:$AC$35,$A85+1,$B$64*2+O$66*2)),"-",INDEX($B$22:$AC$35,$A85+1,$B$64*2+O$66*2)),"|")),"")</f>
        <v>休み|-|</v>
      </c>
      <c r="P85" s="163"/>
      <c r="Q85" s="130"/>
      <c r="S85" s="130"/>
      <c r="U85" s="130"/>
      <c r="W85" s="130"/>
      <c r="Y85" s="130"/>
      <c r="AE85" s="43"/>
      <c r="AF85" s="44"/>
      <c r="AG85" s="45">
        <f ca="1">AN78</f>
        <v>1</v>
      </c>
      <c r="AH85" s="121">
        <f t="shared" ref="AH85:AU85" ca="1" si="127">IF(ISNA(AH14),0,IF(AH14="",0,IF(AH$78=$AG85,1,0)*AH14))</f>
        <v>0</v>
      </c>
      <c r="AI85" s="121">
        <f t="shared" ca="1" si="127"/>
        <v>0</v>
      </c>
      <c r="AJ85" s="121">
        <f t="shared" ca="1" si="127"/>
        <v>0</v>
      </c>
      <c r="AK85" s="121">
        <f t="shared" ca="1" si="127"/>
        <v>0</v>
      </c>
      <c r="AL85" s="121">
        <f t="shared" ca="1" si="127"/>
        <v>0</v>
      </c>
      <c r="AM85" s="121">
        <f t="shared" ca="1" si="127"/>
        <v>0</v>
      </c>
      <c r="AN85" s="121">
        <f t="shared" si="127"/>
        <v>0</v>
      </c>
      <c r="AO85" s="121">
        <f t="shared" ca="1" si="127"/>
        <v>0</v>
      </c>
      <c r="AP85" s="121">
        <f t="shared" ca="1" si="127"/>
        <v>0</v>
      </c>
      <c r="AQ85" s="121">
        <f t="shared" ca="1" si="127"/>
        <v>0</v>
      </c>
      <c r="AR85" s="121">
        <f t="shared" ca="1" si="127"/>
        <v>0</v>
      </c>
      <c r="AS85" s="121">
        <f t="shared" ca="1" si="127"/>
        <v>0</v>
      </c>
      <c r="AT85" s="121">
        <f t="shared" ca="1" si="127"/>
        <v>0</v>
      </c>
      <c r="AU85" s="121">
        <f t="shared" ca="1" si="127"/>
        <v>0</v>
      </c>
    </row>
    <row r="86" spans="1:47">
      <c r="A86">
        <v>2</v>
      </c>
      <c r="C86" s="160"/>
      <c r="D86" s="50" t="str">
        <f t="shared" si="120"/>
        <v>| 2 |</v>
      </c>
      <c r="E86" s="161" t="str">
        <f t="shared" ca="1" si="121"/>
        <v>青い梅|-|</v>
      </c>
      <c r="F86" s="43"/>
      <c r="G86" s="161" t="str">
        <f t="shared" ca="1" si="122"/>
        <v>秘宝館|-|</v>
      </c>
      <c r="H86" s="43"/>
      <c r="I86" s="161" t="str">
        <f t="shared" ca="1" si="123"/>
        <v>バッチ|-|</v>
      </c>
      <c r="J86" s="43"/>
      <c r="K86" s="161" t="str">
        <f t="shared" ca="1" si="124"/>
        <v>白い春|-|</v>
      </c>
      <c r="L86" s="43"/>
      <c r="M86" s="161" t="str">
        <f t="shared" ca="1" si="125"/>
        <v>休み|-|</v>
      </c>
      <c r="N86" s="43"/>
      <c r="O86" s="161" t="str">
        <f t="shared" ca="1" si="126"/>
        <v>クルB|-|</v>
      </c>
      <c r="P86" s="163"/>
      <c r="Q86" s="130"/>
      <c r="S86" s="130"/>
      <c r="U86" s="130"/>
      <c r="W86" s="130"/>
      <c r="Y86" s="130"/>
      <c r="AE86" s="43"/>
      <c r="AF86" s="44"/>
      <c r="AG86" s="45">
        <f ca="1">AO78</f>
        <v>1</v>
      </c>
      <c r="AH86" s="121">
        <f t="shared" ref="AH86:AU86" ca="1" si="128">IF(ISNA(AH15),0,IF(AH15="",0,IF(AH$78=$AG86,1,0)*AH15))</f>
        <v>0</v>
      </c>
      <c r="AI86" s="121">
        <f t="shared" ca="1" si="128"/>
        <v>0</v>
      </c>
      <c r="AJ86" s="121">
        <f t="shared" ca="1" si="128"/>
        <v>0</v>
      </c>
      <c r="AK86" s="121">
        <f t="shared" ca="1" si="128"/>
        <v>0</v>
      </c>
      <c r="AL86" s="121">
        <f t="shared" ca="1" si="128"/>
        <v>0</v>
      </c>
      <c r="AM86" s="121">
        <f t="shared" ca="1" si="128"/>
        <v>0</v>
      </c>
      <c r="AN86" s="121">
        <f t="shared" ca="1" si="128"/>
        <v>0</v>
      </c>
      <c r="AO86" s="121">
        <f t="shared" si="128"/>
        <v>0</v>
      </c>
      <c r="AP86" s="121">
        <f t="shared" ca="1" si="128"/>
        <v>0</v>
      </c>
      <c r="AQ86" s="121">
        <f t="shared" ca="1" si="128"/>
        <v>0</v>
      </c>
      <c r="AR86" s="121">
        <f t="shared" ca="1" si="128"/>
        <v>0</v>
      </c>
      <c r="AS86" s="121">
        <f t="shared" ca="1" si="128"/>
        <v>0</v>
      </c>
      <c r="AT86" s="121">
        <f t="shared" ca="1" si="128"/>
        <v>0</v>
      </c>
      <c r="AU86" s="121">
        <f t="shared" ca="1" si="128"/>
        <v>0</v>
      </c>
    </row>
    <row r="87" spans="1:47">
      <c r="A87">
        <v>3</v>
      </c>
      <c r="C87" s="160"/>
      <c r="D87" s="50" t="str">
        <f t="shared" si="120"/>
        <v>| 3 |</v>
      </c>
      <c r="E87" s="161" t="str">
        <f t="shared" ca="1" si="121"/>
        <v>バッチ|-|</v>
      </c>
      <c r="F87" s="43"/>
      <c r="G87" s="161" t="str">
        <f t="shared" ca="1" si="122"/>
        <v>白い春|-|</v>
      </c>
      <c r="H87" s="43"/>
      <c r="I87" s="161" t="str">
        <f t="shared" ca="1" si="123"/>
        <v>風車組|-|</v>
      </c>
      <c r="J87" s="43"/>
      <c r="K87" s="161" t="str">
        <f t="shared" ca="1" si="124"/>
        <v>休み|-|</v>
      </c>
      <c r="L87" s="43"/>
      <c r="M87" s="161" t="str">
        <f t="shared" ca="1" si="125"/>
        <v>アゴB|-|</v>
      </c>
      <c r="N87" s="43"/>
      <c r="O87" s="161" t="str">
        <f t="shared" ca="1" si="126"/>
        <v>金FA|-|</v>
      </c>
      <c r="P87" s="163"/>
      <c r="Q87" s="130"/>
      <c r="S87" s="130"/>
      <c r="U87" s="130"/>
      <c r="W87" s="130"/>
      <c r="Y87" s="130"/>
      <c r="AE87" s="43"/>
      <c r="AF87" s="44"/>
      <c r="AG87" s="45">
        <f ca="1">AP78</f>
        <v>1</v>
      </c>
      <c r="AH87" s="121">
        <f t="shared" ref="AH87:AU87" ca="1" si="129">IF(ISNA(AH16),0,IF(AH16="",0,IF(AH$78=$AG87,1,0)*AH16))</f>
        <v>0</v>
      </c>
      <c r="AI87" s="121">
        <f t="shared" ca="1" si="129"/>
        <v>0</v>
      </c>
      <c r="AJ87" s="121">
        <f t="shared" ca="1" si="129"/>
        <v>0</v>
      </c>
      <c r="AK87" s="121">
        <f t="shared" ca="1" si="129"/>
        <v>0</v>
      </c>
      <c r="AL87" s="121">
        <f t="shared" ca="1" si="129"/>
        <v>0</v>
      </c>
      <c r="AM87" s="121">
        <f t="shared" ca="1" si="129"/>
        <v>0</v>
      </c>
      <c r="AN87" s="121">
        <f t="shared" ca="1" si="129"/>
        <v>0</v>
      </c>
      <c r="AO87" s="121">
        <f t="shared" ca="1" si="129"/>
        <v>0</v>
      </c>
      <c r="AP87" s="121">
        <f t="shared" si="129"/>
        <v>0</v>
      </c>
      <c r="AQ87" s="121">
        <f t="shared" ca="1" si="129"/>
        <v>0</v>
      </c>
      <c r="AR87" s="121">
        <f t="shared" ca="1" si="129"/>
        <v>0</v>
      </c>
      <c r="AS87" s="121">
        <f t="shared" ca="1" si="129"/>
        <v>0</v>
      </c>
      <c r="AT87" s="121">
        <f t="shared" ca="1" si="129"/>
        <v>0</v>
      </c>
      <c r="AU87" s="121">
        <f t="shared" ca="1" si="129"/>
        <v>0</v>
      </c>
    </row>
    <row r="88" spans="1:47">
      <c r="A88">
        <v>4</v>
      </c>
      <c r="C88" s="160"/>
      <c r="D88" s="50" t="str">
        <f t="shared" si="120"/>
        <v>| 4 |</v>
      </c>
      <c r="E88" s="161" t="str">
        <f t="shared" ca="1" si="121"/>
        <v>風車組|-|</v>
      </c>
      <c r="F88" s="43"/>
      <c r="G88" s="161" t="str">
        <f t="shared" ca="1" si="122"/>
        <v>クルB|-|</v>
      </c>
      <c r="H88" s="43"/>
      <c r="I88" s="161" t="str">
        <f t="shared" ca="1" si="123"/>
        <v>休み|-|</v>
      </c>
      <c r="J88" s="43"/>
      <c r="K88" s="161" t="str">
        <f t="shared" ca="1" si="124"/>
        <v>金FA|-|</v>
      </c>
      <c r="L88" s="43"/>
      <c r="M88" s="161" t="str">
        <f t="shared" ca="1" si="125"/>
        <v>黄金境|-|</v>
      </c>
      <c r="N88" s="43"/>
      <c r="O88" s="161" t="str">
        <f t="shared" ca="1" si="126"/>
        <v>アルバ|-|</v>
      </c>
      <c r="P88" s="163"/>
      <c r="Q88" s="130"/>
      <c r="S88" s="130"/>
      <c r="U88" s="130"/>
      <c r="W88" s="130"/>
      <c r="Y88" s="130"/>
      <c r="AE88" s="43"/>
      <c r="AF88" s="44"/>
      <c r="AG88" s="45">
        <f ca="1">AQ$78</f>
        <v>1</v>
      </c>
      <c r="AH88" s="121">
        <f t="shared" ref="AH88:AU88" ca="1" si="130">IF(ISNA(AH17),0,IF(AH17="",0,IF(AH$78=$AG88,1,0)*AH17))</f>
        <v>0</v>
      </c>
      <c r="AI88" s="121">
        <f t="shared" ca="1" si="130"/>
        <v>0</v>
      </c>
      <c r="AJ88" s="121">
        <f t="shared" ca="1" si="130"/>
        <v>0</v>
      </c>
      <c r="AK88" s="121">
        <f t="shared" ca="1" si="130"/>
        <v>0</v>
      </c>
      <c r="AL88" s="121">
        <f t="shared" ca="1" si="130"/>
        <v>0</v>
      </c>
      <c r="AM88" s="121">
        <f t="shared" ca="1" si="130"/>
        <v>0</v>
      </c>
      <c r="AN88" s="121">
        <f t="shared" ca="1" si="130"/>
        <v>0</v>
      </c>
      <c r="AO88" s="121">
        <f t="shared" ca="1" si="130"/>
        <v>0</v>
      </c>
      <c r="AP88" s="121">
        <f t="shared" ca="1" si="130"/>
        <v>0</v>
      </c>
      <c r="AQ88" s="121">
        <f t="shared" si="130"/>
        <v>0</v>
      </c>
      <c r="AR88" s="121">
        <f t="shared" ca="1" si="130"/>
        <v>0</v>
      </c>
      <c r="AS88" s="121">
        <f t="shared" ca="1" si="130"/>
        <v>0</v>
      </c>
      <c r="AT88" s="121">
        <f t="shared" ca="1" si="130"/>
        <v>0</v>
      </c>
      <c r="AU88" s="121">
        <f t="shared" ca="1" si="130"/>
        <v>0</v>
      </c>
    </row>
    <row r="89" spans="1:47">
      <c r="A89">
        <v>5</v>
      </c>
      <c r="C89" s="160"/>
      <c r="D89" s="50" t="str">
        <f t="shared" si="120"/>
        <v>| 5 |</v>
      </c>
      <c r="E89" s="161" t="str">
        <f t="shared" ca="1" si="121"/>
        <v>アゴB|-|</v>
      </c>
      <c r="F89" s="43"/>
      <c r="G89" s="161" t="str">
        <f t="shared" ca="1" si="122"/>
        <v>休み|-|</v>
      </c>
      <c r="H89" s="43"/>
      <c r="I89" s="161" t="str">
        <f t="shared" ca="1" si="123"/>
        <v>黄金境|-|</v>
      </c>
      <c r="J89" s="43"/>
      <c r="K89" s="161" t="str">
        <f t="shared" ca="1" si="124"/>
        <v>アルバ|-|</v>
      </c>
      <c r="L89" s="43"/>
      <c r="M89" s="161" t="str">
        <f t="shared" ca="1" si="125"/>
        <v>ティフ|-|</v>
      </c>
      <c r="N89" s="43"/>
      <c r="O89" s="161" t="str">
        <f t="shared" ca="1" si="126"/>
        <v>青い梅|-|</v>
      </c>
      <c r="P89" s="163"/>
      <c r="Q89" s="130"/>
      <c r="S89" s="130"/>
      <c r="U89" s="130"/>
      <c r="W89" s="130"/>
      <c r="Y89" s="130"/>
      <c r="AE89" s="43"/>
      <c r="AF89" s="44"/>
      <c r="AG89" s="45">
        <f ca="1">AR$78</f>
        <v>1</v>
      </c>
      <c r="AH89" s="121">
        <f t="shared" ref="AH89:AU89" ca="1" si="131">IF(ISNA(AH18),0,IF(AH18="",0,IF(AH$78=$AG89,1,0)*AH18))</f>
        <v>0</v>
      </c>
      <c r="AI89" s="121">
        <f t="shared" ca="1" si="131"/>
        <v>0</v>
      </c>
      <c r="AJ89" s="121">
        <f t="shared" ca="1" si="131"/>
        <v>0</v>
      </c>
      <c r="AK89" s="121">
        <f t="shared" ca="1" si="131"/>
        <v>0</v>
      </c>
      <c r="AL89" s="121">
        <f t="shared" ca="1" si="131"/>
        <v>0</v>
      </c>
      <c r="AM89" s="121">
        <f t="shared" ca="1" si="131"/>
        <v>0</v>
      </c>
      <c r="AN89" s="121">
        <f t="shared" ca="1" si="131"/>
        <v>0</v>
      </c>
      <c r="AO89" s="121">
        <f t="shared" ca="1" si="131"/>
        <v>0</v>
      </c>
      <c r="AP89" s="121">
        <f t="shared" ca="1" si="131"/>
        <v>0</v>
      </c>
      <c r="AQ89" s="121">
        <f t="shared" ca="1" si="131"/>
        <v>0</v>
      </c>
      <c r="AR89" s="121">
        <f t="shared" si="131"/>
        <v>0</v>
      </c>
      <c r="AS89" s="121">
        <f t="shared" ca="1" si="131"/>
        <v>0</v>
      </c>
      <c r="AT89" s="121">
        <f t="shared" ca="1" si="131"/>
        <v>0</v>
      </c>
      <c r="AU89" s="121">
        <f t="shared" ca="1" si="131"/>
        <v>0</v>
      </c>
    </row>
    <row r="90" spans="1:47">
      <c r="A90">
        <v>6</v>
      </c>
      <c r="C90" s="160"/>
      <c r="D90" s="50" t="str">
        <f t="shared" si="120"/>
        <v>| 6 |</v>
      </c>
      <c r="E90" s="161" t="str">
        <f t="shared" ca="1" si="121"/>
        <v>休み|-|</v>
      </c>
      <c r="F90" s="43"/>
      <c r="G90" s="161" t="str">
        <f t="shared" ca="1" si="122"/>
        <v>アルバ|-|</v>
      </c>
      <c r="H90" s="43"/>
      <c r="I90" s="161" t="str">
        <f t="shared" ca="1" si="123"/>
        <v>ティフ|-|</v>
      </c>
      <c r="J90" s="43"/>
      <c r="K90" s="161" t="str">
        <f t="shared" ca="1" si="124"/>
        <v>青い梅|-|</v>
      </c>
      <c r="L90" s="43"/>
      <c r="M90" s="161" t="str">
        <f t="shared" ca="1" si="125"/>
        <v>秘宝館|-|</v>
      </c>
      <c r="N90" s="43"/>
      <c r="O90" s="161" t="str">
        <f t="shared" ca="1" si="126"/>
        <v>バッチ|-|</v>
      </c>
      <c r="P90" s="163"/>
      <c r="Q90" s="130"/>
      <c r="S90" s="130"/>
      <c r="U90" s="130"/>
      <c r="W90" s="130"/>
      <c r="Y90" s="130"/>
      <c r="AE90" s="43"/>
      <c r="AF90" s="44"/>
      <c r="AG90" s="45">
        <f ca="1">AS$78</f>
        <v>1</v>
      </c>
      <c r="AH90" s="121">
        <f t="shared" ref="AH90:AU90" ca="1" si="132">IF(ISNA(AH19),0,IF(AH19="",0,IF(AH$78=$AG90,1,0)*AH19))</f>
        <v>0</v>
      </c>
      <c r="AI90" s="121">
        <f t="shared" ca="1" si="132"/>
        <v>0</v>
      </c>
      <c r="AJ90" s="121">
        <f t="shared" ca="1" si="132"/>
        <v>0</v>
      </c>
      <c r="AK90" s="121">
        <f t="shared" ca="1" si="132"/>
        <v>0</v>
      </c>
      <c r="AL90" s="121">
        <f t="shared" ca="1" si="132"/>
        <v>0</v>
      </c>
      <c r="AM90" s="121">
        <f t="shared" ca="1" si="132"/>
        <v>0</v>
      </c>
      <c r="AN90" s="121">
        <f t="shared" ca="1" si="132"/>
        <v>0</v>
      </c>
      <c r="AO90" s="121">
        <f t="shared" ca="1" si="132"/>
        <v>0</v>
      </c>
      <c r="AP90" s="121">
        <f t="shared" ca="1" si="132"/>
        <v>0</v>
      </c>
      <c r="AQ90" s="121">
        <f t="shared" ca="1" si="132"/>
        <v>0</v>
      </c>
      <c r="AR90" s="121">
        <f t="shared" ca="1" si="132"/>
        <v>0</v>
      </c>
      <c r="AS90" s="121">
        <f t="shared" si="132"/>
        <v>0</v>
      </c>
      <c r="AT90" s="121">
        <f t="shared" ca="1" si="132"/>
        <v>0</v>
      </c>
      <c r="AU90" s="121">
        <f t="shared" ca="1" si="132"/>
        <v>0</v>
      </c>
    </row>
    <row r="91" spans="1:47">
      <c r="A91">
        <v>7</v>
      </c>
      <c r="C91" s="160"/>
      <c r="D91" s="50" t="str">
        <f t="shared" si="120"/>
        <v>| 7 |</v>
      </c>
      <c r="E91" s="161" t="str">
        <f t="shared" ca="1" si="121"/>
        <v>ティフ|-|</v>
      </c>
      <c r="F91" s="43"/>
      <c r="G91" s="161" t="str">
        <f t="shared" ca="1" si="122"/>
        <v>青い梅|-|</v>
      </c>
      <c r="H91" s="43"/>
      <c r="I91" s="161" t="str">
        <f t="shared" ca="1" si="123"/>
        <v>秘宝館|-|</v>
      </c>
      <c r="J91" s="43"/>
      <c r="K91" s="161" t="str">
        <f t="shared" ca="1" si="124"/>
        <v>バッチ|-|</v>
      </c>
      <c r="L91" s="43"/>
      <c r="M91" s="161" t="str">
        <f t="shared" ca="1" si="125"/>
        <v>白い春|-|</v>
      </c>
      <c r="N91" s="43"/>
      <c r="O91" s="161" t="str">
        <f t="shared" ca="1" si="126"/>
        <v>風車組|-|</v>
      </c>
      <c r="P91" s="163"/>
      <c r="Q91" s="130"/>
      <c r="S91" s="130"/>
      <c r="U91" s="130"/>
      <c r="W91" s="130"/>
      <c r="Y91" s="130"/>
      <c r="AE91" s="43"/>
      <c r="AF91" s="44"/>
      <c r="AG91" s="45">
        <f ca="1">AT$78</f>
        <v>1</v>
      </c>
      <c r="AH91" s="121">
        <f t="shared" ref="AH91:AU91" ca="1" si="133">IF(ISNA(AH20),0,IF(AH20="",0,IF(AH$78=$AG91,1,0)*AH20))</f>
        <v>0</v>
      </c>
      <c r="AI91" s="121">
        <f t="shared" ca="1" si="133"/>
        <v>0</v>
      </c>
      <c r="AJ91" s="121">
        <f t="shared" ca="1" si="133"/>
        <v>0</v>
      </c>
      <c r="AK91" s="121">
        <f t="shared" ca="1" si="133"/>
        <v>0</v>
      </c>
      <c r="AL91" s="121">
        <f t="shared" ca="1" si="133"/>
        <v>0</v>
      </c>
      <c r="AM91" s="121">
        <f t="shared" ca="1" si="133"/>
        <v>0</v>
      </c>
      <c r="AN91" s="121">
        <f t="shared" ca="1" si="133"/>
        <v>0</v>
      </c>
      <c r="AO91" s="121">
        <f t="shared" ca="1" si="133"/>
        <v>0</v>
      </c>
      <c r="AP91" s="121">
        <f t="shared" ca="1" si="133"/>
        <v>0</v>
      </c>
      <c r="AQ91" s="121">
        <f t="shared" ca="1" si="133"/>
        <v>0</v>
      </c>
      <c r="AR91" s="121">
        <f t="shared" ca="1" si="133"/>
        <v>0</v>
      </c>
      <c r="AS91" s="121">
        <f t="shared" ca="1" si="133"/>
        <v>0</v>
      </c>
      <c r="AT91" s="121">
        <f t="shared" si="133"/>
        <v>0</v>
      </c>
      <c r="AU91" s="121">
        <f t="shared" ca="1" si="133"/>
        <v>0</v>
      </c>
    </row>
    <row r="92" spans="1:47">
      <c r="A92">
        <v>8</v>
      </c>
      <c r="C92" s="160"/>
      <c r="D92" s="50" t="str">
        <f t="shared" si="120"/>
        <v>| 8 |</v>
      </c>
      <c r="E92" s="161" t="str">
        <f t="shared" ca="1" si="121"/>
        <v>秘宝館|-|</v>
      </c>
      <c r="F92" s="43"/>
      <c r="G92" s="161" t="str">
        <f t="shared" ca="1" si="122"/>
        <v>バッチ|-|</v>
      </c>
      <c r="H92" s="43"/>
      <c r="I92" s="161" t="str">
        <f t="shared" ca="1" si="123"/>
        <v>白い春|-|</v>
      </c>
      <c r="J92" s="43"/>
      <c r="K92" s="161" t="str">
        <f t="shared" ca="1" si="124"/>
        <v>風車組|-|</v>
      </c>
      <c r="L92" s="43"/>
      <c r="M92" s="161" t="str">
        <f t="shared" ca="1" si="125"/>
        <v>クルB|-|</v>
      </c>
      <c r="N92" s="43"/>
      <c r="O92" s="161" t="str">
        <f t="shared" ca="1" si="126"/>
        <v>アゴB|-|</v>
      </c>
      <c r="P92" s="163"/>
      <c r="Q92" s="130"/>
      <c r="S92" s="130"/>
      <c r="U92" s="130"/>
      <c r="W92" s="130"/>
      <c r="Y92" s="130"/>
      <c r="AE92" s="43"/>
      <c r="AF92" s="44"/>
      <c r="AG92" s="45">
        <f ca="1">AU$78</f>
        <v>1</v>
      </c>
      <c r="AH92" s="121">
        <f t="shared" ref="AH92:AU92" ca="1" si="134">IF(ISNA(AH21),0,IF(AH21="",0,IF(AH$78=$AG92,1,0)*AH21))</f>
        <v>0</v>
      </c>
      <c r="AI92" s="121">
        <f t="shared" ca="1" si="134"/>
        <v>0</v>
      </c>
      <c r="AJ92" s="121">
        <f t="shared" ca="1" si="134"/>
        <v>0</v>
      </c>
      <c r="AK92" s="121">
        <f t="shared" ca="1" si="134"/>
        <v>0</v>
      </c>
      <c r="AL92" s="121">
        <f t="shared" ca="1" si="134"/>
        <v>0</v>
      </c>
      <c r="AM92" s="121">
        <f t="shared" ca="1" si="134"/>
        <v>0</v>
      </c>
      <c r="AN92" s="121">
        <f t="shared" ca="1" si="134"/>
        <v>0</v>
      </c>
      <c r="AO92" s="121">
        <f t="shared" ca="1" si="134"/>
        <v>0</v>
      </c>
      <c r="AP92" s="121">
        <f t="shared" ca="1" si="134"/>
        <v>0</v>
      </c>
      <c r="AQ92" s="121">
        <f t="shared" ca="1" si="134"/>
        <v>0</v>
      </c>
      <c r="AR92" s="121">
        <f t="shared" ca="1" si="134"/>
        <v>0</v>
      </c>
      <c r="AS92" s="121">
        <f t="shared" ca="1" si="134"/>
        <v>0</v>
      </c>
      <c r="AT92" s="121">
        <f t="shared" ca="1" si="134"/>
        <v>0</v>
      </c>
      <c r="AU92" s="121">
        <f t="shared" si="134"/>
        <v>0</v>
      </c>
    </row>
    <row r="93" spans="1:47">
      <c r="A93">
        <v>9</v>
      </c>
      <c r="C93" s="160"/>
      <c r="D93" s="50" t="str">
        <f t="shared" si="120"/>
        <v>| 9 |</v>
      </c>
      <c r="E93" s="161" t="str">
        <f t="shared" ca="1" si="121"/>
        <v>白い春|-|</v>
      </c>
      <c r="F93" s="43"/>
      <c r="G93" s="161" t="str">
        <f t="shared" ca="1" si="122"/>
        <v>風車組|-|</v>
      </c>
      <c r="H93" s="43"/>
      <c r="I93" s="161" t="str">
        <f t="shared" ca="1" si="123"/>
        <v>クルB|-|</v>
      </c>
      <c r="J93" s="43"/>
      <c r="K93" s="161" t="str">
        <f t="shared" ca="1" si="124"/>
        <v>アゴB|-|</v>
      </c>
      <c r="L93" s="43"/>
      <c r="M93" s="161" t="str">
        <f t="shared" ca="1" si="125"/>
        <v>金FA|-|</v>
      </c>
      <c r="N93" s="43"/>
      <c r="O93" s="161" t="str">
        <f t="shared" ca="1" si="126"/>
        <v>黄金境|-|</v>
      </c>
      <c r="P93" s="163"/>
      <c r="Q93" s="130"/>
      <c r="S93" s="130"/>
      <c r="U93" s="130"/>
      <c r="W93" s="130"/>
      <c r="Y93" s="130"/>
      <c r="AE93" s="43"/>
      <c r="AF93" s="44"/>
      <c r="AH93" s="139">
        <f t="shared" ref="AH93:AU93" ca="1" si="135">AH78-SUM(AH79:AH92)/100</f>
        <v>1</v>
      </c>
      <c r="AI93" s="139">
        <f t="shared" ca="1" si="135"/>
        <v>1</v>
      </c>
      <c r="AJ93" s="139">
        <f t="shared" ca="1" si="135"/>
        <v>1</v>
      </c>
      <c r="AK93" s="139">
        <f t="shared" ca="1" si="135"/>
        <v>1</v>
      </c>
      <c r="AL93" s="139">
        <f t="shared" ca="1" si="135"/>
        <v>1</v>
      </c>
      <c r="AM93" s="139">
        <f t="shared" ca="1" si="135"/>
        <v>1</v>
      </c>
      <c r="AN93" s="139">
        <f t="shared" ca="1" si="135"/>
        <v>1</v>
      </c>
      <c r="AO93" s="139">
        <f t="shared" ca="1" si="135"/>
        <v>1</v>
      </c>
      <c r="AP93" s="139">
        <f t="shared" ca="1" si="135"/>
        <v>1</v>
      </c>
      <c r="AQ93" s="139">
        <f t="shared" ca="1" si="135"/>
        <v>1</v>
      </c>
      <c r="AR93" s="139">
        <f t="shared" ca="1" si="135"/>
        <v>1</v>
      </c>
      <c r="AS93" s="139">
        <f t="shared" ca="1" si="135"/>
        <v>1</v>
      </c>
      <c r="AT93" s="139">
        <f t="shared" ca="1" si="135"/>
        <v>1</v>
      </c>
      <c r="AU93" s="139">
        <f t="shared" ca="1" si="135"/>
        <v>1</v>
      </c>
    </row>
    <row r="94" spans="1:47">
      <c r="A94">
        <v>10</v>
      </c>
      <c r="C94" s="160"/>
      <c r="D94" s="50" t="str">
        <f t="shared" si="120"/>
        <v>| 10 |</v>
      </c>
      <c r="E94" s="161" t="str">
        <f t="shared" ca="1" si="121"/>
        <v>クルB|-|</v>
      </c>
      <c r="F94" s="43"/>
      <c r="G94" s="161" t="str">
        <f t="shared" ca="1" si="122"/>
        <v>アゴB|-|</v>
      </c>
      <c r="H94" s="43"/>
      <c r="I94" s="161" t="str">
        <f t="shared" ca="1" si="123"/>
        <v>金FA|-|</v>
      </c>
      <c r="J94" s="43"/>
      <c r="K94" s="161" t="str">
        <f t="shared" ca="1" si="124"/>
        <v>黄金境|-|</v>
      </c>
      <c r="L94" s="43"/>
      <c r="M94" s="161" t="str">
        <f t="shared" ca="1" si="125"/>
        <v>アルバ|-|</v>
      </c>
      <c r="N94" s="43"/>
      <c r="O94" s="161" t="str">
        <f t="shared" ca="1" si="126"/>
        <v>ティフ|-|</v>
      </c>
      <c r="P94" s="163"/>
      <c r="Q94" s="130"/>
      <c r="S94" s="130"/>
      <c r="U94" s="130"/>
      <c r="W94" s="130"/>
      <c r="Y94" s="130"/>
      <c r="AE94" s="43"/>
      <c r="AF94" s="44"/>
      <c r="AG94" t="s">
        <v>211</v>
      </c>
      <c r="AH94" s="118">
        <f t="shared" ref="AH94:AU94" ca="1" si="136">RANK(AH93,$AH$93:$AU$93,1)</f>
        <v>1</v>
      </c>
      <c r="AI94" s="119">
        <f t="shared" ca="1" si="136"/>
        <v>1</v>
      </c>
      <c r="AJ94" s="119">
        <f t="shared" ca="1" si="136"/>
        <v>1</v>
      </c>
      <c r="AK94" s="119">
        <f t="shared" ca="1" si="136"/>
        <v>1</v>
      </c>
      <c r="AL94" s="119">
        <f t="shared" ca="1" si="136"/>
        <v>1</v>
      </c>
      <c r="AM94" s="119">
        <f t="shared" ca="1" si="136"/>
        <v>1</v>
      </c>
      <c r="AN94" s="119">
        <f t="shared" ca="1" si="136"/>
        <v>1</v>
      </c>
      <c r="AO94" s="119">
        <f t="shared" ca="1" si="136"/>
        <v>1</v>
      </c>
      <c r="AP94" s="119">
        <f t="shared" ca="1" si="136"/>
        <v>1</v>
      </c>
      <c r="AQ94" s="119">
        <f t="shared" ca="1" si="136"/>
        <v>1</v>
      </c>
      <c r="AR94" s="119">
        <f t="shared" ca="1" si="136"/>
        <v>1</v>
      </c>
      <c r="AS94" s="119">
        <f t="shared" ca="1" si="136"/>
        <v>1</v>
      </c>
      <c r="AT94" s="119">
        <f t="shared" ca="1" si="136"/>
        <v>1</v>
      </c>
      <c r="AU94" s="120">
        <f t="shared" ca="1" si="136"/>
        <v>1</v>
      </c>
    </row>
    <row r="95" spans="1:47">
      <c r="A95">
        <v>11</v>
      </c>
      <c r="C95" s="160"/>
      <c r="D95" s="50" t="str">
        <f t="shared" si="120"/>
        <v>| 11 |</v>
      </c>
      <c r="E95" s="161" t="str">
        <f t="shared" ca="1" si="121"/>
        <v>金FA|-|</v>
      </c>
      <c r="F95" s="43"/>
      <c r="G95" s="161" t="str">
        <f t="shared" ca="1" si="122"/>
        <v>黄金境|-|</v>
      </c>
      <c r="H95" s="43"/>
      <c r="I95" s="161" t="str">
        <f t="shared" ca="1" si="123"/>
        <v>アルバ|-|</v>
      </c>
      <c r="J95" s="43"/>
      <c r="K95" s="161" t="str">
        <f t="shared" ca="1" si="124"/>
        <v>ティフ|-|</v>
      </c>
      <c r="L95" s="43"/>
      <c r="M95" s="161" t="str">
        <f t="shared" ca="1" si="125"/>
        <v>青い梅|-|</v>
      </c>
      <c r="N95" s="43"/>
      <c r="O95" s="161" t="str">
        <f t="shared" ca="1" si="126"/>
        <v>秘宝館|-|</v>
      </c>
      <c r="P95" s="163"/>
      <c r="Q95" s="130"/>
      <c r="S95" s="130"/>
      <c r="U95" s="130"/>
      <c r="W95" s="130"/>
      <c r="Y95" s="130"/>
      <c r="AE95" s="43"/>
      <c r="AF95" s="44"/>
      <c r="AG95" s="45">
        <f ca="1">AH94</f>
        <v>1</v>
      </c>
      <c r="AH95" s="121">
        <f t="shared" ref="AH95:AU95" si="137">IF(ISNA(AH8),0,IF(AH8="",0,IF(AH$94=$AG95,1,0)*AH8))</f>
        <v>0</v>
      </c>
      <c r="AI95" s="121">
        <f t="shared" ca="1" si="137"/>
        <v>0</v>
      </c>
      <c r="AJ95" s="121">
        <f t="shared" ca="1" si="137"/>
        <v>0</v>
      </c>
      <c r="AK95" s="121">
        <f t="shared" ca="1" si="137"/>
        <v>0</v>
      </c>
      <c r="AL95" s="121">
        <f t="shared" ca="1" si="137"/>
        <v>0</v>
      </c>
      <c r="AM95" s="121">
        <f t="shared" ca="1" si="137"/>
        <v>0</v>
      </c>
      <c r="AN95" s="121">
        <f t="shared" ca="1" si="137"/>
        <v>0</v>
      </c>
      <c r="AO95" s="121">
        <f t="shared" ca="1" si="137"/>
        <v>0</v>
      </c>
      <c r="AP95" s="121">
        <f t="shared" ca="1" si="137"/>
        <v>0</v>
      </c>
      <c r="AQ95" s="121">
        <f t="shared" ca="1" si="137"/>
        <v>0</v>
      </c>
      <c r="AR95" s="121">
        <f t="shared" ca="1" si="137"/>
        <v>0</v>
      </c>
      <c r="AS95" s="121">
        <f t="shared" ca="1" si="137"/>
        <v>0</v>
      </c>
      <c r="AT95" s="121">
        <f t="shared" ca="1" si="137"/>
        <v>0</v>
      </c>
      <c r="AU95" s="121">
        <f t="shared" ca="1" si="137"/>
        <v>0</v>
      </c>
    </row>
    <row r="96" spans="1:47">
      <c r="A96">
        <v>12</v>
      </c>
      <c r="C96" s="160"/>
      <c r="D96" s="50" t="str">
        <f t="shared" si="120"/>
        <v/>
      </c>
      <c r="E96" s="161" t="str">
        <f t="shared" si="121"/>
        <v/>
      </c>
      <c r="F96" s="43"/>
      <c r="G96" s="161" t="str">
        <f t="shared" si="122"/>
        <v/>
      </c>
      <c r="H96" s="43"/>
      <c r="I96" s="161" t="str">
        <f t="shared" si="123"/>
        <v/>
      </c>
      <c r="J96" s="43"/>
      <c r="K96" s="161" t="str">
        <f t="shared" si="124"/>
        <v/>
      </c>
      <c r="L96" s="43"/>
      <c r="M96" s="161" t="str">
        <f t="shared" si="125"/>
        <v/>
      </c>
      <c r="N96" s="43"/>
      <c r="O96" s="161" t="str">
        <f t="shared" si="126"/>
        <v/>
      </c>
      <c r="P96" s="163"/>
      <c r="Q96" s="130"/>
      <c r="S96" s="130"/>
      <c r="U96" s="130"/>
      <c r="W96" s="130"/>
      <c r="Y96" s="130"/>
      <c r="AE96" s="43"/>
      <c r="AF96" s="44"/>
      <c r="AG96" s="45">
        <f ca="1">AI94</f>
        <v>1</v>
      </c>
      <c r="AH96" s="121">
        <f t="shared" ref="AH96:AU96" ca="1" si="138">IF(ISNA(AH9),0,IF(AH9="",0,IF(AH$94=$AG96,1,0)*AH9))</f>
        <v>0</v>
      </c>
      <c r="AI96" s="121">
        <f t="shared" si="138"/>
        <v>0</v>
      </c>
      <c r="AJ96" s="121">
        <f t="shared" ca="1" si="138"/>
        <v>0</v>
      </c>
      <c r="AK96" s="121">
        <f t="shared" ca="1" si="138"/>
        <v>0</v>
      </c>
      <c r="AL96" s="121">
        <f t="shared" ca="1" si="138"/>
        <v>0</v>
      </c>
      <c r="AM96" s="121">
        <f t="shared" ca="1" si="138"/>
        <v>0</v>
      </c>
      <c r="AN96" s="121">
        <f t="shared" ca="1" si="138"/>
        <v>0</v>
      </c>
      <c r="AO96" s="121">
        <f t="shared" ca="1" si="138"/>
        <v>0</v>
      </c>
      <c r="AP96" s="121">
        <f t="shared" ca="1" si="138"/>
        <v>0</v>
      </c>
      <c r="AQ96" s="121">
        <f t="shared" ca="1" si="138"/>
        <v>0</v>
      </c>
      <c r="AR96" s="121">
        <f t="shared" ca="1" si="138"/>
        <v>0</v>
      </c>
      <c r="AS96" s="121">
        <f t="shared" ca="1" si="138"/>
        <v>0</v>
      </c>
      <c r="AT96" s="121">
        <f t="shared" ca="1" si="138"/>
        <v>0</v>
      </c>
      <c r="AU96" s="121">
        <f t="shared" ca="1" si="138"/>
        <v>0</v>
      </c>
    </row>
    <row r="97" spans="1:47">
      <c r="A97">
        <v>13</v>
      </c>
      <c r="C97" s="160"/>
      <c r="D97" s="50" t="str">
        <f t="shared" si="120"/>
        <v/>
      </c>
      <c r="E97" s="161" t="str">
        <f t="shared" si="121"/>
        <v/>
      </c>
      <c r="F97" s="43"/>
      <c r="G97" s="161" t="str">
        <f t="shared" si="122"/>
        <v/>
      </c>
      <c r="H97" s="43"/>
      <c r="I97" s="161" t="str">
        <f t="shared" si="123"/>
        <v/>
      </c>
      <c r="J97" s="43"/>
      <c r="K97" s="161" t="str">
        <f t="shared" si="124"/>
        <v/>
      </c>
      <c r="L97" s="43"/>
      <c r="M97" s="161" t="str">
        <f t="shared" si="125"/>
        <v/>
      </c>
      <c r="N97" s="43"/>
      <c r="O97" s="161" t="str">
        <f t="shared" si="126"/>
        <v/>
      </c>
      <c r="P97" s="163"/>
      <c r="Q97" s="130"/>
      <c r="S97" s="130"/>
      <c r="U97" s="130"/>
      <c r="W97" s="130"/>
      <c r="Y97" s="130"/>
      <c r="AE97" s="43"/>
      <c r="AF97" s="44"/>
      <c r="AG97" s="45">
        <f ca="1">AJ94</f>
        <v>1</v>
      </c>
      <c r="AH97" s="121">
        <f t="shared" ref="AH97:AU97" ca="1" si="139">IF(ISNA(AH10),0,IF(AH10="",0,IF(AH$94=$AG97,1,0)*AH10))</f>
        <v>0</v>
      </c>
      <c r="AI97" s="121">
        <f t="shared" ca="1" si="139"/>
        <v>0</v>
      </c>
      <c r="AJ97" s="121">
        <f t="shared" si="139"/>
        <v>0</v>
      </c>
      <c r="AK97" s="121">
        <f t="shared" ca="1" si="139"/>
        <v>0</v>
      </c>
      <c r="AL97" s="121">
        <f t="shared" ca="1" si="139"/>
        <v>0</v>
      </c>
      <c r="AM97" s="121">
        <f t="shared" ca="1" si="139"/>
        <v>0</v>
      </c>
      <c r="AN97" s="121">
        <f t="shared" ca="1" si="139"/>
        <v>0</v>
      </c>
      <c r="AO97" s="121">
        <f t="shared" ca="1" si="139"/>
        <v>0</v>
      </c>
      <c r="AP97" s="121">
        <f t="shared" ca="1" si="139"/>
        <v>0</v>
      </c>
      <c r="AQ97" s="121">
        <f t="shared" ca="1" si="139"/>
        <v>0</v>
      </c>
      <c r="AR97" s="121">
        <f t="shared" ca="1" si="139"/>
        <v>0</v>
      </c>
      <c r="AS97" s="121">
        <f t="shared" ca="1" si="139"/>
        <v>0</v>
      </c>
      <c r="AT97" s="121">
        <f t="shared" ca="1" si="139"/>
        <v>0</v>
      </c>
      <c r="AU97" s="121">
        <f t="shared" ca="1" si="139"/>
        <v>0</v>
      </c>
    </row>
    <row r="98" spans="1:47">
      <c r="C98" s="164"/>
      <c r="D98" s="43"/>
      <c r="E98" s="43"/>
      <c r="F98" s="43"/>
      <c r="G98" s="43"/>
      <c r="H98" s="43"/>
      <c r="I98" s="43"/>
      <c r="J98" s="43"/>
      <c r="K98" s="43"/>
      <c r="L98" s="43"/>
      <c r="M98" s="43"/>
      <c r="N98" s="43"/>
      <c r="O98" s="43"/>
      <c r="P98" s="163"/>
      <c r="AE98" s="43"/>
      <c r="AF98" s="44"/>
      <c r="AG98" s="45">
        <f ca="1">AK94</f>
        <v>1</v>
      </c>
      <c r="AH98" s="121">
        <f t="shared" ref="AH98:AU98" ca="1" si="140">IF(ISNA(AH11),0,IF(AH11="",0,IF(AH$94=$AG98,1,0)*AH11))</f>
        <v>0</v>
      </c>
      <c r="AI98" s="121">
        <f t="shared" ca="1" si="140"/>
        <v>0</v>
      </c>
      <c r="AJ98" s="121">
        <f t="shared" ca="1" si="140"/>
        <v>0</v>
      </c>
      <c r="AK98" s="121">
        <f t="shared" si="140"/>
        <v>0</v>
      </c>
      <c r="AL98" s="121">
        <f t="shared" ca="1" si="140"/>
        <v>0</v>
      </c>
      <c r="AM98" s="121">
        <f t="shared" ca="1" si="140"/>
        <v>0</v>
      </c>
      <c r="AN98" s="121">
        <f t="shared" ca="1" si="140"/>
        <v>0</v>
      </c>
      <c r="AO98" s="121">
        <f t="shared" ca="1" si="140"/>
        <v>0</v>
      </c>
      <c r="AP98" s="121">
        <f t="shared" ca="1" si="140"/>
        <v>0</v>
      </c>
      <c r="AQ98" s="121">
        <f t="shared" ca="1" si="140"/>
        <v>0</v>
      </c>
      <c r="AR98" s="121">
        <f t="shared" ca="1" si="140"/>
        <v>0</v>
      </c>
      <c r="AS98" s="121">
        <f t="shared" ca="1" si="140"/>
        <v>0</v>
      </c>
      <c r="AT98" s="121">
        <f t="shared" ca="1" si="140"/>
        <v>0</v>
      </c>
      <c r="AU98" s="121">
        <f t="shared" ca="1" si="140"/>
        <v>0</v>
      </c>
    </row>
    <row r="99" spans="1:47">
      <c r="A99">
        <v>0</v>
      </c>
      <c r="C99" s="164"/>
      <c r="D99" s="50" t="str">
        <f>IF($B$66&gt;=E$66,IF($A99&gt;=$B$2,"",CONCATENATE("| "," |")),"")</f>
        <v/>
      </c>
      <c r="E99" s="161" t="str">
        <f>IF($B$66&gt;=E$66,IF($A99&gt;=$B$2,"",CONCATENATE(INDEX($B$22:$AC$35,$A99+1,$B$64*2+$B$65*2+E$66*2-1),"|",INDEX($B$22:$AC$35,$A99+1,$B$64*2+B$65*2+E$66*2),"|")),"")</f>
        <v/>
      </c>
      <c r="F99" s="43"/>
      <c r="G99" s="161" t="str">
        <f>IF($B$66&gt;=G$66,IF($A99&gt;=$B$2,"",CONCATENATE(INDEX($B$22:$AC$35,$A99+1,$B$64*2+$B$65*2+G$66*2-1),"|",INDEX($B$22:$AC$35,$A99+1,$B$64*2+D$65*2+G$66*2),"|")),"")</f>
        <v/>
      </c>
      <c r="H99" s="43"/>
      <c r="I99" s="161" t="str">
        <f>IF($B$66&gt;=I$66,IF($A99&gt;=$B$2,"",CONCATENATE(INDEX($B$22:$AC$35,$A99+1,$B$64*2+$B$65*2+I$66*2-1),"|",INDEX($B$22:$AC$35,$A99+1,$B$64*2+F$65*2+I$66*2),"|")),"")</f>
        <v/>
      </c>
      <c r="J99" s="43"/>
      <c r="K99" s="161" t="str">
        <f>IF($B$66&gt;=K$66,IF($A99&gt;=$B$2,"",CONCATENATE(INDEX($B$22:$AC$35,$A99+1,$B$64*2+$B$65*2+K$66*2-1),"|",INDEX($B$22:$AC$35,$A99+1,$B$64*2+H$65*2+K$66*2),"|")),"")</f>
        <v/>
      </c>
      <c r="L99" s="43"/>
      <c r="M99" s="43"/>
      <c r="N99" s="43"/>
      <c r="O99" s="43"/>
      <c r="P99" s="163"/>
      <c r="AE99" s="43"/>
      <c r="AF99" s="44"/>
      <c r="AG99" s="45">
        <f ca="1">AL94</f>
        <v>1</v>
      </c>
      <c r="AH99" s="121">
        <f t="shared" ref="AH99:AU99" ca="1" si="141">IF(ISNA(AH12),0,IF(AH12="",0,IF(AH$94=$AG99,1,0)*AH12))</f>
        <v>0</v>
      </c>
      <c r="AI99" s="121">
        <f t="shared" ca="1" si="141"/>
        <v>0</v>
      </c>
      <c r="AJ99" s="121">
        <f t="shared" ca="1" si="141"/>
        <v>0</v>
      </c>
      <c r="AK99" s="121">
        <f t="shared" ca="1" si="141"/>
        <v>0</v>
      </c>
      <c r="AL99" s="121">
        <f t="shared" si="141"/>
        <v>0</v>
      </c>
      <c r="AM99" s="121">
        <f t="shared" ca="1" si="141"/>
        <v>0</v>
      </c>
      <c r="AN99" s="121">
        <f t="shared" ca="1" si="141"/>
        <v>0</v>
      </c>
      <c r="AO99" s="121">
        <f t="shared" ca="1" si="141"/>
        <v>0</v>
      </c>
      <c r="AP99" s="121">
        <f t="shared" ca="1" si="141"/>
        <v>0</v>
      </c>
      <c r="AQ99" s="121">
        <f t="shared" ca="1" si="141"/>
        <v>0</v>
      </c>
      <c r="AR99" s="121">
        <f t="shared" ca="1" si="141"/>
        <v>0</v>
      </c>
      <c r="AS99" s="121">
        <f t="shared" ca="1" si="141"/>
        <v>0</v>
      </c>
      <c r="AT99" s="121">
        <f t="shared" ca="1" si="141"/>
        <v>0</v>
      </c>
      <c r="AU99" s="121">
        <f t="shared" ca="1" si="141"/>
        <v>0</v>
      </c>
    </row>
    <row r="100" spans="1:47">
      <c r="A100">
        <v>1</v>
      </c>
      <c r="C100" s="164"/>
      <c r="D100" s="50" t="str">
        <f t="shared" ref="D100:D112" si="142">IF($B$66&gt;=E$66,IF($A100&gt;=$B$2,"",CONCATENATE("| ",$A100," |")),"")</f>
        <v/>
      </c>
      <c r="E100" s="161" t="str">
        <f t="shared" ref="E100:E112" si="143">IF($B$66&gt;=E$66,IF($A100&gt;=$B$2,"",CONCATENATE(INDEX($B$22:$AC$35,$A100+1,$B$64*2+$B$65*2+E$66*2-1),"|",IF(ISBLANK(INDEX($B$22:$AC$35,$A100+1,$B$64*2+B$65*2+E$66*2)),"-",INDEX($B$22:$AC$35,$A100+1,$B$64*2+B$65*2+E$66*2)),"|")),"")</f>
        <v/>
      </c>
      <c r="F100" s="43"/>
      <c r="G100" s="161" t="str">
        <f t="shared" ref="G100:G112" si="144">IF($B$66&gt;=G$66,IF($A100&gt;=$B$2,"",CONCATENATE(INDEX($B$22:$AC$35,$A100+1,$B$64*2+$B$65*2+G$66*2-1),"|",IF(ISBLANK(INDEX($B$22:$AC$35,$A100+1,$B$64*2+D$65*2+G$66*2)),"-",INDEX($B$22:$AC$35,$A100+1,$B$64*2+D$65*2+G$66*2)),"|")),"")</f>
        <v/>
      </c>
      <c r="H100" s="43"/>
      <c r="I100" s="161" t="str">
        <f t="shared" ref="I100:I112" si="145">IF($B$66&gt;=I$66,IF($A100&gt;=$B$2,"",CONCATENATE(INDEX($B$22:$AC$35,$A100+1,$B$64*2+$B$65*2+I$66*2-1),"|",IF(ISBLANK(INDEX($B$22:$AC$35,$A100+1,$B$64*2+F$65*2+I$66*2)),"-",INDEX($B$22:$AC$35,$A100+1,$B$64*2+F$65*2+I$66*2)),"|")),"")</f>
        <v/>
      </c>
      <c r="J100" s="43"/>
      <c r="K100" s="161" t="str">
        <f t="shared" ref="K100:K112" si="146">IF($B$66&gt;=K$66,IF($A100&gt;=$B$2,"",CONCATENATE(INDEX($B$22:$AC$35,$A100+1,$B$64*2+$B$65*2+K$66*2-1),"|",IF(ISBLANK(INDEX($B$22:$AC$35,$A100+1,$B$64*2+H$65*2+K$66*2)),"-",INDEX($B$22:$AC$35,$A100+1,$B$64*2+H$65*2+K$66*2)),"|")),"")</f>
        <v/>
      </c>
      <c r="L100" s="43"/>
      <c r="M100" s="43"/>
      <c r="N100" s="43"/>
      <c r="O100" s="43"/>
      <c r="P100" s="163"/>
      <c r="AE100" s="43"/>
      <c r="AF100" s="44"/>
      <c r="AG100" s="45">
        <f ca="1">AM94</f>
        <v>1</v>
      </c>
      <c r="AH100" s="121">
        <f t="shared" ref="AH100:AU100" ca="1" si="147">IF(ISNA(AH13),0,IF(AH13="",0,IF(AH$94=$AG100,1,0)*AH13))</f>
        <v>0</v>
      </c>
      <c r="AI100" s="121">
        <f t="shared" ca="1" si="147"/>
        <v>0</v>
      </c>
      <c r="AJ100" s="121">
        <f t="shared" ca="1" si="147"/>
        <v>0</v>
      </c>
      <c r="AK100" s="121">
        <f t="shared" ca="1" si="147"/>
        <v>0</v>
      </c>
      <c r="AL100" s="121">
        <f t="shared" ca="1" si="147"/>
        <v>0</v>
      </c>
      <c r="AM100" s="121">
        <f t="shared" si="147"/>
        <v>0</v>
      </c>
      <c r="AN100" s="121">
        <f t="shared" ca="1" si="147"/>
        <v>0</v>
      </c>
      <c r="AO100" s="121">
        <f t="shared" ca="1" si="147"/>
        <v>0</v>
      </c>
      <c r="AP100" s="121">
        <f t="shared" ca="1" si="147"/>
        <v>0</v>
      </c>
      <c r="AQ100" s="121">
        <f t="shared" ca="1" si="147"/>
        <v>0</v>
      </c>
      <c r="AR100" s="121">
        <f t="shared" ca="1" si="147"/>
        <v>0</v>
      </c>
      <c r="AS100" s="121">
        <f t="shared" ca="1" si="147"/>
        <v>0</v>
      </c>
      <c r="AT100" s="121">
        <f t="shared" ca="1" si="147"/>
        <v>0</v>
      </c>
      <c r="AU100" s="121">
        <f t="shared" ca="1" si="147"/>
        <v>0</v>
      </c>
    </row>
    <row r="101" spans="1:47">
      <c r="A101">
        <v>2</v>
      </c>
      <c r="C101" s="164"/>
      <c r="D101" s="50" t="str">
        <f t="shared" si="142"/>
        <v/>
      </c>
      <c r="E101" s="161" t="str">
        <f t="shared" si="143"/>
        <v/>
      </c>
      <c r="F101" s="43"/>
      <c r="G101" s="161" t="str">
        <f t="shared" si="144"/>
        <v/>
      </c>
      <c r="H101" s="43"/>
      <c r="I101" s="161" t="str">
        <f t="shared" si="145"/>
        <v/>
      </c>
      <c r="J101" s="43"/>
      <c r="K101" s="161" t="str">
        <f t="shared" si="146"/>
        <v/>
      </c>
      <c r="L101" s="43"/>
      <c r="M101" s="43"/>
      <c r="N101" s="43"/>
      <c r="O101" s="43"/>
      <c r="P101" s="163"/>
      <c r="AE101" s="43"/>
      <c r="AF101" s="44"/>
      <c r="AG101" s="45">
        <f ca="1">AN94</f>
        <v>1</v>
      </c>
      <c r="AH101" s="121">
        <f t="shared" ref="AH101:AU101" ca="1" si="148">IF(ISNA(AH14),0,IF(AH14="",0,IF(AH$94=$AG101,1,0)*AH14))</f>
        <v>0</v>
      </c>
      <c r="AI101" s="121">
        <f t="shared" ca="1" si="148"/>
        <v>0</v>
      </c>
      <c r="AJ101" s="121">
        <f t="shared" ca="1" si="148"/>
        <v>0</v>
      </c>
      <c r="AK101" s="121">
        <f t="shared" ca="1" si="148"/>
        <v>0</v>
      </c>
      <c r="AL101" s="121">
        <f t="shared" ca="1" si="148"/>
        <v>0</v>
      </c>
      <c r="AM101" s="121">
        <f t="shared" ca="1" si="148"/>
        <v>0</v>
      </c>
      <c r="AN101" s="121">
        <f t="shared" si="148"/>
        <v>0</v>
      </c>
      <c r="AO101" s="121">
        <f t="shared" ca="1" si="148"/>
        <v>0</v>
      </c>
      <c r="AP101" s="121">
        <f t="shared" ca="1" si="148"/>
        <v>0</v>
      </c>
      <c r="AQ101" s="121">
        <f t="shared" ca="1" si="148"/>
        <v>0</v>
      </c>
      <c r="AR101" s="121">
        <f t="shared" ca="1" si="148"/>
        <v>0</v>
      </c>
      <c r="AS101" s="121">
        <f t="shared" ca="1" si="148"/>
        <v>0</v>
      </c>
      <c r="AT101" s="121">
        <f t="shared" ca="1" si="148"/>
        <v>0</v>
      </c>
      <c r="AU101" s="121">
        <f t="shared" ca="1" si="148"/>
        <v>0</v>
      </c>
    </row>
    <row r="102" spans="1:47">
      <c r="A102">
        <v>3</v>
      </c>
      <c r="C102" s="164"/>
      <c r="D102" s="50" t="str">
        <f t="shared" si="142"/>
        <v/>
      </c>
      <c r="E102" s="161" t="str">
        <f t="shared" si="143"/>
        <v/>
      </c>
      <c r="F102" s="43"/>
      <c r="G102" s="161" t="str">
        <f t="shared" si="144"/>
        <v/>
      </c>
      <c r="H102" s="43"/>
      <c r="I102" s="161" t="str">
        <f t="shared" si="145"/>
        <v/>
      </c>
      <c r="J102" s="43"/>
      <c r="K102" s="161" t="str">
        <f t="shared" si="146"/>
        <v/>
      </c>
      <c r="L102" s="43"/>
      <c r="M102" s="43"/>
      <c r="N102" s="43"/>
      <c r="O102" s="43"/>
      <c r="P102" s="163"/>
      <c r="AE102" s="43"/>
      <c r="AF102" s="44"/>
      <c r="AG102" s="45">
        <f ca="1">AO94</f>
        <v>1</v>
      </c>
      <c r="AH102" s="121">
        <f t="shared" ref="AH102:AU102" ca="1" si="149">IF(ISNA(AH15),0,IF(AH15="",0,IF(AH$94=$AG102,1,0)*AH15))</f>
        <v>0</v>
      </c>
      <c r="AI102" s="121">
        <f t="shared" ca="1" si="149"/>
        <v>0</v>
      </c>
      <c r="AJ102" s="121">
        <f t="shared" ca="1" si="149"/>
        <v>0</v>
      </c>
      <c r="AK102" s="121">
        <f t="shared" ca="1" si="149"/>
        <v>0</v>
      </c>
      <c r="AL102" s="121">
        <f t="shared" ca="1" si="149"/>
        <v>0</v>
      </c>
      <c r="AM102" s="121">
        <f t="shared" ca="1" si="149"/>
        <v>0</v>
      </c>
      <c r="AN102" s="121">
        <f t="shared" ca="1" si="149"/>
        <v>0</v>
      </c>
      <c r="AO102" s="121">
        <f t="shared" si="149"/>
        <v>0</v>
      </c>
      <c r="AP102" s="121">
        <f t="shared" ca="1" si="149"/>
        <v>0</v>
      </c>
      <c r="AQ102" s="121">
        <f t="shared" ca="1" si="149"/>
        <v>0</v>
      </c>
      <c r="AR102" s="121">
        <f t="shared" ca="1" si="149"/>
        <v>0</v>
      </c>
      <c r="AS102" s="121">
        <f t="shared" ca="1" si="149"/>
        <v>0</v>
      </c>
      <c r="AT102" s="121">
        <f t="shared" ca="1" si="149"/>
        <v>0</v>
      </c>
      <c r="AU102" s="121">
        <f t="shared" ca="1" si="149"/>
        <v>0</v>
      </c>
    </row>
    <row r="103" spans="1:47">
      <c r="A103">
        <v>4</v>
      </c>
      <c r="C103" s="164"/>
      <c r="D103" s="50" t="str">
        <f t="shared" si="142"/>
        <v/>
      </c>
      <c r="E103" s="161" t="str">
        <f t="shared" si="143"/>
        <v/>
      </c>
      <c r="F103" s="43"/>
      <c r="G103" s="161" t="str">
        <f t="shared" si="144"/>
        <v/>
      </c>
      <c r="H103" s="43"/>
      <c r="I103" s="161" t="str">
        <f t="shared" si="145"/>
        <v/>
      </c>
      <c r="J103" s="43"/>
      <c r="K103" s="161" t="str">
        <f t="shared" si="146"/>
        <v/>
      </c>
      <c r="L103" s="43"/>
      <c r="M103" s="43"/>
      <c r="N103" s="43"/>
      <c r="O103" s="43"/>
      <c r="P103" s="163"/>
      <c r="AE103" s="43"/>
      <c r="AF103" s="44"/>
      <c r="AG103" s="45">
        <f ca="1">AP94</f>
        <v>1</v>
      </c>
      <c r="AH103" s="121">
        <f t="shared" ref="AH103:AU103" ca="1" si="150">IF(ISNA(AH16),0,IF(AH16="",0,IF(AH$94=$AG103,1,0)*AH16))</f>
        <v>0</v>
      </c>
      <c r="AI103" s="121">
        <f t="shared" ca="1" si="150"/>
        <v>0</v>
      </c>
      <c r="AJ103" s="121">
        <f t="shared" ca="1" si="150"/>
        <v>0</v>
      </c>
      <c r="AK103" s="121">
        <f t="shared" ca="1" si="150"/>
        <v>0</v>
      </c>
      <c r="AL103" s="121">
        <f t="shared" ca="1" si="150"/>
        <v>0</v>
      </c>
      <c r="AM103" s="121">
        <f t="shared" ca="1" si="150"/>
        <v>0</v>
      </c>
      <c r="AN103" s="121">
        <f t="shared" ca="1" si="150"/>
        <v>0</v>
      </c>
      <c r="AO103" s="121">
        <f t="shared" ca="1" si="150"/>
        <v>0</v>
      </c>
      <c r="AP103" s="121">
        <f t="shared" si="150"/>
        <v>0</v>
      </c>
      <c r="AQ103" s="121">
        <f t="shared" ca="1" si="150"/>
        <v>0</v>
      </c>
      <c r="AR103" s="121">
        <f t="shared" ca="1" si="150"/>
        <v>0</v>
      </c>
      <c r="AS103" s="121">
        <f t="shared" ca="1" si="150"/>
        <v>0</v>
      </c>
      <c r="AT103" s="121">
        <f t="shared" ca="1" si="150"/>
        <v>0</v>
      </c>
      <c r="AU103" s="121">
        <f t="shared" ca="1" si="150"/>
        <v>0</v>
      </c>
    </row>
    <row r="104" spans="1:47">
      <c r="A104">
        <v>5</v>
      </c>
      <c r="C104" s="164"/>
      <c r="D104" s="50" t="str">
        <f t="shared" si="142"/>
        <v/>
      </c>
      <c r="E104" s="161" t="str">
        <f t="shared" si="143"/>
        <v/>
      </c>
      <c r="F104" s="43"/>
      <c r="G104" s="161" t="str">
        <f t="shared" si="144"/>
        <v/>
      </c>
      <c r="H104" s="43"/>
      <c r="I104" s="161" t="str">
        <f t="shared" si="145"/>
        <v/>
      </c>
      <c r="J104" s="43"/>
      <c r="K104" s="161" t="str">
        <f t="shared" si="146"/>
        <v/>
      </c>
      <c r="L104" s="43"/>
      <c r="M104" s="43"/>
      <c r="N104" s="43"/>
      <c r="O104" s="43"/>
      <c r="P104" s="163"/>
      <c r="AE104" s="43"/>
      <c r="AF104" s="44"/>
      <c r="AG104" s="45">
        <f ca="1">AQ$94</f>
        <v>1</v>
      </c>
      <c r="AH104" s="121">
        <f t="shared" ref="AH104:AU104" ca="1" si="151">IF(ISNA(AH17),0,IF(AH17="",0,IF(AH$94=$AG104,1,0)*AH17))</f>
        <v>0</v>
      </c>
      <c r="AI104" s="121">
        <f t="shared" ca="1" si="151"/>
        <v>0</v>
      </c>
      <c r="AJ104" s="121">
        <f t="shared" ca="1" si="151"/>
        <v>0</v>
      </c>
      <c r="AK104" s="121">
        <f t="shared" ca="1" si="151"/>
        <v>0</v>
      </c>
      <c r="AL104" s="121">
        <f t="shared" ca="1" si="151"/>
        <v>0</v>
      </c>
      <c r="AM104" s="121">
        <f t="shared" ca="1" si="151"/>
        <v>0</v>
      </c>
      <c r="AN104" s="121">
        <f t="shared" ca="1" si="151"/>
        <v>0</v>
      </c>
      <c r="AO104" s="121">
        <f t="shared" ca="1" si="151"/>
        <v>0</v>
      </c>
      <c r="AP104" s="121">
        <f t="shared" ca="1" si="151"/>
        <v>0</v>
      </c>
      <c r="AQ104" s="121">
        <f t="shared" si="151"/>
        <v>0</v>
      </c>
      <c r="AR104" s="121">
        <f t="shared" ca="1" si="151"/>
        <v>0</v>
      </c>
      <c r="AS104" s="121">
        <f t="shared" ca="1" si="151"/>
        <v>0</v>
      </c>
      <c r="AT104" s="121">
        <f t="shared" ca="1" si="151"/>
        <v>0</v>
      </c>
      <c r="AU104" s="121">
        <f t="shared" ca="1" si="151"/>
        <v>0</v>
      </c>
    </row>
    <row r="105" spans="1:47">
      <c r="A105">
        <v>6</v>
      </c>
      <c r="C105" s="164"/>
      <c r="D105" s="50" t="str">
        <f t="shared" si="142"/>
        <v/>
      </c>
      <c r="E105" s="161" t="str">
        <f t="shared" si="143"/>
        <v/>
      </c>
      <c r="F105" s="43"/>
      <c r="G105" s="161" t="str">
        <f t="shared" si="144"/>
        <v/>
      </c>
      <c r="H105" s="43"/>
      <c r="I105" s="161" t="str">
        <f t="shared" si="145"/>
        <v/>
      </c>
      <c r="J105" s="43"/>
      <c r="K105" s="161" t="str">
        <f t="shared" si="146"/>
        <v/>
      </c>
      <c r="L105" s="43"/>
      <c r="M105" s="43"/>
      <c r="N105" s="43"/>
      <c r="O105" s="43"/>
      <c r="P105" s="163"/>
      <c r="AF105" s="44"/>
      <c r="AG105" s="45">
        <f ca="1">AR$94</f>
        <v>1</v>
      </c>
      <c r="AH105" s="121">
        <f t="shared" ref="AH105:AU105" ca="1" si="152">IF(ISNA(AH18),0,IF(AH18="",0,IF(AH$94=$AG105,1,0)*AH18))</f>
        <v>0</v>
      </c>
      <c r="AI105" s="121">
        <f t="shared" ca="1" si="152"/>
        <v>0</v>
      </c>
      <c r="AJ105" s="121">
        <f t="shared" ca="1" si="152"/>
        <v>0</v>
      </c>
      <c r="AK105" s="121">
        <f t="shared" ca="1" si="152"/>
        <v>0</v>
      </c>
      <c r="AL105" s="121">
        <f t="shared" ca="1" si="152"/>
        <v>0</v>
      </c>
      <c r="AM105" s="121">
        <f t="shared" ca="1" si="152"/>
        <v>0</v>
      </c>
      <c r="AN105" s="121">
        <f t="shared" ca="1" si="152"/>
        <v>0</v>
      </c>
      <c r="AO105" s="121">
        <f t="shared" ca="1" si="152"/>
        <v>0</v>
      </c>
      <c r="AP105" s="121">
        <f t="shared" ca="1" si="152"/>
        <v>0</v>
      </c>
      <c r="AQ105" s="121">
        <f t="shared" ca="1" si="152"/>
        <v>0</v>
      </c>
      <c r="AR105" s="121">
        <f t="shared" si="152"/>
        <v>0</v>
      </c>
      <c r="AS105" s="121">
        <f t="shared" ca="1" si="152"/>
        <v>0</v>
      </c>
      <c r="AT105" s="121">
        <f t="shared" ca="1" si="152"/>
        <v>0</v>
      </c>
      <c r="AU105" s="121">
        <f t="shared" ca="1" si="152"/>
        <v>0</v>
      </c>
    </row>
    <row r="106" spans="1:47">
      <c r="A106">
        <v>7</v>
      </c>
      <c r="C106" s="164"/>
      <c r="D106" s="50" t="str">
        <f t="shared" si="142"/>
        <v/>
      </c>
      <c r="E106" s="161" t="str">
        <f t="shared" si="143"/>
        <v/>
      </c>
      <c r="F106" s="43"/>
      <c r="G106" s="161" t="str">
        <f t="shared" si="144"/>
        <v/>
      </c>
      <c r="H106" s="43"/>
      <c r="I106" s="161" t="str">
        <f t="shared" si="145"/>
        <v/>
      </c>
      <c r="J106" s="43"/>
      <c r="K106" s="161" t="str">
        <f t="shared" si="146"/>
        <v/>
      </c>
      <c r="L106" s="43"/>
      <c r="M106" s="43"/>
      <c r="N106" s="43"/>
      <c r="O106" s="43"/>
      <c r="P106" s="163"/>
      <c r="AF106" s="44"/>
      <c r="AG106" s="45">
        <f ca="1">AS$94</f>
        <v>1</v>
      </c>
      <c r="AH106" s="121">
        <f t="shared" ref="AH106:AU106" ca="1" si="153">IF(ISNA(AH19),0,IF(AH19="",0,IF(AH$94=$AG106,1,0)*AH19))</f>
        <v>0</v>
      </c>
      <c r="AI106" s="121">
        <f t="shared" ca="1" si="153"/>
        <v>0</v>
      </c>
      <c r="AJ106" s="121">
        <f t="shared" ca="1" si="153"/>
        <v>0</v>
      </c>
      <c r="AK106" s="121">
        <f t="shared" ca="1" si="153"/>
        <v>0</v>
      </c>
      <c r="AL106" s="121">
        <f t="shared" ca="1" si="153"/>
        <v>0</v>
      </c>
      <c r="AM106" s="121">
        <f t="shared" ca="1" si="153"/>
        <v>0</v>
      </c>
      <c r="AN106" s="121">
        <f t="shared" ca="1" si="153"/>
        <v>0</v>
      </c>
      <c r="AO106" s="121">
        <f t="shared" ca="1" si="153"/>
        <v>0</v>
      </c>
      <c r="AP106" s="121">
        <f t="shared" ca="1" si="153"/>
        <v>0</v>
      </c>
      <c r="AQ106" s="121">
        <f t="shared" ca="1" si="153"/>
        <v>0</v>
      </c>
      <c r="AR106" s="121">
        <f t="shared" ca="1" si="153"/>
        <v>0</v>
      </c>
      <c r="AS106" s="121">
        <f t="shared" si="153"/>
        <v>0</v>
      </c>
      <c r="AT106" s="121">
        <f t="shared" ca="1" si="153"/>
        <v>0</v>
      </c>
      <c r="AU106" s="121">
        <f t="shared" ca="1" si="153"/>
        <v>0</v>
      </c>
    </row>
    <row r="107" spans="1:47">
      <c r="A107">
        <v>8</v>
      </c>
      <c r="C107" s="164"/>
      <c r="D107" s="50" t="str">
        <f t="shared" si="142"/>
        <v/>
      </c>
      <c r="E107" s="161" t="str">
        <f t="shared" si="143"/>
        <v/>
      </c>
      <c r="F107" s="43"/>
      <c r="G107" s="161" t="str">
        <f t="shared" si="144"/>
        <v/>
      </c>
      <c r="H107" s="43"/>
      <c r="I107" s="161" t="str">
        <f t="shared" si="145"/>
        <v/>
      </c>
      <c r="J107" s="43"/>
      <c r="K107" s="161" t="str">
        <f t="shared" si="146"/>
        <v/>
      </c>
      <c r="L107" s="43"/>
      <c r="M107" s="43"/>
      <c r="N107" s="43"/>
      <c r="O107" s="43"/>
      <c r="P107" s="163"/>
      <c r="AF107" s="44"/>
      <c r="AG107" s="45">
        <f ca="1">AT$94</f>
        <v>1</v>
      </c>
      <c r="AH107" s="121">
        <f t="shared" ref="AH107:AU107" ca="1" si="154">IF(ISNA(AH20),0,IF(AH20="",0,IF(AH$94=$AG107,1,0)*AH20))</f>
        <v>0</v>
      </c>
      <c r="AI107" s="121">
        <f t="shared" ca="1" si="154"/>
        <v>0</v>
      </c>
      <c r="AJ107" s="121">
        <f t="shared" ca="1" si="154"/>
        <v>0</v>
      </c>
      <c r="AK107" s="121">
        <f t="shared" ca="1" si="154"/>
        <v>0</v>
      </c>
      <c r="AL107" s="121">
        <f t="shared" ca="1" si="154"/>
        <v>0</v>
      </c>
      <c r="AM107" s="121">
        <f t="shared" ca="1" si="154"/>
        <v>0</v>
      </c>
      <c r="AN107" s="121">
        <f t="shared" ca="1" si="154"/>
        <v>0</v>
      </c>
      <c r="AO107" s="121">
        <f t="shared" ca="1" si="154"/>
        <v>0</v>
      </c>
      <c r="AP107" s="121">
        <f t="shared" ca="1" si="154"/>
        <v>0</v>
      </c>
      <c r="AQ107" s="121">
        <f t="shared" ca="1" si="154"/>
        <v>0</v>
      </c>
      <c r="AR107" s="121">
        <f t="shared" ca="1" si="154"/>
        <v>0</v>
      </c>
      <c r="AS107" s="121">
        <f t="shared" ca="1" si="154"/>
        <v>0</v>
      </c>
      <c r="AT107" s="121">
        <f t="shared" si="154"/>
        <v>0</v>
      </c>
      <c r="AU107" s="121">
        <f t="shared" ca="1" si="154"/>
        <v>0</v>
      </c>
    </row>
    <row r="108" spans="1:47">
      <c r="A108">
        <v>9</v>
      </c>
      <c r="C108" s="164"/>
      <c r="D108" s="50" t="str">
        <f t="shared" si="142"/>
        <v/>
      </c>
      <c r="E108" s="161" t="str">
        <f t="shared" si="143"/>
        <v/>
      </c>
      <c r="F108" s="43"/>
      <c r="G108" s="161" t="str">
        <f t="shared" si="144"/>
        <v/>
      </c>
      <c r="H108" s="43"/>
      <c r="I108" s="161" t="str">
        <f t="shared" si="145"/>
        <v/>
      </c>
      <c r="J108" s="43"/>
      <c r="K108" s="161" t="str">
        <f t="shared" si="146"/>
        <v/>
      </c>
      <c r="L108" s="43"/>
      <c r="M108" s="43"/>
      <c r="N108" s="43"/>
      <c r="O108" s="43"/>
      <c r="P108" s="163"/>
      <c r="AF108" s="44"/>
      <c r="AG108" s="45">
        <f ca="1">AU$94</f>
        <v>1</v>
      </c>
      <c r="AH108" s="121">
        <f t="shared" ref="AH108:AU108" ca="1" si="155">IF(ISNA(AH21),0,IF(AH21="",0,IF(AH$94=$AG108,1,0)*AH21))</f>
        <v>0</v>
      </c>
      <c r="AI108" s="121">
        <f t="shared" ca="1" si="155"/>
        <v>0</v>
      </c>
      <c r="AJ108" s="121">
        <f t="shared" ca="1" si="155"/>
        <v>0</v>
      </c>
      <c r="AK108" s="121">
        <f t="shared" ca="1" si="155"/>
        <v>0</v>
      </c>
      <c r="AL108" s="121">
        <f t="shared" ca="1" si="155"/>
        <v>0</v>
      </c>
      <c r="AM108" s="121">
        <f t="shared" ca="1" si="155"/>
        <v>0</v>
      </c>
      <c r="AN108" s="121">
        <f t="shared" ca="1" si="155"/>
        <v>0</v>
      </c>
      <c r="AO108" s="121">
        <f t="shared" ca="1" si="155"/>
        <v>0</v>
      </c>
      <c r="AP108" s="121">
        <f t="shared" ca="1" si="155"/>
        <v>0</v>
      </c>
      <c r="AQ108" s="121">
        <f t="shared" ca="1" si="155"/>
        <v>0</v>
      </c>
      <c r="AR108" s="121">
        <f t="shared" ca="1" si="155"/>
        <v>0</v>
      </c>
      <c r="AS108" s="121">
        <f t="shared" ca="1" si="155"/>
        <v>0</v>
      </c>
      <c r="AT108" s="121">
        <f t="shared" ca="1" si="155"/>
        <v>0</v>
      </c>
      <c r="AU108" s="121">
        <f t="shared" si="155"/>
        <v>0</v>
      </c>
    </row>
    <row r="109" spans="1:47">
      <c r="A109">
        <v>10</v>
      </c>
      <c r="C109" s="164"/>
      <c r="D109" s="50" t="str">
        <f t="shared" si="142"/>
        <v/>
      </c>
      <c r="E109" s="161" t="str">
        <f t="shared" si="143"/>
        <v/>
      </c>
      <c r="F109" s="43"/>
      <c r="G109" s="161" t="str">
        <f t="shared" si="144"/>
        <v/>
      </c>
      <c r="H109" s="43"/>
      <c r="I109" s="161" t="str">
        <f t="shared" si="145"/>
        <v/>
      </c>
      <c r="J109" s="43"/>
      <c r="K109" s="161" t="str">
        <f t="shared" si="146"/>
        <v/>
      </c>
      <c r="L109" s="43"/>
      <c r="M109" s="43"/>
      <c r="N109" s="43"/>
      <c r="O109" s="43"/>
      <c r="P109" s="163"/>
      <c r="AF109" s="44"/>
      <c r="AH109" s="139">
        <f t="shared" ref="AH109:AU109" ca="1" si="156">AH94-SUM(AH95:AH108)/100</f>
        <v>1</v>
      </c>
      <c r="AI109" s="139">
        <f t="shared" ca="1" si="156"/>
        <v>1</v>
      </c>
      <c r="AJ109" s="139">
        <f t="shared" ca="1" si="156"/>
        <v>1</v>
      </c>
      <c r="AK109" s="139">
        <f t="shared" ca="1" si="156"/>
        <v>1</v>
      </c>
      <c r="AL109" s="139">
        <f t="shared" ca="1" si="156"/>
        <v>1</v>
      </c>
      <c r="AM109" s="139">
        <f t="shared" ca="1" si="156"/>
        <v>1</v>
      </c>
      <c r="AN109" s="139">
        <f t="shared" ca="1" si="156"/>
        <v>1</v>
      </c>
      <c r="AO109" s="139">
        <f t="shared" ca="1" si="156"/>
        <v>1</v>
      </c>
      <c r="AP109" s="139">
        <f t="shared" ca="1" si="156"/>
        <v>1</v>
      </c>
      <c r="AQ109" s="139">
        <f t="shared" ca="1" si="156"/>
        <v>1</v>
      </c>
      <c r="AR109" s="139">
        <f t="shared" ca="1" si="156"/>
        <v>1</v>
      </c>
      <c r="AS109" s="139">
        <f t="shared" ca="1" si="156"/>
        <v>1</v>
      </c>
      <c r="AT109" s="139">
        <f t="shared" ca="1" si="156"/>
        <v>1</v>
      </c>
      <c r="AU109" s="139">
        <f t="shared" ca="1" si="156"/>
        <v>1</v>
      </c>
    </row>
    <row r="110" spans="1:47">
      <c r="A110">
        <v>11</v>
      </c>
      <c r="C110" s="164"/>
      <c r="D110" s="50" t="str">
        <f t="shared" si="142"/>
        <v/>
      </c>
      <c r="E110" s="161" t="str">
        <f t="shared" si="143"/>
        <v/>
      </c>
      <c r="F110" s="43"/>
      <c r="G110" s="161" t="str">
        <f t="shared" si="144"/>
        <v/>
      </c>
      <c r="H110" s="43"/>
      <c r="I110" s="161" t="str">
        <f t="shared" si="145"/>
        <v/>
      </c>
      <c r="J110" s="43"/>
      <c r="K110" s="161" t="str">
        <f t="shared" si="146"/>
        <v/>
      </c>
      <c r="L110" s="43"/>
      <c r="M110" s="43"/>
      <c r="N110" s="43"/>
      <c r="O110" s="43"/>
      <c r="P110" s="163"/>
      <c r="AF110" s="44"/>
      <c r="AG110" t="s">
        <v>212</v>
      </c>
      <c r="AH110" s="118">
        <f t="shared" ref="AH110:AU110" ca="1" si="157">RANK(AH109,$AH$109:$AU$109,1)</f>
        <v>1</v>
      </c>
      <c r="AI110" s="119">
        <f t="shared" ca="1" si="157"/>
        <v>1</v>
      </c>
      <c r="AJ110" s="119">
        <f t="shared" ca="1" si="157"/>
        <v>1</v>
      </c>
      <c r="AK110" s="119">
        <f t="shared" ca="1" si="157"/>
        <v>1</v>
      </c>
      <c r="AL110" s="119">
        <f t="shared" ca="1" si="157"/>
        <v>1</v>
      </c>
      <c r="AM110" s="119">
        <f t="shared" ca="1" si="157"/>
        <v>1</v>
      </c>
      <c r="AN110" s="119">
        <f t="shared" ca="1" si="157"/>
        <v>1</v>
      </c>
      <c r="AO110" s="119">
        <f t="shared" ca="1" si="157"/>
        <v>1</v>
      </c>
      <c r="AP110" s="119">
        <f t="shared" ca="1" si="157"/>
        <v>1</v>
      </c>
      <c r="AQ110" s="119">
        <f t="shared" ca="1" si="157"/>
        <v>1</v>
      </c>
      <c r="AR110" s="119">
        <f t="shared" ca="1" si="157"/>
        <v>1</v>
      </c>
      <c r="AS110" s="119">
        <f t="shared" ca="1" si="157"/>
        <v>1</v>
      </c>
      <c r="AT110" s="119">
        <f t="shared" ca="1" si="157"/>
        <v>1</v>
      </c>
      <c r="AU110" s="120">
        <f t="shared" ca="1" si="157"/>
        <v>1</v>
      </c>
    </row>
    <row r="111" spans="1:47">
      <c r="A111">
        <v>12</v>
      </c>
      <c r="C111" s="164"/>
      <c r="D111" s="50" t="str">
        <f t="shared" si="142"/>
        <v/>
      </c>
      <c r="E111" s="161" t="str">
        <f t="shared" si="143"/>
        <v/>
      </c>
      <c r="F111" s="43"/>
      <c r="G111" s="161" t="str">
        <f t="shared" si="144"/>
        <v/>
      </c>
      <c r="H111" s="43"/>
      <c r="I111" s="161" t="str">
        <f t="shared" si="145"/>
        <v/>
      </c>
      <c r="J111" s="43"/>
      <c r="K111" s="161" t="str">
        <f t="shared" si="146"/>
        <v/>
      </c>
      <c r="L111" s="43"/>
      <c r="M111" s="43"/>
      <c r="N111" s="43"/>
      <c r="O111" s="43"/>
      <c r="P111" s="163"/>
      <c r="AF111" s="44"/>
      <c r="AG111" s="45">
        <f ca="1">AH110</f>
        <v>1</v>
      </c>
      <c r="AH111" s="121">
        <f t="shared" ref="AH111:AU111" si="158">IF(ISNA(AH8),0,IF(AH8="",0,IF(AH$110=$AG111,1,0)*AH8))</f>
        <v>0</v>
      </c>
      <c r="AI111" s="121">
        <f t="shared" ca="1" si="158"/>
        <v>0</v>
      </c>
      <c r="AJ111" s="121">
        <f t="shared" ca="1" si="158"/>
        <v>0</v>
      </c>
      <c r="AK111" s="121">
        <f t="shared" ca="1" si="158"/>
        <v>0</v>
      </c>
      <c r="AL111" s="121">
        <f t="shared" ca="1" si="158"/>
        <v>0</v>
      </c>
      <c r="AM111" s="121">
        <f t="shared" ca="1" si="158"/>
        <v>0</v>
      </c>
      <c r="AN111" s="121">
        <f t="shared" ca="1" si="158"/>
        <v>0</v>
      </c>
      <c r="AO111" s="121">
        <f t="shared" ca="1" si="158"/>
        <v>0</v>
      </c>
      <c r="AP111" s="121">
        <f t="shared" ca="1" si="158"/>
        <v>0</v>
      </c>
      <c r="AQ111" s="121">
        <f t="shared" ca="1" si="158"/>
        <v>0</v>
      </c>
      <c r="AR111" s="121">
        <f t="shared" ca="1" si="158"/>
        <v>0</v>
      </c>
      <c r="AS111" s="121">
        <f t="shared" ca="1" si="158"/>
        <v>0</v>
      </c>
      <c r="AT111" s="121">
        <f t="shared" ca="1" si="158"/>
        <v>0</v>
      </c>
      <c r="AU111" s="121">
        <f t="shared" ca="1" si="158"/>
        <v>0</v>
      </c>
    </row>
    <row r="112" spans="1:47">
      <c r="A112">
        <v>13</v>
      </c>
      <c r="C112" s="164"/>
      <c r="D112" s="50" t="str">
        <f t="shared" si="142"/>
        <v/>
      </c>
      <c r="E112" s="161" t="str">
        <f t="shared" si="143"/>
        <v/>
      </c>
      <c r="F112" s="43"/>
      <c r="G112" s="161" t="str">
        <f t="shared" si="144"/>
        <v/>
      </c>
      <c r="H112" s="43"/>
      <c r="I112" s="161" t="str">
        <f t="shared" si="145"/>
        <v/>
      </c>
      <c r="J112" s="43"/>
      <c r="K112" s="161" t="str">
        <f t="shared" si="146"/>
        <v/>
      </c>
      <c r="L112" s="43"/>
      <c r="M112" s="43"/>
      <c r="N112" s="43"/>
      <c r="O112" s="43"/>
      <c r="P112" s="163"/>
      <c r="AF112" s="44"/>
      <c r="AG112" s="45">
        <f ca="1">AI110</f>
        <v>1</v>
      </c>
      <c r="AH112" s="121">
        <f t="shared" ref="AH112:AU112" ca="1" si="159">IF(ISNA(AH9),0,IF(AH9="",0,IF(AH$110=$AG112,1,0)*AH9))</f>
        <v>0</v>
      </c>
      <c r="AI112" s="121">
        <f t="shared" si="159"/>
        <v>0</v>
      </c>
      <c r="AJ112" s="121">
        <f t="shared" ca="1" si="159"/>
        <v>0</v>
      </c>
      <c r="AK112" s="121">
        <f t="shared" ca="1" si="159"/>
        <v>0</v>
      </c>
      <c r="AL112" s="121">
        <f t="shared" ca="1" si="159"/>
        <v>0</v>
      </c>
      <c r="AM112" s="121">
        <f t="shared" ca="1" si="159"/>
        <v>0</v>
      </c>
      <c r="AN112" s="121">
        <f t="shared" ca="1" si="159"/>
        <v>0</v>
      </c>
      <c r="AO112" s="121">
        <f t="shared" ca="1" si="159"/>
        <v>0</v>
      </c>
      <c r="AP112" s="121">
        <f t="shared" ca="1" si="159"/>
        <v>0</v>
      </c>
      <c r="AQ112" s="121">
        <f t="shared" ca="1" si="159"/>
        <v>0</v>
      </c>
      <c r="AR112" s="121">
        <f t="shared" ca="1" si="159"/>
        <v>0</v>
      </c>
      <c r="AS112" s="121">
        <f t="shared" ca="1" si="159"/>
        <v>0</v>
      </c>
      <c r="AT112" s="121">
        <f t="shared" ca="1" si="159"/>
        <v>0</v>
      </c>
      <c r="AU112" s="121">
        <f t="shared" ca="1" si="159"/>
        <v>0</v>
      </c>
    </row>
    <row r="113" spans="1:47">
      <c r="C113" s="164"/>
      <c r="D113" s="43"/>
      <c r="E113" s="43"/>
      <c r="F113" s="43"/>
      <c r="G113" s="43"/>
      <c r="H113" s="43"/>
      <c r="I113" s="43"/>
      <c r="J113" s="43"/>
      <c r="K113" s="43"/>
      <c r="L113" s="43"/>
      <c r="M113" s="43"/>
      <c r="N113" s="43"/>
      <c r="O113" s="43"/>
      <c r="P113" s="163"/>
      <c r="AF113" s="44"/>
      <c r="AG113" s="45">
        <f ca="1">AJ110</f>
        <v>1</v>
      </c>
      <c r="AH113" s="121">
        <f t="shared" ref="AH113:AU113" ca="1" si="160">IF(ISNA(AH10),0,IF(AH10="",0,IF(AH$110=$AG113,1,0)*AH10))</f>
        <v>0</v>
      </c>
      <c r="AI113" s="121">
        <f t="shared" ca="1" si="160"/>
        <v>0</v>
      </c>
      <c r="AJ113" s="121">
        <f t="shared" si="160"/>
        <v>0</v>
      </c>
      <c r="AK113" s="121">
        <f t="shared" ca="1" si="160"/>
        <v>0</v>
      </c>
      <c r="AL113" s="121">
        <f t="shared" ca="1" si="160"/>
        <v>0</v>
      </c>
      <c r="AM113" s="121">
        <f t="shared" ca="1" si="160"/>
        <v>0</v>
      </c>
      <c r="AN113" s="121">
        <f t="shared" ca="1" si="160"/>
        <v>0</v>
      </c>
      <c r="AO113" s="121">
        <f t="shared" ca="1" si="160"/>
        <v>0</v>
      </c>
      <c r="AP113" s="121">
        <f t="shared" ca="1" si="160"/>
        <v>0</v>
      </c>
      <c r="AQ113" s="121">
        <f t="shared" ca="1" si="160"/>
        <v>0</v>
      </c>
      <c r="AR113" s="121">
        <f t="shared" ca="1" si="160"/>
        <v>0</v>
      </c>
      <c r="AS113" s="121">
        <f t="shared" ca="1" si="160"/>
        <v>0</v>
      </c>
      <c r="AT113" s="121">
        <f t="shared" ca="1" si="160"/>
        <v>0</v>
      </c>
      <c r="AU113" s="121">
        <f t="shared" ca="1" si="160"/>
        <v>0</v>
      </c>
    </row>
    <row r="114" spans="1:47">
      <c r="C114" s="164"/>
      <c r="D114" s="43"/>
      <c r="E114" s="43"/>
      <c r="F114" s="43"/>
      <c r="G114" s="43"/>
      <c r="H114" s="43"/>
      <c r="I114" s="43"/>
      <c r="J114" s="43"/>
      <c r="K114" s="43"/>
      <c r="L114" s="43"/>
      <c r="M114" s="43"/>
      <c r="N114" s="43"/>
      <c r="O114" s="43"/>
      <c r="P114" s="163"/>
      <c r="AF114" s="44"/>
      <c r="AG114" s="45">
        <f ca="1">AK110</f>
        <v>1</v>
      </c>
      <c r="AH114" s="121">
        <f t="shared" ref="AH114:AU114" ca="1" si="161">IF(ISNA(AH11),0,IF(AH11="",0,IF(AH$110=$AG114,1,0)*AH11))</f>
        <v>0</v>
      </c>
      <c r="AI114" s="121">
        <f t="shared" ca="1" si="161"/>
        <v>0</v>
      </c>
      <c r="AJ114" s="121">
        <f t="shared" ca="1" si="161"/>
        <v>0</v>
      </c>
      <c r="AK114" s="121">
        <f t="shared" si="161"/>
        <v>0</v>
      </c>
      <c r="AL114" s="121">
        <f t="shared" ca="1" si="161"/>
        <v>0</v>
      </c>
      <c r="AM114" s="121">
        <f t="shared" ca="1" si="161"/>
        <v>0</v>
      </c>
      <c r="AN114" s="121">
        <f t="shared" ca="1" si="161"/>
        <v>0</v>
      </c>
      <c r="AO114" s="121">
        <f t="shared" ca="1" si="161"/>
        <v>0</v>
      </c>
      <c r="AP114" s="121">
        <f t="shared" ca="1" si="161"/>
        <v>0</v>
      </c>
      <c r="AQ114" s="121">
        <f t="shared" ca="1" si="161"/>
        <v>0</v>
      </c>
      <c r="AR114" s="121">
        <f t="shared" ca="1" si="161"/>
        <v>0</v>
      </c>
      <c r="AS114" s="121">
        <f t="shared" ca="1" si="161"/>
        <v>0</v>
      </c>
      <c r="AT114" s="121">
        <f t="shared" ca="1" si="161"/>
        <v>0</v>
      </c>
      <c r="AU114" s="121">
        <f t="shared" ca="1" si="161"/>
        <v>0</v>
      </c>
    </row>
    <row r="115" spans="1:47">
      <c r="C115" s="164"/>
      <c r="D115" s="43"/>
      <c r="E115" s="43"/>
      <c r="F115" s="43"/>
      <c r="G115" s="43"/>
      <c r="H115" s="43"/>
      <c r="I115" s="43"/>
      <c r="J115" s="43"/>
      <c r="K115" s="43"/>
      <c r="L115" s="43"/>
      <c r="M115" s="43"/>
      <c r="N115" s="43"/>
      <c r="O115" s="43"/>
      <c r="P115" s="163"/>
      <c r="AF115" s="44"/>
      <c r="AG115" s="45">
        <f ca="1">AL110</f>
        <v>1</v>
      </c>
      <c r="AH115" s="121">
        <f t="shared" ref="AH115:AU115" ca="1" si="162">IF(ISNA(AH12),0,IF(AH12="",0,IF(AH$110=$AG115,1,0)*AH12))</f>
        <v>0</v>
      </c>
      <c r="AI115" s="121">
        <f t="shared" ca="1" si="162"/>
        <v>0</v>
      </c>
      <c r="AJ115" s="121">
        <f t="shared" ca="1" si="162"/>
        <v>0</v>
      </c>
      <c r="AK115" s="121">
        <f t="shared" ca="1" si="162"/>
        <v>0</v>
      </c>
      <c r="AL115" s="121">
        <f t="shared" si="162"/>
        <v>0</v>
      </c>
      <c r="AM115" s="121">
        <f t="shared" ca="1" si="162"/>
        <v>0</v>
      </c>
      <c r="AN115" s="121">
        <f t="shared" ca="1" si="162"/>
        <v>0</v>
      </c>
      <c r="AO115" s="121">
        <f t="shared" ca="1" si="162"/>
        <v>0</v>
      </c>
      <c r="AP115" s="121">
        <f t="shared" ca="1" si="162"/>
        <v>0</v>
      </c>
      <c r="AQ115" s="121">
        <f t="shared" ca="1" si="162"/>
        <v>0</v>
      </c>
      <c r="AR115" s="121">
        <f t="shared" ca="1" si="162"/>
        <v>0</v>
      </c>
      <c r="AS115" s="121">
        <f t="shared" ca="1" si="162"/>
        <v>0</v>
      </c>
      <c r="AT115" s="121">
        <f t="shared" ca="1" si="162"/>
        <v>0</v>
      </c>
      <c r="AU115" s="121">
        <f t="shared" ca="1" si="162"/>
        <v>0</v>
      </c>
    </row>
    <row r="116" spans="1:47">
      <c r="A116">
        <v>0</v>
      </c>
      <c r="C116" s="164"/>
      <c r="D116" s="50" t="s">
        <v>213</v>
      </c>
      <c r="E116" s="50" t="s">
        <v>214</v>
      </c>
      <c r="F116" s="50" t="s">
        <v>215</v>
      </c>
      <c r="G116" s="165" t="s">
        <v>216</v>
      </c>
      <c r="H116" s="165" t="s">
        <v>215</v>
      </c>
      <c r="I116" s="50" t="s">
        <v>217</v>
      </c>
      <c r="J116" s="165" t="s">
        <v>215</v>
      </c>
      <c r="K116" s="50" t="s">
        <v>218</v>
      </c>
      <c r="L116" s="165" t="s">
        <v>215</v>
      </c>
      <c r="M116" s="50" t="s">
        <v>219</v>
      </c>
      <c r="N116" s="50" t="s">
        <v>215</v>
      </c>
      <c r="O116" s="43"/>
      <c r="P116" s="163"/>
      <c r="AF116" s="44"/>
      <c r="AG116" s="45">
        <f ca="1">AM110</f>
        <v>1</v>
      </c>
      <c r="AH116" s="121">
        <f t="shared" ref="AH116:AU116" ca="1" si="163">IF(ISNA(AH13),0,IF(AH13="",0,IF(AH$110=$AG116,1,0)*AH13))</f>
        <v>0</v>
      </c>
      <c r="AI116" s="121">
        <f t="shared" ca="1" si="163"/>
        <v>0</v>
      </c>
      <c r="AJ116" s="121">
        <f t="shared" ca="1" si="163"/>
        <v>0</v>
      </c>
      <c r="AK116" s="121">
        <f t="shared" ca="1" si="163"/>
        <v>0</v>
      </c>
      <c r="AL116" s="121">
        <f t="shared" ca="1" si="163"/>
        <v>0</v>
      </c>
      <c r="AM116" s="121">
        <f t="shared" si="163"/>
        <v>0</v>
      </c>
      <c r="AN116" s="121">
        <f t="shared" ca="1" si="163"/>
        <v>0</v>
      </c>
      <c r="AO116" s="121">
        <f t="shared" ca="1" si="163"/>
        <v>0</v>
      </c>
      <c r="AP116" s="121">
        <f t="shared" ca="1" si="163"/>
        <v>0</v>
      </c>
      <c r="AQ116" s="121">
        <f t="shared" ca="1" si="163"/>
        <v>0</v>
      </c>
      <c r="AR116" s="121">
        <f t="shared" ca="1" si="163"/>
        <v>0</v>
      </c>
      <c r="AS116" s="121">
        <f t="shared" ca="1" si="163"/>
        <v>0</v>
      </c>
      <c r="AT116" s="121">
        <f t="shared" ca="1" si="163"/>
        <v>0</v>
      </c>
      <c r="AU116" s="121">
        <f t="shared" ca="1" si="163"/>
        <v>0</v>
      </c>
    </row>
    <row r="117" spans="1:47">
      <c r="A117">
        <v>1</v>
      </c>
      <c r="C117" s="164"/>
      <c r="D117" s="50" t="str">
        <f t="shared" ref="D117:D130" si="164">IF($A117&gt;$B$2,"",CONCATENATE("| ",A117," |"))</f>
        <v>| 1 |</v>
      </c>
      <c r="E117" s="50" t="str">
        <f t="shared" ref="E117:E130" ca="1" si="165">IF($A117&gt;$B$2,"",G6)</f>
        <v>休み</v>
      </c>
      <c r="F117" s="50" t="str">
        <f t="shared" ref="F117:F130" si="166">IF($A117&gt;$B$2,"",CONCATENATE("| "))</f>
        <v xml:space="preserve">| </v>
      </c>
      <c r="G117" s="50">
        <f t="shared" ref="G117:G130" ca="1" si="167">IF($A117&gt;$B$2,"",H6)</f>
        <v>0</v>
      </c>
      <c r="H117" s="50" t="str">
        <f t="shared" ref="H117:H130" si="168">IF($A117&gt;$B$2,"",CONCATENATE("| "))</f>
        <v xml:space="preserve">| </v>
      </c>
      <c r="I117" s="165"/>
      <c r="J117" s="165" t="s">
        <v>215</v>
      </c>
      <c r="K117" s="50"/>
      <c r="L117" s="165" t="s">
        <v>215</v>
      </c>
      <c r="M117" s="50"/>
      <c r="N117" s="50" t="s">
        <v>215</v>
      </c>
      <c r="O117" s="43"/>
      <c r="P117" s="163"/>
      <c r="AF117" s="44"/>
      <c r="AG117" s="45">
        <f ca="1">AN110</f>
        <v>1</v>
      </c>
      <c r="AH117" s="121">
        <f t="shared" ref="AH117:AU117" ca="1" si="169">IF(ISNA(AH14),0,IF(AH14="",0,IF(AH$110=$AG117,1,0)*AH14))</f>
        <v>0</v>
      </c>
      <c r="AI117" s="121">
        <f t="shared" ca="1" si="169"/>
        <v>0</v>
      </c>
      <c r="AJ117" s="121">
        <f t="shared" ca="1" si="169"/>
        <v>0</v>
      </c>
      <c r="AK117" s="121">
        <f t="shared" ca="1" si="169"/>
        <v>0</v>
      </c>
      <c r="AL117" s="121">
        <f t="shared" ca="1" si="169"/>
        <v>0</v>
      </c>
      <c r="AM117" s="121">
        <f t="shared" ca="1" si="169"/>
        <v>0</v>
      </c>
      <c r="AN117" s="121">
        <f t="shared" si="169"/>
        <v>0</v>
      </c>
      <c r="AO117" s="121">
        <f t="shared" ca="1" si="169"/>
        <v>0</v>
      </c>
      <c r="AP117" s="121">
        <f t="shared" ca="1" si="169"/>
        <v>0</v>
      </c>
      <c r="AQ117" s="121">
        <f t="shared" ca="1" si="169"/>
        <v>0</v>
      </c>
      <c r="AR117" s="121">
        <f t="shared" ca="1" si="169"/>
        <v>0</v>
      </c>
      <c r="AS117" s="121">
        <f t="shared" ca="1" si="169"/>
        <v>0</v>
      </c>
      <c r="AT117" s="121">
        <f t="shared" ca="1" si="169"/>
        <v>0</v>
      </c>
      <c r="AU117" s="121">
        <f t="shared" ca="1" si="169"/>
        <v>0</v>
      </c>
    </row>
    <row r="118" spans="1:47">
      <c r="A118">
        <v>2</v>
      </c>
      <c r="C118" s="164"/>
      <c r="D118" s="50" t="str">
        <f t="shared" si="164"/>
        <v>| 2 |</v>
      </c>
      <c r="E118" s="50" t="str">
        <f t="shared" ca="1" si="165"/>
        <v>バッチ</v>
      </c>
      <c r="F118" s="50" t="str">
        <f t="shared" si="166"/>
        <v xml:space="preserve">| </v>
      </c>
      <c r="G118" s="50">
        <f t="shared" ca="1" si="167"/>
        <v>0</v>
      </c>
      <c r="H118" s="50" t="str">
        <f t="shared" si="168"/>
        <v xml:space="preserve">| </v>
      </c>
      <c r="I118" s="165"/>
      <c r="J118" s="165" t="s">
        <v>215</v>
      </c>
      <c r="K118" s="50"/>
      <c r="L118" s="165" t="s">
        <v>215</v>
      </c>
      <c r="M118" s="50"/>
      <c r="N118" s="50" t="s">
        <v>215</v>
      </c>
      <c r="O118" s="43"/>
      <c r="P118" s="163"/>
      <c r="AF118" s="44"/>
      <c r="AG118" s="45">
        <f ca="1">AO110</f>
        <v>1</v>
      </c>
      <c r="AH118" s="121">
        <f t="shared" ref="AH118:AU118" ca="1" si="170">IF(ISNA(AH15),0,IF(AH15="",0,IF(AH$110=$AG118,1,0)*AH15))</f>
        <v>0</v>
      </c>
      <c r="AI118" s="121">
        <f t="shared" ca="1" si="170"/>
        <v>0</v>
      </c>
      <c r="AJ118" s="121">
        <f t="shared" ca="1" si="170"/>
        <v>0</v>
      </c>
      <c r="AK118" s="121">
        <f t="shared" ca="1" si="170"/>
        <v>0</v>
      </c>
      <c r="AL118" s="121">
        <f t="shared" ca="1" si="170"/>
        <v>0</v>
      </c>
      <c r="AM118" s="121">
        <f t="shared" ca="1" si="170"/>
        <v>0</v>
      </c>
      <c r="AN118" s="121">
        <f t="shared" ca="1" si="170"/>
        <v>0</v>
      </c>
      <c r="AO118" s="121">
        <f t="shared" si="170"/>
        <v>0</v>
      </c>
      <c r="AP118" s="121">
        <f t="shared" ca="1" si="170"/>
        <v>0</v>
      </c>
      <c r="AQ118" s="121">
        <f t="shared" ca="1" si="170"/>
        <v>0</v>
      </c>
      <c r="AR118" s="121">
        <f t="shared" ca="1" si="170"/>
        <v>0</v>
      </c>
      <c r="AS118" s="121">
        <f t="shared" ca="1" si="170"/>
        <v>0</v>
      </c>
      <c r="AT118" s="121">
        <f t="shared" ca="1" si="170"/>
        <v>0</v>
      </c>
      <c r="AU118" s="121">
        <f t="shared" ca="1" si="170"/>
        <v>0</v>
      </c>
    </row>
    <row r="119" spans="1:47">
      <c r="A119">
        <v>3</v>
      </c>
      <c r="C119" s="164"/>
      <c r="D119" s="50" t="str">
        <f t="shared" si="164"/>
        <v>| 3 |</v>
      </c>
      <c r="E119" s="50" t="str">
        <f t="shared" ca="1" si="165"/>
        <v>秘宝館</v>
      </c>
      <c r="F119" s="50" t="str">
        <f t="shared" si="166"/>
        <v xml:space="preserve">| </v>
      </c>
      <c r="G119" s="50">
        <f t="shared" ca="1" si="167"/>
        <v>0</v>
      </c>
      <c r="H119" s="50" t="str">
        <f t="shared" si="168"/>
        <v xml:space="preserve">| </v>
      </c>
      <c r="I119" s="165"/>
      <c r="J119" s="165" t="s">
        <v>215</v>
      </c>
      <c r="K119" s="50"/>
      <c r="L119" s="165" t="s">
        <v>215</v>
      </c>
      <c r="M119" s="50"/>
      <c r="N119" s="50" t="s">
        <v>215</v>
      </c>
      <c r="O119" s="43"/>
      <c r="P119" s="163"/>
      <c r="AF119" s="44"/>
      <c r="AG119" s="45">
        <f ca="1">AP110</f>
        <v>1</v>
      </c>
      <c r="AH119" s="121">
        <f t="shared" ref="AH119:AU119" ca="1" si="171">IF(ISNA(AH16),0,IF(AH16="",0,IF(AH$110=$AG119,1,0)*AH16))</f>
        <v>0</v>
      </c>
      <c r="AI119" s="121">
        <f t="shared" ca="1" si="171"/>
        <v>0</v>
      </c>
      <c r="AJ119" s="121">
        <f t="shared" ca="1" si="171"/>
        <v>0</v>
      </c>
      <c r="AK119" s="121">
        <f t="shared" ca="1" si="171"/>
        <v>0</v>
      </c>
      <c r="AL119" s="121">
        <f t="shared" ca="1" si="171"/>
        <v>0</v>
      </c>
      <c r="AM119" s="121">
        <f t="shared" ca="1" si="171"/>
        <v>0</v>
      </c>
      <c r="AN119" s="121">
        <f t="shared" ca="1" si="171"/>
        <v>0</v>
      </c>
      <c r="AO119" s="121">
        <f t="shared" ca="1" si="171"/>
        <v>0</v>
      </c>
      <c r="AP119" s="121">
        <f t="shared" si="171"/>
        <v>0</v>
      </c>
      <c r="AQ119" s="121">
        <f t="shared" ca="1" si="171"/>
        <v>0</v>
      </c>
      <c r="AR119" s="121">
        <f t="shared" ca="1" si="171"/>
        <v>0</v>
      </c>
      <c r="AS119" s="121">
        <f t="shared" ca="1" si="171"/>
        <v>0</v>
      </c>
      <c r="AT119" s="121">
        <f t="shared" ca="1" si="171"/>
        <v>0</v>
      </c>
      <c r="AU119" s="121">
        <f t="shared" ca="1" si="171"/>
        <v>0</v>
      </c>
    </row>
    <row r="120" spans="1:47">
      <c r="A120">
        <v>4</v>
      </c>
      <c r="C120" s="164"/>
      <c r="D120" s="50" t="str">
        <f t="shared" si="164"/>
        <v>| 4 |</v>
      </c>
      <c r="E120" s="50" t="str">
        <f t="shared" ca="1" si="165"/>
        <v>青い梅</v>
      </c>
      <c r="F120" s="50" t="str">
        <f t="shared" si="166"/>
        <v xml:space="preserve">| </v>
      </c>
      <c r="G120" s="50">
        <f t="shared" ca="1" si="167"/>
        <v>0</v>
      </c>
      <c r="H120" s="50" t="str">
        <f t="shared" si="168"/>
        <v xml:space="preserve">| </v>
      </c>
      <c r="I120" s="165"/>
      <c r="J120" s="165" t="s">
        <v>215</v>
      </c>
      <c r="K120" s="50"/>
      <c r="L120" s="165" t="s">
        <v>215</v>
      </c>
      <c r="M120" s="50"/>
      <c r="N120" s="50" t="s">
        <v>215</v>
      </c>
      <c r="O120" s="43"/>
      <c r="P120" s="163"/>
      <c r="AF120" s="44"/>
      <c r="AG120" s="45">
        <f ca="1">AQ$110</f>
        <v>1</v>
      </c>
      <c r="AH120" s="121">
        <f t="shared" ref="AH120:AU120" ca="1" si="172">IF(ISNA(AH17),0,IF(AH17="",0,IF(AH$110=$AG120,1,0)*AH17))</f>
        <v>0</v>
      </c>
      <c r="AI120" s="121">
        <f t="shared" ca="1" si="172"/>
        <v>0</v>
      </c>
      <c r="AJ120" s="121">
        <f t="shared" ca="1" si="172"/>
        <v>0</v>
      </c>
      <c r="AK120" s="121">
        <f t="shared" ca="1" si="172"/>
        <v>0</v>
      </c>
      <c r="AL120" s="121">
        <f t="shared" ca="1" si="172"/>
        <v>0</v>
      </c>
      <c r="AM120" s="121">
        <f t="shared" ca="1" si="172"/>
        <v>0</v>
      </c>
      <c r="AN120" s="121">
        <f t="shared" ca="1" si="172"/>
        <v>0</v>
      </c>
      <c r="AO120" s="121">
        <f t="shared" ca="1" si="172"/>
        <v>0</v>
      </c>
      <c r="AP120" s="121">
        <f t="shared" ca="1" si="172"/>
        <v>0</v>
      </c>
      <c r="AQ120" s="121">
        <f t="shared" si="172"/>
        <v>0</v>
      </c>
      <c r="AR120" s="121">
        <f t="shared" ca="1" si="172"/>
        <v>0</v>
      </c>
      <c r="AS120" s="121">
        <f t="shared" ca="1" si="172"/>
        <v>0</v>
      </c>
      <c r="AT120" s="121">
        <f t="shared" ca="1" si="172"/>
        <v>0</v>
      </c>
      <c r="AU120" s="121">
        <f t="shared" ca="1" si="172"/>
        <v>0</v>
      </c>
    </row>
    <row r="121" spans="1:47">
      <c r="A121">
        <v>5</v>
      </c>
      <c r="C121" s="164"/>
      <c r="D121" s="50" t="str">
        <f t="shared" si="164"/>
        <v>| 5 |</v>
      </c>
      <c r="E121" s="50" t="str">
        <f t="shared" ca="1" si="165"/>
        <v>ティフ</v>
      </c>
      <c r="F121" s="50" t="str">
        <f t="shared" si="166"/>
        <v xml:space="preserve">| </v>
      </c>
      <c r="G121" s="50">
        <f t="shared" ca="1" si="167"/>
        <v>0</v>
      </c>
      <c r="H121" s="50" t="str">
        <f t="shared" si="168"/>
        <v xml:space="preserve">| </v>
      </c>
      <c r="I121" s="165"/>
      <c r="J121" s="165" t="s">
        <v>215</v>
      </c>
      <c r="K121" s="50"/>
      <c r="L121" s="165" t="s">
        <v>215</v>
      </c>
      <c r="M121" s="50"/>
      <c r="N121" s="50" t="s">
        <v>215</v>
      </c>
      <c r="O121" s="43"/>
      <c r="P121" s="163"/>
      <c r="AF121" s="44"/>
      <c r="AG121" s="45">
        <f ca="1">AR$110</f>
        <v>1</v>
      </c>
      <c r="AH121" s="121">
        <f t="shared" ref="AH121:AU121" ca="1" si="173">IF(ISNA(AH18),0,IF(AH18="",0,IF(AH$110=$AG121,1,0)*AH18))</f>
        <v>0</v>
      </c>
      <c r="AI121" s="121">
        <f t="shared" ca="1" si="173"/>
        <v>0</v>
      </c>
      <c r="AJ121" s="121">
        <f t="shared" ca="1" si="173"/>
        <v>0</v>
      </c>
      <c r="AK121" s="121">
        <f t="shared" ca="1" si="173"/>
        <v>0</v>
      </c>
      <c r="AL121" s="121">
        <f t="shared" ca="1" si="173"/>
        <v>0</v>
      </c>
      <c r="AM121" s="121">
        <f t="shared" ca="1" si="173"/>
        <v>0</v>
      </c>
      <c r="AN121" s="121">
        <f t="shared" ca="1" si="173"/>
        <v>0</v>
      </c>
      <c r="AO121" s="121">
        <f t="shared" ca="1" si="173"/>
        <v>0</v>
      </c>
      <c r="AP121" s="121">
        <f t="shared" ca="1" si="173"/>
        <v>0</v>
      </c>
      <c r="AQ121" s="121">
        <f t="shared" ca="1" si="173"/>
        <v>0</v>
      </c>
      <c r="AR121" s="121">
        <f t="shared" si="173"/>
        <v>0</v>
      </c>
      <c r="AS121" s="121">
        <f t="shared" ca="1" si="173"/>
        <v>0</v>
      </c>
      <c r="AT121" s="121">
        <f t="shared" ca="1" si="173"/>
        <v>0</v>
      </c>
      <c r="AU121" s="121">
        <f t="shared" ca="1" si="173"/>
        <v>0</v>
      </c>
    </row>
    <row r="122" spans="1:47">
      <c r="A122">
        <v>6</v>
      </c>
      <c r="C122" s="164"/>
      <c r="D122" s="50" t="str">
        <f t="shared" si="164"/>
        <v>| 6 |</v>
      </c>
      <c r="E122" s="50" t="str">
        <f t="shared" ca="1" si="165"/>
        <v>アルバ</v>
      </c>
      <c r="F122" s="50" t="str">
        <f t="shared" si="166"/>
        <v xml:space="preserve">| </v>
      </c>
      <c r="G122" s="50">
        <f t="shared" ca="1" si="167"/>
        <v>0</v>
      </c>
      <c r="H122" s="50" t="str">
        <f t="shared" si="168"/>
        <v xml:space="preserve">| </v>
      </c>
      <c r="I122" s="165"/>
      <c r="J122" s="165" t="s">
        <v>215</v>
      </c>
      <c r="K122" s="50"/>
      <c r="L122" s="165" t="s">
        <v>215</v>
      </c>
      <c r="M122" s="50"/>
      <c r="N122" s="50" t="s">
        <v>215</v>
      </c>
      <c r="O122" s="43"/>
      <c r="P122" s="163"/>
      <c r="AF122" s="44"/>
      <c r="AG122" s="45">
        <f ca="1">AS$110</f>
        <v>1</v>
      </c>
      <c r="AH122" s="121">
        <f t="shared" ref="AH122:AU122" ca="1" si="174">IF(ISNA(AH19),0,IF(AH19="",0,IF(AH$110=$AG122,1,0)*AH19))</f>
        <v>0</v>
      </c>
      <c r="AI122" s="121">
        <f t="shared" ca="1" si="174"/>
        <v>0</v>
      </c>
      <c r="AJ122" s="121">
        <f t="shared" ca="1" si="174"/>
        <v>0</v>
      </c>
      <c r="AK122" s="121">
        <f t="shared" ca="1" si="174"/>
        <v>0</v>
      </c>
      <c r="AL122" s="121">
        <f t="shared" ca="1" si="174"/>
        <v>0</v>
      </c>
      <c r="AM122" s="121">
        <f t="shared" ca="1" si="174"/>
        <v>0</v>
      </c>
      <c r="AN122" s="121">
        <f t="shared" ca="1" si="174"/>
        <v>0</v>
      </c>
      <c r="AO122" s="121">
        <f t="shared" ca="1" si="174"/>
        <v>0</v>
      </c>
      <c r="AP122" s="121">
        <f t="shared" ca="1" si="174"/>
        <v>0</v>
      </c>
      <c r="AQ122" s="121">
        <f t="shared" ca="1" si="174"/>
        <v>0</v>
      </c>
      <c r="AR122" s="121">
        <f t="shared" ca="1" si="174"/>
        <v>0</v>
      </c>
      <c r="AS122" s="121">
        <f t="shared" si="174"/>
        <v>0</v>
      </c>
      <c r="AT122" s="121">
        <f t="shared" ca="1" si="174"/>
        <v>0</v>
      </c>
      <c r="AU122" s="121">
        <f t="shared" ca="1" si="174"/>
        <v>0</v>
      </c>
    </row>
    <row r="123" spans="1:47">
      <c r="A123">
        <v>7</v>
      </c>
      <c r="C123" s="164"/>
      <c r="D123" s="50" t="str">
        <f t="shared" si="164"/>
        <v>| 7 |</v>
      </c>
      <c r="E123" s="50" t="str">
        <f t="shared" ca="1" si="165"/>
        <v>黄金境</v>
      </c>
      <c r="F123" s="50" t="str">
        <f t="shared" si="166"/>
        <v xml:space="preserve">| </v>
      </c>
      <c r="G123" s="50">
        <f t="shared" ca="1" si="167"/>
        <v>0</v>
      </c>
      <c r="H123" s="50" t="str">
        <f t="shared" si="168"/>
        <v xml:space="preserve">| </v>
      </c>
      <c r="I123" s="165"/>
      <c r="J123" s="165" t="s">
        <v>215</v>
      </c>
      <c r="K123" s="50"/>
      <c r="L123" s="165" t="s">
        <v>215</v>
      </c>
      <c r="M123" s="50"/>
      <c r="N123" s="50" t="s">
        <v>215</v>
      </c>
      <c r="O123" s="43"/>
      <c r="P123" s="163"/>
      <c r="AF123" s="44"/>
      <c r="AG123" s="45">
        <f ca="1">AT$110</f>
        <v>1</v>
      </c>
      <c r="AH123" s="121">
        <f t="shared" ref="AH123:AU123" ca="1" si="175">IF(ISNA(AH20),0,IF(AH20="",0,IF(AH$110=$AG123,1,0)*AH20))</f>
        <v>0</v>
      </c>
      <c r="AI123" s="121">
        <f t="shared" ca="1" si="175"/>
        <v>0</v>
      </c>
      <c r="AJ123" s="121">
        <f t="shared" ca="1" si="175"/>
        <v>0</v>
      </c>
      <c r="AK123" s="121">
        <f t="shared" ca="1" si="175"/>
        <v>0</v>
      </c>
      <c r="AL123" s="121">
        <f t="shared" ca="1" si="175"/>
        <v>0</v>
      </c>
      <c r="AM123" s="121">
        <f t="shared" ca="1" si="175"/>
        <v>0</v>
      </c>
      <c r="AN123" s="121">
        <f t="shared" ca="1" si="175"/>
        <v>0</v>
      </c>
      <c r="AO123" s="121">
        <f t="shared" ca="1" si="175"/>
        <v>0</v>
      </c>
      <c r="AP123" s="121">
        <f t="shared" ca="1" si="175"/>
        <v>0</v>
      </c>
      <c r="AQ123" s="121">
        <f t="shared" ca="1" si="175"/>
        <v>0</v>
      </c>
      <c r="AR123" s="121">
        <f t="shared" ca="1" si="175"/>
        <v>0</v>
      </c>
      <c r="AS123" s="121">
        <f t="shared" ca="1" si="175"/>
        <v>0</v>
      </c>
      <c r="AT123" s="121">
        <f t="shared" si="175"/>
        <v>0</v>
      </c>
      <c r="AU123" s="121">
        <f t="shared" ca="1" si="175"/>
        <v>0</v>
      </c>
    </row>
    <row r="124" spans="1:47">
      <c r="A124">
        <v>8</v>
      </c>
      <c r="C124" s="164"/>
      <c r="D124" s="50" t="str">
        <f t="shared" si="164"/>
        <v>| 8 |</v>
      </c>
      <c r="E124" s="50" t="str">
        <f t="shared" ca="1" si="165"/>
        <v>金FA</v>
      </c>
      <c r="F124" s="50" t="str">
        <f t="shared" si="166"/>
        <v xml:space="preserve">| </v>
      </c>
      <c r="G124" s="50">
        <f t="shared" ca="1" si="167"/>
        <v>0</v>
      </c>
      <c r="H124" s="50" t="str">
        <f t="shared" si="168"/>
        <v xml:space="preserve">| </v>
      </c>
      <c r="I124" s="165"/>
      <c r="J124" s="165" t="s">
        <v>215</v>
      </c>
      <c r="K124" s="50"/>
      <c r="L124" s="165" t="s">
        <v>215</v>
      </c>
      <c r="M124" s="50"/>
      <c r="N124" s="50" t="s">
        <v>215</v>
      </c>
      <c r="O124" s="43"/>
      <c r="P124" s="163"/>
      <c r="AF124" s="44"/>
      <c r="AG124" s="45">
        <f ca="1">AU$110</f>
        <v>1</v>
      </c>
      <c r="AH124" s="121">
        <f t="shared" ref="AH124:AU124" ca="1" si="176">IF(ISNA(AH21),0,IF(AH21="",0,IF(AH$110=$AG124,1,0)*AH21))</f>
        <v>0</v>
      </c>
      <c r="AI124" s="121">
        <f t="shared" ca="1" si="176"/>
        <v>0</v>
      </c>
      <c r="AJ124" s="121">
        <f t="shared" ca="1" si="176"/>
        <v>0</v>
      </c>
      <c r="AK124" s="121">
        <f t="shared" ca="1" si="176"/>
        <v>0</v>
      </c>
      <c r="AL124" s="121">
        <f t="shared" ca="1" si="176"/>
        <v>0</v>
      </c>
      <c r="AM124" s="121">
        <f t="shared" ca="1" si="176"/>
        <v>0</v>
      </c>
      <c r="AN124" s="121">
        <f t="shared" ca="1" si="176"/>
        <v>0</v>
      </c>
      <c r="AO124" s="121">
        <f t="shared" ca="1" si="176"/>
        <v>0</v>
      </c>
      <c r="AP124" s="121">
        <f t="shared" ca="1" si="176"/>
        <v>0</v>
      </c>
      <c r="AQ124" s="121">
        <f t="shared" ca="1" si="176"/>
        <v>0</v>
      </c>
      <c r="AR124" s="121">
        <f t="shared" ca="1" si="176"/>
        <v>0</v>
      </c>
      <c r="AS124" s="121">
        <f t="shared" ca="1" si="176"/>
        <v>0</v>
      </c>
      <c r="AT124" s="121">
        <f t="shared" ca="1" si="176"/>
        <v>0</v>
      </c>
      <c r="AU124" s="121">
        <f t="shared" si="176"/>
        <v>0</v>
      </c>
    </row>
    <row r="125" spans="1:47">
      <c r="A125">
        <v>9</v>
      </c>
      <c r="C125" s="164"/>
      <c r="D125" s="50" t="str">
        <f t="shared" si="164"/>
        <v>| 9 |</v>
      </c>
      <c r="E125" s="50" t="str">
        <f t="shared" ca="1" si="165"/>
        <v>アゴB</v>
      </c>
      <c r="F125" s="50" t="str">
        <f t="shared" si="166"/>
        <v xml:space="preserve">| </v>
      </c>
      <c r="G125" s="50">
        <f t="shared" ca="1" si="167"/>
        <v>0</v>
      </c>
      <c r="H125" s="50" t="str">
        <f t="shared" si="168"/>
        <v xml:space="preserve">| </v>
      </c>
      <c r="I125" s="165"/>
      <c r="J125" s="165" t="s">
        <v>215</v>
      </c>
      <c r="K125" s="50"/>
      <c r="L125" s="165" t="s">
        <v>215</v>
      </c>
      <c r="M125" s="50"/>
      <c r="N125" s="50" t="s">
        <v>215</v>
      </c>
      <c r="O125" s="43"/>
      <c r="P125" s="163"/>
      <c r="AF125" s="44"/>
      <c r="AH125" s="139">
        <f t="shared" ref="AH125:AU125" ca="1" si="177">AH110-SUM(AH111:AH124)/100</f>
        <v>1</v>
      </c>
      <c r="AI125" s="139">
        <f t="shared" ca="1" si="177"/>
        <v>1</v>
      </c>
      <c r="AJ125" s="139">
        <f t="shared" ca="1" si="177"/>
        <v>1</v>
      </c>
      <c r="AK125" s="139">
        <f t="shared" ca="1" si="177"/>
        <v>1</v>
      </c>
      <c r="AL125" s="139">
        <f t="shared" ca="1" si="177"/>
        <v>1</v>
      </c>
      <c r="AM125" s="139">
        <f t="shared" ca="1" si="177"/>
        <v>1</v>
      </c>
      <c r="AN125" s="139">
        <f t="shared" ca="1" si="177"/>
        <v>1</v>
      </c>
      <c r="AO125" s="139">
        <f t="shared" ca="1" si="177"/>
        <v>1</v>
      </c>
      <c r="AP125" s="139">
        <f t="shared" ca="1" si="177"/>
        <v>1</v>
      </c>
      <c r="AQ125" s="139">
        <f t="shared" ca="1" si="177"/>
        <v>1</v>
      </c>
      <c r="AR125" s="139">
        <f t="shared" ca="1" si="177"/>
        <v>1</v>
      </c>
      <c r="AS125" s="139">
        <f t="shared" ca="1" si="177"/>
        <v>1</v>
      </c>
      <c r="AT125" s="139">
        <f t="shared" ca="1" si="177"/>
        <v>1</v>
      </c>
      <c r="AU125" s="139">
        <f t="shared" ca="1" si="177"/>
        <v>1</v>
      </c>
    </row>
    <row r="126" spans="1:47">
      <c r="A126">
        <v>10</v>
      </c>
      <c r="C126" s="164"/>
      <c r="D126" s="50" t="str">
        <f t="shared" si="164"/>
        <v>| 10 |</v>
      </c>
      <c r="E126" s="50" t="str">
        <f t="shared" ca="1" si="165"/>
        <v>クルB</v>
      </c>
      <c r="F126" s="50" t="str">
        <f t="shared" si="166"/>
        <v xml:space="preserve">| </v>
      </c>
      <c r="G126" s="50">
        <f t="shared" ca="1" si="167"/>
        <v>0</v>
      </c>
      <c r="H126" s="50" t="str">
        <f t="shared" si="168"/>
        <v xml:space="preserve">| </v>
      </c>
      <c r="I126" s="165"/>
      <c r="J126" s="165" t="s">
        <v>215</v>
      </c>
      <c r="K126" s="50"/>
      <c r="L126" s="165" t="s">
        <v>215</v>
      </c>
      <c r="M126" s="50"/>
      <c r="N126" s="50" t="s">
        <v>215</v>
      </c>
      <c r="O126" s="43"/>
      <c r="P126" s="163"/>
      <c r="AF126" s="44"/>
      <c r="AG126" t="s">
        <v>220</v>
      </c>
      <c r="AH126" s="166">
        <f t="shared" ref="AH126:AU126" ca="1" si="178">RANK(AH125,$AH125:$AU125,1)</f>
        <v>1</v>
      </c>
      <c r="AI126" s="167">
        <f t="shared" ca="1" si="178"/>
        <v>1</v>
      </c>
      <c r="AJ126" s="167">
        <f t="shared" ca="1" si="178"/>
        <v>1</v>
      </c>
      <c r="AK126" s="167">
        <f t="shared" ca="1" si="178"/>
        <v>1</v>
      </c>
      <c r="AL126" s="167">
        <f t="shared" ca="1" si="178"/>
        <v>1</v>
      </c>
      <c r="AM126" s="167">
        <f t="shared" ca="1" si="178"/>
        <v>1</v>
      </c>
      <c r="AN126" s="167">
        <f t="shared" ca="1" si="178"/>
        <v>1</v>
      </c>
      <c r="AO126" s="167">
        <f t="shared" ca="1" si="178"/>
        <v>1</v>
      </c>
      <c r="AP126" s="167">
        <f t="shared" ca="1" si="178"/>
        <v>1</v>
      </c>
      <c r="AQ126" s="167">
        <f t="shared" ca="1" si="178"/>
        <v>1</v>
      </c>
      <c r="AR126" s="167">
        <f t="shared" ca="1" si="178"/>
        <v>1</v>
      </c>
      <c r="AS126" s="167">
        <f t="shared" ca="1" si="178"/>
        <v>1</v>
      </c>
      <c r="AT126" s="167">
        <f t="shared" ca="1" si="178"/>
        <v>1</v>
      </c>
      <c r="AU126" s="168">
        <f t="shared" ca="1" si="178"/>
        <v>1</v>
      </c>
    </row>
    <row r="127" spans="1:47">
      <c r="A127">
        <v>11</v>
      </c>
      <c r="C127" s="164"/>
      <c r="D127" s="50" t="str">
        <f t="shared" si="164"/>
        <v>| 11 |</v>
      </c>
      <c r="E127" s="50" t="str">
        <f t="shared" ca="1" si="165"/>
        <v>風車組</v>
      </c>
      <c r="F127" s="50" t="str">
        <f t="shared" si="166"/>
        <v xml:space="preserve">| </v>
      </c>
      <c r="G127" s="50">
        <f t="shared" ca="1" si="167"/>
        <v>0</v>
      </c>
      <c r="H127" s="50" t="str">
        <f t="shared" si="168"/>
        <v xml:space="preserve">| </v>
      </c>
      <c r="I127" s="43"/>
      <c r="J127" s="165" t="s">
        <v>215</v>
      </c>
      <c r="K127" s="43"/>
      <c r="L127" s="165" t="s">
        <v>215</v>
      </c>
      <c r="M127" s="43"/>
      <c r="N127" s="165" t="s">
        <v>215</v>
      </c>
      <c r="O127" s="43"/>
      <c r="P127" s="163"/>
      <c r="AF127" s="44"/>
      <c r="AG127" t="s">
        <v>221</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c r="A128">
        <v>12</v>
      </c>
      <c r="C128" s="164"/>
      <c r="D128" s="50" t="str">
        <f t="shared" si="164"/>
        <v>| 12 |</v>
      </c>
      <c r="E128" s="50" t="str">
        <f t="shared" ca="1" si="165"/>
        <v>白い春</v>
      </c>
      <c r="F128" s="50" t="str">
        <f t="shared" si="166"/>
        <v xml:space="preserve">| </v>
      </c>
      <c r="G128" s="50">
        <f t="shared" ca="1" si="167"/>
        <v>0</v>
      </c>
      <c r="H128" s="50" t="str">
        <f t="shared" si="168"/>
        <v xml:space="preserve">| </v>
      </c>
      <c r="I128" s="43"/>
      <c r="J128" s="165" t="s">
        <v>215</v>
      </c>
      <c r="K128" s="43"/>
      <c r="L128" s="165" t="s">
        <v>215</v>
      </c>
      <c r="M128" s="43"/>
      <c r="N128" s="165" t="s">
        <v>215</v>
      </c>
      <c r="O128" s="43"/>
      <c r="P128" s="163"/>
      <c r="AF128" s="44"/>
      <c r="AH128" s="45">
        <f t="shared" ref="AH128:AU128" ca="1" si="179">AH126+AH127/100</f>
        <v>1.01</v>
      </c>
      <c r="AI128" s="45">
        <f t="shared" ca="1" si="179"/>
        <v>1.02</v>
      </c>
      <c r="AJ128" s="45">
        <f t="shared" ca="1" si="179"/>
        <v>1.03</v>
      </c>
      <c r="AK128" s="45">
        <f t="shared" ca="1" si="179"/>
        <v>1.04</v>
      </c>
      <c r="AL128" s="45">
        <f t="shared" ca="1" si="179"/>
        <v>1.05</v>
      </c>
      <c r="AM128" s="45">
        <f t="shared" ca="1" si="179"/>
        <v>1.06</v>
      </c>
      <c r="AN128" s="45">
        <f t="shared" ca="1" si="179"/>
        <v>1.07</v>
      </c>
      <c r="AO128" s="45">
        <f t="shared" ca="1" si="179"/>
        <v>1.08</v>
      </c>
      <c r="AP128" s="45">
        <f t="shared" ca="1" si="179"/>
        <v>1.0900000000000001</v>
      </c>
      <c r="AQ128" s="45">
        <f t="shared" ca="1" si="179"/>
        <v>1.1000000000000001</v>
      </c>
      <c r="AR128" s="45">
        <f t="shared" ca="1" si="179"/>
        <v>1.1100000000000001</v>
      </c>
      <c r="AS128" s="45">
        <f t="shared" ca="1" si="179"/>
        <v>1.1200000000000001</v>
      </c>
      <c r="AT128" s="45">
        <f t="shared" ca="1" si="179"/>
        <v>1.1299999999999999</v>
      </c>
      <c r="AU128" s="45">
        <f t="shared" ca="1" si="179"/>
        <v>1.1400000000000001</v>
      </c>
    </row>
    <row r="129" spans="1:47">
      <c r="A129">
        <v>13</v>
      </c>
      <c r="C129" s="164"/>
      <c r="D129" s="50" t="str">
        <f t="shared" si="164"/>
        <v/>
      </c>
      <c r="E129" s="50" t="str">
        <f t="shared" si="165"/>
        <v/>
      </c>
      <c r="F129" s="50" t="str">
        <f t="shared" si="166"/>
        <v/>
      </c>
      <c r="G129" s="50" t="str">
        <f t="shared" si="167"/>
        <v/>
      </c>
      <c r="H129" s="50" t="str">
        <f t="shared" si="168"/>
        <v/>
      </c>
      <c r="I129" s="43"/>
      <c r="J129" s="43"/>
      <c r="K129" s="43"/>
      <c r="L129" s="43"/>
      <c r="M129" s="43"/>
      <c r="N129" s="43"/>
      <c r="O129" s="43"/>
      <c r="P129" s="163"/>
      <c r="AF129" s="44"/>
      <c r="AG129" t="s">
        <v>222</v>
      </c>
      <c r="AH129" s="169">
        <f t="shared" ref="AH129:AU129" ca="1" si="180">RANK(AH128,$AH128:$AU128,1)</f>
        <v>1</v>
      </c>
      <c r="AI129" s="170">
        <f t="shared" ca="1" si="180"/>
        <v>2</v>
      </c>
      <c r="AJ129" s="170">
        <f t="shared" ca="1" si="180"/>
        <v>3</v>
      </c>
      <c r="AK129" s="170">
        <f t="shared" ca="1" si="180"/>
        <v>4</v>
      </c>
      <c r="AL129" s="170">
        <f t="shared" ca="1" si="180"/>
        <v>5</v>
      </c>
      <c r="AM129" s="170">
        <f t="shared" ca="1" si="180"/>
        <v>6</v>
      </c>
      <c r="AN129" s="170">
        <f t="shared" ca="1" si="180"/>
        <v>7</v>
      </c>
      <c r="AO129" s="170">
        <f t="shared" ca="1" si="180"/>
        <v>8</v>
      </c>
      <c r="AP129" s="170">
        <f t="shared" ca="1" si="180"/>
        <v>9</v>
      </c>
      <c r="AQ129" s="170">
        <f t="shared" ca="1" si="180"/>
        <v>10</v>
      </c>
      <c r="AR129" s="170">
        <f t="shared" ca="1" si="180"/>
        <v>11</v>
      </c>
      <c r="AS129" s="170">
        <f t="shared" ca="1" si="180"/>
        <v>12</v>
      </c>
      <c r="AT129" s="170">
        <f t="shared" ca="1" si="180"/>
        <v>13</v>
      </c>
      <c r="AU129" s="171">
        <f t="shared" ca="1" si="180"/>
        <v>14</v>
      </c>
    </row>
    <row r="130" spans="1:47">
      <c r="A130">
        <v>14</v>
      </c>
      <c r="C130" s="164"/>
      <c r="D130" s="50" t="str">
        <f t="shared" si="164"/>
        <v/>
      </c>
      <c r="E130" s="50" t="str">
        <f t="shared" si="165"/>
        <v/>
      </c>
      <c r="F130" s="50" t="str">
        <f t="shared" si="166"/>
        <v/>
      </c>
      <c r="G130" s="50" t="str">
        <f t="shared" si="167"/>
        <v/>
      </c>
      <c r="H130" s="50" t="str">
        <f t="shared" si="168"/>
        <v/>
      </c>
      <c r="I130" s="43"/>
      <c r="J130" s="43"/>
      <c r="K130" s="43"/>
      <c r="L130" s="43"/>
      <c r="M130" s="43"/>
      <c r="N130" s="43"/>
      <c r="O130" s="43"/>
      <c r="P130" s="163"/>
      <c r="AF130" s="44"/>
      <c r="AG130" t="s">
        <v>184</v>
      </c>
      <c r="AH130" s="172">
        <f t="shared" ref="AH130:AU130" ca="1" si="181">AH27</f>
        <v>0</v>
      </c>
      <c r="AI130" s="103">
        <f t="shared" ca="1" si="181"/>
        <v>0</v>
      </c>
      <c r="AJ130" s="103">
        <f t="shared" ca="1" si="181"/>
        <v>0</v>
      </c>
      <c r="AK130" s="103">
        <f t="shared" ca="1" si="181"/>
        <v>0</v>
      </c>
      <c r="AL130" s="103">
        <f t="shared" ca="1" si="181"/>
        <v>0</v>
      </c>
      <c r="AM130" s="103">
        <f t="shared" ca="1" si="181"/>
        <v>0</v>
      </c>
      <c r="AN130" s="103">
        <f t="shared" ca="1" si="181"/>
        <v>0</v>
      </c>
      <c r="AO130" s="103">
        <f t="shared" ca="1" si="181"/>
        <v>0</v>
      </c>
      <c r="AP130" s="103">
        <f t="shared" ca="1" si="181"/>
        <v>0</v>
      </c>
      <c r="AQ130" s="103">
        <f t="shared" ca="1" si="181"/>
        <v>0</v>
      </c>
      <c r="AR130" s="103">
        <f t="shared" ca="1" si="181"/>
        <v>0</v>
      </c>
      <c r="AS130" s="103">
        <f t="shared" ca="1" si="181"/>
        <v>0</v>
      </c>
      <c r="AT130" s="103">
        <f t="shared" ca="1" si="181"/>
        <v>0</v>
      </c>
      <c r="AU130" s="104">
        <f t="shared" ca="1" si="181"/>
        <v>0</v>
      </c>
    </row>
    <row r="131" spans="1:47">
      <c r="C131" s="164"/>
      <c r="D131" s="43"/>
      <c r="E131" s="43"/>
      <c r="F131" s="43"/>
      <c r="G131" s="43"/>
      <c r="H131" s="43"/>
      <c r="I131" s="43"/>
      <c r="J131" s="43"/>
      <c r="K131" s="43"/>
      <c r="L131" s="43"/>
      <c r="M131" s="43"/>
      <c r="N131" s="43"/>
      <c r="O131" s="43"/>
      <c r="P131" s="163"/>
      <c r="AF131" s="44"/>
      <c r="AG131" t="s">
        <v>223</v>
      </c>
      <c r="AH131" s="173" t="str">
        <f t="shared" ref="AH131:AU131" si="182">AH7</f>
        <v>休み</v>
      </c>
      <c r="AI131" s="111" t="str">
        <f t="shared" si="182"/>
        <v>バッチ</v>
      </c>
      <c r="AJ131" s="111" t="str">
        <f t="shared" si="182"/>
        <v>秘宝館</v>
      </c>
      <c r="AK131" s="111" t="str">
        <f t="shared" si="182"/>
        <v>青い梅</v>
      </c>
      <c r="AL131" s="111" t="str">
        <f t="shared" si="182"/>
        <v>ティフ</v>
      </c>
      <c r="AM131" s="111" t="str">
        <f t="shared" si="182"/>
        <v>アルバ</v>
      </c>
      <c r="AN131" s="111" t="str">
        <f t="shared" si="182"/>
        <v>黄金境</v>
      </c>
      <c r="AO131" s="111" t="str">
        <f t="shared" si="182"/>
        <v>金FA</v>
      </c>
      <c r="AP131" s="111" t="str">
        <f t="shared" si="182"/>
        <v>アゴB</v>
      </c>
      <c r="AQ131" s="111" t="str">
        <f t="shared" si="182"/>
        <v>クルB</v>
      </c>
      <c r="AR131" s="111" t="str">
        <f t="shared" si="182"/>
        <v>風車組</v>
      </c>
      <c r="AS131" s="111" t="str">
        <f t="shared" si="182"/>
        <v>白い春</v>
      </c>
      <c r="AT131" s="111" t="str">
        <f t="shared" si="182"/>
        <v/>
      </c>
      <c r="AU131" s="112" t="str">
        <f t="shared" si="182"/>
        <v/>
      </c>
    </row>
    <row r="132" spans="1:47">
      <c r="C132" s="164"/>
      <c r="D132" s="43"/>
      <c r="E132" s="43"/>
      <c r="F132" s="43"/>
      <c r="G132" s="43"/>
      <c r="H132" s="43"/>
      <c r="I132" s="43"/>
      <c r="J132" s="43"/>
      <c r="K132" s="43"/>
      <c r="L132" s="43"/>
      <c r="M132" s="43"/>
      <c r="N132" s="43"/>
      <c r="O132" s="43"/>
      <c r="P132" s="163"/>
      <c r="AF132" s="44"/>
    </row>
    <row r="133" spans="1:47">
      <c r="C133" s="174"/>
      <c r="D133" s="175"/>
      <c r="E133" s="175"/>
      <c r="F133" s="175"/>
      <c r="G133" s="175"/>
      <c r="H133" s="175"/>
      <c r="I133" s="175"/>
      <c r="J133" s="175"/>
      <c r="K133" s="175"/>
      <c r="L133" s="175"/>
      <c r="M133" s="175"/>
      <c r="N133" s="175"/>
      <c r="O133" s="175"/>
      <c r="P133" s="176"/>
      <c r="AF133" s="44"/>
    </row>
    <row r="134" spans="1:47">
      <c r="AF134" s="44"/>
    </row>
    <row r="135" spans="1:47">
      <c r="AF135" s="44"/>
    </row>
  </sheetData>
  <sheetProtection selectLockedCells="1" selectUnlockedCells="1"/>
  <mergeCells count="8">
    <mergeCell ref="R55:AC56"/>
    <mergeCell ref="T68:AB70"/>
    <mergeCell ref="K3:AC3"/>
    <mergeCell ref="K4:AC4"/>
    <mergeCell ref="K5:AC5"/>
    <mergeCell ref="R38:Z40"/>
    <mergeCell ref="Q43:Y50"/>
    <mergeCell ref="R52:Z54"/>
  </mergeCells>
  <phoneticPr fontId="21"/>
  <conditionalFormatting sqref="Q43:Y50">
    <cfRule type="expression" dxfId="4" priority="1" stopIfTrue="1">
      <formula>IF(リーグＢ!A1="",0,1)</formula>
    </cfRule>
  </conditionalFormatting>
  <pageMargins left="0.7" right="0.7" top="0.75" bottom="0.75" header="0.51180555555555551" footer="0.51180555555555551"/>
  <pageSetup paperSize="9" firstPageNumber="0"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dimension ref="A1:AV135"/>
  <sheetViews>
    <sheetView zoomScale="75" zoomScaleNormal="75" workbookViewId="0">
      <selection activeCell="I20" sqref="I20"/>
    </sheetView>
  </sheetViews>
  <sheetFormatPr defaultRowHeight="13.5" outlineLevelCol="1"/>
  <cols>
    <col min="1" max="1" width="7.125" customWidth="1"/>
    <col min="2" max="2" width="9.125" customWidth="1"/>
    <col min="3" max="3" width="8.125" customWidth="1"/>
    <col min="4" max="4" width="10.125" customWidth="1"/>
    <col min="5" max="30" width="7.125" customWidth="1"/>
    <col min="31" max="31" width="5.625" customWidth="1"/>
    <col min="32" max="32" width="5.625" customWidth="1" outlineLevel="1"/>
    <col min="33" max="47" width="6.625" customWidth="1" outlineLevel="1"/>
    <col min="48" max="48" width="9" outlineLevel="1"/>
  </cols>
  <sheetData>
    <row r="1" spans="1:47" ht="13.5" customHeight="1">
      <c r="A1" t="s">
        <v>0</v>
      </c>
      <c r="B1" s="41" t="s">
        <v>8</v>
      </c>
      <c r="E1" s="42"/>
      <c r="F1" s="42"/>
      <c r="G1" s="42"/>
      <c r="H1" s="42"/>
      <c r="I1" s="42"/>
      <c r="K1" s="42"/>
      <c r="AE1" s="43"/>
      <c r="AF1" s="44"/>
    </row>
    <row r="2" spans="1:47" ht="14.25" customHeight="1">
      <c r="A2" t="s">
        <v>178</v>
      </c>
      <c r="B2" s="45">
        <f>VLOOKUP($B1,リーグ割り当て!B3:C12,2,FALSE)</f>
        <v>10</v>
      </c>
      <c r="E2" s="42"/>
      <c r="F2" s="46"/>
      <c r="G2" s="47"/>
      <c r="H2" s="42"/>
      <c r="I2" s="42"/>
      <c r="K2" s="42"/>
      <c r="U2" s="48"/>
      <c r="V2" s="48"/>
      <c r="W2" s="48"/>
      <c r="X2" s="48"/>
      <c r="Y2" s="48"/>
      <c r="Z2" s="48"/>
      <c r="AA2" s="48"/>
      <c r="AB2" s="48"/>
      <c r="AC2" s="48"/>
      <c r="AD2" s="48"/>
      <c r="AE2" s="43"/>
      <c r="AF2" s="44" t="s">
        <v>179</v>
      </c>
    </row>
    <row r="3" spans="1:47" ht="14.25" customHeight="1">
      <c r="A3" s="49" t="s">
        <v>180</v>
      </c>
      <c r="B3" s="49">
        <f>MATCH($B$2,対戦表!$A$3:A123,0)</f>
        <v>55</v>
      </c>
      <c r="E3" s="42"/>
      <c r="F3" s="42"/>
      <c r="G3" s="47"/>
      <c r="H3" s="42"/>
      <c r="I3" s="42"/>
      <c r="K3" s="234" t="s">
        <v>181</v>
      </c>
      <c r="L3" s="234"/>
      <c r="M3" s="234"/>
      <c r="N3" s="234"/>
      <c r="O3" s="234"/>
      <c r="P3" s="234"/>
      <c r="Q3" s="234"/>
      <c r="R3" s="234"/>
      <c r="S3" s="234"/>
      <c r="T3" s="234"/>
      <c r="U3" s="234"/>
      <c r="V3" s="234"/>
      <c r="W3" s="234"/>
      <c r="X3" s="234"/>
      <c r="Y3" s="234"/>
      <c r="Z3" s="234"/>
      <c r="AA3" s="234"/>
      <c r="AB3" s="234"/>
      <c r="AC3" s="234"/>
      <c r="AD3" s="48"/>
      <c r="AE3" s="43"/>
      <c r="AF3" s="44"/>
    </row>
    <row r="4" spans="1:47" ht="14.25" customHeight="1">
      <c r="A4" s="49"/>
      <c r="B4" s="49"/>
      <c r="E4" s="42"/>
      <c r="F4" s="50"/>
      <c r="G4" s="50"/>
      <c r="H4" s="50"/>
      <c r="I4" s="42"/>
      <c r="K4" s="235" t="str">
        <f ca="1">CONCATENATE(B1," ",I6,I7,I8,I9,I10,I11,I12,I13,I14,I15,I16,I17,I18,I19)</f>
        <v xml:space="preserve">C 1:UNI/0pt 2:金FB/0pt 3:MGα/0pt 4:AKB/0pt 5:SDL/0pt 6:ファー/0pt 7:K&amp;Q/0pt 8:BSO/0pt 9:エスパ/0pt 10:AMD/0pt </v>
      </c>
      <c r="L4" s="235"/>
      <c r="M4" s="235"/>
      <c r="N4" s="235"/>
      <c r="O4" s="235"/>
      <c r="P4" s="235"/>
      <c r="Q4" s="235"/>
      <c r="R4" s="235"/>
      <c r="S4" s="235"/>
      <c r="T4" s="235"/>
      <c r="U4" s="235"/>
      <c r="V4" s="235"/>
      <c r="W4" s="235"/>
      <c r="X4" s="235"/>
      <c r="Y4" s="235"/>
      <c r="Z4" s="235"/>
      <c r="AA4" s="235"/>
      <c r="AB4" s="235"/>
      <c r="AC4" s="235"/>
      <c r="AD4" s="48"/>
      <c r="AE4" s="43"/>
      <c r="AF4" s="44"/>
    </row>
    <row r="5" spans="1:47" ht="14.25" customHeight="1">
      <c r="A5" s="51" t="s">
        <v>182</v>
      </c>
      <c r="B5" s="52" t="str">
        <f>リーグ割り当て!C17</f>
        <v>名前</v>
      </c>
      <c r="C5" s="52" t="str">
        <f>リーグ割り当て!D17</f>
        <v>CR担当</v>
      </c>
      <c r="D5" s="53" t="str">
        <f>リーグ割り当て!E17</f>
        <v>ヘルプ、他</v>
      </c>
      <c r="E5" s="42"/>
      <c r="F5" s="51" t="s">
        <v>183</v>
      </c>
      <c r="G5" s="52" t="s">
        <v>28</v>
      </c>
      <c r="H5" s="53" t="s">
        <v>184</v>
      </c>
      <c r="K5" s="236" t="s">
        <v>185</v>
      </c>
      <c r="L5" s="236"/>
      <c r="M5" s="236"/>
      <c r="N5" s="236"/>
      <c r="O5" s="236"/>
      <c r="P5" s="236"/>
      <c r="Q5" s="236"/>
      <c r="R5" s="236"/>
      <c r="S5" s="236"/>
      <c r="T5" s="236"/>
      <c r="U5" s="236"/>
      <c r="V5" s="236"/>
      <c r="W5" s="236"/>
      <c r="X5" s="236"/>
      <c r="Y5" s="236"/>
      <c r="Z5" s="236"/>
      <c r="AA5" s="236"/>
      <c r="AB5" s="236"/>
      <c r="AC5" s="236"/>
      <c r="AE5" s="43"/>
      <c r="AF5" s="44"/>
    </row>
    <row r="6" spans="1:47" ht="14.25" customHeight="1">
      <c r="A6" s="54">
        <v>1</v>
      </c>
      <c r="B6" s="55" t="str">
        <f>IF($A6&lt;=$B$2,INDEX(リーグ割り当て!$C$18:$E$117,$A6+VLOOKUP($B$1,リーグ割り当て!$B$3:$E$12,4,FALSE),1),"")</f>
        <v>UNI</v>
      </c>
      <c r="C6" s="55" t="str">
        <f>IF($A6&lt;=$B$2,INDEX(リーグ割り当て!$C$18:$E$117,$A6+VLOOKUP($B$1,リーグ割り当て!$B$3:$E$12,4,FALSE),2),"")</f>
        <v>シュウジ　昌</v>
      </c>
      <c r="D6" s="56">
        <f>IF($A6&lt;=$B$2,INDEX(リーグ割り当て!$C$18:$E$117,$A6+VLOOKUP($B$1,リーグ割り当て!$B$3:$E$12,4,FALSE),3),"")</f>
        <v>0</v>
      </c>
      <c r="F6" s="54">
        <v>1</v>
      </c>
      <c r="G6" s="57" t="str">
        <f t="shared" ref="G6:G19" ca="1" si="0">HLOOKUP(F6,$AH$129:$AU$131,3,FALSE)</f>
        <v>UNI</v>
      </c>
      <c r="H6" s="58">
        <f t="shared" ref="H6:H19" ca="1" si="1">HLOOKUP(F6,$AH$129:$AU$131,2,FALSE)</f>
        <v>0</v>
      </c>
      <c r="I6" s="59" t="str">
        <f t="shared" ref="I6:I19" ca="1" si="2">IF(G6="","",CONCATENATE(F6,":",G6,"/",H6,"pt "))</f>
        <v xml:space="preserve">1:UNI/0pt </v>
      </c>
      <c r="K6" s="60" t="str">
        <f t="shared" ref="K6:K18" ca="1" si="3">IF(2*ROUNDDOWN((B$2+1)/2,0)&gt;A6,CONCATENATE(A6,"回戦 ",Q6,R6,S6,T6,U6,V6,W6,X6,Y6,Z6,AA6,AB6,AC6),"")</f>
        <v>1回戦 UNI - AMD / 金FB - AKB / MGα-SDL / ファー - BSO / K&amp;Q - エスパ</v>
      </c>
      <c r="L6" s="61"/>
      <c r="M6" s="61"/>
      <c r="N6" s="61"/>
      <c r="O6" s="61"/>
      <c r="P6" s="61"/>
      <c r="Q6" s="62" t="str">
        <f t="shared" ref="Q6:Q18" ca="1" si="4">IF(B23="-",CONCATENATE(B$22,"お休み"),IF(MATCH(B$22,$B$6:$B$19,0)&lt;MATCH(B23,$B$6:$B$19,0),CONCATENATE(B$22," - ",B23),""))</f>
        <v>UNI - AMD</v>
      </c>
      <c r="R6" s="62" t="str">
        <f t="shared" ref="R6:R18" ca="1" si="5">IF(D23="-",CONCATENATE(" / ",B$22,"お休み"),IF(MATCH(D$22,$B$6:$B$19,0)&lt;MATCH(D23,$B$6:$B$19,0),CONCATENATE(" / ",D$22," - ",D23),""))</f>
        <v xml:space="preserve"> / 金FB - AKB</v>
      </c>
      <c r="S6" s="62" t="str">
        <f t="shared" ref="S6:S18" ca="1" si="6">IF(F23="-",CONCATENATE(" / ",F$22,"お休み"),IF(MATCH(F$22,$B$6:$B$19,0)&lt;MATCH(F23,$B$6:$B$19,0),CONCATENATE(" / ",F$22,"-",F23),""))</f>
        <v xml:space="preserve"> / MGα-SDL</v>
      </c>
      <c r="T6" s="62" t="str">
        <f t="shared" ref="T6:T18" ca="1" si="7">IF(H23="-",CONCATENATE(" / ",H$22,"お休み"),IF(MATCH(H$22,$B$6:$B$19,0)&lt;MATCH(H23,$B$6:$B$19,0),CONCATENATE(" / ",H$22," - ",H23),""))</f>
        <v/>
      </c>
      <c r="U6" s="62" t="str">
        <f t="shared" ref="U6:U18" ca="1" si="8">IF(J23="-",CONCATENATE(" / ",J$22,"お休み"),IF(MATCH(J$22,$B$6:$B$19,0)&lt;MATCH(J23,$B$6:$B$19,0),CONCATENATE(" / ",J$22," - ",J23),""))</f>
        <v/>
      </c>
      <c r="V6" s="62" t="str">
        <f t="shared" ref="V6:V18" ca="1" si="9">IF(L23="-",CONCATENATE(" / ",L$22,"お休み"),IF(MATCH(L$22,$B$6:$B$19,0)&lt;MATCH(L23,$B$6:$B$19,0),CONCATENATE(" / ",L$22," - ",L23),""))</f>
        <v xml:space="preserve"> / ファー - BSO</v>
      </c>
      <c r="W6" s="62" t="str">
        <f t="shared" ref="W6:W18" ca="1" si="10">IF(N23="-",CONCATENATE(" / ",N$22,"お休み"),IF(MATCH(N$22,$B$6:$B$19,0)&lt;MATCH(N23,$B$6:$B$19,0),CONCATENATE(" / ",N$22," - ",N23),""))</f>
        <v xml:space="preserve"> / K&amp;Q - エスパ</v>
      </c>
      <c r="X6" s="62" t="str">
        <f t="shared" ref="X6:X18" ca="1" si="11">IF(P23="-",CONCATENATE(" / ",P$22,"お休み"),IF(MATCH(P$22,$B$6:$B$19,0)&lt;MATCH(P23,$B$6:$B$19,0),CONCATENATE(" / ",P$22," - ",P23),""))</f>
        <v/>
      </c>
      <c r="Y6" s="62" t="str">
        <f t="shared" ref="Y6:Y18" ca="1" si="12">IF(R23="-",CONCATENATE(" / ",R$22,"お休み"),IF(MATCH(R$22,$B$6:$B$19,0)&lt;MATCH(R23,$B$6:$B$19,0),CONCATENATE(" / ",R$22," - ",R23),""))</f>
        <v/>
      </c>
      <c r="Z6" s="62" t="str">
        <f t="shared" ref="Z6:Z18" ca="1" si="13">IF(T23="-",CONCATENATE(" / ",T$22,"お休み"),IF(T23="-",CONCATENATE(" / ",T$22,"お休み"),IF(MATCH(T$22,$B$6:$B$19,0)&lt;MATCH(T23,$B$6:$B$19,0),CONCATENATE(" / ",T$22," - ",T23),"")))</f>
        <v/>
      </c>
      <c r="AA6" s="62" t="str">
        <f t="shared" ref="AA6:AA18" ca="1" si="14">IF(V23="-",CONCATENATE(" / ",V$22,"お休み"),IF(MATCH(V$22,$B$6:$B$19,0)&lt;MATCH(V23,$B$6:$B$19,0),CONCATENATE("/ ",V$22,"-",V23),""))</f>
        <v/>
      </c>
      <c r="AB6" s="62" t="str">
        <f t="shared" ref="AB6:AB18" ca="1" si="15">IF(X23="-",CONCATENATE(" / ",X$22,"お休み"),IF(MATCH(X$22,$B$6:$B$19,0)&lt;MATCH(X23,$B$6:$B$19,0),CONCATENATE("/ ",X$22,"-",X23),""))</f>
        <v/>
      </c>
      <c r="AC6" s="63" t="str">
        <f t="shared" ref="AC6:AC18" ca="1" si="16">IF(Z23="-",CONCATENATE(" / ",Z$22,"お休み"),IF(MATCH(Z$22,$B$6:$B$19,0)&lt;MATCH(Z23,$B$6:$B$19,0),CONCATENATE("/ ",Z$22,"-",Z23),""))</f>
        <v/>
      </c>
      <c r="AE6" s="43"/>
      <c r="AF6" s="44"/>
    </row>
    <row r="7" spans="1:47">
      <c r="A7" s="54">
        <v>2</v>
      </c>
      <c r="B7" s="55" t="str">
        <f>IF($A7&lt;=$B$2,INDEX(リーグ割り当て!$C$18:$E$117,$A7+VLOOKUP($B$1,リーグ割り当て!$B$3:$E$12,4,FALSE),1),"")</f>
        <v>金FB</v>
      </c>
      <c r="C7" s="55" t="str">
        <f>IF($A7&lt;=$B$2,INDEX(リーグ割り当て!$C$18:$E$117,$A7+VLOOKUP($B$1,リーグ割り当て!$B$3:$E$12,4,FALSE),2),"")</f>
        <v>ハシエンダ　メルドラ</v>
      </c>
      <c r="D7" s="56">
        <f>IF($A7&lt;=$B$2,INDEX(リーグ割り当て!$C$18:$E$117,$A7+VLOOKUP($B$1,リーグ割り当て!$B$3:$E$12,4,FALSE),3),"")</f>
        <v>0</v>
      </c>
      <c r="F7" s="54">
        <v>2</v>
      </c>
      <c r="G7" s="57" t="str">
        <f t="shared" ca="1" si="0"/>
        <v>金FB</v>
      </c>
      <c r="H7" s="58">
        <f t="shared" ca="1" si="1"/>
        <v>0</v>
      </c>
      <c r="I7" s="59" t="str">
        <f t="shared" ca="1" si="2"/>
        <v xml:space="preserve">2:金FB/0pt </v>
      </c>
      <c r="K7" s="60" t="str">
        <f t="shared" ca="1" si="3"/>
        <v>2回戦 UNI - ファー / 金FB - AMD / MGα-K&amp;Q / AKB - エスパ / SDL - BSO</v>
      </c>
      <c r="L7" s="61"/>
      <c r="M7" s="61"/>
      <c r="N7" s="61"/>
      <c r="O7" s="61"/>
      <c r="P7" s="61"/>
      <c r="Q7" s="62" t="str">
        <f t="shared" ca="1" si="4"/>
        <v>UNI - ファー</v>
      </c>
      <c r="R7" s="62" t="str">
        <f t="shared" ca="1" si="5"/>
        <v xml:space="preserve"> / 金FB - AMD</v>
      </c>
      <c r="S7" s="62" t="str">
        <f t="shared" ca="1" si="6"/>
        <v xml:space="preserve"> / MGα-K&amp;Q</v>
      </c>
      <c r="T7" s="62" t="str">
        <f t="shared" ca="1" si="7"/>
        <v xml:space="preserve"> / AKB - エスパ</v>
      </c>
      <c r="U7" s="62" t="str">
        <f t="shared" ca="1" si="8"/>
        <v xml:space="preserve"> / SDL - BSO</v>
      </c>
      <c r="V7" s="62" t="str">
        <f t="shared" ca="1" si="9"/>
        <v/>
      </c>
      <c r="W7" s="62" t="str">
        <f t="shared" ca="1" si="10"/>
        <v/>
      </c>
      <c r="X7" s="62" t="str">
        <f t="shared" ca="1" si="11"/>
        <v/>
      </c>
      <c r="Y7" s="62" t="str">
        <f t="shared" ca="1" si="12"/>
        <v/>
      </c>
      <c r="Z7" s="62" t="str">
        <f t="shared" ca="1" si="13"/>
        <v/>
      </c>
      <c r="AA7" s="62" t="str">
        <f t="shared" ca="1" si="14"/>
        <v/>
      </c>
      <c r="AB7" s="62" t="str">
        <f t="shared" ca="1" si="15"/>
        <v/>
      </c>
      <c r="AC7" s="63" t="str">
        <f t="shared" ca="1" si="16"/>
        <v/>
      </c>
      <c r="AE7" s="43"/>
      <c r="AF7" s="44"/>
      <c r="AG7" s="64"/>
      <c r="AH7" s="65" t="str">
        <f>B22</f>
        <v>UNI</v>
      </c>
      <c r="AI7" s="65" t="str">
        <f>D22</f>
        <v>金FB</v>
      </c>
      <c r="AJ7" s="65" t="str">
        <f>F22</f>
        <v>MGα</v>
      </c>
      <c r="AK7" s="65" t="str">
        <f>H22</f>
        <v>AKB</v>
      </c>
      <c r="AL7" s="65" t="str">
        <f>J22</f>
        <v>SDL</v>
      </c>
      <c r="AM7" s="65" t="str">
        <f>L22</f>
        <v>ファー</v>
      </c>
      <c r="AN7" s="65" t="str">
        <f>N22</f>
        <v>K&amp;Q</v>
      </c>
      <c r="AO7" s="65" t="str">
        <f>P22</f>
        <v>BSO</v>
      </c>
      <c r="AP7" s="65" t="str">
        <f>R22</f>
        <v>エスパ</v>
      </c>
      <c r="AQ7" s="65" t="str">
        <f>T22</f>
        <v>AMD</v>
      </c>
      <c r="AR7" s="65" t="str">
        <f>V22</f>
        <v/>
      </c>
      <c r="AS7" s="65" t="str">
        <f>X22</f>
        <v/>
      </c>
      <c r="AT7" s="65" t="str">
        <f>Z22</f>
        <v/>
      </c>
      <c r="AU7" s="66" t="str">
        <f>AB22</f>
        <v/>
      </c>
    </row>
    <row r="8" spans="1:47">
      <c r="A8" s="54">
        <v>3</v>
      </c>
      <c r="B8" s="55" t="str">
        <f>IF($A8&lt;=$B$2,INDEX(リーグ割り当て!$C$18:$E$117,$A8+VLOOKUP($B$1,リーグ割り当て!$B$3:$E$12,4,FALSE),1),"")</f>
        <v>MGα</v>
      </c>
      <c r="C8" s="55" t="str">
        <f>IF($A8&lt;=$B$2,INDEX(リーグ割り当て!$C$18:$E$117,$A8+VLOOKUP($B$1,リーグ割り当て!$B$3:$E$12,4,FALSE),2),"")</f>
        <v>Melah　elfeena</v>
      </c>
      <c r="D8" s="56">
        <f>IF($A8&lt;=$B$2,INDEX(リーグ割り当て!$C$18:$E$117,$A8+VLOOKUP($B$1,リーグ割り当て!$B$3:$E$12,4,FALSE),3),"")</f>
        <v>0</v>
      </c>
      <c r="F8" s="54">
        <v>3</v>
      </c>
      <c r="G8" s="57" t="str">
        <f t="shared" ca="1" si="0"/>
        <v>MGα</v>
      </c>
      <c r="H8" s="58">
        <f t="shared" ca="1" si="1"/>
        <v>0</v>
      </c>
      <c r="I8" s="59" t="str">
        <f t="shared" ca="1" si="2"/>
        <v xml:space="preserve">3:MGα/0pt </v>
      </c>
      <c r="K8" s="60" t="str">
        <f t="shared" ca="1" si="3"/>
        <v>3回戦 UNI - BSO / 金FB - K&amp;Q / MGα-ファー / AKB - AMD / SDL - エスパ</v>
      </c>
      <c r="L8" s="61"/>
      <c r="M8" s="61"/>
      <c r="N8" s="61"/>
      <c r="O8" s="61"/>
      <c r="P8" s="61"/>
      <c r="Q8" s="62" t="str">
        <f t="shared" ca="1" si="4"/>
        <v>UNI - BSO</v>
      </c>
      <c r="R8" s="62" t="str">
        <f t="shared" ca="1" si="5"/>
        <v xml:space="preserve"> / 金FB - K&amp;Q</v>
      </c>
      <c r="S8" s="62" t="str">
        <f t="shared" ca="1" si="6"/>
        <v xml:space="preserve"> / MGα-ファー</v>
      </c>
      <c r="T8" s="62" t="str">
        <f t="shared" ca="1" si="7"/>
        <v xml:space="preserve"> / AKB - AMD</v>
      </c>
      <c r="U8" s="62" t="str">
        <f t="shared" ca="1" si="8"/>
        <v xml:space="preserve"> / SDL - エスパ</v>
      </c>
      <c r="V8" s="62" t="str">
        <f t="shared" ca="1" si="9"/>
        <v/>
      </c>
      <c r="W8" s="62" t="str">
        <f t="shared" ca="1" si="10"/>
        <v/>
      </c>
      <c r="X8" s="62" t="str">
        <f t="shared" ca="1" si="11"/>
        <v/>
      </c>
      <c r="Y8" s="62" t="str">
        <f t="shared" ca="1" si="12"/>
        <v/>
      </c>
      <c r="Z8" s="62" t="str">
        <f t="shared" ca="1" si="13"/>
        <v/>
      </c>
      <c r="AA8" s="62" t="str">
        <f t="shared" ca="1" si="14"/>
        <v/>
      </c>
      <c r="AB8" s="62" t="str">
        <f t="shared" ca="1" si="15"/>
        <v/>
      </c>
      <c r="AC8" s="63" t="str">
        <f t="shared" ca="1" si="16"/>
        <v/>
      </c>
      <c r="AE8" s="43"/>
      <c r="AF8" s="44"/>
      <c r="AG8" s="67" t="str">
        <f t="shared" ref="AG8:AG21" si="17">B6</f>
        <v>UNI</v>
      </c>
      <c r="AH8" s="68"/>
      <c r="AI8" s="69" t="str">
        <f t="shared" ref="AI8:AU8" ca="1" si="18">IF(OR($AG8="",AI$7=""),"",IF(ISBLANK(VLOOKUP($AG8,OFFSET($B$23:$AC$35,0,(COLUMN()-COLUMN($AH$8))*2,13,2),2,FALSE)),"",VLOOKUP($AG8,OFFSET($B$23:$AC$35,0,(COLUMN()-COLUMN($AH$8))*2,13,2),2,FALSE)))</f>
        <v/>
      </c>
      <c r="AJ8" s="69" t="str">
        <f t="shared" ca="1" si="18"/>
        <v/>
      </c>
      <c r="AK8" s="69" t="str">
        <f t="shared" ca="1" si="18"/>
        <v/>
      </c>
      <c r="AL8" s="69" t="str">
        <f t="shared" ca="1" si="18"/>
        <v/>
      </c>
      <c r="AM8" s="69" t="str">
        <f t="shared" ca="1" si="18"/>
        <v/>
      </c>
      <c r="AN8" s="69" t="str">
        <f t="shared" ca="1" si="18"/>
        <v/>
      </c>
      <c r="AO8" s="69" t="str">
        <f t="shared" ca="1" si="18"/>
        <v/>
      </c>
      <c r="AP8" s="69" t="str">
        <f t="shared" ca="1" si="18"/>
        <v/>
      </c>
      <c r="AQ8" s="69" t="str">
        <f t="shared" ca="1" si="18"/>
        <v/>
      </c>
      <c r="AR8" s="69" t="str">
        <f t="shared" ca="1" si="18"/>
        <v/>
      </c>
      <c r="AS8" s="69" t="str">
        <f t="shared" ca="1" si="18"/>
        <v/>
      </c>
      <c r="AT8" s="69" t="str">
        <f t="shared" ca="1" si="18"/>
        <v/>
      </c>
      <c r="AU8" s="70" t="str">
        <f t="shared" ca="1" si="18"/>
        <v/>
      </c>
    </row>
    <row r="9" spans="1:47">
      <c r="A9" s="54">
        <v>4</v>
      </c>
      <c r="B9" s="55" t="str">
        <f>IF($A9&lt;=$B$2,INDEX(リーグ割り当て!$C$18:$E$117,$A9+VLOOKUP($B$1,リーグ割り当て!$B$3:$E$12,4,FALSE),1),"")</f>
        <v>AKB</v>
      </c>
      <c r="C9" s="55" t="str">
        <f>IF($A9&lt;=$B$2,INDEX(リーグ割り当て!$C$18:$E$117,$A9+VLOOKUP($B$1,リーグ割り当て!$B$3:$E$12,4,FALSE),2),"")</f>
        <v>三船敏郎　小倉優子</v>
      </c>
      <c r="D9" s="56">
        <f>IF($A9&lt;=$B$2,INDEX(リーグ割り当て!$C$18:$E$117,$A9+VLOOKUP($B$1,リーグ割り当て!$B$3:$E$12,4,FALSE),3),"")</f>
        <v>0</v>
      </c>
      <c r="F9" s="54">
        <v>4</v>
      </c>
      <c r="G9" s="57" t="str">
        <f t="shared" ca="1" si="0"/>
        <v>AKB</v>
      </c>
      <c r="H9" s="58">
        <f t="shared" ca="1" si="1"/>
        <v>0</v>
      </c>
      <c r="I9" s="59" t="str">
        <f t="shared" ca="1" si="2"/>
        <v xml:space="preserve">4:AKB/0pt </v>
      </c>
      <c r="K9" s="60" t="str">
        <f t="shared" ca="1" si="3"/>
        <v>4回戦 UNI - SDL / 金FB - エスパ / MGα-AMD / AKB - BSO / ファー - K&amp;Q</v>
      </c>
      <c r="L9" s="61"/>
      <c r="M9" s="61"/>
      <c r="N9" s="61"/>
      <c r="O9" s="61"/>
      <c r="P9" s="61"/>
      <c r="Q9" s="62" t="str">
        <f t="shared" ca="1" si="4"/>
        <v>UNI - SDL</v>
      </c>
      <c r="R9" s="62" t="str">
        <f t="shared" ca="1" si="5"/>
        <v xml:space="preserve"> / 金FB - エスパ</v>
      </c>
      <c r="S9" s="62" t="str">
        <f t="shared" ca="1" si="6"/>
        <v xml:space="preserve"> / MGα-AMD</v>
      </c>
      <c r="T9" s="62" t="str">
        <f t="shared" ca="1" si="7"/>
        <v xml:space="preserve"> / AKB - BSO</v>
      </c>
      <c r="U9" s="62" t="str">
        <f t="shared" ca="1" si="8"/>
        <v/>
      </c>
      <c r="V9" s="62" t="str">
        <f t="shared" ca="1" si="9"/>
        <v xml:space="preserve"> / ファー - K&amp;Q</v>
      </c>
      <c r="W9" s="62" t="str">
        <f t="shared" ca="1" si="10"/>
        <v/>
      </c>
      <c r="X9" s="62" t="str">
        <f t="shared" ca="1" si="11"/>
        <v/>
      </c>
      <c r="Y9" s="62" t="str">
        <f t="shared" ca="1" si="12"/>
        <v/>
      </c>
      <c r="Z9" s="62" t="str">
        <f t="shared" ca="1" si="13"/>
        <v/>
      </c>
      <c r="AA9" s="62" t="str">
        <f t="shared" ca="1" si="14"/>
        <v/>
      </c>
      <c r="AB9" s="62" t="str">
        <f t="shared" ca="1" si="15"/>
        <v/>
      </c>
      <c r="AC9" s="63" t="str">
        <f t="shared" ca="1" si="16"/>
        <v/>
      </c>
      <c r="AE9" s="43"/>
      <c r="AF9" s="44"/>
      <c r="AG9" s="67" t="str">
        <f t="shared" si="17"/>
        <v>金FB</v>
      </c>
      <c r="AH9" s="71" t="str">
        <f t="shared" ref="AH9:AH21" ca="1" si="19">IF(OR($AG9="",AH$7=""),"",IF(ISBLANK(VLOOKUP($AG9,OFFSET($B$23:$AC$35,0,(COLUMN()-COLUMN($AH$8))*2,13,2),2,FALSE)),"",VLOOKUP($AG9,OFFSET($B$23:$AC$35,0,(COLUMN()-COLUMN($AH$8))*2,13,2),2,FALSE)))</f>
        <v/>
      </c>
      <c r="AI9" s="72"/>
      <c r="AJ9" s="73" t="str">
        <f t="shared" ref="AJ9:AU9" ca="1" si="20">IF(OR($AG9="",AJ$7=""),"",IF(ISBLANK(VLOOKUP($AG9,OFFSET($B$23:$AC$35,0,(COLUMN()-COLUMN($AH$8))*2,13,2),2,FALSE)),"",VLOOKUP($AG9,OFFSET($B$23:$AC$35,0,(COLUMN()-COLUMN($AH$8))*2,13,2),2,FALSE)))</f>
        <v/>
      </c>
      <c r="AK9" s="73" t="str">
        <f t="shared" ca="1" si="20"/>
        <v/>
      </c>
      <c r="AL9" s="73" t="str">
        <f t="shared" ca="1" si="20"/>
        <v/>
      </c>
      <c r="AM9" s="73" t="str">
        <f t="shared" ca="1" si="20"/>
        <v/>
      </c>
      <c r="AN9" s="73" t="str">
        <f t="shared" ca="1" si="20"/>
        <v/>
      </c>
      <c r="AO9" s="73" t="str">
        <f t="shared" ca="1" si="20"/>
        <v/>
      </c>
      <c r="AP9" s="73" t="str">
        <f t="shared" ca="1" si="20"/>
        <v/>
      </c>
      <c r="AQ9" s="73" t="str">
        <f t="shared" ca="1" si="20"/>
        <v/>
      </c>
      <c r="AR9" s="73" t="str">
        <f t="shared" ca="1" si="20"/>
        <v/>
      </c>
      <c r="AS9" s="73" t="str">
        <f t="shared" ca="1" si="20"/>
        <v/>
      </c>
      <c r="AT9" s="73" t="str">
        <f t="shared" ca="1" si="20"/>
        <v/>
      </c>
      <c r="AU9" s="74" t="str">
        <f t="shared" ca="1" si="20"/>
        <v/>
      </c>
    </row>
    <row r="10" spans="1:47">
      <c r="A10" s="54">
        <v>5</v>
      </c>
      <c r="B10" s="55" t="str">
        <f>IF($A10&lt;=$B$2,INDEX(リーグ割り当て!$C$18:$E$117,$A10+VLOOKUP($B$1,リーグ割り当て!$B$3:$E$12,4,FALSE),1),"")</f>
        <v>SDL</v>
      </c>
      <c r="C10" s="55" t="str">
        <f>IF($A10&lt;=$B$2,INDEX(リーグ割り当て!$C$18:$E$117,$A10+VLOOKUP($B$1,リーグ割り当て!$B$3:$E$12,4,FALSE),2),"")</f>
        <v>ファラム　mocco</v>
      </c>
      <c r="D10" s="56">
        <f>IF($A10&lt;=$B$2,INDEX(リーグ割り当て!$C$18:$E$117,$A10+VLOOKUP($B$1,リーグ割り当て!$B$3:$E$12,4,FALSE),3),"")</f>
        <v>0</v>
      </c>
      <c r="F10" s="54">
        <v>5</v>
      </c>
      <c r="G10" s="57" t="str">
        <f t="shared" ca="1" si="0"/>
        <v>SDL</v>
      </c>
      <c r="H10" s="58">
        <f t="shared" ca="1" si="1"/>
        <v>0</v>
      </c>
      <c r="I10" s="59" t="str">
        <f t="shared" ca="1" si="2"/>
        <v xml:space="preserve">5:SDL/0pt </v>
      </c>
      <c r="K10" s="60" t="str">
        <f t="shared" ca="1" si="3"/>
        <v>5回戦 UNI - エスパ / 金FB - MGα / AKB - ファー / SDL - K&amp;Q / BSO - AMD</v>
      </c>
      <c r="L10" s="61"/>
      <c r="M10" s="61"/>
      <c r="N10" s="61"/>
      <c r="O10" s="61"/>
      <c r="P10" s="61"/>
      <c r="Q10" s="62" t="str">
        <f t="shared" ca="1" si="4"/>
        <v>UNI - エスパ</v>
      </c>
      <c r="R10" s="62" t="str">
        <f t="shared" ca="1" si="5"/>
        <v xml:space="preserve"> / 金FB - MGα</v>
      </c>
      <c r="S10" s="62" t="str">
        <f t="shared" ca="1" si="6"/>
        <v/>
      </c>
      <c r="T10" s="62" t="str">
        <f t="shared" ca="1" si="7"/>
        <v xml:space="preserve"> / AKB - ファー</v>
      </c>
      <c r="U10" s="62" t="str">
        <f t="shared" ca="1" si="8"/>
        <v xml:space="preserve"> / SDL - K&amp;Q</v>
      </c>
      <c r="V10" s="62" t="str">
        <f t="shared" ca="1" si="9"/>
        <v/>
      </c>
      <c r="W10" s="62" t="str">
        <f t="shared" ca="1" si="10"/>
        <v/>
      </c>
      <c r="X10" s="62" t="str">
        <f t="shared" ca="1" si="11"/>
        <v xml:space="preserve"> / BSO - AMD</v>
      </c>
      <c r="Y10" s="62" t="str">
        <f t="shared" ca="1" si="12"/>
        <v/>
      </c>
      <c r="Z10" s="62" t="str">
        <f t="shared" ca="1" si="13"/>
        <v/>
      </c>
      <c r="AA10" s="62" t="str">
        <f t="shared" ca="1" si="14"/>
        <v/>
      </c>
      <c r="AB10" s="62" t="str">
        <f t="shared" ca="1" si="15"/>
        <v/>
      </c>
      <c r="AC10" s="63" t="str">
        <f t="shared" ca="1" si="16"/>
        <v/>
      </c>
      <c r="AE10" s="43"/>
      <c r="AF10" s="44"/>
      <c r="AG10" s="67" t="str">
        <f t="shared" si="17"/>
        <v>MGα</v>
      </c>
      <c r="AH10" s="71" t="str">
        <f t="shared" ca="1" si="19"/>
        <v/>
      </c>
      <c r="AI10" s="73" t="str">
        <f t="shared" ref="AI10:AI21" ca="1" si="21">IF(OR($AG10="",AI$7=""),"",IF(ISBLANK(VLOOKUP($AG10,OFFSET($B$23:$AC$35,0,(COLUMN()-COLUMN($AH$8))*2,13,2),2,FALSE)),"",VLOOKUP($AG10,OFFSET($B$23:$AC$35,0,(COLUMN()-COLUMN($AH$8))*2,13,2),2,FALSE)))</f>
        <v/>
      </c>
      <c r="AJ10" s="72"/>
      <c r="AK10" s="73" t="str">
        <f t="shared" ref="AK10:AU10" ca="1" si="22">IF(OR($AG10="",AK$7=""),"",IF(ISBLANK(VLOOKUP($AG10,OFFSET($B$23:$AC$35,0,(COLUMN()-COLUMN($AH$8))*2,13,2),2,FALSE)),"",VLOOKUP($AG10,OFFSET($B$23:$AC$35,0,(COLUMN()-COLUMN($AH$8))*2,13,2),2,FALSE)))</f>
        <v/>
      </c>
      <c r="AL10" s="73" t="str">
        <f t="shared" ca="1" si="22"/>
        <v/>
      </c>
      <c r="AM10" s="73" t="str">
        <f t="shared" ca="1" si="22"/>
        <v/>
      </c>
      <c r="AN10" s="73" t="str">
        <f t="shared" ca="1" si="22"/>
        <v/>
      </c>
      <c r="AO10" s="73" t="str">
        <f t="shared" ca="1" si="22"/>
        <v/>
      </c>
      <c r="AP10" s="73" t="str">
        <f t="shared" ca="1" si="22"/>
        <v/>
      </c>
      <c r="AQ10" s="73" t="str">
        <f t="shared" ca="1" si="22"/>
        <v/>
      </c>
      <c r="AR10" s="73" t="str">
        <f t="shared" ca="1" si="22"/>
        <v/>
      </c>
      <c r="AS10" s="73" t="str">
        <f t="shared" ca="1" si="22"/>
        <v/>
      </c>
      <c r="AT10" s="73" t="str">
        <f t="shared" ca="1" si="22"/>
        <v/>
      </c>
      <c r="AU10" s="74" t="str">
        <f t="shared" ca="1" si="22"/>
        <v/>
      </c>
    </row>
    <row r="11" spans="1:47">
      <c r="A11" s="54">
        <v>6</v>
      </c>
      <c r="B11" s="55" t="str">
        <f>IF($A11&lt;=$B$2,INDEX(リーグ割り当て!$C$18:$E$117,$A11+VLOOKUP($B$1,リーグ割り当て!$B$3:$E$12,4,FALSE),1),"")</f>
        <v>ファー</v>
      </c>
      <c r="C11" s="55" t="str">
        <f>IF($A11&lt;=$B$2,INDEX(リーグ割り当て!$C$18:$E$117,$A11+VLOOKUP($B$1,リーグ割り当て!$B$3:$E$12,4,FALSE),2),"")</f>
        <v>我李　ヱミル</v>
      </c>
      <c r="D11" s="56">
        <f>IF($A11&lt;=$B$2,INDEX(リーグ割り当て!$C$18:$E$117,$A11+VLOOKUP($B$1,リーグ割り当て!$B$3:$E$12,4,FALSE),3),"")</f>
        <v>0</v>
      </c>
      <c r="F11" s="54">
        <v>6</v>
      </c>
      <c r="G11" s="57" t="str">
        <f t="shared" ca="1" si="0"/>
        <v>ファー</v>
      </c>
      <c r="H11" s="58">
        <f t="shared" ca="1" si="1"/>
        <v>0</v>
      </c>
      <c r="I11" s="59" t="str">
        <f t="shared" ca="1" si="2"/>
        <v xml:space="preserve">6:ファー/0pt </v>
      </c>
      <c r="K11" s="60" t="str">
        <f t="shared" ca="1" si="3"/>
        <v>6回戦 UNI - K&amp;Q / 金FB - BSO / MGα-エスパ / AKB - SDL / ファー - AMD</v>
      </c>
      <c r="L11" s="61"/>
      <c r="M11" s="61"/>
      <c r="N11" s="61"/>
      <c r="O11" s="61"/>
      <c r="P11" s="61"/>
      <c r="Q11" s="62" t="str">
        <f t="shared" ca="1" si="4"/>
        <v>UNI - K&amp;Q</v>
      </c>
      <c r="R11" s="62" t="str">
        <f t="shared" ca="1" si="5"/>
        <v xml:space="preserve"> / 金FB - BSO</v>
      </c>
      <c r="S11" s="62" t="str">
        <f t="shared" ca="1" si="6"/>
        <v xml:space="preserve"> / MGα-エスパ</v>
      </c>
      <c r="T11" s="62" t="str">
        <f t="shared" ca="1" si="7"/>
        <v xml:space="preserve"> / AKB - SDL</v>
      </c>
      <c r="U11" s="62" t="str">
        <f t="shared" ca="1" si="8"/>
        <v/>
      </c>
      <c r="V11" s="62" t="str">
        <f t="shared" ca="1" si="9"/>
        <v xml:space="preserve"> / ファー - AMD</v>
      </c>
      <c r="W11" s="62" t="str">
        <f t="shared" ca="1" si="10"/>
        <v/>
      </c>
      <c r="X11" s="62" t="str">
        <f t="shared" ca="1" si="11"/>
        <v/>
      </c>
      <c r="Y11" s="62" t="str">
        <f t="shared" ca="1" si="12"/>
        <v/>
      </c>
      <c r="Z11" s="62" t="str">
        <f t="shared" ca="1" si="13"/>
        <v/>
      </c>
      <c r="AA11" s="62" t="str">
        <f t="shared" ca="1" si="14"/>
        <v/>
      </c>
      <c r="AB11" s="62" t="str">
        <f t="shared" ca="1" si="15"/>
        <v/>
      </c>
      <c r="AC11" s="63" t="str">
        <f t="shared" ca="1" si="16"/>
        <v/>
      </c>
      <c r="AE11" s="43"/>
      <c r="AF11" s="44"/>
      <c r="AG11" s="67" t="str">
        <f t="shared" si="17"/>
        <v>AKB</v>
      </c>
      <c r="AH11" s="71" t="str">
        <f t="shared" ca="1" si="19"/>
        <v/>
      </c>
      <c r="AI11" s="73" t="str">
        <f t="shared" ca="1" si="21"/>
        <v/>
      </c>
      <c r="AJ11" s="73" t="str">
        <f t="shared" ref="AJ11:AJ21" ca="1" si="23">IF(OR($AG11="",AJ$7=""),"",IF(ISBLANK(VLOOKUP($AG11,OFFSET($B$23:$AC$35,0,(COLUMN()-COLUMN($AH$8))*2,13,2),2,FALSE)),"",VLOOKUP($AG11,OFFSET($B$23:$AC$35,0,(COLUMN()-COLUMN($AH$8))*2,13,2),2,FALSE)))</f>
        <v/>
      </c>
      <c r="AK11" s="72"/>
      <c r="AL11" s="73" t="str">
        <f t="shared" ref="AL11:AU11" ca="1" si="24">IF(OR($AG11="",AL$7=""),"",IF(ISBLANK(VLOOKUP($AG11,OFFSET($B$23:$AC$35,0,(COLUMN()-COLUMN($AH$8))*2,13,2),2,FALSE)),"",VLOOKUP($AG11,OFFSET($B$23:$AC$35,0,(COLUMN()-COLUMN($AH$8))*2,13,2),2,FALSE)))</f>
        <v/>
      </c>
      <c r="AM11" s="73" t="str">
        <f t="shared" ca="1" si="24"/>
        <v/>
      </c>
      <c r="AN11" s="73" t="str">
        <f t="shared" ca="1" si="24"/>
        <v/>
      </c>
      <c r="AO11" s="73" t="str">
        <f t="shared" ca="1" si="24"/>
        <v/>
      </c>
      <c r="AP11" s="73" t="str">
        <f t="shared" ca="1" si="24"/>
        <v/>
      </c>
      <c r="AQ11" s="73" t="str">
        <f t="shared" ca="1" si="24"/>
        <v/>
      </c>
      <c r="AR11" s="73" t="str">
        <f t="shared" ca="1" si="24"/>
        <v/>
      </c>
      <c r="AS11" s="73" t="str">
        <f t="shared" ca="1" si="24"/>
        <v/>
      </c>
      <c r="AT11" s="73" t="str">
        <f t="shared" ca="1" si="24"/>
        <v/>
      </c>
      <c r="AU11" s="74" t="str">
        <f t="shared" ca="1" si="24"/>
        <v/>
      </c>
    </row>
    <row r="12" spans="1:47">
      <c r="A12" s="54">
        <v>7</v>
      </c>
      <c r="B12" s="55" t="str">
        <f>IF($A12&lt;=$B$2,INDEX(リーグ割り当て!$C$18:$E$117,$A12+VLOOKUP($B$1,リーグ割り当て!$B$3:$E$12,4,FALSE),1),"")</f>
        <v>K&amp;Q</v>
      </c>
      <c r="C12" s="55" t="str">
        <f>IF($A12&lt;=$B$2,INDEX(リーグ割り当て!$C$18:$E$117,$A12+VLOOKUP($B$1,リーグ割り当て!$B$3:$E$12,4,FALSE),2),"")</f>
        <v>オーシャン　ゆめすけ</v>
      </c>
      <c r="D12" s="56">
        <f>IF($A12&lt;=$B$2,INDEX(リーグ割り当て!$C$18:$E$117,$A12+VLOOKUP($B$1,リーグ割り当て!$B$3:$E$12,4,FALSE),3),"")</f>
        <v>0</v>
      </c>
      <c r="F12" s="54">
        <v>7</v>
      </c>
      <c r="G12" s="57" t="str">
        <f t="shared" ca="1" si="0"/>
        <v>K&amp;Q</v>
      </c>
      <c r="H12" s="58">
        <f t="shared" ca="1" si="1"/>
        <v>0</v>
      </c>
      <c r="I12" s="59" t="str">
        <f t="shared" ca="1" si="2"/>
        <v xml:space="preserve">7:K&amp;Q/0pt </v>
      </c>
      <c r="K12" s="60" t="str">
        <f t="shared" ca="1" si="3"/>
        <v>7回戦 UNI - MGα / 金FB - ファー / AKB - K&amp;Q / SDL - AMD / BSO - エスパ</v>
      </c>
      <c r="L12" s="61"/>
      <c r="M12" s="61"/>
      <c r="N12" s="61"/>
      <c r="O12" s="61"/>
      <c r="P12" s="61"/>
      <c r="Q12" s="62" t="str">
        <f t="shared" ca="1" si="4"/>
        <v>UNI - MGα</v>
      </c>
      <c r="R12" s="62" t="str">
        <f t="shared" ca="1" si="5"/>
        <v xml:space="preserve"> / 金FB - ファー</v>
      </c>
      <c r="S12" s="62" t="str">
        <f t="shared" ca="1" si="6"/>
        <v/>
      </c>
      <c r="T12" s="62" t="str">
        <f t="shared" ca="1" si="7"/>
        <v xml:space="preserve"> / AKB - K&amp;Q</v>
      </c>
      <c r="U12" s="62" t="str">
        <f t="shared" ca="1" si="8"/>
        <v xml:space="preserve"> / SDL - AMD</v>
      </c>
      <c r="V12" s="62" t="str">
        <f t="shared" ca="1" si="9"/>
        <v/>
      </c>
      <c r="W12" s="62" t="str">
        <f t="shared" ca="1" si="10"/>
        <v/>
      </c>
      <c r="X12" s="62" t="str">
        <f t="shared" ca="1" si="11"/>
        <v xml:space="preserve"> / BSO - エスパ</v>
      </c>
      <c r="Y12" s="62" t="str">
        <f t="shared" ca="1" si="12"/>
        <v/>
      </c>
      <c r="Z12" s="62" t="str">
        <f t="shared" ca="1" si="13"/>
        <v/>
      </c>
      <c r="AA12" s="62" t="str">
        <f t="shared" ca="1" si="14"/>
        <v/>
      </c>
      <c r="AB12" s="62" t="str">
        <f t="shared" ca="1" si="15"/>
        <v/>
      </c>
      <c r="AC12" s="63" t="str">
        <f t="shared" ca="1" si="16"/>
        <v/>
      </c>
      <c r="AE12" s="43"/>
      <c r="AF12" s="44"/>
      <c r="AG12" s="67" t="str">
        <f t="shared" si="17"/>
        <v>SDL</v>
      </c>
      <c r="AH12" s="71" t="str">
        <f t="shared" ca="1" si="19"/>
        <v/>
      </c>
      <c r="AI12" s="73" t="str">
        <f t="shared" ca="1" si="21"/>
        <v/>
      </c>
      <c r="AJ12" s="73" t="str">
        <f t="shared" ca="1" si="23"/>
        <v/>
      </c>
      <c r="AK12" s="73" t="str">
        <f t="shared" ref="AK12:AK21" ca="1" si="25">IF(OR($AG12="",AK$7=""),"",IF(ISBLANK(VLOOKUP($AG12,OFFSET($B$23:$AC$35,0,(COLUMN()-COLUMN($AH$8))*2,13,2),2,FALSE)),"",VLOOKUP($AG12,OFFSET($B$23:$AC$35,0,(COLUMN()-COLUMN($AH$8))*2,13,2),2,FALSE)))</f>
        <v/>
      </c>
      <c r="AL12" s="72"/>
      <c r="AM12" s="73" t="str">
        <f t="shared" ref="AM12:AU12" ca="1" si="26">IF(OR($AG12="",AM$7=""),"",IF(ISBLANK(VLOOKUP($AG12,OFFSET($B$23:$AC$35,0,(COLUMN()-COLUMN($AH$8))*2,13,2),2,FALSE)),"",VLOOKUP($AG12,OFFSET($B$23:$AC$35,0,(COLUMN()-COLUMN($AH$8))*2,13,2),2,FALSE)))</f>
        <v/>
      </c>
      <c r="AN12" s="73" t="str">
        <f t="shared" ca="1" si="26"/>
        <v/>
      </c>
      <c r="AO12" s="73" t="str">
        <f t="shared" ca="1" si="26"/>
        <v/>
      </c>
      <c r="AP12" s="73" t="str">
        <f t="shared" ca="1" si="26"/>
        <v/>
      </c>
      <c r="AQ12" s="73" t="str">
        <f t="shared" ca="1" si="26"/>
        <v/>
      </c>
      <c r="AR12" s="73" t="str">
        <f t="shared" ca="1" si="26"/>
        <v/>
      </c>
      <c r="AS12" s="73" t="str">
        <f t="shared" ca="1" si="26"/>
        <v/>
      </c>
      <c r="AT12" s="73" t="str">
        <f t="shared" ca="1" si="26"/>
        <v/>
      </c>
      <c r="AU12" s="74" t="str">
        <f t="shared" ca="1" si="26"/>
        <v/>
      </c>
    </row>
    <row r="13" spans="1:47">
      <c r="A13" s="54">
        <v>8</v>
      </c>
      <c r="B13" s="55" t="str">
        <f>IF($A13&lt;=$B$2,INDEX(リーグ割り当て!$C$18:$E$117,$A13+VLOOKUP($B$1,リーグ割り当て!$B$3:$E$12,4,FALSE),1),"")</f>
        <v>BSO</v>
      </c>
      <c r="C13" s="55" t="str">
        <f>IF($A13&lt;=$B$2,INDEX(リーグ割り当て!$C$18:$E$117,$A13+VLOOKUP($B$1,リーグ割り当て!$B$3:$E$12,4,FALSE),2),"")</f>
        <v>ψChloeψ　ogaoga</v>
      </c>
      <c r="D13" s="56">
        <f>IF($A13&lt;=$B$2,INDEX(リーグ割り当て!$C$18:$E$117,$A13+VLOOKUP($B$1,リーグ割り当て!$B$3:$E$12,4,FALSE),3),"")</f>
        <v>0</v>
      </c>
      <c r="F13" s="54">
        <v>8</v>
      </c>
      <c r="G13" s="57" t="str">
        <f t="shared" ca="1" si="0"/>
        <v>BSO</v>
      </c>
      <c r="H13" s="58">
        <f t="shared" ca="1" si="1"/>
        <v>0</v>
      </c>
      <c r="I13" s="59" t="str">
        <f t="shared" ca="1" si="2"/>
        <v xml:space="preserve">8:BSO/0pt </v>
      </c>
      <c r="K13" s="60" t="str">
        <f t="shared" ca="1" si="3"/>
        <v>8回戦 UNI - AKB / 金FB - SDL / MGα-BSO / ファー - エスパ / K&amp;Q - AMD</v>
      </c>
      <c r="L13" s="61"/>
      <c r="M13" s="61"/>
      <c r="N13" s="61"/>
      <c r="O13" s="61"/>
      <c r="P13" s="61"/>
      <c r="Q13" s="62" t="str">
        <f t="shared" ca="1" si="4"/>
        <v>UNI - AKB</v>
      </c>
      <c r="R13" s="62" t="str">
        <f t="shared" ca="1" si="5"/>
        <v xml:space="preserve"> / 金FB - SDL</v>
      </c>
      <c r="S13" s="62" t="str">
        <f t="shared" ca="1" si="6"/>
        <v xml:space="preserve"> / MGα-BSO</v>
      </c>
      <c r="T13" s="62" t="str">
        <f t="shared" ca="1" si="7"/>
        <v/>
      </c>
      <c r="U13" s="62" t="str">
        <f t="shared" ca="1" si="8"/>
        <v/>
      </c>
      <c r="V13" s="62" t="str">
        <f t="shared" ca="1" si="9"/>
        <v xml:space="preserve"> / ファー - エスパ</v>
      </c>
      <c r="W13" s="62" t="str">
        <f t="shared" ca="1" si="10"/>
        <v xml:space="preserve"> / K&amp;Q - AMD</v>
      </c>
      <c r="X13" s="62" t="str">
        <f t="shared" ca="1" si="11"/>
        <v/>
      </c>
      <c r="Y13" s="62" t="str">
        <f t="shared" ca="1" si="12"/>
        <v/>
      </c>
      <c r="Z13" s="62" t="str">
        <f t="shared" ca="1" si="13"/>
        <v/>
      </c>
      <c r="AA13" s="62" t="str">
        <f t="shared" ca="1" si="14"/>
        <v/>
      </c>
      <c r="AB13" s="62" t="str">
        <f t="shared" ca="1" si="15"/>
        <v/>
      </c>
      <c r="AC13" s="63" t="str">
        <f t="shared" ca="1" si="16"/>
        <v/>
      </c>
      <c r="AE13" s="43"/>
      <c r="AF13" s="44"/>
      <c r="AG13" s="67" t="str">
        <f t="shared" si="17"/>
        <v>ファー</v>
      </c>
      <c r="AH13" s="71" t="str">
        <f t="shared" ca="1" si="19"/>
        <v/>
      </c>
      <c r="AI13" s="73" t="str">
        <f t="shared" ca="1" si="21"/>
        <v/>
      </c>
      <c r="AJ13" s="73" t="str">
        <f t="shared" ca="1" si="23"/>
        <v/>
      </c>
      <c r="AK13" s="73" t="str">
        <f t="shared" ca="1" si="25"/>
        <v/>
      </c>
      <c r="AL13" s="73" t="str">
        <f t="shared" ref="AL13:AL21" ca="1" si="27">IF(OR($AG13="",AL$7=""),"",IF(ISBLANK(VLOOKUP($AG13,OFFSET($B$23:$AC$35,0,(COLUMN()-COLUMN($AH$8))*2,13,2),2,FALSE)),"",VLOOKUP($AG13,OFFSET($B$23:$AC$35,0,(COLUMN()-COLUMN($AH$8))*2,13,2),2,FALSE)))</f>
        <v/>
      </c>
      <c r="AM13" s="72"/>
      <c r="AN13" s="73" t="str">
        <f t="shared" ref="AN13:AU13" ca="1" si="28">IF(OR($AG13="",AN$7=""),"",IF(ISBLANK(VLOOKUP($AG13,OFFSET($B$23:$AC$35,0,(COLUMN()-COLUMN($AH$8))*2,13,2),2,FALSE)),"",VLOOKUP($AG13,OFFSET($B$23:$AC$35,0,(COLUMN()-COLUMN($AH$8))*2,13,2),2,FALSE)))</f>
        <v/>
      </c>
      <c r="AO13" s="73" t="str">
        <f t="shared" ca="1" si="28"/>
        <v/>
      </c>
      <c r="AP13" s="73" t="str">
        <f t="shared" ca="1" si="28"/>
        <v/>
      </c>
      <c r="AQ13" s="73" t="str">
        <f t="shared" ca="1" si="28"/>
        <v/>
      </c>
      <c r="AR13" s="73" t="str">
        <f t="shared" ca="1" si="28"/>
        <v/>
      </c>
      <c r="AS13" s="73" t="str">
        <f t="shared" ca="1" si="28"/>
        <v/>
      </c>
      <c r="AT13" s="73" t="str">
        <f t="shared" ca="1" si="28"/>
        <v/>
      </c>
      <c r="AU13" s="74" t="str">
        <f t="shared" ca="1" si="28"/>
        <v/>
      </c>
    </row>
    <row r="14" spans="1:47">
      <c r="A14" s="54">
        <v>9</v>
      </c>
      <c r="B14" s="55" t="str">
        <f>IF($A14&lt;=$B$2,INDEX(リーグ割り当て!$C$18:$E$117,$A14+VLOOKUP($B$1,リーグ割り当て!$B$3:$E$12,4,FALSE),1),"")</f>
        <v>エスパ</v>
      </c>
      <c r="C14" s="55" t="str">
        <f>IF($A14&lt;=$B$2,INDEX(リーグ割り当て!$C$18:$E$117,$A14+VLOOKUP($B$1,リーグ割り当て!$B$3:$E$12,4,FALSE),2),"")</f>
        <v>LINDA　ブチギレ・キッド</v>
      </c>
      <c r="D14" s="56">
        <f>IF($A14&lt;=$B$2,INDEX(リーグ割り当て!$C$18:$E$117,$A14+VLOOKUP($B$1,リーグ割り当て!$B$3:$E$12,4,FALSE),3),"")</f>
        <v>0</v>
      </c>
      <c r="F14" s="54">
        <v>9</v>
      </c>
      <c r="G14" s="57" t="str">
        <f t="shared" ca="1" si="0"/>
        <v>エスパ</v>
      </c>
      <c r="H14" s="58">
        <f t="shared" ca="1" si="1"/>
        <v>0</v>
      </c>
      <c r="I14" s="59" t="str">
        <f t="shared" ca="1" si="2"/>
        <v xml:space="preserve">9:エスパ/0pt </v>
      </c>
      <c r="K14" s="60" t="str">
        <f t="shared" ca="1" si="3"/>
        <v>9回戦 UNI - 金FB / MGα-AKB / SDL - ファー / K&amp;Q - BSO / エスパ - AMD</v>
      </c>
      <c r="L14" s="61"/>
      <c r="M14" s="61"/>
      <c r="N14" s="61"/>
      <c r="O14" s="61"/>
      <c r="P14" s="61"/>
      <c r="Q14" s="62" t="str">
        <f t="shared" ca="1" si="4"/>
        <v>UNI - 金FB</v>
      </c>
      <c r="R14" s="62" t="str">
        <f t="shared" ca="1" si="5"/>
        <v/>
      </c>
      <c r="S14" s="62" t="str">
        <f t="shared" ca="1" si="6"/>
        <v xml:space="preserve"> / MGα-AKB</v>
      </c>
      <c r="T14" s="62" t="str">
        <f t="shared" ca="1" si="7"/>
        <v/>
      </c>
      <c r="U14" s="62" t="str">
        <f t="shared" ca="1" si="8"/>
        <v xml:space="preserve"> / SDL - ファー</v>
      </c>
      <c r="V14" s="62" t="str">
        <f t="shared" ca="1" si="9"/>
        <v/>
      </c>
      <c r="W14" s="62" t="str">
        <f t="shared" ca="1" si="10"/>
        <v xml:space="preserve"> / K&amp;Q - BSO</v>
      </c>
      <c r="X14" s="62" t="str">
        <f t="shared" ca="1" si="11"/>
        <v/>
      </c>
      <c r="Y14" s="62" t="str">
        <f t="shared" ca="1" si="12"/>
        <v xml:space="preserve"> / エスパ - AMD</v>
      </c>
      <c r="Z14" s="62" t="str">
        <f t="shared" ca="1" si="13"/>
        <v/>
      </c>
      <c r="AA14" s="62" t="str">
        <f t="shared" ca="1" si="14"/>
        <v/>
      </c>
      <c r="AB14" s="62" t="str">
        <f t="shared" ca="1" si="15"/>
        <v/>
      </c>
      <c r="AC14" s="63" t="str">
        <f t="shared" ca="1" si="16"/>
        <v/>
      </c>
      <c r="AE14" s="43"/>
      <c r="AF14" s="44"/>
      <c r="AG14" s="75" t="str">
        <f t="shared" si="17"/>
        <v>K&amp;Q</v>
      </c>
      <c r="AH14" s="71" t="str">
        <f t="shared" ca="1" si="19"/>
        <v/>
      </c>
      <c r="AI14" s="73" t="str">
        <f t="shared" ca="1" si="21"/>
        <v/>
      </c>
      <c r="AJ14" s="73" t="str">
        <f t="shared" ca="1" si="23"/>
        <v/>
      </c>
      <c r="AK14" s="73" t="str">
        <f t="shared" ca="1" si="25"/>
        <v/>
      </c>
      <c r="AL14" s="73" t="str">
        <f t="shared" ca="1" si="27"/>
        <v/>
      </c>
      <c r="AM14" s="73" t="str">
        <f t="shared" ref="AM14:AM21" ca="1" si="29">IF(OR($AG14="",AM$7=""),"",IF(ISBLANK(VLOOKUP($AG14,OFFSET($B$23:$AC$35,0,(COLUMN()-COLUMN($AH$8))*2,13,2),2,FALSE)),"",VLOOKUP($AG14,OFFSET($B$23:$AC$35,0,(COLUMN()-COLUMN($AH$8))*2,13,2),2,FALSE)))</f>
        <v/>
      </c>
      <c r="AN14" s="72"/>
      <c r="AO14" s="73" t="str">
        <f t="shared" ref="AO14:AU14" ca="1" si="30">IF(OR($AG14="",AO$7=""),"",IF(ISBLANK(VLOOKUP($AG14,OFFSET($B$23:$AC$35,0,(COLUMN()-COLUMN($AH$8))*2,13,2),2,FALSE)),"",VLOOKUP($AG14,OFFSET($B$23:$AC$35,0,(COLUMN()-COLUMN($AH$8))*2,13,2),2,FALSE)))</f>
        <v/>
      </c>
      <c r="AP14" s="73" t="str">
        <f t="shared" ca="1" si="30"/>
        <v/>
      </c>
      <c r="AQ14" s="73" t="str">
        <f t="shared" ca="1" si="30"/>
        <v/>
      </c>
      <c r="AR14" s="73" t="str">
        <f t="shared" ca="1" si="30"/>
        <v/>
      </c>
      <c r="AS14" s="73" t="str">
        <f t="shared" ca="1" si="30"/>
        <v/>
      </c>
      <c r="AT14" s="73" t="str">
        <f t="shared" ca="1" si="30"/>
        <v/>
      </c>
      <c r="AU14" s="74" t="str">
        <f t="shared" ca="1" si="30"/>
        <v/>
      </c>
    </row>
    <row r="15" spans="1:47">
      <c r="A15" s="54">
        <v>10</v>
      </c>
      <c r="B15" s="55" t="str">
        <f>IF($A15&lt;=$B$2,INDEX(リーグ割り当て!$C$18:$E$117,$A15+VLOOKUP($B$1,リーグ割り当て!$B$3:$E$12,4,FALSE),1),"")</f>
        <v>AMD</v>
      </c>
      <c r="C15" s="55" t="str">
        <f>IF($A15&lt;=$B$2,INDEX(リーグ割り当て!$C$18:$E$117,$A15+VLOOKUP($B$1,リーグ割り当て!$B$3:$E$12,4,FALSE),2),"")</f>
        <v>Sakya　tetsu</v>
      </c>
      <c r="D15" s="56">
        <f>IF($A15&lt;=$B$2,INDEX(リーグ割り当て!$C$18:$E$117,$A15+VLOOKUP($B$1,リーグ割り当て!$B$3:$E$12,4,FALSE),3),"")</f>
        <v>0</v>
      </c>
      <c r="F15" s="54">
        <v>10</v>
      </c>
      <c r="G15" s="57" t="str">
        <f t="shared" ca="1" si="0"/>
        <v>AMD</v>
      </c>
      <c r="H15" s="58">
        <f t="shared" ca="1" si="1"/>
        <v>0</v>
      </c>
      <c r="I15" s="59" t="str">
        <f t="shared" ca="1" si="2"/>
        <v xml:space="preserve">10:AMD/0pt </v>
      </c>
      <c r="K15" s="60" t="str">
        <f t="shared" si="3"/>
        <v/>
      </c>
      <c r="L15" s="61"/>
      <c r="M15" s="61"/>
      <c r="N15" s="61"/>
      <c r="O15" s="61"/>
      <c r="P15" s="61"/>
      <c r="Q15" s="62" t="str">
        <f t="shared" ca="1" si="4"/>
        <v xml:space="preserve">UNI - </v>
      </c>
      <c r="R15" s="62" t="str">
        <f t="shared" ca="1" si="5"/>
        <v xml:space="preserve"> / 金FB - </v>
      </c>
      <c r="S15" s="62" t="str">
        <f t="shared" ca="1" si="6"/>
        <v xml:space="preserve"> / MGα-</v>
      </c>
      <c r="T15" s="62" t="str">
        <f t="shared" ca="1" si="7"/>
        <v xml:space="preserve"> / AKB - </v>
      </c>
      <c r="U15" s="62" t="str">
        <f t="shared" ca="1" si="8"/>
        <v xml:space="preserve"> / SDL - </v>
      </c>
      <c r="V15" s="62" t="str">
        <f t="shared" ca="1" si="9"/>
        <v xml:space="preserve"> / ファー - </v>
      </c>
      <c r="W15" s="62" t="str">
        <f t="shared" ca="1" si="10"/>
        <v xml:space="preserve"> / K&amp;Q - </v>
      </c>
      <c r="X15" s="62" t="str">
        <f t="shared" ca="1" si="11"/>
        <v xml:space="preserve"> / BSO - </v>
      </c>
      <c r="Y15" s="62" t="str">
        <f t="shared" ca="1" si="12"/>
        <v xml:space="preserve"> / エスパ - </v>
      </c>
      <c r="Z15" s="62" t="str">
        <f t="shared" ca="1" si="13"/>
        <v xml:space="preserve"> / AMD - </v>
      </c>
      <c r="AA15" s="62" t="str">
        <f t="shared" ca="1" si="14"/>
        <v/>
      </c>
      <c r="AB15" s="62" t="str">
        <f t="shared" ca="1" si="15"/>
        <v/>
      </c>
      <c r="AC15" s="63" t="str">
        <f t="shared" ca="1" si="16"/>
        <v/>
      </c>
      <c r="AE15" s="43"/>
      <c r="AF15" s="44"/>
      <c r="AG15" s="75" t="str">
        <f t="shared" si="17"/>
        <v>BSO</v>
      </c>
      <c r="AH15" s="71" t="str">
        <f t="shared" ca="1" si="19"/>
        <v/>
      </c>
      <c r="AI15" s="73" t="str">
        <f t="shared" ca="1" si="21"/>
        <v/>
      </c>
      <c r="AJ15" s="73" t="str">
        <f t="shared" ca="1" si="23"/>
        <v/>
      </c>
      <c r="AK15" s="73" t="str">
        <f t="shared" ca="1" si="25"/>
        <v/>
      </c>
      <c r="AL15" s="73" t="str">
        <f t="shared" ca="1" si="27"/>
        <v/>
      </c>
      <c r="AM15" s="73" t="str">
        <f t="shared" ca="1" si="29"/>
        <v/>
      </c>
      <c r="AN15" s="73" t="str">
        <f t="shared" ref="AN15:AN21" ca="1" si="31">IF(OR($AG15="",AN$7=""),"",IF(ISBLANK(VLOOKUP($AG15,OFFSET($B$23:$AC$35,0,(COLUMN()-COLUMN($AH$8))*2,13,2),2,FALSE)),"",VLOOKUP($AG15,OFFSET($B$23:$AC$35,0,(COLUMN()-COLUMN($AH$8))*2,13,2),2,FALSE)))</f>
        <v/>
      </c>
      <c r="AO15" s="72"/>
      <c r="AP15" s="73" t="str">
        <f t="shared" ref="AP15:AU15" ca="1" si="32">IF(OR($AG15="",AP$7=""),"",IF(ISBLANK(VLOOKUP($AG15,OFFSET($B$23:$AC$35,0,(COLUMN()-COLUMN($AH$8))*2,13,2),2,FALSE)),"",VLOOKUP($AG15,OFFSET($B$23:$AC$35,0,(COLUMN()-COLUMN($AH$8))*2,13,2),2,FALSE)))</f>
        <v/>
      </c>
      <c r="AQ15" s="73" t="str">
        <f t="shared" ca="1" si="32"/>
        <v/>
      </c>
      <c r="AR15" s="73" t="str">
        <f t="shared" ca="1" si="32"/>
        <v/>
      </c>
      <c r="AS15" s="73" t="str">
        <f t="shared" ca="1" si="32"/>
        <v/>
      </c>
      <c r="AT15" s="73" t="str">
        <f t="shared" ca="1" si="32"/>
        <v/>
      </c>
      <c r="AU15" s="74" t="str">
        <f t="shared" ca="1" si="32"/>
        <v/>
      </c>
    </row>
    <row r="16" spans="1:47">
      <c r="A16" s="54">
        <v>11</v>
      </c>
      <c r="B16" s="55" t="str">
        <f>IF($A16&lt;=$B$2,INDEX(リーグ割り当て!$C$18:$E$117,$A16+VLOOKUP($B$1,リーグ割り当て!$B$3:$E$12,4,FALSE),1),"")</f>
        <v/>
      </c>
      <c r="C16" s="55" t="str">
        <f>IF($A16&lt;=$B$2,INDEX(リーグ割り当て!$C$18:$E$117,$A16+VLOOKUP($B$1,リーグ割り当て!$B$3:$E$12,4,FALSE),2),"")</f>
        <v/>
      </c>
      <c r="D16" s="56" t="str">
        <f>IF($A16&lt;=$B$2,INDEX(リーグ割り当て!$C$18:$E$117,$A16+VLOOKUP($B$1,リーグ割り当て!$B$3:$E$12,4,FALSE),3),"")</f>
        <v/>
      </c>
      <c r="F16" s="54">
        <v>11</v>
      </c>
      <c r="G16" s="57" t="str">
        <f t="shared" ca="1" si="0"/>
        <v/>
      </c>
      <c r="H16" s="58">
        <f t="shared" ca="1" si="1"/>
        <v>0</v>
      </c>
      <c r="I16" s="59" t="str">
        <f t="shared" ca="1" si="2"/>
        <v/>
      </c>
      <c r="K16" s="60" t="str">
        <f t="shared" si="3"/>
        <v/>
      </c>
      <c r="L16" s="61"/>
      <c r="M16" s="61"/>
      <c r="N16" s="61"/>
      <c r="O16" s="61"/>
      <c r="P16" s="61"/>
      <c r="Q16" s="62" t="str">
        <f t="shared" ca="1" si="4"/>
        <v xml:space="preserve">UNI - </v>
      </c>
      <c r="R16" s="62" t="str">
        <f t="shared" ca="1" si="5"/>
        <v xml:space="preserve"> / 金FB - </v>
      </c>
      <c r="S16" s="62" t="str">
        <f t="shared" ca="1" si="6"/>
        <v xml:space="preserve"> / MGα-</v>
      </c>
      <c r="T16" s="62" t="str">
        <f t="shared" ca="1" si="7"/>
        <v xml:space="preserve"> / AKB - </v>
      </c>
      <c r="U16" s="62" t="str">
        <f t="shared" ca="1" si="8"/>
        <v xml:space="preserve"> / SDL - </v>
      </c>
      <c r="V16" s="62" t="str">
        <f t="shared" ca="1" si="9"/>
        <v xml:space="preserve"> / ファー - </v>
      </c>
      <c r="W16" s="62" t="str">
        <f t="shared" ca="1" si="10"/>
        <v xml:space="preserve"> / K&amp;Q - </v>
      </c>
      <c r="X16" s="62" t="str">
        <f t="shared" ca="1" si="11"/>
        <v xml:space="preserve"> / BSO - </v>
      </c>
      <c r="Y16" s="62" t="str">
        <f t="shared" ca="1" si="12"/>
        <v xml:space="preserve"> / エスパ - </v>
      </c>
      <c r="Z16" s="62" t="str">
        <f t="shared" ca="1" si="13"/>
        <v xml:space="preserve"> / AMD - </v>
      </c>
      <c r="AA16" s="62" t="str">
        <f t="shared" ca="1" si="14"/>
        <v/>
      </c>
      <c r="AB16" s="62" t="str">
        <f t="shared" ca="1" si="15"/>
        <v/>
      </c>
      <c r="AC16" s="63" t="str">
        <f t="shared" ca="1" si="16"/>
        <v/>
      </c>
      <c r="AE16" s="43"/>
      <c r="AF16" s="44"/>
      <c r="AG16" s="76" t="str">
        <f t="shared" si="17"/>
        <v>エスパ</v>
      </c>
      <c r="AH16" s="71" t="str">
        <f t="shared" ca="1" si="19"/>
        <v/>
      </c>
      <c r="AI16" s="73" t="str">
        <f t="shared" ca="1" si="21"/>
        <v/>
      </c>
      <c r="AJ16" s="73" t="str">
        <f t="shared" ca="1" si="23"/>
        <v/>
      </c>
      <c r="AK16" s="73" t="str">
        <f t="shared" ca="1" si="25"/>
        <v/>
      </c>
      <c r="AL16" s="73" t="str">
        <f t="shared" ca="1" si="27"/>
        <v/>
      </c>
      <c r="AM16" s="73" t="str">
        <f t="shared" ca="1" si="29"/>
        <v/>
      </c>
      <c r="AN16" s="73" t="str">
        <f t="shared" ca="1" si="31"/>
        <v/>
      </c>
      <c r="AO16" s="73" t="str">
        <f t="shared" ref="AO16:AO21" ca="1" si="33">IF(OR($AG16="",AO$7=""),"",IF(ISBLANK(VLOOKUP($AG16,OFFSET($B$23:$AC$35,0,(COLUMN()-COLUMN($AH$8))*2,13,2),2,FALSE)),"",VLOOKUP($AG16,OFFSET($B$23:$AC$35,0,(COLUMN()-COLUMN($AH$8))*2,13,2),2,FALSE)))</f>
        <v/>
      </c>
      <c r="AP16" s="72"/>
      <c r="AQ16" s="73" t="str">
        <f ca="1">IF(OR($AG16="",AQ$7=""),"",IF(ISBLANK(VLOOKUP($AG16,OFFSET($B$23:$AC$35,0,(COLUMN()-COLUMN($AH$8))*2,13,2),2,FALSE)),"",VLOOKUP($AG16,OFFSET($B$23:$AC$35,0,(COLUMN()-COLUMN($AH$8))*2,13,2),2,FALSE)))</f>
        <v/>
      </c>
      <c r="AR16" s="73" t="str">
        <f ca="1">IF(OR($AG16="",AR$7=""),"",IF(ISBLANK(VLOOKUP($AG16,OFFSET($B$23:$AC$35,0,(COLUMN()-COLUMN($AH$8))*2,13,2),2,FALSE)),"",VLOOKUP($AG16,OFFSET($B$23:$AC$35,0,(COLUMN()-COLUMN($AH$8))*2,13,2),2,FALSE)))</f>
        <v/>
      </c>
      <c r="AS16" s="73" t="str">
        <f ca="1">IF(OR($AG16="",AS$7=""),"",IF(ISBLANK(VLOOKUP($AG16,OFFSET($B$23:$AC$35,0,(COLUMN()-COLUMN($AH$8))*2,13,2),2,FALSE)),"",VLOOKUP($AG16,OFFSET($B$23:$AC$35,0,(COLUMN()-COLUMN($AH$8))*2,13,2),2,FALSE)))</f>
        <v/>
      </c>
      <c r="AT16" s="73" t="str">
        <f ca="1">IF(OR($AG16="",AT$7=""),"",IF(ISBLANK(VLOOKUP($AG16,OFFSET($B$23:$AC$35,0,(COLUMN()-COLUMN($AH$8))*2,13,2),2,FALSE)),"",VLOOKUP($AG16,OFFSET($B$23:$AC$35,0,(COLUMN()-COLUMN($AH$8))*2,13,2),2,FALSE)))</f>
        <v/>
      </c>
      <c r="AU16" s="74" t="str">
        <f ca="1">IF(OR($AG16="",AU$7=""),"",IF(ISBLANK(VLOOKUP($AG16,OFFSET($B$23:$AC$35,0,(COLUMN()-COLUMN($AH$8))*2,13,2),2,FALSE)),"",VLOOKUP($AG16,OFFSET($B$23:$AC$35,0,(COLUMN()-COLUMN($AH$8))*2,13,2),2,FALSE)))</f>
        <v/>
      </c>
    </row>
    <row r="17" spans="1:47">
      <c r="A17" s="54">
        <v>12</v>
      </c>
      <c r="B17" s="55" t="str">
        <f>IF($A17&lt;=$B$2,INDEX(リーグ割り当て!$C$18:$E$117,$A17+VLOOKUP($B$1,リーグ割り当て!$B$3:$E$12,4,FALSE),1),"")</f>
        <v/>
      </c>
      <c r="C17" s="55" t="str">
        <f>IF($A17&lt;=$B$2,INDEX(リーグ割り当て!$C$18:$E$117,$A17+VLOOKUP($B$1,リーグ割り当て!$B$3:$E$12,4,FALSE),2),"")</f>
        <v/>
      </c>
      <c r="D17" s="56" t="str">
        <f>IF($A17&lt;=$B$2,INDEX(リーグ割り当て!$C$18:$E$117,$A17+VLOOKUP($B$1,リーグ割り当て!$B$3:$E$12,4,FALSE),3),"")</f>
        <v/>
      </c>
      <c r="F17" s="54">
        <v>12</v>
      </c>
      <c r="G17" s="57" t="str">
        <f t="shared" ca="1" si="0"/>
        <v/>
      </c>
      <c r="H17" s="58">
        <f t="shared" ca="1" si="1"/>
        <v>0</v>
      </c>
      <c r="I17" s="59" t="str">
        <f t="shared" ca="1" si="2"/>
        <v/>
      </c>
      <c r="K17" s="60" t="str">
        <f t="shared" si="3"/>
        <v/>
      </c>
      <c r="L17" s="61"/>
      <c r="M17" s="61"/>
      <c r="N17" s="61"/>
      <c r="O17" s="61"/>
      <c r="P17" s="61"/>
      <c r="Q17" s="62" t="str">
        <f t="shared" ca="1" si="4"/>
        <v xml:space="preserve">UNI - </v>
      </c>
      <c r="R17" s="62" t="str">
        <f t="shared" ca="1" si="5"/>
        <v xml:space="preserve"> / 金FB - </v>
      </c>
      <c r="S17" s="62" t="str">
        <f t="shared" ca="1" si="6"/>
        <v xml:space="preserve"> / MGα-</v>
      </c>
      <c r="T17" s="62" t="str">
        <f t="shared" ca="1" si="7"/>
        <v xml:space="preserve"> / AKB - </v>
      </c>
      <c r="U17" s="62" t="str">
        <f t="shared" ca="1" si="8"/>
        <v xml:space="preserve"> / SDL - </v>
      </c>
      <c r="V17" s="62" t="str">
        <f t="shared" ca="1" si="9"/>
        <v xml:space="preserve"> / ファー - </v>
      </c>
      <c r="W17" s="62" t="str">
        <f t="shared" ca="1" si="10"/>
        <v xml:space="preserve"> / K&amp;Q - </v>
      </c>
      <c r="X17" s="62" t="str">
        <f t="shared" ca="1" si="11"/>
        <v xml:space="preserve"> / BSO - </v>
      </c>
      <c r="Y17" s="62" t="str">
        <f t="shared" ca="1" si="12"/>
        <v xml:space="preserve"> / エスパ - </v>
      </c>
      <c r="Z17" s="62" t="str">
        <f t="shared" ca="1" si="13"/>
        <v xml:space="preserve"> / AMD - </v>
      </c>
      <c r="AA17" s="62" t="str">
        <f t="shared" ca="1" si="14"/>
        <v/>
      </c>
      <c r="AB17" s="62" t="str">
        <f t="shared" ca="1" si="15"/>
        <v/>
      </c>
      <c r="AC17" s="63" t="str">
        <f t="shared" ca="1" si="16"/>
        <v/>
      </c>
      <c r="AE17" s="43"/>
      <c r="AF17" s="44"/>
      <c r="AG17" s="76" t="str">
        <f t="shared" si="17"/>
        <v>AMD</v>
      </c>
      <c r="AH17" s="71" t="str">
        <f t="shared" ca="1" si="19"/>
        <v/>
      </c>
      <c r="AI17" s="73" t="str">
        <f t="shared" ca="1" si="21"/>
        <v/>
      </c>
      <c r="AJ17" s="73" t="str">
        <f t="shared" ca="1" si="23"/>
        <v/>
      </c>
      <c r="AK17" s="73" t="str">
        <f t="shared" ca="1" si="25"/>
        <v/>
      </c>
      <c r="AL17" s="73" t="str">
        <f t="shared" ca="1" si="27"/>
        <v/>
      </c>
      <c r="AM17" s="73" t="str">
        <f t="shared" ca="1" si="29"/>
        <v/>
      </c>
      <c r="AN17" s="73" t="str">
        <f t="shared" ca="1" si="31"/>
        <v/>
      </c>
      <c r="AO17" s="73" t="str">
        <f t="shared" ca="1" si="33"/>
        <v/>
      </c>
      <c r="AP17" s="73" t="str">
        <f ca="1">IF(OR($AG17="",AP$7=""),"",IF(ISBLANK(VLOOKUP($AG17,OFFSET($B$23:$AC$35,0,(COLUMN()-COLUMN($AH$8))*2,13,2),2,FALSE)),"",VLOOKUP($AG17,OFFSET($B$23:$AC$35,0,(COLUMN()-COLUMN($AH$8))*2,13,2),2,FALSE)))</f>
        <v/>
      </c>
      <c r="AQ17" s="72"/>
      <c r="AR17" s="73" t="str">
        <f ca="1">IF(OR($AG17="",AR$7=""),"",IF(ISBLANK(VLOOKUP($AG17,OFFSET($B$23:$AC$35,0,(COLUMN()-COLUMN($AH$8))*2,13,2),2,FALSE)),"",VLOOKUP($AG17,OFFSET($B$23:$AC$35,0,(COLUMN()-COLUMN($AH$8))*2,13,2),2,FALSE)))</f>
        <v/>
      </c>
      <c r="AS17" s="73" t="str">
        <f ca="1">IF(OR($AG17="",AS$7=""),"",IF(ISBLANK(VLOOKUP($AG17,OFFSET($B$23:$AC$35,0,(COLUMN()-COLUMN($AH$8))*2,13,2),2,FALSE)),"",VLOOKUP($AG17,OFFSET($B$23:$AC$35,0,(COLUMN()-COLUMN($AH$8))*2,13,2),2,FALSE)))</f>
        <v/>
      </c>
      <c r="AT17" s="73" t="str">
        <f ca="1">IF(OR($AG17="",AT$7=""),"",IF(ISBLANK(VLOOKUP($AG17,OFFSET($B$23:$AC$35,0,(COLUMN()-COLUMN($AH$8))*2,13,2),2,FALSE)),"",VLOOKUP($AG17,OFFSET($B$23:$AC$35,0,(COLUMN()-COLUMN($AH$8))*2,13,2),2,FALSE)))</f>
        <v/>
      </c>
      <c r="AU17" s="74" t="str">
        <f ca="1">IF(OR($AG17="",AU$7=""),"",IF(ISBLANK(VLOOKUP($AG17,OFFSET($B$23:$AC$35,0,(COLUMN()-COLUMN($AH$8))*2,13,2),2,FALSE)),"",VLOOKUP($AG17,OFFSET($B$23:$AC$35,0,(COLUMN()-COLUMN($AH$8))*2,13,2),2,FALSE)))</f>
        <v/>
      </c>
    </row>
    <row r="18" spans="1:47">
      <c r="A18" s="54">
        <v>13</v>
      </c>
      <c r="B18" s="55" t="str">
        <f>IF($A18&lt;=$B$2,INDEX(リーグ割り当て!$C$18:$E$117,$A18+VLOOKUP($B$1,リーグ割り当て!$B$3:$E$12,4,FALSE),1),"")</f>
        <v/>
      </c>
      <c r="C18" s="55" t="str">
        <f>IF($A18&lt;=$B$2,INDEX(リーグ割り当て!$C$18:$E$117,$A18+VLOOKUP($B$1,リーグ割り当て!$B$3:$E$12,4,FALSE),2),"")</f>
        <v/>
      </c>
      <c r="D18" s="56" t="str">
        <f>IF($A18&lt;=$B$2,INDEX(リーグ割り当て!$C$18:$E$117,$A18+VLOOKUP($B$1,リーグ割り当て!$B$3:$E$12,4,FALSE),3),"")</f>
        <v/>
      </c>
      <c r="F18" s="54">
        <v>13</v>
      </c>
      <c r="G18" s="57" t="str">
        <f t="shared" ca="1" si="0"/>
        <v/>
      </c>
      <c r="H18" s="58">
        <f t="shared" ca="1" si="1"/>
        <v>0</v>
      </c>
      <c r="I18" s="59" t="str">
        <f t="shared" ca="1" si="2"/>
        <v/>
      </c>
      <c r="K18" s="60" t="str">
        <f t="shared" si="3"/>
        <v/>
      </c>
      <c r="L18" s="77"/>
      <c r="M18" s="77"/>
      <c r="N18" s="77"/>
      <c r="O18" s="77"/>
      <c r="P18" s="77"/>
      <c r="Q18" s="62" t="str">
        <f t="shared" ca="1" si="4"/>
        <v xml:space="preserve">UNI - </v>
      </c>
      <c r="R18" s="62" t="str">
        <f t="shared" ca="1" si="5"/>
        <v xml:space="preserve"> / 金FB - </v>
      </c>
      <c r="S18" s="62" t="str">
        <f t="shared" ca="1" si="6"/>
        <v xml:space="preserve"> / MGα-</v>
      </c>
      <c r="T18" s="62" t="str">
        <f t="shared" ca="1" si="7"/>
        <v xml:space="preserve"> / AKB - </v>
      </c>
      <c r="U18" s="62" t="str">
        <f t="shared" ca="1" si="8"/>
        <v xml:space="preserve"> / SDL - </v>
      </c>
      <c r="V18" s="62" t="str">
        <f t="shared" ca="1" si="9"/>
        <v xml:space="preserve"> / ファー - </v>
      </c>
      <c r="W18" s="62" t="str">
        <f t="shared" ca="1" si="10"/>
        <v xml:space="preserve"> / K&amp;Q - </v>
      </c>
      <c r="X18" s="62" t="str">
        <f t="shared" ca="1" si="11"/>
        <v xml:space="preserve"> / BSO - </v>
      </c>
      <c r="Y18" s="62" t="str">
        <f t="shared" ca="1" si="12"/>
        <v xml:space="preserve"> / エスパ - </v>
      </c>
      <c r="Z18" s="62" t="str">
        <f t="shared" ca="1" si="13"/>
        <v xml:space="preserve"> / AMD - </v>
      </c>
      <c r="AA18" s="62" t="str">
        <f t="shared" ca="1" si="14"/>
        <v/>
      </c>
      <c r="AB18" s="62" t="str">
        <f t="shared" ca="1" si="15"/>
        <v/>
      </c>
      <c r="AC18" s="63" t="str">
        <f t="shared" ca="1" si="16"/>
        <v/>
      </c>
      <c r="AE18" s="43"/>
      <c r="AF18" s="44"/>
      <c r="AG18" s="76" t="str">
        <f t="shared" si="17"/>
        <v/>
      </c>
      <c r="AH18" s="71" t="str">
        <f t="shared" ca="1" si="19"/>
        <v/>
      </c>
      <c r="AI18" s="73" t="str">
        <f t="shared" ca="1" si="21"/>
        <v/>
      </c>
      <c r="AJ18" s="73" t="str">
        <f t="shared" ca="1" si="23"/>
        <v/>
      </c>
      <c r="AK18" s="73" t="str">
        <f t="shared" ca="1" si="25"/>
        <v/>
      </c>
      <c r="AL18" s="73" t="str">
        <f t="shared" ca="1" si="27"/>
        <v/>
      </c>
      <c r="AM18" s="73" t="str">
        <f t="shared" ca="1" si="29"/>
        <v/>
      </c>
      <c r="AN18" s="73" t="str">
        <f t="shared" ca="1" si="31"/>
        <v/>
      </c>
      <c r="AO18" s="73" t="str">
        <f t="shared" ca="1" si="33"/>
        <v/>
      </c>
      <c r="AP18" s="73" t="str">
        <f ca="1">IF(OR($AG18="",AP$7=""),"",IF(ISBLANK(VLOOKUP($AG18,OFFSET($B$23:$AC$35,0,(COLUMN()-COLUMN($AH$8))*2,13,2),2,FALSE)),"",VLOOKUP($AG18,OFFSET($B$23:$AC$35,0,(COLUMN()-COLUMN($AH$8))*2,13,2),2,FALSE)))</f>
        <v/>
      </c>
      <c r="AQ18" s="73" t="str">
        <f ca="1">IF(OR($AG18="",AQ$7=""),"",IF(ISBLANK(VLOOKUP($AG18,OFFSET($B$23:$AC$35,0,(COLUMN()-COLUMN($AH$8))*2,13,2),2,FALSE)),"",VLOOKUP($AG18,OFFSET($B$23:$AC$35,0,(COLUMN()-COLUMN($AH$8))*2,13,2),2,FALSE)))</f>
        <v/>
      </c>
      <c r="AR18" s="72"/>
      <c r="AS18" s="73" t="str">
        <f ca="1">IF(OR($AG18="",AS$7=""),"",IF(ISBLANK(VLOOKUP($AG18,OFFSET($B$23:$AC$35,0,(COLUMN()-COLUMN($AH$8))*2,13,2),2,FALSE)),"",VLOOKUP($AG18,OFFSET($B$23:$AC$35,0,(COLUMN()-COLUMN($AH$8))*2,13,2),2,FALSE)))</f>
        <v/>
      </c>
      <c r="AT18" s="73" t="str">
        <f ca="1">IF(OR($AG18="",AT$7=""),"",IF(ISBLANK(VLOOKUP($AG18,OFFSET($B$23:$AC$35,0,(COLUMN()-COLUMN($AH$8))*2,13,2),2,FALSE)),"",VLOOKUP($AG18,OFFSET($B$23:$AC$35,0,(COLUMN()-COLUMN($AH$8))*2,13,2),2,FALSE)))</f>
        <v/>
      </c>
      <c r="AU18" s="74" t="str">
        <f ca="1">IF(OR($AG18="",AU$7=""),"",IF(ISBLANK(VLOOKUP($AG18,OFFSET($B$23:$AC$35,0,(COLUMN()-COLUMN($AH$8))*2,13,2),2,FALSE)),"",VLOOKUP($AG18,OFFSET($B$23:$AC$35,0,(COLUMN()-COLUMN($AH$8))*2,13,2),2,FALSE)))</f>
        <v/>
      </c>
    </row>
    <row r="19" spans="1:47">
      <c r="A19" s="78">
        <v>14</v>
      </c>
      <c r="B19" s="79" t="str">
        <f>IF($A19&lt;=$B$2,INDEX(リーグ割り当て!$C$18:$E$117,$A19+VLOOKUP($B$1,リーグ割り当て!$B$3:$E$12,4,FALSE),1),"")</f>
        <v/>
      </c>
      <c r="C19" s="79" t="str">
        <f>IF($A19&lt;=$B$2,INDEX(リーグ割り当て!$C$18:$E$117,$A19+VLOOKUP($B$1,リーグ割り当て!$B$3:$E$12,4,FALSE),2),"")</f>
        <v/>
      </c>
      <c r="D19" s="80" t="str">
        <f>IF($A19&lt;=$B$2,INDEX(リーグ割り当て!$C$18:$E$117,$A19+VLOOKUP($B$1,リーグ割り当て!$B$3:$E$12,4,FALSE),3),"")</f>
        <v/>
      </c>
      <c r="F19" s="78">
        <v>14</v>
      </c>
      <c r="G19" s="81" t="str">
        <f t="shared" ca="1" si="0"/>
        <v/>
      </c>
      <c r="H19" s="82">
        <f t="shared" ca="1" si="1"/>
        <v>0</v>
      </c>
      <c r="I19" s="59" t="str">
        <f t="shared" ca="1" si="2"/>
        <v/>
      </c>
      <c r="K19" s="83"/>
      <c r="L19" s="83"/>
      <c r="M19" s="83"/>
      <c r="N19" s="83"/>
      <c r="O19" s="83"/>
      <c r="P19" s="83"/>
      <c r="Q19" s="83"/>
      <c r="R19" s="83"/>
      <c r="S19" s="83"/>
      <c r="T19" s="83"/>
      <c r="U19" s="83"/>
      <c r="V19" s="83"/>
      <c r="W19" s="83"/>
      <c r="X19" s="84"/>
      <c r="Y19" s="84"/>
      <c r="Z19" s="84"/>
      <c r="AA19" s="84"/>
      <c r="AB19" s="84"/>
      <c r="AC19" s="84"/>
      <c r="AE19" s="43"/>
      <c r="AF19" s="44"/>
      <c r="AG19" s="76" t="str">
        <f t="shared" si="17"/>
        <v/>
      </c>
      <c r="AH19" s="71" t="str">
        <f t="shared" ca="1" si="19"/>
        <v/>
      </c>
      <c r="AI19" s="73" t="str">
        <f t="shared" ca="1" si="21"/>
        <v/>
      </c>
      <c r="AJ19" s="73" t="str">
        <f t="shared" ca="1" si="23"/>
        <v/>
      </c>
      <c r="AK19" s="73" t="str">
        <f t="shared" ca="1" si="25"/>
        <v/>
      </c>
      <c r="AL19" s="73" t="str">
        <f t="shared" ca="1" si="27"/>
        <v/>
      </c>
      <c r="AM19" s="73" t="str">
        <f t="shared" ca="1" si="29"/>
        <v/>
      </c>
      <c r="AN19" s="73" t="str">
        <f t="shared" ca="1" si="31"/>
        <v/>
      </c>
      <c r="AO19" s="73" t="str">
        <f t="shared" ca="1" si="33"/>
        <v/>
      </c>
      <c r="AP19" s="73" t="str">
        <f ca="1">IF(OR($AG19="",AP$7=""),"",IF(ISBLANK(VLOOKUP($AG19,OFFSET($B$23:$AC$35,0,(COLUMN()-COLUMN($AH$8))*2,13,2),2,FALSE)),"",VLOOKUP($AG19,OFFSET($B$23:$AC$35,0,(COLUMN()-COLUMN($AH$8))*2,13,2),2,FALSE)))</f>
        <v/>
      </c>
      <c r="AQ19" s="73" t="str">
        <f ca="1">IF(OR($AG19="",AQ$7=""),"",IF(ISBLANK(VLOOKUP($AG19,OFFSET($B$23:$AC$35,0,(COLUMN()-COLUMN($AH$8))*2,13,2),2,FALSE)),"",VLOOKUP($AG19,OFFSET($B$23:$AC$35,0,(COLUMN()-COLUMN($AH$8))*2,13,2),2,FALSE)))</f>
        <v/>
      </c>
      <c r="AR19" s="73" t="str">
        <f ca="1">IF(OR($AG19="",AR$7=""),"",IF(ISBLANK(VLOOKUP($AG19,OFFSET($B$23:$AC$35,0,(COLUMN()-COLUMN($AH$8))*2,13,2),2,FALSE)),"",VLOOKUP($AG19,OFFSET($B$23:$AC$35,0,(COLUMN()-COLUMN($AH$8))*2,13,2),2,FALSE)))</f>
        <v/>
      </c>
      <c r="AS19" s="72"/>
      <c r="AT19" s="73" t="str">
        <f ca="1">IF(OR($AG19="",AT$7=""),"",IF(ISBLANK(VLOOKUP($AG19,OFFSET($B$23:$AC$35,0,(COLUMN()-COLUMN($AH$8))*2,13,2),2,FALSE)),"",VLOOKUP($AG19,OFFSET($B$23:$AC$35,0,(COLUMN()-COLUMN($AH$8))*2,13,2),2,FALSE)))</f>
        <v/>
      </c>
      <c r="AU19" s="74" t="str">
        <f ca="1">IF(OR($AG19="",AU$7=""),"",IF(ISBLANK(VLOOKUP($AG19,OFFSET($B$23:$AC$35,0,(COLUMN()-COLUMN($AH$8))*2,13,2),2,FALSE)),"",VLOOKUP($AG19,OFFSET($B$23:$AC$35,0,(COLUMN()-COLUMN($AH$8))*2,13,2),2,FALSE)))</f>
        <v/>
      </c>
    </row>
    <row r="20" spans="1:47">
      <c r="AE20" s="43"/>
      <c r="AF20" s="44"/>
      <c r="AG20" s="76" t="str">
        <f t="shared" si="17"/>
        <v/>
      </c>
      <c r="AH20" s="71" t="str">
        <f t="shared" ca="1" si="19"/>
        <v/>
      </c>
      <c r="AI20" s="73" t="str">
        <f t="shared" ca="1" si="21"/>
        <v/>
      </c>
      <c r="AJ20" s="73" t="str">
        <f t="shared" ca="1" si="23"/>
        <v/>
      </c>
      <c r="AK20" s="73" t="str">
        <f t="shared" ca="1" si="25"/>
        <v/>
      </c>
      <c r="AL20" s="73" t="str">
        <f t="shared" ca="1" si="27"/>
        <v/>
      </c>
      <c r="AM20" s="73" t="str">
        <f t="shared" ca="1" si="29"/>
        <v/>
      </c>
      <c r="AN20" s="73" t="str">
        <f t="shared" ca="1" si="31"/>
        <v/>
      </c>
      <c r="AO20" s="73" t="str">
        <f t="shared" ca="1" si="33"/>
        <v/>
      </c>
      <c r="AP20" s="73" t="str">
        <f ca="1">IF(OR($AG20="",AP$7=""),"",IF(ISBLANK(VLOOKUP($AG20,OFFSET($B$23:$AC$35,0,(COLUMN()-COLUMN($AH$8))*2,13,2),2,FALSE)),"",VLOOKUP($AG20,OFFSET($B$23:$AC$35,0,(COLUMN()-COLUMN($AH$8))*2,13,2),2,FALSE)))</f>
        <v/>
      </c>
      <c r="AQ20" s="73" t="str">
        <f ca="1">IF(OR($AG20="",AQ$7=""),"",IF(ISBLANK(VLOOKUP($AG20,OFFSET($B$23:$AC$35,0,(COLUMN()-COLUMN($AH$8))*2,13,2),2,FALSE)),"",VLOOKUP($AG20,OFFSET($B$23:$AC$35,0,(COLUMN()-COLUMN($AH$8))*2,13,2),2,FALSE)))</f>
        <v/>
      </c>
      <c r="AR20" s="73" t="str">
        <f ca="1">IF(OR($AG20="",AR$7=""),"",IF(ISBLANK(VLOOKUP($AG20,OFFSET($B$23:$AC$35,0,(COLUMN()-COLUMN($AH$8))*2,13,2),2,FALSE)),"",VLOOKUP($AG20,OFFSET($B$23:$AC$35,0,(COLUMN()-COLUMN($AH$8))*2,13,2),2,FALSE)))</f>
        <v/>
      </c>
      <c r="AS20" s="73" t="str">
        <f ca="1">IF(OR($AG20="",AS$7=""),"",IF(ISBLANK(VLOOKUP($AG20,OFFSET($B$23:$AC$35,0,(COLUMN()-COLUMN($AH$8))*2,13,2),2,FALSE)),"",VLOOKUP($AG20,OFFSET($B$23:$AC$35,0,(COLUMN()-COLUMN($AH$8))*2,13,2),2,FALSE)))</f>
        <v/>
      </c>
      <c r="AT20" s="72"/>
      <c r="AU20" s="74" t="str">
        <f ca="1">IF(OR($AG20="",AU$7=""),"",IF(ISBLANK(VLOOKUP($AG20,OFFSET($B$23:$AC$35,0,(COLUMN()-COLUMN($AH$8))*2,13,2),2,FALSE)),"",VLOOKUP($AG20,OFFSET($B$23:$AC$35,0,(COLUMN()-COLUMN($AH$8))*2,13,2),2,FALSE)))</f>
        <v/>
      </c>
    </row>
    <row r="21" spans="1:47" ht="17.25">
      <c r="P21" s="85"/>
      <c r="Q21" s="85"/>
      <c r="R21" s="85"/>
      <c r="S21" s="85"/>
      <c r="T21" s="85"/>
      <c r="U21" s="85"/>
      <c r="V21" s="86"/>
      <c r="W21" s="86"/>
      <c r="X21" s="86"/>
      <c r="Y21" s="86"/>
      <c r="Z21" s="86"/>
      <c r="AA21" s="86"/>
      <c r="AB21" s="86"/>
      <c r="AC21" s="86"/>
      <c r="AE21" s="43"/>
      <c r="AF21" s="44"/>
      <c r="AG21" s="87" t="str">
        <f t="shared" si="17"/>
        <v/>
      </c>
      <c r="AH21" s="88" t="str">
        <f t="shared" ca="1" si="19"/>
        <v/>
      </c>
      <c r="AI21" s="89" t="str">
        <f t="shared" ca="1" si="21"/>
        <v/>
      </c>
      <c r="AJ21" s="89" t="str">
        <f t="shared" ca="1" si="23"/>
        <v/>
      </c>
      <c r="AK21" s="89" t="str">
        <f t="shared" ca="1" si="25"/>
        <v/>
      </c>
      <c r="AL21" s="89" t="str">
        <f t="shared" ca="1" si="27"/>
        <v/>
      </c>
      <c r="AM21" s="89" t="str">
        <f t="shared" ca="1" si="29"/>
        <v/>
      </c>
      <c r="AN21" s="89" t="str">
        <f t="shared" ca="1" si="31"/>
        <v/>
      </c>
      <c r="AO21" s="89" t="str">
        <f t="shared" ca="1" si="33"/>
        <v/>
      </c>
      <c r="AP21" s="89" t="str">
        <f ca="1">IF(OR($AG21="",AP$7=""),"",IF(ISBLANK(VLOOKUP($AG21,OFFSET($B$23:$AC$35,0,(COLUMN()-COLUMN($AH$8))*2,13,2),2,FALSE)),"",VLOOKUP($AG21,OFFSET($B$23:$AC$35,0,(COLUMN()-COLUMN($AH$8))*2,13,2),2,FALSE)))</f>
        <v/>
      </c>
      <c r="AQ21" s="89" t="str">
        <f ca="1">IF(OR($AG21="",AQ$7=""),"",IF(ISBLANK(VLOOKUP($AG21,OFFSET($B$23:$AC$35,0,(COLUMN()-COLUMN($AH$8))*2,13,2),2,FALSE)),"",VLOOKUP($AG21,OFFSET($B$23:$AC$35,0,(COLUMN()-COLUMN($AH$8))*2,13,2),2,FALSE)))</f>
        <v/>
      </c>
      <c r="AR21" s="89" t="str">
        <f ca="1">IF(OR($AG21="",AR$7=""),"",IF(ISBLANK(VLOOKUP($AG21,OFFSET($B$23:$AC$35,0,(COLUMN()-COLUMN($AH$8))*2,13,2),2,FALSE)),"",VLOOKUP($AG21,OFFSET($B$23:$AC$35,0,(COLUMN()-COLUMN($AH$8))*2,13,2),2,FALSE)))</f>
        <v/>
      </c>
      <c r="AS21" s="89" t="str">
        <f ca="1">IF(OR($AG21="",AS$7=""),"",IF(ISBLANK(VLOOKUP($AG21,OFFSET($B$23:$AC$35,0,(COLUMN()-COLUMN($AH$8))*2,13,2),2,FALSE)),"",VLOOKUP($AG21,OFFSET($B$23:$AC$35,0,(COLUMN()-COLUMN($AH$8))*2,13,2),2,FALSE)))</f>
        <v/>
      </c>
      <c r="AT21" s="89" t="str">
        <f ca="1">IF(OR($AG21="",AT$7=""),"",IF(ISBLANK(VLOOKUP($AG21,OFFSET($B$23:$AC$35,0,(COLUMN()-COLUMN($AH$8))*2,13,2),2,FALSE)),"",VLOOKUP($AG21,OFFSET($B$23:$AC$35,0,(COLUMN()-COLUMN($AH$8))*2,13,2),2,FALSE)))</f>
        <v/>
      </c>
      <c r="AU21" s="90"/>
    </row>
    <row r="22" spans="1:47">
      <c r="A22" s="64"/>
      <c r="B22" s="91" t="str">
        <f>B6</f>
        <v>UNI</v>
      </c>
      <c r="C22" s="92">
        <f>SUM(C23:C35)</f>
        <v>0</v>
      </c>
      <c r="D22" s="92" t="str">
        <f>B7</f>
        <v>金FB</v>
      </c>
      <c r="E22" s="92">
        <f>SUM(E23:E35)</f>
        <v>0</v>
      </c>
      <c r="F22" s="92" t="str">
        <f>B8</f>
        <v>MGα</v>
      </c>
      <c r="G22" s="92">
        <f>SUM(G23:G35)</f>
        <v>0</v>
      </c>
      <c r="H22" s="92" t="str">
        <f>B9</f>
        <v>AKB</v>
      </c>
      <c r="I22" s="92">
        <f>SUM(I23:I35)</f>
        <v>0</v>
      </c>
      <c r="J22" s="92" t="str">
        <f>B10</f>
        <v>SDL</v>
      </c>
      <c r="K22" s="92">
        <f>SUM(K23:K35)</f>
        <v>0</v>
      </c>
      <c r="L22" s="92" t="str">
        <f>B11</f>
        <v>ファー</v>
      </c>
      <c r="M22" s="92">
        <f>SUM(M23:M35)</f>
        <v>0</v>
      </c>
      <c r="N22" s="92" t="str">
        <f>IF(ISBLANK($B12),"",$B12)</f>
        <v>K&amp;Q</v>
      </c>
      <c r="O22" s="92">
        <f>SUM(O23:O35)</f>
        <v>0</v>
      </c>
      <c r="P22" s="92" t="str">
        <f>IF(ISBLANK($B13),"",$B13)</f>
        <v>BSO</v>
      </c>
      <c r="Q22" s="92">
        <f>SUM(Q23:Q35)</f>
        <v>0</v>
      </c>
      <c r="R22" s="92" t="str">
        <f>IF(ISBLANK($B14),"",$B14)</f>
        <v>エスパ</v>
      </c>
      <c r="S22" s="92">
        <f>SUM(S23:S35)</f>
        <v>0</v>
      </c>
      <c r="T22" s="92" t="str">
        <f>IF(ISBLANK($B15),"",$B15)</f>
        <v>AMD</v>
      </c>
      <c r="U22" s="92">
        <f>SUM(U23:U35)</f>
        <v>0</v>
      </c>
      <c r="V22" s="92" t="str">
        <f>IF(ISBLANK($B16),"",$B16)</f>
        <v/>
      </c>
      <c r="W22" s="92">
        <f>SUM(W23:W35)</f>
        <v>0</v>
      </c>
      <c r="X22" s="92" t="str">
        <f>IF(ISBLANK($B17),"",$B17)</f>
        <v/>
      </c>
      <c r="Y22" s="92">
        <f>SUM(Y23:Y35)</f>
        <v>0</v>
      </c>
      <c r="Z22" s="92" t="str">
        <f>IF(ISBLANK($B18),"",$B18)</f>
        <v/>
      </c>
      <c r="AA22" s="92">
        <f>SUM(AA23:AA35)</f>
        <v>0</v>
      </c>
      <c r="AB22" s="92" t="str">
        <f>IF(ISBLANK($B19),"",$B19)</f>
        <v/>
      </c>
      <c r="AC22" s="93">
        <f>SUM(AC23:AC35)</f>
        <v>0</v>
      </c>
      <c r="AE22" s="43"/>
      <c r="AF22" s="44"/>
      <c r="AG22" s="94" t="s">
        <v>186</v>
      </c>
      <c r="AH22" s="95">
        <f t="shared" ref="AH22:AU22" ca="1" si="34">COUNTIF(AH$8:AH$21,3)</f>
        <v>0</v>
      </c>
      <c r="AI22" s="96">
        <f t="shared" ca="1" si="34"/>
        <v>0</v>
      </c>
      <c r="AJ22" s="96">
        <f t="shared" ca="1" si="34"/>
        <v>0</v>
      </c>
      <c r="AK22" s="96">
        <f t="shared" ca="1" si="34"/>
        <v>0</v>
      </c>
      <c r="AL22" s="96">
        <f t="shared" ca="1" si="34"/>
        <v>0</v>
      </c>
      <c r="AM22" s="96">
        <f t="shared" ca="1" si="34"/>
        <v>0</v>
      </c>
      <c r="AN22" s="96">
        <f t="shared" ca="1" si="34"/>
        <v>0</v>
      </c>
      <c r="AO22" s="96">
        <f t="shared" ca="1" si="34"/>
        <v>0</v>
      </c>
      <c r="AP22" s="96">
        <f t="shared" ca="1" si="34"/>
        <v>0</v>
      </c>
      <c r="AQ22" s="96">
        <f t="shared" ca="1" si="34"/>
        <v>0</v>
      </c>
      <c r="AR22" s="96">
        <f t="shared" ca="1" si="34"/>
        <v>0</v>
      </c>
      <c r="AS22" s="96">
        <f t="shared" ca="1" si="34"/>
        <v>0</v>
      </c>
      <c r="AT22" s="96">
        <f t="shared" ca="1" si="34"/>
        <v>0</v>
      </c>
      <c r="AU22" s="97">
        <f t="shared" ca="1" si="34"/>
        <v>0</v>
      </c>
    </row>
    <row r="23" spans="1:47">
      <c r="A23" s="75" t="s">
        <v>187</v>
      </c>
      <c r="B23" s="98" t="str">
        <f ca="1">IF(ISBLANK(OFFSET(対戦表!A2,$B$3,1)),"",IF(OFFSET(対戦表!A2,$B$3,1)=0,"-",INDEX($B$6:$B$20,OFFSET(対戦表!A2,$B$3,1))))</f>
        <v>AMD</v>
      </c>
      <c r="C23" s="99"/>
      <c r="D23" s="100" t="str">
        <f ca="1">IF(ISBLANK(OFFSET(対戦表!B2,$B$3,1)),"",IF(OFFSET(対戦表!B2,$B$3,1)=0,"-",INDEX($B$6:$B$20,OFFSET(対戦表!B2,$B$3,1))))</f>
        <v>AKB</v>
      </c>
      <c r="E23" s="99"/>
      <c r="F23" s="100" t="str">
        <f ca="1">IF(ISBLANK(OFFSET(対戦表!C2,$B$3,1)),"",IF(OFFSET(対戦表!C2,$B$3,1)=0,"-",INDEX($B$6:$B$20,OFFSET(対戦表!C2,$B$3,1))))</f>
        <v>SDL</v>
      </c>
      <c r="G23" s="99"/>
      <c r="H23" s="100" t="str">
        <f ca="1">IF(ISBLANK(OFFSET(対戦表!D2,$B$3,1)),"",IF(OFFSET(対戦表!D2,$B$3,1)=0,"-",INDEX($B$6:$B$20,OFFSET(対戦表!D2,$B$3,1))))</f>
        <v>金FB</v>
      </c>
      <c r="I23" s="99"/>
      <c r="J23" s="100" t="str">
        <f ca="1">IF(ISBLANK(OFFSET(対戦表!E2,$B$3,1)),"",IF(OFFSET(対戦表!E2,$B$3,1)=0,"-",INDEX($B$6:$B$20,OFFSET(対戦表!E2,$B$3,1))))</f>
        <v>MGα</v>
      </c>
      <c r="K23" s="99"/>
      <c r="L23" s="100" t="str">
        <f ca="1">IF(ISBLANK(OFFSET(対戦表!F2,$B$3,1)),"",IF(OFFSET(対戦表!F2,$B$3,1)=0,"-",INDEX($B$6:$B$20,OFFSET(対戦表!F2,$B$3,1))))</f>
        <v>BSO</v>
      </c>
      <c r="M23" s="99"/>
      <c r="N23" s="100" t="str">
        <f ca="1">IF(ISBLANK(OFFSET(対戦表!G2,$B$3,1)),"",IF(OFFSET(対戦表!G2,$B$3,1)=0,"-",INDEX($B$6:$B$20,OFFSET(対戦表!G2,$B$3,1))))</f>
        <v>エスパ</v>
      </c>
      <c r="O23" s="99"/>
      <c r="P23" s="100" t="str">
        <f ca="1">IF(ISBLANK(OFFSET(対戦表!H2,$B$3,1)),"",IF(OFFSET(対戦表!H2,$B$3,1)=0,"-",INDEX($B$6:$B$20,OFFSET(対戦表!H2,$B$3,1))))</f>
        <v>ファー</v>
      </c>
      <c r="Q23" s="99"/>
      <c r="R23" s="100" t="str">
        <f ca="1">IF(ISBLANK(OFFSET(対戦表!I2,$B$3,1)),"",IF(OFFSET(対戦表!I2,$B$3,1)=0,"-",INDEX($B$6:$B$20,OFFSET(対戦表!I2,$B$3,1))))</f>
        <v>K&amp;Q</v>
      </c>
      <c r="S23" s="99"/>
      <c r="T23" s="100" t="str">
        <f ca="1">IF(ISBLANK(OFFSET(対戦表!J2,$B$3,1)),"",IF(OFFSET(対戦表!J2,$B$3,1)=0,"-",INDEX($B$6:$B$20,OFFSET(対戦表!J2,$B$3,1))))</f>
        <v>UNI</v>
      </c>
      <c r="U23" s="99"/>
      <c r="V23" s="100" t="str">
        <f ca="1">IF(ISBLANK(OFFSET(対戦表!K2,$B$3,1)),"",IF(OFFSET(対戦表!K2,$B$3,1)=0,"-",INDEX($B$6:$B$20,OFFSET(対戦表!K2,$B$3,1))))</f>
        <v/>
      </c>
      <c r="W23" s="99"/>
      <c r="X23" s="100" t="str">
        <f ca="1">IF(ISBLANK(OFFSET(対戦表!L2,$B$3,1)),"",IF(OFFSET(対戦表!L2,$B$3,1)=0,"-",INDEX($B$6:$B$20,OFFSET(対戦表!L2,$B$3,1))))</f>
        <v/>
      </c>
      <c r="Y23" s="99"/>
      <c r="Z23" s="100" t="str">
        <f ca="1">IF(ISBLANK(OFFSET(対戦表!M2,$B$3,1)),"",IF(OFFSET(対戦表!M2,$B$3,1)=0,"-",INDEX($B$6:$B$20,OFFSET(対戦表!M2,$B$3,1))))</f>
        <v/>
      </c>
      <c r="AA23" s="99"/>
      <c r="AB23" s="100" t="str">
        <f ca="1">IF(ISBLANK(OFFSET(対戦表!N2,$B$3,1)),"",IF(OFFSET(対戦表!N2,$B$3,1)=0,"-",INDEX($B$6:$B$20,OFFSET(対戦表!N2,$B$3,1))))</f>
        <v/>
      </c>
      <c r="AC23" s="99"/>
      <c r="AE23" s="43"/>
      <c r="AF23" s="44"/>
      <c r="AG23" s="101" t="s">
        <v>188</v>
      </c>
      <c r="AH23" s="102">
        <f t="shared" ref="AH23:AU23" ca="1" si="35">COUNTIF(AH$8:AH$21,2)</f>
        <v>0</v>
      </c>
      <c r="AI23" s="103">
        <f t="shared" ca="1" si="35"/>
        <v>0</v>
      </c>
      <c r="AJ23" s="103">
        <f t="shared" ca="1" si="35"/>
        <v>0</v>
      </c>
      <c r="AK23" s="103">
        <f t="shared" ca="1" si="35"/>
        <v>0</v>
      </c>
      <c r="AL23" s="103">
        <f t="shared" ca="1" si="35"/>
        <v>0</v>
      </c>
      <c r="AM23" s="103">
        <f t="shared" ca="1" si="35"/>
        <v>0</v>
      </c>
      <c r="AN23" s="103">
        <f t="shared" ca="1" si="35"/>
        <v>0</v>
      </c>
      <c r="AO23" s="103">
        <f t="shared" ca="1" si="35"/>
        <v>0</v>
      </c>
      <c r="AP23" s="103">
        <f t="shared" ca="1" si="35"/>
        <v>0</v>
      </c>
      <c r="AQ23" s="103">
        <f t="shared" ca="1" si="35"/>
        <v>0</v>
      </c>
      <c r="AR23" s="103">
        <f t="shared" ca="1" si="35"/>
        <v>0</v>
      </c>
      <c r="AS23" s="103">
        <f t="shared" ca="1" si="35"/>
        <v>0</v>
      </c>
      <c r="AT23" s="103">
        <f t="shared" ca="1" si="35"/>
        <v>0</v>
      </c>
      <c r="AU23" s="104">
        <f t="shared" ca="1" si="35"/>
        <v>0</v>
      </c>
    </row>
    <row r="24" spans="1:47">
      <c r="A24" s="75" t="s">
        <v>189</v>
      </c>
      <c r="B24" s="105" t="str">
        <f ca="1">IF(ISBLANK(OFFSET(対戦表!A3,$B$3,1)),"",IF(OFFSET(対戦表!A3,$B$3,1)=0,"-",INDEX($B$6:$B$20,OFFSET(対戦表!A3,$B$3,1))))</f>
        <v>ファー</v>
      </c>
      <c r="C24" s="106"/>
      <c r="D24" s="107" t="str">
        <f ca="1">IF(ISBLANK(OFFSET(対戦表!B3,$B$3,1)),"",IF(OFFSET(対戦表!B3,$B$3,1)=0,"-",INDEX($B$6:$B$20,OFFSET(対戦表!B3,$B$3,1))))</f>
        <v>AMD</v>
      </c>
      <c r="E24" s="106"/>
      <c r="F24" s="107" t="str">
        <f ca="1">IF(ISBLANK(OFFSET(対戦表!C3,$B$3,1)),"",IF(OFFSET(対戦表!C3,$B$3,1)=0,"-",INDEX($B$6:$B$20,OFFSET(対戦表!C3,$B$3,1))))</f>
        <v>K&amp;Q</v>
      </c>
      <c r="G24" s="106"/>
      <c r="H24" s="107" t="str">
        <f ca="1">IF(ISBLANK(OFFSET(対戦表!D3,$B$3,1)),"",IF(OFFSET(対戦表!D3,$B$3,1)=0,"-",INDEX($B$6:$B$20,OFFSET(対戦表!D3,$B$3,1))))</f>
        <v>エスパ</v>
      </c>
      <c r="I24" s="106"/>
      <c r="J24" s="107" t="str">
        <f ca="1">IF(ISBLANK(OFFSET(対戦表!E3,$B$3,1)),"",IF(OFFSET(対戦表!E3,$B$3,1)=0,"-",INDEX($B$6:$B$20,OFFSET(対戦表!E3,$B$3,1))))</f>
        <v>BSO</v>
      </c>
      <c r="K24" s="106"/>
      <c r="L24" s="107" t="str">
        <f ca="1">IF(ISBLANK(OFFSET(対戦表!F3,$B$3,1)),"",IF(OFFSET(対戦表!F3,$B$3,1)=0,"-",INDEX($B$6:$B$20,OFFSET(対戦表!F3,$B$3,1))))</f>
        <v>UNI</v>
      </c>
      <c r="M24" s="106"/>
      <c r="N24" s="107" t="str">
        <f ca="1">IF(ISBLANK(OFFSET(対戦表!G3,$B$3,1)),"",IF(OFFSET(対戦表!G3,$B$3,1)=0,"-",INDEX($B$6:$B$20,OFFSET(対戦表!G3,$B$3,1))))</f>
        <v>MGα</v>
      </c>
      <c r="O24" s="106"/>
      <c r="P24" s="107" t="str">
        <f ca="1">IF(ISBLANK(OFFSET(対戦表!H3,$B$3,1)),"",IF(OFFSET(対戦表!H3,$B$3,1)=0,"-",INDEX($B$6:$B$20,OFFSET(対戦表!H3,$B$3,1))))</f>
        <v>SDL</v>
      </c>
      <c r="Q24" s="106"/>
      <c r="R24" s="107" t="str">
        <f ca="1">IF(ISBLANK(OFFSET(対戦表!I3,$B$3,1)),"",IF(OFFSET(対戦表!I3,$B$3,1)=0,"-",INDEX($B$6:$B$20,OFFSET(対戦表!I3,$B$3,1))))</f>
        <v>AKB</v>
      </c>
      <c r="S24" s="106"/>
      <c r="T24" s="107" t="str">
        <f ca="1">IF(ISBLANK(OFFSET(対戦表!J3,$B$3,1)),"",IF(OFFSET(対戦表!J3,$B$3,1)=0,"-",INDEX($B$6:$B$20,OFFSET(対戦表!J3,$B$3,1))))</f>
        <v>金FB</v>
      </c>
      <c r="U24" s="106"/>
      <c r="V24" s="107" t="str">
        <f ca="1">IF(ISBLANK(OFFSET(対戦表!K3,$B$3,1)),"",IF(OFFSET(対戦表!K3,$B$3,1)=0,"-",INDEX($B$6:$B$20,OFFSET(対戦表!K3,$B$3,1))))</f>
        <v/>
      </c>
      <c r="W24" s="106"/>
      <c r="X24" s="107" t="str">
        <f ca="1">IF(ISBLANK(OFFSET(対戦表!L3,$B$3,1)),"",IF(OFFSET(対戦表!L3,$B$3,1)=0,"-",INDEX($B$6:$B$20,OFFSET(対戦表!L3,$B$3,1))))</f>
        <v/>
      </c>
      <c r="Y24" s="106"/>
      <c r="Z24" s="107" t="str">
        <f ca="1">IF(ISBLANK(OFFSET(対戦表!M3,$B$3,1)),"",IF(OFFSET(対戦表!M3,$B$3,1)=0,"-",INDEX($B$6:$B$20,OFFSET(対戦表!M3,$B$3,1))))</f>
        <v/>
      </c>
      <c r="AA24" s="106"/>
      <c r="AB24" s="107" t="str">
        <f ca="1">IF(ISBLANK(OFFSET(対戦表!N3,$B$3,1)),"",IF(OFFSET(対戦表!N3,$B$3,1)=0,"-",INDEX($B$6:$B$20,OFFSET(対戦表!N3,$B$3,1))))</f>
        <v/>
      </c>
      <c r="AC24" s="106"/>
      <c r="AE24" s="43"/>
      <c r="AF24" s="44"/>
      <c r="AG24" s="108" t="s">
        <v>190</v>
      </c>
      <c r="AH24" s="102">
        <f t="shared" ref="AH24:AU24" ca="1" si="36">COUNTIF(AH$8:AH$21,1)</f>
        <v>0</v>
      </c>
      <c r="AI24" s="103">
        <f t="shared" ca="1" si="36"/>
        <v>0</v>
      </c>
      <c r="AJ24" s="103">
        <f t="shared" ca="1" si="36"/>
        <v>0</v>
      </c>
      <c r="AK24" s="103">
        <f t="shared" ca="1" si="36"/>
        <v>0</v>
      </c>
      <c r="AL24" s="103">
        <f t="shared" ca="1" si="36"/>
        <v>0</v>
      </c>
      <c r="AM24" s="103">
        <f t="shared" ca="1" si="36"/>
        <v>0</v>
      </c>
      <c r="AN24" s="103">
        <f t="shared" ca="1" si="36"/>
        <v>0</v>
      </c>
      <c r="AO24" s="103">
        <f t="shared" ca="1" si="36"/>
        <v>0</v>
      </c>
      <c r="AP24" s="103">
        <f t="shared" ca="1" si="36"/>
        <v>0</v>
      </c>
      <c r="AQ24" s="103">
        <f t="shared" ca="1" si="36"/>
        <v>0</v>
      </c>
      <c r="AR24" s="103">
        <f t="shared" ca="1" si="36"/>
        <v>0</v>
      </c>
      <c r="AS24" s="103">
        <f t="shared" ca="1" si="36"/>
        <v>0</v>
      </c>
      <c r="AT24" s="103">
        <f t="shared" ca="1" si="36"/>
        <v>0</v>
      </c>
      <c r="AU24" s="104">
        <f t="shared" ca="1" si="36"/>
        <v>0</v>
      </c>
    </row>
    <row r="25" spans="1:47">
      <c r="A25" s="75" t="s">
        <v>191</v>
      </c>
      <c r="B25" s="105" t="str">
        <f ca="1">IF(ISBLANK(OFFSET(対戦表!A4,$B$3,1)),"",IF(OFFSET(対戦表!A4,$B$3,1)=0,"-",INDEX($B$6:$B$20,OFFSET(対戦表!A4,$B$3,1))))</f>
        <v>BSO</v>
      </c>
      <c r="C25" s="106"/>
      <c r="D25" s="107" t="str">
        <f ca="1">IF(ISBLANK(OFFSET(対戦表!B4,$B$3,1)),"",IF(OFFSET(対戦表!B4,$B$3,1)=0,"-",INDEX($B$6:$B$20,OFFSET(対戦表!B4,$B$3,1))))</f>
        <v>K&amp;Q</v>
      </c>
      <c r="E25" s="106"/>
      <c r="F25" s="107" t="str">
        <f ca="1">IF(ISBLANK(OFFSET(対戦表!C4,$B$3,1)),"",IF(OFFSET(対戦表!C4,$B$3,1)=0,"-",INDEX($B$6:$B$20,OFFSET(対戦表!C4,$B$3,1))))</f>
        <v>ファー</v>
      </c>
      <c r="G25" s="106"/>
      <c r="H25" s="107" t="str">
        <f ca="1">IF(ISBLANK(OFFSET(対戦表!D4,$B$3,1)),"",IF(OFFSET(対戦表!D4,$B$3,1)=0,"-",INDEX($B$6:$B$20,OFFSET(対戦表!D4,$B$3,1))))</f>
        <v>AMD</v>
      </c>
      <c r="I25" s="106"/>
      <c r="J25" s="107" t="str">
        <f ca="1">IF(ISBLANK(OFFSET(対戦表!E4,$B$3,1)),"",IF(OFFSET(対戦表!E4,$B$3,1)=0,"-",INDEX($B$6:$B$20,OFFSET(対戦表!E4,$B$3,1))))</f>
        <v>エスパ</v>
      </c>
      <c r="K25" s="106"/>
      <c r="L25" s="107" t="str">
        <f ca="1">IF(ISBLANK(OFFSET(対戦表!F4,$B$3,1)),"",IF(OFFSET(対戦表!F4,$B$3,1)=0,"-",INDEX($B$6:$B$20,OFFSET(対戦表!F4,$B$3,1))))</f>
        <v>MGα</v>
      </c>
      <c r="M25" s="106"/>
      <c r="N25" s="107" t="str">
        <f ca="1">IF(ISBLANK(OFFSET(対戦表!G4,$B$3,1)),"",IF(OFFSET(対戦表!G4,$B$3,1)=0,"-",INDEX($B$6:$B$20,OFFSET(対戦表!G4,$B$3,1))))</f>
        <v>金FB</v>
      </c>
      <c r="O25" s="106"/>
      <c r="P25" s="107" t="str">
        <f ca="1">IF(ISBLANK(OFFSET(対戦表!H4,$B$3,1)),"",IF(OFFSET(対戦表!H4,$B$3,1)=0,"-",INDEX($B$6:$B$20,OFFSET(対戦表!H4,$B$3,1))))</f>
        <v>UNI</v>
      </c>
      <c r="Q25" s="106"/>
      <c r="R25" s="107" t="str">
        <f ca="1">IF(ISBLANK(OFFSET(対戦表!I4,$B$3,1)),"",IF(OFFSET(対戦表!I4,$B$3,1)=0,"-",INDEX($B$6:$B$20,OFFSET(対戦表!I4,$B$3,1))))</f>
        <v>SDL</v>
      </c>
      <c r="S25" s="106"/>
      <c r="T25" s="107" t="str">
        <f ca="1">IF(ISBLANK(OFFSET(対戦表!J4,$B$3,1)),"",IF(OFFSET(対戦表!J4,$B$3,1)=0,"-",INDEX($B$6:$B$20,OFFSET(対戦表!J4,$B$3,1))))</f>
        <v>AKB</v>
      </c>
      <c r="U25" s="106"/>
      <c r="V25" s="107" t="str">
        <f ca="1">IF(ISBLANK(OFFSET(対戦表!K4,$B$3,1)),"",IF(OFFSET(対戦表!K4,$B$3,1)=0,"-",INDEX($B$6:$B$20,OFFSET(対戦表!K4,$B$3,1))))</f>
        <v/>
      </c>
      <c r="W25" s="106"/>
      <c r="X25" s="107" t="str">
        <f ca="1">IF(ISBLANK(OFFSET(対戦表!L4,$B$3,1)),"",IF(OFFSET(対戦表!L4,$B$3,1)=0,"-",INDEX($B$6:$B$20,OFFSET(対戦表!L4,$B$3,1))))</f>
        <v/>
      </c>
      <c r="Y25" s="106"/>
      <c r="Z25" s="107" t="str">
        <f ca="1">IF(ISBLANK(OFFSET(対戦表!M4,$B$3,1)),"",IF(OFFSET(対戦表!M4,$B$3,1)=0,"-",INDEX($B$6:$B$20,OFFSET(対戦表!M4,$B$3,1))))</f>
        <v/>
      </c>
      <c r="AA25" s="106"/>
      <c r="AB25" s="107" t="str">
        <f ca="1">IF(ISBLANK(OFFSET(対戦表!N4,$B$3,1)),"",IF(OFFSET(対戦表!N4,$B$3,1)=0,"-",INDEX($B$6:$B$20,OFFSET(対戦表!N4,$B$3,1))))</f>
        <v/>
      </c>
      <c r="AC25" s="106"/>
      <c r="AE25" s="43"/>
      <c r="AF25" s="44"/>
      <c r="AG25" s="108" t="s">
        <v>192</v>
      </c>
      <c r="AH25" s="102">
        <f t="shared" ref="AH25:AU25" ca="1" si="37">COUNTIF(AH$8:AH$21,0)</f>
        <v>0</v>
      </c>
      <c r="AI25" s="103">
        <f t="shared" ca="1" si="37"/>
        <v>0</v>
      </c>
      <c r="AJ25" s="103">
        <f t="shared" ca="1" si="37"/>
        <v>0</v>
      </c>
      <c r="AK25" s="103">
        <f t="shared" ca="1" si="37"/>
        <v>0</v>
      </c>
      <c r="AL25" s="103">
        <f t="shared" ca="1" si="37"/>
        <v>0</v>
      </c>
      <c r="AM25" s="103">
        <f t="shared" ca="1" si="37"/>
        <v>0</v>
      </c>
      <c r="AN25" s="103">
        <f t="shared" ca="1" si="37"/>
        <v>0</v>
      </c>
      <c r="AO25" s="103">
        <f t="shared" ca="1" si="37"/>
        <v>0</v>
      </c>
      <c r="AP25" s="103">
        <f t="shared" ca="1" si="37"/>
        <v>0</v>
      </c>
      <c r="AQ25" s="103">
        <f t="shared" ca="1" si="37"/>
        <v>0</v>
      </c>
      <c r="AR25" s="103">
        <f t="shared" ca="1" si="37"/>
        <v>0</v>
      </c>
      <c r="AS25" s="103">
        <f t="shared" ca="1" si="37"/>
        <v>0</v>
      </c>
      <c r="AT25" s="103">
        <f t="shared" ca="1" si="37"/>
        <v>0</v>
      </c>
      <c r="AU25" s="104">
        <f t="shared" ca="1" si="37"/>
        <v>0</v>
      </c>
    </row>
    <row r="26" spans="1:47" ht="14.25" customHeight="1">
      <c r="A26" s="75" t="s">
        <v>193</v>
      </c>
      <c r="B26" s="105" t="str">
        <f ca="1">IF(ISBLANK(OFFSET(対戦表!A5,$B$3,1)),"",IF(OFFSET(対戦表!A5,$B$3,1)=0,"-",INDEX($B$6:$B$20,OFFSET(対戦表!A5,$B$3,1))))</f>
        <v>SDL</v>
      </c>
      <c r="C26" s="106"/>
      <c r="D26" s="107" t="str">
        <f ca="1">IF(ISBLANK(OFFSET(対戦表!B5,$B$3,1)),"",IF(OFFSET(対戦表!B5,$B$3,1)=0,"-",INDEX($B$6:$B$20,OFFSET(対戦表!B5,$B$3,1))))</f>
        <v>エスパ</v>
      </c>
      <c r="E26" s="106"/>
      <c r="F26" s="107" t="str">
        <f ca="1">IF(ISBLANK(OFFSET(対戦表!C5,$B$3,1)),"",IF(OFFSET(対戦表!C5,$B$3,1)=0,"-",INDEX($B$6:$B$20,OFFSET(対戦表!C5,$B$3,1))))</f>
        <v>AMD</v>
      </c>
      <c r="G26" s="106"/>
      <c r="H26" s="107" t="str">
        <f ca="1">IF(ISBLANK(OFFSET(対戦表!D5,$B$3,1)),"",IF(OFFSET(対戦表!D5,$B$3,1)=0,"-",INDEX($B$6:$B$20,OFFSET(対戦表!D5,$B$3,1))))</f>
        <v>BSO</v>
      </c>
      <c r="I26" s="106"/>
      <c r="J26" s="107" t="str">
        <f ca="1">IF(ISBLANK(OFFSET(対戦表!E5,$B$3,1)),"",IF(OFFSET(対戦表!E5,$B$3,1)=0,"-",INDEX($B$6:$B$20,OFFSET(対戦表!E5,$B$3,1))))</f>
        <v>UNI</v>
      </c>
      <c r="K26" s="106"/>
      <c r="L26" s="107" t="str">
        <f ca="1">IF(ISBLANK(OFFSET(対戦表!F5,$B$3,1)),"",IF(OFFSET(対戦表!F5,$B$3,1)=0,"-",INDEX($B$6:$B$20,OFFSET(対戦表!F5,$B$3,1))))</f>
        <v>K&amp;Q</v>
      </c>
      <c r="M26" s="106"/>
      <c r="N26" s="107" t="str">
        <f ca="1">IF(ISBLANK(OFFSET(対戦表!G5,$B$3,1)),"",IF(OFFSET(対戦表!G5,$B$3,1)=0,"-",INDEX($B$6:$B$20,OFFSET(対戦表!G5,$B$3,1))))</f>
        <v>ファー</v>
      </c>
      <c r="O26" s="106"/>
      <c r="P26" s="107" t="str">
        <f ca="1">IF(ISBLANK(OFFSET(対戦表!H5,$B$3,1)),"",IF(OFFSET(対戦表!H5,$B$3,1)=0,"-",INDEX($B$6:$B$20,OFFSET(対戦表!H5,$B$3,1))))</f>
        <v>AKB</v>
      </c>
      <c r="Q26" s="106"/>
      <c r="R26" s="107" t="str">
        <f ca="1">IF(ISBLANK(OFFSET(対戦表!I5,$B$3,1)),"",IF(OFFSET(対戦表!I5,$B$3,1)=0,"-",INDEX($B$6:$B$20,OFFSET(対戦表!I5,$B$3,1))))</f>
        <v>金FB</v>
      </c>
      <c r="S26" s="106"/>
      <c r="T26" s="107" t="str">
        <f ca="1">IF(ISBLANK(OFFSET(対戦表!J5,$B$3,1)),"",IF(OFFSET(対戦表!J5,$B$3,1)=0,"-",INDEX($B$6:$B$20,OFFSET(対戦表!J5,$B$3,1))))</f>
        <v>MGα</v>
      </c>
      <c r="U26" s="106"/>
      <c r="V26" s="107" t="str">
        <f ca="1">IF(ISBLANK(OFFSET(対戦表!K5,$B$3,1)),"",IF(OFFSET(対戦表!K5,$B$3,1)=0,"-",INDEX($B$6:$B$20,OFFSET(対戦表!K5,$B$3,1))))</f>
        <v/>
      </c>
      <c r="W26" s="106"/>
      <c r="X26" s="107" t="str">
        <f ca="1">IF(ISBLANK(OFFSET(対戦表!L5,$B$3,1)),"",IF(OFFSET(対戦表!L5,$B$3,1)=0,"-",INDEX($B$6:$B$20,OFFSET(対戦表!L5,$B$3,1))))</f>
        <v/>
      </c>
      <c r="Y26" s="106"/>
      <c r="Z26" s="107" t="str">
        <f ca="1">IF(ISBLANK(OFFSET(対戦表!M5,$B$3,1)),"",IF(OFFSET(対戦表!M5,$B$3,1)=0,"-",INDEX($B$6:$B$20,OFFSET(対戦表!M5,$B$3,1))))</f>
        <v/>
      </c>
      <c r="AA26" s="106"/>
      <c r="AB26" s="107" t="str">
        <f ca="1">IF(ISBLANK(OFFSET(対戦表!N5,$B$3,1)),"",IF(OFFSET(対戦表!N5,$B$3,1)=0,"-",INDEX($B$6:$B$20,OFFSET(対戦表!N5,$B$3,1))))</f>
        <v/>
      </c>
      <c r="AC26" s="106"/>
      <c r="AE26" s="43"/>
      <c r="AF26" s="44"/>
      <c r="AG26" s="109" t="s">
        <v>2</v>
      </c>
      <c r="AH26" s="110">
        <f t="shared" ref="AH26:AU26" ca="1" si="38">SUM(AH22:AH25)</f>
        <v>0</v>
      </c>
      <c r="AI26" s="111">
        <f t="shared" ca="1" si="38"/>
        <v>0</v>
      </c>
      <c r="AJ26" s="111">
        <f t="shared" ca="1" si="38"/>
        <v>0</v>
      </c>
      <c r="AK26" s="111">
        <f t="shared" ca="1" si="38"/>
        <v>0</v>
      </c>
      <c r="AL26" s="111">
        <f t="shared" ca="1" si="38"/>
        <v>0</v>
      </c>
      <c r="AM26" s="111">
        <f t="shared" ca="1" si="38"/>
        <v>0</v>
      </c>
      <c r="AN26" s="111">
        <f t="shared" ca="1" si="38"/>
        <v>0</v>
      </c>
      <c r="AO26" s="111">
        <f t="shared" ca="1" si="38"/>
        <v>0</v>
      </c>
      <c r="AP26" s="111">
        <f t="shared" ca="1" si="38"/>
        <v>0</v>
      </c>
      <c r="AQ26" s="111">
        <f t="shared" ca="1" si="38"/>
        <v>0</v>
      </c>
      <c r="AR26" s="111">
        <f t="shared" ca="1" si="38"/>
        <v>0</v>
      </c>
      <c r="AS26" s="111">
        <f t="shared" ca="1" si="38"/>
        <v>0</v>
      </c>
      <c r="AT26" s="111">
        <f t="shared" ca="1" si="38"/>
        <v>0</v>
      </c>
      <c r="AU26" s="112">
        <f t="shared" ca="1" si="38"/>
        <v>0</v>
      </c>
    </row>
    <row r="27" spans="1:47" ht="15" customHeight="1">
      <c r="A27" s="75" t="s">
        <v>194</v>
      </c>
      <c r="B27" s="105" t="str">
        <f ca="1">IF(ISBLANK(OFFSET(対戦表!A6,$B$3,1)),"",IF(OFFSET(対戦表!A6,$B$3,1)=0,"-",INDEX($B$6:$B$20,OFFSET(対戦表!A6,$B$3,1))))</f>
        <v>エスパ</v>
      </c>
      <c r="C27" s="106"/>
      <c r="D27" s="107" t="str">
        <f ca="1">IF(ISBLANK(OFFSET(対戦表!B6,$B$3,1)),"",IF(OFFSET(対戦表!B6,$B$3,1)=0,"-",INDEX($B$6:$B$20,OFFSET(対戦表!B6,$B$3,1))))</f>
        <v>MGα</v>
      </c>
      <c r="E27" s="106"/>
      <c r="F27" s="107" t="str">
        <f ca="1">IF(ISBLANK(OFFSET(対戦表!C6,$B$3,1)),"",IF(OFFSET(対戦表!C6,$B$3,1)=0,"-",INDEX($B$6:$B$20,OFFSET(対戦表!C6,$B$3,1))))</f>
        <v>金FB</v>
      </c>
      <c r="G27" s="106"/>
      <c r="H27" s="107" t="str">
        <f ca="1">IF(ISBLANK(OFFSET(対戦表!D6,$B$3,1)),"",IF(OFFSET(対戦表!D6,$B$3,1)=0,"-",INDEX($B$6:$B$20,OFFSET(対戦表!D6,$B$3,1))))</f>
        <v>ファー</v>
      </c>
      <c r="I27" s="106"/>
      <c r="J27" s="107" t="str">
        <f ca="1">IF(ISBLANK(OFFSET(対戦表!E6,$B$3,1)),"",IF(OFFSET(対戦表!E6,$B$3,1)=0,"-",INDEX($B$6:$B$20,OFFSET(対戦表!E6,$B$3,1))))</f>
        <v>K&amp;Q</v>
      </c>
      <c r="K27" s="106"/>
      <c r="L27" s="107" t="str">
        <f ca="1">IF(ISBLANK(OFFSET(対戦表!F6,$B$3,1)),"",IF(OFFSET(対戦表!F6,$B$3,1)=0,"-",INDEX($B$6:$B$20,OFFSET(対戦表!F6,$B$3,1))))</f>
        <v>AKB</v>
      </c>
      <c r="M27" s="106"/>
      <c r="N27" s="107" t="str">
        <f ca="1">IF(ISBLANK(OFFSET(対戦表!G6,$B$3,1)),"",IF(OFFSET(対戦表!G6,$B$3,1)=0,"-",INDEX($B$6:$B$20,OFFSET(対戦表!G6,$B$3,1))))</f>
        <v>SDL</v>
      </c>
      <c r="O27" s="106"/>
      <c r="P27" s="107" t="str">
        <f ca="1">IF(ISBLANK(OFFSET(対戦表!H6,$B$3,1)),"",IF(OFFSET(対戦表!H6,$B$3,1)=0,"-",INDEX($B$6:$B$20,OFFSET(対戦表!H6,$B$3,1))))</f>
        <v>AMD</v>
      </c>
      <c r="Q27" s="106"/>
      <c r="R27" s="107" t="str">
        <f ca="1">IF(ISBLANK(OFFSET(対戦表!I6,$B$3,1)),"",IF(OFFSET(対戦表!I6,$B$3,1)=0,"-",INDEX($B$6:$B$20,OFFSET(対戦表!I6,$B$3,1))))</f>
        <v>UNI</v>
      </c>
      <c r="S27" s="106"/>
      <c r="T27" s="107" t="str">
        <f ca="1">IF(ISBLANK(OFFSET(対戦表!J6,$B$3,1)),"",IF(OFFSET(対戦表!J6,$B$3,1)=0,"-",INDEX($B$6:$B$20,OFFSET(対戦表!J6,$B$3,1))))</f>
        <v>BSO</v>
      </c>
      <c r="U27" s="106"/>
      <c r="V27" s="107" t="str">
        <f ca="1">IF(ISBLANK(OFFSET(対戦表!K6,$B$3,1)),"",IF(OFFSET(対戦表!K6,$B$3,1)=0,"-",INDEX($B$6:$B$20,OFFSET(対戦表!K6,$B$3,1))))</f>
        <v/>
      </c>
      <c r="W27" s="106"/>
      <c r="X27" s="107" t="str">
        <f ca="1">IF(ISBLANK(OFFSET(対戦表!L6,$B$3,1)),"",IF(OFFSET(対戦表!L6,$B$3,1)=0,"-",INDEX($B$6:$B$20,OFFSET(対戦表!L6,$B$3,1))))</f>
        <v/>
      </c>
      <c r="Y27" s="106"/>
      <c r="Z27" s="107" t="str">
        <f ca="1">IF(ISBLANK(OFFSET(対戦表!M6,$B$3,1)),"",IF(OFFSET(対戦表!M6,$B$3,1)=0,"-",INDEX($B$6:$B$20,OFFSET(対戦表!M6,$B$3,1))))</f>
        <v/>
      </c>
      <c r="AA27" s="106"/>
      <c r="AB27" s="107" t="str">
        <f ca="1">IF(ISBLANK(OFFSET(対戦表!N6,$B$3,1)),"",IF(OFFSET(対戦表!N6,$B$3,1)=0,"-",INDEX($B$6:$B$20,OFFSET(対戦表!N6,$B$3,1))))</f>
        <v/>
      </c>
      <c r="AC27" s="106"/>
      <c r="AE27" s="43"/>
      <c r="AF27" s="44"/>
      <c r="AG27" s="113" t="s">
        <v>184</v>
      </c>
      <c r="AH27" s="114">
        <f t="shared" ref="AH27:AU27" ca="1" si="39">AH22*3+AH23*2+AH24</f>
        <v>0</v>
      </c>
      <c r="AI27" s="115">
        <f t="shared" ca="1" si="39"/>
        <v>0</v>
      </c>
      <c r="AJ27" s="115">
        <f t="shared" ca="1" si="39"/>
        <v>0</v>
      </c>
      <c r="AK27" s="115">
        <f t="shared" ca="1" si="39"/>
        <v>0</v>
      </c>
      <c r="AL27" s="115">
        <f t="shared" ca="1" si="39"/>
        <v>0</v>
      </c>
      <c r="AM27" s="115">
        <f t="shared" ca="1" si="39"/>
        <v>0</v>
      </c>
      <c r="AN27" s="115">
        <f t="shared" ca="1" si="39"/>
        <v>0</v>
      </c>
      <c r="AO27" s="115">
        <f t="shared" ca="1" si="39"/>
        <v>0</v>
      </c>
      <c r="AP27" s="115">
        <f t="shared" ca="1" si="39"/>
        <v>0</v>
      </c>
      <c r="AQ27" s="115">
        <f t="shared" ca="1" si="39"/>
        <v>0</v>
      </c>
      <c r="AR27" s="115">
        <f t="shared" ca="1" si="39"/>
        <v>0</v>
      </c>
      <c r="AS27" s="115">
        <f t="shared" ca="1" si="39"/>
        <v>0</v>
      </c>
      <c r="AT27" s="115">
        <f t="shared" ca="1" si="39"/>
        <v>0</v>
      </c>
      <c r="AU27" s="116">
        <f t="shared" ca="1" si="39"/>
        <v>0</v>
      </c>
    </row>
    <row r="28" spans="1:47" ht="14.25" customHeight="1">
      <c r="A28" s="75" t="s">
        <v>195</v>
      </c>
      <c r="B28" s="105" t="str">
        <f ca="1">IF(ISBLANK(OFFSET(対戦表!A7,$B$3,1)),"",IF(OFFSET(対戦表!A7,$B$3,1)=0,"-",INDEX($B$6:$B$20,OFFSET(対戦表!A7,$B$3,1))))</f>
        <v>K&amp;Q</v>
      </c>
      <c r="C28" s="106"/>
      <c r="D28" s="107" t="str">
        <f ca="1">IF(ISBLANK(OFFSET(対戦表!B7,$B$3,1)),"",IF(OFFSET(対戦表!B7,$B$3,1)=0,"-",INDEX($B$6:$B$20,OFFSET(対戦表!B7,$B$3,1))))</f>
        <v>BSO</v>
      </c>
      <c r="E28" s="106"/>
      <c r="F28" s="107" t="str">
        <f ca="1">IF(ISBLANK(OFFSET(対戦表!C7,$B$3,1)),"",IF(OFFSET(対戦表!C7,$B$3,1)=0,"-",INDEX($B$6:$B$20,OFFSET(対戦表!C7,$B$3,1))))</f>
        <v>エスパ</v>
      </c>
      <c r="G28" s="106"/>
      <c r="H28" s="107" t="str">
        <f ca="1">IF(ISBLANK(OFFSET(対戦表!D7,$B$3,1)),"",IF(OFFSET(対戦表!D7,$B$3,1)=0,"-",INDEX($B$6:$B$20,OFFSET(対戦表!D7,$B$3,1))))</f>
        <v>SDL</v>
      </c>
      <c r="I28" s="106"/>
      <c r="J28" s="107" t="str">
        <f ca="1">IF(ISBLANK(OFFSET(対戦表!E7,$B$3,1)),"",IF(OFFSET(対戦表!E7,$B$3,1)=0,"-",INDEX($B$6:$B$20,OFFSET(対戦表!E7,$B$3,1))))</f>
        <v>AKB</v>
      </c>
      <c r="K28" s="106"/>
      <c r="L28" s="107" t="str">
        <f ca="1">IF(ISBLANK(OFFSET(対戦表!F7,$B$3,1)),"",IF(OFFSET(対戦表!F7,$B$3,1)=0,"-",INDEX($B$6:$B$20,OFFSET(対戦表!F7,$B$3,1))))</f>
        <v>AMD</v>
      </c>
      <c r="M28" s="106"/>
      <c r="N28" s="107" t="str">
        <f ca="1">IF(ISBLANK(OFFSET(対戦表!G7,$B$3,1)),"",IF(OFFSET(対戦表!G7,$B$3,1)=0,"-",INDEX($B$6:$B$20,OFFSET(対戦表!G7,$B$3,1))))</f>
        <v>UNI</v>
      </c>
      <c r="O28" s="106"/>
      <c r="P28" s="107" t="str">
        <f ca="1">IF(ISBLANK(OFFSET(対戦表!H7,$B$3,1)),"",IF(OFFSET(対戦表!H7,$B$3,1)=0,"-",INDEX($B$6:$B$20,OFFSET(対戦表!H7,$B$3,1))))</f>
        <v>金FB</v>
      </c>
      <c r="Q28" s="106"/>
      <c r="R28" s="107" t="str">
        <f ca="1">IF(ISBLANK(OFFSET(対戦表!I7,$B$3,1)),"",IF(OFFSET(対戦表!I7,$B$3,1)=0,"-",INDEX($B$6:$B$20,OFFSET(対戦表!I7,$B$3,1))))</f>
        <v>MGα</v>
      </c>
      <c r="S28" s="106"/>
      <c r="T28" s="107" t="str">
        <f ca="1">IF(ISBLANK(OFFSET(対戦表!J7,$B$3,1)),"",IF(OFFSET(対戦表!J7,$B$3,1)=0,"-",INDEX($B$6:$B$20,OFFSET(対戦表!J7,$B$3,1))))</f>
        <v>ファー</v>
      </c>
      <c r="U28" s="106"/>
      <c r="V28" s="107" t="str">
        <f ca="1">IF(ISBLANK(OFFSET(対戦表!K7,$B$3,1)),"",IF(OFFSET(対戦表!K7,$B$3,1)=0,"-",INDEX($B$6:$B$20,OFFSET(対戦表!K7,$B$3,1))))</f>
        <v/>
      </c>
      <c r="W28" s="106"/>
      <c r="X28" s="107" t="str">
        <f ca="1">IF(ISBLANK(OFFSET(対戦表!L7,$B$3,1)),"",IF(OFFSET(対戦表!L7,$B$3,1)=0,"-",INDEX($B$6:$B$20,OFFSET(対戦表!L7,$B$3,1))))</f>
        <v/>
      </c>
      <c r="Y28" s="106"/>
      <c r="Z28" s="107" t="str">
        <f ca="1">IF(ISBLANK(OFFSET(対戦表!M7,$B$3,1)),"",IF(OFFSET(対戦表!M7,$B$3,1)=0,"-",INDEX($B$6:$B$20,OFFSET(対戦表!M7,$B$3,1))))</f>
        <v/>
      </c>
      <c r="AA28" s="106"/>
      <c r="AB28" s="107" t="str">
        <f ca="1">IF(ISBLANK(OFFSET(対戦表!N7,$B$3,1)),"",IF(OFFSET(対戦表!N7,$B$3,1)=0,"-",INDEX($B$6:$B$20,OFFSET(対戦表!N7,$B$3,1))))</f>
        <v/>
      </c>
      <c r="AC28" s="106"/>
      <c r="AE28" s="43"/>
      <c r="AF28" s="44"/>
    </row>
    <row r="29" spans="1:47" ht="14.25" customHeight="1">
      <c r="A29" s="75" t="s">
        <v>196</v>
      </c>
      <c r="B29" s="105" t="str">
        <f ca="1">IF(ISBLANK(OFFSET(対戦表!A8,$B$3,1)),"",IF(OFFSET(対戦表!A8,$B$3,1)=0,"-",INDEX($B$6:$B$20,OFFSET(対戦表!A8,$B$3,1))))</f>
        <v>MGα</v>
      </c>
      <c r="C29" s="106"/>
      <c r="D29" s="107" t="str">
        <f ca="1">IF(ISBLANK(OFFSET(対戦表!B8,$B$3,1)),"",IF(OFFSET(対戦表!B8,$B$3,1)=0,"-",INDEX($B$6:$B$20,OFFSET(対戦表!B8,$B$3,1))))</f>
        <v>ファー</v>
      </c>
      <c r="E29" s="106"/>
      <c r="F29" s="107" t="str">
        <f ca="1">IF(ISBLANK(OFFSET(対戦表!C8,$B$3,1)),"",IF(OFFSET(対戦表!C8,$B$3,1)=0,"-",INDEX($B$6:$B$20,OFFSET(対戦表!C8,$B$3,1))))</f>
        <v>UNI</v>
      </c>
      <c r="G29" s="106"/>
      <c r="H29" s="107" t="str">
        <f ca="1">IF(ISBLANK(OFFSET(対戦表!D8,$B$3,1)),"",IF(OFFSET(対戦表!D8,$B$3,1)=0,"-",INDEX($B$6:$B$20,OFFSET(対戦表!D8,$B$3,1))))</f>
        <v>K&amp;Q</v>
      </c>
      <c r="I29" s="106"/>
      <c r="J29" s="107" t="str">
        <f ca="1">IF(ISBLANK(OFFSET(対戦表!E8,$B$3,1)),"",IF(OFFSET(対戦表!E8,$B$3,1)=0,"-",INDEX($B$6:$B$20,OFFSET(対戦表!E8,$B$3,1))))</f>
        <v>AMD</v>
      </c>
      <c r="K29" s="106"/>
      <c r="L29" s="107" t="str">
        <f ca="1">IF(ISBLANK(OFFSET(対戦表!F8,$B$3,1)),"",IF(OFFSET(対戦表!F8,$B$3,1)=0,"-",INDEX($B$6:$B$20,OFFSET(対戦表!F8,$B$3,1))))</f>
        <v>金FB</v>
      </c>
      <c r="M29" s="106"/>
      <c r="N29" s="107" t="str">
        <f ca="1">IF(ISBLANK(OFFSET(対戦表!G8,$B$3,1)),"",IF(OFFSET(対戦表!G8,$B$3,1)=0,"-",INDEX($B$6:$B$20,OFFSET(対戦表!G8,$B$3,1))))</f>
        <v>AKB</v>
      </c>
      <c r="O29" s="106"/>
      <c r="P29" s="107" t="str">
        <f ca="1">IF(ISBLANK(OFFSET(対戦表!H8,$B$3,1)),"",IF(OFFSET(対戦表!H8,$B$3,1)=0,"-",INDEX($B$6:$B$20,OFFSET(対戦表!H8,$B$3,1))))</f>
        <v>エスパ</v>
      </c>
      <c r="Q29" s="106"/>
      <c r="R29" s="107" t="str">
        <f ca="1">IF(ISBLANK(OFFSET(対戦表!I8,$B$3,1)),"",IF(OFFSET(対戦表!I8,$B$3,1)=0,"-",INDEX($B$6:$B$20,OFFSET(対戦表!I8,$B$3,1))))</f>
        <v>BSO</v>
      </c>
      <c r="S29" s="106"/>
      <c r="T29" s="107" t="str">
        <f ca="1">IF(ISBLANK(OFFSET(対戦表!J8,$B$3,1)),"",IF(OFFSET(対戦表!J8,$B$3,1)=0,"-",INDEX($B$6:$B$20,OFFSET(対戦表!J8,$B$3,1))))</f>
        <v>SDL</v>
      </c>
      <c r="U29" s="106"/>
      <c r="V29" s="107" t="str">
        <f ca="1">IF(ISBLANK(OFFSET(対戦表!K8,$B$3,1)),"",IF(OFFSET(対戦表!K8,$B$3,1)=0,"-",INDEX($B$6:$B$20,OFFSET(対戦表!K8,$B$3,1))))</f>
        <v/>
      </c>
      <c r="W29" s="106"/>
      <c r="X29" s="107" t="str">
        <f ca="1">IF(ISBLANK(OFFSET(対戦表!L8,$B$3,1)),"",IF(OFFSET(対戦表!L8,$B$3,1)=0,"-",INDEX($B$6:$B$20,OFFSET(対戦表!L8,$B$3,1))))</f>
        <v/>
      </c>
      <c r="Y29" s="106"/>
      <c r="Z29" s="107" t="str">
        <f ca="1">IF(ISBLANK(OFFSET(対戦表!M8,$B$3,1)),"",IF(OFFSET(対戦表!M8,$B$3,1)=0,"-",INDEX($B$6:$B$20,OFFSET(対戦表!M8,$B$3,1))))</f>
        <v/>
      </c>
      <c r="AA29" s="106"/>
      <c r="AB29" s="107" t="str">
        <f ca="1">IF(ISBLANK(OFFSET(対戦表!N8,$B$3,1)),"",IF(OFFSET(対戦表!N8,$B$3,1)=0,"-",INDEX($B$6:$B$20,OFFSET(対戦表!N8,$B$3,1))))</f>
        <v/>
      </c>
      <c r="AC29" s="106"/>
      <c r="AE29" s="43"/>
      <c r="AF29" s="44"/>
    </row>
    <row r="30" spans="1:47" ht="15" customHeight="1">
      <c r="A30" s="75" t="s">
        <v>197</v>
      </c>
      <c r="B30" s="105" t="str">
        <f ca="1">IF(ISBLANK(OFFSET(対戦表!A9,$B$3,1)),"",IF(OFFSET(対戦表!A9,$B$3,1)=0,"-",INDEX($B$6:$B$20,OFFSET(対戦表!A9,$B$3,1))))</f>
        <v>AKB</v>
      </c>
      <c r="C30" s="106"/>
      <c r="D30" s="107" t="str">
        <f ca="1">IF(ISBLANK(OFFSET(対戦表!B9,$B$3,1)),"",IF(OFFSET(対戦表!B9,$B$3,1)=0,"-",INDEX($B$6:$B$20,OFFSET(対戦表!B9,$B$3,1))))</f>
        <v>SDL</v>
      </c>
      <c r="E30" s="106"/>
      <c r="F30" s="107" t="str">
        <f ca="1">IF(ISBLANK(OFFSET(対戦表!C9,$B$3,1)),"",IF(OFFSET(対戦表!C9,$B$3,1)=0,"-",INDEX($B$6:$B$20,OFFSET(対戦表!C9,$B$3,1))))</f>
        <v>BSO</v>
      </c>
      <c r="G30" s="106"/>
      <c r="H30" s="107" t="str">
        <f ca="1">IF(ISBLANK(OFFSET(対戦表!D9,$B$3,1)),"",IF(OFFSET(対戦表!D9,$B$3,1)=0,"-",INDEX($B$6:$B$20,OFFSET(対戦表!D9,$B$3,1))))</f>
        <v>UNI</v>
      </c>
      <c r="I30" s="106"/>
      <c r="J30" s="107" t="str">
        <f ca="1">IF(ISBLANK(OFFSET(対戦表!E9,$B$3,1)),"",IF(OFFSET(対戦表!E9,$B$3,1)=0,"-",INDEX($B$6:$B$20,OFFSET(対戦表!E9,$B$3,1))))</f>
        <v>金FB</v>
      </c>
      <c r="K30" s="106"/>
      <c r="L30" s="107" t="str">
        <f ca="1">IF(ISBLANK(OFFSET(対戦表!F9,$B$3,1)),"",IF(OFFSET(対戦表!F9,$B$3,1)=0,"-",INDEX($B$6:$B$20,OFFSET(対戦表!F9,$B$3,1))))</f>
        <v>エスパ</v>
      </c>
      <c r="M30" s="106"/>
      <c r="N30" s="107" t="str">
        <f ca="1">IF(ISBLANK(OFFSET(対戦表!G9,$B$3,1)),"",IF(OFFSET(対戦表!G9,$B$3,1)=0,"-",INDEX($B$6:$B$20,OFFSET(対戦表!G9,$B$3,1))))</f>
        <v>AMD</v>
      </c>
      <c r="O30" s="106"/>
      <c r="P30" s="107" t="str">
        <f ca="1">IF(ISBLANK(OFFSET(対戦表!H9,$B$3,1)),"",IF(OFFSET(対戦表!H9,$B$3,1)=0,"-",INDEX($B$6:$B$20,OFFSET(対戦表!H9,$B$3,1))))</f>
        <v>MGα</v>
      </c>
      <c r="Q30" s="106"/>
      <c r="R30" s="107" t="str">
        <f ca="1">IF(ISBLANK(OFFSET(対戦表!I9,$B$3,1)),"",IF(OFFSET(対戦表!I9,$B$3,1)=0,"-",INDEX($B$6:$B$20,OFFSET(対戦表!I9,$B$3,1))))</f>
        <v>ファー</v>
      </c>
      <c r="S30" s="106"/>
      <c r="T30" s="107" t="str">
        <f ca="1">IF(ISBLANK(OFFSET(対戦表!J9,$B$3,1)),"",IF(OFFSET(対戦表!J9,$B$3,1)=0,"-",INDEX($B$6:$B$20,OFFSET(対戦表!J9,$B$3,1))))</f>
        <v>K&amp;Q</v>
      </c>
      <c r="U30" s="106"/>
      <c r="V30" s="107" t="str">
        <f ca="1">IF(ISBLANK(OFFSET(対戦表!K9,$B$3,1)),"",IF(OFFSET(対戦表!K9,$B$3,1)=0,"-",INDEX($B$6:$B$20,OFFSET(対戦表!K9,$B$3,1))))</f>
        <v/>
      </c>
      <c r="W30" s="106"/>
      <c r="X30" s="107" t="str">
        <f ca="1">IF(ISBLANK(OFFSET(対戦表!L9,$B$3,1)),"",IF(OFFSET(対戦表!L9,$B$3,1)=0,"-",INDEX($B$6:$B$20,OFFSET(対戦表!L9,$B$3,1))))</f>
        <v/>
      </c>
      <c r="Y30" s="106"/>
      <c r="Z30" s="107" t="str">
        <f ca="1">IF(ISBLANK(OFFSET(対戦表!M9,$B$3,1)),"",IF(OFFSET(対戦表!M9,$B$3,1)=0,"-",INDEX($B$6:$B$20,OFFSET(対戦表!M9,$B$3,1))))</f>
        <v/>
      </c>
      <c r="AA30" s="106"/>
      <c r="AB30" s="107" t="str">
        <f ca="1">IF(ISBLANK(OFFSET(対戦表!N9,$B$3,1)),"",IF(OFFSET(対戦表!N9,$B$3,1)=0,"-",INDEX($B$6:$B$20,OFFSET(対戦表!N9,$B$3,1))))</f>
        <v/>
      </c>
      <c r="AC30" s="106"/>
      <c r="AE30" s="43"/>
      <c r="AF30" s="44"/>
      <c r="AG30" s="117" t="s">
        <v>198</v>
      </c>
      <c r="AH30" s="118">
        <f t="shared" ref="AH30:AU30" ca="1" si="40">RANK(AH27,$AH$27:$AU$27)</f>
        <v>1</v>
      </c>
      <c r="AI30" s="119">
        <f t="shared" ca="1" si="40"/>
        <v>1</v>
      </c>
      <c r="AJ30" s="119">
        <f t="shared" ca="1" si="40"/>
        <v>1</v>
      </c>
      <c r="AK30" s="119">
        <f t="shared" ca="1" si="40"/>
        <v>1</v>
      </c>
      <c r="AL30" s="119">
        <f t="shared" ca="1" si="40"/>
        <v>1</v>
      </c>
      <c r="AM30" s="119">
        <f t="shared" ca="1" si="40"/>
        <v>1</v>
      </c>
      <c r="AN30" s="119">
        <f t="shared" ca="1" si="40"/>
        <v>1</v>
      </c>
      <c r="AO30" s="119">
        <f t="shared" ca="1" si="40"/>
        <v>1</v>
      </c>
      <c r="AP30" s="119">
        <f t="shared" ca="1" si="40"/>
        <v>1</v>
      </c>
      <c r="AQ30" s="119">
        <f t="shared" ca="1" si="40"/>
        <v>1</v>
      </c>
      <c r="AR30" s="119">
        <f t="shared" ca="1" si="40"/>
        <v>1</v>
      </c>
      <c r="AS30" s="119">
        <f t="shared" ca="1" si="40"/>
        <v>1</v>
      </c>
      <c r="AT30" s="119">
        <f t="shared" ca="1" si="40"/>
        <v>1</v>
      </c>
      <c r="AU30" s="120">
        <f t="shared" ca="1" si="40"/>
        <v>1</v>
      </c>
    </row>
    <row r="31" spans="1:47" ht="14.25" customHeight="1">
      <c r="A31" s="75" t="s">
        <v>199</v>
      </c>
      <c r="B31" s="105" t="str">
        <f ca="1">IF(ISBLANK(OFFSET(対戦表!A10,$B$3,1)),"",IF(OFFSET(対戦表!A10,$B$3,1)=0,"-",INDEX($B$6:$B$20,OFFSET(対戦表!A10,$B$3,1))))</f>
        <v>金FB</v>
      </c>
      <c r="C31" s="106"/>
      <c r="D31" s="107" t="str">
        <f ca="1">IF(ISBLANK(OFFSET(対戦表!B10,$B$3,1)),"",IF(OFFSET(対戦表!B10,$B$3,1)=0,"-",INDEX($B$6:$B$20,OFFSET(対戦表!B10,$B$3,1))))</f>
        <v>UNI</v>
      </c>
      <c r="E31" s="106"/>
      <c r="F31" s="107" t="str">
        <f ca="1">IF(ISBLANK(OFFSET(対戦表!C10,$B$3,1)),"",IF(OFFSET(対戦表!C10,$B$3,1)=0,"-",INDEX($B$6:$B$20,OFFSET(対戦表!C10,$B$3,1))))</f>
        <v>AKB</v>
      </c>
      <c r="G31" s="106"/>
      <c r="H31" s="107" t="str">
        <f ca="1">IF(ISBLANK(OFFSET(対戦表!D10,$B$3,1)),"",IF(OFFSET(対戦表!D10,$B$3,1)=0,"-",INDEX($B$6:$B$20,OFFSET(対戦表!D10,$B$3,1))))</f>
        <v>MGα</v>
      </c>
      <c r="I31" s="106"/>
      <c r="J31" s="107" t="str">
        <f ca="1">IF(ISBLANK(OFFSET(対戦表!E10,$B$3,1)),"",IF(OFFSET(対戦表!E10,$B$3,1)=0,"-",INDEX($B$6:$B$20,OFFSET(対戦表!E10,$B$3,1))))</f>
        <v>ファー</v>
      </c>
      <c r="K31" s="106"/>
      <c r="L31" s="107" t="str">
        <f ca="1">IF(ISBLANK(OFFSET(対戦表!F10,$B$3,1)),"",IF(OFFSET(対戦表!F10,$B$3,1)=0,"-",INDEX($B$6:$B$20,OFFSET(対戦表!F10,$B$3,1))))</f>
        <v>SDL</v>
      </c>
      <c r="M31" s="106"/>
      <c r="N31" s="107" t="str">
        <f ca="1">IF(ISBLANK(OFFSET(対戦表!G10,$B$3,1)),"",IF(OFFSET(対戦表!G10,$B$3,1)=0,"-",INDEX($B$6:$B$20,OFFSET(対戦表!G10,$B$3,1))))</f>
        <v>BSO</v>
      </c>
      <c r="O31" s="106"/>
      <c r="P31" s="107" t="str">
        <f ca="1">IF(ISBLANK(OFFSET(対戦表!H10,$B$3,1)),"",IF(OFFSET(対戦表!H10,$B$3,1)=0,"-",INDEX($B$6:$B$20,OFFSET(対戦表!H10,$B$3,1))))</f>
        <v>K&amp;Q</v>
      </c>
      <c r="Q31" s="106"/>
      <c r="R31" s="107" t="str">
        <f ca="1">IF(ISBLANK(OFFSET(対戦表!I10,$B$3,1)),"",IF(OFFSET(対戦表!I10,$B$3,1)=0,"-",INDEX($B$6:$B$20,OFFSET(対戦表!I10,$B$3,1))))</f>
        <v>AMD</v>
      </c>
      <c r="S31" s="106"/>
      <c r="T31" s="107" t="str">
        <f ca="1">IF(ISBLANK(OFFSET(対戦表!J10,$B$3,1)),"",IF(OFFSET(対戦表!J10,$B$3,1)=0,"-",INDEX($B$6:$B$20,OFFSET(対戦表!J10,$B$3,1))))</f>
        <v>エスパ</v>
      </c>
      <c r="U31" s="106"/>
      <c r="V31" s="107" t="str">
        <f ca="1">IF(ISBLANK(OFFSET(対戦表!K10,$B$3,1)),"",IF(OFFSET(対戦表!K10,$B$3,1)=0,"-",INDEX($B$6:$B$20,OFFSET(対戦表!K10,$B$3,1))))</f>
        <v/>
      </c>
      <c r="W31" s="106"/>
      <c r="X31" s="107" t="str">
        <f ca="1">IF(ISBLANK(OFFSET(対戦表!L10,$B$3,1)),"",IF(OFFSET(対戦表!L10,$B$3,1)=0,"-",INDEX($B$6:$B$20,OFFSET(対戦表!L10,$B$3,1))))</f>
        <v/>
      </c>
      <c r="Y31" s="106"/>
      <c r="Z31" s="107" t="str">
        <f ca="1">IF(ISBLANK(OFFSET(対戦表!M10,$B$3,1)),"",IF(OFFSET(対戦表!M10,$B$3,1)=0,"-",INDEX($B$6:$B$20,OFFSET(対戦表!M10,$B$3,1))))</f>
        <v/>
      </c>
      <c r="AA31" s="106"/>
      <c r="AB31" s="107" t="str">
        <f ca="1">IF(ISBLANK(OFFSET(対戦表!N10,$B$3,1)),"",IF(OFFSET(対戦表!N10,$B$3,1)=0,"-",INDEX($B$6:$B$20,OFFSET(対戦表!N10,$B$3,1))))</f>
        <v/>
      </c>
      <c r="AC31" s="106"/>
      <c r="AE31" s="43"/>
      <c r="AF31" s="44"/>
      <c r="AG31" s="45">
        <f ca="1">AH30</f>
        <v>1</v>
      </c>
      <c r="AH31" s="121">
        <f t="shared" ref="AH31:AU31" si="41">IF(ISNA(AH8),0,IF(AH8="",0,IF(AH$30=$AG31,1,0)*AH8))</f>
        <v>0</v>
      </c>
      <c r="AI31" s="121">
        <f t="shared" ca="1" si="41"/>
        <v>0</v>
      </c>
      <c r="AJ31" s="121">
        <f t="shared" ca="1" si="41"/>
        <v>0</v>
      </c>
      <c r="AK31" s="121">
        <f t="shared" ca="1" si="41"/>
        <v>0</v>
      </c>
      <c r="AL31" s="121">
        <f t="shared" ca="1" si="41"/>
        <v>0</v>
      </c>
      <c r="AM31" s="121">
        <f t="shared" ca="1" si="41"/>
        <v>0</v>
      </c>
      <c r="AN31" s="121">
        <f t="shared" ca="1" si="41"/>
        <v>0</v>
      </c>
      <c r="AO31" s="121">
        <f t="shared" ca="1" si="41"/>
        <v>0</v>
      </c>
      <c r="AP31" s="121">
        <f t="shared" ca="1" si="41"/>
        <v>0</v>
      </c>
      <c r="AQ31" s="121">
        <f t="shared" ca="1" si="41"/>
        <v>0</v>
      </c>
      <c r="AR31" s="121">
        <f t="shared" ca="1" si="41"/>
        <v>0</v>
      </c>
      <c r="AS31" s="121">
        <f t="shared" ca="1" si="41"/>
        <v>0</v>
      </c>
      <c r="AT31" s="121">
        <f t="shared" ca="1" si="41"/>
        <v>0</v>
      </c>
      <c r="AU31" s="121">
        <f t="shared" ca="1" si="41"/>
        <v>0</v>
      </c>
    </row>
    <row r="32" spans="1:47" ht="13.5" customHeight="1">
      <c r="A32" s="75" t="s">
        <v>200</v>
      </c>
      <c r="B32" s="105" t="str">
        <f ca="1">IF(ISBLANK(OFFSET(対戦表!A11,$B$3,1)),"",IF(OFFSET(対戦表!A11,$B$3,1)=0,"-",INDEX($B$6:$B$20,OFFSET(対戦表!A11,$B$3,1))))</f>
        <v/>
      </c>
      <c r="C32" s="106"/>
      <c r="D32" s="107" t="str">
        <f ca="1">IF(ISBLANK(OFFSET(対戦表!B11,$B$3,1)),"",IF(OFFSET(対戦表!B11,$B$3,1)=0,"-",INDEX($B$6:$B$20,OFFSET(対戦表!B11,$B$3,1))))</f>
        <v/>
      </c>
      <c r="E32" s="106"/>
      <c r="F32" s="107" t="str">
        <f ca="1">IF(ISBLANK(OFFSET(対戦表!C11,$B$3,1)),"",IF(OFFSET(対戦表!C11,$B$3,1)=0,"-",INDEX($B$6:$B$20,OFFSET(対戦表!C11,$B$3,1))))</f>
        <v/>
      </c>
      <c r="G32" s="106"/>
      <c r="H32" s="107" t="str">
        <f ca="1">IF(ISBLANK(OFFSET(対戦表!D11,$B$3,1)),"",IF(OFFSET(対戦表!D11,$B$3,1)=0,"-",INDEX($B$6:$B$20,OFFSET(対戦表!D11,$B$3,1))))</f>
        <v/>
      </c>
      <c r="I32" s="106"/>
      <c r="J32" s="107" t="str">
        <f ca="1">IF(ISBLANK(OFFSET(対戦表!E11,$B$3,1)),"",IF(OFFSET(対戦表!E11,$B$3,1)=0,"-",INDEX($B$6:$B$20,OFFSET(対戦表!E11,$B$3,1))))</f>
        <v/>
      </c>
      <c r="K32" s="106"/>
      <c r="L32" s="107" t="str">
        <f ca="1">IF(ISBLANK(OFFSET(対戦表!F11,$B$3,1)),"",IF(OFFSET(対戦表!F11,$B$3,1)=0,"-",INDEX($B$6:$B$20,OFFSET(対戦表!F11,$B$3,1))))</f>
        <v/>
      </c>
      <c r="M32" s="106"/>
      <c r="N32" s="107" t="str">
        <f ca="1">IF(ISBLANK(OFFSET(対戦表!G11,$B$3,1)),"",IF(OFFSET(対戦表!G11,$B$3,1)=0,"-",INDEX($B$6:$B$20,OFFSET(対戦表!G11,$B$3,1))))</f>
        <v/>
      </c>
      <c r="O32" s="106"/>
      <c r="P32" s="107" t="str">
        <f ca="1">IF(ISBLANK(OFFSET(対戦表!H11,$B$3,1)),"",IF(OFFSET(対戦表!H11,$B$3,1)=0,"-",INDEX($B$6:$B$20,OFFSET(対戦表!H11,$B$3,1))))</f>
        <v/>
      </c>
      <c r="Q32" s="106"/>
      <c r="R32" s="107" t="str">
        <f ca="1">IF(ISBLANK(OFFSET(対戦表!I11,$B$3,1)),"",IF(OFFSET(対戦表!I11,$B$3,1)=0,"-",INDEX($B$6:$B$20,OFFSET(対戦表!I11,$B$3,1))))</f>
        <v/>
      </c>
      <c r="S32" s="106"/>
      <c r="T32" s="107" t="str">
        <f ca="1">IF(ISBLANK(OFFSET(対戦表!J11,$B$3,1)),"",IF(OFFSET(対戦表!J11,$B$3,1)=0,"-",INDEX($B$6:$B$20,OFFSET(対戦表!J11,$B$3,1))))</f>
        <v/>
      </c>
      <c r="U32" s="106"/>
      <c r="V32" s="107" t="str">
        <f ca="1">IF(ISBLANK(OFFSET(対戦表!K11,$B$3,1)),"",IF(OFFSET(対戦表!K11,$B$3,1)=0,"-",INDEX($B$6:$B$20,OFFSET(対戦表!K11,$B$3,1))))</f>
        <v/>
      </c>
      <c r="W32" s="106"/>
      <c r="X32" s="107" t="str">
        <f ca="1">IF(ISBLANK(OFFSET(対戦表!L11,$B$3,1)),"",IF(OFFSET(対戦表!L11,$B$3,1)=0,"-",INDEX($B$6:$B$20,OFFSET(対戦表!L11,$B$3,1))))</f>
        <v/>
      </c>
      <c r="Y32" s="106"/>
      <c r="Z32" s="107" t="str">
        <f ca="1">IF(ISBLANK(OFFSET(対戦表!M11,$B$3,1)),"",IF(OFFSET(対戦表!M11,$B$3,1)=0,"-",INDEX($B$6:$B$20,OFFSET(対戦表!M11,$B$3,1))))</f>
        <v/>
      </c>
      <c r="AA32" s="106"/>
      <c r="AB32" s="107" t="str">
        <f ca="1">IF(ISBLANK(OFFSET(対戦表!N11,$B$3,1)),"",IF(OFFSET(対戦表!N11,$B$3,1)=0,"-",INDEX($B$6:$B$20,OFFSET(対戦表!N11,$B$3,1))))</f>
        <v/>
      </c>
      <c r="AC32" s="106"/>
      <c r="AE32" s="43"/>
      <c r="AF32" s="44"/>
      <c r="AG32" s="45">
        <f ca="1">AI30</f>
        <v>1</v>
      </c>
      <c r="AH32" s="121">
        <f t="shared" ref="AH32:AU32" ca="1" si="42">IF(ISNA(AH9),0,IF(AH9="",0,IF(AH$30=$AG32,1,0)*AH9))</f>
        <v>0</v>
      </c>
      <c r="AI32" s="121">
        <f t="shared" si="42"/>
        <v>0</v>
      </c>
      <c r="AJ32" s="121">
        <f t="shared" ca="1" si="42"/>
        <v>0</v>
      </c>
      <c r="AK32" s="121">
        <f t="shared" ca="1" si="42"/>
        <v>0</v>
      </c>
      <c r="AL32" s="121">
        <f t="shared" ca="1" si="42"/>
        <v>0</v>
      </c>
      <c r="AM32" s="121">
        <f t="shared" ca="1" si="42"/>
        <v>0</v>
      </c>
      <c r="AN32" s="121">
        <f t="shared" ca="1" si="42"/>
        <v>0</v>
      </c>
      <c r="AO32" s="121">
        <f t="shared" ca="1" si="42"/>
        <v>0</v>
      </c>
      <c r="AP32" s="121">
        <f t="shared" ca="1" si="42"/>
        <v>0</v>
      </c>
      <c r="AQ32" s="121">
        <f t="shared" ca="1" si="42"/>
        <v>0</v>
      </c>
      <c r="AR32" s="121">
        <f t="shared" ca="1" si="42"/>
        <v>0</v>
      </c>
      <c r="AS32" s="121">
        <f t="shared" ca="1" si="42"/>
        <v>0</v>
      </c>
      <c r="AT32" s="121">
        <f t="shared" ca="1" si="42"/>
        <v>0</v>
      </c>
      <c r="AU32" s="121">
        <f t="shared" ca="1" si="42"/>
        <v>0</v>
      </c>
    </row>
    <row r="33" spans="1:47" ht="13.5" customHeight="1">
      <c r="A33" s="75" t="s">
        <v>201</v>
      </c>
      <c r="B33" s="105" t="str">
        <f ca="1">IF(ISBLANK(OFFSET(対戦表!A12,$B$3,1)),"",IF(OFFSET(対戦表!A12,$B$3,1)=0,"-",INDEX($B$6:$B$20,OFFSET(対戦表!A12,$B$3,1))))</f>
        <v/>
      </c>
      <c r="C33" s="106"/>
      <c r="D33" s="107" t="str">
        <f ca="1">IF(ISBLANK(OFFSET(対戦表!B12,$B$3,1)),"",IF(OFFSET(対戦表!B12,$B$3,1)=0,"-",INDEX($B$6:$B$20,OFFSET(対戦表!B12,$B$3,1))))</f>
        <v/>
      </c>
      <c r="E33" s="106"/>
      <c r="F33" s="107" t="str">
        <f ca="1">IF(ISBLANK(OFFSET(対戦表!C12,$B$3,1)),"",IF(OFFSET(対戦表!C12,$B$3,1)=0,"-",INDEX($B$6:$B$20,OFFSET(対戦表!C12,$B$3,1))))</f>
        <v/>
      </c>
      <c r="G33" s="106"/>
      <c r="H33" s="107" t="str">
        <f ca="1">IF(ISBLANK(OFFSET(対戦表!D12,$B$3,1)),"",IF(OFFSET(対戦表!D12,$B$3,1)=0,"-",INDEX($B$6:$B$20,OFFSET(対戦表!D12,$B$3,1))))</f>
        <v/>
      </c>
      <c r="I33" s="106"/>
      <c r="J33" s="107" t="str">
        <f ca="1">IF(ISBLANK(OFFSET(対戦表!E12,$B$3,1)),"",IF(OFFSET(対戦表!E12,$B$3,1)=0,"-",INDEX($B$6:$B$20,OFFSET(対戦表!E12,$B$3,1))))</f>
        <v/>
      </c>
      <c r="K33" s="106"/>
      <c r="L33" s="107" t="str">
        <f ca="1">IF(ISBLANK(OFFSET(対戦表!F12,$B$3,1)),"",IF(OFFSET(対戦表!F12,$B$3,1)=0,"-",INDEX($B$6:$B$20,OFFSET(対戦表!F12,$B$3,1))))</f>
        <v/>
      </c>
      <c r="M33" s="106"/>
      <c r="N33" s="107" t="str">
        <f ca="1">IF(ISBLANK(OFFSET(対戦表!G12,$B$3,1)),"",IF(OFFSET(対戦表!G12,$B$3,1)=0,"-",INDEX($B$6:$B$20,OFFSET(対戦表!G12,$B$3,1))))</f>
        <v/>
      </c>
      <c r="O33" s="106"/>
      <c r="P33" s="107" t="str">
        <f ca="1">IF(ISBLANK(OFFSET(対戦表!H12,$B$3,1)),"",IF(OFFSET(対戦表!H12,$B$3,1)=0,"-",INDEX($B$6:$B$20,OFFSET(対戦表!H12,$B$3,1))))</f>
        <v/>
      </c>
      <c r="Q33" s="106"/>
      <c r="R33" s="107" t="str">
        <f ca="1">IF(ISBLANK(OFFSET(対戦表!I12,$B$3,1)),"",IF(OFFSET(対戦表!I12,$B$3,1)=0,"-",INDEX($B$6:$B$20,OFFSET(対戦表!I12,$B$3,1))))</f>
        <v/>
      </c>
      <c r="S33" s="106"/>
      <c r="T33" s="107" t="str">
        <f ca="1">IF(ISBLANK(OFFSET(対戦表!J12,$B$3,1)),"",IF(OFFSET(対戦表!J12,$B$3,1)=0,"-",INDEX($B$6:$B$20,OFFSET(対戦表!J12,$B$3,1))))</f>
        <v/>
      </c>
      <c r="U33" s="106"/>
      <c r="V33" s="107" t="str">
        <f ca="1">IF(ISBLANK(OFFSET(対戦表!K12,$B$3,1)),"",IF(OFFSET(対戦表!K12,$B$3,1)=0,"-",INDEX($B$6:$B$20,OFFSET(対戦表!K12,$B$3,1))))</f>
        <v/>
      </c>
      <c r="W33" s="106"/>
      <c r="X33" s="107" t="str">
        <f ca="1">IF(ISBLANK(OFFSET(対戦表!L12,$B$3,1)),"",IF(OFFSET(対戦表!L12,$B$3,1)=0,"-",INDEX($B$6:$B$20,OFFSET(対戦表!L12,$B$3,1))))</f>
        <v/>
      </c>
      <c r="Y33" s="106"/>
      <c r="Z33" s="107" t="str">
        <f ca="1">IF(ISBLANK(OFFSET(対戦表!M12,$B$3,1)),"",IF(OFFSET(対戦表!M12,$B$3,1)=0,"-",INDEX($B$6:$B$20,OFFSET(対戦表!M12,$B$3,1))))</f>
        <v/>
      </c>
      <c r="AA33" s="106"/>
      <c r="AB33" s="107" t="str">
        <f ca="1">IF(ISBLANK(OFFSET(対戦表!N12,$B$3,1)),"",IF(OFFSET(対戦表!N12,$B$3,1)=0,"-",INDEX($B$6:$B$20,OFFSET(対戦表!N12,$B$3,1))))</f>
        <v/>
      </c>
      <c r="AC33" s="106"/>
      <c r="AE33" s="43"/>
      <c r="AF33" s="44"/>
      <c r="AG33" s="45">
        <f ca="1">AJ30</f>
        <v>1</v>
      </c>
      <c r="AH33" s="121">
        <f t="shared" ref="AH33:AU33" ca="1" si="43">IF(ISNA(AH10),0,IF(AH10="",0,IF(AH$30=$AG33,1,0)*AH10))</f>
        <v>0</v>
      </c>
      <c r="AI33" s="121">
        <f t="shared" ca="1" si="43"/>
        <v>0</v>
      </c>
      <c r="AJ33" s="121">
        <f t="shared" si="43"/>
        <v>0</v>
      </c>
      <c r="AK33" s="121">
        <f t="shared" ca="1" si="43"/>
        <v>0</v>
      </c>
      <c r="AL33" s="121">
        <f t="shared" ca="1" si="43"/>
        <v>0</v>
      </c>
      <c r="AM33" s="121">
        <f t="shared" ca="1" si="43"/>
        <v>0</v>
      </c>
      <c r="AN33" s="121">
        <f t="shared" ca="1" si="43"/>
        <v>0</v>
      </c>
      <c r="AO33" s="121">
        <f t="shared" ca="1" si="43"/>
        <v>0</v>
      </c>
      <c r="AP33" s="121">
        <f t="shared" ca="1" si="43"/>
        <v>0</v>
      </c>
      <c r="AQ33" s="121">
        <f t="shared" ca="1" si="43"/>
        <v>0</v>
      </c>
      <c r="AR33" s="121">
        <f t="shared" ca="1" si="43"/>
        <v>0</v>
      </c>
      <c r="AS33" s="121">
        <f t="shared" ca="1" si="43"/>
        <v>0</v>
      </c>
      <c r="AT33" s="121">
        <f t="shared" ca="1" si="43"/>
        <v>0</v>
      </c>
      <c r="AU33" s="121">
        <f t="shared" ca="1" si="43"/>
        <v>0</v>
      </c>
    </row>
    <row r="34" spans="1:47">
      <c r="A34" s="75" t="s">
        <v>202</v>
      </c>
      <c r="B34" s="105" t="str">
        <f ca="1">IF(ISBLANK(OFFSET(対戦表!A13,$B$3,1)),"",IF(OFFSET(対戦表!A13,$B$3,1)=0,"-",INDEX($B$6:$B$20,OFFSET(対戦表!A13,$B$3,1))))</f>
        <v/>
      </c>
      <c r="C34" s="106"/>
      <c r="D34" s="107" t="str">
        <f ca="1">IF(ISBLANK(OFFSET(対戦表!B13,$B$3,1)),"",IF(OFFSET(対戦表!B13,$B$3,1)=0,"-",INDEX($B$6:$B$20,OFFSET(対戦表!B13,$B$3,1))))</f>
        <v/>
      </c>
      <c r="E34" s="106"/>
      <c r="F34" s="107" t="str">
        <f ca="1">IF(ISBLANK(OFFSET(対戦表!C13,$B$3,1)),"",IF(OFFSET(対戦表!C13,$B$3,1)=0,"-",INDEX($B$6:$B$20,OFFSET(対戦表!C13,$B$3,1))))</f>
        <v/>
      </c>
      <c r="G34" s="106"/>
      <c r="H34" s="107" t="str">
        <f ca="1">IF(ISBLANK(OFFSET(対戦表!D13,$B$3,1)),"",IF(OFFSET(対戦表!D13,$B$3,1)=0,"-",INDEX($B$6:$B$20,OFFSET(対戦表!D13,$B$3,1))))</f>
        <v/>
      </c>
      <c r="I34" s="106"/>
      <c r="J34" s="107" t="str">
        <f ca="1">IF(ISBLANK(OFFSET(対戦表!E13,$B$3,1)),"",IF(OFFSET(対戦表!E13,$B$3,1)=0,"-",INDEX($B$6:$B$20,OFFSET(対戦表!E13,$B$3,1))))</f>
        <v/>
      </c>
      <c r="K34" s="106"/>
      <c r="L34" s="107" t="str">
        <f ca="1">IF(ISBLANK(OFFSET(対戦表!F13,$B$3,1)),"",IF(OFFSET(対戦表!F13,$B$3,1)=0,"-",INDEX($B$6:$B$20,OFFSET(対戦表!F13,$B$3,1))))</f>
        <v/>
      </c>
      <c r="M34" s="106"/>
      <c r="N34" s="107" t="str">
        <f ca="1">IF(ISBLANK(OFFSET(対戦表!G13,$B$3,1)),"",IF(OFFSET(対戦表!G13,$B$3,1)=0,"-",INDEX($B$6:$B$20,OFFSET(対戦表!G13,$B$3,1))))</f>
        <v/>
      </c>
      <c r="O34" s="106"/>
      <c r="P34" s="107" t="str">
        <f ca="1">IF(ISBLANK(OFFSET(対戦表!H13,$B$3,1)),"",IF(OFFSET(対戦表!H13,$B$3,1)=0,"-",INDEX($B$6:$B$20,OFFSET(対戦表!H13,$B$3,1))))</f>
        <v/>
      </c>
      <c r="Q34" s="106"/>
      <c r="R34" s="107" t="str">
        <f ca="1">IF(ISBLANK(OFFSET(対戦表!I13,$B$3,1)),"",IF(OFFSET(対戦表!I13,$B$3,1)=0,"-",INDEX($B$6:$B$20,OFFSET(対戦表!I13,$B$3,1))))</f>
        <v/>
      </c>
      <c r="S34" s="106"/>
      <c r="T34" s="107" t="str">
        <f ca="1">IF(ISBLANK(OFFSET(対戦表!J13,$B$3,1)),"",IF(OFFSET(対戦表!J13,$B$3,1)=0,"-",INDEX($B$6:$B$20,OFFSET(対戦表!J13,$B$3,1))))</f>
        <v/>
      </c>
      <c r="U34" s="106"/>
      <c r="V34" s="107" t="str">
        <f ca="1">IF(ISBLANK(OFFSET(対戦表!K13,$B$3,1)),"",IF(OFFSET(対戦表!K13,$B$3,1)=0,"-",INDEX($B$6:$B$20,OFFSET(対戦表!K13,$B$3,1))))</f>
        <v/>
      </c>
      <c r="W34" s="106"/>
      <c r="X34" s="107" t="str">
        <f ca="1">IF(ISBLANK(OFFSET(対戦表!L13,$B$3,1)),"",IF(OFFSET(対戦表!L13,$B$3,1)=0,"-",INDEX($B$6:$B$20,OFFSET(対戦表!L13,$B$3,1))))</f>
        <v/>
      </c>
      <c r="Y34" s="106"/>
      <c r="Z34" s="107" t="str">
        <f ca="1">IF(ISBLANK(OFFSET(対戦表!M13,$B$3,1)),"",IF(OFFSET(対戦表!M13,$B$3,1)=0,"-",INDEX($B$6:$B$20,OFFSET(対戦表!M13,$B$3,1))))</f>
        <v/>
      </c>
      <c r="AA34" s="106"/>
      <c r="AB34" s="107" t="str">
        <f ca="1">IF(ISBLANK(OFFSET(対戦表!N13,$B$3,1)),"",IF(OFFSET(対戦表!N13,$B$3,1)=0,"-",INDEX($B$6:$B$20,OFFSET(対戦表!N13,$B$3,1))))</f>
        <v/>
      </c>
      <c r="AC34" s="106"/>
      <c r="AE34" s="43"/>
      <c r="AF34" s="44"/>
      <c r="AG34" s="45">
        <f ca="1">AK30</f>
        <v>1</v>
      </c>
      <c r="AH34" s="121">
        <f t="shared" ref="AH34:AU34" ca="1" si="44">IF(ISNA(AH11),0,IF(AH11="",0,IF(AH$30=$AG34,1,0)*AH11))</f>
        <v>0</v>
      </c>
      <c r="AI34" s="121">
        <f t="shared" ca="1" si="44"/>
        <v>0</v>
      </c>
      <c r="AJ34" s="121">
        <f t="shared" ca="1" si="44"/>
        <v>0</v>
      </c>
      <c r="AK34" s="121">
        <f t="shared" si="44"/>
        <v>0</v>
      </c>
      <c r="AL34" s="121">
        <f t="shared" ca="1" si="44"/>
        <v>0</v>
      </c>
      <c r="AM34" s="121">
        <f t="shared" ca="1" si="44"/>
        <v>0</v>
      </c>
      <c r="AN34" s="121">
        <f t="shared" ca="1" si="44"/>
        <v>0</v>
      </c>
      <c r="AO34" s="121">
        <f t="shared" ca="1" si="44"/>
        <v>0</v>
      </c>
      <c r="AP34" s="121">
        <f t="shared" ca="1" si="44"/>
        <v>0</v>
      </c>
      <c r="AQ34" s="121">
        <f t="shared" ca="1" si="44"/>
        <v>0</v>
      </c>
      <c r="AR34" s="121">
        <f t="shared" ca="1" si="44"/>
        <v>0</v>
      </c>
      <c r="AS34" s="121">
        <f t="shared" ca="1" si="44"/>
        <v>0</v>
      </c>
      <c r="AT34" s="121">
        <f t="shared" ca="1" si="44"/>
        <v>0</v>
      </c>
      <c r="AU34" s="121">
        <f t="shared" ca="1" si="44"/>
        <v>0</v>
      </c>
    </row>
    <row r="35" spans="1:47">
      <c r="A35" s="122" t="s">
        <v>203</v>
      </c>
      <c r="B35" s="123" t="str">
        <f ca="1">IF(ISBLANK(OFFSET(対戦表!A14,$B$3,1)),"",IF(OFFSET(対戦表!A14,$B$3,1)=0,"-",INDEX($B$6:$B$20,OFFSET(対戦表!A14,$B$3,1))))</f>
        <v/>
      </c>
      <c r="C35" s="124"/>
      <c r="D35" s="125" t="str">
        <f ca="1">IF(ISBLANK(OFFSET(対戦表!B14,$B$3,1)),"",IF(OFFSET(対戦表!B14,$B$3,1)=0,"-",INDEX($B$6:$B$20,OFFSET(対戦表!B14,$B$3,1))))</f>
        <v/>
      </c>
      <c r="E35" s="124"/>
      <c r="F35" s="125" t="str">
        <f ca="1">IF(ISBLANK(OFFSET(対戦表!C14,$B$3,1)),"",IF(OFFSET(対戦表!C14,$B$3,1)=0,"-",INDEX($B$6:$B$20,OFFSET(対戦表!C14,$B$3,1))))</f>
        <v/>
      </c>
      <c r="G35" s="124"/>
      <c r="H35" s="125" t="str">
        <f ca="1">IF(ISBLANK(OFFSET(対戦表!D14,$B$3,1)),"",IF(OFFSET(対戦表!D14,$B$3,1)=0,"-",INDEX($B$6:$B$20,OFFSET(対戦表!D14,$B$3,1))))</f>
        <v/>
      </c>
      <c r="I35" s="124"/>
      <c r="J35" s="125" t="str">
        <f ca="1">IF(ISBLANK(OFFSET(対戦表!E14,$B$3,1)),"",IF(OFFSET(対戦表!E14,$B$3,1)=0,"-",INDEX($B$6:$B$20,OFFSET(対戦表!E14,$B$3,1))))</f>
        <v/>
      </c>
      <c r="K35" s="124"/>
      <c r="L35" s="125" t="str">
        <f ca="1">IF(ISBLANK(OFFSET(対戦表!F14,$B$3,1)),"",IF(OFFSET(対戦表!F14,$B$3,1)=0,"-",INDEX($B$6:$B$20,OFFSET(対戦表!F14,$B$3,1))))</f>
        <v/>
      </c>
      <c r="M35" s="124"/>
      <c r="N35" s="125" t="str">
        <f ca="1">IF(ISBLANK(OFFSET(対戦表!G14,$B$3,1)),"",IF(OFFSET(対戦表!G14,$B$3,1)=0,"-",INDEX($B$6:$B$20,OFFSET(対戦表!G14,$B$3,1))))</f>
        <v/>
      </c>
      <c r="O35" s="124"/>
      <c r="P35" s="125" t="str">
        <f ca="1">IF(ISBLANK(OFFSET(対戦表!H14,$B$3,1)),"",IF(OFFSET(対戦表!H14,$B$3,1)=0,"-",INDEX($B$6:$B$20,OFFSET(対戦表!H14,$B$3,1))))</f>
        <v/>
      </c>
      <c r="Q35" s="124"/>
      <c r="R35" s="125" t="str">
        <f ca="1">IF(ISBLANK(OFFSET(対戦表!I14,$B$3,1)),"",IF(OFFSET(対戦表!I14,$B$3,1)=0,"-",INDEX($B$6:$B$20,OFFSET(対戦表!I14,$B$3,1))))</f>
        <v/>
      </c>
      <c r="S35" s="124"/>
      <c r="T35" s="125" t="str">
        <f ca="1">IF(ISBLANK(OFFSET(対戦表!J14,$B$3,1)),"",IF(OFFSET(対戦表!J14,$B$3,1)=0,"-",INDEX($B$6:$B$20,OFFSET(対戦表!J14,$B$3,1))))</f>
        <v/>
      </c>
      <c r="U35" s="124"/>
      <c r="V35" s="125" t="str">
        <f ca="1">IF(ISBLANK(OFFSET(対戦表!K14,$B$3,1)),"",IF(OFFSET(対戦表!K14,$B$3,1)=0,"-",INDEX($B$6:$B$20,OFFSET(対戦表!K14,$B$3,1))))</f>
        <v/>
      </c>
      <c r="W35" s="124"/>
      <c r="X35" s="125" t="str">
        <f ca="1">IF(ISBLANK(OFFSET(対戦表!L14,$B$3,1)),"",IF(OFFSET(対戦表!L14,$B$3,1)=0,"-",INDEX($B$6:$B$20,OFFSET(対戦表!L14,$B$3,1))))</f>
        <v/>
      </c>
      <c r="Y35" s="124"/>
      <c r="Z35" s="125" t="str">
        <f ca="1">IF(ISBLANK(OFFSET(対戦表!M14,$B$3,1)),"",IF(OFFSET(対戦表!M14,$B$3,1)=0,"-",INDEX($B$6:$B$20,OFFSET(対戦表!M14,$B$3,1))))</f>
        <v/>
      </c>
      <c r="AA35" s="124"/>
      <c r="AB35" s="125" t="str">
        <f ca="1">IF(ISBLANK(OFFSET(対戦表!N14,$B$3,1)),"",IF(OFFSET(対戦表!N14,$B$3,1)=0,"-",INDEX($B$6:$B$20,OFFSET(対戦表!N14,$B$3,1))))</f>
        <v/>
      </c>
      <c r="AC35" s="124"/>
      <c r="AE35" s="43"/>
      <c r="AF35" s="44"/>
      <c r="AG35" s="45">
        <f ca="1">AL30</f>
        <v>1</v>
      </c>
      <c r="AH35" s="121">
        <f t="shared" ref="AH35:AU35" ca="1" si="45">IF(ISNA(AH12),0,IF(AH12="",0,IF(AH$30=$AG35,1,0)*AH12))</f>
        <v>0</v>
      </c>
      <c r="AI35" s="121">
        <f t="shared" ca="1" si="45"/>
        <v>0</v>
      </c>
      <c r="AJ35" s="121">
        <f t="shared" ca="1" si="45"/>
        <v>0</v>
      </c>
      <c r="AK35" s="121">
        <f t="shared" ca="1" si="45"/>
        <v>0</v>
      </c>
      <c r="AL35" s="121">
        <f t="shared" si="45"/>
        <v>0</v>
      </c>
      <c r="AM35" s="121">
        <f t="shared" ca="1" si="45"/>
        <v>0</v>
      </c>
      <c r="AN35" s="121">
        <f t="shared" ca="1" si="45"/>
        <v>0</v>
      </c>
      <c r="AO35" s="121">
        <f t="shared" ca="1" si="45"/>
        <v>0</v>
      </c>
      <c r="AP35" s="121">
        <f t="shared" ca="1" si="45"/>
        <v>0</v>
      </c>
      <c r="AQ35" s="121">
        <f t="shared" ca="1" si="45"/>
        <v>0</v>
      </c>
      <c r="AR35" s="121">
        <f t="shared" ca="1" si="45"/>
        <v>0</v>
      </c>
      <c r="AS35" s="121">
        <f t="shared" ca="1" si="45"/>
        <v>0</v>
      </c>
      <c r="AT35" s="121">
        <f t="shared" ca="1" si="45"/>
        <v>0</v>
      </c>
      <c r="AU35" s="121">
        <f t="shared" ca="1" si="45"/>
        <v>0</v>
      </c>
    </row>
    <row r="36" spans="1:47">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3"/>
      <c r="AF36" s="44"/>
      <c r="AG36" s="45">
        <f ca="1">AM30</f>
        <v>1</v>
      </c>
      <c r="AH36" s="121">
        <f t="shared" ref="AH36:AU36" ca="1" si="46">IF(ISNA(AH13),0,IF(AH13="",0,IF(AH$30=$AG36,1,0)*AH13))</f>
        <v>0</v>
      </c>
      <c r="AI36" s="121">
        <f t="shared" ca="1" si="46"/>
        <v>0</v>
      </c>
      <c r="AJ36" s="121">
        <f t="shared" ca="1" si="46"/>
        <v>0</v>
      </c>
      <c r="AK36" s="121">
        <f t="shared" ca="1" si="46"/>
        <v>0</v>
      </c>
      <c r="AL36" s="121">
        <f t="shared" ca="1" si="46"/>
        <v>0</v>
      </c>
      <c r="AM36" s="121">
        <f t="shared" si="46"/>
        <v>0</v>
      </c>
      <c r="AN36" s="121">
        <f t="shared" ca="1" si="46"/>
        <v>0</v>
      </c>
      <c r="AO36" s="121">
        <f t="shared" ca="1" si="46"/>
        <v>0</v>
      </c>
      <c r="AP36" s="121">
        <f t="shared" ca="1" si="46"/>
        <v>0</v>
      </c>
      <c r="AQ36" s="121">
        <f t="shared" ca="1" si="46"/>
        <v>0</v>
      </c>
      <c r="AR36" s="121">
        <f t="shared" ca="1" si="46"/>
        <v>0</v>
      </c>
      <c r="AS36" s="121">
        <f t="shared" ca="1" si="46"/>
        <v>0</v>
      </c>
      <c r="AT36" s="121">
        <f t="shared" ca="1" si="46"/>
        <v>0</v>
      </c>
      <c r="AU36" s="121">
        <f t="shared" ca="1" si="46"/>
        <v>0</v>
      </c>
    </row>
    <row r="37" spans="1:47" ht="14.25" customHeight="1">
      <c r="AE37" s="43"/>
      <c r="AF37" s="44"/>
      <c r="AG37" s="45">
        <f ca="1">AN30</f>
        <v>1</v>
      </c>
      <c r="AH37" s="121">
        <f t="shared" ref="AH37:AU37" ca="1" si="47">IF(ISNA(AH14),0,IF(AH14="",0,IF(AH$30=$AG37,1,0)*AH14))</f>
        <v>0</v>
      </c>
      <c r="AI37" s="121">
        <f t="shared" ca="1" si="47"/>
        <v>0</v>
      </c>
      <c r="AJ37" s="121">
        <f t="shared" ca="1" si="47"/>
        <v>0</v>
      </c>
      <c r="AK37" s="121">
        <f t="shared" ca="1" si="47"/>
        <v>0</v>
      </c>
      <c r="AL37" s="121">
        <f t="shared" ca="1" si="47"/>
        <v>0</v>
      </c>
      <c r="AM37" s="121">
        <f t="shared" ca="1" si="47"/>
        <v>0</v>
      </c>
      <c r="AN37" s="121">
        <f t="shared" si="47"/>
        <v>0</v>
      </c>
      <c r="AO37" s="121">
        <f t="shared" ca="1" si="47"/>
        <v>0</v>
      </c>
      <c r="AP37" s="121">
        <f t="shared" ca="1" si="47"/>
        <v>0</v>
      </c>
      <c r="AQ37" s="121">
        <f t="shared" ca="1" si="47"/>
        <v>0</v>
      </c>
      <c r="AR37" s="121">
        <f t="shared" ca="1" si="47"/>
        <v>0</v>
      </c>
      <c r="AS37" s="121">
        <f t="shared" ca="1" si="47"/>
        <v>0</v>
      </c>
      <c r="AT37" s="121">
        <f t="shared" ca="1" si="47"/>
        <v>0</v>
      </c>
      <c r="AU37" s="121">
        <f t="shared" ca="1" si="47"/>
        <v>0</v>
      </c>
    </row>
    <row r="38" spans="1:47" ht="14.25" customHeight="1">
      <c r="R38" s="237" t="s">
        <v>204</v>
      </c>
      <c r="S38" s="237"/>
      <c r="T38" s="237"/>
      <c r="U38" s="237"/>
      <c r="V38" s="237"/>
      <c r="W38" s="237"/>
      <c r="X38" s="237"/>
      <c r="Y38" s="237"/>
      <c r="Z38" s="237"/>
      <c r="AE38" s="43"/>
      <c r="AF38" s="44"/>
      <c r="AG38" s="45">
        <f ca="1">AO30</f>
        <v>1</v>
      </c>
      <c r="AH38" s="121">
        <f t="shared" ref="AH38:AU38" ca="1" si="48">IF(ISNA(AH15),0,IF(AH15="",0,IF(AH$30=$AG38,1,0)*AH15))</f>
        <v>0</v>
      </c>
      <c r="AI38" s="121">
        <f t="shared" ca="1" si="48"/>
        <v>0</v>
      </c>
      <c r="AJ38" s="121">
        <f t="shared" ca="1" si="48"/>
        <v>0</v>
      </c>
      <c r="AK38" s="121">
        <f t="shared" ca="1" si="48"/>
        <v>0</v>
      </c>
      <c r="AL38" s="121">
        <f t="shared" ca="1" si="48"/>
        <v>0</v>
      </c>
      <c r="AM38" s="121">
        <f t="shared" ca="1" si="48"/>
        <v>0</v>
      </c>
      <c r="AN38" s="121">
        <f t="shared" ca="1" si="48"/>
        <v>0</v>
      </c>
      <c r="AO38" s="121">
        <f t="shared" si="48"/>
        <v>0</v>
      </c>
      <c r="AP38" s="121">
        <f t="shared" ca="1" si="48"/>
        <v>0</v>
      </c>
      <c r="AQ38" s="121">
        <f t="shared" ca="1" si="48"/>
        <v>0</v>
      </c>
      <c r="AR38" s="121">
        <f t="shared" ca="1" si="48"/>
        <v>0</v>
      </c>
      <c r="AS38" s="121">
        <f t="shared" ca="1" si="48"/>
        <v>0</v>
      </c>
      <c r="AT38" s="121">
        <f t="shared" ca="1" si="48"/>
        <v>0</v>
      </c>
      <c r="AU38" s="121">
        <f t="shared" ca="1" si="48"/>
        <v>0</v>
      </c>
    </row>
    <row r="39" spans="1:47" ht="14.25" customHeight="1">
      <c r="A39" s="127" t="s">
        <v>205</v>
      </c>
      <c r="R39" s="237"/>
      <c r="S39" s="237"/>
      <c r="T39" s="237"/>
      <c r="U39" s="237"/>
      <c r="V39" s="237"/>
      <c r="W39" s="237"/>
      <c r="X39" s="237"/>
      <c r="Y39" s="237"/>
      <c r="Z39" s="237"/>
      <c r="AE39" s="43"/>
      <c r="AF39" s="44"/>
      <c r="AG39" s="45">
        <f ca="1">AP30</f>
        <v>1</v>
      </c>
      <c r="AH39" s="121">
        <f t="shared" ref="AH39:AU39" ca="1" si="49">IF(ISNA(AH16),0,IF(AH16="",0,IF(AH$30=$AG39,1,0)*AH16))</f>
        <v>0</v>
      </c>
      <c r="AI39" s="121">
        <f t="shared" ca="1" si="49"/>
        <v>0</v>
      </c>
      <c r="AJ39" s="121">
        <f t="shared" ca="1" si="49"/>
        <v>0</v>
      </c>
      <c r="AK39" s="121">
        <f t="shared" ca="1" si="49"/>
        <v>0</v>
      </c>
      <c r="AL39" s="121">
        <f t="shared" ca="1" si="49"/>
        <v>0</v>
      </c>
      <c r="AM39" s="121">
        <f t="shared" ca="1" si="49"/>
        <v>0</v>
      </c>
      <c r="AN39" s="121">
        <f t="shared" ca="1" si="49"/>
        <v>0</v>
      </c>
      <c r="AO39" s="121">
        <f t="shared" ca="1" si="49"/>
        <v>0</v>
      </c>
      <c r="AP39" s="121">
        <f t="shared" si="49"/>
        <v>0</v>
      </c>
      <c r="AQ39" s="121">
        <f t="shared" ca="1" si="49"/>
        <v>0</v>
      </c>
      <c r="AR39" s="121">
        <f t="shared" ca="1" si="49"/>
        <v>0</v>
      </c>
      <c r="AS39" s="121">
        <f t="shared" ca="1" si="49"/>
        <v>0</v>
      </c>
      <c r="AT39" s="121">
        <f t="shared" ca="1" si="49"/>
        <v>0</v>
      </c>
      <c r="AU39" s="121">
        <f t="shared" ca="1" si="49"/>
        <v>0</v>
      </c>
    </row>
    <row r="40" spans="1:47" ht="14.25" customHeight="1">
      <c r="A40" s="51"/>
      <c r="B40" s="128" t="str">
        <f>A41</f>
        <v>UNI</v>
      </c>
      <c r="C40" s="128" t="str">
        <f>A42</f>
        <v>金FB</v>
      </c>
      <c r="D40" s="128" t="str">
        <f>A43</f>
        <v>MGα</v>
      </c>
      <c r="E40" s="128" t="str">
        <f>A44</f>
        <v>AKB</v>
      </c>
      <c r="F40" s="128" t="str">
        <f>A45</f>
        <v>SDL</v>
      </c>
      <c r="G40" s="128" t="str">
        <f>A46</f>
        <v>ファー</v>
      </c>
      <c r="H40" s="128" t="str">
        <f>A47</f>
        <v>K&amp;Q</v>
      </c>
      <c r="I40" s="128" t="str">
        <f>A48</f>
        <v>BSO</v>
      </c>
      <c r="J40" s="128" t="str">
        <f>A49</f>
        <v>エスパ</v>
      </c>
      <c r="K40" s="128" t="str">
        <f>A50</f>
        <v>AMD</v>
      </c>
      <c r="L40" s="128" t="str">
        <f>A51</f>
        <v/>
      </c>
      <c r="M40" s="128" t="str">
        <f>A52</f>
        <v/>
      </c>
      <c r="N40" s="128" t="str">
        <f>A53</f>
        <v/>
      </c>
      <c r="O40" s="129" t="str">
        <f>A54</f>
        <v/>
      </c>
      <c r="P40" s="130"/>
      <c r="R40" s="237"/>
      <c r="S40" s="237"/>
      <c r="T40" s="237"/>
      <c r="U40" s="237"/>
      <c r="V40" s="237"/>
      <c r="W40" s="237"/>
      <c r="X40" s="237"/>
      <c r="Y40" s="237"/>
      <c r="Z40" s="237"/>
      <c r="AE40" s="43"/>
      <c r="AF40" s="44"/>
      <c r="AG40" s="45">
        <f ca="1">AQ$30</f>
        <v>1</v>
      </c>
      <c r="AH40" s="121">
        <f t="shared" ref="AH40:AU40" ca="1" si="50">IF(ISNA(AH17),0,IF(AH17="",0,IF(AH$30=$AG40,1,0)*AH17))</f>
        <v>0</v>
      </c>
      <c r="AI40" s="121">
        <f t="shared" ca="1" si="50"/>
        <v>0</v>
      </c>
      <c r="AJ40" s="121">
        <f t="shared" ca="1" si="50"/>
        <v>0</v>
      </c>
      <c r="AK40" s="121">
        <f t="shared" ca="1" si="50"/>
        <v>0</v>
      </c>
      <c r="AL40" s="121">
        <f t="shared" ca="1" si="50"/>
        <v>0</v>
      </c>
      <c r="AM40" s="121">
        <f t="shared" ca="1" si="50"/>
        <v>0</v>
      </c>
      <c r="AN40" s="121">
        <f t="shared" ca="1" si="50"/>
        <v>0</v>
      </c>
      <c r="AO40" s="121">
        <f t="shared" ca="1" si="50"/>
        <v>0</v>
      </c>
      <c r="AP40" s="121">
        <f t="shared" ca="1" si="50"/>
        <v>0</v>
      </c>
      <c r="AQ40" s="121">
        <f t="shared" si="50"/>
        <v>0</v>
      </c>
      <c r="AR40" s="121">
        <f t="shared" ca="1" si="50"/>
        <v>0</v>
      </c>
      <c r="AS40" s="121">
        <f t="shared" ca="1" si="50"/>
        <v>0</v>
      </c>
      <c r="AT40" s="121">
        <f t="shared" ca="1" si="50"/>
        <v>0</v>
      </c>
      <c r="AU40" s="121">
        <f t="shared" ca="1" si="50"/>
        <v>0</v>
      </c>
    </row>
    <row r="41" spans="1:47" ht="14.25" customHeight="1">
      <c r="A41" s="131" t="str">
        <f t="shared" ref="A41:A54" si="51">B6</f>
        <v>UNI</v>
      </c>
      <c r="B41" s="132">
        <f>AH8</f>
        <v>0</v>
      </c>
      <c r="C41" s="133" t="str">
        <f t="shared" ref="C41:O41" ca="1" si="52">IF(ISNA(AI8),"",AI8)</f>
        <v/>
      </c>
      <c r="D41" s="133" t="str">
        <f t="shared" ca="1" si="52"/>
        <v/>
      </c>
      <c r="E41" s="133" t="str">
        <f t="shared" ca="1" si="52"/>
        <v/>
      </c>
      <c r="F41" s="133" t="str">
        <f t="shared" ca="1" si="52"/>
        <v/>
      </c>
      <c r="G41" s="133" t="str">
        <f t="shared" ca="1" si="52"/>
        <v/>
      </c>
      <c r="H41" s="133" t="str">
        <f t="shared" ca="1" si="52"/>
        <v/>
      </c>
      <c r="I41" s="133" t="str">
        <f t="shared" ca="1" si="52"/>
        <v/>
      </c>
      <c r="J41" s="133" t="str">
        <f t="shared" ca="1" si="52"/>
        <v/>
      </c>
      <c r="K41" s="133" t="str">
        <f t="shared" ca="1" si="52"/>
        <v/>
      </c>
      <c r="L41" s="133" t="str">
        <f t="shared" ca="1" si="52"/>
        <v/>
      </c>
      <c r="M41" s="133" t="str">
        <f t="shared" ca="1" si="52"/>
        <v/>
      </c>
      <c r="N41" s="133" t="str">
        <f t="shared" ca="1" si="52"/>
        <v/>
      </c>
      <c r="O41" s="134" t="str">
        <f t="shared" ca="1" si="52"/>
        <v/>
      </c>
      <c r="P41" s="130"/>
      <c r="Q41" s="135"/>
      <c r="S41" s="135"/>
      <c r="T41" s="135"/>
      <c r="U41" s="135"/>
      <c r="AE41" s="43"/>
      <c r="AF41" s="44"/>
      <c r="AG41" s="45">
        <f ca="1">AR$30</f>
        <v>1</v>
      </c>
      <c r="AH41" s="121">
        <f t="shared" ref="AH41:AU41" ca="1" si="53">IF(ISNA(AH18),0,IF(AH18="",0,IF(AH$30=$AG41,1,0)*AH18))</f>
        <v>0</v>
      </c>
      <c r="AI41" s="121">
        <f t="shared" ca="1" si="53"/>
        <v>0</v>
      </c>
      <c r="AJ41" s="121">
        <f t="shared" ca="1" si="53"/>
        <v>0</v>
      </c>
      <c r="AK41" s="121">
        <f t="shared" ca="1" si="53"/>
        <v>0</v>
      </c>
      <c r="AL41" s="121">
        <f t="shared" ca="1" si="53"/>
        <v>0</v>
      </c>
      <c r="AM41" s="121">
        <f t="shared" ca="1" si="53"/>
        <v>0</v>
      </c>
      <c r="AN41" s="121">
        <f t="shared" ca="1" si="53"/>
        <v>0</v>
      </c>
      <c r="AO41" s="121">
        <f t="shared" ca="1" si="53"/>
        <v>0</v>
      </c>
      <c r="AP41" s="121">
        <f t="shared" ca="1" si="53"/>
        <v>0</v>
      </c>
      <c r="AQ41" s="121">
        <f t="shared" ca="1" si="53"/>
        <v>0</v>
      </c>
      <c r="AR41" s="121">
        <f t="shared" si="53"/>
        <v>0</v>
      </c>
      <c r="AS41" s="121">
        <f t="shared" ca="1" si="53"/>
        <v>0</v>
      </c>
      <c r="AT41" s="121">
        <f t="shared" ca="1" si="53"/>
        <v>0</v>
      </c>
      <c r="AU41" s="121">
        <f t="shared" ca="1" si="53"/>
        <v>0</v>
      </c>
    </row>
    <row r="42" spans="1:47" ht="14.25" customHeight="1">
      <c r="A42" s="131" t="str">
        <f t="shared" si="51"/>
        <v>金FB</v>
      </c>
      <c r="B42" s="136" t="str">
        <f t="shared" ref="B42:B54" ca="1" si="54">IF(ISNA(AH9),"",IF(AH9=1,IF(AH9=INDEX($B$41:$O$54,COLUMN()-COLUMN($A$40),ROW()-ROW($A$40)),AH9,"NG"),IF(OR(AH9=2,AH9=3),IF(INDEX($B$41:$O$54,COLUMN()-COLUMN($A$40),ROW()-ROW($A$40))=0,AH9,"NG"),IF(AH9=0,IF(OR(INDEX($B$41:$O$54,COLUMN()-COLUMN($A$40),ROW()-ROW($A$40))=2,INDEX($B$41:$O$54,COLUMN()-COLUMN($A$40),ROW()-ROW($A$40))=3),AH9,"NG"),""))))</f>
        <v/>
      </c>
      <c r="C42" s="137">
        <f>AI9</f>
        <v>0</v>
      </c>
      <c r="D42" s="57" t="str">
        <f t="shared" ref="D42:O42" ca="1" si="55">IF(ISNA(AJ9),"",AJ9)</f>
        <v/>
      </c>
      <c r="E42" s="57" t="str">
        <f t="shared" ca="1" si="55"/>
        <v/>
      </c>
      <c r="F42" s="57" t="str">
        <f t="shared" ca="1" si="55"/>
        <v/>
      </c>
      <c r="G42" s="57" t="str">
        <f t="shared" ca="1" si="55"/>
        <v/>
      </c>
      <c r="H42" s="57" t="str">
        <f t="shared" ca="1" si="55"/>
        <v/>
      </c>
      <c r="I42" s="57" t="str">
        <f t="shared" ca="1" si="55"/>
        <v/>
      </c>
      <c r="J42" s="57" t="str">
        <f t="shared" ca="1" si="55"/>
        <v/>
      </c>
      <c r="K42" s="57" t="str">
        <f t="shared" ca="1" si="55"/>
        <v/>
      </c>
      <c r="L42" s="57" t="str">
        <f t="shared" ca="1" si="55"/>
        <v/>
      </c>
      <c r="M42" s="57" t="str">
        <f t="shared" ca="1" si="55"/>
        <v/>
      </c>
      <c r="N42" s="57" t="str">
        <f t="shared" ca="1" si="55"/>
        <v/>
      </c>
      <c r="O42" s="58" t="str">
        <f t="shared" ca="1" si="55"/>
        <v/>
      </c>
      <c r="P42" s="130"/>
      <c r="Q42" s="135"/>
      <c r="R42" s="135"/>
      <c r="S42" s="135"/>
      <c r="T42" s="135"/>
      <c r="U42" s="135"/>
      <c r="AE42" s="43"/>
      <c r="AF42" s="44"/>
      <c r="AG42" s="45">
        <f ca="1">AS$30</f>
        <v>1</v>
      </c>
      <c r="AH42" s="121">
        <f t="shared" ref="AH42:AU42" ca="1" si="56">IF(ISNA(AH19),0,IF(AH19="",0,IF(AH$30=$AG42,1,0)*AH19))</f>
        <v>0</v>
      </c>
      <c r="AI42" s="121">
        <f t="shared" ca="1" si="56"/>
        <v>0</v>
      </c>
      <c r="AJ42" s="121">
        <f t="shared" ca="1" si="56"/>
        <v>0</v>
      </c>
      <c r="AK42" s="121">
        <f t="shared" ca="1" si="56"/>
        <v>0</v>
      </c>
      <c r="AL42" s="121">
        <f t="shared" ca="1" si="56"/>
        <v>0</v>
      </c>
      <c r="AM42" s="121">
        <f t="shared" ca="1" si="56"/>
        <v>0</v>
      </c>
      <c r="AN42" s="121">
        <f t="shared" ca="1" si="56"/>
        <v>0</v>
      </c>
      <c r="AO42" s="121">
        <f t="shared" ca="1" si="56"/>
        <v>0</v>
      </c>
      <c r="AP42" s="121">
        <f t="shared" ca="1" si="56"/>
        <v>0</v>
      </c>
      <c r="AQ42" s="121">
        <f t="shared" ca="1" si="56"/>
        <v>0</v>
      </c>
      <c r="AR42" s="121">
        <f t="shared" ca="1" si="56"/>
        <v>0</v>
      </c>
      <c r="AS42" s="121">
        <f t="shared" si="56"/>
        <v>0</v>
      </c>
      <c r="AT42" s="121">
        <f t="shared" ca="1" si="56"/>
        <v>0</v>
      </c>
      <c r="AU42" s="121">
        <f t="shared" ca="1" si="56"/>
        <v>0</v>
      </c>
    </row>
    <row r="43" spans="1:47" ht="14.25" customHeight="1">
      <c r="A43" s="131" t="str">
        <f t="shared" si="51"/>
        <v>MGα</v>
      </c>
      <c r="B43" s="136" t="str">
        <f t="shared" ca="1" si="54"/>
        <v/>
      </c>
      <c r="C43" s="138" t="str">
        <f t="shared" ref="C43:C54" ca="1" si="57">IF(ISNA(AI10),"",IF(AI10=1,IF(AI10=INDEX($B$41:$O$54,COLUMN()-COLUMN($A$40),ROW()-ROW($A$40)),AI10,"NG"),IF(OR(AI10=2,AI10=3),IF(INDEX($B$41:$O$54,COLUMN()-COLUMN($A$40),ROW()-ROW($A$40))=0,AI10,"NG"),IF(AI10=0,IF(OR(INDEX($B$41:$O$54,COLUMN()-COLUMN($A$40),ROW()-ROW($A$40))=2,INDEX($B$41:$O$54,COLUMN()-COLUMN($A$40),ROW()-ROW($A$40))=3),AI10,"NG"),""))))</f>
        <v/>
      </c>
      <c r="D43" s="137">
        <f>AJ10</f>
        <v>0</v>
      </c>
      <c r="E43" s="57" t="str">
        <f t="shared" ref="E43:O43" ca="1" si="58">IF(ISNA(AK10),"",AK10)</f>
        <v/>
      </c>
      <c r="F43" s="57" t="str">
        <f t="shared" ca="1" si="58"/>
        <v/>
      </c>
      <c r="G43" s="57" t="str">
        <f t="shared" ca="1" si="58"/>
        <v/>
      </c>
      <c r="H43" s="57" t="str">
        <f t="shared" ca="1" si="58"/>
        <v/>
      </c>
      <c r="I43" s="57" t="str">
        <f t="shared" ca="1" si="58"/>
        <v/>
      </c>
      <c r="J43" s="57" t="str">
        <f t="shared" ca="1" si="58"/>
        <v/>
      </c>
      <c r="K43" s="57" t="str">
        <f t="shared" ca="1" si="58"/>
        <v/>
      </c>
      <c r="L43" s="57" t="str">
        <f t="shared" ca="1" si="58"/>
        <v/>
      </c>
      <c r="M43" s="57" t="str">
        <f t="shared" ca="1" si="58"/>
        <v/>
      </c>
      <c r="N43" s="57" t="str">
        <f t="shared" ca="1" si="58"/>
        <v/>
      </c>
      <c r="O43" s="58" t="str">
        <f t="shared" ca="1" si="58"/>
        <v/>
      </c>
      <c r="P43" s="130"/>
      <c r="Q43" s="238" t="str">
        <f ca="1">IF(COUNTIF(B41:O54,"NG")&gt;0,"どっか入力がおかしいところがあるようです",IF(ISNA($B$2),IF(ISBLANK(B1),"リーグ名を入力してください",CONCATENATE("リーグ名「",$B$1,"」は、リーグ割り当てシートに存在しないようです")),""))</f>
        <v/>
      </c>
      <c r="R43" s="238"/>
      <c r="S43" s="238"/>
      <c r="T43" s="238"/>
      <c r="U43" s="238"/>
      <c r="V43" s="238"/>
      <c r="W43" s="238"/>
      <c r="X43" s="238"/>
      <c r="Y43" s="238"/>
      <c r="AE43" s="43"/>
      <c r="AF43" s="44"/>
      <c r="AG43" s="45">
        <f ca="1">AT$30</f>
        <v>1</v>
      </c>
      <c r="AH43" s="121">
        <f t="shared" ref="AH43:AU43" ca="1" si="59">IF(ISNA(AH20),0,IF(AH20="",0,IF(AH$30=$AG43,1,0)*AH20))</f>
        <v>0</v>
      </c>
      <c r="AI43" s="121">
        <f t="shared" ca="1" si="59"/>
        <v>0</v>
      </c>
      <c r="AJ43" s="121">
        <f t="shared" ca="1" si="59"/>
        <v>0</v>
      </c>
      <c r="AK43" s="121">
        <f t="shared" ca="1" si="59"/>
        <v>0</v>
      </c>
      <c r="AL43" s="121">
        <f t="shared" ca="1" si="59"/>
        <v>0</v>
      </c>
      <c r="AM43" s="121">
        <f t="shared" ca="1" si="59"/>
        <v>0</v>
      </c>
      <c r="AN43" s="121">
        <f t="shared" ca="1" si="59"/>
        <v>0</v>
      </c>
      <c r="AO43" s="121">
        <f t="shared" ca="1" si="59"/>
        <v>0</v>
      </c>
      <c r="AP43" s="121">
        <f t="shared" ca="1" si="59"/>
        <v>0</v>
      </c>
      <c r="AQ43" s="121">
        <f t="shared" ca="1" si="59"/>
        <v>0</v>
      </c>
      <c r="AR43" s="121">
        <f t="shared" ca="1" si="59"/>
        <v>0</v>
      </c>
      <c r="AS43" s="121">
        <f t="shared" ca="1" si="59"/>
        <v>0</v>
      </c>
      <c r="AT43" s="121">
        <f t="shared" si="59"/>
        <v>0</v>
      </c>
      <c r="AU43" s="121">
        <f t="shared" ca="1" si="59"/>
        <v>0</v>
      </c>
    </row>
    <row r="44" spans="1:47" ht="14.25" customHeight="1">
      <c r="A44" s="131" t="str">
        <f t="shared" si="51"/>
        <v>AKB</v>
      </c>
      <c r="B44" s="136" t="str">
        <f t="shared" ca="1" si="54"/>
        <v/>
      </c>
      <c r="C44" s="138" t="str">
        <f t="shared" ca="1" si="57"/>
        <v/>
      </c>
      <c r="D44" s="138" t="str">
        <f t="shared" ref="D44:D54" ca="1" si="60">IF(ISNA(AJ11),"",IF(AJ11=1,IF(AJ11=INDEX($B$41:$O$54,COLUMN()-COLUMN($A$40),ROW()-ROW($A$40)),AJ11,"NG"),IF(OR(AJ11=2,AJ11=3),IF(INDEX($B$41:$O$54,COLUMN()-COLUMN($A$40),ROW()-ROW($A$40))=0,AJ11,"NG"),IF(AJ11=0,IF(OR(INDEX($B$41:$O$54,COLUMN()-COLUMN($A$40),ROW()-ROW($A$40))=2,INDEX($B$41:$O$54,COLUMN()-COLUMN($A$40),ROW()-ROW($A$40))=3),AJ11,"NG"),""))))</f>
        <v/>
      </c>
      <c r="E44" s="137">
        <f>AK11</f>
        <v>0</v>
      </c>
      <c r="F44" s="57" t="str">
        <f t="shared" ref="F44:O44" ca="1" si="61">IF(ISNA(AL11),"",AL11)</f>
        <v/>
      </c>
      <c r="G44" s="57" t="str">
        <f t="shared" ca="1" si="61"/>
        <v/>
      </c>
      <c r="H44" s="57" t="str">
        <f t="shared" ca="1" si="61"/>
        <v/>
      </c>
      <c r="I44" s="57" t="str">
        <f t="shared" ca="1" si="61"/>
        <v/>
      </c>
      <c r="J44" s="57" t="str">
        <f t="shared" ca="1" si="61"/>
        <v/>
      </c>
      <c r="K44" s="57" t="str">
        <f t="shared" ca="1" si="61"/>
        <v/>
      </c>
      <c r="L44" s="57" t="str">
        <f t="shared" ca="1" si="61"/>
        <v/>
      </c>
      <c r="M44" s="57" t="str">
        <f t="shared" ca="1" si="61"/>
        <v/>
      </c>
      <c r="N44" s="57" t="str">
        <f t="shared" ca="1" si="61"/>
        <v/>
      </c>
      <c r="O44" s="58" t="str">
        <f t="shared" ca="1" si="61"/>
        <v/>
      </c>
      <c r="P44" s="130"/>
      <c r="Q44" s="238"/>
      <c r="R44" s="238"/>
      <c r="S44" s="238"/>
      <c r="T44" s="238"/>
      <c r="U44" s="238"/>
      <c r="V44" s="238"/>
      <c r="W44" s="238"/>
      <c r="X44" s="238"/>
      <c r="Y44" s="238"/>
      <c r="AE44" s="43"/>
      <c r="AF44" s="44"/>
      <c r="AG44" s="45">
        <f ca="1">AU$30</f>
        <v>1</v>
      </c>
      <c r="AH44" s="121">
        <f t="shared" ref="AH44:AU44" ca="1" si="62">IF(ISNA(AH21),0,IF(AH21="",0,IF(AH$30=$AG44,1,0)*AH21))</f>
        <v>0</v>
      </c>
      <c r="AI44" s="121">
        <f t="shared" ca="1" si="62"/>
        <v>0</v>
      </c>
      <c r="AJ44" s="121">
        <f t="shared" ca="1" si="62"/>
        <v>0</v>
      </c>
      <c r="AK44" s="121">
        <f t="shared" ca="1" si="62"/>
        <v>0</v>
      </c>
      <c r="AL44" s="121">
        <f t="shared" ca="1" si="62"/>
        <v>0</v>
      </c>
      <c r="AM44" s="121">
        <f t="shared" ca="1" si="62"/>
        <v>0</v>
      </c>
      <c r="AN44" s="121">
        <f t="shared" ca="1" si="62"/>
        <v>0</v>
      </c>
      <c r="AO44" s="121">
        <f t="shared" ca="1" si="62"/>
        <v>0</v>
      </c>
      <c r="AP44" s="121">
        <f t="shared" ca="1" si="62"/>
        <v>0</v>
      </c>
      <c r="AQ44" s="121">
        <f t="shared" ca="1" si="62"/>
        <v>0</v>
      </c>
      <c r="AR44" s="121">
        <f t="shared" ca="1" si="62"/>
        <v>0</v>
      </c>
      <c r="AS44" s="121">
        <f t="shared" ca="1" si="62"/>
        <v>0</v>
      </c>
      <c r="AT44" s="121">
        <f t="shared" ca="1" si="62"/>
        <v>0</v>
      </c>
      <c r="AU44" s="121">
        <f t="shared" si="62"/>
        <v>0</v>
      </c>
    </row>
    <row r="45" spans="1:47" ht="14.25" customHeight="1">
      <c r="A45" s="131" t="str">
        <f t="shared" si="51"/>
        <v>SDL</v>
      </c>
      <c r="B45" s="136" t="str">
        <f t="shared" ca="1" si="54"/>
        <v/>
      </c>
      <c r="C45" s="138" t="str">
        <f t="shared" ca="1" si="57"/>
        <v/>
      </c>
      <c r="D45" s="138" t="str">
        <f t="shared" ca="1" si="60"/>
        <v/>
      </c>
      <c r="E45" s="138" t="str">
        <f t="shared" ref="E45:E54" ca="1" si="63">IF(ISNA(AK12),"",IF(AK12=1,IF(AK12=INDEX($B$41:$O$54,COLUMN()-COLUMN($A$40),ROW()-ROW($A$40)),AK12,"NG"),IF(OR(AK12=2,AK12=3),IF(INDEX($B$41:$O$54,COLUMN()-COLUMN($A$40),ROW()-ROW($A$40))=0,AK12,"NG"),IF(AK12=0,IF(OR(INDEX($B$41:$O$54,COLUMN()-COLUMN($A$40),ROW()-ROW($A$40))=2,INDEX($B$41:$O$54,COLUMN()-COLUMN($A$40),ROW()-ROW($A$40))=3),AK12,"NG"),""))))</f>
        <v/>
      </c>
      <c r="F45" s="137">
        <f>AL12</f>
        <v>0</v>
      </c>
      <c r="G45" s="57" t="str">
        <f t="shared" ref="G45:O45" ca="1" si="64">IF(ISNA(AM12),"",AM12)</f>
        <v/>
      </c>
      <c r="H45" s="57" t="str">
        <f t="shared" ca="1" si="64"/>
        <v/>
      </c>
      <c r="I45" s="57" t="str">
        <f t="shared" ca="1" si="64"/>
        <v/>
      </c>
      <c r="J45" s="57" t="str">
        <f t="shared" ca="1" si="64"/>
        <v/>
      </c>
      <c r="K45" s="57" t="str">
        <f t="shared" ca="1" si="64"/>
        <v/>
      </c>
      <c r="L45" s="57" t="str">
        <f t="shared" ca="1" si="64"/>
        <v/>
      </c>
      <c r="M45" s="57" t="str">
        <f t="shared" ca="1" si="64"/>
        <v/>
      </c>
      <c r="N45" s="57" t="str">
        <f t="shared" ca="1" si="64"/>
        <v/>
      </c>
      <c r="O45" s="58" t="str">
        <f t="shared" ca="1" si="64"/>
        <v/>
      </c>
      <c r="P45" s="130"/>
      <c r="Q45" s="238"/>
      <c r="R45" s="238"/>
      <c r="S45" s="238"/>
      <c r="T45" s="238"/>
      <c r="U45" s="238"/>
      <c r="V45" s="238"/>
      <c r="W45" s="238"/>
      <c r="X45" s="238"/>
      <c r="Y45" s="238"/>
      <c r="AE45" s="43"/>
      <c r="AF45" s="44"/>
      <c r="AG45" s="117"/>
      <c r="AH45" s="139">
        <f t="shared" ref="AH45:AU45" ca="1" si="65">AH30-SUM(AH31:AH44)/100</f>
        <v>1</v>
      </c>
      <c r="AI45" s="139">
        <f t="shared" ca="1" si="65"/>
        <v>1</v>
      </c>
      <c r="AJ45" s="139">
        <f t="shared" ca="1" si="65"/>
        <v>1</v>
      </c>
      <c r="AK45" s="139">
        <f t="shared" ca="1" si="65"/>
        <v>1</v>
      </c>
      <c r="AL45" s="139">
        <f t="shared" ca="1" si="65"/>
        <v>1</v>
      </c>
      <c r="AM45" s="139">
        <f t="shared" ca="1" si="65"/>
        <v>1</v>
      </c>
      <c r="AN45" s="139">
        <f t="shared" ca="1" si="65"/>
        <v>1</v>
      </c>
      <c r="AO45" s="139">
        <f t="shared" ca="1" si="65"/>
        <v>1</v>
      </c>
      <c r="AP45" s="139">
        <f t="shared" ca="1" si="65"/>
        <v>1</v>
      </c>
      <c r="AQ45" s="139">
        <f t="shared" ca="1" si="65"/>
        <v>1</v>
      </c>
      <c r="AR45" s="139">
        <f t="shared" ca="1" si="65"/>
        <v>1</v>
      </c>
      <c r="AS45" s="139">
        <f t="shared" ca="1" si="65"/>
        <v>1</v>
      </c>
      <c r="AT45" s="139">
        <f t="shared" ca="1" si="65"/>
        <v>1</v>
      </c>
      <c r="AU45" s="139">
        <f t="shared" ca="1" si="65"/>
        <v>1</v>
      </c>
    </row>
    <row r="46" spans="1:47" ht="14.25" customHeight="1">
      <c r="A46" s="131" t="str">
        <f t="shared" si="51"/>
        <v>ファー</v>
      </c>
      <c r="B46" s="136" t="str">
        <f t="shared" ca="1" si="54"/>
        <v/>
      </c>
      <c r="C46" s="138" t="str">
        <f t="shared" ca="1" si="57"/>
        <v/>
      </c>
      <c r="D46" s="138" t="str">
        <f t="shared" ca="1" si="60"/>
        <v/>
      </c>
      <c r="E46" s="138" t="str">
        <f t="shared" ca="1" si="63"/>
        <v/>
      </c>
      <c r="F46" s="138" t="str">
        <f t="shared" ref="F46:F54" ca="1" si="66">IF(ISNA(AL13),"",IF(AL13=1,IF(AL13=INDEX($B$41:$O$54,COLUMN()-COLUMN($A$40),ROW()-ROW($A$40)),AL13,"NG"),IF(OR(AL13=2,AL13=3),IF(INDEX($B$41:$O$54,COLUMN()-COLUMN($A$40),ROW()-ROW($A$40))=0,AL13,"NG"),IF(AL13=0,IF(OR(INDEX($B$41:$O$54,COLUMN()-COLUMN($A$40),ROW()-ROW($A$40))=2,INDEX($B$41:$O$54,COLUMN()-COLUMN($A$40),ROW()-ROW($A$40))=3),AL13,"NG"),""))))</f>
        <v/>
      </c>
      <c r="G46" s="137">
        <f>AM13</f>
        <v>0</v>
      </c>
      <c r="H46" s="57" t="str">
        <f t="shared" ref="H46:O46" ca="1" si="67">IF(ISNA(AN13),"",AN13)</f>
        <v/>
      </c>
      <c r="I46" s="57" t="str">
        <f t="shared" ca="1" si="67"/>
        <v/>
      </c>
      <c r="J46" s="57" t="str">
        <f t="shared" ca="1" si="67"/>
        <v/>
      </c>
      <c r="K46" s="57" t="str">
        <f t="shared" ca="1" si="67"/>
        <v/>
      </c>
      <c r="L46" s="57" t="str">
        <f t="shared" ca="1" si="67"/>
        <v/>
      </c>
      <c r="M46" s="57" t="str">
        <f t="shared" ca="1" si="67"/>
        <v/>
      </c>
      <c r="N46" s="57" t="str">
        <f t="shared" ca="1" si="67"/>
        <v/>
      </c>
      <c r="O46" s="58" t="str">
        <f t="shared" ca="1" si="67"/>
        <v/>
      </c>
      <c r="P46" s="130"/>
      <c r="Q46" s="238"/>
      <c r="R46" s="238"/>
      <c r="S46" s="238"/>
      <c r="T46" s="238"/>
      <c r="U46" s="238"/>
      <c r="V46" s="238"/>
      <c r="W46" s="238"/>
      <c r="X46" s="238"/>
      <c r="Y46" s="238"/>
      <c r="AE46" s="43"/>
      <c r="AF46" s="44"/>
      <c r="AG46" s="117" t="s">
        <v>206</v>
      </c>
      <c r="AH46" s="118">
        <f t="shared" ref="AH46:AU46" ca="1" si="68">RANK(AH45,$AH$45:$AU$45,1)</f>
        <v>1</v>
      </c>
      <c r="AI46" s="119">
        <f t="shared" ca="1" si="68"/>
        <v>1</v>
      </c>
      <c r="AJ46" s="119">
        <f t="shared" ca="1" si="68"/>
        <v>1</v>
      </c>
      <c r="AK46" s="119">
        <f t="shared" ca="1" si="68"/>
        <v>1</v>
      </c>
      <c r="AL46" s="119">
        <f t="shared" ca="1" si="68"/>
        <v>1</v>
      </c>
      <c r="AM46" s="119">
        <f t="shared" ca="1" si="68"/>
        <v>1</v>
      </c>
      <c r="AN46" s="119">
        <f t="shared" ca="1" si="68"/>
        <v>1</v>
      </c>
      <c r="AO46" s="119">
        <f t="shared" ca="1" si="68"/>
        <v>1</v>
      </c>
      <c r="AP46" s="119">
        <f t="shared" ca="1" si="68"/>
        <v>1</v>
      </c>
      <c r="AQ46" s="119">
        <f t="shared" ca="1" si="68"/>
        <v>1</v>
      </c>
      <c r="AR46" s="119">
        <f t="shared" ca="1" si="68"/>
        <v>1</v>
      </c>
      <c r="AS46" s="119">
        <f t="shared" ca="1" si="68"/>
        <v>1</v>
      </c>
      <c r="AT46" s="119">
        <f t="shared" ca="1" si="68"/>
        <v>1</v>
      </c>
      <c r="AU46" s="120">
        <f t="shared" ca="1" si="68"/>
        <v>1</v>
      </c>
    </row>
    <row r="47" spans="1:47" ht="14.25" customHeight="1">
      <c r="A47" s="131" t="str">
        <f t="shared" si="51"/>
        <v>K&amp;Q</v>
      </c>
      <c r="B47" s="136" t="str">
        <f t="shared" ca="1" si="54"/>
        <v/>
      </c>
      <c r="C47" s="138" t="str">
        <f t="shared" ca="1" si="57"/>
        <v/>
      </c>
      <c r="D47" s="138" t="str">
        <f t="shared" ca="1" si="60"/>
        <v/>
      </c>
      <c r="E47" s="138" t="str">
        <f t="shared" ca="1" si="63"/>
        <v/>
      </c>
      <c r="F47" s="138" t="str">
        <f t="shared" ca="1" si="66"/>
        <v/>
      </c>
      <c r="G47" s="138" t="str">
        <f t="shared" ref="G47:G54" ca="1" si="69">IF(ISNA(AM14),"",IF(AM14=1,IF(AM14=INDEX($B$41:$O$54,COLUMN()-COLUMN($A$40),ROW()-ROW($A$40)),AM14,"NG"),IF(OR(AM14=2,AM14=3),IF(INDEX($B$41:$O$54,COLUMN()-COLUMN($A$40),ROW()-ROW($A$40))=0,AM14,"NG"),IF(AM14=0,IF(OR(INDEX($B$41:$O$54,COLUMN()-COLUMN($A$40),ROW()-ROW($A$40))=2,INDEX($B$41:$O$54,COLUMN()-COLUMN($A$40),ROW()-ROW($A$40))=3),AM14,"NG"),""))))</f>
        <v/>
      </c>
      <c r="H47" s="137">
        <f>AN14</f>
        <v>0</v>
      </c>
      <c r="I47" s="57" t="str">
        <f t="shared" ref="I47:O47" ca="1" si="70">IF(ISNA(AO14),"",AO14)</f>
        <v/>
      </c>
      <c r="J47" s="57" t="str">
        <f t="shared" ca="1" si="70"/>
        <v/>
      </c>
      <c r="K47" s="57" t="str">
        <f t="shared" ca="1" si="70"/>
        <v/>
      </c>
      <c r="L47" s="57" t="str">
        <f t="shared" ca="1" si="70"/>
        <v/>
      </c>
      <c r="M47" s="57" t="str">
        <f t="shared" ca="1" si="70"/>
        <v/>
      </c>
      <c r="N47" s="57" t="str">
        <f t="shared" ca="1" si="70"/>
        <v/>
      </c>
      <c r="O47" s="58" t="str">
        <f t="shared" ca="1" si="70"/>
        <v/>
      </c>
      <c r="P47" s="130"/>
      <c r="Q47" s="238"/>
      <c r="R47" s="238"/>
      <c r="S47" s="238"/>
      <c r="T47" s="238"/>
      <c r="U47" s="238"/>
      <c r="V47" s="238"/>
      <c r="W47" s="238"/>
      <c r="X47" s="238"/>
      <c r="Y47" s="238"/>
      <c r="AE47" s="43"/>
      <c r="AF47" s="44"/>
      <c r="AG47" s="45">
        <f ca="1">AH46</f>
        <v>1</v>
      </c>
      <c r="AH47" s="121">
        <f t="shared" ref="AH47:AU47" si="71">IF(ISNA(AH8),0,IF(AH8="",0,IF(AH$46=$AG47,1,0)*AH8))</f>
        <v>0</v>
      </c>
      <c r="AI47" s="121">
        <f t="shared" ca="1" si="71"/>
        <v>0</v>
      </c>
      <c r="AJ47" s="121">
        <f t="shared" ca="1" si="71"/>
        <v>0</v>
      </c>
      <c r="AK47" s="121">
        <f t="shared" ca="1" si="71"/>
        <v>0</v>
      </c>
      <c r="AL47" s="121">
        <f t="shared" ca="1" si="71"/>
        <v>0</v>
      </c>
      <c r="AM47" s="121">
        <f t="shared" ca="1" si="71"/>
        <v>0</v>
      </c>
      <c r="AN47" s="121">
        <f t="shared" ca="1" si="71"/>
        <v>0</v>
      </c>
      <c r="AO47" s="121">
        <f t="shared" ca="1" si="71"/>
        <v>0</v>
      </c>
      <c r="AP47" s="121">
        <f t="shared" ca="1" si="71"/>
        <v>0</v>
      </c>
      <c r="AQ47" s="121">
        <f t="shared" ca="1" si="71"/>
        <v>0</v>
      </c>
      <c r="AR47" s="121">
        <f t="shared" ca="1" si="71"/>
        <v>0</v>
      </c>
      <c r="AS47" s="121">
        <f t="shared" ca="1" si="71"/>
        <v>0</v>
      </c>
      <c r="AT47" s="121">
        <f t="shared" ca="1" si="71"/>
        <v>0</v>
      </c>
      <c r="AU47" s="121">
        <f t="shared" ca="1" si="71"/>
        <v>0</v>
      </c>
    </row>
    <row r="48" spans="1:47" ht="14.25" customHeight="1">
      <c r="A48" s="131" t="str">
        <f t="shared" si="51"/>
        <v>BSO</v>
      </c>
      <c r="B48" s="136" t="str">
        <f t="shared" ca="1" si="54"/>
        <v/>
      </c>
      <c r="C48" s="138" t="str">
        <f t="shared" ca="1" si="57"/>
        <v/>
      </c>
      <c r="D48" s="138" t="str">
        <f t="shared" ca="1" si="60"/>
        <v/>
      </c>
      <c r="E48" s="138" t="str">
        <f t="shared" ca="1" si="63"/>
        <v/>
      </c>
      <c r="F48" s="138" t="str">
        <f t="shared" ca="1" si="66"/>
        <v/>
      </c>
      <c r="G48" s="138" t="str">
        <f t="shared" ca="1" si="69"/>
        <v/>
      </c>
      <c r="H48" s="138" t="str">
        <f t="shared" ref="H48:H54" ca="1" si="72">IF(ISNA(AN15),"",IF(AN15=1,IF(AN15=INDEX($B$41:$O$54,COLUMN()-COLUMN($A$40),ROW()-ROW($A$40)),AN15,"NG"),IF(OR(AN15=2,AN15=3),IF(INDEX($B$41:$O$54,COLUMN()-COLUMN($A$40),ROW()-ROW($A$40))=0,AN15,"NG"),IF(AN15=0,IF(OR(INDEX($B$41:$O$54,COLUMN()-COLUMN($A$40),ROW()-ROW($A$40))=2,INDEX($B$41:$O$54,COLUMN()-COLUMN($A$40),ROW()-ROW($A$40))=3),AN15,"NG"),""))))</f>
        <v/>
      </c>
      <c r="I48" s="140">
        <f>AO15</f>
        <v>0</v>
      </c>
      <c r="J48" s="57" t="str">
        <f t="shared" ref="J48:O48" ca="1" si="73">IF(ISNA(AP15),"",AP15)</f>
        <v/>
      </c>
      <c r="K48" s="57" t="str">
        <f t="shared" ca="1" si="73"/>
        <v/>
      </c>
      <c r="L48" s="57" t="str">
        <f t="shared" ca="1" si="73"/>
        <v/>
      </c>
      <c r="M48" s="57" t="str">
        <f t="shared" ca="1" si="73"/>
        <v/>
      </c>
      <c r="N48" s="57" t="str">
        <f t="shared" ca="1" si="73"/>
        <v/>
      </c>
      <c r="O48" s="58" t="str">
        <f t="shared" ca="1" si="73"/>
        <v/>
      </c>
      <c r="P48" s="130"/>
      <c r="Q48" s="238"/>
      <c r="R48" s="238"/>
      <c r="S48" s="238"/>
      <c r="T48" s="238"/>
      <c r="U48" s="238"/>
      <c r="V48" s="238"/>
      <c r="W48" s="238"/>
      <c r="X48" s="238"/>
      <c r="Y48" s="238"/>
      <c r="AE48" s="43"/>
      <c r="AF48" s="44"/>
      <c r="AG48" s="45">
        <f ca="1">AI46</f>
        <v>1</v>
      </c>
      <c r="AH48" s="121">
        <f t="shared" ref="AH48:AU48" ca="1" si="74">IF(ISNA(AH9),0,IF(AH9="",0,IF(AH$46=$AG48,1,0)*AH9))</f>
        <v>0</v>
      </c>
      <c r="AI48" s="121">
        <f t="shared" si="74"/>
        <v>0</v>
      </c>
      <c r="AJ48" s="121">
        <f t="shared" ca="1" si="74"/>
        <v>0</v>
      </c>
      <c r="AK48" s="121">
        <f t="shared" ca="1" si="74"/>
        <v>0</v>
      </c>
      <c r="AL48" s="121">
        <f t="shared" ca="1" si="74"/>
        <v>0</v>
      </c>
      <c r="AM48" s="121">
        <f t="shared" ca="1" si="74"/>
        <v>0</v>
      </c>
      <c r="AN48" s="121">
        <f t="shared" ca="1" si="74"/>
        <v>0</v>
      </c>
      <c r="AO48" s="121">
        <f t="shared" ca="1" si="74"/>
        <v>0</v>
      </c>
      <c r="AP48" s="121">
        <f t="shared" ca="1" si="74"/>
        <v>0</v>
      </c>
      <c r="AQ48" s="121">
        <f t="shared" ca="1" si="74"/>
        <v>0</v>
      </c>
      <c r="AR48" s="121">
        <f t="shared" ca="1" si="74"/>
        <v>0</v>
      </c>
      <c r="AS48" s="121">
        <f t="shared" ca="1" si="74"/>
        <v>0</v>
      </c>
      <c r="AT48" s="121">
        <f t="shared" ca="1" si="74"/>
        <v>0</v>
      </c>
      <c r="AU48" s="121">
        <f t="shared" ca="1" si="74"/>
        <v>0</v>
      </c>
    </row>
    <row r="49" spans="1:47" ht="14.25" customHeight="1">
      <c r="A49" s="131" t="str">
        <f t="shared" si="51"/>
        <v>エスパ</v>
      </c>
      <c r="B49" s="136" t="str">
        <f t="shared" ca="1" si="54"/>
        <v/>
      </c>
      <c r="C49" s="138" t="str">
        <f t="shared" ca="1" si="57"/>
        <v/>
      </c>
      <c r="D49" s="138" t="str">
        <f t="shared" ca="1" si="60"/>
        <v/>
      </c>
      <c r="E49" s="138" t="str">
        <f t="shared" ca="1" si="63"/>
        <v/>
      </c>
      <c r="F49" s="138" t="str">
        <f t="shared" ca="1" si="66"/>
        <v/>
      </c>
      <c r="G49" s="138" t="str">
        <f t="shared" ca="1" si="69"/>
        <v/>
      </c>
      <c r="H49" s="138" t="str">
        <f t="shared" ca="1" si="72"/>
        <v/>
      </c>
      <c r="I49" s="141" t="str">
        <f t="shared" ref="I49:I54" ca="1" si="75">IF(ISNA(AO16),"",IF(AO16=1,IF(AO16=INDEX($B$41:$O$54,COLUMN()-COLUMN($A$40),ROW()-ROW($A$40)),AO16,"NG"),IF(OR(AO16=2,AO16=3),IF(INDEX($B$41:$O$54,COLUMN()-COLUMN($A$40),ROW()-ROW($A$40))=0,AO16,"NG"),IF(AO16=0,IF(OR(INDEX($B$41:$O$54,COLUMN()-COLUMN($A$40),ROW()-ROW($A$40))=2,INDEX($B$41:$O$54,COLUMN()-COLUMN($A$40),ROW()-ROW($A$40))=3),AO16,"NG"),""))))</f>
        <v/>
      </c>
      <c r="J49" s="137">
        <f>AP16</f>
        <v>0</v>
      </c>
      <c r="K49" s="57" t="str">
        <f ca="1">IF(ISNA(AQ16),"",AQ16)</f>
        <v/>
      </c>
      <c r="L49" s="57" t="str">
        <f ca="1">IF(ISNA(AR16),"",AR16)</f>
        <v/>
      </c>
      <c r="M49" s="57" t="str">
        <f ca="1">IF(ISNA(AS16),"",AS16)</f>
        <v/>
      </c>
      <c r="N49" s="57" t="str">
        <f ca="1">IF(ISNA(AT16),"",AT16)</f>
        <v/>
      </c>
      <c r="O49" s="58" t="str">
        <f ca="1">IF(ISNA(AU16),"",AU16)</f>
        <v/>
      </c>
      <c r="P49" s="130"/>
      <c r="Q49" s="238"/>
      <c r="R49" s="238"/>
      <c r="S49" s="238"/>
      <c r="T49" s="238"/>
      <c r="U49" s="238"/>
      <c r="V49" s="238"/>
      <c r="W49" s="238"/>
      <c r="X49" s="238"/>
      <c r="Y49" s="238"/>
      <c r="AE49" s="43"/>
      <c r="AF49" s="44"/>
      <c r="AG49" s="45">
        <f ca="1">AJ46</f>
        <v>1</v>
      </c>
      <c r="AH49" s="121">
        <f t="shared" ref="AH49:AU49" ca="1" si="76">IF(ISNA(AH10),0,IF(AH10="",0,IF(AH$46=$AG49,1,0)*AH10))</f>
        <v>0</v>
      </c>
      <c r="AI49" s="121">
        <f t="shared" ca="1" si="76"/>
        <v>0</v>
      </c>
      <c r="AJ49" s="121">
        <f t="shared" si="76"/>
        <v>0</v>
      </c>
      <c r="AK49" s="121">
        <f t="shared" ca="1" si="76"/>
        <v>0</v>
      </c>
      <c r="AL49" s="121">
        <f t="shared" ca="1" si="76"/>
        <v>0</v>
      </c>
      <c r="AM49" s="121">
        <f t="shared" ca="1" si="76"/>
        <v>0</v>
      </c>
      <c r="AN49" s="121">
        <f t="shared" ca="1" si="76"/>
        <v>0</v>
      </c>
      <c r="AO49" s="121">
        <f t="shared" ca="1" si="76"/>
        <v>0</v>
      </c>
      <c r="AP49" s="121">
        <f t="shared" ca="1" si="76"/>
        <v>0</v>
      </c>
      <c r="AQ49" s="121">
        <f t="shared" ca="1" si="76"/>
        <v>0</v>
      </c>
      <c r="AR49" s="121">
        <f t="shared" ca="1" si="76"/>
        <v>0</v>
      </c>
      <c r="AS49" s="121">
        <f t="shared" ca="1" si="76"/>
        <v>0</v>
      </c>
      <c r="AT49" s="121">
        <f t="shared" ca="1" si="76"/>
        <v>0</v>
      </c>
      <c r="AU49" s="121">
        <f t="shared" ca="1" si="76"/>
        <v>0</v>
      </c>
    </row>
    <row r="50" spans="1:47" ht="14.25" customHeight="1">
      <c r="A50" s="131" t="str">
        <f t="shared" si="51"/>
        <v>AMD</v>
      </c>
      <c r="B50" s="136" t="str">
        <f t="shared" ca="1" si="54"/>
        <v/>
      </c>
      <c r="C50" s="138" t="str">
        <f t="shared" ca="1" si="57"/>
        <v/>
      </c>
      <c r="D50" s="138" t="str">
        <f t="shared" ca="1" si="60"/>
        <v/>
      </c>
      <c r="E50" s="138" t="str">
        <f t="shared" ca="1" si="63"/>
        <v/>
      </c>
      <c r="F50" s="138" t="str">
        <f t="shared" ca="1" si="66"/>
        <v/>
      </c>
      <c r="G50" s="138" t="str">
        <f t="shared" ca="1" si="69"/>
        <v/>
      </c>
      <c r="H50" s="138" t="str">
        <f t="shared" ca="1" si="72"/>
        <v/>
      </c>
      <c r="I50" s="138" t="str">
        <f t="shared" ca="1" si="75"/>
        <v/>
      </c>
      <c r="J50" s="138" t="str">
        <f ca="1">IF(ISNA(AP17),"",IF(AP17=1,IF(AP17=INDEX($B$41:$O$54,COLUMN()-COLUMN($A$40),ROW()-ROW($A$40)),AP17,"NG"),IF(OR(AP17=2,AP17=3),IF(INDEX($B$41:$O$54,COLUMN()-COLUMN($A$40),ROW()-ROW($A$40))=0,AP17,"NG"),IF(AP17=0,IF(OR(INDEX($B$41:$O$54,COLUMN()-COLUMN($A$40),ROW()-ROW($A$40))=2,INDEX($B$41:$O$54,COLUMN()-COLUMN($A$40),ROW()-ROW($A$40))=3),AP17,"NG"),""))))</f>
        <v/>
      </c>
      <c r="K50" s="140">
        <f>AQ17</f>
        <v>0</v>
      </c>
      <c r="L50" s="57" t="str">
        <f ca="1">IF(ISNA(AR17),"",AR17)</f>
        <v/>
      </c>
      <c r="M50" s="57" t="str">
        <f ca="1">IF(ISNA(AS17),"",AS17)</f>
        <v/>
      </c>
      <c r="N50" s="57" t="str">
        <f ca="1">IF(ISNA(AT17),"",AT17)</f>
        <v/>
      </c>
      <c r="O50" s="58" t="str">
        <f ca="1">IF(ISNA(AU17),"",AU17)</f>
        <v/>
      </c>
      <c r="P50" s="43"/>
      <c r="Q50" s="238"/>
      <c r="R50" s="238"/>
      <c r="S50" s="238"/>
      <c r="T50" s="238"/>
      <c r="U50" s="238"/>
      <c r="V50" s="238"/>
      <c r="W50" s="238"/>
      <c r="X50" s="238"/>
      <c r="Y50" s="238"/>
      <c r="AE50" s="43"/>
      <c r="AF50" s="44"/>
      <c r="AG50" s="45">
        <f ca="1">AK46</f>
        <v>1</v>
      </c>
      <c r="AH50" s="121">
        <f t="shared" ref="AH50:AU50" ca="1" si="77">IF(ISNA(AH11),0,IF(AH11="",0,IF(AH$46=$AG50,1,0)*AH11))</f>
        <v>0</v>
      </c>
      <c r="AI50" s="121">
        <f t="shared" ca="1" si="77"/>
        <v>0</v>
      </c>
      <c r="AJ50" s="121">
        <f t="shared" ca="1" si="77"/>
        <v>0</v>
      </c>
      <c r="AK50" s="121">
        <f t="shared" si="77"/>
        <v>0</v>
      </c>
      <c r="AL50" s="121">
        <f t="shared" ca="1" si="77"/>
        <v>0</v>
      </c>
      <c r="AM50" s="121">
        <f t="shared" ca="1" si="77"/>
        <v>0</v>
      </c>
      <c r="AN50" s="121">
        <f t="shared" ca="1" si="77"/>
        <v>0</v>
      </c>
      <c r="AO50" s="121">
        <f t="shared" ca="1" si="77"/>
        <v>0</v>
      </c>
      <c r="AP50" s="121">
        <f t="shared" ca="1" si="77"/>
        <v>0</v>
      </c>
      <c r="AQ50" s="121">
        <f t="shared" ca="1" si="77"/>
        <v>0</v>
      </c>
      <c r="AR50" s="121">
        <f t="shared" ca="1" si="77"/>
        <v>0</v>
      </c>
      <c r="AS50" s="121">
        <f t="shared" ca="1" si="77"/>
        <v>0</v>
      </c>
      <c r="AT50" s="121">
        <f t="shared" ca="1" si="77"/>
        <v>0</v>
      </c>
      <c r="AU50" s="121">
        <f t="shared" ca="1" si="77"/>
        <v>0</v>
      </c>
    </row>
    <row r="51" spans="1:47" ht="14.25" customHeight="1">
      <c r="A51" s="131" t="str">
        <f t="shared" si="51"/>
        <v/>
      </c>
      <c r="B51" s="136" t="str">
        <f t="shared" ca="1" si="54"/>
        <v/>
      </c>
      <c r="C51" s="138" t="str">
        <f t="shared" ca="1" si="57"/>
        <v/>
      </c>
      <c r="D51" s="138" t="str">
        <f t="shared" ca="1" si="60"/>
        <v/>
      </c>
      <c r="E51" s="138" t="str">
        <f t="shared" ca="1" si="63"/>
        <v/>
      </c>
      <c r="F51" s="138" t="str">
        <f t="shared" ca="1" si="66"/>
        <v/>
      </c>
      <c r="G51" s="138" t="str">
        <f t="shared" ca="1" si="69"/>
        <v/>
      </c>
      <c r="H51" s="138" t="str">
        <f t="shared" ca="1" si="72"/>
        <v/>
      </c>
      <c r="I51" s="138" t="str">
        <f t="shared" ca="1" si="75"/>
        <v/>
      </c>
      <c r="J51" s="138" t="str">
        <f ca="1">IF(ISNA(AP18),"",IF(AP18=1,IF(AP18=INDEX($B$41:$O$54,COLUMN()-COLUMN($A$40),ROW()-ROW($A$40)),AP18,"NG"),IF(OR(AP18=2,AP18=3),IF(INDEX($B$41:$O$54,COLUMN()-COLUMN($A$40),ROW()-ROW($A$40))=0,AP18,"NG"),IF(AP18=0,IF(OR(INDEX($B$41:$O$54,COLUMN()-COLUMN($A$40),ROW()-ROW($A$40))=2,INDEX($B$41:$O$54,COLUMN()-COLUMN($A$40),ROW()-ROW($A$40))=3),AP18,"NG"),""))))</f>
        <v/>
      </c>
      <c r="K51" s="141" t="str">
        <f ca="1">IF(ISNA(AQ18),"",IF(AQ18=1,IF(AQ18=INDEX($B$41:$O$54,COLUMN()-COLUMN($A$40),ROW()-ROW($A$40)),AQ18,"NG"),IF(OR(AQ18=2,AQ18=3),IF(INDEX($B$41:$O$54,COLUMN()-COLUMN($A$40),ROW()-ROW($A$40))=0,AQ18,"NG"),IF(AQ18=0,IF(OR(INDEX($B$41:$O$54,COLUMN()-COLUMN($A$40),ROW()-ROW($A$40))=2,INDEX($B$41:$O$54,COLUMN()-COLUMN($A$40),ROW()-ROW($A$40))=3),AQ18,"NG"),""))))</f>
        <v/>
      </c>
      <c r="L51" s="142"/>
      <c r="M51" s="57" t="str">
        <f ca="1">IF(ISNA(AS18),"",AS18)</f>
        <v/>
      </c>
      <c r="N51" s="57" t="str">
        <f ca="1">IF(ISNA(AT18),"",AT18)</f>
        <v/>
      </c>
      <c r="O51" s="58" t="str">
        <f ca="1">IF(ISNA(AU18),"",AU18)</f>
        <v/>
      </c>
      <c r="P51" s="50"/>
      <c r="AE51" s="43"/>
      <c r="AF51" s="44"/>
      <c r="AG51" s="45">
        <f ca="1">AL46</f>
        <v>1</v>
      </c>
      <c r="AH51" s="121">
        <f t="shared" ref="AH51:AU51" ca="1" si="78">IF(ISNA(AH12),0,IF(AH12="",0,IF(AH$46=$AG51,1,0)*AH12))</f>
        <v>0</v>
      </c>
      <c r="AI51" s="121">
        <f t="shared" ca="1" si="78"/>
        <v>0</v>
      </c>
      <c r="AJ51" s="121">
        <f t="shared" ca="1" si="78"/>
        <v>0</v>
      </c>
      <c r="AK51" s="121">
        <f t="shared" ca="1" si="78"/>
        <v>0</v>
      </c>
      <c r="AL51" s="121">
        <f t="shared" si="78"/>
        <v>0</v>
      </c>
      <c r="AM51" s="121">
        <f t="shared" ca="1" si="78"/>
        <v>0</v>
      </c>
      <c r="AN51" s="121">
        <f t="shared" ca="1" si="78"/>
        <v>0</v>
      </c>
      <c r="AO51" s="121">
        <f t="shared" ca="1" si="78"/>
        <v>0</v>
      </c>
      <c r="AP51" s="121">
        <f t="shared" ca="1" si="78"/>
        <v>0</v>
      </c>
      <c r="AQ51" s="121">
        <f t="shared" ca="1" si="78"/>
        <v>0</v>
      </c>
      <c r="AR51" s="121">
        <f t="shared" ca="1" si="78"/>
        <v>0</v>
      </c>
      <c r="AS51" s="121">
        <f t="shared" ca="1" si="78"/>
        <v>0</v>
      </c>
      <c r="AT51" s="121">
        <f t="shared" ca="1" si="78"/>
        <v>0</v>
      </c>
      <c r="AU51" s="121">
        <f t="shared" ca="1" si="78"/>
        <v>0</v>
      </c>
    </row>
    <row r="52" spans="1:47" ht="14.25" customHeight="1">
      <c r="A52" s="131" t="str">
        <f t="shared" si="51"/>
        <v/>
      </c>
      <c r="B52" s="136" t="str">
        <f t="shared" ca="1" si="54"/>
        <v/>
      </c>
      <c r="C52" s="138" t="str">
        <f t="shared" ca="1" si="57"/>
        <v/>
      </c>
      <c r="D52" s="138" t="str">
        <f t="shared" ca="1" si="60"/>
        <v/>
      </c>
      <c r="E52" s="138" t="str">
        <f t="shared" ca="1" si="63"/>
        <v/>
      </c>
      <c r="F52" s="138" t="str">
        <f t="shared" ca="1" si="66"/>
        <v/>
      </c>
      <c r="G52" s="138" t="str">
        <f t="shared" ca="1" si="69"/>
        <v/>
      </c>
      <c r="H52" s="138" t="str">
        <f t="shared" ca="1" si="72"/>
        <v/>
      </c>
      <c r="I52" s="138" t="str">
        <f t="shared" ca="1" si="75"/>
        <v/>
      </c>
      <c r="J52" s="138" t="str">
        <f ca="1">IF(ISNA(AP19),"",IF(AP19=1,IF(AP19=INDEX($B$41:$O$54,COLUMN()-COLUMN($A$40),ROW()-ROW($A$40)),AP19,"NG"),IF(OR(AP19=2,AP19=3),IF(INDEX($B$41:$O$54,COLUMN()-COLUMN($A$40),ROW()-ROW($A$40))=0,AP19,"NG"),IF(AP19=0,IF(OR(INDEX($B$41:$O$54,COLUMN()-COLUMN($A$40),ROW()-ROW($A$40))=2,INDEX($B$41:$O$54,COLUMN()-COLUMN($A$40),ROW()-ROW($A$40))=3),AP19,"NG"),""))))</f>
        <v/>
      </c>
      <c r="K52" s="138" t="str">
        <f ca="1">IF(ISNA(AQ19),"",IF(AQ19=1,IF(AQ19=INDEX($B$41:$O$54,COLUMN()-COLUMN($A$40),ROW()-ROW($A$40)),AQ19,"NG"),IF(OR(AQ19=2,AQ19=3),IF(INDEX($B$41:$O$54,COLUMN()-COLUMN($A$40),ROW()-ROW($A$40))=0,AQ19,"NG"),IF(AQ19=0,IF(OR(INDEX($B$41:$O$54,COLUMN()-COLUMN($A$40),ROW()-ROW($A$40))=2,INDEX($B$41:$O$54,COLUMN()-COLUMN($A$40),ROW()-ROW($A$40))=3),AQ19,"NG"),""))))</f>
        <v/>
      </c>
      <c r="L52" s="138" t="str">
        <f ca="1">IF(ISNA(AR19),"",IF(AR19=1,IF(AR19=INDEX($B$41:$O$54,COLUMN()-COLUMN($A$40),ROW()-ROW($A$40)),AR19,"NG"),IF(OR(AR19=2,AR19=3),IF(INDEX($B$41:$O$54,COLUMN()-COLUMN($A$40),ROW()-ROW($A$40))=0,AR19,"NG"),IF(AR19=0,IF(OR(INDEX($B$41:$O$54,COLUMN()-COLUMN($A$40),ROW()-ROW($A$40))=2,INDEX($B$41:$O$54,COLUMN()-COLUMN($A$40),ROW()-ROW($A$40))=3),AR19,"NG"),""))))</f>
        <v/>
      </c>
      <c r="M52" s="140"/>
      <c r="N52" s="57" t="str">
        <f ca="1">IF(ISNA(AT19),"",AT19)</f>
        <v/>
      </c>
      <c r="O52" s="58" t="str">
        <f ca="1">IF(ISNA(AU19),"",AU19)</f>
        <v/>
      </c>
      <c r="P52" s="50"/>
      <c r="R52" s="237" t="s">
        <v>207</v>
      </c>
      <c r="S52" s="237"/>
      <c r="T52" s="237"/>
      <c r="U52" s="237"/>
      <c r="V52" s="237"/>
      <c r="W52" s="237"/>
      <c r="X52" s="237"/>
      <c r="Y52" s="237"/>
      <c r="Z52" s="237"/>
      <c r="AE52" s="43"/>
      <c r="AF52" s="44"/>
      <c r="AG52" s="45">
        <f ca="1">AM46</f>
        <v>1</v>
      </c>
      <c r="AH52" s="121">
        <f t="shared" ref="AH52:AU52" ca="1" si="79">IF(ISNA(AH13),0,IF(AH13="",0,IF(AH$46=$AG52,1,0)*AH13))</f>
        <v>0</v>
      </c>
      <c r="AI52" s="121">
        <f t="shared" ca="1" si="79"/>
        <v>0</v>
      </c>
      <c r="AJ52" s="121">
        <f t="shared" ca="1" si="79"/>
        <v>0</v>
      </c>
      <c r="AK52" s="121">
        <f t="shared" ca="1" si="79"/>
        <v>0</v>
      </c>
      <c r="AL52" s="121">
        <f t="shared" ca="1" si="79"/>
        <v>0</v>
      </c>
      <c r="AM52" s="121">
        <f t="shared" si="79"/>
        <v>0</v>
      </c>
      <c r="AN52" s="121">
        <f t="shared" ca="1" si="79"/>
        <v>0</v>
      </c>
      <c r="AO52" s="121">
        <f t="shared" ca="1" si="79"/>
        <v>0</v>
      </c>
      <c r="AP52" s="121">
        <f t="shared" ca="1" si="79"/>
        <v>0</v>
      </c>
      <c r="AQ52" s="121">
        <f t="shared" ca="1" si="79"/>
        <v>0</v>
      </c>
      <c r="AR52" s="121">
        <f t="shared" ca="1" si="79"/>
        <v>0</v>
      </c>
      <c r="AS52" s="121">
        <f t="shared" ca="1" si="79"/>
        <v>0</v>
      </c>
      <c r="AT52" s="121">
        <f t="shared" ca="1" si="79"/>
        <v>0</v>
      </c>
      <c r="AU52" s="121">
        <f t="shared" ca="1" si="79"/>
        <v>0</v>
      </c>
    </row>
    <row r="53" spans="1:47" ht="14.25" customHeight="1">
      <c r="A53" s="131" t="str">
        <f t="shared" si="51"/>
        <v/>
      </c>
      <c r="B53" s="136" t="str">
        <f t="shared" ca="1" si="54"/>
        <v/>
      </c>
      <c r="C53" s="138" t="str">
        <f t="shared" ca="1" si="57"/>
        <v/>
      </c>
      <c r="D53" s="138" t="str">
        <f t="shared" ca="1" si="60"/>
        <v/>
      </c>
      <c r="E53" s="138" t="str">
        <f t="shared" ca="1" si="63"/>
        <v/>
      </c>
      <c r="F53" s="138" t="str">
        <f t="shared" ca="1" si="66"/>
        <v/>
      </c>
      <c r="G53" s="138" t="str">
        <f t="shared" ca="1" si="69"/>
        <v/>
      </c>
      <c r="H53" s="138" t="str">
        <f t="shared" ca="1" si="72"/>
        <v/>
      </c>
      <c r="I53" s="138" t="str">
        <f t="shared" ca="1" si="75"/>
        <v/>
      </c>
      <c r="J53" s="138" t="str">
        <f ca="1">IF(ISNA(AP20),"",IF(AP20=1,IF(AP20=INDEX($B$41:$O$54,COLUMN()-COLUMN($A$40),ROW()-ROW($A$40)),AP20,"NG"),IF(OR(AP20=2,AP20=3),IF(INDEX($B$41:$O$54,COLUMN()-COLUMN($A$40),ROW()-ROW($A$40))=0,AP20,"NG"),IF(AP20=0,IF(OR(INDEX($B$41:$O$54,COLUMN()-COLUMN($A$40),ROW()-ROW($A$40))=2,INDEX($B$41:$O$54,COLUMN()-COLUMN($A$40),ROW()-ROW($A$40))=3),AP20,"NG"),""))))</f>
        <v/>
      </c>
      <c r="K53" s="138" t="str">
        <f ca="1">IF(ISNA(AQ20),"",IF(AQ20=1,IF(AQ20=INDEX($B$41:$O$54,COLUMN()-COLUMN($A$40),ROW()-ROW($A$40)),AQ20,"NG"),IF(OR(AQ20=2,AQ20=3),IF(INDEX($B$41:$O$54,COLUMN()-COLUMN($A$40),ROW()-ROW($A$40))=0,AQ20,"NG"),IF(AQ20=0,IF(OR(INDEX($B$41:$O$54,COLUMN()-COLUMN($A$40),ROW()-ROW($A$40))=2,INDEX($B$41:$O$54,COLUMN()-COLUMN($A$40),ROW()-ROW($A$40))=3),AQ20,"NG"),""))))</f>
        <v/>
      </c>
      <c r="L53" s="138" t="str">
        <f ca="1">IF(ISNA(AR20),"",IF(AR20=1,IF(AR20=INDEX($B$41:$O$54,COLUMN()-COLUMN($A$40),ROW()-ROW($A$40)),AR20,"NG"),IF(OR(AR20=2,AR20=3),IF(INDEX($B$41:$O$54,COLUMN()-COLUMN($A$40),ROW()-ROW($A$40))=0,AR20,"NG"),IF(AR20=0,IF(OR(INDEX($B$41:$O$54,COLUMN()-COLUMN($A$40),ROW()-ROW($A$40))=2,INDEX($B$41:$O$54,COLUMN()-COLUMN($A$40),ROW()-ROW($A$40))=3),AR20,"NG"),""))))</f>
        <v/>
      </c>
      <c r="M53" s="141" t="str">
        <f ca="1">IF(ISNA(AS20),"",IF(AS20=1,IF(AS20=INDEX($B$41:$O$54,COLUMN()-COLUMN($A$40),ROW()-ROW($A$40)),AS20,"NG"),IF(OR(AS20=2,AS20=3),IF(INDEX($B$41:$O$54,COLUMN()-COLUMN($A$40),ROW()-ROW($A$40))=0,AS20,"NG"),IF(AS20=0,IF(OR(INDEX($B$41:$O$54,COLUMN()-COLUMN($A$40),ROW()-ROW($A$40))=2,INDEX($B$41:$O$54,COLUMN()-COLUMN($A$40),ROW()-ROW($A$40))=3),AS20,"NG"),""))))</f>
        <v/>
      </c>
      <c r="N53" s="143"/>
      <c r="O53" s="58" t="str">
        <f ca="1">IF(ISNA(AU20),"",AU20)</f>
        <v/>
      </c>
      <c r="P53" s="50"/>
      <c r="R53" s="237"/>
      <c r="S53" s="237"/>
      <c r="T53" s="237"/>
      <c r="U53" s="237"/>
      <c r="V53" s="237"/>
      <c r="W53" s="237"/>
      <c r="X53" s="237"/>
      <c r="Y53" s="237"/>
      <c r="Z53" s="237"/>
      <c r="AE53" s="43"/>
      <c r="AF53" s="44"/>
      <c r="AG53" s="45">
        <f ca="1">AN46</f>
        <v>1</v>
      </c>
      <c r="AH53" s="121">
        <f t="shared" ref="AH53:AU53" ca="1" si="80">IF(ISNA(AH14),0,IF(AH14="",0,IF(AH$46=$AG53,1,0)*AH14))</f>
        <v>0</v>
      </c>
      <c r="AI53" s="121">
        <f t="shared" ca="1" si="80"/>
        <v>0</v>
      </c>
      <c r="AJ53" s="121">
        <f t="shared" ca="1" si="80"/>
        <v>0</v>
      </c>
      <c r="AK53" s="121">
        <f t="shared" ca="1" si="80"/>
        <v>0</v>
      </c>
      <c r="AL53" s="121">
        <f t="shared" ca="1" si="80"/>
        <v>0</v>
      </c>
      <c r="AM53" s="121">
        <f t="shared" ca="1" si="80"/>
        <v>0</v>
      </c>
      <c r="AN53" s="121">
        <f t="shared" si="80"/>
        <v>0</v>
      </c>
      <c r="AO53" s="121">
        <f t="shared" ca="1" si="80"/>
        <v>0</v>
      </c>
      <c r="AP53" s="121">
        <f t="shared" ca="1" si="80"/>
        <v>0</v>
      </c>
      <c r="AQ53" s="121">
        <f t="shared" ca="1" si="80"/>
        <v>0</v>
      </c>
      <c r="AR53" s="121">
        <f t="shared" ca="1" si="80"/>
        <v>0</v>
      </c>
      <c r="AS53" s="121">
        <f t="shared" ca="1" si="80"/>
        <v>0</v>
      </c>
      <c r="AT53" s="121">
        <f t="shared" ca="1" si="80"/>
        <v>0</v>
      </c>
      <c r="AU53" s="121">
        <f t="shared" ca="1" si="80"/>
        <v>0</v>
      </c>
    </row>
    <row r="54" spans="1:47" ht="14.25" customHeight="1">
      <c r="A54" s="144" t="str">
        <f t="shared" si="51"/>
        <v/>
      </c>
      <c r="B54" s="145" t="str">
        <f t="shared" ca="1" si="54"/>
        <v/>
      </c>
      <c r="C54" s="146" t="str">
        <f t="shared" ca="1" si="57"/>
        <v/>
      </c>
      <c r="D54" s="146" t="str">
        <f t="shared" ca="1" si="60"/>
        <v/>
      </c>
      <c r="E54" s="146" t="str">
        <f t="shared" ca="1" si="63"/>
        <v/>
      </c>
      <c r="F54" s="146" t="str">
        <f t="shared" ca="1" si="66"/>
        <v/>
      </c>
      <c r="G54" s="146" t="str">
        <f t="shared" ca="1" si="69"/>
        <v/>
      </c>
      <c r="H54" s="146" t="str">
        <f t="shared" ca="1" si="72"/>
        <v/>
      </c>
      <c r="I54" s="146" t="str">
        <f t="shared" ca="1" si="75"/>
        <v/>
      </c>
      <c r="J54" s="146" t="str">
        <f ca="1">IF(ISNA(AP21),"",IF(AP21=1,IF(AP21=INDEX($B$41:$O$54,COLUMN()-COLUMN($A$40),ROW()-ROW($A$40)),AP21,"NG"),IF(OR(AP21=2,AP21=3),IF(INDEX($B$41:$O$54,COLUMN()-COLUMN($A$40),ROW()-ROW($A$40))=0,AP21,"NG"),IF(AP21=0,IF(OR(INDEX($B$41:$O$54,COLUMN()-COLUMN($A$40),ROW()-ROW($A$40))=2,INDEX($B$41:$O$54,COLUMN()-COLUMN($A$40),ROW()-ROW($A$40))=3),AP21,"NG"),""))))</f>
        <v/>
      </c>
      <c r="K54" s="146" t="str">
        <f ca="1">IF(ISNA(AQ21),"",IF(AQ21=1,IF(AQ21=INDEX($B$41:$O$54,COLUMN()-COLUMN($A$40),ROW()-ROW($A$40)),AQ21,"NG"),IF(OR(AQ21=2,AQ21=3),IF(INDEX($B$41:$O$54,COLUMN()-COLUMN($A$40),ROW()-ROW($A$40))=0,AQ21,"NG"),IF(AQ21=0,IF(OR(INDEX($B$41:$O$54,COLUMN()-COLUMN($A$40),ROW()-ROW($A$40))=2,INDEX($B$41:$O$54,COLUMN()-COLUMN($A$40),ROW()-ROW($A$40))=3),AQ21,"NG"),""))))</f>
        <v/>
      </c>
      <c r="L54" s="146" t="str">
        <f ca="1">IF(ISNA(AR21),"",IF(AR21=1,IF(AR21=INDEX($B$41:$O$54,COLUMN()-COLUMN($A$40),ROW()-ROW($A$40)),AR21,"NG"),IF(OR(AR21=2,AR21=3),IF(INDEX($B$41:$O$54,COLUMN()-COLUMN($A$40),ROW()-ROW($A$40))=0,AR21,"NG"),IF(AR21=0,IF(OR(INDEX($B$41:$O$54,COLUMN()-COLUMN($A$40),ROW()-ROW($A$40))=2,INDEX($B$41:$O$54,COLUMN()-COLUMN($A$40),ROW()-ROW($A$40))=3),AR21,"NG"),""))))</f>
        <v/>
      </c>
      <c r="M54" s="146" t="str">
        <f ca="1">IF(ISNA(AS21),"",IF(AS21=1,IF(AS21=INDEX($B$41:$O$54,COLUMN()-COLUMN($A$40),ROW()-ROW($A$40)),AS21,"NG"),IF(OR(AS21=2,AS21=3),IF(INDEX($B$41:$O$54,COLUMN()-COLUMN($A$40),ROW()-ROW($A$40))=0,AS21,"NG"),IF(AS21=0,IF(OR(INDEX($B$41:$O$54,COLUMN()-COLUMN($A$40),ROW()-ROW($A$40))=2,INDEX($B$41:$O$54,COLUMN()-COLUMN($A$40),ROW()-ROW($A$40))=3),AS21,"NG"),""))))</f>
        <v/>
      </c>
      <c r="N54" s="146" t="str">
        <f ca="1">IF(ISNA(AT21),"",IF(AT21=1,IF(AT21=INDEX($B$41:$O$54,COLUMN()-COLUMN($A$40),ROW()-ROW($A$40)),AT21,"NG"),IF(OR(AT21=2,AT21=3),IF(INDEX($B$41:$O$54,COLUMN()-COLUMN($A$40),ROW()-ROW($A$40))=0,AT21,"NG"),IF(AT21=0,IF(OR(INDEX($B$41:$O$54,COLUMN()-COLUMN($A$40),ROW()-ROW($A$40))=2,INDEX($B$41:$O$54,COLUMN()-COLUMN($A$40),ROW()-ROW($A$40))=3),AT21,"NG"),""))))</f>
        <v/>
      </c>
      <c r="O54" s="147"/>
      <c r="P54" s="148" t="s">
        <v>2</v>
      </c>
      <c r="R54" s="237"/>
      <c r="S54" s="237"/>
      <c r="T54" s="237"/>
      <c r="U54" s="237"/>
      <c r="V54" s="237"/>
      <c r="W54" s="237"/>
      <c r="X54" s="237"/>
      <c r="Y54" s="237"/>
      <c r="Z54" s="237"/>
      <c r="AE54" s="43"/>
      <c r="AF54" s="44"/>
      <c r="AG54" s="45">
        <f ca="1">AO46</f>
        <v>1</v>
      </c>
      <c r="AH54" s="121">
        <f t="shared" ref="AH54:AU54" ca="1" si="81">IF(ISNA(AH15),0,IF(AH15="",0,IF(AH$46=$AG54,1,0)*AH15))</f>
        <v>0</v>
      </c>
      <c r="AI54" s="121">
        <f t="shared" ca="1" si="81"/>
        <v>0</v>
      </c>
      <c r="AJ54" s="121">
        <f t="shared" ca="1" si="81"/>
        <v>0</v>
      </c>
      <c r="AK54" s="121">
        <f t="shared" ca="1" si="81"/>
        <v>0</v>
      </c>
      <c r="AL54" s="121">
        <f t="shared" ca="1" si="81"/>
        <v>0</v>
      </c>
      <c r="AM54" s="121">
        <f t="shared" ca="1" si="81"/>
        <v>0</v>
      </c>
      <c r="AN54" s="121">
        <f t="shared" ca="1" si="81"/>
        <v>0</v>
      </c>
      <c r="AO54" s="121">
        <f t="shared" si="81"/>
        <v>0</v>
      </c>
      <c r="AP54" s="121">
        <f t="shared" ca="1" si="81"/>
        <v>0</v>
      </c>
      <c r="AQ54" s="121">
        <f t="shared" ca="1" si="81"/>
        <v>0</v>
      </c>
      <c r="AR54" s="121">
        <f t="shared" ca="1" si="81"/>
        <v>0</v>
      </c>
      <c r="AS54" s="121">
        <f t="shared" ca="1" si="81"/>
        <v>0</v>
      </c>
      <c r="AT54" s="121">
        <f t="shared" ca="1" si="81"/>
        <v>0</v>
      </c>
      <c r="AU54" s="121">
        <f t="shared" ca="1" si="81"/>
        <v>0</v>
      </c>
    </row>
    <row r="55" spans="1:47" ht="14.25" customHeight="1">
      <c r="A55" s="149" t="str">
        <f t="shared" ref="A55:O59" si="82">AG22</f>
        <v>勝利</v>
      </c>
      <c r="B55" s="150">
        <f t="shared" ca="1" si="82"/>
        <v>0</v>
      </c>
      <c r="C55" s="150">
        <f t="shared" ca="1" si="82"/>
        <v>0</v>
      </c>
      <c r="D55" s="150">
        <f t="shared" ca="1" si="82"/>
        <v>0</v>
      </c>
      <c r="E55" s="150">
        <f t="shared" ca="1" si="82"/>
        <v>0</v>
      </c>
      <c r="F55" s="150">
        <f t="shared" ca="1" si="82"/>
        <v>0</v>
      </c>
      <c r="G55" s="150">
        <f t="shared" ca="1" si="82"/>
        <v>0</v>
      </c>
      <c r="H55" s="150">
        <f t="shared" ca="1" si="82"/>
        <v>0</v>
      </c>
      <c r="I55" s="150">
        <f t="shared" ca="1" si="82"/>
        <v>0</v>
      </c>
      <c r="J55" s="150">
        <f t="shared" ca="1" si="82"/>
        <v>0</v>
      </c>
      <c r="K55" s="150">
        <f t="shared" ca="1" si="82"/>
        <v>0</v>
      </c>
      <c r="L55" s="150">
        <f t="shared" ca="1" si="82"/>
        <v>0</v>
      </c>
      <c r="M55" s="150">
        <f t="shared" ca="1" si="82"/>
        <v>0</v>
      </c>
      <c r="N55" s="150">
        <f t="shared" ca="1" si="82"/>
        <v>0</v>
      </c>
      <c r="O55" s="150">
        <f t="shared" ca="1" si="82"/>
        <v>0</v>
      </c>
      <c r="P55" s="151">
        <f ca="1">SUM(B55:O55)</f>
        <v>0</v>
      </c>
      <c r="R55" s="233" t="str">
        <f ca="1">IF(P55+P56=P58,"","勝利数と敗戦数が一致していない")</f>
        <v/>
      </c>
      <c r="S55" s="233"/>
      <c r="T55" s="233"/>
      <c r="U55" s="233"/>
      <c r="V55" s="233"/>
      <c r="W55" s="233"/>
      <c r="X55" s="233"/>
      <c r="Y55" s="233"/>
      <c r="Z55" s="233"/>
      <c r="AA55" s="233"/>
      <c r="AB55" s="233"/>
      <c r="AC55" s="233"/>
      <c r="AE55" s="43"/>
      <c r="AF55" s="44"/>
      <c r="AG55" s="45">
        <f ca="1">AP46</f>
        <v>1</v>
      </c>
      <c r="AH55" s="121">
        <f t="shared" ref="AH55:AU55" ca="1" si="83">IF(ISNA(AH16),0,IF(AH16="",0,IF(AH$46=$AG55,1,0)*AH16))</f>
        <v>0</v>
      </c>
      <c r="AI55" s="121">
        <f t="shared" ca="1" si="83"/>
        <v>0</v>
      </c>
      <c r="AJ55" s="121">
        <f t="shared" ca="1" si="83"/>
        <v>0</v>
      </c>
      <c r="AK55" s="121">
        <f t="shared" ca="1" si="83"/>
        <v>0</v>
      </c>
      <c r="AL55" s="121">
        <f t="shared" ca="1" si="83"/>
        <v>0</v>
      </c>
      <c r="AM55" s="121">
        <f t="shared" ca="1" si="83"/>
        <v>0</v>
      </c>
      <c r="AN55" s="121">
        <f t="shared" ca="1" si="83"/>
        <v>0</v>
      </c>
      <c r="AO55" s="121">
        <f t="shared" ca="1" si="83"/>
        <v>0</v>
      </c>
      <c r="AP55" s="121">
        <f t="shared" si="83"/>
        <v>0</v>
      </c>
      <c r="AQ55" s="121">
        <f t="shared" ca="1" si="83"/>
        <v>0</v>
      </c>
      <c r="AR55" s="121">
        <f t="shared" ca="1" si="83"/>
        <v>0</v>
      </c>
      <c r="AS55" s="121">
        <f t="shared" ca="1" si="83"/>
        <v>0</v>
      </c>
      <c r="AT55" s="121">
        <f t="shared" ca="1" si="83"/>
        <v>0</v>
      </c>
      <c r="AU55" s="121">
        <f t="shared" ca="1" si="83"/>
        <v>0</v>
      </c>
    </row>
    <row r="56" spans="1:47" ht="14.25" customHeight="1">
      <c r="A56" s="54" t="str">
        <f t="shared" si="82"/>
        <v>優勢勝</v>
      </c>
      <c r="B56" s="57">
        <f t="shared" ca="1" si="82"/>
        <v>0</v>
      </c>
      <c r="C56" s="57">
        <f t="shared" ca="1" si="82"/>
        <v>0</v>
      </c>
      <c r="D56" s="57">
        <f t="shared" ca="1" si="82"/>
        <v>0</v>
      </c>
      <c r="E56" s="57">
        <f t="shared" ca="1" si="82"/>
        <v>0</v>
      </c>
      <c r="F56" s="57">
        <f t="shared" ca="1" si="82"/>
        <v>0</v>
      </c>
      <c r="G56" s="57">
        <f t="shared" ca="1" si="82"/>
        <v>0</v>
      </c>
      <c r="H56" s="57">
        <f t="shared" ca="1" si="82"/>
        <v>0</v>
      </c>
      <c r="I56" s="57">
        <f t="shared" ca="1" si="82"/>
        <v>0</v>
      </c>
      <c r="J56" s="57">
        <f t="shared" ca="1" si="82"/>
        <v>0</v>
      </c>
      <c r="K56" s="57">
        <f t="shared" ca="1" si="82"/>
        <v>0</v>
      </c>
      <c r="L56" s="57">
        <f t="shared" ca="1" si="82"/>
        <v>0</v>
      </c>
      <c r="M56" s="57">
        <f t="shared" ca="1" si="82"/>
        <v>0</v>
      </c>
      <c r="N56" s="57">
        <f t="shared" ca="1" si="82"/>
        <v>0</v>
      </c>
      <c r="O56" s="57">
        <f t="shared" ca="1" si="82"/>
        <v>0</v>
      </c>
      <c r="P56" s="151">
        <f ca="1">SUM(B56:O56)</f>
        <v>0</v>
      </c>
      <c r="R56" s="233"/>
      <c r="S56" s="233"/>
      <c r="T56" s="233"/>
      <c r="U56" s="233"/>
      <c r="V56" s="233"/>
      <c r="W56" s="233"/>
      <c r="X56" s="233"/>
      <c r="Y56" s="233"/>
      <c r="Z56" s="233"/>
      <c r="AA56" s="233"/>
      <c r="AB56" s="233"/>
      <c r="AC56" s="233"/>
      <c r="AE56" s="43"/>
      <c r="AF56" s="44"/>
      <c r="AG56" s="45">
        <f ca="1">AQ$46</f>
        <v>1</v>
      </c>
      <c r="AH56" s="121">
        <f t="shared" ref="AH56:AU56" ca="1" si="84">IF(ISNA(AH17),0,IF(AH17="",0,IF(AH$46=$AG56,1,0)*AH17))</f>
        <v>0</v>
      </c>
      <c r="AI56" s="121">
        <f t="shared" ca="1" si="84"/>
        <v>0</v>
      </c>
      <c r="AJ56" s="121">
        <f t="shared" ca="1" si="84"/>
        <v>0</v>
      </c>
      <c r="AK56" s="121">
        <f t="shared" ca="1" si="84"/>
        <v>0</v>
      </c>
      <c r="AL56" s="121">
        <f t="shared" ca="1" si="84"/>
        <v>0</v>
      </c>
      <c r="AM56" s="121">
        <f t="shared" ca="1" si="84"/>
        <v>0</v>
      </c>
      <c r="AN56" s="121">
        <f t="shared" ca="1" si="84"/>
        <v>0</v>
      </c>
      <c r="AO56" s="121">
        <f t="shared" ca="1" si="84"/>
        <v>0</v>
      </c>
      <c r="AP56" s="121">
        <f t="shared" ca="1" si="84"/>
        <v>0</v>
      </c>
      <c r="AQ56" s="121">
        <f t="shared" si="84"/>
        <v>0</v>
      </c>
      <c r="AR56" s="121">
        <f t="shared" ca="1" si="84"/>
        <v>0</v>
      </c>
      <c r="AS56" s="121">
        <f t="shared" ca="1" si="84"/>
        <v>0</v>
      </c>
      <c r="AT56" s="121">
        <f t="shared" ca="1" si="84"/>
        <v>0</v>
      </c>
      <c r="AU56" s="121">
        <f t="shared" ca="1" si="84"/>
        <v>0</v>
      </c>
    </row>
    <row r="57" spans="1:47" ht="14.25" customHeight="1">
      <c r="A57" s="54" t="str">
        <f t="shared" si="82"/>
        <v>引き分</v>
      </c>
      <c r="B57" s="57">
        <f t="shared" ca="1" si="82"/>
        <v>0</v>
      </c>
      <c r="C57" s="57">
        <f t="shared" ca="1" si="82"/>
        <v>0</v>
      </c>
      <c r="D57" s="57">
        <f t="shared" ca="1" si="82"/>
        <v>0</v>
      </c>
      <c r="E57" s="57">
        <f t="shared" ca="1" si="82"/>
        <v>0</v>
      </c>
      <c r="F57" s="57">
        <f t="shared" ca="1" si="82"/>
        <v>0</v>
      </c>
      <c r="G57" s="57">
        <f t="shared" ca="1" si="82"/>
        <v>0</v>
      </c>
      <c r="H57" s="57">
        <f t="shared" ca="1" si="82"/>
        <v>0</v>
      </c>
      <c r="I57" s="57">
        <f t="shared" ca="1" si="82"/>
        <v>0</v>
      </c>
      <c r="J57" s="57">
        <f t="shared" ca="1" si="82"/>
        <v>0</v>
      </c>
      <c r="K57" s="57">
        <f t="shared" ca="1" si="82"/>
        <v>0</v>
      </c>
      <c r="L57" s="57">
        <f t="shared" ca="1" si="82"/>
        <v>0</v>
      </c>
      <c r="M57" s="57">
        <f t="shared" ca="1" si="82"/>
        <v>0</v>
      </c>
      <c r="N57" s="57">
        <f t="shared" ca="1" si="82"/>
        <v>0</v>
      </c>
      <c r="O57" s="57">
        <f t="shared" ca="1" si="82"/>
        <v>0</v>
      </c>
      <c r="P57" s="151">
        <f ca="1">SUM(B57:O57)</f>
        <v>0</v>
      </c>
      <c r="R57" s="152" t="str">
        <f ca="1">IF(ISODD(P57),"引き分け数は偶数","")</f>
        <v/>
      </c>
      <c r="AE57" s="43"/>
      <c r="AF57" s="44"/>
      <c r="AG57" s="45">
        <f ca="1">AR$46</f>
        <v>1</v>
      </c>
      <c r="AH57" s="121">
        <f t="shared" ref="AH57:AU57" ca="1" si="85">IF(ISNA(AH18),0,IF(AH18="",0,IF(AH$46=$AG57,1,0)*AH18))</f>
        <v>0</v>
      </c>
      <c r="AI57" s="121">
        <f t="shared" ca="1" si="85"/>
        <v>0</v>
      </c>
      <c r="AJ57" s="121">
        <f t="shared" ca="1" si="85"/>
        <v>0</v>
      </c>
      <c r="AK57" s="121">
        <f t="shared" ca="1" si="85"/>
        <v>0</v>
      </c>
      <c r="AL57" s="121">
        <f t="shared" ca="1" si="85"/>
        <v>0</v>
      </c>
      <c r="AM57" s="121">
        <f t="shared" ca="1" si="85"/>
        <v>0</v>
      </c>
      <c r="AN57" s="121">
        <f t="shared" ca="1" si="85"/>
        <v>0</v>
      </c>
      <c r="AO57" s="121">
        <f t="shared" ca="1" si="85"/>
        <v>0</v>
      </c>
      <c r="AP57" s="121">
        <f t="shared" ca="1" si="85"/>
        <v>0</v>
      </c>
      <c r="AQ57" s="121">
        <f t="shared" ca="1" si="85"/>
        <v>0</v>
      </c>
      <c r="AR57" s="121">
        <f t="shared" si="85"/>
        <v>0</v>
      </c>
      <c r="AS57" s="121">
        <f t="shared" ca="1" si="85"/>
        <v>0</v>
      </c>
      <c r="AT57" s="121">
        <f t="shared" ca="1" si="85"/>
        <v>0</v>
      </c>
      <c r="AU57" s="121">
        <f t="shared" ca="1" si="85"/>
        <v>0</v>
      </c>
    </row>
    <row r="58" spans="1:47">
      <c r="A58" s="54" t="str">
        <f t="shared" si="82"/>
        <v>敗戦</v>
      </c>
      <c r="B58" s="57">
        <f t="shared" ca="1" si="82"/>
        <v>0</v>
      </c>
      <c r="C58" s="57">
        <f t="shared" ca="1" si="82"/>
        <v>0</v>
      </c>
      <c r="D58" s="57">
        <f t="shared" ca="1" si="82"/>
        <v>0</v>
      </c>
      <c r="E58" s="57">
        <f t="shared" ca="1" si="82"/>
        <v>0</v>
      </c>
      <c r="F58" s="57">
        <f t="shared" ca="1" si="82"/>
        <v>0</v>
      </c>
      <c r="G58" s="57">
        <f t="shared" ca="1" si="82"/>
        <v>0</v>
      </c>
      <c r="H58" s="57">
        <f t="shared" ca="1" si="82"/>
        <v>0</v>
      </c>
      <c r="I58" s="57">
        <f t="shared" ca="1" si="82"/>
        <v>0</v>
      </c>
      <c r="J58" s="57">
        <f t="shared" ca="1" si="82"/>
        <v>0</v>
      </c>
      <c r="K58" s="57">
        <f t="shared" ca="1" si="82"/>
        <v>0</v>
      </c>
      <c r="L58" s="57">
        <f t="shared" ca="1" si="82"/>
        <v>0</v>
      </c>
      <c r="M58" s="57">
        <f t="shared" ca="1" si="82"/>
        <v>0</v>
      </c>
      <c r="N58" s="57">
        <f t="shared" ca="1" si="82"/>
        <v>0</v>
      </c>
      <c r="O58" s="57">
        <f t="shared" ca="1" si="82"/>
        <v>0</v>
      </c>
      <c r="P58" s="151">
        <f ca="1">SUM(B58:O58)</f>
        <v>0</v>
      </c>
      <c r="AE58" s="43"/>
      <c r="AF58" s="44"/>
      <c r="AG58" s="45">
        <f ca="1">AS$46</f>
        <v>1</v>
      </c>
      <c r="AH58" s="121">
        <f t="shared" ref="AH58:AU58" ca="1" si="86">IF(ISNA(AH19),0,IF(AH19="",0,IF(AH$46=$AG58,1,0)*AH19))</f>
        <v>0</v>
      </c>
      <c r="AI58" s="121">
        <f t="shared" ca="1" si="86"/>
        <v>0</v>
      </c>
      <c r="AJ58" s="121">
        <f t="shared" ca="1" si="86"/>
        <v>0</v>
      </c>
      <c r="AK58" s="121">
        <f t="shared" ca="1" si="86"/>
        <v>0</v>
      </c>
      <c r="AL58" s="121">
        <f t="shared" ca="1" si="86"/>
        <v>0</v>
      </c>
      <c r="AM58" s="121">
        <f t="shared" ca="1" si="86"/>
        <v>0</v>
      </c>
      <c r="AN58" s="121">
        <f t="shared" ca="1" si="86"/>
        <v>0</v>
      </c>
      <c r="AO58" s="121">
        <f t="shared" ca="1" si="86"/>
        <v>0</v>
      </c>
      <c r="AP58" s="121">
        <f t="shared" ca="1" si="86"/>
        <v>0</v>
      </c>
      <c r="AQ58" s="121">
        <f t="shared" ca="1" si="86"/>
        <v>0</v>
      </c>
      <c r="AR58" s="121">
        <f t="shared" ca="1" si="86"/>
        <v>0</v>
      </c>
      <c r="AS58" s="121">
        <f t="shared" si="86"/>
        <v>0</v>
      </c>
      <c r="AT58" s="121">
        <f t="shared" ca="1" si="86"/>
        <v>0</v>
      </c>
      <c r="AU58" s="121">
        <f t="shared" ca="1" si="86"/>
        <v>0</v>
      </c>
    </row>
    <row r="59" spans="1:47">
      <c r="A59" s="78" t="str">
        <f t="shared" si="82"/>
        <v>合計</v>
      </c>
      <c r="B59" s="81">
        <f t="shared" ca="1" si="82"/>
        <v>0</v>
      </c>
      <c r="C59" s="81">
        <f t="shared" ca="1" si="82"/>
        <v>0</v>
      </c>
      <c r="D59" s="81">
        <f t="shared" ca="1" si="82"/>
        <v>0</v>
      </c>
      <c r="E59" s="81">
        <f t="shared" ca="1" si="82"/>
        <v>0</v>
      </c>
      <c r="F59" s="81">
        <f t="shared" ca="1" si="82"/>
        <v>0</v>
      </c>
      <c r="G59" s="81">
        <f t="shared" ca="1" si="82"/>
        <v>0</v>
      </c>
      <c r="H59" s="81">
        <f t="shared" ca="1" si="82"/>
        <v>0</v>
      </c>
      <c r="I59" s="81">
        <f t="shared" ca="1" si="82"/>
        <v>0</v>
      </c>
      <c r="J59" s="81">
        <f t="shared" ca="1" si="82"/>
        <v>0</v>
      </c>
      <c r="K59" s="81">
        <f t="shared" ca="1" si="82"/>
        <v>0</v>
      </c>
      <c r="L59" s="81">
        <f t="shared" ca="1" si="82"/>
        <v>0</v>
      </c>
      <c r="M59" s="81">
        <f t="shared" ca="1" si="82"/>
        <v>0</v>
      </c>
      <c r="N59" s="81">
        <f t="shared" ca="1" si="82"/>
        <v>0</v>
      </c>
      <c r="O59" s="81">
        <f t="shared" ca="1" si="82"/>
        <v>0</v>
      </c>
      <c r="P59" s="153">
        <f ca="1">SUM(B59:O59)</f>
        <v>0</v>
      </c>
      <c r="AE59" s="43"/>
      <c r="AF59" s="44"/>
      <c r="AG59" s="45">
        <f ca="1">AT$46</f>
        <v>1</v>
      </c>
      <c r="AH59" s="121">
        <f t="shared" ref="AH59:AU59" ca="1" si="87">IF(ISNA(AH20),0,IF(AH20="",0,IF(AH$46=$AG59,1,0)*AH20))</f>
        <v>0</v>
      </c>
      <c r="AI59" s="121">
        <f t="shared" ca="1" si="87"/>
        <v>0</v>
      </c>
      <c r="AJ59" s="121">
        <f t="shared" ca="1" si="87"/>
        <v>0</v>
      </c>
      <c r="AK59" s="121">
        <f t="shared" ca="1" si="87"/>
        <v>0</v>
      </c>
      <c r="AL59" s="121">
        <f t="shared" ca="1" si="87"/>
        <v>0</v>
      </c>
      <c r="AM59" s="121">
        <f t="shared" ca="1" si="87"/>
        <v>0</v>
      </c>
      <c r="AN59" s="121">
        <f t="shared" ca="1" si="87"/>
        <v>0</v>
      </c>
      <c r="AO59" s="121">
        <f t="shared" ca="1" si="87"/>
        <v>0</v>
      </c>
      <c r="AP59" s="121">
        <f t="shared" ca="1" si="87"/>
        <v>0</v>
      </c>
      <c r="AQ59" s="121">
        <f t="shared" ca="1" si="87"/>
        <v>0</v>
      </c>
      <c r="AR59" s="121">
        <f t="shared" ca="1" si="87"/>
        <v>0</v>
      </c>
      <c r="AS59" s="121">
        <f t="shared" ca="1" si="87"/>
        <v>0</v>
      </c>
      <c r="AT59" s="121">
        <f t="shared" si="87"/>
        <v>0</v>
      </c>
      <c r="AU59" s="121">
        <f t="shared" ca="1" si="87"/>
        <v>0</v>
      </c>
    </row>
    <row r="60" spans="1:47">
      <c r="AE60" s="43"/>
      <c r="AF60" s="44"/>
      <c r="AG60" s="45">
        <f ca="1">AU$46</f>
        <v>1</v>
      </c>
      <c r="AH60" s="121">
        <f t="shared" ref="AH60:AU60" ca="1" si="88">IF(ISNA(AH21),0,IF(AH21="",0,IF(AH$46=$AG60,1,0)*AH21))</f>
        <v>0</v>
      </c>
      <c r="AI60" s="121">
        <f t="shared" ca="1" si="88"/>
        <v>0</v>
      </c>
      <c r="AJ60" s="121">
        <f t="shared" ca="1" si="88"/>
        <v>0</v>
      </c>
      <c r="AK60" s="121">
        <f t="shared" ca="1" si="88"/>
        <v>0</v>
      </c>
      <c r="AL60" s="121">
        <f t="shared" ca="1" si="88"/>
        <v>0</v>
      </c>
      <c r="AM60" s="121">
        <f t="shared" ca="1" si="88"/>
        <v>0</v>
      </c>
      <c r="AN60" s="121">
        <f t="shared" ca="1" si="88"/>
        <v>0</v>
      </c>
      <c r="AO60" s="121">
        <f t="shared" ca="1" si="88"/>
        <v>0</v>
      </c>
      <c r="AP60" s="121">
        <f t="shared" ca="1" si="88"/>
        <v>0</v>
      </c>
      <c r="AQ60" s="121">
        <f t="shared" ca="1" si="88"/>
        <v>0</v>
      </c>
      <c r="AR60" s="121">
        <f t="shared" ca="1" si="88"/>
        <v>0</v>
      </c>
      <c r="AS60" s="121">
        <f t="shared" ca="1" si="88"/>
        <v>0</v>
      </c>
      <c r="AT60" s="121">
        <f t="shared" ca="1" si="88"/>
        <v>0</v>
      </c>
      <c r="AU60" s="121">
        <f t="shared" si="88"/>
        <v>0</v>
      </c>
    </row>
    <row r="61" spans="1:47">
      <c r="AE61" s="43"/>
      <c r="AF61" s="44"/>
      <c r="AH61" s="139">
        <f t="shared" ref="AH61:AU61" ca="1" si="89">AH46-SUM(AH47:AH60)/100</f>
        <v>1</v>
      </c>
      <c r="AI61" s="139">
        <f t="shared" ca="1" si="89"/>
        <v>1</v>
      </c>
      <c r="AJ61" s="139">
        <f t="shared" ca="1" si="89"/>
        <v>1</v>
      </c>
      <c r="AK61" s="139">
        <f t="shared" ca="1" si="89"/>
        <v>1</v>
      </c>
      <c r="AL61" s="139">
        <f t="shared" ca="1" si="89"/>
        <v>1</v>
      </c>
      <c r="AM61" s="139">
        <f t="shared" ca="1" si="89"/>
        <v>1</v>
      </c>
      <c r="AN61" s="139">
        <f t="shared" ca="1" si="89"/>
        <v>1</v>
      </c>
      <c r="AO61" s="139">
        <f t="shared" ca="1" si="89"/>
        <v>1</v>
      </c>
      <c r="AP61" s="139">
        <f t="shared" ca="1" si="89"/>
        <v>1</v>
      </c>
      <c r="AQ61" s="139">
        <f t="shared" ca="1" si="89"/>
        <v>1</v>
      </c>
      <c r="AR61" s="139">
        <f t="shared" ca="1" si="89"/>
        <v>1</v>
      </c>
      <c r="AS61" s="139">
        <f t="shared" ca="1" si="89"/>
        <v>1</v>
      </c>
      <c r="AT61" s="139">
        <f t="shared" ca="1" si="89"/>
        <v>1</v>
      </c>
      <c r="AU61" s="139">
        <f t="shared" ca="1" si="89"/>
        <v>1</v>
      </c>
    </row>
    <row r="62" spans="1:47">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4"/>
      <c r="AG62" t="s">
        <v>208</v>
      </c>
      <c r="AH62" s="118">
        <f t="shared" ref="AH62:AU62" ca="1" si="90">RANK(AH61,$AH$61:$AU$61,1)</f>
        <v>1</v>
      </c>
      <c r="AI62" s="119">
        <f t="shared" ca="1" si="90"/>
        <v>1</v>
      </c>
      <c r="AJ62" s="119">
        <f t="shared" ca="1" si="90"/>
        <v>1</v>
      </c>
      <c r="AK62" s="119">
        <f t="shared" ca="1" si="90"/>
        <v>1</v>
      </c>
      <c r="AL62" s="119">
        <f t="shared" ca="1" si="90"/>
        <v>1</v>
      </c>
      <c r="AM62" s="119">
        <f t="shared" ca="1" si="90"/>
        <v>1</v>
      </c>
      <c r="AN62" s="119">
        <f t="shared" ca="1" si="90"/>
        <v>1</v>
      </c>
      <c r="AO62" s="119">
        <f t="shared" ca="1" si="90"/>
        <v>1</v>
      </c>
      <c r="AP62" s="119">
        <f t="shared" ca="1" si="90"/>
        <v>1</v>
      </c>
      <c r="AQ62" s="119">
        <f t="shared" ca="1" si="90"/>
        <v>1</v>
      </c>
      <c r="AR62" s="119">
        <f t="shared" ca="1" si="90"/>
        <v>1</v>
      </c>
      <c r="AS62" s="119">
        <f t="shared" ca="1" si="90"/>
        <v>1</v>
      </c>
      <c r="AT62" s="119">
        <f t="shared" ca="1" si="90"/>
        <v>1</v>
      </c>
      <c r="AU62" s="120">
        <f t="shared" ca="1" si="90"/>
        <v>1</v>
      </c>
    </row>
    <row r="63" spans="1:47">
      <c r="B63" t="s">
        <v>209</v>
      </c>
      <c r="AE63" s="43"/>
      <c r="AF63" s="44"/>
      <c r="AG63" s="45">
        <f ca="1">AH62</f>
        <v>1</v>
      </c>
      <c r="AH63" s="121">
        <f t="shared" ref="AH63:AU63" si="91">IF(ISNA(AH8),0,IF(AH8="",0,IF(AH$62=$AG63,1,0)*AH8))</f>
        <v>0</v>
      </c>
      <c r="AI63" s="121">
        <f t="shared" ca="1" si="91"/>
        <v>0</v>
      </c>
      <c r="AJ63" s="121">
        <f t="shared" ca="1" si="91"/>
        <v>0</v>
      </c>
      <c r="AK63" s="121">
        <f t="shared" ca="1" si="91"/>
        <v>0</v>
      </c>
      <c r="AL63" s="121">
        <f t="shared" ca="1" si="91"/>
        <v>0</v>
      </c>
      <c r="AM63" s="121">
        <f t="shared" ca="1" si="91"/>
        <v>0</v>
      </c>
      <c r="AN63" s="121">
        <f t="shared" ca="1" si="91"/>
        <v>0</v>
      </c>
      <c r="AO63" s="121">
        <f t="shared" ca="1" si="91"/>
        <v>0</v>
      </c>
      <c r="AP63" s="121">
        <f t="shared" ca="1" si="91"/>
        <v>0</v>
      </c>
      <c r="AQ63" s="121">
        <f t="shared" ca="1" si="91"/>
        <v>0</v>
      </c>
      <c r="AR63" s="121">
        <f t="shared" ca="1" si="91"/>
        <v>0</v>
      </c>
      <c r="AS63" s="121">
        <f t="shared" ca="1" si="91"/>
        <v>0</v>
      </c>
      <c r="AT63" s="121">
        <f t="shared" ca="1" si="91"/>
        <v>0</v>
      </c>
      <c r="AU63" s="121">
        <f t="shared" ca="1" si="91"/>
        <v>0</v>
      </c>
    </row>
    <row r="64" spans="1:47">
      <c r="B64" s="45">
        <f>HLOOKUP($B$2,Wiki!C2:K5,2,FALSE)</f>
        <v>5</v>
      </c>
      <c r="AE64" s="43"/>
      <c r="AF64" s="44"/>
      <c r="AG64" s="45">
        <f ca="1">AI62</f>
        <v>1</v>
      </c>
      <c r="AH64" s="121">
        <f t="shared" ref="AH64:AU64" ca="1" si="92">IF(ISNA(AH9),0,IF(AH9="",0,IF(AH$62=$AG64,1,0)*AH9))</f>
        <v>0</v>
      </c>
      <c r="AI64" s="121">
        <f t="shared" si="92"/>
        <v>0</v>
      </c>
      <c r="AJ64" s="121">
        <f t="shared" ca="1" si="92"/>
        <v>0</v>
      </c>
      <c r="AK64" s="121">
        <f t="shared" ca="1" si="92"/>
        <v>0</v>
      </c>
      <c r="AL64" s="121">
        <f t="shared" ca="1" si="92"/>
        <v>0</v>
      </c>
      <c r="AM64" s="121">
        <f t="shared" ca="1" si="92"/>
        <v>0</v>
      </c>
      <c r="AN64" s="121">
        <f t="shared" ca="1" si="92"/>
        <v>0</v>
      </c>
      <c r="AO64" s="121">
        <f t="shared" ca="1" si="92"/>
        <v>0</v>
      </c>
      <c r="AP64" s="121">
        <f t="shared" ca="1" si="92"/>
        <v>0</v>
      </c>
      <c r="AQ64" s="121">
        <f t="shared" ca="1" si="92"/>
        <v>0</v>
      </c>
      <c r="AR64" s="121">
        <f t="shared" ca="1" si="92"/>
        <v>0</v>
      </c>
      <c r="AS64" s="121">
        <f t="shared" ca="1" si="92"/>
        <v>0</v>
      </c>
      <c r="AT64" s="121">
        <f t="shared" ca="1" si="92"/>
        <v>0</v>
      </c>
      <c r="AU64" s="121">
        <f t="shared" ca="1" si="92"/>
        <v>0</v>
      </c>
    </row>
    <row r="65" spans="1:47" ht="13.5" customHeight="1">
      <c r="B65" s="45">
        <f>HLOOKUP($B$2,Wiki!C2:K5,3,FALSE)</f>
        <v>5</v>
      </c>
      <c r="AE65" s="43"/>
      <c r="AF65" s="44"/>
      <c r="AG65" s="45">
        <f ca="1">AJ62</f>
        <v>1</v>
      </c>
      <c r="AH65" s="121">
        <f t="shared" ref="AH65:AU65" ca="1" si="93">IF(ISNA(AH10),0,IF(AH10="",0,IF(AH$62=$AG65,1,0)*AH10))</f>
        <v>0</v>
      </c>
      <c r="AI65" s="121">
        <f t="shared" ca="1" si="93"/>
        <v>0</v>
      </c>
      <c r="AJ65" s="121">
        <f t="shared" si="93"/>
        <v>0</v>
      </c>
      <c r="AK65" s="121">
        <f t="shared" ca="1" si="93"/>
        <v>0</v>
      </c>
      <c r="AL65" s="121">
        <f t="shared" ca="1" si="93"/>
        <v>0</v>
      </c>
      <c r="AM65" s="121">
        <f t="shared" ca="1" si="93"/>
        <v>0</v>
      </c>
      <c r="AN65" s="121">
        <f t="shared" ca="1" si="93"/>
        <v>0</v>
      </c>
      <c r="AO65" s="121">
        <f t="shared" ca="1" si="93"/>
        <v>0</v>
      </c>
      <c r="AP65" s="121">
        <f t="shared" ca="1" si="93"/>
        <v>0</v>
      </c>
      <c r="AQ65" s="121">
        <f t="shared" ca="1" si="93"/>
        <v>0</v>
      </c>
      <c r="AR65" s="121">
        <f t="shared" ca="1" si="93"/>
        <v>0</v>
      </c>
      <c r="AS65" s="121">
        <f t="shared" ca="1" si="93"/>
        <v>0</v>
      </c>
      <c r="AT65" s="121">
        <f t="shared" ca="1" si="93"/>
        <v>0</v>
      </c>
      <c r="AU65" s="121">
        <f t="shared" ca="1" si="93"/>
        <v>0</v>
      </c>
    </row>
    <row r="66" spans="1:47" ht="13.5" customHeight="1">
      <c r="B66" s="45">
        <f>HLOOKUP($B$2,Wiki!C2:K5,4,FALSE)</f>
        <v>0</v>
      </c>
      <c r="C66">
        <v>1</v>
      </c>
      <c r="D66">
        <v>1</v>
      </c>
      <c r="E66">
        <v>1</v>
      </c>
      <c r="F66">
        <v>1</v>
      </c>
      <c r="G66">
        <v>2</v>
      </c>
      <c r="H66">
        <v>2</v>
      </c>
      <c r="I66">
        <v>3</v>
      </c>
      <c r="J66">
        <v>3</v>
      </c>
      <c r="K66">
        <v>4</v>
      </c>
      <c r="L66">
        <v>4</v>
      </c>
      <c r="M66">
        <v>5</v>
      </c>
      <c r="N66">
        <v>5</v>
      </c>
      <c r="O66">
        <v>6</v>
      </c>
      <c r="AE66" s="43"/>
      <c r="AF66" s="44"/>
      <c r="AG66" s="45">
        <f ca="1">AK62</f>
        <v>1</v>
      </c>
      <c r="AH66" s="121">
        <f t="shared" ref="AH66:AU66" ca="1" si="94">IF(ISNA(AH11),0,IF(AH11="",0,IF(AH$62=$AG66,1,0)*AH11))</f>
        <v>0</v>
      </c>
      <c r="AI66" s="121">
        <f t="shared" ca="1" si="94"/>
        <v>0</v>
      </c>
      <c r="AJ66" s="121">
        <f t="shared" ca="1" si="94"/>
        <v>0</v>
      </c>
      <c r="AK66" s="121">
        <f t="shared" si="94"/>
        <v>0</v>
      </c>
      <c r="AL66" s="121">
        <f t="shared" ca="1" si="94"/>
        <v>0</v>
      </c>
      <c r="AM66" s="121">
        <f t="shared" ca="1" si="94"/>
        <v>0</v>
      </c>
      <c r="AN66" s="121">
        <f t="shared" ca="1" si="94"/>
        <v>0</v>
      </c>
      <c r="AO66" s="121">
        <f t="shared" ca="1" si="94"/>
        <v>0</v>
      </c>
      <c r="AP66" s="121">
        <f t="shared" ca="1" si="94"/>
        <v>0</v>
      </c>
      <c r="AQ66" s="121">
        <f t="shared" ca="1" si="94"/>
        <v>0</v>
      </c>
      <c r="AR66" s="121">
        <f t="shared" ca="1" si="94"/>
        <v>0</v>
      </c>
      <c r="AS66" s="121">
        <f t="shared" ca="1" si="94"/>
        <v>0</v>
      </c>
      <c r="AT66" s="121">
        <f t="shared" ca="1" si="94"/>
        <v>0</v>
      </c>
      <c r="AU66" s="121">
        <f t="shared" ca="1" si="94"/>
        <v>0</v>
      </c>
    </row>
    <row r="67" spans="1:47" ht="13.5" customHeight="1">
      <c r="AE67" s="43"/>
      <c r="AF67" s="44"/>
      <c r="AG67" s="45">
        <f ca="1">AL62</f>
        <v>1</v>
      </c>
      <c r="AH67" s="121">
        <f t="shared" ref="AH67:AU67" ca="1" si="95">IF(ISNA(AH12),0,IF(AH12="",0,IF(AH$62=$AG67,1,0)*AH12))</f>
        <v>0</v>
      </c>
      <c r="AI67" s="121">
        <f t="shared" ca="1" si="95"/>
        <v>0</v>
      </c>
      <c r="AJ67" s="121">
        <f t="shared" ca="1" si="95"/>
        <v>0</v>
      </c>
      <c r="AK67" s="121">
        <f t="shared" ca="1" si="95"/>
        <v>0</v>
      </c>
      <c r="AL67" s="121">
        <f t="shared" si="95"/>
        <v>0</v>
      </c>
      <c r="AM67" s="121">
        <f t="shared" ca="1" si="95"/>
        <v>0</v>
      </c>
      <c r="AN67" s="121">
        <f t="shared" ca="1" si="95"/>
        <v>0</v>
      </c>
      <c r="AO67" s="121">
        <f t="shared" ca="1" si="95"/>
        <v>0</v>
      </c>
      <c r="AP67" s="121">
        <f t="shared" ca="1" si="95"/>
        <v>0</v>
      </c>
      <c r="AQ67" s="121">
        <f t="shared" ca="1" si="95"/>
        <v>0</v>
      </c>
      <c r="AR67" s="121">
        <f t="shared" ca="1" si="95"/>
        <v>0</v>
      </c>
      <c r="AS67" s="121">
        <f t="shared" ca="1" si="95"/>
        <v>0</v>
      </c>
      <c r="AT67" s="121">
        <f t="shared" ca="1" si="95"/>
        <v>0</v>
      </c>
      <c r="AU67" s="121">
        <f t="shared" ca="1" si="95"/>
        <v>0</v>
      </c>
    </row>
    <row r="68" spans="1:47" ht="13.5" customHeight="1">
      <c r="C68" s="157"/>
      <c r="D68" s="158"/>
      <c r="E68" s="158"/>
      <c r="F68" s="158"/>
      <c r="G68" s="158"/>
      <c r="H68" s="158"/>
      <c r="I68" s="158"/>
      <c r="J68" s="158"/>
      <c r="K68" s="158"/>
      <c r="L68" s="158"/>
      <c r="M68" s="158"/>
      <c r="N68" s="158"/>
      <c r="O68" s="158"/>
      <c r="P68" s="159"/>
      <c r="T68" s="237"/>
      <c r="U68" s="237"/>
      <c r="V68" s="237"/>
      <c r="W68" s="237"/>
      <c r="X68" s="237"/>
      <c r="Y68" s="237"/>
      <c r="Z68" s="237"/>
      <c r="AA68" s="237"/>
      <c r="AB68" s="237"/>
      <c r="AE68" s="43"/>
      <c r="AF68" s="44"/>
      <c r="AG68" s="45">
        <f ca="1">AM62</f>
        <v>1</v>
      </c>
      <c r="AH68" s="121">
        <f t="shared" ref="AH68:AU68" ca="1" si="96">IF(ISNA(AH13),0,IF(AH13="",0,IF(AH$62=$AG68,1,0)*AH13))</f>
        <v>0</v>
      </c>
      <c r="AI68" s="121">
        <f t="shared" ca="1" si="96"/>
        <v>0</v>
      </c>
      <c r="AJ68" s="121">
        <f t="shared" ca="1" si="96"/>
        <v>0</v>
      </c>
      <c r="AK68" s="121">
        <f t="shared" ca="1" si="96"/>
        <v>0</v>
      </c>
      <c r="AL68" s="121">
        <f t="shared" ca="1" si="96"/>
        <v>0</v>
      </c>
      <c r="AM68" s="121">
        <f t="shared" si="96"/>
        <v>0</v>
      </c>
      <c r="AN68" s="121">
        <f t="shared" ca="1" si="96"/>
        <v>0</v>
      </c>
      <c r="AO68" s="121">
        <f t="shared" ca="1" si="96"/>
        <v>0</v>
      </c>
      <c r="AP68" s="121">
        <f t="shared" ca="1" si="96"/>
        <v>0</v>
      </c>
      <c r="AQ68" s="121">
        <f t="shared" ca="1" si="96"/>
        <v>0</v>
      </c>
      <c r="AR68" s="121">
        <f t="shared" ca="1" si="96"/>
        <v>0</v>
      </c>
      <c r="AS68" s="121">
        <f t="shared" ca="1" si="96"/>
        <v>0</v>
      </c>
      <c r="AT68" s="121">
        <f t="shared" ca="1" si="96"/>
        <v>0</v>
      </c>
      <c r="AU68" s="121">
        <f t="shared" ca="1" si="96"/>
        <v>0</v>
      </c>
    </row>
    <row r="69" spans="1:47" ht="13.5" customHeight="1">
      <c r="C69" s="160"/>
      <c r="D69" s="50" t="str">
        <f>IF($A69&gt;=$B$2,"",CONCATENATE("| "," |"))</f>
        <v>|  |</v>
      </c>
      <c r="E69" s="161" t="str">
        <f>IF($A69&gt;=$B$2,"",CONCATENATE(B22,"|",C22,"|"))</f>
        <v>UNI|0|</v>
      </c>
      <c r="F69" s="50"/>
      <c r="G69" s="161" t="str">
        <f>IF($A69&gt;=$B$2,"",CONCATENATE(D22,"|",E22,"|"))</f>
        <v>金FB|0|</v>
      </c>
      <c r="H69" s="50"/>
      <c r="I69" s="161" t="str">
        <f>IF($A69&gt;=$B$2,"",CONCATENATE(F22,"|",G22,"|"))</f>
        <v>MGα|0|</v>
      </c>
      <c r="J69" s="50"/>
      <c r="K69" s="161" t="str">
        <f>IF($A69&gt;=$B$2,"",CONCATENATE(H22,"|",I22,"|"))</f>
        <v>AKB|0|</v>
      </c>
      <c r="L69" s="50"/>
      <c r="M69" s="161" t="str">
        <f>IF($B$64&gt;4,IF($A69&gt;=$B$2,"",CONCATENATE(J22,"|",K22,"|")),"")</f>
        <v>SDL|0|</v>
      </c>
      <c r="N69" s="50"/>
      <c r="O69" s="50" t="str">
        <f>IF($B$64&gt;=O$66,IF($A69&gt;=$B$2,"",CONCATENATE(L22,"|",M22,"|")),"")</f>
        <v/>
      </c>
      <c r="P69" s="162"/>
      <c r="R69" s="130"/>
      <c r="S69" s="130"/>
      <c r="T69" s="237"/>
      <c r="U69" s="237"/>
      <c r="V69" s="237"/>
      <c r="W69" s="237"/>
      <c r="X69" s="237"/>
      <c r="Y69" s="237"/>
      <c r="Z69" s="237"/>
      <c r="AA69" s="237"/>
      <c r="AB69" s="237"/>
      <c r="AE69" s="43"/>
      <c r="AF69" s="44"/>
      <c r="AG69" s="45">
        <f ca="1">AN62</f>
        <v>1</v>
      </c>
      <c r="AH69" s="121">
        <f t="shared" ref="AH69:AU69" ca="1" si="97">IF(ISNA(AH14),0,IF(AH14="",0,IF(AH$62=$AG69,1,0)*AH14))</f>
        <v>0</v>
      </c>
      <c r="AI69" s="121">
        <f t="shared" ca="1" si="97"/>
        <v>0</v>
      </c>
      <c r="AJ69" s="121">
        <f t="shared" ca="1" si="97"/>
        <v>0</v>
      </c>
      <c r="AK69" s="121">
        <f t="shared" ca="1" si="97"/>
        <v>0</v>
      </c>
      <c r="AL69" s="121">
        <f t="shared" ca="1" si="97"/>
        <v>0</v>
      </c>
      <c r="AM69" s="121">
        <f t="shared" ca="1" si="97"/>
        <v>0</v>
      </c>
      <c r="AN69" s="121">
        <f t="shared" si="97"/>
        <v>0</v>
      </c>
      <c r="AO69" s="121">
        <f t="shared" ca="1" si="97"/>
        <v>0</v>
      </c>
      <c r="AP69" s="121">
        <f t="shared" ca="1" si="97"/>
        <v>0</v>
      </c>
      <c r="AQ69" s="121">
        <f t="shared" ca="1" si="97"/>
        <v>0</v>
      </c>
      <c r="AR69" s="121">
        <f t="shared" ca="1" si="97"/>
        <v>0</v>
      </c>
      <c r="AS69" s="121">
        <f t="shared" ca="1" si="97"/>
        <v>0</v>
      </c>
      <c r="AT69" s="121">
        <f t="shared" ca="1" si="97"/>
        <v>0</v>
      </c>
      <c r="AU69" s="121">
        <f t="shared" ca="1" si="97"/>
        <v>0</v>
      </c>
    </row>
    <row r="70" spans="1:47">
      <c r="A70">
        <v>1</v>
      </c>
      <c r="C70" s="160"/>
      <c r="D70" s="50" t="str">
        <f t="shared" ref="D70:D82" si="98">IF($A70&gt;=$B$2,"",CONCATENATE("| ",A70," |"))</f>
        <v>| 1 |</v>
      </c>
      <c r="E70" s="161" t="str">
        <f t="shared" ref="E70:E82" ca="1" si="99">IF($A70&gt;=$B$2,"",CONCATENATE(B23,"|",IF(ISBLANK(C23),"-",C23),"|"))</f>
        <v>AMD|-|</v>
      </c>
      <c r="F70" s="50"/>
      <c r="G70" s="161" t="str">
        <f t="shared" ref="G70:G82" ca="1" si="100">IF($A70&gt;=$B$2,"",CONCATENATE(D23,"|",IF(ISBLANK(E23),"-",E23),"|"))</f>
        <v>AKB|-|</v>
      </c>
      <c r="H70" s="50"/>
      <c r="I70" s="161" t="str">
        <f t="shared" ref="I70:I82" ca="1" si="101">IF($A70&gt;=$B$2,"",CONCATENATE(F23,"|",IF(ISBLANK(G23),"-",G23),"|"))</f>
        <v>SDL|-|</v>
      </c>
      <c r="J70" s="50"/>
      <c r="K70" s="161" t="str">
        <f t="shared" ref="K70:K82" ca="1" si="102">IF($A70&gt;=$B$2,"",CONCATENATE(H23,"|",IF(ISBLANK(I23),"-",I23),"|"))</f>
        <v>金FB|-|</v>
      </c>
      <c r="L70" s="50"/>
      <c r="M70" s="161" t="str">
        <f t="shared" ref="M70:M82" ca="1" si="103">IF($B$64&gt;=M$66,IF($A70&gt;=$B$2,"",CONCATENATE(J23,"|",IF(ISBLANK(K23),"-",K23),"|")),"")</f>
        <v>MGα|-|</v>
      </c>
      <c r="N70" s="161"/>
      <c r="O70" s="161" t="str">
        <f t="shared" ref="O70:O82" si="104">IF($B$64&gt;=O$66,IF($A70&gt;=$B$2,"",CONCATENATE(L23,"|",IF(ISBLANK(M23),"-",M23),"|")),"")</f>
        <v/>
      </c>
      <c r="P70" s="162"/>
      <c r="R70" s="130"/>
      <c r="S70" s="130"/>
      <c r="T70" s="237"/>
      <c r="U70" s="237"/>
      <c r="V70" s="237"/>
      <c r="W70" s="237"/>
      <c r="X70" s="237"/>
      <c r="Y70" s="237"/>
      <c r="Z70" s="237"/>
      <c r="AA70" s="237"/>
      <c r="AB70" s="237"/>
      <c r="AE70" s="43"/>
      <c r="AF70" s="44"/>
      <c r="AG70" s="45">
        <f ca="1">AO62</f>
        <v>1</v>
      </c>
      <c r="AH70" s="121">
        <f t="shared" ref="AH70:AU70" ca="1" si="105">IF(ISNA(AH15),0,IF(AH15="",0,IF(AH$62=$AG70,1,0)*AH15))</f>
        <v>0</v>
      </c>
      <c r="AI70" s="121">
        <f t="shared" ca="1" si="105"/>
        <v>0</v>
      </c>
      <c r="AJ70" s="121">
        <f t="shared" ca="1" si="105"/>
        <v>0</v>
      </c>
      <c r="AK70" s="121">
        <f t="shared" ca="1" si="105"/>
        <v>0</v>
      </c>
      <c r="AL70" s="121">
        <f t="shared" ca="1" si="105"/>
        <v>0</v>
      </c>
      <c r="AM70" s="121">
        <f t="shared" ca="1" si="105"/>
        <v>0</v>
      </c>
      <c r="AN70" s="121">
        <f t="shared" ca="1" si="105"/>
        <v>0</v>
      </c>
      <c r="AO70" s="121">
        <f t="shared" si="105"/>
        <v>0</v>
      </c>
      <c r="AP70" s="121">
        <f t="shared" ca="1" si="105"/>
        <v>0</v>
      </c>
      <c r="AQ70" s="121">
        <f t="shared" ca="1" si="105"/>
        <v>0</v>
      </c>
      <c r="AR70" s="121">
        <f t="shared" ca="1" si="105"/>
        <v>0</v>
      </c>
      <c r="AS70" s="121">
        <f t="shared" ca="1" si="105"/>
        <v>0</v>
      </c>
      <c r="AT70" s="121">
        <f t="shared" ca="1" si="105"/>
        <v>0</v>
      </c>
      <c r="AU70" s="121">
        <f t="shared" ca="1" si="105"/>
        <v>0</v>
      </c>
    </row>
    <row r="71" spans="1:47">
      <c r="A71">
        <v>2</v>
      </c>
      <c r="C71" s="160"/>
      <c r="D71" s="50" t="str">
        <f t="shared" si="98"/>
        <v>| 2 |</v>
      </c>
      <c r="E71" s="161" t="str">
        <f t="shared" ca="1" si="99"/>
        <v>ファー|-|</v>
      </c>
      <c r="F71" s="50"/>
      <c r="G71" s="161" t="str">
        <f t="shared" ca="1" si="100"/>
        <v>AMD|-|</v>
      </c>
      <c r="H71" s="50"/>
      <c r="I71" s="161" t="str">
        <f t="shared" ca="1" si="101"/>
        <v>K&amp;Q|-|</v>
      </c>
      <c r="J71" s="50"/>
      <c r="K71" s="161" t="str">
        <f t="shared" ca="1" si="102"/>
        <v>エスパ|-|</v>
      </c>
      <c r="L71" s="50"/>
      <c r="M71" s="161" t="str">
        <f t="shared" ca="1" si="103"/>
        <v>BSO|-|</v>
      </c>
      <c r="N71" s="161"/>
      <c r="O71" s="161" t="str">
        <f t="shared" si="104"/>
        <v/>
      </c>
      <c r="P71" s="162"/>
      <c r="R71" s="130"/>
      <c r="S71" s="130"/>
      <c r="T71" s="130"/>
      <c r="AE71" s="43"/>
      <c r="AF71" s="44"/>
      <c r="AG71" s="45">
        <f ca="1">AP62</f>
        <v>1</v>
      </c>
      <c r="AH71" s="121">
        <f t="shared" ref="AH71:AU71" ca="1" si="106">IF(ISNA(AH16),0,IF(AH16="",0,IF(AH$62=$AG71,1,0)*AH16))</f>
        <v>0</v>
      </c>
      <c r="AI71" s="121">
        <f t="shared" ca="1" si="106"/>
        <v>0</v>
      </c>
      <c r="AJ71" s="121">
        <f t="shared" ca="1" si="106"/>
        <v>0</v>
      </c>
      <c r="AK71" s="121">
        <f t="shared" ca="1" si="106"/>
        <v>0</v>
      </c>
      <c r="AL71" s="121">
        <f t="shared" ca="1" si="106"/>
        <v>0</v>
      </c>
      <c r="AM71" s="121">
        <f t="shared" ca="1" si="106"/>
        <v>0</v>
      </c>
      <c r="AN71" s="121">
        <f t="shared" ca="1" si="106"/>
        <v>0</v>
      </c>
      <c r="AO71" s="121">
        <f t="shared" ca="1" si="106"/>
        <v>0</v>
      </c>
      <c r="AP71" s="121">
        <f t="shared" si="106"/>
        <v>0</v>
      </c>
      <c r="AQ71" s="121">
        <f t="shared" ca="1" si="106"/>
        <v>0</v>
      </c>
      <c r="AR71" s="121">
        <f t="shared" ca="1" si="106"/>
        <v>0</v>
      </c>
      <c r="AS71" s="121">
        <f t="shared" ca="1" si="106"/>
        <v>0</v>
      </c>
      <c r="AT71" s="121">
        <f t="shared" ca="1" si="106"/>
        <v>0</v>
      </c>
      <c r="AU71" s="121">
        <f t="shared" ca="1" si="106"/>
        <v>0</v>
      </c>
    </row>
    <row r="72" spans="1:47">
      <c r="A72">
        <v>3</v>
      </c>
      <c r="C72" s="160"/>
      <c r="D72" s="50" t="str">
        <f t="shared" si="98"/>
        <v>| 3 |</v>
      </c>
      <c r="E72" s="161" t="str">
        <f t="shared" ca="1" si="99"/>
        <v>BSO|-|</v>
      </c>
      <c r="F72" s="50"/>
      <c r="G72" s="161" t="str">
        <f t="shared" ca="1" si="100"/>
        <v>K&amp;Q|-|</v>
      </c>
      <c r="H72" s="50"/>
      <c r="I72" s="161" t="str">
        <f t="shared" ca="1" si="101"/>
        <v>ファー|-|</v>
      </c>
      <c r="J72" s="50"/>
      <c r="K72" s="161" t="str">
        <f t="shared" ca="1" si="102"/>
        <v>AMD|-|</v>
      </c>
      <c r="L72" s="50"/>
      <c r="M72" s="161" t="str">
        <f t="shared" ca="1" si="103"/>
        <v>エスパ|-|</v>
      </c>
      <c r="N72" s="161"/>
      <c r="O72" s="161" t="str">
        <f t="shared" si="104"/>
        <v/>
      </c>
      <c r="P72" s="162"/>
      <c r="R72" s="130"/>
      <c r="S72" s="130"/>
      <c r="T72" s="130"/>
      <c r="AE72" s="43"/>
      <c r="AF72" s="44"/>
      <c r="AG72" s="45">
        <f ca="1">AQ$62</f>
        <v>1</v>
      </c>
      <c r="AH72" s="121">
        <f t="shared" ref="AH72:AU72" ca="1" si="107">IF(ISNA(AH17),0,IF(AH17="",0,IF(AH$62=$AG72,1,0)*AH17))</f>
        <v>0</v>
      </c>
      <c r="AI72" s="121">
        <f t="shared" ca="1" si="107"/>
        <v>0</v>
      </c>
      <c r="AJ72" s="121">
        <f t="shared" ca="1" si="107"/>
        <v>0</v>
      </c>
      <c r="AK72" s="121">
        <f t="shared" ca="1" si="107"/>
        <v>0</v>
      </c>
      <c r="AL72" s="121">
        <f t="shared" ca="1" si="107"/>
        <v>0</v>
      </c>
      <c r="AM72" s="121">
        <f t="shared" ca="1" si="107"/>
        <v>0</v>
      </c>
      <c r="AN72" s="121">
        <f t="shared" ca="1" si="107"/>
        <v>0</v>
      </c>
      <c r="AO72" s="121">
        <f t="shared" ca="1" si="107"/>
        <v>0</v>
      </c>
      <c r="AP72" s="121">
        <f t="shared" ca="1" si="107"/>
        <v>0</v>
      </c>
      <c r="AQ72" s="121">
        <f t="shared" si="107"/>
        <v>0</v>
      </c>
      <c r="AR72" s="121">
        <f t="shared" ca="1" si="107"/>
        <v>0</v>
      </c>
      <c r="AS72" s="121">
        <f t="shared" ca="1" si="107"/>
        <v>0</v>
      </c>
      <c r="AT72" s="121">
        <f t="shared" ca="1" si="107"/>
        <v>0</v>
      </c>
      <c r="AU72" s="121">
        <f t="shared" ca="1" si="107"/>
        <v>0</v>
      </c>
    </row>
    <row r="73" spans="1:47">
      <c r="A73">
        <v>4</v>
      </c>
      <c r="C73" s="160"/>
      <c r="D73" s="50" t="str">
        <f t="shared" si="98"/>
        <v>| 4 |</v>
      </c>
      <c r="E73" s="161" t="str">
        <f t="shared" ca="1" si="99"/>
        <v>SDL|-|</v>
      </c>
      <c r="F73" s="50"/>
      <c r="G73" s="161" t="str">
        <f t="shared" ca="1" si="100"/>
        <v>エスパ|-|</v>
      </c>
      <c r="H73" s="50"/>
      <c r="I73" s="161" t="str">
        <f t="shared" ca="1" si="101"/>
        <v>AMD|-|</v>
      </c>
      <c r="J73" s="50"/>
      <c r="K73" s="161" t="str">
        <f t="shared" ca="1" si="102"/>
        <v>BSO|-|</v>
      </c>
      <c r="L73" s="50"/>
      <c r="M73" s="161" t="str">
        <f t="shared" ca="1" si="103"/>
        <v>UNI|-|</v>
      </c>
      <c r="N73" s="161"/>
      <c r="O73" s="161" t="str">
        <f t="shared" si="104"/>
        <v/>
      </c>
      <c r="P73" s="162"/>
      <c r="R73" s="130"/>
      <c r="S73" s="130"/>
      <c r="T73" s="130"/>
      <c r="AE73" s="43"/>
      <c r="AF73" s="44"/>
      <c r="AG73" s="45">
        <f ca="1">AR$62</f>
        <v>1</v>
      </c>
      <c r="AH73" s="121">
        <f t="shared" ref="AH73:AU73" ca="1" si="108">IF(ISNA(AH18),0,IF(AH18="",0,IF(AH$62=$AG73,1,0)*AH18))</f>
        <v>0</v>
      </c>
      <c r="AI73" s="121">
        <f t="shared" ca="1" si="108"/>
        <v>0</v>
      </c>
      <c r="AJ73" s="121">
        <f t="shared" ca="1" si="108"/>
        <v>0</v>
      </c>
      <c r="AK73" s="121">
        <f t="shared" ca="1" si="108"/>
        <v>0</v>
      </c>
      <c r="AL73" s="121">
        <f t="shared" ca="1" si="108"/>
        <v>0</v>
      </c>
      <c r="AM73" s="121">
        <f t="shared" ca="1" si="108"/>
        <v>0</v>
      </c>
      <c r="AN73" s="121">
        <f t="shared" ca="1" si="108"/>
        <v>0</v>
      </c>
      <c r="AO73" s="121">
        <f t="shared" ca="1" si="108"/>
        <v>0</v>
      </c>
      <c r="AP73" s="121">
        <f t="shared" ca="1" si="108"/>
        <v>0</v>
      </c>
      <c r="AQ73" s="121">
        <f t="shared" ca="1" si="108"/>
        <v>0</v>
      </c>
      <c r="AR73" s="121">
        <f t="shared" si="108"/>
        <v>0</v>
      </c>
      <c r="AS73" s="121">
        <f t="shared" ca="1" si="108"/>
        <v>0</v>
      </c>
      <c r="AT73" s="121">
        <f t="shared" ca="1" si="108"/>
        <v>0</v>
      </c>
      <c r="AU73" s="121">
        <f t="shared" ca="1" si="108"/>
        <v>0</v>
      </c>
    </row>
    <row r="74" spans="1:47">
      <c r="A74">
        <v>5</v>
      </c>
      <c r="C74" s="160"/>
      <c r="D74" s="50" t="str">
        <f t="shared" si="98"/>
        <v>| 5 |</v>
      </c>
      <c r="E74" s="161" t="str">
        <f t="shared" ca="1" si="99"/>
        <v>エスパ|-|</v>
      </c>
      <c r="F74" s="50"/>
      <c r="G74" s="161" t="str">
        <f t="shared" ca="1" si="100"/>
        <v>MGα|-|</v>
      </c>
      <c r="H74" s="50"/>
      <c r="I74" s="161" t="str">
        <f t="shared" ca="1" si="101"/>
        <v>金FB|-|</v>
      </c>
      <c r="J74" s="50"/>
      <c r="K74" s="161" t="str">
        <f t="shared" ca="1" si="102"/>
        <v>ファー|-|</v>
      </c>
      <c r="L74" s="50"/>
      <c r="M74" s="161" t="str">
        <f t="shared" ca="1" si="103"/>
        <v>K&amp;Q|-|</v>
      </c>
      <c r="N74" s="161"/>
      <c r="O74" s="161" t="str">
        <f t="shared" si="104"/>
        <v/>
      </c>
      <c r="P74" s="162"/>
      <c r="R74" s="130"/>
      <c r="S74" s="130"/>
      <c r="T74" s="130"/>
      <c r="AE74" s="43"/>
      <c r="AF74" s="44"/>
      <c r="AG74" s="45">
        <f ca="1">AS$62</f>
        <v>1</v>
      </c>
      <c r="AH74" s="121">
        <f t="shared" ref="AH74:AU74" ca="1" si="109">IF(ISNA(AH19),0,IF(AH19="",0,IF(AH$62=$AG74,1,0)*AH19))</f>
        <v>0</v>
      </c>
      <c r="AI74" s="121">
        <f t="shared" ca="1" si="109"/>
        <v>0</v>
      </c>
      <c r="AJ74" s="121">
        <f t="shared" ca="1" si="109"/>
        <v>0</v>
      </c>
      <c r="AK74" s="121">
        <f t="shared" ca="1" si="109"/>
        <v>0</v>
      </c>
      <c r="AL74" s="121">
        <f t="shared" ca="1" si="109"/>
        <v>0</v>
      </c>
      <c r="AM74" s="121">
        <f t="shared" ca="1" si="109"/>
        <v>0</v>
      </c>
      <c r="AN74" s="121">
        <f t="shared" ca="1" si="109"/>
        <v>0</v>
      </c>
      <c r="AO74" s="121">
        <f t="shared" ca="1" si="109"/>
        <v>0</v>
      </c>
      <c r="AP74" s="121">
        <f t="shared" ca="1" si="109"/>
        <v>0</v>
      </c>
      <c r="AQ74" s="121">
        <f t="shared" ca="1" si="109"/>
        <v>0</v>
      </c>
      <c r="AR74" s="121">
        <f t="shared" ca="1" si="109"/>
        <v>0</v>
      </c>
      <c r="AS74" s="121">
        <f t="shared" si="109"/>
        <v>0</v>
      </c>
      <c r="AT74" s="121">
        <f t="shared" ca="1" si="109"/>
        <v>0</v>
      </c>
      <c r="AU74" s="121">
        <f t="shared" ca="1" si="109"/>
        <v>0</v>
      </c>
    </row>
    <row r="75" spans="1:47">
      <c r="A75">
        <v>6</v>
      </c>
      <c r="C75" s="160"/>
      <c r="D75" s="50" t="str">
        <f t="shared" si="98"/>
        <v>| 6 |</v>
      </c>
      <c r="E75" s="161" t="str">
        <f t="shared" ca="1" si="99"/>
        <v>K&amp;Q|-|</v>
      </c>
      <c r="F75" s="50"/>
      <c r="G75" s="161" t="str">
        <f t="shared" ca="1" si="100"/>
        <v>BSO|-|</v>
      </c>
      <c r="H75" s="50"/>
      <c r="I75" s="161" t="str">
        <f t="shared" ca="1" si="101"/>
        <v>エスパ|-|</v>
      </c>
      <c r="J75" s="50"/>
      <c r="K75" s="161" t="str">
        <f t="shared" ca="1" si="102"/>
        <v>SDL|-|</v>
      </c>
      <c r="L75" s="50"/>
      <c r="M75" s="161" t="str">
        <f t="shared" ca="1" si="103"/>
        <v>AKB|-|</v>
      </c>
      <c r="N75" s="161"/>
      <c r="O75" s="161" t="str">
        <f t="shared" si="104"/>
        <v/>
      </c>
      <c r="P75" s="162"/>
      <c r="R75" s="130"/>
      <c r="S75" s="130"/>
      <c r="T75" s="130"/>
      <c r="AE75" s="43"/>
      <c r="AF75" s="44"/>
      <c r="AG75" s="45">
        <f ca="1">AT$62</f>
        <v>1</v>
      </c>
      <c r="AH75" s="121">
        <f t="shared" ref="AH75:AU75" ca="1" si="110">IF(ISNA(AH20),0,IF(AH20="",0,IF(AH$62=$AG75,1,0)*AH20))</f>
        <v>0</v>
      </c>
      <c r="AI75" s="121">
        <f t="shared" ca="1" si="110"/>
        <v>0</v>
      </c>
      <c r="AJ75" s="121">
        <f t="shared" ca="1" si="110"/>
        <v>0</v>
      </c>
      <c r="AK75" s="121">
        <f t="shared" ca="1" si="110"/>
        <v>0</v>
      </c>
      <c r="AL75" s="121">
        <f t="shared" ca="1" si="110"/>
        <v>0</v>
      </c>
      <c r="AM75" s="121">
        <f t="shared" ca="1" si="110"/>
        <v>0</v>
      </c>
      <c r="AN75" s="121">
        <f t="shared" ca="1" si="110"/>
        <v>0</v>
      </c>
      <c r="AO75" s="121">
        <f t="shared" ca="1" si="110"/>
        <v>0</v>
      </c>
      <c r="AP75" s="121">
        <f t="shared" ca="1" si="110"/>
        <v>0</v>
      </c>
      <c r="AQ75" s="121">
        <f t="shared" ca="1" si="110"/>
        <v>0</v>
      </c>
      <c r="AR75" s="121">
        <f t="shared" ca="1" si="110"/>
        <v>0</v>
      </c>
      <c r="AS75" s="121">
        <f t="shared" ca="1" si="110"/>
        <v>0</v>
      </c>
      <c r="AT75" s="121">
        <f t="shared" si="110"/>
        <v>0</v>
      </c>
      <c r="AU75" s="121">
        <f t="shared" ca="1" si="110"/>
        <v>0</v>
      </c>
    </row>
    <row r="76" spans="1:47">
      <c r="A76">
        <v>7</v>
      </c>
      <c r="C76" s="160"/>
      <c r="D76" s="50" t="str">
        <f t="shared" si="98"/>
        <v>| 7 |</v>
      </c>
      <c r="E76" s="161" t="str">
        <f t="shared" ca="1" si="99"/>
        <v>MGα|-|</v>
      </c>
      <c r="F76" s="50"/>
      <c r="G76" s="161" t="str">
        <f t="shared" ca="1" si="100"/>
        <v>ファー|-|</v>
      </c>
      <c r="H76" s="50"/>
      <c r="I76" s="161" t="str">
        <f t="shared" ca="1" si="101"/>
        <v>UNI|-|</v>
      </c>
      <c r="J76" s="50"/>
      <c r="K76" s="161" t="str">
        <f t="shared" ca="1" si="102"/>
        <v>K&amp;Q|-|</v>
      </c>
      <c r="L76" s="50"/>
      <c r="M76" s="161" t="str">
        <f t="shared" ca="1" si="103"/>
        <v>AMD|-|</v>
      </c>
      <c r="N76" s="161"/>
      <c r="O76" s="161" t="str">
        <f t="shared" si="104"/>
        <v/>
      </c>
      <c r="P76" s="162"/>
      <c r="R76" s="130"/>
      <c r="S76" s="130"/>
      <c r="T76" s="130"/>
      <c r="AE76" s="43"/>
      <c r="AF76" s="44"/>
      <c r="AG76" s="45">
        <f ca="1">AU$62</f>
        <v>1</v>
      </c>
      <c r="AH76" s="121">
        <f t="shared" ref="AH76:AU76" ca="1" si="111">IF(ISNA(AH21),0,IF(AH21="",0,IF(AH$62=$AG76,1,0)*AH21))</f>
        <v>0</v>
      </c>
      <c r="AI76" s="121">
        <f t="shared" ca="1" si="111"/>
        <v>0</v>
      </c>
      <c r="AJ76" s="121">
        <f t="shared" ca="1" si="111"/>
        <v>0</v>
      </c>
      <c r="AK76" s="121">
        <f t="shared" ca="1" si="111"/>
        <v>0</v>
      </c>
      <c r="AL76" s="121">
        <f t="shared" ca="1" si="111"/>
        <v>0</v>
      </c>
      <c r="AM76" s="121">
        <f t="shared" ca="1" si="111"/>
        <v>0</v>
      </c>
      <c r="AN76" s="121">
        <f t="shared" ca="1" si="111"/>
        <v>0</v>
      </c>
      <c r="AO76" s="121">
        <f t="shared" ca="1" si="111"/>
        <v>0</v>
      </c>
      <c r="AP76" s="121">
        <f t="shared" ca="1" si="111"/>
        <v>0</v>
      </c>
      <c r="AQ76" s="121">
        <f t="shared" ca="1" si="111"/>
        <v>0</v>
      </c>
      <c r="AR76" s="121">
        <f t="shared" ca="1" si="111"/>
        <v>0</v>
      </c>
      <c r="AS76" s="121">
        <f t="shared" ca="1" si="111"/>
        <v>0</v>
      </c>
      <c r="AT76" s="121">
        <f t="shared" ca="1" si="111"/>
        <v>0</v>
      </c>
      <c r="AU76" s="121">
        <f t="shared" si="111"/>
        <v>0</v>
      </c>
    </row>
    <row r="77" spans="1:47">
      <c r="A77">
        <v>8</v>
      </c>
      <c r="C77" s="160"/>
      <c r="D77" s="50" t="str">
        <f t="shared" si="98"/>
        <v>| 8 |</v>
      </c>
      <c r="E77" s="161" t="str">
        <f t="shared" ca="1" si="99"/>
        <v>AKB|-|</v>
      </c>
      <c r="F77" s="50"/>
      <c r="G77" s="161" t="str">
        <f t="shared" ca="1" si="100"/>
        <v>SDL|-|</v>
      </c>
      <c r="H77" s="50"/>
      <c r="I77" s="161" t="str">
        <f t="shared" ca="1" si="101"/>
        <v>BSO|-|</v>
      </c>
      <c r="J77" s="50"/>
      <c r="K77" s="161" t="str">
        <f t="shared" ca="1" si="102"/>
        <v>UNI|-|</v>
      </c>
      <c r="L77" s="50"/>
      <c r="M77" s="161" t="str">
        <f t="shared" ca="1" si="103"/>
        <v>金FB|-|</v>
      </c>
      <c r="N77" s="161"/>
      <c r="O77" s="161" t="str">
        <f t="shared" si="104"/>
        <v/>
      </c>
      <c r="P77" s="162"/>
      <c r="R77" s="130"/>
      <c r="S77" s="130"/>
      <c r="T77" s="130"/>
      <c r="AE77" s="43"/>
      <c r="AF77" s="44"/>
      <c r="AH77" s="139">
        <f t="shared" ref="AH77:AU77" ca="1" si="112">AH62-SUM(AH63:AH76)/100</f>
        <v>1</v>
      </c>
      <c r="AI77" s="139">
        <f t="shared" ca="1" si="112"/>
        <v>1</v>
      </c>
      <c r="AJ77" s="139">
        <f t="shared" ca="1" si="112"/>
        <v>1</v>
      </c>
      <c r="AK77" s="139">
        <f t="shared" ca="1" si="112"/>
        <v>1</v>
      </c>
      <c r="AL77" s="139">
        <f t="shared" ca="1" si="112"/>
        <v>1</v>
      </c>
      <c r="AM77" s="139">
        <f t="shared" ca="1" si="112"/>
        <v>1</v>
      </c>
      <c r="AN77" s="139">
        <f t="shared" ca="1" si="112"/>
        <v>1</v>
      </c>
      <c r="AO77" s="139">
        <f t="shared" ca="1" si="112"/>
        <v>1</v>
      </c>
      <c r="AP77" s="139">
        <f t="shared" ca="1" si="112"/>
        <v>1</v>
      </c>
      <c r="AQ77" s="139">
        <f t="shared" ca="1" si="112"/>
        <v>1</v>
      </c>
      <c r="AR77" s="139">
        <f t="shared" ca="1" si="112"/>
        <v>1</v>
      </c>
      <c r="AS77" s="139">
        <f t="shared" ca="1" si="112"/>
        <v>1</v>
      </c>
      <c r="AT77" s="139">
        <f t="shared" ca="1" si="112"/>
        <v>1</v>
      </c>
      <c r="AU77" s="139">
        <f t="shared" ca="1" si="112"/>
        <v>1</v>
      </c>
    </row>
    <row r="78" spans="1:47">
      <c r="A78">
        <v>9</v>
      </c>
      <c r="C78" s="160"/>
      <c r="D78" s="50" t="str">
        <f t="shared" si="98"/>
        <v>| 9 |</v>
      </c>
      <c r="E78" s="161" t="str">
        <f t="shared" ca="1" si="99"/>
        <v>金FB|-|</v>
      </c>
      <c r="F78" s="50"/>
      <c r="G78" s="161" t="str">
        <f t="shared" ca="1" si="100"/>
        <v>UNI|-|</v>
      </c>
      <c r="H78" s="50"/>
      <c r="I78" s="161" t="str">
        <f t="shared" ca="1" si="101"/>
        <v>AKB|-|</v>
      </c>
      <c r="J78" s="50"/>
      <c r="K78" s="161" t="str">
        <f t="shared" ca="1" si="102"/>
        <v>MGα|-|</v>
      </c>
      <c r="L78" s="50"/>
      <c r="M78" s="161" t="str">
        <f t="shared" ca="1" si="103"/>
        <v>ファー|-|</v>
      </c>
      <c r="N78" s="161"/>
      <c r="O78" s="161" t="str">
        <f t="shared" si="104"/>
        <v/>
      </c>
      <c r="P78" s="162"/>
      <c r="R78" s="130"/>
      <c r="S78" s="130"/>
      <c r="T78" s="130"/>
      <c r="AE78" s="43"/>
      <c r="AF78" s="44"/>
      <c r="AG78" t="s">
        <v>210</v>
      </c>
      <c r="AH78" s="118">
        <f t="shared" ref="AH78:AU78" ca="1" si="113">RANK(AH77,$AH$77:$AU$77,1)</f>
        <v>1</v>
      </c>
      <c r="AI78" s="119">
        <f t="shared" ca="1" si="113"/>
        <v>1</v>
      </c>
      <c r="AJ78" s="119">
        <f t="shared" ca="1" si="113"/>
        <v>1</v>
      </c>
      <c r="AK78" s="119">
        <f t="shared" ca="1" si="113"/>
        <v>1</v>
      </c>
      <c r="AL78" s="119">
        <f t="shared" ca="1" si="113"/>
        <v>1</v>
      </c>
      <c r="AM78" s="119">
        <f t="shared" ca="1" si="113"/>
        <v>1</v>
      </c>
      <c r="AN78" s="119">
        <f t="shared" ca="1" si="113"/>
        <v>1</v>
      </c>
      <c r="AO78" s="119">
        <f t="shared" ca="1" si="113"/>
        <v>1</v>
      </c>
      <c r="AP78" s="119">
        <f t="shared" ca="1" si="113"/>
        <v>1</v>
      </c>
      <c r="AQ78" s="119">
        <f t="shared" ca="1" si="113"/>
        <v>1</v>
      </c>
      <c r="AR78" s="119">
        <f t="shared" ca="1" si="113"/>
        <v>1</v>
      </c>
      <c r="AS78" s="119">
        <f t="shared" ca="1" si="113"/>
        <v>1</v>
      </c>
      <c r="AT78" s="119">
        <f t="shared" ca="1" si="113"/>
        <v>1</v>
      </c>
      <c r="AU78" s="120">
        <f t="shared" ca="1" si="113"/>
        <v>1</v>
      </c>
    </row>
    <row r="79" spans="1:47">
      <c r="A79">
        <v>10</v>
      </c>
      <c r="C79" s="160"/>
      <c r="D79" s="50" t="str">
        <f t="shared" si="98"/>
        <v/>
      </c>
      <c r="E79" s="161" t="str">
        <f t="shared" si="99"/>
        <v/>
      </c>
      <c r="F79" s="50"/>
      <c r="G79" s="161" t="str">
        <f t="shared" si="100"/>
        <v/>
      </c>
      <c r="H79" s="50"/>
      <c r="I79" s="161" t="str">
        <f t="shared" si="101"/>
        <v/>
      </c>
      <c r="J79" s="50"/>
      <c r="K79" s="161" t="str">
        <f t="shared" si="102"/>
        <v/>
      </c>
      <c r="L79" s="50"/>
      <c r="M79" s="161" t="str">
        <f t="shared" si="103"/>
        <v/>
      </c>
      <c r="N79" s="161"/>
      <c r="O79" s="161" t="str">
        <f t="shared" si="104"/>
        <v/>
      </c>
      <c r="P79" s="162"/>
      <c r="R79" s="130"/>
      <c r="S79" s="130"/>
      <c r="T79" s="130"/>
      <c r="AE79" s="43"/>
      <c r="AF79" s="44"/>
      <c r="AG79" s="45">
        <f ca="1">AH78</f>
        <v>1</v>
      </c>
      <c r="AH79" s="121">
        <f t="shared" ref="AH79:AU79" si="114">IF(ISNA(AH8),0,IF(AH8="",0,IF(AH$78=$AG79,1,0)*AH8))</f>
        <v>0</v>
      </c>
      <c r="AI79" s="121">
        <f t="shared" ca="1" si="114"/>
        <v>0</v>
      </c>
      <c r="AJ79" s="121">
        <f t="shared" ca="1" si="114"/>
        <v>0</v>
      </c>
      <c r="AK79" s="121">
        <f t="shared" ca="1" si="114"/>
        <v>0</v>
      </c>
      <c r="AL79" s="121">
        <f t="shared" ca="1" si="114"/>
        <v>0</v>
      </c>
      <c r="AM79" s="121">
        <f t="shared" ca="1" si="114"/>
        <v>0</v>
      </c>
      <c r="AN79" s="121">
        <f t="shared" ca="1" si="114"/>
        <v>0</v>
      </c>
      <c r="AO79" s="121">
        <f t="shared" ca="1" si="114"/>
        <v>0</v>
      </c>
      <c r="AP79" s="121">
        <f t="shared" ca="1" si="114"/>
        <v>0</v>
      </c>
      <c r="AQ79" s="121">
        <f t="shared" ca="1" si="114"/>
        <v>0</v>
      </c>
      <c r="AR79" s="121">
        <f t="shared" ca="1" si="114"/>
        <v>0</v>
      </c>
      <c r="AS79" s="121">
        <f t="shared" ca="1" si="114"/>
        <v>0</v>
      </c>
      <c r="AT79" s="121">
        <f t="shared" ca="1" si="114"/>
        <v>0</v>
      </c>
      <c r="AU79" s="121">
        <f t="shared" ca="1" si="114"/>
        <v>0</v>
      </c>
    </row>
    <row r="80" spans="1:47">
      <c r="A80">
        <v>11</v>
      </c>
      <c r="C80" s="160"/>
      <c r="D80" s="50" t="str">
        <f t="shared" si="98"/>
        <v/>
      </c>
      <c r="E80" s="161" t="str">
        <f t="shared" si="99"/>
        <v/>
      </c>
      <c r="F80" s="50"/>
      <c r="G80" s="161" t="str">
        <f t="shared" si="100"/>
        <v/>
      </c>
      <c r="H80" s="50"/>
      <c r="I80" s="161" t="str">
        <f t="shared" si="101"/>
        <v/>
      </c>
      <c r="J80" s="50"/>
      <c r="K80" s="161" t="str">
        <f t="shared" si="102"/>
        <v/>
      </c>
      <c r="L80" s="50"/>
      <c r="M80" s="161" t="str">
        <f t="shared" si="103"/>
        <v/>
      </c>
      <c r="N80" s="161"/>
      <c r="O80" s="161" t="str">
        <f t="shared" si="104"/>
        <v/>
      </c>
      <c r="P80" s="162"/>
      <c r="R80" s="130"/>
      <c r="S80" s="130"/>
      <c r="T80" s="130"/>
      <c r="AE80" s="43"/>
      <c r="AF80" s="44"/>
      <c r="AG80" s="45">
        <f ca="1">AI78</f>
        <v>1</v>
      </c>
      <c r="AH80" s="121">
        <f t="shared" ref="AH80:AU80" ca="1" si="115">IF(ISNA(AH9),0,IF(AH9="",0,IF(AH$78=$AG80,1,0)*AH9))</f>
        <v>0</v>
      </c>
      <c r="AI80" s="121">
        <f t="shared" si="115"/>
        <v>0</v>
      </c>
      <c r="AJ80" s="121">
        <f t="shared" ca="1" si="115"/>
        <v>0</v>
      </c>
      <c r="AK80" s="121">
        <f t="shared" ca="1" si="115"/>
        <v>0</v>
      </c>
      <c r="AL80" s="121">
        <f t="shared" ca="1" si="115"/>
        <v>0</v>
      </c>
      <c r="AM80" s="121">
        <f t="shared" ca="1" si="115"/>
        <v>0</v>
      </c>
      <c r="AN80" s="121">
        <f t="shared" ca="1" si="115"/>
        <v>0</v>
      </c>
      <c r="AO80" s="121">
        <f t="shared" ca="1" si="115"/>
        <v>0</v>
      </c>
      <c r="AP80" s="121">
        <f t="shared" ca="1" si="115"/>
        <v>0</v>
      </c>
      <c r="AQ80" s="121">
        <f t="shared" ca="1" si="115"/>
        <v>0</v>
      </c>
      <c r="AR80" s="121">
        <f t="shared" ca="1" si="115"/>
        <v>0</v>
      </c>
      <c r="AS80" s="121">
        <f t="shared" ca="1" si="115"/>
        <v>0</v>
      </c>
      <c r="AT80" s="121">
        <f t="shared" ca="1" si="115"/>
        <v>0</v>
      </c>
      <c r="AU80" s="121">
        <f t="shared" ca="1" si="115"/>
        <v>0</v>
      </c>
    </row>
    <row r="81" spans="1:47">
      <c r="A81">
        <v>12</v>
      </c>
      <c r="C81" s="160"/>
      <c r="D81" s="50" t="str">
        <f t="shared" si="98"/>
        <v/>
      </c>
      <c r="E81" s="161" t="str">
        <f t="shared" si="99"/>
        <v/>
      </c>
      <c r="F81" s="50"/>
      <c r="G81" s="161" t="str">
        <f t="shared" si="100"/>
        <v/>
      </c>
      <c r="H81" s="50"/>
      <c r="I81" s="161" t="str">
        <f t="shared" si="101"/>
        <v/>
      </c>
      <c r="J81" s="50"/>
      <c r="K81" s="161" t="str">
        <f t="shared" si="102"/>
        <v/>
      </c>
      <c r="L81" s="50"/>
      <c r="M81" s="161" t="str">
        <f t="shared" si="103"/>
        <v/>
      </c>
      <c r="N81" s="161"/>
      <c r="O81" s="161" t="str">
        <f t="shared" si="104"/>
        <v/>
      </c>
      <c r="P81" s="162"/>
      <c r="R81" s="130"/>
      <c r="S81" s="130"/>
      <c r="T81" s="130"/>
      <c r="AE81" s="43"/>
      <c r="AF81" s="44"/>
      <c r="AG81" s="45">
        <f ca="1">AJ78</f>
        <v>1</v>
      </c>
      <c r="AH81" s="121">
        <f t="shared" ref="AH81:AU81" ca="1" si="116">IF(ISNA(AH10),0,IF(AH10="",0,IF(AH$78=$AG81,1,0)*AH10))</f>
        <v>0</v>
      </c>
      <c r="AI81" s="121">
        <f t="shared" ca="1" si="116"/>
        <v>0</v>
      </c>
      <c r="AJ81" s="121">
        <f t="shared" si="116"/>
        <v>0</v>
      </c>
      <c r="AK81" s="121">
        <f t="shared" ca="1" si="116"/>
        <v>0</v>
      </c>
      <c r="AL81" s="121">
        <f t="shared" ca="1" si="116"/>
        <v>0</v>
      </c>
      <c r="AM81" s="121">
        <f t="shared" ca="1" si="116"/>
        <v>0</v>
      </c>
      <c r="AN81" s="121">
        <f t="shared" ca="1" si="116"/>
        <v>0</v>
      </c>
      <c r="AO81" s="121">
        <f t="shared" ca="1" si="116"/>
        <v>0</v>
      </c>
      <c r="AP81" s="121">
        <f t="shared" ca="1" si="116"/>
        <v>0</v>
      </c>
      <c r="AQ81" s="121">
        <f t="shared" ca="1" si="116"/>
        <v>0</v>
      </c>
      <c r="AR81" s="121">
        <f t="shared" ca="1" si="116"/>
        <v>0</v>
      </c>
      <c r="AS81" s="121">
        <f t="shared" ca="1" si="116"/>
        <v>0</v>
      </c>
      <c r="AT81" s="121">
        <f t="shared" ca="1" si="116"/>
        <v>0</v>
      </c>
      <c r="AU81" s="121">
        <f t="shared" ca="1" si="116"/>
        <v>0</v>
      </c>
    </row>
    <row r="82" spans="1:47">
      <c r="A82">
        <v>13</v>
      </c>
      <c r="C82" s="160"/>
      <c r="D82" s="50" t="str">
        <f t="shared" si="98"/>
        <v/>
      </c>
      <c r="E82" s="161" t="str">
        <f t="shared" si="99"/>
        <v/>
      </c>
      <c r="F82" s="50"/>
      <c r="G82" s="161" t="str">
        <f t="shared" si="100"/>
        <v/>
      </c>
      <c r="H82" s="50"/>
      <c r="I82" s="161" t="str">
        <f t="shared" si="101"/>
        <v/>
      </c>
      <c r="J82" s="50"/>
      <c r="K82" s="161" t="str">
        <f t="shared" si="102"/>
        <v/>
      </c>
      <c r="L82" s="50"/>
      <c r="M82" s="161" t="str">
        <f t="shared" si="103"/>
        <v/>
      </c>
      <c r="N82" s="161"/>
      <c r="O82" s="161" t="str">
        <f t="shared" si="104"/>
        <v/>
      </c>
      <c r="P82" s="162"/>
      <c r="R82" s="130"/>
      <c r="S82" s="130"/>
      <c r="T82" s="130"/>
      <c r="AE82" s="43"/>
      <c r="AF82" s="44"/>
      <c r="AG82" s="45">
        <f ca="1">AK78</f>
        <v>1</v>
      </c>
      <c r="AH82" s="121">
        <f t="shared" ref="AH82:AU82" ca="1" si="117">IF(ISNA(AH11),0,IF(AH11="",0,IF(AH$78=$AG82,1,0)*AH11))</f>
        <v>0</v>
      </c>
      <c r="AI82" s="121">
        <f t="shared" ca="1" si="117"/>
        <v>0</v>
      </c>
      <c r="AJ82" s="121">
        <f t="shared" ca="1" si="117"/>
        <v>0</v>
      </c>
      <c r="AK82" s="121">
        <f t="shared" si="117"/>
        <v>0</v>
      </c>
      <c r="AL82" s="121">
        <f t="shared" ca="1" si="117"/>
        <v>0</v>
      </c>
      <c r="AM82" s="121">
        <f t="shared" ca="1" si="117"/>
        <v>0</v>
      </c>
      <c r="AN82" s="121">
        <f t="shared" ca="1" si="117"/>
        <v>0</v>
      </c>
      <c r="AO82" s="121">
        <f t="shared" ca="1" si="117"/>
        <v>0</v>
      </c>
      <c r="AP82" s="121">
        <f t="shared" ca="1" si="117"/>
        <v>0</v>
      </c>
      <c r="AQ82" s="121">
        <f t="shared" ca="1" si="117"/>
        <v>0</v>
      </c>
      <c r="AR82" s="121">
        <f t="shared" ca="1" si="117"/>
        <v>0</v>
      </c>
      <c r="AS82" s="121">
        <f t="shared" ca="1" si="117"/>
        <v>0</v>
      </c>
      <c r="AT82" s="121">
        <f t="shared" ca="1" si="117"/>
        <v>0</v>
      </c>
      <c r="AU82" s="121">
        <f t="shared" ca="1" si="117"/>
        <v>0</v>
      </c>
    </row>
    <row r="83" spans="1:47">
      <c r="C83" s="160"/>
      <c r="D83" s="50"/>
      <c r="E83" s="50"/>
      <c r="F83" s="50"/>
      <c r="G83" s="50"/>
      <c r="H83" s="50"/>
      <c r="I83" s="50"/>
      <c r="J83" s="50"/>
      <c r="K83" s="50"/>
      <c r="L83" s="50"/>
      <c r="M83" s="50"/>
      <c r="N83" s="50"/>
      <c r="O83" s="50"/>
      <c r="P83" s="162"/>
      <c r="Q83" s="130"/>
      <c r="R83" s="130"/>
      <c r="S83" s="130"/>
      <c r="T83" s="130"/>
      <c r="U83" s="130"/>
      <c r="V83" s="130"/>
      <c r="W83" s="130"/>
      <c r="X83" s="130"/>
      <c r="Y83" s="130"/>
      <c r="Z83" s="130"/>
      <c r="AA83" s="130"/>
      <c r="AB83" s="130"/>
      <c r="AC83" s="130"/>
      <c r="AE83" s="43"/>
      <c r="AF83" s="44"/>
      <c r="AG83" s="45">
        <f ca="1">AL78</f>
        <v>1</v>
      </c>
      <c r="AH83" s="121">
        <f t="shared" ref="AH83:AU83" ca="1" si="118">IF(ISNA(AH12),0,IF(AH12="",0,IF(AH$78=$AG83,1,0)*AH12))</f>
        <v>0</v>
      </c>
      <c r="AI83" s="121">
        <f t="shared" ca="1" si="118"/>
        <v>0</v>
      </c>
      <c r="AJ83" s="121">
        <f t="shared" ca="1" si="118"/>
        <v>0</v>
      </c>
      <c r="AK83" s="121">
        <f t="shared" ca="1" si="118"/>
        <v>0</v>
      </c>
      <c r="AL83" s="121">
        <f t="shared" si="118"/>
        <v>0</v>
      </c>
      <c r="AM83" s="121">
        <f t="shared" ca="1" si="118"/>
        <v>0</v>
      </c>
      <c r="AN83" s="121">
        <f t="shared" ca="1" si="118"/>
        <v>0</v>
      </c>
      <c r="AO83" s="121">
        <f t="shared" ca="1" si="118"/>
        <v>0</v>
      </c>
      <c r="AP83" s="121">
        <f t="shared" ca="1" si="118"/>
        <v>0</v>
      </c>
      <c r="AQ83" s="121">
        <f t="shared" ca="1" si="118"/>
        <v>0</v>
      </c>
      <c r="AR83" s="121">
        <f t="shared" ca="1" si="118"/>
        <v>0</v>
      </c>
      <c r="AS83" s="121">
        <f t="shared" ca="1" si="118"/>
        <v>0</v>
      </c>
      <c r="AT83" s="121">
        <f t="shared" ca="1" si="118"/>
        <v>0</v>
      </c>
      <c r="AU83" s="121">
        <f t="shared" ca="1" si="118"/>
        <v>0</v>
      </c>
    </row>
    <row r="84" spans="1:47">
      <c r="A84">
        <v>0</v>
      </c>
      <c r="C84" s="160"/>
      <c r="D84" s="50" t="str">
        <f>IF($B$65&gt;=E$66,IF($A84&gt;=$B$2,"",CONCATENATE("| "," |")),"")</f>
        <v>|  |</v>
      </c>
      <c r="E84" s="161" t="str">
        <f>IF($B$65&gt;=E$66,IF($A84&gt;=$B$2,"",CONCATENATE(INDEX($B$22:$AC$35,$A84+1,$B$64*2+E$66),"|",INDEX($B$22:$AC$35,$A84+1,$B$64*2+E$66+1),"|")),"")</f>
        <v>ファー|0|</v>
      </c>
      <c r="F84" s="43"/>
      <c r="G84" s="161" t="str">
        <f>IF($B$65&gt;=G$66,IF($A84&gt;=$B$2,"",CONCATENATE(INDEX($B$22:$AC$35,$A84+1,$B$64*2+G$66+1),"|",INDEX($B$22:$AC$35,$A84+1,$B$64*2+G$66+2),"|")),"")</f>
        <v>K&amp;Q|0|</v>
      </c>
      <c r="H84" s="43"/>
      <c r="I84" s="161" t="str">
        <f>IF($B$65&gt;=I$66,IF($A84&gt;=$B$2,"",CONCATENATE(INDEX($B$22:$AC$35,$A84+1,$B$64*2+I$66*2-1),"|",INDEX($B$22:$AC$35,$A84+1,$B$64*2+I$66*2),"|")),"")</f>
        <v>BSO|0|</v>
      </c>
      <c r="J84" s="43"/>
      <c r="K84" s="161" t="str">
        <f>IF($B$65&gt;=K$66,IF($A84&gt;=$B$2,"",CONCATENATE(INDEX($B$22:$AC$35,$A84+1,$B$64*2+K$66*2-1),"|",INDEX($B$22:$AC$35,$A84+1,$B$64*2+K$66*2),"|")),"")</f>
        <v>エスパ|0|</v>
      </c>
      <c r="L84" s="43"/>
      <c r="M84" s="161" t="str">
        <f>IF($B$65&gt;=M$66,IF($A84&gt;=$B$2,"",CONCATENATE(INDEX($B$22:$AC$35,$A84+1,$B$64*2+M$66*2-1),"|",INDEX($B$22:$AC$35,$A84+1,$B$64*2+M$66*2),"|")),"")</f>
        <v>AMD|0|</v>
      </c>
      <c r="N84" s="43"/>
      <c r="O84" s="161" t="str">
        <f>IF($B$65&gt;=O$66,IF($A84&gt;=$B$2,"",CONCATENATE(INDEX($B$22:$AC$35,$A84+1,$B$64*2+O$66*2-1),"|",INDEX($B$22:$AC$35,$A84+1,$B$64*2+O$66*2),"|")),"")</f>
        <v/>
      </c>
      <c r="P84" s="163"/>
      <c r="Q84" s="130"/>
      <c r="S84" s="130"/>
      <c r="U84" s="130"/>
      <c r="W84" s="130"/>
      <c r="Y84" s="130"/>
      <c r="AA84" s="130"/>
      <c r="AB84" s="130"/>
      <c r="AC84" s="130"/>
      <c r="AE84" s="43"/>
      <c r="AF84" s="44"/>
      <c r="AG84" s="45">
        <f ca="1">AM78</f>
        <v>1</v>
      </c>
      <c r="AH84" s="121">
        <f t="shared" ref="AH84:AU84" ca="1" si="119">IF(ISNA(AH13),0,IF(AH13="",0,IF(AH$78=$AG84,1,0)*AH13))</f>
        <v>0</v>
      </c>
      <c r="AI84" s="121">
        <f t="shared" ca="1" si="119"/>
        <v>0</v>
      </c>
      <c r="AJ84" s="121">
        <f t="shared" ca="1" si="119"/>
        <v>0</v>
      </c>
      <c r="AK84" s="121">
        <f t="shared" ca="1" si="119"/>
        <v>0</v>
      </c>
      <c r="AL84" s="121">
        <f t="shared" ca="1" si="119"/>
        <v>0</v>
      </c>
      <c r="AM84" s="121">
        <f t="shared" si="119"/>
        <v>0</v>
      </c>
      <c r="AN84" s="121">
        <f t="shared" ca="1" si="119"/>
        <v>0</v>
      </c>
      <c r="AO84" s="121">
        <f t="shared" ca="1" si="119"/>
        <v>0</v>
      </c>
      <c r="AP84" s="121">
        <f t="shared" ca="1" si="119"/>
        <v>0</v>
      </c>
      <c r="AQ84" s="121">
        <f t="shared" ca="1" si="119"/>
        <v>0</v>
      </c>
      <c r="AR84" s="121">
        <f t="shared" ca="1" si="119"/>
        <v>0</v>
      </c>
      <c r="AS84" s="121">
        <f t="shared" ca="1" si="119"/>
        <v>0</v>
      </c>
      <c r="AT84" s="121">
        <f t="shared" ca="1" si="119"/>
        <v>0</v>
      </c>
      <c r="AU84" s="121">
        <f t="shared" ca="1" si="119"/>
        <v>0</v>
      </c>
    </row>
    <row r="85" spans="1:47">
      <c r="A85">
        <v>1</v>
      </c>
      <c r="C85" s="160"/>
      <c r="D85" s="50" t="str">
        <f t="shared" ref="D85:D97" si="120">IF($B$65&gt;=E$66,IF($A85&gt;=$B$2,"",CONCATENATE("| ",A85," |")),"")</f>
        <v>| 1 |</v>
      </c>
      <c r="E85" s="161" t="str">
        <f t="shared" ref="E85:E97" ca="1" si="121">IF($B$65&gt;=E$66,IF($A85&gt;=$B$2,"",CONCATENATE(INDEX($B$22:$AC$35,$A85+1,$B$64*2+E$66*2-1),"|",IF(ISBLANK(INDEX($B$22:$AC$35,$A85+1,$B$64*2+E$66*2)),"-",INDEX($B$22:$AC$35,$A85+1,$B$64*2+E$66*2)),"|")),"")</f>
        <v>BSO|-|</v>
      </c>
      <c r="F85" s="43"/>
      <c r="G85" s="161" t="str">
        <f t="shared" ref="G85:G97" ca="1" si="122">IF($B$65&gt;=G$66,IF($A85&gt;=$B$2,"",CONCATENATE(INDEX($B$22:$AC$35,$A85+1,$B$64*2+G$66*2-1),"|",IF(ISBLANK(INDEX($B$22:$AC$35,$A85+1,$B$64*2+G$66*2)),"-",INDEX($B$22:$AC$35,$A85+1,$B$64*2+G$66*2)),"|")),"")</f>
        <v>エスパ|-|</v>
      </c>
      <c r="H85" s="43"/>
      <c r="I85" s="161" t="str">
        <f t="shared" ref="I85:I97" ca="1" si="123">IF($B$65&gt;=I$66,IF($A85&gt;=$B$2,"",CONCATENATE(INDEX($B$22:$AC$35,$A85+1,$B$64*2+I$66*2-1),"|",IF(ISBLANK(INDEX($B$22:$AC$35,$A85+1,$B$64*2+I$66*2)),"-",INDEX($B$22:$AC$35,$A85+1,$B$64*2+I$66*2)),"|")),"")</f>
        <v>ファー|-|</v>
      </c>
      <c r="J85" s="43"/>
      <c r="K85" s="161" t="str">
        <f t="shared" ref="K85:K97" ca="1" si="124">IF($B$65&gt;=K$66,IF($A85&gt;=$B$2,"",CONCATENATE(INDEX($B$22:$AC$35,$A85+1,$B$64*2+K$66*2-1),"|",IF(ISBLANK(INDEX($B$22:$AC$35,$A85+1,$B$64*2+K$66*2)),"-",INDEX($B$22:$AC$35,$A85+1,$B$64*2+K$66*2)),"|")),"")</f>
        <v>K&amp;Q|-|</v>
      </c>
      <c r="L85" s="43"/>
      <c r="M85" s="161" t="str">
        <f t="shared" ref="M85:M97" ca="1" si="125">IF($B$65&gt;=M$66,IF($A85&gt;=$B$2,"",CONCATENATE(INDEX($B$22:$AC$35,$A85+1,$B$64*2+M$66*2-1),"|",IF(ISBLANK(INDEX($B$22:$AC$35,$A85+1,$B$64*2+M$66*2)),"-",INDEX($B$22:$AC$35,$A85+1,$B$64*2+M$66*2)),"|")),"")</f>
        <v>UNI|-|</v>
      </c>
      <c r="N85" s="43"/>
      <c r="O85" s="161" t="str">
        <f t="shared" ref="O85:O97" si="126">IF($B$65&gt;=O$66,IF($A85&gt;=$B$2,"",CONCATENATE(INDEX($B$22:$AC$35,$A85+1,$B$64*2+O$66*2-1),"|",IF(ISBLANK(INDEX($B$22:$AC$35,$A85+1,$B$64*2+O$66*2)),"-",INDEX($B$22:$AC$35,$A85+1,$B$64*2+O$66*2)),"|")),"")</f>
        <v/>
      </c>
      <c r="P85" s="163"/>
      <c r="Q85" s="130"/>
      <c r="S85" s="130"/>
      <c r="U85" s="130"/>
      <c r="W85" s="130"/>
      <c r="Y85" s="130"/>
      <c r="AE85" s="43"/>
      <c r="AF85" s="44"/>
      <c r="AG85" s="45">
        <f ca="1">AN78</f>
        <v>1</v>
      </c>
      <c r="AH85" s="121">
        <f t="shared" ref="AH85:AU85" ca="1" si="127">IF(ISNA(AH14),0,IF(AH14="",0,IF(AH$78=$AG85,1,0)*AH14))</f>
        <v>0</v>
      </c>
      <c r="AI85" s="121">
        <f t="shared" ca="1" si="127"/>
        <v>0</v>
      </c>
      <c r="AJ85" s="121">
        <f t="shared" ca="1" si="127"/>
        <v>0</v>
      </c>
      <c r="AK85" s="121">
        <f t="shared" ca="1" si="127"/>
        <v>0</v>
      </c>
      <c r="AL85" s="121">
        <f t="shared" ca="1" si="127"/>
        <v>0</v>
      </c>
      <c r="AM85" s="121">
        <f t="shared" ca="1" si="127"/>
        <v>0</v>
      </c>
      <c r="AN85" s="121">
        <f t="shared" si="127"/>
        <v>0</v>
      </c>
      <c r="AO85" s="121">
        <f t="shared" ca="1" si="127"/>
        <v>0</v>
      </c>
      <c r="AP85" s="121">
        <f t="shared" ca="1" si="127"/>
        <v>0</v>
      </c>
      <c r="AQ85" s="121">
        <f t="shared" ca="1" si="127"/>
        <v>0</v>
      </c>
      <c r="AR85" s="121">
        <f t="shared" ca="1" si="127"/>
        <v>0</v>
      </c>
      <c r="AS85" s="121">
        <f t="shared" ca="1" si="127"/>
        <v>0</v>
      </c>
      <c r="AT85" s="121">
        <f t="shared" ca="1" si="127"/>
        <v>0</v>
      </c>
      <c r="AU85" s="121">
        <f t="shared" ca="1" si="127"/>
        <v>0</v>
      </c>
    </row>
    <row r="86" spans="1:47">
      <c r="A86">
        <v>2</v>
      </c>
      <c r="C86" s="160"/>
      <c r="D86" s="50" t="str">
        <f t="shared" si="120"/>
        <v>| 2 |</v>
      </c>
      <c r="E86" s="161" t="str">
        <f t="shared" ca="1" si="121"/>
        <v>UNI|-|</v>
      </c>
      <c r="F86" s="43"/>
      <c r="G86" s="161" t="str">
        <f t="shared" ca="1" si="122"/>
        <v>MGα|-|</v>
      </c>
      <c r="H86" s="43"/>
      <c r="I86" s="161" t="str">
        <f t="shared" ca="1" si="123"/>
        <v>SDL|-|</v>
      </c>
      <c r="J86" s="43"/>
      <c r="K86" s="161" t="str">
        <f t="shared" ca="1" si="124"/>
        <v>AKB|-|</v>
      </c>
      <c r="L86" s="43"/>
      <c r="M86" s="161" t="str">
        <f t="shared" ca="1" si="125"/>
        <v>金FB|-|</v>
      </c>
      <c r="N86" s="43"/>
      <c r="O86" s="161" t="str">
        <f t="shared" si="126"/>
        <v/>
      </c>
      <c r="P86" s="163"/>
      <c r="Q86" s="130"/>
      <c r="S86" s="130"/>
      <c r="U86" s="130"/>
      <c r="W86" s="130"/>
      <c r="Y86" s="130"/>
      <c r="AE86" s="43"/>
      <c r="AF86" s="44"/>
      <c r="AG86" s="45">
        <f ca="1">AO78</f>
        <v>1</v>
      </c>
      <c r="AH86" s="121">
        <f t="shared" ref="AH86:AU86" ca="1" si="128">IF(ISNA(AH15),0,IF(AH15="",0,IF(AH$78=$AG86,1,0)*AH15))</f>
        <v>0</v>
      </c>
      <c r="AI86" s="121">
        <f t="shared" ca="1" si="128"/>
        <v>0</v>
      </c>
      <c r="AJ86" s="121">
        <f t="shared" ca="1" si="128"/>
        <v>0</v>
      </c>
      <c r="AK86" s="121">
        <f t="shared" ca="1" si="128"/>
        <v>0</v>
      </c>
      <c r="AL86" s="121">
        <f t="shared" ca="1" si="128"/>
        <v>0</v>
      </c>
      <c r="AM86" s="121">
        <f t="shared" ca="1" si="128"/>
        <v>0</v>
      </c>
      <c r="AN86" s="121">
        <f t="shared" ca="1" si="128"/>
        <v>0</v>
      </c>
      <c r="AO86" s="121">
        <f t="shared" si="128"/>
        <v>0</v>
      </c>
      <c r="AP86" s="121">
        <f t="shared" ca="1" si="128"/>
        <v>0</v>
      </c>
      <c r="AQ86" s="121">
        <f t="shared" ca="1" si="128"/>
        <v>0</v>
      </c>
      <c r="AR86" s="121">
        <f t="shared" ca="1" si="128"/>
        <v>0</v>
      </c>
      <c r="AS86" s="121">
        <f t="shared" ca="1" si="128"/>
        <v>0</v>
      </c>
      <c r="AT86" s="121">
        <f t="shared" ca="1" si="128"/>
        <v>0</v>
      </c>
      <c r="AU86" s="121">
        <f t="shared" ca="1" si="128"/>
        <v>0</v>
      </c>
    </row>
    <row r="87" spans="1:47">
      <c r="A87">
        <v>3</v>
      </c>
      <c r="C87" s="160"/>
      <c r="D87" s="50" t="str">
        <f t="shared" si="120"/>
        <v>| 3 |</v>
      </c>
      <c r="E87" s="161" t="str">
        <f t="shared" ca="1" si="121"/>
        <v>MGα|-|</v>
      </c>
      <c r="F87" s="43"/>
      <c r="G87" s="161" t="str">
        <f t="shared" ca="1" si="122"/>
        <v>金FB|-|</v>
      </c>
      <c r="H87" s="43"/>
      <c r="I87" s="161" t="str">
        <f t="shared" ca="1" si="123"/>
        <v>UNI|-|</v>
      </c>
      <c r="J87" s="43"/>
      <c r="K87" s="161" t="str">
        <f t="shared" ca="1" si="124"/>
        <v>SDL|-|</v>
      </c>
      <c r="L87" s="43"/>
      <c r="M87" s="161" t="str">
        <f t="shared" ca="1" si="125"/>
        <v>AKB|-|</v>
      </c>
      <c r="N87" s="43"/>
      <c r="O87" s="161" t="str">
        <f t="shared" si="126"/>
        <v/>
      </c>
      <c r="P87" s="163"/>
      <c r="Q87" s="130"/>
      <c r="S87" s="130"/>
      <c r="U87" s="130"/>
      <c r="W87" s="130"/>
      <c r="Y87" s="130"/>
      <c r="AE87" s="43"/>
      <c r="AF87" s="44"/>
      <c r="AG87" s="45">
        <f ca="1">AP78</f>
        <v>1</v>
      </c>
      <c r="AH87" s="121">
        <f t="shared" ref="AH87:AU87" ca="1" si="129">IF(ISNA(AH16),0,IF(AH16="",0,IF(AH$78=$AG87,1,0)*AH16))</f>
        <v>0</v>
      </c>
      <c r="AI87" s="121">
        <f t="shared" ca="1" si="129"/>
        <v>0</v>
      </c>
      <c r="AJ87" s="121">
        <f t="shared" ca="1" si="129"/>
        <v>0</v>
      </c>
      <c r="AK87" s="121">
        <f t="shared" ca="1" si="129"/>
        <v>0</v>
      </c>
      <c r="AL87" s="121">
        <f t="shared" ca="1" si="129"/>
        <v>0</v>
      </c>
      <c r="AM87" s="121">
        <f t="shared" ca="1" si="129"/>
        <v>0</v>
      </c>
      <c r="AN87" s="121">
        <f t="shared" ca="1" si="129"/>
        <v>0</v>
      </c>
      <c r="AO87" s="121">
        <f t="shared" ca="1" si="129"/>
        <v>0</v>
      </c>
      <c r="AP87" s="121">
        <f t="shared" si="129"/>
        <v>0</v>
      </c>
      <c r="AQ87" s="121">
        <f t="shared" ca="1" si="129"/>
        <v>0</v>
      </c>
      <c r="AR87" s="121">
        <f t="shared" ca="1" si="129"/>
        <v>0</v>
      </c>
      <c r="AS87" s="121">
        <f t="shared" ca="1" si="129"/>
        <v>0</v>
      </c>
      <c r="AT87" s="121">
        <f t="shared" ca="1" si="129"/>
        <v>0</v>
      </c>
      <c r="AU87" s="121">
        <f t="shared" ca="1" si="129"/>
        <v>0</v>
      </c>
    </row>
    <row r="88" spans="1:47">
      <c r="A88">
        <v>4</v>
      </c>
      <c r="C88" s="160"/>
      <c r="D88" s="50" t="str">
        <f t="shared" si="120"/>
        <v>| 4 |</v>
      </c>
      <c r="E88" s="161" t="str">
        <f t="shared" ca="1" si="121"/>
        <v>K&amp;Q|-|</v>
      </c>
      <c r="F88" s="43"/>
      <c r="G88" s="161" t="str">
        <f t="shared" ca="1" si="122"/>
        <v>ファー|-|</v>
      </c>
      <c r="H88" s="43"/>
      <c r="I88" s="161" t="str">
        <f t="shared" ca="1" si="123"/>
        <v>AKB|-|</v>
      </c>
      <c r="J88" s="43"/>
      <c r="K88" s="161" t="str">
        <f t="shared" ca="1" si="124"/>
        <v>金FB|-|</v>
      </c>
      <c r="L88" s="43"/>
      <c r="M88" s="161" t="str">
        <f t="shared" ca="1" si="125"/>
        <v>MGα|-|</v>
      </c>
      <c r="N88" s="43"/>
      <c r="O88" s="161" t="str">
        <f t="shared" si="126"/>
        <v/>
      </c>
      <c r="P88" s="163"/>
      <c r="Q88" s="130"/>
      <c r="S88" s="130"/>
      <c r="U88" s="130"/>
      <c r="W88" s="130"/>
      <c r="Y88" s="130"/>
      <c r="AE88" s="43"/>
      <c r="AF88" s="44"/>
      <c r="AG88" s="45">
        <f ca="1">AQ$78</f>
        <v>1</v>
      </c>
      <c r="AH88" s="121">
        <f t="shared" ref="AH88:AU88" ca="1" si="130">IF(ISNA(AH17),0,IF(AH17="",0,IF(AH$78=$AG88,1,0)*AH17))</f>
        <v>0</v>
      </c>
      <c r="AI88" s="121">
        <f t="shared" ca="1" si="130"/>
        <v>0</v>
      </c>
      <c r="AJ88" s="121">
        <f t="shared" ca="1" si="130"/>
        <v>0</v>
      </c>
      <c r="AK88" s="121">
        <f t="shared" ca="1" si="130"/>
        <v>0</v>
      </c>
      <c r="AL88" s="121">
        <f t="shared" ca="1" si="130"/>
        <v>0</v>
      </c>
      <c r="AM88" s="121">
        <f t="shared" ca="1" si="130"/>
        <v>0</v>
      </c>
      <c r="AN88" s="121">
        <f t="shared" ca="1" si="130"/>
        <v>0</v>
      </c>
      <c r="AO88" s="121">
        <f t="shared" ca="1" si="130"/>
        <v>0</v>
      </c>
      <c r="AP88" s="121">
        <f t="shared" ca="1" si="130"/>
        <v>0</v>
      </c>
      <c r="AQ88" s="121">
        <f t="shared" si="130"/>
        <v>0</v>
      </c>
      <c r="AR88" s="121">
        <f t="shared" ca="1" si="130"/>
        <v>0</v>
      </c>
      <c r="AS88" s="121">
        <f t="shared" ca="1" si="130"/>
        <v>0</v>
      </c>
      <c r="AT88" s="121">
        <f t="shared" ca="1" si="130"/>
        <v>0</v>
      </c>
      <c r="AU88" s="121">
        <f t="shared" ca="1" si="130"/>
        <v>0</v>
      </c>
    </row>
    <row r="89" spans="1:47">
      <c r="A89">
        <v>5</v>
      </c>
      <c r="C89" s="160"/>
      <c r="D89" s="50" t="str">
        <f t="shared" si="120"/>
        <v>| 5 |</v>
      </c>
      <c r="E89" s="161" t="str">
        <f t="shared" ca="1" si="121"/>
        <v>AKB|-|</v>
      </c>
      <c r="F89" s="43"/>
      <c r="G89" s="161" t="str">
        <f t="shared" ca="1" si="122"/>
        <v>SDL|-|</v>
      </c>
      <c r="H89" s="43"/>
      <c r="I89" s="161" t="str">
        <f t="shared" ca="1" si="123"/>
        <v>AMD|-|</v>
      </c>
      <c r="J89" s="43"/>
      <c r="K89" s="161" t="str">
        <f t="shared" ca="1" si="124"/>
        <v>UNI|-|</v>
      </c>
      <c r="L89" s="43"/>
      <c r="M89" s="161" t="str">
        <f t="shared" ca="1" si="125"/>
        <v>BSO|-|</v>
      </c>
      <c r="N89" s="43"/>
      <c r="O89" s="161" t="str">
        <f t="shared" si="126"/>
        <v/>
      </c>
      <c r="P89" s="163"/>
      <c r="Q89" s="130"/>
      <c r="S89" s="130"/>
      <c r="U89" s="130"/>
      <c r="W89" s="130"/>
      <c r="Y89" s="130"/>
      <c r="AE89" s="43"/>
      <c r="AF89" s="44"/>
      <c r="AG89" s="45">
        <f ca="1">AR$78</f>
        <v>1</v>
      </c>
      <c r="AH89" s="121">
        <f t="shared" ref="AH89:AU89" ca="1" si="131">IF(ISNA(AH18),0,IF(AH18="",0,IF(AH$78=$AG89,1,0)*AH18))</f>
        <v>0</v>
      </c>
      <c r="AI89" s="121">
        <f t="shared" ca="1" si="131"/>
        <v>0</v>
      </c>
      <c r="AJ89" s="121">
        <f t="shared" ca="1" si="131"/>
        <v>0</v>
      </c>
      <c r="AK89" s="121">
        <f t="shared" ca="1" si="131"/>
        <v>0</v>
      </c>
      <c r="AL89" s="121">
        <f t="shared" ca="1" si="131"/>
        <v>0</v>
      </c>
      <c r="AM89" s="121">
        <f t="shared" ca="1" si="131"/>
        <v>0</v>
      </c>
      <c r="AN89" s="121">
        <f t="shared" ca="1" si="131"/>
        <v>0</v>
      </c>
      <c r="AO89" s="121">
        <f t="shared" ca="1" si="131"/>
        <v>0</v>
      </c>
      <c r="AP89" s="121">
        <f t="shared" ca="1" si="131"/>
        <v>0</v>
      </c>
      <c r="AQ89" s="121">
        <f t="shared" ca="1" si="131"/>
        <v>0</v>
      </c>
      <c r="AR89" s="121">
        <f t="shared" si="131"/>
        <v>0</v>
      </c>
      <c r="AS89" s="121">
        <f t="shared" ca="1" si="131"/>
        <v>0</v>
      </c>
      <c r="AT89" s="121">
        <f t="shared" ca="1" si="131"/>
        <v>0</v>
      </c>
      <c r="AU89" s="121">
        <f t="shared" ca="1" si="131"/>
        <v>0</v>
      </c>
    </row>
    <row r="90" spans="1:47">
      <c r="A90">
        <v>6</v>
      </c>
      <c r="C90" s="160"/>
      <c r="D90" s="50" t="str">
        <f t="shared" si="120"/>
        <v>| 6 |</v>
      </c>
      <c r="E90" s="161" t="str">
        <f t="shared" ca="1" si="121"/>
        <v>AMD|-|</v>
      </c>
      <c r="F90" s="43"/>
      <c r="G90" s="161" t="str">
        <f t="shared" ca="1" si="122"/>
        <v>UNI|-|</v>
      </c>
      <c r="H90" s="43"/>
      <c r="I90" s="161" t="str">
        <f t="shared" ca="1" si="123"/>
        <v>金FB|-|</v>
      </c>
      <c r="J90" s="43"/>
      <c r="K90" s="161" t="str">
        <f t="shared" ca="1" si="124"/>
        <v>MGα|-|</v>
      </c>
      <c r="L90" s="43"/>
      <c r="M90" s="161" t="str">
        <f t="shared" ca="1" si="125"/>
        <v>ファー|-|</v>
      </c>
      <c r="N90" s="43"/>
      <c r="O90" s="161" t="str">
        <f t="shared" si="126"/>
        <v/>
      </c>
      <c r="P90" s="163"/>
      <c r="Q90" s="130"/>
      <c r="S90" s="130"/>
      <c r="U90" s="130"/>
      <c r="W90" s="130"/>
      <c r="Y90" s="130"/>
      <c r="AE90" s="43"/>
      <c r="AF90" s="44"/>
      <c r="AG90" s="45">
        <f ca="1">AS$78</f>
        <v>1</v>
      </c>
      <c r="AH90" s="121">
        <f t="shared" ref="AH90:AU90" ca="1" si="132">IF(ISNA(AH19),0,IF(AH19="",0,IF(AH$78=$AG90,1,0)*AH19))</f>
        <v>0</v>
      </c>
      <c r="AI90" s="121">
        <f t="shared" ca="1" si="132"/>
        <v>0</v>
      </c>
      <c r="AJ90" s="121">
        <f t="shared" ca="1" si="132"/>
        <v>0</v>
      </c>
      <c r="AK90" s="121">
        <f t="shared" ca="1" si="132"/>
        <v>0</v>
      </c>
      <c r="AL90" s="121">
        <f t="shared" ca="1" si="132"/>
        <v>0</v>
      </c>
      <c r="AM90" s="121">
        <f t="shared" ca="1" si="132"/>
        <v>0</v>
      </c>
      <c r="AN90" s="121">
        <f t="shared" ca="1" si="132"/>
        <v>0</v>
      </c>
      <c r="AO90" s="121">
        <f t="shared" ca="1" si="132"/>
        <v>0</v>
      </c>
      <c r="AP90" s="121">
        <f t="shared" ca="1" si="132"/>
        <v>0</v>
      </c>
      <c r="AQ90" s="121">
        <f t="shared" ca="1" si="132"/>
        <v>0</v>
      </c>
      <c r="AR90" s="121">
        <f t="shared" ca="1" si="132"/>
        <v>0</v>
      </c>
      <c r="AS90" s="121">
        <f t="shared" si="132"/>
        <v>0</v>
      </c>
      <c r="AT90" s="121">
        <f t="shared" ca="1" si="132"/>
        <v>0</v>
      </c>
      <c r="AU90" s="121">
        <f t="shared" ca="1" si="132"/>
        <v>0</v>
      </c>
    </row>
    <row r="91" spans="1:47">
      <c r="A91">
        <v>7</v>
      </c>
      <c r="C91" s="160"/>
      <c r="D91" s="50" t="str">
        <f t="shared" si="120"/>
        <v>| 7 |</v>
      </c>
      <c r="E91" s="161" t="str">
        <f t="shared" ca="1" si="121"/>
        <v>金FB|-|</v>
      </c>
      <c r="F91" s="43"/>
      <c r="G91" s="161" t="str">
        <f t="shared" ca="1" si="122"/>
        <v>AKB|-|</v>
      </c>
      <c r="H91" s="43"/>
      <c r="I91" s="161" t="str">
        <f t="shared" ca="1" si="123"/>
        <v>エスパ|-|</v>
      </c>
      <c r="J91" s="43"/>
      <c r="K91" s="161" t="str">
        <f t="shared" ca="1" si="124"/>
        <v>BSO|-|</v>
      </c>
      <c r="L91" s="43"/>
      <c r="M91" s="161" t="str">
        <f t="shared" ca="1" si="125"/>
        <v>SDL|-|</v>
      </c>
      <c r="N91" s="43"/>
      <c r="O91" s="161" t="str">
        <f t="shared" si="126"/>
        <v/>
      </c>
      <c r="P91" s="163"/>
      <c r="Q91" s="130"/>
      <c r="S91" s="130"/>
      <c r="U91" s="130"/>
      <c r="W91" s="130"/>
      <c r="Y91" s="130"/>
      <c r="AE91" s="43"/>
      <c r="AF91" s="44"/>
      <c r="AG91" s="45">
        <f ca="1">AT$78</f>
        <v>1</v>
      </c>
      <c r="AH91" s="121">
        <f t="shared" ref="AH91:AU91" ca="1" si="133">IF(ISNA(AH20),0,IF(AH20="",0,IF(AH$78=$AG91,1,0)*AH20))</f>
        <v>0</v>
      </c>
      <c r="AI91" s="121">
        <f t="shared" ca="1" si="133"/>
        <v>0</v>
      </c>
      <c r="AJ91" s="121">
        <f t="shared" ca="1" si="133"/>
        <v>0</v>
      </c>
      <c r="AK91" s="121">
        <f t="shared" ca="1" si="133"/>
        <v>0</v>
      </c>
      <c r="AL91" s="121">
        <f t="shared" ca="1" si="133"/>
        <v>0</v>
      </c>
      <c r="AM91" s="121">
        <f t="shared" ca="1" si="133"/>
        <v>0</v>
      </c>
      <c r="AN91" s="121">
        <f t="shared" ca="1" si="133"/>
        <v>0</v>
      </c>
      <c r="AO91" s="121">
        <f t="shared" ca="1" si="133"/>
        <v>0</v>
      </c>
      <c r="AP91" s="121">
        <f t="shared" ca="1" si="133"/>
        <v>0</v>
      </c>
      <c r="AQ91" s="121">
        <f t="shared" ca="1" si="133"/>
        <v>0</v>
      </c>
      <c r="AR91" s="121">
        <f t="shared" ca="1" si="133"/>
        <v>0</v>
      </c>
      <c r="AS91" s="121">
        <f t="shared" ca="1" si="133"/>
        <v>0</v>
      </c>
      <c r="AT91" s="121">
        <f t="shared" si="133"/>
        <v>0</v>
      </c>
      <c r="AU91" s="121">
        <f t="shared" ca="1" si="133"/>
        <v>0</v>
      </c>
    </row>
    <row r="92" spans="1:47">
      <c r="A92">
        <v>8</v>
      </c>
      <c r="C92" s="160"/>
      <c r="D92" s="50" t="str">
        <f t="shared" si="120"/>
        <v>| 8 |</v>
      </c>
      <c r="E92" s="161" t="str">
        <f t="shared" ca="1" si="121"/>
        <v>エスパ|-|</v>
      </c>
      <c r="F92" s="43"/>
      <c r="G92" s="161" t="str">
        <f t="shared" ca="1" si="122"/>
        <v>AMD|-|</v>
      </c>
      <c r="H92" s="43"/>
      <c r="I92" s="161" t="str">
        <f t="shared" ca="1" si="123"/>
        <v>MGα|-|</v>
      </c>
      <c r="J92" s="43"/>
      <c r="K92" s="161" t="str">
        <f t="shared" ca="1" si="124"/>
        <v>ファー|-|</v>
      </c>
      <c r="L92" s="43"/>
      <c r="M92" s="161" t="str">
        <f t="shared" ca="1" si="125"/>
        <v>K&amp;Q|-|</v>
      </c>
      <c r="N92" s="43"/>
      <c r="O92" s="161" t="str">
        <f t="shared" si="126"/>
        <v/>
      </c>
      <c r="P92" s="163"/>
      <c r="Q92" s="130"/>
      <c r="S92" s="130"/>
      <c r="U92" s="130"/>
      <c r="W92" s="130"/>
      <c r="Y92" s="130"/>
      <c r="AE92" s="43"/>
      <c r="AF92" s="44"/>
      <c r="AG92" s="45">
        <f ca="1">AU$78</f>
        <v>1</v>
      </c>
      <c r="AH92" s="121">
        <f t="shared" ref="AH92:AU92" ca="1" si="134">IF(ISNA(AH21),0,IF(AH21="",0,IF(AH$78=$AG92,1,0)*AH21))</f>
        <v>0</v>
      </c>
      <c r="AI92" s="121">
        <f t="shared" ca="1" si="134"/>
        <v>0</v>
      </c>
      <c r="AJ92" s="121">
        <f t="shared" ca="1" si="134"/>
        <v>0</v>
      </c>
      <c r="AK92" s="121">
        <f t="shared" ca="1" si="134"/>
        <v>0</v>
      </c>
      <c r="AL92" s="121">
        <f t="shared" ca="1" si="134"/>
        <v>0</v>
      </c>
      <c r="AM92" s="121">
        <f t="shared" ca="1" si="134"/>
        <v>0</v>
      </c>
      <c r="AN92" s="121">
        <f t="shared" ca="1" si="134"/>
        <v>0</v>
      </c>
      <c r="AO92" s="121">
        <f t="shared" ca="1" si="134"/>
        <v>0</v>
      </c>
      <c r="AP92" s="121">
        <f t="shared" ca="1" si="134"/>
        <v>0</v>
      </c>
      <c r="AQ92" s="121">
        <f t="shared" ca="1" si="134"/>
        <v>0</v>
      </c>
      <c r="AR92" s="121">
        <f t="shared" ca="1" si="134"/>
        <v>0</v>
      </c>
      <c r="AS92" s="121">
        <f t="shared" ca="1" si="134"/>
        <v>0</v>
      </c>
      <c r="AT92" s="121">
        <f t="shared" ca="1" si="134"/>
        <v>0</v>
      </c>
      <c r="AU92" s="121">
        <f t="shared" si="134"/>
        <v>0</v>
      </c>
    </row>
    <row r="93" spans="1:47">
      <c r="A93">
        <v>9</v>
      </c>
      <c r="C93" s="160"/>
      <c r="D93" s="50" t="str">
        <f t="shared" si="120"/>
        <v>| 9 |</v>
      </c>
      <c r="E93" s="161" t="str">
        <f t="shared" ca="1" si="121"/>
        <v>SDL|-|</v>
      </c>
      <c r="F93" s="43"/>
      <c r="G93" s="161" t="str">
        <f t="shared" ca="1" si="122"/>
        <v>BSO|-|</v>
      </c>
      <c r="H93" s="43"/>
      <c r="I93" s="161" t="str">
        <f t="shared" ca="1" si="123"/>
        <v>K&amp;Q|-|</v>
      </c>
      <c r="J93" s="43"/>
      <c r="K93" s="161" t="str">
        <f t="shared" ca="1" si="124"/>
        <v>AMD|-|</v>
      </c>
      <c r="L93" s="43"/>
      <c r="M93" s="161" t="str">
        <f t="shared" ca="1" si="125"/>
        <v>エスパ|-|</v>
      </c>
      <c r="N93" s="43"/>
      <c r="O93" s="161" t="str">
        <f t="shared" si="126"/>
        <v/>
      </c>
      <c r="P93" s="163"/>
      <c r="Q93" s="130"/>
      <c r="S93" s="130"/>
      <c r="U93" s="130"/>
      <c r="W93" s="130"/>
      <c r="Y93" s="130"/>
      <c r="AE93" s="43"/>
      <c r="AF93" s="44"/>
      <c r="AH93" s="139">
        <f t="shared" ref="AH93:AU93" ca="1" si="135">AH78-SUM(AH79:AH92)/100</f>
        <v>1</v>
      </c>
      <c r="AI93" s="139">
        <f t="shared" ca="1" si="135"/>
        <v>1</v>
      </c>
      <c r="AJ93" s="139">
        <f t="shared" ca="1" si="135"/>
        <v>1</v>
      </c>
      <c r="AK93" s="139">
        <f t="shared" ca="1" si="135"/>
        <v>1</v>
      </c>
      <c r="AL93" s="139">
        <f t="shared" ca="1" si="135"/>
        <v>1</v>
      </c>
      <c r="AM93" s="139">
        <f t="shared" ca="1" si="135"/>
        <v>1</v>
      </c>
      <c r="AN93" s="139">
        <f t="shared" ca="1" si="135"/>
        <v>1</v>
      </c>
      <c r="AO93" s="139">
        <f t="shared" ca="1" si="135"/>
        <v>1</v>
      </c>
      <c r="AP93" s="139">
        <f t="shared" ca="1" si="135"/>
        <v>1</v>
      </c>
      <c r="AQ93" s="139">
        <f t="shared" ca="1" si="135"/>
        <v>1</v>
      </c>
      <c r="AR93" s="139">
        <f t="shared" ca="1" si="135"/>
        <v>1</v>
      </c>
      <c r="AS93" s="139">
        <f t="shared" ca="1" si="135"/>
        <v>1</v>
      </c>
      <c r="AT93" s="139">
        <f t="shared" ca="1" si="135"/>
        <v>1</v>
      </c>
      <c r="AU93" s="139">
        <f t="shared" ca="1" si="135"/>
        <v>1</v>
      </c>
    </row>
    <row r="94" spans="1:47">
      <c r="A94">
        <v>10</v>
      </c>
      <c r="C94" s="160"/>
      <c r="D94" s="50" t="str">
        <f t="shared" si="120"/>
        <v/>
      </c>
      <c r="E94" s="161" t="str">
        <f t="shared" si="121"/>
        <v/>
      </c>
      <c r="F94" s="43"/>
      <c r="G94" s="161" t="str">
        <f t="shared" si="122"/>
        <v/>
      </c>
      <c r="H94" s="43"/>
      <c r="I94" s="161" t="str">
        <f t="shared" si="123"/>
        <v/>
      </c>
      <c r="J94" s="43"/>
      <c r="K94" s="161" t="str">
        <f t="shared" si="124"/>
        <v/>
      </c>
      <c r="L94" s="43"/>
      <c r="M94" s="161" t="str">
        <f t="shared" si="125"/>
        <v/>
      </c>
      <c r="N94" s="43"/>
      <c r="O94" s="161" t="str">
        <f t="shared" si="126"/>
        <v/>
      </c>
      <c r="P94" s="163"/>
      <c r="Q94" s="130"/>
      <c r="S94" s="130"/>
      <c r="U94" s="130"/>
      <c r="W94" s="130"/>
      <c r="Y94" s="130"/>
      <c r="AE94" s="43"/>
      <c r="AF94" s="44"/>
      <c r="AG94" t="s">
        <v>211</v>
      </c>
      <c r="AH94" s="118">
        <f t="shared" ref="AH94:AU94" ca="1" si="136">RANK(AH93,$AH$93:$AU$93,1)</f>
        <v>1</v>
      </c>
      <c r="AI94" s="119">
        <f t="shared" ca="1" si="136"/>
        <v>1</v>
      </c>
      <c r="AJ94" s="119">
        <f t="shared" ca="1" si="136"/>
        <v>1</v>
      </c>
      <c r="AK94" s="119">
        <f t="shared" ca="1" si="136"/>
        <v>1</v>
      </c>
      <c r="AL94" s="119">
        <f t="shared" ca="1" si="136"/>
        <v>1</v>
      </c>
      <c r="AM94" s="119">
        <f t="shared" ca="1" si="136"/>
        <v>1</v>
      </c>
      <c r="AN94" s="119">
        <f t="shared" ca="1" si="136"/>
        <v>1</v>
      </c>
      <c r="AO94" s="119">
        <f t="shared" ca="1" si="136"/>
        <v>1</v>
      </c>
      <c r="AP94" s="119">
        <f t="shared" ca="1" si="136"/>
        <v>1</v>
      </c>
      <c r="AQ94" s="119">
        <f t="shared" ca="1" si="136"/>
        <v>1</v>
      </c>
      <c r="AR94" s="119">
        <f t="shared" ca="1" si="136"/>
        <v>1</v>
      </c>
      <c r="AS94" s="119">
        <f t="shared" ca="1" si="136"/>
        <v>1</v>
      </c>
      <c r="AT94" s="119">
        <f t="shared" ca="1" si="136"/>
        <v>1</v>
      </c>
      <c r="AU94" s="120">
        <f t="shared" ca="1" si="136"/>
        <v>1</v>
      </c>
    </row>
    <row r="95" spans="1:47">
      <c r="A95">
        <v>11</v>
      </c>
      <c r="C95" s="160"/>
      <c r="D95" s="50" t="str">
        <f t="shared" si="120"/>
        <v/>
      </c>
      <c r="E95" s="161" t="str">
        <f t="shared" si="121"/>
        <v/>
      </c>
      <c r="F95" s="43"/>
      <c r="G95" s="161" t="str">
        <f t="shared" si="122"/>
        <v/>
      </c>
      <c r="H95" s="43"/>
      <c r="I95" s="161" t="str">
        <f t="shared" si="123"/>
        <v/>
      </c>
      <c r="J95" s="43"/>
      <c r="K95" s="161" t="str">
        <f t="shared" si="124"/>
        <v/>
      </c>
      <c r="L95" s="43"/>
      <c r="M95" s="161" t="str">
        <f t="shared" si="125"/>
        <v/>
      </c>
      <c r="N95" s="43"/>
      <c r="O95" s="161" t="str">
        <f t="shared" si="126"/>
        <v/>
      </c>
      <c r="P95" s="163"/>
      <c r="Q95" s="130"/>
      <c r="S95" s="130"/>
      <c r="U95" s="130"/>
      <c r="W95" s="130"/>
      <c r="Y95" s="130"/>
      <c r="AE95" s="43"/>
      <c r="AF95" s="44"/>
      <c r="AG95" s="45">
        <f ca="1">AH94</f>
        <v>1</v>
      </c>
      <c r="AH95" s="121">
        <f t="shared" ref="AH95:AU95" si="137">IF(ISNA(AH8),0,IF(AH8="",0,IF(AH$94=$AG95,1,0)*AH8))</f>
        <v>0</v>
      </c>
      <c r="AI95" s="121">
        <f t="shared" ca="1" si="137"/>
        <v>0</v>
      </c>
      <c r="AJ95" s="121">
        <f t="shared" ca="1" si="137"/>
        <v>0</v>
      </c>
      <c r="AK95" s="121">
        <f t="shared" ca="1" si="137"/>
        <v>0</v>
      </c>
      <c r="AL95" s="121">
        <f t="shared" ca="1" si="137"/>
        <v>0</v>
      </c>
      <c r="AM95" s="121">
        <f t="shared" ca="1" si="137"/>
        <v>0</v>
      </c>
      <c r="AN95" s="121">
        <f t="shared" ca="1" si="137"/>
        <v>0</v>
      </c>
      <c r="AO95" s="121">
        <f t="shared" ca="1" si="137"/>
        <v>0</v>
      </c>
      <c r="AP95" s="121">
        <f t="shared" ca="1" si="137"/>
        <v>0</v>
      </c>
      <c r="AQ95" s="121">
        <f t="shared" ca="1" si="137"/>
        <v>0</v>
      </c>
      <c r="AR95" s="121">
        <f t="shared" ca="1" si="137"/>
        <v>0</v>
      </c>
      <c r="AS95" s="121">
        <f t="shared" ca="1" si="137"/>
        <v>0</v>
      </c>
      <c r="AT95" s="121">
        <f t="shared" ca="1" si="137"/>
        <v>0</v>
      </c>
      <c r="AU95" s="121">
        <f t="shared" ca="1" si="137"/>
        <v>0</v>
      </c>
    </row>
    <row r="96" spans="1:47">
      <c r="A96">
        <v>12</v>
      </c>
      <c r="C96" s="160"/>
      <c r="D96" s="50" t="str">
        <f t="shared" si="120"/>
        <v/>
      </c>
      <c r="E96" s="161" t="str">
        <f t="shared" si="121"/>
        <v/>
      </c>
      <c r="F96" s="43"/>
      <c r="G96" s="161" t="str">
        <f t="shared" si="122"/>
        <v/>
      </c>
      <c r="H96" s="43"/>
      <c r="I96" s="161" t="str">
        <f t="shared" si="123"/>
        <v/>
      </c>
      <c r="J96" s="43"/>
      <c r="K96" s="161" t="str">
        <f t="shared" si="124"/>
        <v/>
      </c>
      <c r="L96" s="43"/>
      <c r="M96" s="161" t="str">
        <f t="shared" si="125"/>
        <v/>
      </c>
      <c r="N96" s="43"/>
      <c r="O96" s="161" t="str">
        <f t="shared" si="126"/>
        <v/>
      </c>
      <c r="P96" s="163"/>
      <c r="Q96" s="130"/>
      <c r="S96" s="130"/>
      <c r="U96" s="130"/>
      <c r="W96" s="130"/>
      <c r="Y96" s="130"/>
      <c r="AE96" s="43"/>
      <c r="AF96" s="44"/>
      <c r="AG96" s="45">
        <f ca="1">AI94</f>
        <v>1</v>
      </c>
      <c r="AH96" s="121">
        <f t="shared" ref="AH96:AU96" ca="1" si="138">IF(ISNA(AH9),0,IF(AH9="",0,IF(AH$94=$AG96,1,0)*AH9))</f>
        <v>0</v>
      </c>
      <c r="AI96" s="121">
        <f t="shared" si="138"/>
        <v>0</v>
      </c>
      <c r="AJ96" s="121">
        <f t="shared" ca="1" si="138"/>
        <v>0</v>
      </c>
      <c r="AK96" s="121">
        <f t="shared" ca="1" si="138"/>
        <v>0</v>
      </c>
      <c r="AL96" s="121">
        <f t="shared" ca="1" si="138"/>
        <v>0</v>
      </c>
      <c r="AM96" s="121">
        <f t="shared" ca="1" si="138"/>
        <v>0</v>
      </c>
      <c r="AN96" s="121">
        <f t="shared" ca="1" si="138"/>
        <v>0</v>
      </c>
      <c r="AO96" s="121">
        <f t="shared" ca="1" si="138"/>
        <v>0</v>
      </c>
      <c r="AP96" s="121">
        <f t="shared" ca="1" si="138"/>
        <v>0</v>
      </c>
      <c r="AQ96" s="121">
        <f t="shared" ca="1" si="138"/>
        <v>0</v>
      </c>
      <c r="AR96" s="121">
        <f t="shared" ca="1" si="138"/>
        <v>0</v>
      </c>
      <c r="AS96" s="121">
        <f t="shared" ca="1" si="138"/>
        <v>0</v>
      </c>
      <c r="AT96" s="121">
        <f t="shared" ca="1" si="138"/>
        <v>0</v>
      </c>
      <c r="AU96" s="121">
        <f t="shared" ca="1" si="138"/>
        <v>0</v>
      </c>
    </row>
    <row r="97" spans="1:47">
      <c r="A97">
        <v>13</v>
      </c>
      <c r="C97" s="160"/>
      <c r="D97" s="50" t="str">
        <f t="shared" si="120"/>
        <v/>
      </c>
      <c r="E97" s="161" t="str">
        <f t="shared" si="121"/>
        <v/>
      </c>
      <c r="F97" s="43"/>
      <c r="G97" s="161" t="str">
        <f t="shared" si="122"/>
        <v/>
      </c>
      <c r="H97" s="43"/>
      <c r="I97" s="161" t="str">
        <f t="shared" si="123"/>
        <v/>
      </c>
      <c r="J97" s="43"/>
      <c r="K97" s="161" t="str">
        <f t="shared" si="124"/>
        <v/>
      </c>
      <c r="L97" s="43"/>
      <c r="M97" s="161" t="str">
        <f t="shared" si="125"/>
        <v/>
      </c>
      <c r="N97" s="43"/>
      <c r="O97" s="161" t="str">
        <f t="shared" si="126"/>
        <v/>
      </c>
      <c r="P97" s="163"/>
      <c r="Q97" s="130"/>
      <c r="S97" s="130"/>
      <c r="U97" s="130"/>
      <c r="W97" s="130"/>
      <c r="Y97" s="130"/>
      <c r="AE97" s="43"/>
      <c r="AF97" s="44"/>
      <c r="AG97" s="45">
        <f ca="1">AJ94</f>
        <v>1</v>
      </c>
      <c r="AH97" s="121">
        <f t="shared" ref="AH97:AU97" ca="1" si="139">IF(ISNA(AH10),0,IF(AH10="",0,IF(AH$94=$AG97,1,0)*AH10))</f>
        <v>0</v>
      </c>
      <c r="AI97" s="121">
        <f t="shared" ca="1" si="139"/>
        <v>0</v>
      </c>
      <c r="AJ97" s="121">
        <f t="shared" si="139"/>
        <v>0</v>
      </c>
      <c r="AK97" s="121">
        <f t="shared" ca="1" si="139"/>
        <v>0</v>
      </c>
      <c r="AL97" s="121">
        <f t="shared" ca="1" si="139"/>
        <v>0</v>
      </c>
      <c r="AM97" s="121">
        <f t="shared" ca="1" si="139"/>
        <v>0</v>
      </c>
      <c r="AN97" s="121">
        <f t="shared" ca="1" si="139"/>
        <v>0</v>
      </c>
      <c r="AO97" s="121">
        <f t="shared" ca="1" si="139"/>
        <v>0</v>
      </c>
      <c r="AP97" s="121">
        <f t="shared" ca="1" si="139"/>
        <v>0</v>
      </c>
      <c r="AQ97" s="121">
        <f t="shared" ca="1" si="139"/>
        <v>0</v>
      </c>
      <c r="AR97" s="121">
        <f t="shared" ca="1" si="139"/>
        <v>0</v>
      </c>
      <c r="AS97" s="121">
        <f t="shared" ca="1" si="139"/>
        <v>0</v>
      </c>
      <c r="AT97" s="121">
        <f t="shared" ca="1" si="139"/>
        <v>0</v>
      </c>
      <c r="AU97" s="121">
        <f t="shared" ca="1" si="139"/>
        <v>0</v>
      </c>
    </row>
    <row r="98" spans="1:47">
      <c r="C98" s="164"/>
      <c r="D98" s="43"/>
      <c r="E98" s="43"/>
      <c r="F98" s="43"/>
      <c r="G98" s="43"/>
      <c r="H98" s="43"/>
      <c r="I98" s="43"/>
      <c r="J98" s="43"/>
      <c r="K98" s="43"/>
      <c r="L98" s="43"/>
      <c r="M98" s="43"/>
      <c r="N98" s="43"/>
      <c r="O98" s="43"/>
      <c r="P98" s="163"/>
      <c r="AE98" s="43"/>
      <c r="AF98" s="44"/>
      <c r="AG98" s="45">
        <f ca="1">AK94</f>
        <v>1</v>
      </c>
      <c r="AH98" s="121">
        <f t="shared" ref="AH98:AU98" ca="1" si="140">IF(ISNA(AH11),0,IF(AH11="",0,IF(AH$94=$AG98,1,0)*AH11))</f>
        <v>0</v>
      </c>
      <c r="AI98" s="121">
        <f t="shared" ca="1" si="140"/>
        <v>0</v>
      </c>
      <c r="AJ98" s="121">
        <f t="shared" ca="1" si="140"/>
        <v>0</v>
      </c>
      <c r="AK98" s="121">
        <f t="shared" si="140"/>
        <v>0</v>
      </c>
      <c r="AL98" s="121">
        <f t="shared" ca="1" si="140"/>
        <v>0</v>
      </c>
      <c r="AM98" s="121">
        <f t="shared" ca="1" si="140"/>
        <v>0</v>
      </c>
      <c r="AN98" s="121">
        <f t="shared" ca="1" si="140"/>
        <v>0</v>
      </c>
      <c r="AO98" s="121">
        <f t="shared" ca="1" si="140"/>
        <v>0</v>
      </c>
      <c r="AP98" s="121">
        <f t="shared" ca="1" si="140"/>
        <v>0</v>
      </c>
      <c r="AQ98" s="121">
        <f t="shared" ca="1" si="140"/>
        <v>0</v>
      </c>
      <c r="AR98" s="121">
        <f t="shared" ca="1" si="140"/>
        <v>0</v>
      </c>
      <c r="AS98" s="121">
        <f t="shared" ca="1" si="140"/>
        <v>0</v>
      </c>
      <c r="AT98" s="121">
        <f t="shared" ca="1" si="140"/>
        <v>0</v>
      </c>
      <c r="AU98" s="121">
        <f t="shared" ca="1" si="140"/>
        <v>0</v>
      </c>
    </row>
    <row r="99" spans="1:47">
      <c r="A99">
        <v>0</v>
      </c>
      <c r="C99" s="164"/>
      <c r="D99" s="50" t="str">
        <f>IF($B$66&gt;=E$66,IF($A99&gt;=$B$2,"",CONCATENATE("| "," |")),"")</f>
        <v/>
      </c>
      <c r="E99" s="161" t="str">
        <f>IF($B$66&gt;=E$66,IF($A99&gt;=$B$2,"",CONCATENATE(INDEX($B$22:$AC$35,$A99+1,$B$64*2+$B$65*2+E$66*2-1),"|",INDEX($B$22:$AC$35,$A99+1,$B$64*2+B$65*2+E$66*2),"|")),"")</f>
        <v/>
      </c>
      <c r="F99" s="43"/>
      <c r="G99" s="161" t="str">
        <f>IF($B$66&gt;=G$66,IF($A99&gt;=$B$2,"",CONCATENATE(INDEX($B$22:$AC$35,$A99+1,$B$64*2+$B$65*2+G$66*2-1),"|",INDEX($B$22:$AC$35,$A99+1,$B$64*2+D$65*2+G$66*2),"|")),"")</f>
        <v/>
      </c>
      <c r="H99" s="43"/>
      <c r="I99" s="161" t="str">
        <f>IF($B$66&gt;=I$66,IF($A99&gt;=$B$2,"",CONCATENATE(INDEX($B$22:$AC$35,$A99+1,$B$64*2+$B$65*2+I$66*2-1),"|",INDEX($B$22:$AC$35,$A99+1,$B$64*2+F$65*2+I$66*2),"|")),"")</f>
        <v/>
      </c>
      <c r="J99" s="43"/>
      <c r="K99" s="161" t="str">
        <f>IF($B$66&gt;=K$66,IF($A99&gt;=$B$2,"",CONCATENATE(INDEX($B$22:$AC$35,$A99+1,$B$64*2+$B$65*2+K$66*2-1),"|",INDEX($B$22:$AC$35,$A99+1,$B$64*2+H$65*2+K$66*2),"|")),"")</f>
        <v/>
      </c>
      <c r="L99" s="43"/>
      <c r="M99" s="43"/>
      <c r="N99" s="43"/>
      <c r="O99" s="43"/>
      <c r="P99" s="163"/>
      <c r="AE99" s="43"/>
      <c r="AF99" s="44"/>
      <c r="AG99" s="45">
        <f ca="1">AL94</f>
        <v>1</v>
      </c>
      <c r="AH99" s="121">
        <f t="shared" ref="AH99:AU99" ca="1" si="141">IF(ISNA(AH12),0,IF(AH12="",0,IF(AH$94=$AG99,1,0)*AH12))</f>
        <v>0</v>
      </c>
      <c r="AI99" s="121">
        <f t="shared" ca="1" si="141"/>
        <v>0</v>
      </c>
      <c r="AJ99" s="121">
        <f t="shared" ca="1" si="141"/>
        <v>0</v>
      </c>
      <c r="AK99" s="121">
        <f t="shared" ca="1" si="141"/>
        <v>0</v>
      </c>
      <c r="AL99" s="121">
        <f t="shared" si="141"/>
        <v>0</v>
      </c>
      <c r="AM99" s="121">
        <f t="shared" ca="1" si="141"/>
        <v>0</v>
      </c>
      <c r="AN99" s="121">
        <f t="shared" ca="1" si="141"/>
        <v>0</v>
      </c>
      <c r="AO99" s="121">
        <f t="shared" ca="1" si="141"/>
        <v>0</v>
      </c>
      <c r="AP99" s="121">
        <f t="shared" ca="1" si="141"/>
        <v>0</v>
      </c>
      <c r="AQ99" s="121">
        <f t="shared" ca="1" si="141"/>
        <v>0</v>
      </c>
      <c r="AR99" s="121">
        <f t="shared" ca="1" si="141"/>
        <v>0</v>
      </c>
      <c r="AS99" s="121">
        <f t="shared" ca="1" si="141"/>
        <v>0</v>
      </c>
      <c r="AT99" s="121">
        <f t="shared" ca="1" si="141"/>
        <v>0</v>
      </c>
      <c r="AU99" s="121">
        <f t="shared" ca="1" si="141"/>
        <v>0</v>
      </c>
    </row>
    <row r="100" spans="1:47">
      <c r="A100">
        <v>1</v>
      </c>
      <c r="C100" s="164"/>
      <c r="D100" s="50" t="str">
        <f t="shared" ref="D100:D112" si="142">IF($B$66&gt;=E$66,IF($A100&gt;=$B$2,"",CONCATENATE("| ",$A100," |")),"")</f>
        <v/>
      </c>
      <c r="E100" s="161" t="str">
        <f t="shared" ref="E100:E112" si="143">IF($B$66&gt;=E$66,IF($A100&gt;=$B$2,"",CONCATENATE(INDEX($B$22:$AC$35,$A100+1,$B$64*2+$B$65*2+E$66*2-1),"|",IF(ISBLANK(INDEX($B$22:$AC$35,$A100+1,$B$64*2+B$65*2+E$66*2)),"-",INDEX($B$22:$AC$35,$A100+1,$B$64*2+B$65*2+E$66*2)),"|")),"")</f>
        <v/>
      </c>
      <c r="F100" s="43"/>
      <c r="G100" s="161" t="str">
        <f t="shared" ref="G100:G112" si="144">IF($B$66&gt;=G$66,IF($A100&gt;=$B$2,"",CONCATENATE(INDEX($B$22:$AC$35,$A100+1,$B$64*2+$B$65*2+G$66*2-1),"|",IF(ISBLANK(INDEX($B$22:$AC$35,$A100+1,$B$64*2+D$65*2+G$66*2)),"-",INDEX($B$22:$AC$35,$A100+1,$B$64*2+D$65*2+G$66*2)),"|")),"")</f>
        <v/>
      </c>
      <c r="H100" s="43"/>
      <c r="I100" s="161" t="str">
        <f t="shared" ref="I100:I112" si="145">IF($B$66&gt;=I$66,IF($A100&gt;=$B$2,"",CONCATENATE(INDEX($B$22:$AC$35,$A100+1,$B$64*2+$B$65*2+I$66*2-1),"|",IF(ISBLANK(INDEX($B$22:$AC$35,$A100+1,$B$64*2+F$65*2+I$66*2)),"-",INDEX($B$22:$AC$35,$A100+1,$B$64*2+F$65*2+I$66*2)),"|")),"")</f>
        <v/>
      </c>
      <c r="J100" s="43"/>
      <c r="K100" s="161" t="str">
        <f t="shared" ref="K100:K112" si="146">IF($B$66&gt;=K$66,IF($A100&gt;=$B$2,"",CONCATENATE(INDEX($B$22:$AC$35,$A100+1,$B$64*2+$B$65*2+K$66*2-1),"|",IF(ISBLANK(INDEX($B$22:$AC$35,$A100+1,$B$64*2+H$65*2+K$66*2)),"-",INDEX($B$22:$AC$35,$A100+1,$B$64*2+H$65*2+K$66*2)),"|")),"")</f>
        <v/>
      </c>
      <c r="L100" s="43"/>
      <c r="M100" s="43"/>
      <c r="N100" s="43"/>
      <c r="O100" s="43"/>
      <c r="P100" s="163"/>
      <c r="AE100" s="43"/>
      <c r="AF100" s="44"/>
      <c r="AG100" s="45">
        <f ca="1">AM94</f>
        <v>1</v>
      </c>
      <c r="AH100" s="121">
        <f t="shared" ref="AH100:AU100" ca="1" si="147">IF(ISNA(AH13),0,IF(AH13="",0,IF(AH$94=$AG100,1,0)*AH13))</f>
        <v>0</v>
      </c>
      <c r="AI100" s="121">
        <f t="shared" ca="1" si="147"/>
        <v>0</v>
      </c>
      <c r="AJ100" s="121">
        <f t="shared" ca="1" si="147"/>
        <v>0</v>
      </c>
      <c r="AK100" s="121">
        <f t="shared" ca="1" si="147"/>
        <v>0</v>
      </c>
      <c r="AL100" s="121">
        <f t="shared" ca="1" si="147"/>
        <v>0</v>
      </c>
      <c r="AM100" s="121">
        <f t="shared" si="147"/>
        <v>0</v>
      </c>
      <c r="AN100" s="121">
        <f t="shared" ca="1" si="147"/>
        <v>0</v>
      </c>
      <c r="AO100" s="121">
        <f t="shared" ca="1" si="147"/>
        <v>0</v>
      </c>
      <c r="AP100" s="121">
        <f t="shared" ca="1" si="147"/>
        <v>0</v>
      </c>
      <c r="AQ100" s="121">
        <f t="shared" ca="1" si="147"/>
        <v>0</v>
      </c>
      <c r="AR100" s="121">
        <f t="shared" ca="1" si="147"/>
        <v>0</v>
      </c>
      <c r="AS100" s="121">
        <f t="shared" ca="1" si="147"/>
        <v>0</v>
      </c>
      <c r="AT100" s="121">
        <f t="shared" ca="1" si="147"/>
        <v>0</v>
      </c>
      <c r="AU100" s="121">
        <f t="shared" ca="1" si="147"/>
        <v>0</v>
      </c>
    </row>
    <row r="101" spans="1:47">
      <c r="A101">
        <v>2</v>
      </c>
      <c r="C101" s="164"/>
      <c r="D101" s="50" t="str">
        <f t="shared" si="142"/>
        <v/>
      </c>
      <c r="E101" s="161" t="str">
        <f t="shared" si="143"/>
        <v/>
      </c>
      <c r="F101" s="43"/>
      <c r="G101" s="161" t="str">
        <f t="shared" si="144"/>
        <v/>
      </c>
      <c r="H101" s="43"/>
      <c r="I101" s="161" t="str">
        <f t="shared" si="145"/>
        <v/>
      </c>
      <c r="J101" s="43"/>
      <c r="K101" s="161" t="str">
        <f t="shared" si="146"/>
        <v/>
      </c>
      <c r="L101" s="43"/>
      <c r="M101" s="43"/>
      <c r="N101" s="43"/>
      <c r="O101" s="43"/>
      <c r="P101" s="163"/>
      <c r="AE101" s="43"/>
      <c r="AF101" s="44"/>
      <c r="AG101" s="45">
        <f ca="1">AN94</f>
        <v>1</v>
      </c>
      <c r="AH101" s="121">
        <f t="shared" ref="AH101:AU101" ca="1" si="148">IF(ISNA(AH14),0,IF(AH14="",0,IF(AH$94=$AG101,1,0)*AH14))</f>
        <v>0</v>
      </c>
      <c r="AI101" s="121">
        <f t="shared" ca="1" si="148"/>
        <v>0</v>
      </c>
      <c r="AJ101" s="121">
        <f t="shared" ca="1" si="148"/>
        <v>0</v>
      </c>
      <c r="AK101" s="121">
        <f t="shared" ca="1" si="148"/>
        <v>0</v>
      </c>
      <c r="AL101" s="121">
        <f t="shared" ca="1" si="148"/>
        <v>0</v>
      </c>
      <c r="AM101" s="121">
        <f t="shared" ca="1" si="148"/>
        <v>0</v>
      </c>
      <c r="AN101" s="121">
        <f t="shared" si="148"/>
        <v>0</v>
      </c>
      <c r="AO101" s="121">
        <f t="shared" ca="1" si="148"/>
        <v>0</v>
      </c>
      <c r="AP101" s="121">
        <f t="shared" ca="1" si="148"/>
        <v>0</v>
      </c>
      <c r="AQ101" s="121">
        <f t="shared" ca="1" si="148"/>
        <v>0</v>
      </c>
      <c r="AR101" s="121">
        <f t="shared" ca="1" si="148"/>
        <v>0</v>
      </c>
      <c r="AS101" s="121">
        <f t="shared" ca="1" si="148"/>
        <v>0</v>
      </c>
      <c r="AT101" s="121">
        <f t="shared" ca="1" si="148"/>
        <v>0</v>
      </c>
      <c r="AU101" s="121">
        <f t="shared" ca="1" si="148"/>
        <v>0</v>
      </c>
    </row>
    <row r="102" spans="1:47">
      <c r="A102">
        <v>3</v>
      </c>
      <c r="C102" s="164"/>
      <c r="D102" s="50" t="str">
        <f t="shared" si="142"/>
        <v/>
      </c>
      <c r="E102" s="161" t="str">
        <f t="shared" si="143"/>
        <v/>
      </c>
      <c r="F102" s="43"/>
      <c r="G102" s="161" t="str">
        <f t="shared" si="144"/>
        <v/>
      </c>
      <c r="H102" s="43"/>
      <c r="I102" s="161" t="str">
        <f t="shared" si="145"/>
        <v/>
      </c>
      <c r="J102" s="43"/>
      <c r="K102" s="161" t="str">
        <f t="shared" si="146"/>
        <v/>
      </c>
      <c r="L102" s="43"/>
      <c r="M102" s="43"/>
      <c r="N102" s="43"/>
      <c r="O102" s="43"/>
      <c r="P102" s="163"/>
      <c r="AE102" s="43"/>
      <c r="AF102" s="44"/>
      <c r="AG102" s="45">
        <f ca="1">AO94</f>
        <v>1</v>
      </c>
      <c r="AH102" s="121">
        <f t="shared" ref="AH102:AU102" ca="1" si="149">IF(ISNA(AH15),0,IF(AH15="",0,IF(AH$94=$AG102,1,0)*AH15))</f>
        <v>0</v>
      </c>
      <c r="AI102" s="121">
        <f t="shared" ca="1" si="149"/>
        <v>0</v>
      </c>
      <c r="AJ102" s="121">
        <f t="shared" ca="1" si="149"/>
        <v>0</v>
      </c>
      <c r="AK102" s="121">
        <f t="shared" ca="1" si="149"/>
        <v>0</v>
      </c>
      <c r="AL102" s="121">
        <f t="shared" ca="1" si="149"/>
        <v>0</v>
      </c>
      <c r="AM102" s="121">
        <f t="shared" ca="1" si="149"/>
        <v>0</v>
      </c>
      <c r="AN102" s="121">
        <f t="shared" ca="1" si="149"/>
        <v>0</v>
      </c>
      <c r="AO102" s="121">
        <f t="shared" si="149"/>
        <v>0</v>
      </c>
      <c r="AP102" s="121">
        <f t="shared" ca="1" si="149"/>
        <v>0</v>
      </c>
      <c r="AQ102" s="121">
        <f t="shared" ca="1" si="149"/>
        <v>0</v>
      </c>
      <c r="AR102" s="121">
        <f t="shared" ca="1" si="149"/>
        <v>0</v>
      </c>
      <c r="AS102" s="121">
        <f t="shared" ca="1" si="149"/>
        <v>0</v>
      </c>
      <c r="AT102" s="121">
        <f t="shared" ca="1" si="149"/>
        <v>0</v>
      </c>
      <c r="AU102" s="121">
        <f t="shared" ca="1" si="149"/>
        <v>0</v>
      </c>
    </row>
    <row r="103" spans="1:47">
      <c r="A103">
        <v>4</v>
      </c>
      <c r="C103" s="164"/>
      <c r="D103" s="50" t="str">
        <f t="shared" si="142"/>
        <v/>
      </c>
      <c r="E103" s="161" t="str">
        <f t="shared" si="143"/>
        <v/>
      </c>
      <c r="F103" s="43"/>
      <c r="G103" s="161" t="str">
        <f t="shared" si="144"/>
        <v/>
      </c>
      <c r="H103" s="43"/>
      <c r="I103" s="161" t="str">
        <f t="shared" si="145"/>
        <v/>
      </c>
      <c r="J103" s="43"/>
      <c r="K103" s="161" t="str">
        <f t="shared" si="146"/>
        <v/>
      </c>
      <c r="L103" s="43"/>
      <c r="M103" s="43"/>
      <c r="N103" s="43"/>
      <c r="O103" s="43"/>
      <c r="P103" s="163"/>
      <c r="AE103" s="43"/>
      <c r="AF103" s="44"/>
      <c r="AG103" s="45">
        <f ca="1">AP94</f>
        <v>1</v>
      </c>
      <c r="AH103" s="121">
        <f t="shared" ref="AH103:AU103" ca="1" si="150">IF(ISNA(AH16),0,IF(AH16="",0,IF(AH$94=$AG103,1,0)*AH16))</f>
        <v>0</v>
      </c>
      <c r="AI103" s="121">
        <f t="shared" ca="1" si="150"/>
        <v>0</v>
      </c>
      <c r="AJ103" s="121">
        <f t="shared" ca="1" si="150"/>
        <v>0</v>
      </c>
      <c r="AK103" s="121">
        <f t="shared" ca="1" si="150"/>
        <v>0</v>
      </c>
      <c r="AL103" s="121">
        <f t="shared" ca="1" si="150"/>
        <v>0</v>
      </c>
      <c r="AM103" s="121">
        <f t="shared" ca="1" si="150"/>
        <v>0</v>
      </c>
      <c r="AN103" s="121">
        <f t="shared" ca="1" si="150"/>
        <v>0</v>
      </c>
      <c r="AO103" s="121">
        <f t="shared" ca="1" si="150"/>
        <v>0</v>
      </c>
      <c r="AP103" s="121">
        <f t="shared" si="150"/>
        <v>0</v>
      </c>
      <c r="AQ103" s="121">
        <f t="shared" ca="1" si="150"/>
        <v>0</v>
      </c>
      <c r="AR103" s="121">
        <f t="shared" ca="1" si="150"/>
        <v>0</v>
      </c>
      <c r="AS103" s="121">
        <f t="shared" ca="1" si="150"/>
        <v>0</v>
      </c>
      <c r="AT103" s="121">
        <f t="shared" ca="1" si="150"/>
        <v>0</v>
      </c>
      <c r="AU103" s="121">
        <f t="shared" ca="1" si="150"/>
        <v>0</v>
      </c>
    </row>
    <row r="104" spans="1:47">
      <c r="A104">
        <v>5</v>
      </c>
      <c r="C104" s="164"/>
      <c r="D104" s="50" t="str">
        <f t="shared" si="142"/>
        <v/>
      </c>
      <c r="E104" s="161" t="str">
        <f t="shared" si="143"/>
        <v/>
      </c>
      <c r="F104" s="43"/>
      <c r="G104" s="161" t="str">
        <f t="shared" si="144"/>
        <v/>
      </c>
      <c r="H104" s="43"/>
      <c r="I104" s="161" t="str">
        <f t="shared" si="145"/>
        <v/>
      </c>
      <c r="J104" s="43"/>
      <c r="K104" s="161" t="str">
        <f t="shared" si="146"/>
        <v/>
      </c>
      <c r="L104" s="43"/>
      <c r="M104" s="43"/>
      <c r="N104" s="43"/>
      <c r="O104" s="43"/>
      <c r="P104" s="163"/>
      <c r="AE104" s="43"/>
      <c r="AF104" s="44"/>
      <c r="AG104" s="45">
        <f ca="1">AQ$94</f>
        <v>1</v>
      </c>
      <c r="AH104" s="121">
        <f t="shared" ref="AH104:AU104" ca="1" si="151">IF(ISNA(AH17),0,IF(AH17="",0,IF(AH$94=$AG104,1,0)*AH17))</f>
        <v>0</v>
      </c>
      <c r="AI104" s="121">
        <f t="shared" ca="1" si="151"/>
        <v>0</v>
      </c>
      <c r="AJ104" s="121">
        <f t="shared" ca="1" si="151"/>
        <v>0</v>
      </c>
      <c r="AK104" s="121">
        <f t="shared" ca="1" si="151"/>
        <v>0</v>
      </c>
      <c r="AL104" s="121">
        <f t="shared" ca="1" si="151"/>
        <v>0</v>
      </c>
      <c r="AM104" s="121">
        <f t="shared" ca="1" si="151"/>
        <v>0</v>
      </c>
      <c r="AN104" s="121">
        <f t="shared" ca="1" si="151"/>
        <v>0</v>
      </c>
      <c r="AO104" s="121">
        <f t="shared" ca="1" si="151"/>
        <v>0</v>
      </c>
      <c r="AP104" s="121">
        <f t="shared" ca="1" si="151"/>
        <v>0</v>
      </c>
      <c r="AQ104" s="121">
        <f t="shared" si="151"/>
        <v>0</v>
      </c>
      <c r="AR104" s="121">
        <f t="shared" ca="1" si="151"/>
        <v>0</v>
      </c>
      <c r="AS104" s="121">
        <f t="shared" ca="1" si="151"/>
        <v>0</v>
      </c>
      <c r="AT104" s="121">
        <f t="shared" ca="1" si="151"/>
        <v>0</v>
      </c>
      <c r="AU104" s="121">
        <f t="shared" ca="1" si="151"/>
        <v>0</v>
      </c>
    </row>
    <row r="105" spans="1:47">
      <c r="A105">
        <v>6</v>
      </c>
      <c r="C105" s="164"/>
      <c r="D105" s="50" t="str">
        <f t="shared" si="142"/>
        <v/>
      </c>
      <c r="E105" s="161" t="str">
        <f t="shared" si="143"/>
        <v/>
      </c>
      <c r="F105" s="43"/>
      <c r="G105" s="161" t="str">
        <f t="shared" si="144"/>
        <v/>
      </c>
      <c r="H105" s="43"/>
      <c r="I105" s="161" t="str">
        <f t="shared" si="145"/>
        <v/>
      </c>
      <c r="J105" s="43"/>
      <c r="K105" s="161" t="str">
        <f t="shared" si="146"/>
        <v/>
      </c>
      <c r="L105" s="43"/>
      <c r="M105" s="43"/>
      <c r="N105" s="43"/>
      <c r="O105" s="43"/>
      <c r="P105" s="163"/>
      <c r="AF105" s="44"/>
      <c r="AG105" s="45">
        <f ca="1">AR$94</f>
        <v>1</v>
      </c>
      <c r="AH105" s="121">
        <f t="shared" ref="AH105:AU105" ca="1" si="152">IF(ISNA(AH18),0,IF(AH18="",0,IF(AH$94=$AG105,1,0)*AH18))</f>
        <v>0</v>
      </c>
      <c r="AI105" s="121">
        <f t="shared" ca="1" si="152"/>
        <v>0</v>
      </c>
      <c r="AJ105" s="121">
        <f t="shared" ca="1" si="152"/>
        <v>0</v>
      </c>
      <c r="AK105" s="121">
        <f t="shared" ca="1" si="152"/>
        <v>0</v>
      </c>
      <c r="AL105" s="121">
        <f t="shared" ca="1" si="152"/>
        <v>0</v>
      </c>
      <c r="AM105" s="121">
        <f t="shared" ca="1" si="152"/>
        <v>0</v>
      </c>
      <c r="AN105" s="121">
        <f t="shared" ca="1" si="152"/>
        <v>0</v>
      </c>
      <c r="AO105" s="121">
        <f t="shared" ca="1" si="152"/>
        <v>0</v>
      </c>
      <c r="AP105" s="121">
        <f t="shared" ca="1" si="152"/>
        <v>0</v>
      </c>
      <c r="AQ105" s="121">
        <f t="shared" ca="1" si="152"/>
        <v>0</v>
      </c>
      <c r="AR105" s="121">
        <f t="shared" si="152"/>
        <v>0</v>
      </c>
      <c r="AS105" s="121">
        <f t="shared" ca="1" si="152"/>
        <v>0</v>
      </c>
      <c r="AT105" s="121">
        <f t="shared" ca="1" si="152"/>
        <v>0</v>
      </c>
      <c r="AU105" s="121">
        <f t="shared" ca="1" si="152"/>
        <v>0</v>
      </c>
    </row>
    <row r="106" spans="1:47">
      <c r="A106">
        <v>7</v>
      </c>
      <c r="C106" s="164"/>
      <c r="D106" s="50" t="str">
        <f t="shared" si="142"/>
        <v/>
      </c>
      <c r="E106" s="161" t="str">
        <f t="shared" si="143"/>
        <v/>
      </c>
      <c r="F106" s="43"/>
      <c r="G106" s="161" t="str">
        <f t="shared" si="144"/>
        <v/>
      </c>
      <c r="H106" s="43"/>
      <c r="I106" s="161" t="str">
        <f t="shared" si="145"/>
        <v/>
      </c>
      <c r="J106" s="43"/>
      <c r="K106" s="161" t="str">
        <f t="shared" si="146"/>
        <v/>
      </c>
      <c r="L106" s="43"/>
      <c r="M106" s="43"/>
      <c r="N106" s="43"/>
      <c r="O106" s="43"/>
      <c r="P106" s="163"/>
      <c r="AF106" s="44"/>
      <c r="AG106" s="45">
        <f ca="1">AS$94</f>
        <v>1</v>
      </c>
      <c r="AH106" s="121">
        <f t="shared" ref="AH106:AU106" ca="1" si="153">IF(ISNA(AH19),0,IF(AH19="",0,IF(AH$94=$AG106,1,0)*AH19))</f>
        <v>0</v>
      </c>
      <c r="AI106" s="121">
        <f t="shared" ca="1" si="153"/>
        <v>0</v>
      </c>
      <c r="AJ106" s="121">
        <f t="shared" ca="1" si="153"/>
        <v>0</v>
      </c>
      <c r="AK106" s="121">
        <f t="shared" ca="1" si="153"/>
        <v>0</v>
      </c>
      <c r="AL106" s="121">
        <f t="shared" ca="1" si="153"/>
        <v>0</v>
      </c>
      <c r="AM106" s="121">
        <f t="shared" ca="1" si="153"/>
        <v>0</v>
      </c>
      <c r="AN106" s="121">
        <f t="shared" ca="1" si="153"/>
        <v>0</v>
      </c>
      <c r="AO106" s="121">
        <f t="shared" ca="1" si="153"/>
        <v>0</v>
      </c>
      <c r="AP106" s="121">
        <f t="shared" ca="1" si="153"/>
        <v>0</v>
      </c>
      <c r="AQ106" s="121">
        <f t="shared" ca="1" si="153"/>
        <v>0</v>
      </c>
      <c r="AR106" s="121">
        <f t="shared" ca="1" si="153"/>
        <v>0</v>
      </c>
      <c r="AS106" s="121">
        <f t="shared" si="153"/>
        <v>0</v>
      </c>
      <c r="AT106" s="121">
        <f t="shared" ca="1" si="153"/>
        <v>0</v>
      </c>
      <c r="AU106" s="121">
        <f t="shared" ca="1" si="153"/>
        <v>0</v>
      </c>
    </row>
    <row r="107" spans="1:47">
      <c r="A107">
        <v>8</v>
      </c>
      <c r="C107" s="164"/>
      <c r="D107" s="50" t="str">
        <f t="shared" si="142"/>
        <v/>
      </c>
      <c r="E107" s="161" t="str">
        <f t="shared" si="143"/>
        <v/>
      </c>
      <c r="F107" s="43"/>
      <c r="G107" s="161" t="str">
        <f t="shared" si="144"/>
        <v/>
      </c>
      <c r="H107" s="43"/>
      <c r="I107" s="161" t="str">
        <f t="shared" si="145"/>
        <v/>
      </c>
      <c r="J107" s="43"/>
      <c r="K107" s="161" t="str">
        <f t="shared" si="146"/>
        <v/>
      </c>
      <c r="L107" s="43"/>
      <c r="M107" s="43"/>
      <c r="N107" s="43"/>
      <c r="O107" s="43"/>
      <c r="P107" s="163"/>
      <c r="AF107" s="44"/>
      <c r="AG107" s="45">
        <f ca="1">AT$94</f>
        <v>1</v>
      </c>
      <c r="AH107" s="121">
        <f t="shared" ref="AH107:AU107" ca="1" si="154">IF(ISNA(AH20),0,IF(AH20="",0,IF(AH$94=$AG107,1,0)*AH20))</f>
        <v>0</v>
      </c>
      <c r="AI107" s="121">
        <f t="shared" ca="1" si="154"/>
        <v>0</v>
      </c>
      <c r="AJ107" s="121">
        <f t="shared" ca="1" si="154"/>
        <v>0</v>
      </c>
      <c r="AK107" s="121">
        <f t="shared" ca="1" si="154"/>
        <v>0</v>
      </c>
      <c r="AL107" s="121">
        <f t="shared" ca="1" si="154"/>
        <v>0</v>
      </c>
      <c r="AM107" s="121">
        <f t="shared" ca="1" si="154"/>
        <v>0</v>
      </c>
      <c r="AN107" s="121">
        <f t="shared" ca="1" si="154"/>
        <v>0</v>
      </c>
      <c r="AO107" s="121">
        <f t="shared" ca="1" si="154"/>
        <v>0</v>
      </c>
      <c r="AP107" s="121">
        <f t="shared" ca="1" si="154"/>
        <v>0</v>
      </c>
      <c r="AQ107" s="121">
        <f t="shared" ca="1" si="154"/>
        <v>0</v>
      </c>
      <c r="AR107" s="121">
        <f t="shared" ca="1" si="154"/>
        <v>0</v>
      </c>
      <c r="AS107" s="121">
        <f t="shared" ca="1" si="154"/>
        <v>0</v>
      </c>
      <c r="AT107" s="121">
        <f t="shared" si="154"/>
        <v>0</v>
      </c>
      <c r="AU107" s="121">
        <f t="shared" ca="1" si="154"/>
        <v>0</v>
      </c>
    </row>
    <row r="108" spans="1:47">
      <c r="A108">
        <v>9</v>
      </c>
      <c r="C108" s="164"/>
      <c r="D108" s="50" t="str">
        <f t="shared" si="142"/>
        <v/>
      </c>
      <c r="E108" s="161" t="str">
        <f t="shared" si="143"/>
        <v/>
      </c>
      <c r="F108" s="43"/>
      <c r="G108" s="161" t="str">
        <f t="shared" si="144"/>
        <v/>
      </c>
      <c r="H108" s="43"/>
      <c r="I108" s="161" t="str">
        <f t="shared" si="145"/>
        <v/>
      </c>
      <c r="J108" s="43"/>
      <c r="K108" s="161" t="str">
        <f t="shared" si="146"/>
        <v/>
      </c>
      <c r="L108" s="43"/>
      <c r="M108" s="43"/>
      <c r="N108" s="43"/>
      <c r="O108" s="43"/>
      <c r="P108" s="163"/>
      <c r="AF108" s="44"/>
      <c r="AG108" s="45">
        <f ca="1">AU$94</f>
        <v>1</v>
      </c>
      <c r="AH108" s="121">
        <f t="shared" ref="AH108:AU108" ca="1" si="155">IF(ISNA(AH21),0,IF(AH21="",0,IF(AH$94=$AG108,1,0)*AH21))</f>
        <v>0</v>
      </c>
      <c r="AI108" s="121">
        <f t="shared" ca="1" si="155"/>
        <v>0</v>
      </c>
      <c r="AJ108" s="121">
        <f t="shared" ca="1" si="155"/>
        <v>0</v>
      </c>
      <c r="AK108" s="121">
        <f t="shared" ca="1" si="155"/>
        <v>0</v>
      </c>
      <c r="AL108" s="121">
        <f t="shared" ca="1" si="155"/>
        <v>0</v>
      </c>
      <c r="AM108" s="121">
        <f t="shared" ca="1" si="155"/>
        <v>0</v>
      </c>
      <c r="AN108" s="121">
        <f t="shared" ca="1" si="155"/>
        <v>0</v>
      </c>
      <c r="AO108" s="121">
        <f t="shared" ca="1" si="155"/>
        <v>0</v>
      </c>
      <c r="AP108" s="121">
        <f t="shared" ca="1" si="155"/>
        <v>0</v>
      </c>
      <c r="AQ108" s="121">
        <f t="shared" ca="1" si="155"/>
        <v>0</v>
      </c>
      <c r="AR108" s="121">
        <f t="shared" ca="1" si="155"/>
        <v>0</v>
      </c>
      <c r="AS108" s="121">
        <f t="shared" ca="1" si="155"/>
        <v>0</v>
      </c>
      <c r="AT108" s="121">
        <f t="shared" ca="1" si="155"/>
        <v>0</v>
      </c>
      <c r="AU108" s="121">
        <f t="shared" si="155"/>
        <v>0</v>
      </c>
    </row>
    <row r="109" spans="1:47">
      <c r="A109">
        <v>10</v>
      </c>
      <c r="C109" s="164"/>
      <c r="D109" s="50" t="str">
        <f t="shared" si="142"/>
        <v/>
      </c>
      <c r="E109" s="161" t="str">
        <f t="shared" si="143"/>
        <v/>
      </c>
      <c r="F109" s="43"/>
      <c r="G109" s="161" t="str">
        <f t="shared" si="144"/>
        <v/>
      </c>
      <c r="H109" s="43"/>
      <c r="I109" s="161" t="str">
        <f t="shared" si="145"/>
        <v/>
      </c>
      <c r="J109" s="43"/>
      <c r="K109" s="161" t="str">
        <f t="shared" si="146"/>
        <v/>
      </c>
      <c r="L109" s="43"/>
      <c r="M109" s="43"/>
      <c r="N109" s="43"/>
      <c r="O109" s="43"/>
      <c r="P109" s="163"/>
      <c r="AF109" s="44"/>
      <c r="AH109" s="139">
        <f t="shared" ref="AH109:AU109" ca="1" si="156">AH94-SUM(AH95:AH108)/100</f>
        <v>1</v>
      </c>
      <c r="AI109" s="139">
        <f t="shared" ca="1" si="156"/>
        <v>1</v>
      </c>
      <c r="AJ109" s="139">
        <f t="shared" ca="1" si="156"/>
        <v>1</v>
      </c>
      <c r="AK109" s="139">
        <f t="shared" ca="1" si="156"/>
        <v>1</v>
      </c>
      <c r="AL109" s="139">
        <f t="shared" ca="1" si="156"/>
        <v>1</v>
      </c>
      <c r="AM109" s="139">
        <f t="shared" ca="1" si="156"/>
        <v>1</v>
      </c>
      <c r="AN109" s="139">
        <f t="shared" ca="1" si="156"/>
        <v>1</v>
      </c>
      <c r="AO109" s="139">
        <f t="shared" ca="1" si="156"/>
        <v>1</v>
      </c>
      <c r="AP109" s="139">
        <f t="shared" ca="1" si="156"/>
        <v>1</v>
      </c>
      <c r="AQ109" s="139">
        <f t="shared" ca="1" si="156"/>
        <v>1</v>
      </c>
      <c r="AR109" s="139">
        <f t="shared" ca="1" si="156"/>
        <v>1</v>
      </c>
      <c r="AS109" s="139">
        <f t="shared" ca="1" si="156"/>
        <v>1</v>
      </c>
      <c r="AT109" s="139">
        <f t="shared" ca="1" si="156"/>
        <v>1</v>
      </c>
      <c r="AU109" s="139">
        <f t="shared" ca="1" si="156"/>
        <v>1</v>
      </c>
    </row>
    <row r="110" spans="1:47">
      <c r="A110">
        <v>11</v>
      </c>
      <c r="C110" s="164"/>
      <c r="D110" s="50" t="str">
        <f t="shared" si="142"/>
        <v/>
      </c>
      <c r="E110" s="161" t="str">
        <f t="shared" si="143"/>
        <v/>
      </c>
      <c r="F110" s="43"/>
      <c r="G110" s="161" t="str">
        <f t="shared" si="144"/>
        <v/>
      </c>
      <c r="H110" s="43"/>
      <c r="I110" s="161" t="str">
        <f t="shared" si="145"/>
        <v/>
      </c>
      <c r="J110" s="43"/>
      <c r="K110" s="161" t="str">
        <f t="shared" si="146"/>
        <v/>
      </c>
      <c r="L110" s="43"/>
      <c r="M110" s="43"/>
      <c r="N110" s="43"/>
      <c r="O110" s="43"/>
      <c r="P110" s="163"/>
      <c r="AF110" s="44"/>
      <c r="AG110" t="s">
        <v>212</v>
      </c>
      <c r="AH110" s="118">
        <f t="shared" ref="AH110:AU110" ca="1" si="157">RANK(AH109,$AH$109:$AU$109,1)</f>
        <v>1</v>
      </c>
      <c r="AI110" s="119">
        <f t="shared" ca="1" si="157"/>
        <v>1</v>
      </c>
      <c r="AJ110" s="119">
        <f t="shared" ca="1" si="157"/>
        <v>1</v>
      </c>
      <c r="AK110" s="119">
        <f t="shared" ca="1" si="157"/>
        <v>1</v>
      </c>
      <c r="AL110" s="119">
        <f t="shared" ca="1" si="157"/>
        <v>1</v>
      </c>
      <c r="AM110" s="119">
        <f t="shared" ca="1" si="157"/>
        <v>1</v>
      </c>
      <c r="AN110" s="119">
        <f t="shared" ca="1" si="157"/>
        <v>1</v>
      </c>
      <c r="AO110" s="119">
        <f t="shared" ca="1" si="157"/>
        <v>1</v>
      </c>
      <c r="AP110" s="119">
        <f t="shared" ca="1" si="157"/>
        <v>1</v>
      </c>
      <c r="AQ110" s="119">
        <f t="shared" ca="1" si="157"/>
        <v>1</v>
      </c>
      <c r="AR110" s="119">
        <f t="shared" ca="1" si="157"/>
        <v>1</v>
      </c>
      <c r="AS110" s="119">
        <f t="shared" ca="1" si="157"/>
        <v>1</v>
      </c>
      <c r="AT110" s="119">
        <f t="shared" ca="1" si="157"/>
        <v>1</v>
      </c>
      <c r="AU110" s="120">
        <f t="shared" ca="1" si="157"/>
        <v>1</v>
      </c>
    </row>
    <row r="111" spans="1:47">
      <c r="A111">
        <v>12</v>
      </c>
      <c r="C111" s="164"/>
      <c r="D111" s="50" t="str">
        <f t="shared" si="142"/>
        <v/>
      </c>
      <c r="E111" s="161" t="str">
        <f t="shared" si="143"/>
        <v/>
      </c>
      <c r="F111" s="43"/>
      <c r="G111" s="161" t="str">
        <f t="shared" si="144"/>
        <v/>
      </c>
      <c r="H111" s="43"/>
      <c r="I111" s="161" t="str">
        <f t="shared" si="145"/>
        <v/>
      </c>
      <c r="J111" s="43"/>
      <c r="K111" s="161" t="str">
        <f t="shared" si="146"/>
        <v/>
      </c>
      <c r="L111" s="43"/>
      <c r="M111" s="43"/>
      <c r="N111" s="43"/>
      <c r="O111" s="43"/>
      <c r="P111" s="163"/>
      <c r="AF111" s="44"/>
      <c r="AG111" s="45">
        <f ca="1">AH110</f>
        <v>1</v>
      </c>
      <c r="AH111" s="121">
        <f t="shared" ref="AH111:AU111" si="158">IF(ISNA(AH8),0,IF(AH8="",0,IF(AH$110=$AG111,1,0)*AH8))</f>
        <v>0</v>
      </c>
      <c r="AI111" s="121">
        <f t="shared" ca="1" si="158"/>
        <v>0</v>
      </c>
      <c r="AJ111" s="121">
        <f t="shared" ca="1" si="158"/>
        <v>0</v>
      </c>
      <c r="AK111" s="121">
        <f t="shared" ca="1" si="158"/>
        <v>0</v>
      </c>
      <c r="AL111" s="121">
        <f t="shared" ca="1" si="158"/>
        <v>0</v>
      </c>
      <c r="AM111" s="121">
        <f t="shared" ca="1" si="158"/>
        <v>0</v>
      </c>
      <c r="AN111" s="121">
        <f t="shared" ca="1" si="158"/>
        <v>0</v>
      </c>
      <c r="AO111" s="121">
        <f t="shared" ca="1" si="158"/>
        <v>0</v>
      </c>
      <c r="AP111" s="121">
        <f t="shared" ca="1" si="158"/>
        <v>0</v>
      </c>
      <c r="AQ111" s="121">
        <f t="shared" ca="1" si="158"/>
        <v>0</v>
      </c>
      <c r="AR111" s="121">
        <f t="shared" ca="1" si="158"/>
        <v>0</v>
      </c>
      <c r="AS111" s="121">
        <f t="shared" ca="1" si="158"/>
        <v>0</v>
      </c>
      <c r="AT111" s="121">
        <f t="shared" ca="1" si="158"/>
        <v>0</v>
      </c>
      <c r="AU111" s="121">
        <f t="shared" ca="1" si="158"/>
        <v>0</v>
      </c>
    </row>
    <row r="112" spans="1:47">
      <c r="A112">
        <v>13</v>
      </c>
      <c r="C112" s="164"/>
      <c r="D112" s="50" t="str">
        <f t="shared" si="142"/>
        <v/>
      </c>
      <c r="E112" s="161" t="str">
        <f t="shared" si="143"/>
        <v/>
      </c>
      <c r="F112" s="43"/>
      <c r="G112" s="161" t="str">
        <f t="shared" si="144"/>
        <v/>
      </c>
      <c r="H112" s="43"/>
      <c r="I112" s="161" t="str">
        <f t="shared" si="145"/>
        <v/>
      </c>
      <c r="J112" s="43"/>
      <c r="K112" s="161" t="str">
        <f t="shared" si="146"/>
        <v/>
      </c>
      <c r="L112" s="43"/>
      <c r="M112" s="43"/>
      <c r="N112" s="43"/>
      <c r="O112" s="43"/>
      <c r="P112" s="163"/>
      <c r="AF112" s="44"/>
      <c r="AG112" s="45">
        <f ca="1">AI110</f>
        <v>1</v>
      </c>
      <c r="AH112" s="121">
        <f t="shared" ref="AH112:AU112" ca="1" si="159">IF(ISNA(AH9),0,IF(AH9="",0,IF(AH$110=$AG112,1,0)*AH9))</f>
        <v>0</v>
      </c>
      <c r="AI112" s="121">
        <f t="shared" si="159"/>
        <v>0</v>
      </c>
      <c r="AJ112" s="121">
        <f t="shared" ca="1" si="159"/>
        <v>0</v>
      </c>
      <c r="AK112" s="121">
        <f t="shared" ca="1" si="159"/>
        <v>0</v>
      </c>
      <c r="AL112" s="121">
        <f t="shared" ca="1" si="159"/>
        <v>0</v>
      </c>
      <c r="AM112" s="121">
        <f t="shared" ca="1" si="159"/>
        <v>0</v>
      </c>
      <c r="AN112" s="121">
        <f t="shared" ca="1" si="159"/>
        <v>0</v>
      </c>
      <c r="AO112" s="121">
        <f t="shared" ca="1" si="159"/>
        <v>0</v>
      </c>
      <c r="AP112" s="121">
        <f t="shared" ca="1" si="159"/>
        <v>0</v>
      </c>
      <c r="AQ112" s="121">
        <f t="shared" ca="1" si="159"/>
        <v>0</v>
      </c>
      <c r="AR112" s="121">
        <f t="shared" ca="1" si="159"/>
        <v>0</v>
      </c>
      <c r="AS112" s="121">
        <f t="shared" ca="1" si="159"/>
        <v>0</v>
      </c>
      <c r="AT112" s="121">
        <f t="shared" ca="1" si="159"/>
        <v>0</v>
      </c>
      <c r="AU112" s="121">
        <f t="shared" ca="1" si="159"/>
        <v>0</v>
      </c>
    </row>
    <row r="113" spans="1:47">
      <c r="C113" s="164"/>
      <c r="D113" s="43"/>
      <c r="E113" s="43"/>
      <c r="F113" s="43"/>
      <c r="G113" s="43"/>
      <c r="H113" s="43"/>
      <c r="I113" s="43"/>
      <c r="J113" s="43"/>
      <c r="K113" s="43"/>
      <c r="L113" s="43"/>
      <c r="M113" s="43"/>
      <c r="N113" s="43"/>
      <c r="O113" s="43"/>
      <c r="P113" s="163"/>
      <c r="AF113" s="44"/>
      <c r="AG113" s="45">
        <f ca="1">AJ110</f>
        <v>1</v>
      </c>
      <c r="AH113" s="121">
        <f t="shared" ref="AH113:AU113" ca="1" si="160">IF(ISNA(AH10),0,IF(AH10="",0,IF(AH$110=$AG113,1,0)*AH10))</f>
        <v>0</v>
      </c>
      <c r="AI113" s="121">
        <f t="shared" ca="1" si="160"/>
        <v>0</v>
      </c>
      <c r="AJ113" s="121">
        <f t="shared" si="160"/>
        <v>0</v>
      </c>
      <c r="AK113" s="121">
        <f t="shared" ca="1" si="160"/>
        <v>0</v>
      </c>
      <c r="AL113" s="121">
        <f t="shared" ca="1" si="160"/>
        <v>0</v>
      </c>
      <c r="AM113" s="121">
        <f t="shared" ca="1" si="160"/>
        <v>0</v>
      </c>
      <c r="AN113" s="121">
        <f t="shared" ca="1" si="160"/>
        <v>0</v>
      </c>
      <c r="AO113" s="121">
        <f t="shared" ca="1" si="160"/>
        <v>0</v>
      </c>
      <c r="AP113" s="121">
        <f t="shared" ca="1" si="160"/>
        <v>0</v>
      </c>
      <c r="AQ113" s="121">
        <f t="shared" ca="1" si="160"/>
        <v>0</v>
      </c>
      <c r="AR113" s="121">
        <f t="shared" ca="1" si="160"/>
        <v>0</v>
      </c>
      <c r="AS113" s="121">
        <f t="shared" ca="1" si="160"/>
        <v>0</v>
      </c>
      <c r="AT113" s="121">
        <f t="shared" ca="1" si="160"/>
        <v>0</v>
      </c>
      <c r="AU113" s="121">
        <f t="shared" ca="1" si="160"/>
        <v>0</v>
      </c>
    </row>
    <row r="114" spans="1:47">
      <c r="C114" s="164"/>
      <c r="D114" s="43"/>
      <c r="E114" s="43"/>
      <c r="F114" s="43"/>
      <c r="G114" s="43"/>
      <c r="H114" s="43"/>
      <c r="I114" s="43"/>
      <c r="J114" s="43"/>
      <c r="K114" s="43"/>
      <c r="L114" s="43"/>
      <c r="M114" s="43"/>
      <c r="N114" s="43"/>
      <c r="O114" s="43"/>
      <c r="P114" s="163"/>
      <c r="AF114" s="44"/>
      <c r="AG114" s="45">
        <f ca="1">AK110</f>
        <v>1</v>
      </c>
      <c r="AH114" s="121">
        <f t="shared" ref="AH114:AU114" ca="1" si="161">IF(ISNA(AH11),0,IF(AH11="",0,IF(AH$110=$AG114,1,0)*AH11))</f>
        <v>0</v>
      </c>
      <c r="AI114" s="121">
        <f t="shared" ca="1" si="161"/>
        <v>0</v>
      </c>
      <c r="AJ114" s="121">
        <f t="shared" ca="1" si="161"/>
        <v>0</v>
      </c>
      <c r="AK114" s="121">
        <f t="shared" si="161"/>
        <v>0</v>
      </c>
      <c r="AL114" s="121">
        <f t="shared" ca="1" si="161"/>
        <v>0</v>
      </c>
      <c r="AM114" s="121">
        <f t="shared" ca="1" si="161"/>
        <v>0</v>
      </c>
      <c r="AN114" s="121">
        <f t="shared" ca="1" si="161"/>
        <v>0</v>
      </c>
      <c r="AO114" s="121">
        <f t="shared" ca="1" si="161"/>
        <v>0</v>
      </c>
      <c r="AP114" s="121">
        <f t="shared" ca="1" si="161"/>
        <v>0</v>
      </c>
      <c r="AQ114" s="121">
        <f t="shared" ca="1" si="161"/>
        <v>0</v>
      </c>
      <c r="AR114" s="121">
        <f t="shared" ca="1" si="161"/>
        <v>0</v>
      </c>
      <c r="AS114" s="121">
        <f t="shared" ca="1" si="161"/>
        <v>0</v>
      </c>
      <c r="AT114" s="121">
        <f t="shared" ca="1" si="161"/>
        <v>0</v>
      </c>
      <c r="AU114" s="121">
        <f t="shared" ca="1" si="161"/>
        <v>0</v>
      </c>
    </row>
    <row r="115" spans="1:47">
      <c r="C115" s="164"/>
      <c r="D115" s="43"/>
      <c r="E115" s="43"/>
      <c r="F115" s="43"/>
      <c r="G115" s="43"/>
      <c r="H115" s="43"/>
      <c r="I115" s="43"/>
      <c r="J115" s="43"/>
      <c r="K115" s="43"/>
      <c r="L115" s="43"/>
      <c r="M115" s="43"/>
      <c r="N115" s="43"/>
      <c r="O115" s="43"/>
      <c r="P115" s="163"/>
      <c r="AF115" s="44"/>
      <c r="AG115" s="45">
        <f ca="1">AL110</f>
        <v>1</v>
      </c>
      <c r="AH115" s="121">
        <f t="shared" ref="AH115:AU115" ca="1" si="162">IF(ISNA(AH12),0,IF(AH12="",0,IF(AH$110=$AG115,1,0)*AH12))</f>
        <v>0</v>
      </c>
      <c r="AI115" s="121">
        <f t="shared" ca="1" si="162"/>
        <v>0</v>
      </c>
      <c r="AJ115" s="121">
        <f t="shared" ca="1" si="162"/>
        <v>0</v>
      </c>
      <c r="AK115" s="121">
        <f t="shared" ca="1" si="162"/>
        <v>0</v>
      </c>
      <c r="AL115" s="121">
        <f t="shared" si="162"/>
        <v>0</v>
      </c>
      <c r="AM115" s="121">
        <f t="shared" ca="1" si="162"/>
        <v>0</v>
      </c>
      <c r="AN115" s="121">
        <f t="shared" ca="1" si="162"/>
        <v>0</v>
      </c>
      <c r="AO115" s="121">
        <f t="shared" ca="1" si="162"/>
        <v>0</v>
      </c>
      <c r="AP115" s="121">
        <f t="shared" ca="1" si="162"/>
        <v>0</v>
      </c>
      <c r="AQ115" s="121">
        <f t="shared" ca="1" si="162"/>
        <v>0</v>
      </c>
      <c r="AR115" s="121">
        <f t="shared" ca="1" si="162"/>
        <v>0</v>
      </c>
      <c r="AS115" s="121">
        <f t="shared" ca="1" si="162"/>
        <v>0</v>
      </c>
      <c r="AT115" s="121">
        <f t="shared" ca="1" si="162"/>
        <v>0</v>
      </c>
      <c r="AU115" s="121">
        <f t="shared" ca="1" si="162"/>
        <v>0</v>
      </c>
    </row>
    <row r="116" spans="1:47">
      <c r="A116">
        <v>0</v>
      </c>
      <c r="C116" s="164"/>
      <c r="D116" s="50" t="s">
        <v>213</v>
      </c>
      <c r="E116" s="50" t="s">
        <v>214</v>
      </c>
      <c r="F116" s="50" t="s">
        <v>215</v>
      </c>
      <c r="G116" s="165" t="s">
        <v>216</v>
      </c>
      <c r="H116" s="165" t="s">
        <v>215</v>
      </c>
      <c r="I116" s="50" t="s">
        <v>217</v>
      </c>
      <c r="J116" s="165" t="s">
        <v>215</v>
      </c>
      <c r="K116" s="50" t="s">
        <v>218</v>
      </c>
      <c r="L116" s="165" t="s">
        <v>215</v>
      </c>
      <c r="M116" s="50" t="s">
        <v>219</v>
      </c>
      <c r="N116" s="50" t="s">
        <v>215</v>
      </c>
      <c r="O116" s="43"/>
      <c r="P116" s="163"/>
      <c r="AF116" s="44"/>
      <c r="AG116" s="45">
        <f ca="1">AM110</f>
        <v>1</v>
      </c>
      <c r="AH116" s="121">
        <f t="shared" ref="AH116:AU116" ca="1" si="163">IF(ISNA(AH13),0,IF(AH13="",0,IF(AH$110=$AG116,1,0)*AH13))</f>
        <v>0</v>
      </c>
      <c r="AI116" s="121">
        <f t="shared" ca="1" si="163"/>
        <v>0</v>
      </c>
      <c r="AJ116" s="121">
        <f t="shared" ca="1" si="163"/>
        <v>0</v>
      </c>
      <c r="AK116" s="121">
        <f t="shared" ca="1" si="163"/>
        <v>0</v>
      </c>
      <c r="AL116" s="121">
        <f t="shared" ca="1" si="163"/>
        <v>0</v>
      </c>
      <c r="AM116" s="121">
        <f t="shared" si="163"/>
        <v>0</v>
      </c>
      <c r="AN116" s="121">
        <f t="shared" ca="1" si="163"/>
        <v>0</v>
      </c>
      <c r="AO116" s="121">
        <f t="shared" ca="1" si="163"/>
        <v>0</v>
      </c>
      <c r="AP116" s="121">
        <f t="shared" ca="1" si="163"/>
        <v>0</v>
      </c>
      <c r="AQ116" s="121">
        <f t="shared" ca="1" si="163"/>
        <v>0</v>
      </c>
      <c r="AR116" s="121">
        <f t="shared" ca="1" si="163"/>
        <v>0</v>
      </c>
      <c r="AS116" s="121">
        <f t="shared" ca="1" si="163"/>
        <v>0</v>
      </c>
      <c r="AT116" s="121">
        <f t="shared" ca="1" si="163"/>
        <v>0</v>
      </c>
      <c r="AU116" s="121">
        <f t="shared" ca="1" si="163"/>
        <v>0</v>
      </c>
    </row>
    <row r="117" spans="1:47">
      <c r="A117">
        <v>1</v>
      </c>
      <c r="C117" s="164"/>
      <c r="D117" s="50" t="str">
        <f t="shared" ref="D117:D130" si="164">IF($A117&gt;$B$2,"",CONCATENATE("| ",A117," |"))</f>
        <v>| 1 |</v>
      </c>
      <c r="E117" s="50" t="str">
        <f t="shared" ref="E117:E130" ca="1" si="165">IF($A117&gt;$B$2,"",G6)</f>
        <v>UNI</v>
      </c>
      <c r="F117" s="50" t="str">
        <f t="shared" ref="F117:F130" si="166">IF($A117&gt;$B$2,"",CONCATENATE("| "))</f>
        <v xml:space="preserve">| </v>
      </c>
      <c r="G117" s="50">
        <f t="shared" ref="G117:G130" ca="1" si="167">IF($A117&gt;$B$2,"",H6)</f>
        <v>0</v>
      </c>
      <c r="H117" s="50" t="str">
        <f t="shared" ref="H117:H130" si="168">IF($A117&gt;$B$2,"",CONCATENATE("| "))</f>
        <v xml:space="preserve">| </v>
      </c>
      <c r="I117" s="165"/>
      <c r="J117" s="165" t="s">
        <v>215</v>
      </c>
      <c r="K117" s="50"/>
      <c r="L117" s="165" t="s">
        <v>215</v>
      </c>
      <c r="M117" s="50"/>
      <c r="N117" s="50" t="s">
        <v>215</v>
      </c>
      <c r="O117" s="43"/>
      <c r="P117" s="163"/>
      <c r="AF117" s="44"/>
      <c r="AG117" s="45">
        <f ca="1">AN110</f>
        <v>1</v>
      </c>
      <c r="AH117" s="121">
        <f t="shared" ref="AH117:AU117" ca="1" si="169">IF(ISNA(AH14),0,IF(AH14="",0,IF(AH$110=$AG117,1,0)*AH14))</f>
        <v>0</v>
      </c>
      <c r="AI117" s="121">
        <f t="shared" ca="1" si="169"/>
        <v>0</v>
      </c>
      <c r="AJ117" s="121">
        <f t="shared" ca="1" si="169"/>
        <v>0</v>
      </c>
      <c r="AK117" s="121">
        <f t="shared" ca="1" si="169"/>
        <v>0</v>
      </c>
      <c r="AL117" s="121">
        <f t="shared" ca="1" si="169"/>
        <v>0</v>
      </c>
      <c r="AM117" s="121">
        <f t="shared" ca="1" si="169"/>
        <v>0</v>
      </c>
      <c r="AN117" s="121">
        <f t="shared" si="169"/>
        <v>0</v>
      </c>
      <c r="AO117" s="121">
        <f t="shared" ca="1" si="169"/>
        <v>0</v>
      </c>
      <c r="AP117" s="121">
        <f t="shared" ca="1" si="169"/>
        <v>0</v>
      </c>
      <c r="AQ117" s="121">
        <f t="shared" ca="1" si="169"/>
        <v>0</v>
      </c>
      <c r="AR117" s="121">
        <f t="shared" ca="1" si="169"/>
        <v>0</v>
      </c>
      <c r="AS117" s="121">
        <f t="shared" ca="1" si="169"/>
        <v>0</v>
      </c>
      <c r="AT117" s="121">
        <f t="shared" ca="1" si="169"/>
        <v>0</v>
      </c>
      <c r="AU117" s="121">
        <f t="shared" ca="1" si="169"/>
        <v>0</v>
      </c>
    </row>
    <row r="118" spans="1:47">
      <c r="A118">
        <v>2</v>
      </c>
      <c r="C118" s="164"/>
      <c r="D118" s="50" t="str">
        <f t="shared" si="164"/>
        <v>| 2 |</v>
      </c>
      <c r="E118" s="50" t="str">
        <f t="shared" ca="1" si="165"/>
        <v>金FB</v>
      </c>
      <c r="F118" s="50" t="str">
        <f t="shared" si="166"/>
        <v xml:space="preserve">| </v>
      </c>
      <c r="G118" s="50">
        <f t="shared" ca="1" si="167"/>
        <v>0</v>
      </c>
      <c r="H118" s="50" t="str">
        <f t="shared" si="168"/>
        <v xml:space="preserve">| </v>
      </c>
      <c r="I118" s="165"/>
      <c r="J118" s="165" t="s">
        <v>215</v>
      </c>
      <c r="K118" s="50"/>
      <c r="L118" s="165" t="s">
        <v>215</v>
      </c>
      <c r="M118" s="50"/>
      <c r="N118" s="50" t="s">
        <v>215</v>
      </c>
      <c r="O118" s="43"/>
      <c r="P118" s="163"/>
      <c r="AF118" s="44"/>
      <c r="AG118" s="45">
        <f ca="1">AO110</f>
        <v>1</v>
      </c>
      <c r="AH118" s="121">
        <f t="shared" ref="AH118:AU118" ca="1" si="170">IF(ISNA(AH15),0,IF(AH15="",0,IF(AH$110=$AG118,1,0)*AH15))</f>
        <v>0</v>
      </c>
      <c r="AI118" s="121">
        <f t="shared" ca="1" si="170"/>
        <v>0</v>
      </c>
      <c r="AJ118" s="121">
        <f t="shared" ca="1" si="170"/>
        <v>0</v>
      </c>
      <c r="AK118" s="121">
        <f t="shared" ca="1" si="170"/>
        <v>0</v>
      </c>
      <c r="AL118" s="121">
        <f t="shared" ca="1" si="170"/>
        <v>0</v>
      </c>
      <c r="AM118" s="121">
        <f t="shared" ca="1" si="170"/>
        <v>0</v>
      </c>
      <c r="AN118" s="121">
        <f t="shared" ca="1" si="170"/>
        <v>0</v>
      </c>
      <c r="AO118" s="121">
        <f t="shared" si="170"/>
        <v>0</v>
      </c>
      <c r="AP118" s="121">
        <f t="shared" ca="1" si="170"/>
        <v>0</v>
      </c>
      <c r="AQ118" s="121">
        <f t="shared" ca="1" si="170"/>
        <v>0</v>
      </c>
      <c r="AR118" s="121">
        <f t="shared" ca="1" si="170"/>
        <v>0</v>
      </c>
      <c r="AS118" s="121">
        <f t="shared" ca="1" si="170"/>
        <v>0</v>
      </c>
      <c r="AT118" s="121">
        <f t="shared" ca="1" si="170"/>
        <v>0</v>
      </c>
      <c r="AU118" s="121">
        <f t="shared" ca="1" si="170"/>
        <v>0</v>
      </c>
    </row>
    <row r="119" spans="1:47">
      <c r="A119">
        <v>3</v>
      </c>
      <c r="C119" s="164"/>
      <c r="D119" s="50" t="str">
        <f t="shared" si="164"/>
        <v>| 3 |</v>
      </c>
      <c r="E119" s="50" t="str">
        <f t="shared" ca="1" si="165"/>
        <v>MGα</v>
      </c>
      <c r="F119" s="50" t="str">
        <f t="shared" si="166"/>
        <v xml:space="preserve">| </v>
      </c>
      <c r="G119" s="50">
        <f t="shared" ca="1" si="167"/>
        <v>0</v>
      </c>
      <c r="H119" s="50" t="str">
        <f t="shared" si="168"/>
        <v xml:space="preserve">| </v>
      </c>
      <c r="I119" s="165"/>
      <c r="J119" s="165" t="s">
        <v>215</v>
      </c>
      <c r="K119" s="50"/>
      <c r="L119" s="165" t="s">
        <v>215</v>
      </c>
      <c r="M119" s="50"/>
      <c r="N119" s="50" t="s">
        <v>215</v>
      </c>
      <c r="O119" s="43"/>
      <c r="P119" s="163"/>
      <c r="AF119" s="44"/>
      <c r="AG119" s="45">
        <f ca="1">AP110</f>
        <v>1</v>
      </c>
      <c r="AH119" s="121">
        <f t="shared" ref="AH119:AU119" ca="1" si="171">IF(ISNA(AH16),0,IF(AH16="",0,IF(AH$110=$AG119,1,0)*AH16))</f>
        <v>0</v>
      </c>
      <c r="AI119" s="121">
        <f t="shared" ca="1" si="171"/>
        <v>0</v>
      </c>
      <c r="AJ119" s="121">
        <f t="shared" ca="1" si="171"/>
        <v>0</v>
      </c>
      <c r="AK119" s="121">
        <f t="shared" ca="1" si="171"/>
        <v>0</v>
      </c>
      <c r="AL119" s="121">
        <f t="shared" ca="1" si="171"/>
        <v>0</v>
      </c>
      <c r="AM119" s="121">
        <f t="shared" ca="1" si="171"/>
        <v>0</v>
      </c>
      <c r="AN119" s="121">
        <f t="shared" ca="1" si="171"/>
        <v>0</v>
      </c>
      <c r="AO119" s="121">
        <f t="shared" ca="1" si="171"/>
        <v>0</v>
      </c>
      <c r="AP119" s="121">
        <f t="shared" si="171"/>
        <v>0</v>
      </c>
      <c r="AQ119" s="121">
        <f t="shared" ca="1" si="171"/>
        <v>0</v>
      </c>
      <c r="AR119" s="121">
        <f t="shared" ca="1" si="171"/>
        <v>0</v>
      </c>
      <c r="AS119" s="121">
        <f t="shared" ca="1" si="171"/>
        <v>0</v>
      </c>
      <c r="AT119" s="121">
        <f t="shared" ca="1" si="171"/>
        <v>0</v>
      </c>
      <c r="AU119" s="121">
        <f t="shared" ca="1" si="171"/>
        <v>0</v>
      </c>
    </row>
    <row r="120" spans="1:47">
      <c r="A120">
        <v>4</v>
      </c>
      <c r="C120" s="164"/>
      <c r="D120" s="50" t="str">
        <f t="shared" si="164"/>
        <v>| 4 |</v>
      </c>
      <c r="E120" s="50" t="str">
        <f t="shared" ca="1" si="165"/>
        <v>AKB</v>
      </c>
      <c r="F120" s="50" t="str">
        <f t="shared" si="166"/>
        <v xml:space="preserve">| </v>
      </c>
      <c r="G120" s="50">
        <f t="shared" ca="1" si="167"/>
        <v>0</v>
      </c>
      <c r="H120" s="50" t="str">
        <f t="shared" si="168"/>
        <v xml:space="preserve">| </v>
      </c>
      <c r="I120" s="165"/>
      <c r="J120" s="165" t="s">
        <v>215</v>
      </c>
      <c r="K120" s="50"/>
      <c r="L120" s="165" t="s">
        <v>215</v>
      </c>
      <c r="M120" s="50"/>
      <c r="N120" s="50" t="s">
        <v>215</v>
      </c>
      <c r="O120" s="43"/>
      <c r="P120" s="163"/>
      <c r="AF120" s="44"/>
      <c r="AG120" s="45">
        <f ca="1">AQ$110</f>
        <v>1</v>
      </c>
      <c r="AH120" s="121">
        <f t="shared" ref="AH120:AU120" ca="1" si="172">IF(ISNA(AH17),0,IF(AH17="",0,IF(AH$110=$AG120,1,0)*AH17))</f>
        <v>0</v>
      </c>
      <c r="AI120" s="121">
        <f t="shared" ca="1" si="172"/>
        <v>0</v>
      </c>
      <c r="AJ120" s="121">
        <f t="shared" ca="1" si="172"/>
        <v>0</v>
      </c>
      <c r="AK120" s="121">
        <f t="shared" ca="1" si="172"/>
        <v>0</v>
      </c>
      <c r="AL120" s="121">
        <f t="shared" ca="1" si="172"/>
        <v>0</v>
      </c>
      <c r="AM120" s="121">
        <f t="shared" ca="1" si="172"/>
        <v>0</v>
      </c>
      <c r="AN120" s="121">
        <f t="shared" ca="1" si="172"/>
        <v>0</v>
      </c>
      <c r="AO120" s="121">
        <f t="shared" ca="1" si="172"/>
        <v>0</v>
      </c>
      <c r="AP120" s="121">
        <f t="shared" ca="1" si="172"/>
        <v>0</v>
      </c>
      <c r="AQ120" s="121">
        <f t="shared" si="172"/>
        <v>0</v>
      </c>
      <c r="AR120" s="121">
        <f t="shared" ca="1" si="172"/>
        <v>0</v>
      </c>
      <c r="AS120" s="121">
        <f t="shared" ca="1" si="172"/>
        <v>0</v>
      </c>
      <c r="AT120" s="121">
        <f t="shared" ca="1" si="172"/>
        <v>0</v>
      </c>
      <c r="AU120" s="121">
        <f t="shared" ca="1" si="172"/>
        <v>0</v>
      </c>
    </row>
    <row r="121" spans="1:47">
      <c r="A121">
        <v>5</v>
      </c>
      <c r="C121" s="164"/>
      <c r="D121" s="50" t="str">
        <f t="shared" si="164"/>
        <v>| 5 |</v>
      </c>
      <c r="E121" s="50" t="str">
        <f t="shared" ca="1" si="165"/>
        <v>SDL</v>
      </c>
      <c r="F121" s="50" t="str">
        <f t="shared" si="166"/>
        <v xml:space="preserve">| </v>
      </c>
      <c r="G121" s="50">
        <f t="shared" ca="1" si="167"/>
        <v>0</v>
      </c>
      <c r="H121" s="50" t="str">
        <f t="shared" si="168"/>
        <v xml:space="preserve">| </v>
      </c>
      <c r="I121" s="165"/>
      <c r="J121" s="165" t="s">
        <v>215</v>
      </c>
      <c r="K121" s="50"/>
      <c r="L121" s="165" t="s">
        <v>215</v>
      </c>
      <c r="M121" s="50"/>
      <c r="N121" s="50" t="s">
        <v>215</v>
      </c>
      <c r="O121" s="43"/>
      <c r="P121" s="163"/>
      <c r="AF121" s="44"/>
      <c r="AG121" s="45">
        <f ca="1">AR$110</f>
        <v>1</v>
      </c>
      <c r="AH121" s="121">
        <f t="shared" ref="AH121:AU121" ca="1" si="173">IF(ISNA(AH18),0,IF(AH18="",0,IF(AH$110=$AG121,1,0)*AH18))</f>
        <v>0</v>
      </c>
      <c r="AI121" s="121">
        <f t="shared" ca="1" si="173"/>
        <v>0</v>
      </c>
      <c r="AJ121" s="121">
        <f t="shared" ca="1" si="173"/>
        <v>0</v>
      </c>
      <c r="AK121" s="121">
        <f t="shared" ca="1" si="173"/>
        <v>0</v>
      </c>
      <c r="AL121" s="121">
        <f t="shared" ca="1" si="173"/>
        <v>0</v>
      </c>
      <c r="AM121" s="121">
        <f t="shared" ca="1" si="173"/>
        <v>0</v>
      </c>
      <c r="AN121" s="121">
        <f t="shared" ca="1" si="173"/>
        <v>0</v>
      </c>
      <c r="AO121" s="121">
        <f t="shared" ca="1" si="173"/>
        <v>0</v>
      </c>
      <c r="AP121" s="121">
        <f t="shared" ca="1" si="173"/>
        <v>0</v>
      </c>
      <c r="AQ121" s="121">
        <f t="shared" ca="1" si="173"/>
        <v>0</v>
      </c>
      <c r="AR121" s="121">
        <f t="shared" si="173"/>
        <v>0</v>
      </c>
      <c r="AS121" s="121">
        <f t="shared" ca="1" si="173"/>
        <v>0</v>
      </c>
      <c r="AT121" s="121">
        <f t="shared" ca="1" si="173"/>
        <v>0</v>
      </c>
      <c r="AU121" s="121">
        <f t="shared" ca="1" si="173"/>
        <v>0</v>
      </c>
    </row>
    <row r="122" spans="1:47">
      <c r="A122">
        <v>6</v>
      </c>
      <c r="C122" s="164"/>
      <c r="D122" s="50" t="str">
        <f t="shared" si="164"/>
        <v>| 6 |</v>
      </c>
      <c r="E122" s="50" t="str">
        <f t="shared" ca="1" si="165"/>
        <v>ファー</v>
      </c>
      <c r="F122" s="50" t="str">
        <f t="shared" si="166"/>
        <v xml:space="preserve">| </v>
      </c>
      <c r="G122" s="50">
        <f t="shared" ca="1" si="167"/>
        <v>0</v>
      </c>
      <c r="H122" s="50" t="str">
        <f t="shared" si="168"/>
        <v xml:space="preserve">| </v>
      </c>
      <c r="I122" s="165"/>
      <c r="J122" s="165" t="s">
        <v>215</v>
      </c>
      <c r="K122" s="50"/>
      <c r="L122" s="165" t="s">
        <v>215</v>
      </c>
      <c r="M122" s="50"/>
      <c r="N122" s="50" t="s">
        <v>215</v>
      </c>
      <c r="O122" s="43"/>
      <c r="P122" s="163"/>
      <c r="AF122" s="44"/>
      <c r="AG122" s="45">
        <f ca="1">AS$110</f>
        <v>1</v>
      </c>
      <c r="AH122" s="121">
        <f t="shared" ref="AH122:AU122" ca="1" si="174">IF(ISNA(AH19),0,IF(AH19="",0,IF(AH$110=$AG122,1,0)*AH19))</f>
        <v>0</v>
      </c>
      <c r="AI122" s="121">
        <f t="shared" ca="1" si="174"/>
        <v>0</v>
      </c>
      <c r="AJ122" s="121">
        <f t="shared" ca="1" si="174"/>
        <v>0</v>
      </c>
      <c r="AK122" s="121">
        <f t="shared" ca="1" si="174"/>
        <v>0</v>
      </c>
      <c r="AL122" s="121">
        <f t="shared" ca="1" si="174"/>
        <v>0</v>
      </c>
      <c r="AM122" s="121">
        <f t="shared" ca="1" si="174"/>
        <v>0</v>
      </c>
      <c r="AN122" s="121">
        <f t="shared" ca="1" si="174"/>
        <v>0</v>
      </c>
      <c r="AO122" s="121">
        <f t="shared" ca="1" si="174"/>
        <v>0</v>
      </c>
      <c r="AP122" s="121">
        <f t="shared" ca="1" si="174"/>
        <v>0</v>
      </c>
      <c r="AQ122" s="121">
        <f t="shared" ca="1" si="174"/>
        <v>0</v>
      </c>
      <c r="AR122" s="121">
        <f t="shared" ca="1" si="174"/>
        <v>0</v>
      </c>
      <c r="AS122" s="121">
        <f t="shared" si="174"/>
        <v>0</v>
      </c>
      <c r="AT122" s="121">
        <f t="shared" ca="1" si="174"/>
        <v>0</v>
      </c>
      <c r="AU122" s="121">
        <f t="shared" ca="1" si="174"/>
        <v>0</v>
      </c>
    </row>
    <row r="123" spans="1:47">
      <c r="A123">
        <v>7</v>
      </c>
      <c r="C123" s="164"/>
      <c r="D123" s="50" t="str">
        <f t="shared" si="164"/>
        <v>| 7 |</v>
      </c>
      <c r="E123" s="50" t="str">
        <f t="shared" ca="1" si="165"/>
        <v>K&amp;Q</v>
      </c>
      <c r="F123" s="50" t="str">
        <f t="shared" si="166"/>
        <v xml:space="preserve">| </v>
      </c>
      <c r="G123" s="50">
        <f t="shared" ca="1" si="167"/>
        <v>0</v>
      </c>
      <c r="H123" s="50" t="str">
        <f t="shared" si="168"/>
        <v xml:space="preserve">| </v>
      </c>
      <c r="I123" s="165"/>
      <c r="J123" s="165" t="s">
        <v>215</v>
      </c>
      <c r="K123" s="50"/>
      <c r="L123" s="165" t="s">
        <v>215</v>
      </c>
      <c r="M123" s="50"/>
      <c r="N123" s="50" t="s">
        <v>215</v>
      </c>
      <c r="O123" s="43"/>
      <c r="P123" s="163"/>
      <c r="AF123" s="44"/>
      <c r="AG123" s="45">
        <f ca="1">AT$110</f>
        <v>1</v>
      </c>
      <c r="AH123" s="121">
        <f t="shared" ref="AH123:AU123" ca="1" si="175">IF(ISNA(AH20),0,IF(AH20="",0,IF(AH$110=$AG123,1,0)*AH20))</f>
        <v>0</v>
      </c>
      <c r="AI123" s="121">
        <f t="shared" ca="1" si="175"/>
        <v>0</v>
      </c>
      <c r="AJ123" s="121">
        <f t="shared" ca="1" si="175"/>
        <v>0</v>
      </c>
      <c r="AK123" s="121">
        <f t="shared" ca="1" si="175"/>
        <v>0</v>
      </c>
      <c r="AL123" s="121">
        <f t="shared" ca="1" si="175"/>
        <v>0</v>
      </c>
      <c r="AM123" s="121">
        <f t="shared" ca="1" si="175"/>
        <v>0</v>
      </c>
      <c r="AN123" s="121">
        <f t="shared" ca="1" si="175"/>
        <v>0</v>
      </c>
      <c r="AO123" s="121">
        <f t="shared" ca="1" si="175"/>
        <v>0</v>
      </c>
      <c r="AP123" s="121">
        <f t="shared" ca="1" si="175"/>
        <v>0</v>
      </c>
      <c r="AQ123" s="121">
        <f t="shared" ca="1" si="175"/>
        <v>0</v>
      </c>
      <c r="AR123" s="121">
        <f t="shared" ca="1" si="175"/>
        <v>0</v>
      </c>
      <c r="AS123" s="121">
        <f t="shared" ca="1" si="175"/>
        <v>0</v>
      </c>
      <c r="AT123" s="121">
        <f t="shared" si="175"/>
        <v>0</v>
      </c>
      <c r="AU123" s="121">
        <f t="shared" ca="1" si="175"/>
        <v>0</v>
      </c>
    </row>
    <row r="124" spans="1:47">
      <c r="A124">
        <v>8</v>
      </c>
      <c r="C124" s="164"/>
      <c r="D124" s="50" t="str">
        <f t="shared" si="164"/>
        <v>| 8 |</v>
      </c>
      <c r="E124" s="50" t="str">
        <f t="shared" ca="1" si="165"/>
        <v>BSO</v>
      </c>
      <c r="F124" s="50" t="str">
        <f t="shared" si="166"/>
        <v xml:space="preserve">| </v>
      </c>
      <c r="G124" s="50">
        <f t="shared" ca="1" si="167"/>
        <v>0</v>
      </c>
      <c r="H124" s="50" t="str">
        <f t="shared" si="168"/>
        <v xml:space="preserve">| </v>
      </c>
      <c r="I124" s="165"/>
      <c r="J124" s="165" t="s">
        <v>215</v>
      </c>
      <c r="K124" s="50"/>
      <c r="L124" s="165" t="s">
        <v>215</v>
      </c>
      <c r="M124" s="50"/>
      <c r="N124" s="50" t="s">
        <v>215</v>
      </c>
      <c r="O124" s="43"/>
      <c r="P124" s="163"/>
      <c r="AF124" s="44"/>
      <c r="AG124" s="45">
        <f ca="1">AU$110</f>
        <v>1</v>
      </c>
      <c r="AH124" s="121">
        <f t="shared" ref="AH124:AU124" ca="1" si="176">IF(ISNA(AH21),0,IF(AH21="",0,IF(AH$110=$AG124,1,0)*AH21))</f>
        <v>0</v>
      </c>
      <c r="AI124" s="121">
        <f t="shared" ca="1" si="176"/>
        <v>0</v>
      </c>
      <c r="AJ124" s="121">
        <f t="shared" ca="1" si="176"/>
        <v>0</v>
      </c>
      <c r="AK124" s="121">
        <f t="shared" ca="1" si="176"/>
        <v>0</v>
      </c>
      <c r="AL124" s="121">
        <f t="shared" ca="1" si="176"/>
        <v>0</v>
      </c>
      <c r="AM124" s="121">
        <f t="shared" ca="1" si="176"/>
        <v>0</v>
      </c>
      <c r="AN124" s="121">
        <f t="shared" ca="1" si="176"/>
        <v>0</v>
      </c>
      <c r="AO124" s="121">
        <f t="shared" ca="1" si="176"/>
        <v>0</v>
      </c>
      <c r="AP124" s="121">
        <f t="shared" ca="1" si="176"/>
        <v>0</v>
      </c>
      <c r="AQ124" s="121">
        <f t="shared" ca="1" si="176"/>
        <v>0</v>
      </c>
      <c r="AR124" s="121">
        <f t="shared" ca="1" si="176"/>
        <v>0</v>
      </c>
      <c r="AS124" s="121">
        <f t="shared" ca="1" si="176"/>
        <v>0</v>
      </c>
      <c r="AT124" s="121">
        <f t="shared" ca="1" si="176"/>
        <v>0</v>
      </c>
      <c r="AU124" s="121">
        <f t="shared" si="176"/>
        <v>0</v>
      </c>
    </row>
    <row r="125" spans="1:47">
      <c r="A125">
        <v>9</v>
      </c>
      <c r="C125" s="164"/>
      <c r="D125" s="50" t="str">
        <f t="shared" si="164"/>
        <v>| 9 |</v>
      </c>
      <c r="E125" s="50" t="str">
        <f t="shared" ca="1" si="165"/>
        <v>エスパ</v>
      </c>
      <c r="F125" s="50" t="str">
        <f t="shared" si="166"/>
        <v xml:space="preserve">| </v>
      </c>
      <c r="G125" s="50">
        <f t="shared" ca="1" si="167"/>
        <v>0</v>
      </c>
      <c r="H125" s="50" t="str">
        <f t="shared" si="168"/>
        <v xml:space="preserve">| </v>
      </c>
      <c r="I125" s="165"/>
      <c r="J125" s="165" t="s">
        <v>215</v>
      </c>
      <c r="K125" s="50"/>
      <c r="L125" s="165" t="s">
        <v>215</v>
      </c>
      <c r="M125" s="50"/>
      <c r="N125" s="50" t="s">
        <v>215</v>
      </c>
      <c r="O125" s="43"/>
      <c r="P125" s="163"/>
      <c r="AF125" s="44"/>
      <c r="AH125" s="139">
        <f t="shared" ref="AH125:AU125" ca="1" si="177">AH110-SUM(AH111:AH124)/100</f>
        <v>1</v>
      </c>
      <c r="AI125" s="139">
        <f t="shared" ca="1" si="177"/>
        <v>1</v>
      </c>
      <c r="AJ125" s="139">
        <f t="shared" ca="1" si="177"/>
        <v>1</v>
      </c>
      <c r="AK125" s="139">
        <f t="shared" ca="1" si="177"/>
        <v>1</v>
      </c>
      <c r="AL125" s="139">
        <f t="shared" ca="1" si="177"/>
        <v>1</v>
      </c>
      <c r="AM125" s="139">
        <f t="shared" ca="1" si="177"/>
        <v>1</v>
      </c>
      <c r="AN125" s="139">
        <f t="shared" ca="1" si="177"/>
        <v>1</v>
      </c>
      <c r="AO125" s="139">
        <f t="shared" ca="1" si="177"/>
        <v>1</v>
      </c>
      <c r="AP125" s="139">
        <f t="shared" ca="1" si="177"/>
        <v>1</v>
      </c>
      <c r="AQ125" s="139">
        <f t="shared" ca="1" si="177"/>
        <v>1</v>
      </c>
      <c r="AR125" s="139">
        <f t="shared" ca="1" si="177"/>
        <v>1</v>
      </c>
      <c r="AS125" s="139">
        <f t="shared" ca="1" si="177"/>
        <v>1</v>
      </c>
      <c r="AT125" s="139">
        <f t="shared" ca="1" si="177"/>
        <v>1</v>
      </c>
      <c r="AU125" s="139">
        <f t="shared" ca="1" si="177"/>
        <v>1</v>
      </c>
    </row>
    <row r="126" spans="1:47">
      <c r="A126">
        <v>10</v>
      </c>
      <c r="C126" s="164"/>
      <c r="D126" s="50" t="str">
        <f t="shared" si="164"/>
        <v>| 10 |</v>
      </c>
      <c r="E126" s="50" t="str">
        <f t="shared" ca="1" si="165"/>
        <v>AMD</v>
      </c>
      <c r="F126" s="50" t="str">
        <f t="shared" si="166"/>
        <v xml:space="preserve">| </v>
      </c>
      <c r="G126" s="50">
        <f t="shared" ca="1" si="167"/>
        <v>0</v>
      </c>
      <c r="H126" s="50" t="str">
        <f t="shared" si="168"/>
        <v xml:space="preserve">| </v>
      </c>
      <c r="I126" s="165"/>
      <c r="J126" s="165" t="s">
        <v>215</v>
      </c>
      <c r="K126" s="50"/>
      <c r="L126" s="165" t="s">
        <v>215</v>
      </c>
      <c r="M126" s="50"/>
      <c r="N126" s="50" t="s">
        <v>215</v>
      </c>
      <c r="O126" s="43"/>
      <c r="P126" s="163"/>
      <c r="AF126" s="44"/>
      <c r="AG126" t="s">
        <v>220</v>
      </c>
      <c r="AH126" s="166">
        <f t="shared" ref="AH126:AU126" ca="1" si="178">RANK(AH125,$AH125:$AU125,1)</f>
        <v>1</v>
      </c>
      <c r="AI126" s="167">
        <f t="shared" ca="1" si="178"/>
        <v>1</v>
      </c>
      <c r="AJ126" s="167">
        <f t="shared" ca="1" si="178"/>
        <v>1</v>
      </c>
      <c r="AK126" s="167">
        <f t="shared" ca="1" si="178"/>
        <v>1</v>
      </c>
      <c r="AL126" s="167">
        <f t="shared" ca="1" si="178"/>
        <v>1</v>
      </c>
      <c r="AM126" s="167">
        <f t="shared" ca="1" si="178"/>
        <v>1</v>
      </c>
      <c r="AN126" s="167">
        <f t="shared" ca="1" si="178"/>
        <v>1</v>
      </c>
      <c r="AO126" s="167">
        <f t="shared" ca="1" si="178"/>
        <v>1</v>
      </c>
      <c r="AP126" s="167">
        <f t="shared" ca="1" si="178"/>
        <v>1</v>
      </c>
      <c r="AQ126" s="167">
        <f t="shared" ca="1" si="178"/>
        <v>1</v>
      </c>
      <c r="AR126" s="167">
        <f t="shared" ca="1" si="178"/>
        <v>1</v>
      </c>
      <c r="AS126" s="167">
        <f t="shared" ca="1" si="178"/>
        <v>1</v>
      </c>
      <c r="AT126" s="167">
        <f t="shared" ca="1" si="178"/>
        <v>1</v>
      </c>
      <c r="AU126" s="168">
        <f t="shared" ca="1" si="178"/>
        <v>1</v>
      </c>
    </row>
    <row r="127" spans="1:47">
      <c r="A127">
        <v>11</v>
      </c>
      <c r="C127" s="164"/>
      <c r="D127" s="50" t="str">
        <f t="shared" si="164"/>
        <v/>
      </c>
      <c r="E127" s="50" t="str">
        <f t="shared" si="165"/>
        <v/>
      </c>
      <c r="F127" s="50" t="str">
        <f t="shared" si="166"/>
        <v/>
      </c>
      <c r="G127" s="50" t="str">
        <f t="shared" si="167"/>
        <v/>
      </c>
      <c r="H127" s="50" t="str">
        <f t="shared" si="168"/>
        <v/>
      </c>
      <c r="I127" s="43"/>
      <c r="J127" s="43"/>
      <c r="K127" s="43"/>
      <c r="L127" s="43"/>
      <c r="M127" s="43"/>
      <c r="N127" s="43"/>
      <c r="O127" s="43"/>
      <c r="P127" s="163"/>
      <c r="AF127" s="44"/>
      <c r="AG127" t="s">
        <v>221</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c r="A128">
        <v>12</v>
      </c>
      <c r="C128" s="164"/>
      <c r="D128" s="50" t="str">
        <f t="shared" si="164"/>
        <v/>
      </c>
      <c r="E128" s="50" t="str">
        <f t="shared" si="165"/>
        <v/>
      </c>
      <c r="F128" s="50" t="str">
        <f t="shared" si="166"/>
        <v/>
      </c>
      <c r="G128" s="50" t="str">
        <f t="shared" si="167"/>
        <v/>
      </c>
      <c r="H128" s="50" t="str">
        <f t="shared" si="168"/>
        <v/>
      </c>
      <c r="I128" s="43"/>
      <c r="J128" s="43"/>
      <c r="K128" s="43"/>
      <c r="L128" s="43"/>
      <c r="M128" s="43"/>
      <c r="N128" s="43"/>
      <c r="O128" s="43"/>
      <c r="P128" s="163"/>
      <c r="AF128" s="44"/>
      <c r="AH128" s="45">
        <f t="shared" ref="AH128:AU128" ca="1" si="179">AH126+AH127/100</f>
        <v>1.01</v>
      </c>
      <c r="AI128" s="45">
        <f t="shared" ca="1" si="179"/>
        <v>1.02</v>
      </c>
      <c r="AJ128" s="45">
        <f t="shared" ca="1" si="179"/>
        <v>1.03</v>
      </c>
      <c r="AK128" s="45">
        <f t="shared" ca="1" si="179"/>
        <v>1.04</v>
      </c>
      <c r="AL128" s="45">
        <f t="shared" ca="1" si="179"/>
        <v>1.05</v>
      </c>
      <c r="AM128" s="45">
        <f t="shared" ca="1" si="179"/>
        <v>1.06</v>
      </c>
      <c r="AN128" s="45">
        <f t="shared" ca="1" si="179"/>
        <v>1.07</v>
      </c>
      <c r="AO128" s="45">
        <f t="shared" ca="1" si="179"/>
        <v>1.08</v>
      </c>
      <c r="AP128" s="45">
        <f t="shared" ca="1" si="179"/>
        <v>1.0900000000000001</v>
      </c>
      <c r="AQ128" s="45">
        <f t="shared" ca="1" si="179"/>
        <v>1.1000000000000001</v>
      </c>
      <c r="AR128" s="45">
        <f t="shared" ca="1" si="179"/>
        <v>1.1100000000000001</v>
      </c>
      <c r="AS128" s="45">
        <f t="shared" ca="1" si="179"/>
        <v>1.1200000000000001</v>
      </c>
      <c r="AT128" s="45">
        <f t="shared" ca="1" si="179"/>
        <v>1.1299999999999999</v>
      </c>
      <c r="AU128" s="45">
        <f t="shared" ca="1" si="179"/>
        <v>1.1400000000000001</v>
      </c>
    </row>
    <row r="129" spans="1:47">
      <c r="A129">
        <v>13</v>
      </c>
      <c r="C129" s="164"/>
      <c r="D129" s="50" t="str">
        <f t="shared" si="164"/>
        <v/>
      </c>
      <c r="E129" s="50" t="str">
        <f t="shared" si="165"/>
        <v/>
      </c>
      <c r="F129" s="50" t="str">
        <f t="shared" si="166"/>
        <v/>
      </c>
      <c r="G129" s="50" t="str">
        <f t="shared" si="167"/>
        <v/>
      </c>
      <c r="H129" s="50" t="str">
        <f t="shared" si="168"/>
        <v/>
      </c>
      <c r="I129" s="43"/>
      <c r="J129" s="43"/>
      <c r="K129" s="43"/>
      <c r="L129" s="43"/>
      <c r="M129" s="43"/>
      <c r="N129" s="43"/>
      <c r="O129" s="43"/>
      <c r="P129" s="163"/>
      <c r="AF129" s="44"/>
      <c r="AG129" t="s">
        <v>222</v>
      </c>
      <c r="AH129" s="169">
        <f t="shared" ref="AH129:AU129" ca="1" si="180">RANK(AH128,$AH128:$AU128,1)</f>
        <v>1</v>
      </c>
      <c r="AI129" s="170">
        <f t="shared" ca="1" si="180"/>
        <v>2</v>
      </c>
      <c r="AJ129" s="170">
        <f t="shared" ca="1" si="180"/>
        <v>3</v>
      </c>
      <c r="AK129" s="170">
        <f t="shared" ca="1" si="180"/>
        <v>4</v>
      </c>
      <c r="AL129" s="170">
        <f t="shared" ca="1" si="180"/>
        <v>5</v>
      </c>
      <c r="AM129" s="170">
        <f t="shared" ca="1" si="180"/>
        <v>6</v>
      </c>
      <c r="AN129" s="170">
        <f t="shared" ca="1" si="180"/>
        <v>7</v>
      </c>
      <c r="AO129" s="170">
        <f t="shared" ca="1" si="180"/>
        <v>8</v>
      </c>
      <c r="AP129" s="170">
        <f t="shared" ca="1" si="180"/>
        <v>9</v>
      </c>
      <c r="AQ129" s="170">
        <f t="shared" ca="1" si="180"/>
        <v>10</v>
      </c>
      <c r="AR129" s="170">
        <f t="shared" ca="1" si="180"/>
        <v>11</v>
      </c>
      <c r="AS129" s="170">
        <f t="shared" ca="1" si="180"/>
        <v>12</v>
      </c>
      <c r="AT129" s="170">
        <f t="shared" ca="1" si="180"/>
        <v>13</v>
      </c>
      <c r="AU129" s="171">
        <f t="shared" ca="1" si="180"/>
        <v>14</v>
      </c>
    </row>
    <row r="130" spans="1:47">
      <c r="A130">
        <v>14</v>
      </c>
      <c r="C130" s="164"/>
      <c r="D130" s="50" t="str">
        <f t="shared" si="164"/>
        <v/>
      </c>
      <c r="E130" s="50" t="str">
        <f t="shared" si="165"/>
        <v/>
      </c>
      <c r="F130" s="50" t="str">
        <f t="shared" si="166"/>
        <v/>
      </c>
      <c r="G130" s="50" t="str">
        <f t="shared" si="167"/>
        <v/>
      </c>
      <c r="H130" s="50" t="str">
        <f t="shared" si="168"/>
        <v/>
      </c>
      <c r="I130" s="43"/>
      <c r="J130" s="43"/>
      <c r="K130" s="43"/>
      <c r="L130" s="43"/>
      <c r="M130" s="43"/>
      <c r="N130" s="43"/>
      <c r="O130" s="43"/>
      <c r="P130" s="163"/>
      <c r="AF130" s="44"/>
      <c r="AG130" t="s">
        <v>184</v>
      </c>
      <c r="AH130" s="172">
        <f t="shared" ref="AH130:AU130" ca="1" si="181">AH27</f>
        <v>0</v>
      </c>
      <c r="AI130" s="103">
        <f t="shared" ca="1" si="181"/>
        <v>0</v>
      </c>
      <c r="AJ130" s="103">
        <f t="shared" ca="1" si="181"/>
        <v>0</v>
      </c>
      <c r="AK130" s="103">
        <f t="shared" ca="1" si="181"/>
        <v>0</v>
      </c>
      <c r="AL130" s="103">
        <f t="shared" ca="1" si="181"/>
        <v>0</v>
      </c>
      <c r="AM130" s="103">
        <f t="shared" ca="1" si="181"/>
        <v>0</v>
      </c>
      <c r="AN130" s="103">
        <f t="shared" ca="1" si="181"/>
        <v>0</v>
      </c>
      <c r="AO130" s="103">
        <f t="shared" ca="1" si="181"/>
        <v>0</v>
      </c>
      <c r="AP130" s="103">
        <f t="shared" ca="1" si="181"/>
        <v>0</v>
      </c>
      <c r="AQ130" s="103">
        <f t="shared" ca="1" si="181"/>
        <v>0</v>
      </c>
      <c r="AR130" s="103">
        <f t="shared" ca="1" si="181"/>
        <v>0</v>
      </c>
      <c r="AS130" s="103">
        <f t="shared" ca="1" si="181"/>
        <v>0</v>
      </c>
      <c r="AT130" s="103">
        <f t="shared" ca="1" si="181"/>
        <v>0</v>
      </c>
      <c r="AU130" s="104">
        <f t="shared" ca="1" si="181"/>
        <v>0</v>
      </c>
    </row>
    <row r="131" spans="1:47">
      <c r="C131" s="164"/>
      <c r="D131" s="43"/>
      <c r="E131" s="43"/>
      <c r="F131" s="43"/>
      <c r="G131" s="43"/>
      <c r="H131" s="43"/>
      <c r="I131" s="43"/>
      <c r="J131" s="43"/>
      <c r="K131" s="43"/>
      <c r="L131" s="43"/>
      <c r="M131" s="43"/>
      <c r="N131" s="43"/>
      <c r="O131" s="43"/>
      <c r="P131" s="163"/>
      <c r="AF131" s="44"/>
      <c r="AG131" t="s">
        <v>223</v>
      </c>
      <c r="AH131" s="173" t="str">
        <f t="shared" ref="AH131:AU131" si="182">AH7</f>
        <v>UNI</v>
      </c>
      <c r="AI131" s="111" t="str">
        <f t="shared" si="182"/>
        <v>金FB</v>
      </c>
      <c r="AJ131" s="111" t="str">
        <f t="shared" si="182"/>
        <v>MGα</v>
      </c>
      <c r="AK131" s="111" t="str">
        <f t="shared" si="182"/>
        <v>AKB</v>
      </c>
      <c r="AL131" s="111" t="str">
        <f t="shared" si="182"/>
        <v>SDL</v>
      </c>
      <c r="AM131" s="111" t="str">
        <f t="shared" si="182"/>
        <v>ファー</v>
      </c>
      <c r="AN131" s="111" t="str">
        <f t="shared" si="182"/>
        <v>K&amp;Q</v>
      </c>
      <c r="AO131" s="111" t="str">
        <f t="shared" si="182"/>
        <v>BSO</v>
      </c>
      <c r="AP131" s="111" t="str">
        <f t="shared" si="182"/>
        <v>エスパ</v>
      </c>
      <c r="AQ131" s="111" t="str">
        <f t="shared" si="182"/>
        <v>AMD</v>
      </c>
      <c r="AR131" s="111" t="str">
        <f t="shared" si="182"/>
        <v/>
      </c>
      <c r="AS131" s="111" t="str">
        <f t="shared" si="182"/>
        <v/>
      </c>
      <c r="AT131" s="111" t="str">
        <f t="shared" si="182"/>
        <v/>
      </c>
      <c r="AU131" s="112" t="str">
        <f t="shared" si="182"/>
        <v/>
      </c>
    </row>
    <row r="132" spans="1:47">
      <c r="C132" s="164"/>
      <c r="D132" s="43"/>
      <c r="E132" s="43"/>
      <c r="F132" s="43"/>
      <c r="G132" s="43"/>
      <c r="H132" s="43"/>
      <c r="I132" s="43"/>
      <c r="J132" s="43"/>
      <c r="K132" s="43"/>
      <c r="L132" s="43"/>
      <c r="M132" s="43"/>
      <c r="N132" s="43"/>
      <c r="O132" s="43"/>
      <c r="P132" s="163"/>
      <c r="AF132" s="44"/>
    </row>
    <row r="133" spans="1:47">
      <c r="C133" s="174"/>
      <c r="D133" s="175"/>
      <c r="E133" s="175"/>
      <c r="F133" s="175"/>
      <c r="G133" s="175"/>
      <c r="H133" s="175"/>
      <c r="I133" s="175"/>
      <c r="J133" s="175"/>
      <c r="K133" s="175"/>
      <c r="L133" s="175"/>
      <c r="M133" s="175"/>
      <c r="N133" s="175"/>
      <c r="O133" s="175"/>
      <c r="P133" s="176"/>
      <c r="AF133" s="44"/>
    </row>
    <row r="134" spans="1:47">
      <c r="AF134" s="44"/>
    </row>
    <row r="135" spans="1:47">
      <c r="AF135" s="44"/>
    </row>
  </sheetData>
  <sheetProtection selectLockedCells="1" selectUnlockedCells="1"/>
  <mergeCells count="8">
    <mergeCell ref="R55:AC56"/>
    <mergeCell ref="T68:AB70"/>
    <mergeCell ref="K3:AC3"/>
    <mergeCell ref="K4:AC4"/>
    <mergeCell ref="K5:AC5"/>
    <mergeCell ref="R38:Z40"/>
    <mergeCell ref="Q43:Y50"/>
    <mergeCell ref="R52:Z54"/>
  </mergeCells>
  <phoneticPr fontId="21"/>
  <conditionalFormatting sqref="Q43:Y50">
    <cfRule type="expression" dxfId="3" priority="1" stopIfTrue="1">
      <formula>IF(リーグＣ!A1="",0,1)</formula>
    </cfRule>
  </conditionalFormatting>
  <pageMargins left="0.7" right="0.7" top="0.75" bottom="0.75" header="0.51180555555555551" footer="0.51180555555555551"/>
  <pageSetup paperSize="9" firstPageNumber="0"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dimension ref="A1:AV135"/>
  <sheetViews>
    <sheetView topLeftCell="D1" zoomScale="75" zoomScaleNormal="75" workbookViewId="0">
      <selection activeCell="I20" sqref="I20"/>
    </sheetView>
  </sheetViews>
  <sheetFormatPr defaultRowHeight="13.5" outlineLevelCol="1"/>
  <cols>
    <col min="1" max="1" width="7.125" customWidth="1"/>
    <col min="2" max="2" width="9.125" customWidth="1"/>
    <col min="3" max="3" width="8.125" customWidth="1"/>
    <col min="4" max="4" width="10.125" customWidth="1"/>
    <col min="5" max="30" width="7.125" customWidth="1"/>
    <col min="31" max="31" width="5.625" customWidth="1"/>
    <col min="32" max="32" width="5.625" customWidth="1" outlineLevel="1"/>
    <col min="33" max="47" width="6.625" customWidth="1" outlineLevel="1"/>
    <col min="48" max="48" width="9" outlineLevel="1"/>
  </cols>
  <sheetData>
    <row r="1" spans="1:47" ht="13.5" customHeight="1">
      <c r="A1" t="s">
        <v>0</v>
      </c>
      <c r="B1" s="41" t="s">
        <v>11</v>
      </c>
      <c r="E1" s="42"/>
      <c r="F1" s="42"/>
      <c r="G1" s="42"/>
      <c r="H1" s="42"/>
      <c r="I1" s="42"/>
      <c r="K1" s="42"/>
      <c r="AE1" s="43"/>
      <c r="AF1" s="44"/>
    </row>
    <row r="2" spans="1:47" ht="14.25" customHeight="1">
      <c r="A2" t="s">
        <v>178</v>
      </c>
      <c r="B2" s="45">
        <f>VLOOKUP($B1,リーグ割り当て!B3:C12,2,FALSE)</f>
        <v>10</v>
      </c>
      <c r="E2" s="42"/>
      <c r="F2" s="46"/>
      <c r="G2" s="47"/>
      <c r="H2" s="42"/>
      <c r="I2" s="42"/>
      <c r="K2" s="42"/>
      <c r="U2" s="48"/>
      <c r="V2" s="48"/>
      <c r="W2" s="48"/>
      <c r="X2" s="48"/>
      <c r="Y2" s="48"/>
      <c r="Z2" s="48"/>
      <c r="AA2" s="48"/>
      <c r="AB2" s="48"/>
      <c r="AC2" s="48"/>
      <c r="AD2" s="48"/>
      <c r="AE2" s="43"/>
      <c r="AF2" s="44" t="s">
        <v>179</v>
      </c>
    </row>
    <row r="3" spans="1:47" ht="14.25" customHeight="1">
      <c r="A3" s="49" t="s">
        <v>180</v>
      </c>
      <c r="B3" s="49">
        <f>MATCH($B$2,対戦表!$A$3:A123,0)</f>
        <v>55</v>
      </c>
      <c r="E3" s="42"/>
      <c r="F3" s="42"/>
      <c r="G3" s="47"/>
      <c r="H3" s="42"/>
      <c r="I3" s="42"/>
      <c r="K3" s="234" t="s">
        <v>181</v>
      </c>
      <c r="L3" s="234"/>
      <c r="M3" s="234"/>
      <c r="N3" s="234"/>
      <c r="O3" s="234"/>
      <c r="P3" s="234"/>
      <c r="Q3" s="234"/>
      <c r="R3" s="234"/>
      <c r="S3" s="234"/>
      <c r="T3" s="234"/>
      <c r="U3" s="234"/>
      <c r="V3" s="234"/>
      <c r="W3" s="234"/>
      <c r="X3" s="234"/>
      <c r="Y3" s="234"/>
      <c r="Z3" s="234"/>
      <c r="AA3" s="234"/>
      <c r="AB3" s="234"/>
      <c r="AC3" s="234"/>
      <c r="AD3" s="48"/>
      <c r="AE3" s="43"/>
      <c r="AF3" s="44"/>
    </row>
    <row r="4" spans="1:47" ht="14.25" customHeight="1">
      <c r="A4" s="49"/>
      <c r="B4" s="49"/>
      <c r="E4" s="42"/>
      <c r="F4" s="50"/>
      <c r="G4" s="50"/>
      <c r="H4" s="50"/>
      <c r="I4" s="42"/>
      <c r="K4" s="235" t="str">
        <f ca="1">CONCATENATE(B1," ",I6,I7,I8,I9,I10,I11,I12,I13,I14,I15,I16,I17,I18,I19)</f>
        <v xml:space="preserve">D 1:騎士道/0pt 2:マフィ/0pt 3:やかた/0pt 4:タニシ/0pt 5:トラプ/0pt 6:ベルB/0pt 7:アミス/0pt 8:いた心/0pt 9:ぷにず/0pt 10:ガーン/0pt </v>
      </c>
      <c r="L4" s="235"/>
      <c r="M4" s="235"/>
      <c r="N4" s="235"/>
      <c r="O4" s="235"/>
      <c r="P4" s="235"/>
      <c r="Q4" s="235"/>
      <c r="R4" s="235"/>
      <c r="S4" s="235"/>
      <c r="T4" s="235"/>
      <c r="U4" s="235"/>
      <c r="V4" s="235"/>
      <c r="W4" s="235"/>
      <c r="X4" s="235"/>
      <c r="Y4" s="235"/>
      <c r="Z4" s="235"/>
      <c r="AA4" s="235"/>
      <c r="AB4" s="235"/>
      <c r="AC4" s="235"/>
      <c r="AD4" s="48"/>
      <c r="AE4" s="43"/>
      <c r="AF4" s="44"/>
    </row>
    <row r="5" spans="1:47" ht="14.25" customHeight="1">
      <c r="A5" s="51" t="s">
        <v>182</v>
      </c>
      <c r="B5" s="52" t="str">
        <f>リーグ割り当て!C17</f>
        <v>名前</v>
      </c>
      <c r="C5" s="52" t="str">
        <f>リーグ割り当て!D17</f>
        <v>CR担当</v>
      </c>
      <c r="D5" s="53" t="str">
        <f>リーグ割り当て!E17</f>
        <v>ヘルプ、他</v>
      </c>
      <c r="E5" s="42"/>
      <c r="F5" s="51" t="s">
        <v>183</v>
      </c>
      <c r="G5" s="52" t="s">
        <v>28</v>
      </c>
      <c r="H5" s="53" t="s">
        <v>184</v>
      </c>
      <c r="K5" s="236" t="s">
        <v>185</v>
      </c>
      <c r="L5" s="236"/>
      <c r="M5" s="236"/>
      <c r="N5" s="236"/>
      <c r="O5" s="236"/>
      <c r="P5" s="236"/>
      <c r="Q5" s="236"/>
      <c r="R5" s="236"/>
      <c r="S5" s="236"/>
      <c r="T5" s="236"/>
      <c r="U5" s="236"/>
      <c r="V5" s="236"/>
      <c r="W5" s="236"/>
      <c r="X5" s="236"/>
      <c r="Y5" s="236"/>
      <c r="Z5" s="236"/>
      <c r="AA5" s="236"/>
      <c r="AB5" s="236"/>
      <c r="AC5" s="236"/>
      <c r="AE5" s="43"/>
      <c r="AF5" s="44"/>
    </row>
    <row r="6" spans="1:47" ht="14.25" customHeight="1">
      <c r="A6" s="54">
        <v>1</v>
      </c>
      <c r="B6" s="55" t="str">
        <f>IF($A6&lt;=$B$2,INDEX(リーグ割り当て!$C$18:$E$117,$A6+VLOOKUP($B$1,リーグ割り当て!$B$3:$E$12,4,FALSE),1),"")</f>
        <v>騎士道</v>
      </c>
      <c r="C6" s="55" t="str">
        <f>IF($A6&lt;=$B$2,INDEX(リーグ割り当て!$C$18:$E$117,$A6+VLOOKUP($B$1,リーグ割り当て!$B$3:$E$12,4,FALSE),2),"")</f>
        <v>TADASHI　Nagu</v>
      </c>
      <c r="D6" s="56">
        <f>IF($A6&lt;=$B$2,INDEX(リーグ割り当て!$C$18:$E$117,$A6+VLOOKUP($B$1,リーグ割り当て!$B$3:$E$12,4,FALSE),3),"")</f>
        <v>0</v>
      </c>
      <c r="F6" s="54">
        <v>1</v>
      </c>
      <c r="G6" s="57" t="str">
        <f t="shared" ref="G6:G19" ca="1" si="0">HLOOKUP(F6,$AH$129:$AU$131,3,FALSE)</f>
        <v>騎士道</v>
      </c>
      <c r="H6" s="58">
        <f t="shared" ref="H6:H19" ca="1" si="1">HLOOKUP(F6,$AH$129:$AU$131,2,FALSE)</f>
        <v>0</v>
      </c>
      <c r="I6" s="59" t="str">
        <f t="shared" ref="I6:I15" ca="1" si="2">IF(G6="","",CONCATENATE(F6,":",G6,"/",H6,"pt "))</f>
        <v xml:space="preserve">1:騎士道/0pt </v>
      </c>
      <c r="K6" s="60" t="str">
        <f t="shared" ref="K6:K18" ca="1" si="3">IF(2*ROUNDDOWN((B$2+1)/2,0)&gt;A6,CONCATENATE(A6,"回戦 ",Q6,R6,S6,T6,U6,V6,W6,X6,Y6,Z6,AA6,AB6,AC6),"")</f>
        <v>1回戦 騎士道 - ガーン / マフィ - タニシ / やかた-トラプ / ベルB - いた心 / アミス - ぷにず</v>
      </c>
      <c r="L6" s="61"/>
      <c r="M6" s="61"/>
      <c r="N6" s="61"/>
      <c r="O6" s="61"/>
      <c r="P6" s="61"/>
      <c r="Q6" s="62" t="str">
        <f t="shared" ref="Q6:Q18" ca="1" si="4">IF(B23="-",CONCATENATE(B$22,"お休み"),IF(MATCH(B$22,$B$6:$B$19,0)&lt;MATCH(B23,$B$6:$B$19,0),CONCATENATE(B$22," - ",B23),""))</f>
        <v>騎士道 - ガーン</v>
      </c>
      <c r="R6" s="62" t="str">
        <f t="shared" ref="R6:R18" ca="1" si="5">IF(D23="-",CONCATENATE(" / ",B$22,"お休み"),IF(MATCH(D$22,$B$6:$B$19,0)&lt;MATCH(D23,$B$6:$B$19,0),CONCATENATE(" / ",D$22," - ",D23),""))</f>
        <v xml:space="preserve"> / マフィ - タニシ</v>
      </c>
      <c r="S6" s="62" t="str">
        <f t="shared" ref="S6:S18" ca="1" si="6">IF(F23="-",CONCATENATE(" / ",F$22,"お休み"),IF(MATCH(F$22,$B$6:$B$19,0)&lt;MATCH(F23,$B$6:$B$19,0),CONCATENATE(" / ",F$22,"-",F23),""))</f>
        <v xml:space="preserve"> / やかた-トラプ</v>
      </c>
      <c r="T6" s="62" t="str">
        <f t="shared" ref="T6:T18" ca="1" si="7">IF(H23="-",CONCATENATE(" / ",H$22,"お休み"),IF(MATCH(H$22,$B$6:$B$19,0)&lt;MATCH(H23,$B$6:$B$19,0),CONCATENATE(" / ",H$22," - ",H23),""))</f>
        <v/>
      </c>
      <c r="U6" s="62" t="str">
        <f t="shared" ref="U6:U18" ca="1" si="8">IF(J23="-",CONCATENATE(" / ",J$22,"お休み"),IF(MATCH(J$22,$B$6:$B$19,0)&lt;MATCH(J23,$B$6:$B$19,0),CONCATENATE(" / ",J$22," - ",J23),""))</f>
        <v/>
      </c>
      <c r="V6" s="62" t="str">
        <f t="shared" ref="V6:V18" ca="1" si="9">IF(L23="-",CONCATENATE(" / ",L$22,"お休み"),IF(MATCH(L$22,$B$6:$B$19,0)&lt;MATCH(L23,$B$6:$B$19,0),CONCATENATE(" / ",L$22," - ",L23),""))</f>
        <v xml:space="preserve"> / ベルB - いた心</v>
      </c>
      <c r="W6" s="62" t="str">
        <f t="shared" ref="W6:W18" ca="1" si="10">IF(N23="-",CONCATENATE(" / ",N$22,"お休み"),IF(MATCH(N$22,$B$6:$B$19,0)&lt;MATCH(N23,$B$6:$B$19,0),CONCATENATE(" / ",N$22," - ",N23),""))</f>
        <v xml:space="preserve"> / アミス - ぷにず</v>
      </c>
      <c r="X6" s="62" t="str">
        <f t="shared" ref="X6:X18" ca="1" si="11">IF(P23="-",CONCATENATE(" / ",P$22,"お休み"),IF(MATCH(P$22,$B$6:$B$19,0)&lt;MATCH(P23,$B$6:$B$19,0),CONCATENATE(" / ",P$22," - ",P23),""))</f>
        <v/>
      </c>
      <c r="Y6" s="62" t="str">
        <f t="shared" ref="Y6:Y18" ca="1" si="12">IF(R23="-",CONCATENATE(" / ",R$22,"お休み"),IF(MATCH(R$22,$B$6:$B$19,0)&lt;MATCH(R23,$B$6:$B$19,0),CONCATENATE(" / ",R$22," - ",R23),""))</f>
        <v/>
      </c>
      <c r="Z6" s="62" t="str">
        <f t="shared" ref="Z6:Z18" ca="1" si="13">IF(T23="-",CONCATENATE(" / ",T$22,"お休み"),IF(T23="-",CONCATENATE(" / ",T$22,"お休み"),IF(MATCH(T$22,$B$6:$B$19,0)&lt;MATCH(T23,$B$6:$B$19,0),CONCATENATE(" / ",T$22," - ",T23),"")))</f>
        <v/>
      </c>
      <c r="AA6" s="62" t="str">
        <f t="shared" ref="AA6:AA18" ca="1" si="14">IF(V23="-",CONCATENATE(" / ",V$22,"お休み"),IF(MATCH(V$22,$B$6:$B$19,0)&lt;MATCH(V23,$B$6:$B$19,0),CONCATENATE("/ ",V$22,"-",V23),""))</f>
        <v/>
      </c>
      <c r="AB6" s="62" t="str">
        <f t="shared" ref="AB6:AB18" ca="1" si="15">IF(X23="-",CONCATENATE(" / ",X$22,"お休み"),IF(MATCH(X$22,$B$6:$B$19,0)&lt;MATCH(X23,$B$6:$B$19,0),CONCATENATE("/ ",X$22,"-",X23),""))</f>
        <v/>
      </c>
      <c r="AC6" s="63" t="str">
        <f t="shared" ref="AC6:AC18" ca="1" si="16">IF(Z23="-",CONCATENATE(" / ",Z$22,"お休み"),IF(MATCH(Z$22,$B$6:$B$19,0)&lt;MATCH(Z23,$B$6:$B$19,0),CONCATENATE("/ ",Z$22,"-",Z23),""))</f>
        <v/>
      </c>
      <c r="AE6" s="43"/>
      <c r="AF6" s="44"/>
    </row>
    <row r="7" spans="1:47">
      <c r="A7" s="54">
        <v>2</v>
      </c>
      <c r="B7" s="55" t="str">
        <f>IF($A7&lt;=$B$2,INDEX(リーグ割り当て!$C$18:$E$117,$A7+VLOOKUP($B$1,リーグ割り当て!$B$3:$E$12,4,FALSE),1),"")</f>
        <v>マフィ</v>
      </c>
      <c r="C7" s="55" t="str">
        <f>IF($A7&lt;=$B$2,INDEX(リーグ割り当て!$C$18:$E$117,$A7+VLOOKUP($B$1,リーグ割り当て!$B$3:$E$12,4,FALSE),2),"")</f>
        <v>チハル　ジャック・スポロゥ</v>
      </c>
      <c r="D7" s="56">
        <f>IF($A7&lt;=$B$2,INDEX(リーグ割り当て!$C$18:$E$117,$A7+VLOOKUP($B$1,リーグ割り当て!$B$3:$E$12,4,FALSE),3),"")</f>
        <v>0</v>
      </c>
      <c r="F7" s="54">
        <v>2</v>
      </c>
      <c r="G7" s="57" t="str">
        <f t="shared" ca="1" si="0"/>
        <v>マフィ</v>
      </c>
      <c r="H7" s="58">
        <f t="shared" ca="1" si="1"/>
        <v>0</v>
      </c>
      <c r="I7" s="59" t="str">
        <f t="shared" ca="1" si="2"/>
        <v xml:space="preserve">2:マフィ/0pt </v>
      </c>
      <c r="K7" s="60" t="str">
        <f t="shared" ca="1" si="3"/>
        <v>2回戦 騎士道 - ベルB / マフィ - ガーン / やかた-アミス / タニシ - ぷにず / トラプ - いた心</v>
      </c>
      <c r="L7" s="61"/>
      <c r="M7" s="61"/>
      <c r="N7" s="61"/>
      <c r="O7" s="61"/>
      <c r="P7" s="61"/>
      <c r="Q7" s="62" t="str">
        <f t="shared" ca="1" si="4"/>
        <v>騎士道 - ベルB</v>
      </c>
      <c r="R7" s="62" t="str">
        <f t="shared" ca="1" si="5"/>
        <v xml:space="preserve"> / マフィ - ガーン</v>
      </c>
      <c r="S7" s="62" t="str">
        <f t="shared" ca="1" si="6"/>
        <v xml:space="preserve"> / やかた-アミス</v>
      </c>
      <c r="T7" s="62" t="str">
        <f t="shared" ca="1" si="7"/>
        <v xml:space="preserve"> / タニシ - ぷにず</v>
      </c>
      <c r="U7" s="62" t="str">
        <f t="shared" ca="1" si="8"/>
        <v xml:space="preserve"> / トラプ - いた心</v>
      </c>
      <c r="V7" s="62" t="str">
        <f t="shared" ca="1" si="9"/>
        <v/>
      </c>
      <c r="W7" s="62" t="str">
        <f t="shared" ca="1" si="10"/>
        <v/>
      </c>
      <c r="X7" s="62" t="str">
        <f t="shared" ca="1" si="11"/>
        <v/>
      </c>
      <c r="Y7" s="62" t="str">
        <f t="shared" ca="1" si="12"/>
        <v/>
      </c>
      <c r="Z7" s="62" t="str">
        <f t="shared" ca="1" si="13"/>
        <v/>
      </c>
      <c r="AA7" s="62" t="str">
        <f t="shared" ca="1" si="14"/>
        <v/>
      </c>
      <c r="AB7" s="62" t="str">
        <f t="shared" ca="1" si="15"/>
        <v/>
      </c>
      <c r="AC7" s="63" t="str">
        <f t="shared" ca="1" si="16"/>
        <v/>
      </c>
      <c r="AE7" s="43"/>
      <c r="AF7" s="44"/>
      <c r="AG7" s="64"/>
      <c r="AH7" s="65" t="str">
        <f>B22</f>
        <v>騎士道</v>
      </c>
      <c r="AI7" s="65" t="str">
        <f>D22</f>
        <v>マフィ</v>
      </c>
      <c r="AJ7" s="65" t="str">
        <f>F22</f>
        <v>やかた</v>
      </c>
      <c r="AK7" s="65" t="str">
        <f>H22</f>
        <v>タニシ</v>
      </c>
      <c r="AL7" s="65" t="str">
        <f>J22</f>
        <v>トラプ</v>
      </c>
      <c r="AM7" s="65" t="str">
        <f>L22</f>
        <v>ベルB</v>
      </c>
      <c r="AN7" s="65" t="str">
        <f>N22</f>
        <v>アミス</v>
      </c>
      <c r="AO7" s="65" t="str">
        <f>P22</f>
        <v>いた心</v>
      </c>
      <c r="AP7" s="65" t="str">
        <f>R22</f>
        <v>ぷにず</v>
      </c>
      <c r="AQ7" s="65" t="str">
        <f>T22</f>
        <v>ガーン</v>
      </c>
      <c r="AR7" s="65" t="str">
        <f>V22</f>
        <v/>
      </c>
      <c r="AS7" s="65" t="str">
        <f>X22</f>
        <v/>
      </c>
      <c r="AT7" s="65" t="str">
        <f>Z22</f>
        <v/>
      </c>
      <c r="AU7" s="66" t="str">
        <f>AB22</f>
        <v/>
      </c>
    </row>
    <row r="8" spans="1:47">
      <c r="A8" s="54">
        <v>3</v>
      </c>
      <c r="B8" s="55" t="str">
        <f>IF($A8&lt;=$B$2,INDEX(リーグ割り当て!$C$18:$E$117,$A8+VLOOKUP($B$1,リーグ割り当て!$B$3:$E$12,4,FALSE),1),"")</f>
        <v>やかた</v>
      </c>
      <c r="C8" s="55" t="str">
        <f>IF($A8&lt;=$B$2,INDEX(リーグ割り当て!$C$18:$E$117,$A8+VLOOKUP($B$1,リーグ割り当て!$B$3:$E$12,4,FALSE),2),"")</f>
        <v>六郎　サラファン</v>
      </c>
      <c r="D8" s="56">
        <f>IF($A8&lt;=$B$2,INDEX(リーグ割り当て!$C$18:$E$117,$A8+VLOOKUP($B$1,リーグ割り当て!$B$3:$E$12,4,FALSE),3),"")</f>
        <v>0</v>
      </c>
      <c r="F8" s="54">
        <v>3</v>
      </c>
      <c r="G8" s="57" t="str">
        <f t="shared" ca="1" si="0"/>
        <v>やかた</v>
      </c>
      <c r="H8" s="58">
        <f t="shared" ca="1" si="1"/>
        <v>0</v>
      </c>
      <c r="I8" s="59" t="str">
        <f t="shared" ca="1" si="2"/>
        <v xml:space="preserve">3:やかた/0pt </v>
      </c>
      <c r="K8" s="60" t="str">
        <f t="shared" ca="1" si="3"/>
        <v>3回戦 騎士道 - いた心 / マフィ - アミス / やかた-ベルB / タニシ - ガーン / トラプ - ぷにず</v>
      </c>
      <c r="L8" s="61"/>
      <c r="M8" s="61"/>
      <c r="N8" s="61"/>
      <c r="O8" s="61"/>
      <c r="P8" s="61"/>
      <c r="Q8" s="62" t="str">
        <f t="shared" ca="1" si="4"/>
        <v>騎士道 - いた心</v>
      </c>
      <c r="R8" s="62" t="str">
        <f t="shared" ca="1" si="5"/>
        <v xml:space="preserve"> / マフィ - アミス</v>
      </c>
      <c r="S8" s="62" t="str">
        <f t="shared" ca="1" si="6"/>
        <v xml:space="preserve"> / やかた-ベルB</v>
      </c>
      <c r="T8" s="62" t="str">
        <f t="shared" ca="1" si="7"/>
        <v xml:space="preserve"> / タニシ - ガーン</v>
      </c>
      <c r="U8" s="62" t="str">
        <f t="shared" ca="1" si="8"/>
        <v xml:space="preserve"> / トラプ - ぷにず</v>
      </c>
      <c r="V8" s="62" t="str">
        <f t="shared" ca="1" si="9"/>
        <v/>
      </c>
      <c r="W8" s="62" t="str">
        <f t="shared" ca="1" si="10"/>
        <v/>
      </c>
      <c r="X8" s="62" t="str">
        <f t="shared" ca="1" si="11"/>
        <v/>
      </c>
      <c r="Y8" s="62" t="str">
        <f t="shared" ca="1" si="12"/>
        <v/>
      </c>
      <c r="Z8" s="62" t="str">
        <f t="shared" ca="1" si="13"/>
        <v/>
      </c>
      <c r="AA8" s="62" t="str">
        <f t="shared" ca="1" si="14"/>
        <v/>
      </c>
      <c r="AB8" s="62" t="str">
        <f t="shared" ca="1" si="15"/>
        <v/>
      </c>
      <c r="AC8" s="63" t="str">
        <f t="shared" ca="1" si="16"/>
        <v/>
      </c>
      <c r="AE8" s="43"/>
      <c r="AF8" s="44"/>
      <c r="AG8" s="67" t="str">
        <f t="shared" ref="AG8:AG21" si="17">B6</f>
        <v>騎士道</v>
      </c>
      <c r="AH8" s="68"/>
      <c r="AI8" s="69" t="str">
        <f t="shared" ref="AI8:AU8" ca="1" si="18">IF(OR($AG8="",AI$7=""),"",IF(ISBLANK(VLOOKUP($AG8,OFFSET($B$23:$AC$35,0,(COLUMN()-COLUMN($AH$8))*2,13,2),2,FALSE)),"",VLOOKUP($AG8,OFFSET($B$23:$AC$35,0,(COLUMN()-COLUMN($AH$8))*2,13,2),2,FALSE)))</f>
        <v/>
      </c>
      <c r="AJ8" s="69" t="str">
        <f t="shared" ca="1" si="18"/>
        <v/>
      </c>
      <c r="AK8" s="69" t="str">
        <f t="shared" ca="1" si="18"/>
        <v/>
      </c>
      <c r="AL8" s="69" t="str">
        <f t="shared" ca="1" si="18"/>
        <v/>
      </c>
      <c r="AM8" s="69" t="str">
        <f t="shared" ca="1" si="18"/>
        <v/>
      </c>
      <c r="AN8" s="69" t="str">
        <f t="shared" ca="1" si="18"/>
        <v/>
      </c>
      <c r="AO8" s="69" t="str">
        <f t="shared" ca="1" si="18"/>
        <v/>
      </c>
      <c r="AP8" s="69" t="str">
        <f t="shared" ca="1" si="18"/>
        <v/>
      </c>
      <c r="AQ8" s="69" t="str">
        <f t="shared" ca="1" si="18"/>
        <v/>
      </c>
      <c r="AR8" s="69" t="str">
        <f t="shared" ca="1" si="18"/>
        <v/>
      </c>
      <c r="AS8" s="69" t="str">
        <f t="shared" ca="1" si="18"/>
        <v/>
      </c>
      <c r="AT8" s="69" t="str">
        <f t="shared" ca="1" si="18"/>
        <v/>
      </c>
      <c r="AU8" s="70" t="str">
        <f t="shared" ca="1" si="18"/>
        <v/>
      </c>
    </row>
    <row r="9" spans="1:47">
      <c r="A9" s="54">
        <v>4</v>
      </c>
      <c r="B9" s="55" t="str">
        <f>IF($A9&lt;=$B$2,INDEX(リーグ割り当て!$C$18:$E$117,$A9+VLOOKUP($B$1,リーグ割り当て!$B$3:$E$12,4,FALSE),1),"")</f>
        <v>タニシ</v>
      </c>
      <c r="C9" s="55" t="str">
        <f>IF($A9&lt;=$B$2,INDEX(リーグ割り当て!$C$18:$E$117,$A9+VLOOKUP($B$1,リーグ割り当て!$B$3:$E$12,4,FALSE),2),"")</f>
        <v>まいこー　とげとげ</v>
      </c>
      <c r="D9" s="56">
        <f>IF($A9&lt;=$B$2,INDEX(リーグ割り当て!$C$18:$E$117,$A9+VLOOKUP($B$1,リーグ割り当て!$B$3:$E$12,4,FALSE),3),"")</f>
        <v>0</v>
      </c>
      <c r="F9" s="54">
        <v>4</v>
      </c>
      <c r="G9" s="57" t="str">
        <f t="shared" ca="1" si="0"/>
        <v>タニシ</v>
      </c>
      <c r="H9" s="58">
        <f t="shared" ca="1" si="1"/>
        <v>0</v>
      </c>
      <c r="I9" s="59" t="str">
        <f t="shared" ca="1" si="2"/>
        <v xml:space="preserve">4:タニシ/0pt </v>
      </c>
      <c r="K9" s="60" t="str">
        <f t="shared" ca="1" si="3"/>
        <v>4回戦 騎士道 - トラプ / マフィ - ぷにず / やかた-ガーン / タニシ - いた心 / ベルB - アミス</v>
      </c>
      <c r="L9" s="61"/>
      <c r="M9" s="61"/>
      <c r="N9" s="61"/>
      <c r="O9" s="61"/>
      <c r="P9" s="61"/>
      <c r="Q9" s="62" t="str">
        <f t="shared" ca="1" si="4"/>
        <v>騎士道 - トラプ</v>
      </c>
      <c r="R9" s="62" t="str">
        <f t="shared" ca="1" si="5"/>
        <v xml:space="preserve"> / マフィ - ぷにず</v>
      </c>
      <c r="S9" s="62" t="str">
        <f t="shared" ca="1" si="6"/>
        <v xml:space="preserve"> / やかた-ガーン</v>
      </c>
      <c r="T9" s="62" t="str">
        <f t="shared" ca="1" si="7"/>
        <v xml:space="preserve"> / タニシ - いた心</v>
      </c>
      <c r="U9" s="62" t="str">
        <f t="shared" ca="1" si="8"/>
        <v/>
      </c>
      <c r="V9" s="62" t="str">
        <f t="shared" ca="1" si="9"/>
        <v xml:space="preserve"> / ベルB - アミス</v>
      </c>
      <c r="W9" s="62" t="str">
        <f t="shared" ca="1" si="10"/>
        <v/>
      </c>
      <c r="X9" s="62" t="str">
        <f t="shared" ca="1" si="11"/>
        <v/>
      </c>
      <c r="Y9" s="62" t="str">
        <f t="shared" ca="1" si="12"/>
        <v/>
      </c>
      <c r="Z9" s="62" t="str">
        <f t="shared" ca="1" si="13"/>
        <v/>
      </c>
      <c r="AA9" s="62" t="str">
        <f t="shared" ca="1" si="14"/>
        <v/>
      </c>
      <c r="AB9" s="62" t="str">
        <f t="shared" ca="1" si="15"/>
        <v/>
      </c>
      <c r="AC9" s="63" t="str">
        <f t="shared" ca="1" si="16"/>
        <v/>
      </c>
      <c r="AE9" s="43"/>
      <c r="AF9" s="44"/>
      <c r="AG9" s="67" t="str">
        <f t="shared" si="17"/>
        <v>マフィ</v>
      </c>
      <c r="AH9" s="71" t="str">
        <f t="shared" ref="AH9:AH21" ca="1" si="19">IF(OR($AG9="",AH$7=""),"",IF(ISBLANK(VLOOKUP($AG9,OFFSET($B$23:$AC$35,0,(COLUMN()-COLUMN($AH$8))*2,13,2),2,FALSE)),"",VLOOKUP($AG9,OFFSET($B$23:$AC$35,0,(COLUMN()-COLUMN($AH$8))*2,13,2),2,FALSE)))</f>
        <v/>
      </c>
      <c r="AI9" s="72"/>
      <c r="AJ9" s="73" t="str">
        <f t="shared" ref="AJ9:AU9" ca="1" si="20">IF(OR($AG9="",AJ$7=""),"",IF(ISBLANK(VLOOKUP($AG9,OFFSET($B$23:$AC$35,0,(COLUMN()-COLUMN($AH$8))*2,13,2),2,FALSE)),"",VLOOKUP($AG9,OFFSET($B$23:$AC$35,0,(COLUMN()-COLUMN($AH$8))*2,13,2),2,FALSE)))</f>
        <v/>
      </c>
      <c r="AK9" s="73" t="str">
        <f t="shared" ca="1" si="20"/>
        <v/>
      </c>
      <c r="AL9" s="73" t="str">
        <f t="shared" ca="1" si="20"/>
        <v/>
      </c>
      <c r="AM9" s="73" t="str">
        <f t="shared" ca="1" si="20"/>
        <v/>
      </c>
      <c r="AN9" s="73" t="str">
        <f t="shared" ca="1" si="20"/>
        <v/>
      </c>
      <c r="AO9" s="73" t="str">
        <f t="shared" ca="1" si="20"/>
        <v/>
      </c>
      <c r="AP9" s="73" t="str">
        <f t="shared" ca="1" si="20"/>
        <v/>
      </c>
      <c r="AQ9" s="73" t="str">
        <f t="shared" ca="1" si="20"/>
        <v/>
      </c>
      <c r="AR9" s="73" t="str">
        <f t="shared" ca="1" si="20"/>
        <v/>
      </c>
      <c r="AS9" s="73" t="str">
        <f t="shared" ca="1" si="20"/>
        <v/>
      </c>
      <c r="AT9" s="73" t="str">
        <f t="shared" ca="1" si="20"/>
        <v/>
      </c>
      <c r="AU9" s="74" t="str">
        <f t="shared" ca="1" si="20"/>
        <v/>
      </c>
    </row>
    <row r="10" spans="1:47">
      <c r="A10" s="54">
        <v>5</v>
      </c>
      <c r="B10" s="55" t="str">
        <f>IF($A10&lt;=$B$2,INDEX(リーグ割り当て!$C$18:$E$117,$A10+VLOOKUP($B$1,リーグ割り当て!$B$3:$E$12,4,FALSE),1),"")</f>
        <v>トラプ</v>
      </c>
      <c r="C10" s="55" t="str">
        <f>IF($A10&lt;=$B$2,INDEX(リーグ割り当て!$C$18:$E$117,$A10+VLOOKUP($B$1,リーグ割り当て!$B$3:$E$12,4,FALSE),2),"")</f>
        <v>杏果　サーフ　アギト</v>
      </c>
      <c r="D10" s="56">
        <f>IF($A10&lt;=$B$2,INDEX(リーグ割り当て!$C$18:$E$117,$A10+VLOOKUP($B$1,リーグ割り当て!$B$3:$E$12,4,FALSE),3),"")</f>
        <v>0</v>
      </c>
      <c r="F10" s="54">
        <v>5</v>
      </c>
      <c r="G10" s="57" t="str">
        <f t="shared" ca="1" si="0"/>
        <v>トラプ</v>
      </c>
      <c r="H10" s="58">
        <f t="shared" ca="1" si="1"/>
        <v>0</v>
      </c>
      <c r="I10" s="59" t="str">
        <f t="shared" ca="1" si="2"/>
        <v xml:space="preserve">5:トラプ/0pt </v>
      </c>
      <c r="K10" s="60" t="str">
        <f t="shared" ca="1" si="3"/>
        <v>5回戦 騎士道 - ぷにず / マフィ - やかた / タニシ - ベルB / トラプ - アミス / いた心 - ガーン</v>
      </c>
      <c r="L10" s="61"/>
      <c r="M10" s="61"/>
      <c r="N10" s="61"/>
      <c r="O10" s="61"/>
      <c r="P10" s="61"/>
      <c r="Q10" s="62" t="str">
        <f t="shared" ca="1" si="4"/>
        <v>騎士道 - ぷにず</v>
      </c>
      <c r="R10" s="62" t="str">
        <f t="shared" ca="1" si="5"/>
        <v xml:space="preserve"> / マフィ - やかた</v>
      </c>
      <c r="S10" s="62" t="str">
        <f t="shared" ca="1" si="6"/>
        <v/>
      </c>
      <c r="T10" s="62" t="str">
        <f t="shared" ca="1" si="7"/>
        <v xml:space="preserve"> / タニシ - ベルB</v>
      </c>
      <c r="U10" s="62" t="str">
        <f t="shared" ca="1" si="8"/>
        <v xml:space="preserve"> / トラプ - アミス</v>
      </c>
      <c r="V10" s="62" t="str">
        <f t="shared" ca="1" si="9"/>
        <v/>
      </c>
      <c r="W10" s="62" t="str">
        <f t="shared" ca="1" si="10"/>
        <v/>
      </c>
      <c r="X10" s="62" t="str">
        <f t="shared" ca="1" si="11"/>
        <v xml:space="preserve"> / いた心 - ガーン</v>
      </c>
      <c r="Y10" s="62" t="str">
        <f t="shared" ca="1" si="12"/>
        <v/>
      </c>
      <c r="Z10" s="62" t="str">
        <f t="shared" ca="1" si="13"/>
        <v/>
      </c>
      <c r="AA10" s="62" t="str">
        <f t="shared" ca="1" si="14"/>
        <v/>
      </c>
      <c r="AB10" s="62" t="str">
        <f t="shared" ca="1" si="15"/>
        <v/>
      </c>
      <c r="AC10" s="63" t="str">
        <f t="shared" ca="1" si="16"/>
        <v/>
      </c>
      <c r="AE10" s="43"/>
      <c r="AF10" s="44"/>
      <c r="AG10" s="67" t="str">
        <f t="shared" si="17"/>
        <v>やかた</v>
      </c>
      <c r="AH10" s="71" t="str">
        <f t="shared" ca="1" si="19"/>
        <v/>
      </c>
      <c r="AI10" s="73" t="str">
        <f t="shared" ref="AI10:AI21" ca="1" si="21">IF(OR($AG10="",AI$7=""),"",IF(ISBLANK(VLOOKUP($AG10,OFFSET($B$23:$AC$35,0,(COLUMN()-COLUMN($AH$8))*2,13,2),2,FALSE)),"",VLOOKUP($AG10,OFFSET($B$23:$AC$35,0,(COLUMN()-COLUMN($AH$8))*2,13,2),2,FALSE)))</f>
        <v/>
      </c>
      <c r="AJ10" s="72"/>
      <c r="AK10" s="73" t="str">
        <f t="shared" ref="AK10:AU10" ca="1" si="22">IF(OR($AG10="",AK$7=""),"",IF(ISBLANK(VLOOKUP($AG10,OFFSET($B$23:$AC$35,0,(COLUMN()-COLUMN($AH$8))*2,13,2),2,FALSE)),"",VLOOKUP($AG10,OFFSET($B$23:$AC$35,0,(COLUMN()-COLUMN($AH$8))*2,13,2),2,FALSE)))</f>
        <v/>
      </c>
      <c r="AL10" s="73" t="str">
        <f t="shared" ca="1" si="22"/>
        <v/>
      </c>
      <c r="AM10" s="73" t="str">
        <f t="shared" ca="1" si="22"/>
        <v/>
      </c>
      <c r="AN10" s="73" t="str">
        <f t="shared" ca="1" si="22"/>
        <v/>
      </c>
      <c r="AO10" s="73" t="str">
        <f t="shared" ca="1" si="22"/>
        <v/>
      </c>
      <c r="AP10" s="73" t="str">
        <f t="shared" ca="1" si="22"/>
        <v/>
      </c>
      <c r="AQ10" s="73" t="str">
        <f t="shared" ca="1" si="22"/>
        <v/>
      </c>
      <c r="AR10" s="73" t="str">
        <f t="shared" ca="1" si="22"/>
        <v/>
      </c>
      <c r="AS10" s="73" t="str">
        <f t="shared" ca="1" si="22"/>
        <v/>
      </c>
      <c r="AT10" s="73" t="str">
        <f t="shared" ca="1" si="22"/>
        <v/>
      </c>
      <c r="AU10" s="74" t="str">
        <f t="shared" ca="1" si="22"/>
        <v/>
      </c>
    </row>
    <row r="11" spans="1:47">
      <c r="A11" s="54">
        <v>6</v>
      </c>
      <c r="B11" s="55" t="str">
        <f>IF($A11&lt;=$B$2,INDEX(リーグ割り当て!$C$18:$E$117,$A11+VLOOKUP($B$1,リーグ割り当て!$B$3:$E$12,4,FALSE),1),"")</f>
        <v>ベルB</v>
      </c>
      <c r="C11" s="55" t="str">
        <f>IF($A11&lt;=$B$2,INDEX(リーグ割り当て!$C$18:$E$117,$A11+VLOOKUP($B$1,リーグ割り当て!$B$3:$E$12,4,FALSE),2),"")</f>
        <v>スギー　ふぁぶりす</v>
      </c>
      <c r="D11" s="56">
        <f>IF($A11&lt;=$B$2,INDEX(リーグ割り当て!$C$18:$E$117,$A11+VLOOKUP($B$1,リーグ割り当て!$B$3:$E$12,4,FALSE),3),"")</f>
        <v>0</v>
      </c>
      <c r="F11" s="54">
        <v>6</v>
      </c>
      <c r="G11" s="57" t="str">
        <f t="shared" ca="1" si="0"/>
        <v>ベルB</v>
      </c>
      <c r="H11" s="58">
        <f t="shared" ca="1" si="1"/>
        <v>0</v>
      </c>
      <c r="I11" s="59" t="str">
        <f t="shared" ca="1" si="2"/>
        <v xml:space="preserve">6:ベルB/0pt </v>
      </c>
      <c r="K11" s="60" t="str">
        <f t="shared" ca="1" si="3"/>
        <v>6回戦 騎士道 - アミス / マフィ - いた心 / やかた-ぷにず / タニシ - トラプ / ベルB - ガーン</v>
      </c>
      <c r="L11" s="61"/>
      <c r="M11" s="61"/>
      <c r="N11" s="61"/>
      <c r="O11" s="61"/>
      <c r="P11" s="61"/>
      <c r="Q11" s="62" t="str">
        <f t="shared" ca="1" si="4"/>
        <v>騎士道 - アミス</v>
      </c>
      <c r="R11" s="62" t="str">
        <f t="shared" ca="1" si="5"/>
        <v xml:space="preserve"> / マフィ - いた心</v>
      </c>
      <c r="S11" s="62" t="str">
        <f t="shared" ca="1" si="6"/>
        <v xml:space="preserve"> / やかた-ぷにず</v>
      </c>
      <c r="T11" s="62" t="str">
        <f t="shared" ca="1" si="7"/>
        <v xml:space="preserve"> / タニシ - トラプ</v>
      </c>
      <c r="U11" s="62" t="str">
        <f t="shared" ca="1" si="8"/>
        <v/>
      </c>
      <c r="V11" s="62" t="str">
        <f t="shared" ca="1" si="9"/>
        <v xml:space="preserve"> / ベルB - ガーン</v>
      </c>
      <c r="W11" s="62" t="str">
        <f t="shared" ca="1" si="10"/>
        <v/>
      </c>
      <c r="X11" s="62" t="str">
        <f t="shared" ca="1" si="11"/>
        <v/>
      </c>
      <c r="Y11" s="62" t="str">
        <f t="shared" ca="1" si="12"/>
        <v/>
      </c>
      <c r="Z11" s="62" t="str">
        <f t="shared" ca="1" si="13"/>
        <v/>
      </c>
      <c r="AA11" s="62" t="str">
        <f t="shared" ca="1" si="14"/>
        <v/>
      </c>
      <c r="AB11" s="62" t="str">
        <f t="shared" ca="1" si="15"/>
        <v/>
      </c>
      <c r="AC11" s="63" t="str">
        <f t="shared" ca="1" si="16"/>
        <v/>
      </c>
      <c r="AE11" s="43"/>
      <c r="AF11" s="44"/>
      <c r="AG11" s="67" t="str">
        <f t="shared" si="17"/>
        <v>タニシ</v>
      </c>
      <c r="AH11" s="71" t="str">
        <f t="shared" ca="1" si="19"/>
        <v/>
      </c>
      <c r="AI11" s="73" t="str">
        <f t="shared" ca="1" si="21"/>
        <v/>
      </c>
      <c r="AJ11" s="73" t="str">
        <f t="shared" ref="AJ11:AJ21" ca="1" si="23">IF(OR($AG11="",AJ$7=""),"",IF(ISBLANK(VLOOKUP($AG11,OFFSET($B$23:$AC$35,0,(COLUMN()-COLUMN($AH$8))*2,13,2),2,FALSE)),"",VLOOKUP($AG11,OFFSET($B$23:$AC$35,0,(COLUMN()-COLUMN($AH$8))*2,13,2),2,FALSE)))</f>
        <v/>
      </c>
      <c r="AK11" s="72"/>
      <c r="AL11" s="73" t="str">
        <f t="shared" ref="AL11:AU11" ca="1" si="24">IF(OR($AG11="",AL$7=""),"",IF(ISBLANK(VLOOKUP($AG11,OFFSET($B$23:$AC$35,0,(COLUMN()-COLUMN($AH$8))*2,13,2),2,FALSE)),"",VLOOKUP($AG11,OFFSET($B$23:$AC$35,0,(COLUMN()-COLUMN($AH$8))*2,13,2),2,FALSE)))</f>
        <v/>
      </c>
      <c r="AM11" s="73" t="str">
        <f t="shared" ca="1" si="24"/>
        <v/>
      </c>
      <c r="AN11" s="73" t="str">
        <f t="shared" ca="1" si="24"/>
        <v/>
      </c>
      <c r="AO11" s="73" t="str">
        <f t="shared" ca="1" si="24"/>
        <v/>
      </c>
      <c r="AP11" s="73" t="str">
        <f t="shared" ca="1" si="24"/>
        <v/>
      </c>
      <c r="AQ11" s="73" t="str">
        <f t="shared" ca="1" si="24"/>
        <v/>
      </c>
      <c r="AR11" s="73" t="str">
        <f t="shared" ca="1" si="24"/>
        <v/>
      </c>
      <c r="AS11" s="73" t="str">
        <f t="shared" ca="1" si="24"/>
        <v/>
      </c>
      <c r="AT11" s="73" t="str">
        <f t="shared" ca="1" si="24"/>
        <v/>
      </c>
      <c r="AU11" s="74" t="str">
        <f t="shared" ca="1" si="24"/>
        <v/>
      </c>
    </row>
    <row r="12" spans="1:47">
      <c r="A12" s="54">
        <v>7</v>
      </c>
      <c r="B12" s="55" t="str">
        <f>IF($A12&lt;=$B$2,INDEX(リーグ割り当て!$C$18:$E$117,$A12+VLOOKUP($B$1,リーグ割り当て!$B$3:$E$12,4,FALSE),1),"")</f>
        <v>アミス</v>
      </c>
      <c r="C12" s="55" t="str">
        <f>IF($A12&lt;=$B$2,INDEX(リーグ割り当て!$C$18:$E$117,$A12+VLOOKUP($B$1,リーグ割り当て!$B$3:$E$12,4,FALSE),2),"")</f>
        <v>ティリス・イルザーク　MASUOZ</v>
      </c>
      <c r="D12" s="56">
        <f>IF($A12&lt;=$B$2,INDEX(リーグ割り当て!$C$18:$E$117,$A12+VLOOKUP($B$1,リーグ割り当て!$B$3:$E$12,4,FALSE),3),"")</f>
        <v>0</v>
      </c>
      <c r="F12" s="54">
        <v>7</v>
      </c>
      <c r="G12" s="57" t="str">
        <f t="shared" ca="1" si="0"/>
        <v>アミス</v>
      </c>
      <c r="H12" s="58">
        <f t="shared" ca="1" si="1"/>
        <v>0</v>
      </c>
      <c r="I12" s="59" t="str">
        <f t="shared" ca="1" si="2"/>
        <v xml:space="preserve">7:アミス/0pt </v>
      </c>
      <c r="K12" s="60" t="str">
        <f t="shared" ca="1" si="3"/>
        <v>7回戦 騎士道 - やかた / マフィ - ベルB / タニシ - アミス / トラプ - ガーン / いた心 - ぷにず</v>
      </c>
      <c r="L12" s="61"/>
      <c r="M12" s="61"/>
      <c r="N12" s="61"/>
      <c r="O12" s="61"/>
      <c r="P12" s="61"/>
      <c r="Q12" s="62" t="str">
        <f t="shared" ca="1" si="4"/>
        <v>騎士道 - やかた</v>
      </c>
      <c r="R12" s="62" t="str">
        <f t="shared" ca="1" si="5"/>
        <v xml:space="preserve"> / マフィ - ベルB</v>
      </c>
      <c r="S12" s="62" t="str">
        <f t="shared" ca="1" si="6"/>
        <v/>
      </c>
      <c r="T12" s="62" t="str">
        <f t="shared" ca="1" si="7"/>
        <v xml:space="preserve"> / タニシ - アミス</v>
      </c>
      <c r="U12" s="62" t="str">
        <f t="shared" ca="1" si="8"/>
        <v xml:space="preserve"> / トラプ - ガーン</v>
      </c>
      <c r="V12" s="62" t="str">
        <f t="shared" ca="1" si="9"/>
        <v/>
      </c>
      <c r="W12" s="62" t="str">
        <f t="shared" ca="1" si="10"/>
        <v/>
      </c>
      <c r="X12" s="62" t="str">
        <f t="shared" ca="1" si="11"/>
        <v xml:space="preserve"> / いた心 - ぷにず</v>
      </c>
      <c r="Y12" s="62" t="str">
        <f t="shared" ca="1" si="12"/>
        <v/>
      </c>
      <c r="Z12" s="62" t="str">
        <f t="shared" ca="1" si="13"/>
        <v/>
      </c>
      <c r="AA12" s="62" t="str">
        <f t="shared" ca="1" si="14"/>
        <v/>
      </c>
      <c r="AB12" s="62" t="str">
        <f t="shared" ca="1" si="15"/>
        <v/>
      </c>
      <c r="AC12" s="63" t="str">
        <f t="shared" ca="1" si="16"/>
        <v/>
      </c>
      <c r="AE12" s="43"/>
      <c r="AF12" s="44"/>
      <c r="AG12" s="67" t="str">
        <f t="shared" si="17"/>
        <v>トラプ</v>
      </c>
      <c r="AH12" s="71" t="str">
        <f t="shared" ca="1" si="19"/>
        <v/>
      </c>
      <c r="AI12" s="73" t="str">
        <f t="shared" ca="1" si="21"/>
        <v/>
      </c>
      <c r="AJ12" s="73" t="str">
        <f t="shared" ca="1" si="23"/>
        <v/>
      </c>
      <c r="AK12" s="73" t="str">
        <f t="shared" ref="AK12:AK21" ca="1" si="25">IF(OR($AG12="",AK$7=""),"",IF(ISBLANK(VLOOKUP($AG12,OFFSET($B$23:$AC$35,0,(COLUMN()-COLUMN($AH$8))*2,13,2),2,FALSE)),"",VLOOKUP($AG12,OFFSET($B$23:$AC$35,0,(COLUMN()-COLUMN($AH$8))*2,13,2),2,FALSE)))</f>
        <v/>
      </c>
      <c r="AL12" s="72"/>
      <c r="AM12" s="73" t="str">
        <f t="shared" ref="AM12:AU12" ca="1" si="26">IF(OR($AG12="",AM$7=""),"",IF(ISBLANK(VLOOKUP($AG12,OFFSET($B$23:$AC$35,0,(COLUMN()-COLUMN($AH$8))*2,13,2),2,FALSE)),"",VLOOKUP($AG12,OFFSET($B$23:$AC$35,0,(COLUMN()-COLUMN($AH$8))*2,13,2),2,FALSE)))</f>
        <v/>
      </c>
      <c r="AN12" s="73" t="str">
        <f t="shared" ca="1" si="26"/>
        <v/>
      </c>
      <c r="AO12" s="73" t="str">
        <f t="shared" ca="1" si="26"/>
        <v/>
      </c>
      <c r="AP12" s="73" t="str">
        <f t="shared" ca="1" si="26"/>
        <v/>
      </c>
      <c r="AQ12" s="73" t="str">
        <f t="shared" ca="1" si="26"/>
        <v/>
      </c>
      <c r="AR12" s="73" t="str">
        <f t="shared" ca="1" si="26"/>
        <v/>
      </c>
      <c r="AS12" s="73" t="str">
        <f t="shared" ca="1" si="26"/>
        <v/>
      </c>
      <c r="AT12" s="73" t="str">
        <f t="shared" ca="1" si="26"/>
        <v/>
      </c>
      <c r="AU12" s="74" t="str">
        <f t="shared" ca="1" si="26"/>
        <v/>
      </c>
    </row>
    <row r="13" spans="1:47">
      <c r="A13" s="54">
        <v>8</v>
      </c>
      <c r="B13" s="55" t="str">
        <f>IF($A13&lt;=$B$2,INDEX(リーグ割り当て!$C$18:$E$117,$A13+VLOOKUP($B$1,リーグ割り当て!$B$3:$E$12,4,FALSE),1),"")</f>
        <v>いた心</v>
      </c>
      <c r="C13" s="55" t="str">
        <f>IF($A13&lt;=$B$2,INDEX(リーグ割り当て!$C$18:$E$117,$A13+VLOOKUP($B$1,リーグ割り当て!$B$3:$E$12,4,FALSE),2),"")</f>
        <v>デラーズ閣下　ｱｼｭﾚｰ</v>
      </c>
      <c r="D13" s="56">
        <f>IF($A13&lt;=$B$2,INDEX(リーグ割り当て!$C$18:$E$117,$A13+VLOOKUP($B$1,リーグ割り当て!$B$3:$E$12,4,FALSE),3),"")</f>
        <v>0</v>
      </c>
      <c r="F13" s="54">
        <v>8</v>
      </c>
      <c r="G13" s="57" t="str">
        <f t="shared" ca="1" si="0"/>
        <v>いた心</v>
      </c>
      <c r="H13" s="58">
        <f t="shared" ca="1" si="1"/>
        <v>0</v>
      </c>
      <c r="I13" s="59" t="str">
        <f t="shared" ca="1" si="2"/>
        <v xml:space="preserve">8:いた心/0pt </v>
      </c>
      <c r="K13" s="60" t="str">
        <f t="shared" ca="1" si="3"/>
        <v>8回戦 騎士道 - タニシ / マフィ - トラプ / やかた-いた心 / ベルB - ぷにず / アミス - ガーン</v>
      </c>
      <c r="L13" s="61"/>
      <c r="M13" s="61"/>
      <c r="N13" s="61"/>
      <c r="O13" s="61"/>
      <c r="P13" s="61"/>
      <c r="Q13" s="62" t="str">
        <f t="shared" ca="1" si="4"/>
        <v>騎士道 - タニシ</v>
      </c>
      <c r="R13" s="62" t="str">
        <f t="shared" ca="1" si="5"/>
        <v xml:space="preserve"> / マフィ - トラプ</v>
      </c>
      <c r="S13" s="62" t="str">
        <f t="shared" ca="1" si="6"/>
        <v xml:space="preserve"> / やかた-いた心</v>
      </c>
      <c r="T13" s="62" t="str">
        <f t="shared" ca="1" si="7"/>
        <v/>
      </c>
      <c r="U13" s="62" t="str">
        <f t="shared" ca="1" si="8"/>
        <v/>
      </c>
      <c r="V13" s="62" t="str">
        <f t="shared" ca="1" si="9"/>
        <v xml:space="preserve"> / ベルB - ぷにず</v>
      </c>
      <c r="W13" s="62" t="str">
        <f t="shared" ca="1" si="10"/>
        <v xml:space="preserve"> / アミス - ガーン</v>
      </c>
      <c r="X13" s="62" t="str">
        <f t="shared" ca="1" si="11"/>
        <v/>
      </c>
      <c r="Y13" s="62" t="str">
        <f t="shared" ca="1" si="12"/>
        <v/>
      </c>
      <c r="Z13" s="62" t="str">
        <f t="shared" ca="1" si="13"/>
        <v/>
      </c>
      <c r="AA13" s="62" t="str">
        <f t="shared" ca="1" si="14"/>
        <v/>
      </c>
      <c r="AB13" s="62" t="str">
        <f t="shared" ca="1" si="15"/>
        <v/>
      </c>
      <c r="AC13" s="63" t="str">
        <f t="shared" ca="1" si="16"/>
        <v/>
      </c>
      <c r="AE13" s="43"/>
      <c r="AF13" s="44"/>
      <c r="AG13" s="67" t="str">
        <f t="shared" si="17"/>
        <v>ベルB</v>
      </c>
      <c r="AH13" s="71" t="str">
        <f t="shared" ca="1" si="19"/>
        <v/>
      </c>
      <c r="AI13" s="73" t="str">
        <f t="shared" ca="1" si="21"/>
        <v/>
      </c>
      <c r="AJ13" s="73" t="str">
        <f t="shared" ca="1" si="23"/>
        <v/>
      </c>
      <c r="AK13" s="73" t="str">
        <f t="shared" ca="1" si="25"/>
        <v/>
      </c>
      <c r="AL13" s="73" t="str">
        <f t="shared" ref="AL13:AL21" ca="1" si="27">IF(OR($AG13="",AL$7=""),"",IF(ISBLANK(VLOOKUP($AG13,OFFSET($B$23:$AC$35,0,(COLUMN()-COLUMN($AH$8))*2,13,2),2,FALSE)),"",VLOOKUP($AG13,OFFSET($B$23:$AC$35,0,(COLUMN()-COLUMN($AH$8))*2,13,2),2,FALSE)))</f>
        <v/>
      </c>
      <c r="AM13" s="72"/>
      <c r="AN13" s="73" t="str">
        <f t="shared" ref="AN13:AU13" ca="1" si="28">IF(OR($AG13="",AN$7=""),"",IF(ISBLANK(VLOOKUP($AG13,OFFSET($B$23:$AC$35,0,(COLUMN()-COLUMN($AH$8))*2,13,2),2,FALSE)),"",VLOOKUP($AG13,OFFSET($B$23:$AC$35,0,(COLUMN()-COLUMN($AH$8))*2,13,2),2,FALSE)))</f>
        <v/>
      </c>
      <c r="AO13" s="73" t="str">
        <f t="shared" ca="1" si="28"/>
        <v/>
      </c>
      <c r="AP13" s="73" t="str">
        <f t="shared" ca="1" si="28"/>
        <v/>
      </c>
      <c r="AQ13" s="73" t="str">
        <f t="shared" ca="1" si="28"/>
        <v/>
      </c>
      <c r="AR13" s="73" t="str">
        <f t="shared" ca="1" si="28"/>
        <v/>
      </c>
      <c r="AS13" s="73" t="str">
        <f t="shared" ca="1" si="28"/>
        <v/>
      </c>
      <c r="AT13" s="73" t="str">
        <f t="shared" ca="1" si="28"/>
        <v/>
      </c>
      <c r="AU13" s="74" t="str">
        <f t="shared" ca="1" si="28"/>
        <v/>
      </c>
    </row>
    <row r="14" spans="1:47">
      <c r="A14" s="54">
        <v>9</v>
      </c>
      <c r="B14" s="55" t="str">
        <f>IF($A14&lt;=$B$2,INDEX(リーグ割り当て!$C$18:$E$117,$A14+VLOOKUP($B$1,リーグ割り当て!$B$3:$E$12,4,FALSE),1),"")</f>
        <v>ぷにず</v>
      </c>
      <c r="C14" s="55" t="str">
        <f>IF($A14&lt;=$B$2,INDEX(リーグ割り当て!$C$18:$E$117,$A14+VLOOKUP($B$1,リーグ割り当て!$B$3:$E$12,4,FALSE),2),"")</f>
        <v>サラ・カリ　あぐん</v>
      </c>
      <c r="D14" s="56">
        <f>IF($A14&lt;=$B$2,INDEX(リーグ割り当て!$C$18:$E$117,$A14+VLOOKUP($B$1,リーグ割り当て!$B$3:$E$12,4,FALSE),3),"")</f>
        <v>0</v>
      </c>
      <c r="F14" s="54">
        <v>9</v>
      </c>
      <c r="G14" s="57" t="str">
        <f t="shared" ca="1" si="0"/>
        <v>ぷにず</v>
      </c>
      <c r="H14" s="58">
        <f t="shared" ca="1" si="1"/>
        <v>0</v>
      </c>
      <c r="I14" s="59" t="str">
        <f t="shared" ca="1" si="2"/>
        <v xml:space="preserve">9:ぷにず/0pt </v>
      </c>
      <c r="K14" s="60" t="str">
        <f t="shared" ca="1" si="3"/>
        <v>9回戦 騎士道 - マフィ / やかた-タニシ / トラプ - ベルB / アミス - いた心 / ぷにず - ガーン</v>
      </c>
      <c r="L14" s="61"/>
      <c r="M14" s="61"/>
      <c r="N14" s="61"/>
      <c r="O14" s="61"/>
      <c r="P14" s="61"/>
      <c r="Q14" s="62" t="str">
        <f t="shared" ca="1" si="4"/>
        <v>騎士道 - マフィ</v>
      </c>
      <c r="R14" s="62" t="str">
        <f t="shared" ca="1" si="5"/>
        <v/>
      </c>
      <c r="S14" s="62" t="str">
        <f t="shared" ca="1" si="6"/>
        <v xml:space="preserve"> / やかた-タニシ</v>
      </c>
      <c r="T14" s="62" t="str">
        <f t="shared" ca="1" si="7"/>
        <v/>
      </c>
      <c r="U14" s="62" t="str">
        <f t="shared" ca="1" si="8"/>
        <v xml:space="preserve"> / トラプ - ベルB</v>
      </c>
      <c r="V14" s="62" t="str">
        <f t="shared" ca="1" si="9"/>
        <v/>
      </c>
      <c r="W14" s="62" t="str">
        <f t="shared" ca="1" si="10"/>
        <v xml:space="preserve"> / アミス - いた心</v>
      </c>
      <c r="X14" s="62" t="str">
        <f t="shared" ca="1" si="11"/>
        <v/>
      </c>
      <c r="Y14" s="62" t="str">
        <f t="shared" ca="1" si="12"/>
        <v xml:space="preserve"> / ぷにず - ガーン</v>
      </c>
      <c r="Z14" s="62" t="str">
        <f t="shared" ca="1" si="13"/>
        <v/>
      </c>
      <c r="AA14" s="62" t="str">
        <f t="shared" ca="1" si="14"/>
        <v/>
      </c>
      <c r="AB14" s="62" t="str">
        <f t="shared" ca="1" si="15"/>
        <v/>
      </c>
      <c r="AC14" s="63" t="str">
        <f t="shared" ca="1" si="16"/>
        <v/>
      </c>
      <c r="AE14" s="43"/>
      <c r="AF14" s="44"/>
      <c r="AG14" s="75" t="str">
        <f t="shared" si="17"/>
        <v>アミス</v>
      </c>
      <c r="AH14" s="71" t="str">
        <f t="shared" ca="1" si="19"/>
        <v/>
      </c>
      <c r="AI14" s="73" t="str">
        <f t="shared" ca="1" si="21"/>
        <v/>
      </c>
      <c r="AJ14" s="73" t="str">
        <f t="shared" ca="1" si="23"/>
        <v/>
      </c>
      <c r="AK14" s="73" t="str">
        <f t="shared" ca="1" si="25"/>
        <v/>
      </c>
      <c r="AL14" s="73" t="str">
        <f t="shared" ca="1" si="27"/>
        <v/>
      </c>
      <c r="AM14" s="73" t="str">
        <f t="shared" ref="AM14:AM21" ca="1" si="29">IF(OR($AG14="",AM$7=""),"",IF(ISBLANK(VLOOKUP($AG14,OFFSET($B$23:$AC$35,0,(COLUMN()-COLUMN($AH$8))*2,13,2),2,FALSE)),"",VLOOKUP($AG14,OFFSET($B$23:$AC$35,0,(COLUMN()-COLUMN($AH$8))*2,13,2),2,FALSE)))</f>
        <v/>
      </c>
      <c r="AN14" s="72"/>
      <c r="AO14" s="73" t="str">
        <f t="shared" ref="AO14:AU14" ca="1" si="30">IF(OR($AG14="",AO$7=""),"",IF(ISBLANK(VLOOKUP($AG14,OFFSET($B$23:$AC$35,0,(COLUMN()-COLUMN($AH$8))*2,13,2),2,FALSE)),"",VLOOKUP($AG14,OFFSET($B$23:$AC$35,0,(COLUMN()-COLUMN($AH$8))*2,13,2),2,FALSE)))</f>
        <v/>
      </c>
      <c r="AP14" s="73" t="str">
        <f t="shared" ca="1" si="30"/>
        <v/>
      </c>
      <c r="AQ14" s="73" t="str">
        <f t="shared" ca="1" si="30"/>
        <v/>
      </c>
      <c r="AR14" s="73" t="str">
        <f t="shared" ca="1" si="30"/>
        <v/>
      </c>
      <c r="AS14" s="73" t="str">
        <f t="shared" ca="1" si="30"/>
        <v/>
      </c>
      <c r="AT14" s="73" t="str">
        <f t="shared" ca="1" si="30"/>
        <v/>
      </c>
      <c r="AU14" s="74" t="str">
        <f t="shared" ca="1" si="30"/>
        <v/>
      </c>
    </row>
    <row r="15" spans="1:47">
      <c r="A15" s="54">
        <v>10</v>
      </c>
      <c r="B15" s="55" t="str">
        <f>IF($A15&lt;=$B$2,INDEX(リーグ割り当て!$C$18:$E$117,$A15+VLOOKUP($B$1,リーグ割り当て!$B$3:$E$12,4,FALSE),1),"")</f>
        <v>ガーン</v>
      </c>
      <c r="C15" s="55" t="str">
        <f>IF($A15&lt;=$B$2,INDEX(リーグ割り当て!$C$18:$E$117,$A15+VLOOKUP($B$1,リーグ割り当て!$B$3:$E$12,4,FALSE),2),"")</f>
        <v>☆BEBE☆　銀眼の魔女</v>
      </c>
      <c r="D15" s="56">
        <f>IF($A15&lt;=$B$2,INDEX(リーグ割り当て!$C$18:$E$117,$A15+VLOOKUP($B$1,リーグ割り当て!$B$3:$E$12,4,FALSE),3),"")</f>
        <v>0</v>
      </c>
      <c r="F15" s="54">
        <v>10</v>
      </c>
      <c r="G15" s="57" t="str">
        <f t="shared" ca="1" si="0"/>
        <v>ガーン</v>
      </c>
      <c r="H15" s="58">
        <f t="shared" ca="1" si="1"/>
        <v>0</v>
      </c>
      <c r="I15" s="59" t="str">
        <f t="shared" ca="1" si="2"/>
        <v xml:space="preserve">10:ガーン/0pt </v>
      </c>
      <c r="K15" s="60" t="str">
        <f t="shared" si="3"/>
        <v/>
      </c>
      <c r="L15" s="61"/>
      <c r="M15" s="61"/>
      <c r="N15" s="61"/>
      <c r="O15" s="61"/>
      <c r="P15" s="61"/>
      <c r="Q15" s="62" t="str">
        <f t="shared" ca="1" si="4"/>
        <v xml:space="preserve">騎士道 - </v>
      </c>
      <c r="R15" s="62" t="str">
        <f t="shared" ca="1" si="5"/>
        <v xml:space="preserve"> / マフィ - </v>
      </c>
      <c r="S15" s="62" t="str">
        <f t="shared" ca="1" si="6"/>
        <v xml:space="preserve"> / やかた-</v>
      </c>
      <c r="T15" s="62" t="str">
        <f t="shared" ca="1" si="7"/>
        <v xml:space="preserve"> / タニシ - </v>
      </c>
      <c r="U15" s="62" t="str">
        <f t="shared" ca="1" si="8"/>
        <v xml:space="preserve"> / トラプ - </v>
      </c>
      <c r="V15" s="62" t="str">
        <f t="shared" ca="1" si="9"/>
        <v xml:space="preserve"> / ベルB - </v>
      </c>
      <c r="W15" s="62" t="str">
        <f t="shared" ca="1" si="10"/>
        <v xml:space="preserve"> / アミス - </v>
      </c>
      <c r="X15" s="62" t="str">
        <f t="shared" ca="1" si="11"/>
        <v xml:space="preserve"> / いた心 - </v>
      </c>
      <c r="Y15" s="62" t="str">
        <f t="shared" ca="1" si="12"/>
        <v xml:space="preserve"> / ぷにず - </v>
      </c>
      <c r="Z15" s="62" t="str">
        <f t="shared" ca="1" si="13"/>
        <v xml:space="preserve"> / ガーン - </v>
      </c>
      <c r="AA15" s="62" t="str">
        <f t="shared" ca="1" si="14"/>
        <v/>
      </c>
      <c r="AB15" s="62" t="str">
        <f t="shared" ca="1" si="15"/>
        <v/>
      </c>
      <c r="AC15" s="63" t="str">
        <f t="shared" ca="1" si="16"/>
        <v/>
      </c>
      <c r="AE15" s="43"/>
      <c r="AF15" s="44"/>
      <c r="AG15" s="75" t="str">
        <f t="shared" si="17"/>
        <v>いた心</v>
      </c>
      <c r="AH15" s="71" t="str">
        <f t="shared" ca="1" si="19"/>
        <v/>
      </c>
      <c r="AI15" s="73" t="str">
        <f t="shared" ca="1" si="21"/>
        <v/>
      </c>
      <c r="AJ15" s="73" t="str">
        <f t="shared" ca="1" si="23"/>
        <v/>
      </c>
      <c r="AK15" s="73" t="str">
        <f t="shared" ca="1" si="25"/>
        <v/>
      </c>
      <c r="AL15" s="73" t="str">
        <f t="shared" ca="1" si="27"/>
        <v/>
      </c>
      <c r="AM15" s="73" t="str">
        <f t="shared" ca="1" si="29"/>
        <v/>
      </c>
      <c r="AN15" s="73" t="str">
        <f t="shared" ref="AN15:AN21" ca="1" si="31">IF(OR($AG15="",AN$7=""),"",IF(ISBLANK(VLOOKUP($AG15,OFFSET($B$23:$AC$35,0,(COLUMN()-COLUMN($AH$8))*2,13,2),2,FALSE)),"",VLOOKUP($AG15,OFFSET($B$23:$AC$35,0,(COLUMN()-COLUMN($AH$8))*2,13,2),2,FALSE)))</f>
        <v/>
      </c>
      <c r="AO15" s="72"/>
      <c r="AP15" s="73" t="str">
        <f t="shared" ref="AP15:AU15" ca="1" si="32">IF(OR($AG15="",AP$7=""),"",IF(ISBLANK(VLOOKUP($AG15,OFFSET($B$23:$AC$35,0,(COLUMN()-COLUMN($AH$8))*2,13,2),2,FALSE)),"",VLOOKUP($AG15,OFFSET($B$23:$AC$35,0,(COLUMN()-COLUMN($AH$8))*2,13,2),2,FALSE)))</f>
        <v/>
      </c>
      <c r="AQ15" s="73" t="str">
        <f t="shared" ca="1" si="32"/>
        <v/>
      </c>
      <c r="AR15" s="73" t="str">
        <f t="shared" ca="1" si="32"/>
        <v/>
      </c>
      <c r="AS15" s="73" t="str">
        <f t="shared" ca="1" si="32"/>
        <v/>
      </c>
      <c r="AT15" s="73" t="str">
        <f t="shared" ca="1" si="32"/>
        <v/>
      </c>
      <c r="AU15" s="74" t="str">
        <f t="shared" ca="1" si="32"/>
        <v/>
      </c>
    </row>
    <row r="16" spans="1:47">
      <c r="A16" s="54">
        <v>11</v>
      </c>
      <c r="B16" s="55" t="str">
        <f>IF($A16&lt;=$B$2,INDEX(リーグ割り当て!$C$18:$E$117,$A16+VLOOKUP($B$1,リーグ割り当て!$B$3:$E$12,4,FALSE),1),"")</f>
        <v/>
      </c>
      <c r="C16" s="55" t="str">
        <f>IF($A16&lt;=$B$2,INDEX(リーグ割り当て!$C$18:$E$117,$A16+VLOOKUP($B$1,リーグ割り当て!$B$3:$E$12,4,FALSE),2),"")</f>
        <v/>
      </c>
      <c r="D16" s="56" t="str">
        <f>IF($A16&lt;=$B$2,INDEX(リーグ割り当て!$C$18:$E$117,$A16+VLOOKUP($B$1,リーグ割り当て!$B$3:$E$12,4,FALSE),3),"")</f>
        <v/>
      </c>
      <c r="F16" s="54">
        <v>11</v>
      </c>
      <c r="G16" s="57" t="str">
        <f t="shared" ca="1" si="0"/>
        <v/>
      </c>
      <c r="H16" s="58">
        <f t="shared" ca="1" si="1"/>
        <v>0</v>
      </c>
      <c r="I16" s="59" t="str">
        <f ca="1">IF(G16="","",CONCATENATE(F16,"位:",G16,"/",H16,"pt "))</f>
        <v/>
      </c>
      <c r="K16" s="60" t="str">
        <f t="shared" si="3"/>
        <v/>
      </c>
      <c r="L16" s="61"/>
      <c r="M16" s="61"/>
      <c r="N16" s="61"/>
      <c r="O16" s="61"/>
      <c r="P16" s="61"/>
      <c r="Q16" s="62" t="str">
        <f t="shared" ca="1" si="4"/>
        <v xml:space="preserve">騎士道 - </v>
      </c>
      <c r="R16" s="62" t="str">
        <f t="shared" ca="1" si="5"/>
        <v xml:space="preserve"> / マフィ - </v>
      </c>
      <c r="S16" s="62" t="str">
        <f t="shared" ca="1" si="6"/>
        <v xml:space="preserve"> / やかた-</v>
      </c>
      <c r="T16" s="62" t="str">
        <f t="shared" ca="1" si="7"/>
        <v xml:space="preserve"> / タニシ - </v>
      </c>
      <c r="U16" s="62" t="str">
        <f t="shared" ca="1" si="8"/>
        <v xml:space="preserve"> / トラプ - </v>
      </c>
      <c r="V16" s="62" t="str">
        <f t="shared" ca="1" si="9"/>
        <v xml:space="preserve"> / ベルB - </v>
      </c>
      <c r="W16" s="62" t="str">
        <f t="shared" ca="1" si="10"/>
        <v xml:space="preserve"> / アミス - </v>
      </c>
      <c r="X16" s="62" t="str">
        <f t="shared" ca="1" si="11"/>
        <v xml:space="preserve"> / いた心 - </v>
      </c>
      <c r="Y16" s="62" t="str">
        <f t="shared" ca="1" si="12"/>
        <v xml:space="preserve"> / ぷにず - </v>
      </c>
      <c r="Z16" s="62" t="str">
        <f t="shared" ca="1" si="13"/>
        <v xml:space="preserve"> / ガーン - </v>
      </c>
      <c r="AA16" s="62" t="str">
        <f t="shared" ca="1" si="14"/>
        <v/>
      </c>
      <c r="AB16" s="62" t="str">
        <f t="shared" ca="1" si="15"/>
        <v/>
      </c>
      <c r="AC16" s="63" t="str">
        <f t="shared" ca="1" si="16"/>
        <v/>
      </c>
      <c r="AE16" s="43"/>
      <c r="AF16" s="44"/>
      <c r="AG16" s="76" t="str">
        <f t="shared" si="17"/>
        <v>ぷにず</v>
      </c>
      <c r="AH16" s="71" t="str">
        <f t="shared" ca="1" si="19"/>
        <v/>
      </c>
      <c r="AI16" s="73" t="str">
        <f t="shared" ca="1" si="21"/>
        <v/>
      </c>
      <c r="AJ16" s="73" t="str">
        <f t="shared" ca="1" si="23"/>
        <v/>
      </c>
      <c r="AK16" s="73" t="str">
        <f t="shared" ca="1" si="25"/>
        <v/>
      </c>
      <c r="AL16" s="73" t="str">
        <f t="shared" ca="1" si="27"/>
        <v/>
      </c>
      <c r="AM16" s="73" t="str">
        <f t="shared" ca="1" si="29"/>
        <v/>
      </c>
      <c r="AN16" s="73" t="str">
        <f t="shared" ca="1" si="31"/>
        <v/>
      </c>
      <c r="AO16" s="73" t="str">
        <f t="shared" ref="AO16:AO21" ca="1" si="33">IF(OR($AG16="",AO$7=""),"",IF(ISBLANK(VLOOKUP($AG16,OFFSET($B$23:$AC$35,0,(COLUMN()-COLUMN($AH$8))*2,13,2),2,FALSE)),"",VLOOKUP($AG16,OFFSET($B$23:$AC$35,0,(COLUMN()-COLUMN($AH$8))*2,13,2),2,FALSE)))</f>
        <v/>
      </c>
      <c r="AP16" s="72"/>
      <c r="AQ16" s="73" t="str">
        <f ca="1">IF(OR($AG16="",AQ$7=""),"",IF(ISBLANK(VLOOKUP($AG16,OFFSET($B$23:$AC$35,0,(COLUMN()-COLUMN($AH$8))*2,13,2),2,FALSE)),"",VLOOKUP($AG16,OFFSET($B$23:$AC$35,0,(COLUMN()-COLUMN($AH$8))*2,13,2),2,FALSE)))</f>
        <v/>
      </c>
      <c r="AR16" s="73" t="str">
        <f ca="1">IF(OR($AG16="",AR$7=""),"",IF(ISBLANK(VLOOKUP($AG16,OFFSET($B$23:$AC$35,0,(COLUMN()-COLUMN($AH$8))*2,13,2),2,FALSE)),"",VLOOKUP($AG16,OFFSET($B$23:$AC$35,0,(COLUMN()-COLUMN($AH$8))*2,13,2),2,FALSE)))</f>
        <v/>
      </c>
      <c r="AS16" s="73" t="str">
        <f ca="1">IF(OR($AG16="",AS$7=""),"",IF(ISBLANK(VLOOKUP($AG16,OFFSET($B$23:$AC$35,0,(COLUMN()-COLUMN($AH$8))*2,13,2),2,FALSE)),"",VLOOKUP($AG16,OFFSET($B$23:$AC$35,0,(COLUMN()-COLUMN($AH$8))*2,13,2),2,FALSE)))</f>
        <v/>
      </c>
      <c r="AT16" s="73" t="str">
        <f ca="1">IF(OR($AG16="",AT$7=""),"",IF(ISBLANK(VLOOKUP($AG16,OFFSET($B$23:$AC$35,0,(COLUMN()-COLUMN($AH$8))*2,13,2),2,FALSE)),"",VLOOKUP($AG16,OFFSET($B$23:$AC$35,0,(COLUMN()-COLUMN($AH$8))*2,13,2),2,FALSE)))</f>
        <v/>
      </c>
      <c r="AU16" s="74" t="str">
        <f ca="1">IF(OR($AG16="",AU$7=""),"",IF(ISBLANK(VLOOKUP($AG16,OFFSET($B$23:$AC$35,0,(COLUMN()-COLUMN($AH$8))*2,13,2),2,FALSE)),"",VLOOKUP($AG16,OFFSET($B$23:$AC$35,0,(COLUMN()-COLUMN($AH$8))*2,13,2),2,FALSE)))</f>
        <v/>
      </c>
    </row>
    <row r="17" spans="1:47">
      <c r="A17" s="54">
        <v>12</v>
      </c>
      <c r="B17" s="55" t="str">
        <f>IF($A17&lt;=$B$2,INDEX(リーグ割り当て!$C$18:$E$117,$A17+VLOOKUP($B$1,リーグ割り当て!$B$3:$E$12,4,FALSE),1),"")</f>
        <v/>
      </c>
      <c r="C17" s="55" t="str">
        <f>IF($A17&lt;=$B$2,INDEX(リーグ割り当て!$C$18:$E$117,$A17+VLOOKUP($B$1,リーグ割り当て!$B$3:$E$12,4,FALSE),2),"")</f>
        <v/>
      </c>
      <c r="D17" s="56" t="str">
        <f>IF($A17&lt;=$B$2,INDEX(リーグ割り当て!$C$18:$E$117,$A17+VLOOKUP($B$1,リーグ割り当て!$B$3:$E$12,4,FALSE),3),"")</f>
        <v/>
      </c>
      <c r="F17" s="54">
        <v>12</v>
      </c>
      <c r="G17" s="57" t="str">
        <f t="shared" ca="1" si="0"/>
        <v/>
      </c>
      <c r="H17" s="58">
        <f t="shared" ca="1" si="1"/>
        <v>0</v>
      </c>
      <c r="I17" s="59" t="str">
        <f ca="1">IF(G17="","",CONCATENATE(F17,":",G17,"/",H17,"pt "))</f>
        <v/>
      </c>
      <c r="K17" s="60" t="str">
        <f t="shared" si="3"/>
        <v/>
      </c>
      <c r="L17" s="61"/>
      <c r="M17" s="61"/>
      <c r="N17" s="61"/>
      <c r="O17" s="61"/>
      <c r="P17" s="61"/>
      <c r="Q17" s="62" t="str">
        <f t="shared" ca="1" si="4"/>
        <v xml:space="preserve">騎士道 - </v>
      </c>
      <c r="R17" s="62" t="str">
        <f t="shared" ca="1" si="5"/>
        <v xml:space="preserve"> / マフィ - </v>
      </c>
      <c r="S17" s="62" t="str">
        <f t="shared" ca="1" si="6"/>
        <v xml:space="preserve"> / やかた-</v>
      </c>
      <c r="T17" s="62" t="str">
        <f t="shared" ca="1" si="7"/>
        <v xml:space="preserve"> / タニシ - </v>
      </c>
      <c r="U17" s="62" t="str">
        <f t="shared" ca="1" si="8"/>
        <v xml:space="preserve"> / トラプ - </v>
      </c>
      <c r="V17" s="62" t="str">
        <f t="shared" ca="1" si="9"/>
        <v xml:space="preserve"> / ベルB - </v>
      </c>
      <c r="W17" s="62" t="str">
        <f t="shared" ca="1" si="10"/>
        <v xml:space="preserve"> / アミス - </v>
      </c>
      <c r="X17" s="62" t="str">
        <f t="shared" ca="1" si="11"/>
        <v xml:space="preserve"> / いた心 - </v>
      </c>
      <c r="Y17" s="62" t="str">
        <f t="shared" ca="1" si="12"/>
        <v xml:space="preserve"> / ぷにず - </v>
      </c>
      <c r="Z17" s="62" t="str">
        <f t="shared" ca="1" si="13"/>
        <v xml:space="preserve"> / ガーン - </v>
      </c>
      <c r="AA17" s="62" t="str">
        <f t="shared" ca="1" si="14"/>
        <v/>
      </c>
      <c r="AB17" s="62" t="str">
        <f t="shared" ca="1" si="15"/>
        <v/>
      </c>
      <c r="AC17" s="63" t="str">
        <f t="shared" ca="1" si="16"/>
        <v/>
      </c>
      <c r="AE17" s="43"/>
      <c r="AF17" s="44"/>
      <c r="AG17" s="76" t="str">
        <f t="shared" si="17"/>
        <v>ガーン</v>
      </c>
      <c r="AH17" s="71" t="str">
        <f t="shared" ca="1" si="19"/>
        <v/>
      </c>
      <c r="AI17" s="73" t="str">
        <f t="shared" ca="1" si="21"/>
        <v/>
      </c>
      <c r="AJ17" s="73" t="str">
        <f t="shared" ca="1" si="23"/>
        <v/>
      </c>
      <c r="AK17" s="73" t="str">
        <f t="shared" ca="1" si="25"/>
        <v/>
      </c>
      <c r="AL17" s="73" t="str">
        <f t="shared" ca="1" si="27"/>
        <v/>
      </c>
      <c r="AM17" s="73" t="str">
        <f t="shared" ca="1" si="29"/>
        <v/>
      </c>
      <c r="AN17" s="73" t="str">
        <f t="shared" ca="1" si="31"/>
        <v/>
      </c>
      <c r="AO17" s="73" t="str">
        <f t="shared" ca="1" si="33"/>
        <v/>
      </c>
      <c r="AP17" s="73" t="str">
        <f ca="1">IF(OR($AG17="",AP$7=""),"",IF(ISBLANK(VLOOKUP($AG17,OFFSET($B$23:$AC$35,0,(COLUMN()-COLUMN($AH$8))*2,13,2),2,FALSE)),"",VLOOKUP($AG17,OFFSET($B$23:$AC$35,0,(COLUMN()-COLUMN($AH$8))*2,13,2),2,FALSE)))</f>
        <v/>
      </c>
      <c r="AQ17" s="72"/>
      <c r="AR17" s="73" t="str">
        <f ca="1">IF(OR($AG17="",AR$7=""),"",IF(ISBLANK(VLOOKUP($AG17,OFFSET($B$23:$AC$35,0,(COLUMN()-COLUMN($AH$8))*2,13,2),2,FALSE)),"",VLOOKUP($AG17,OFFSET($B$23:$AC$35,0,(COLUMN()-COLUMN($AH$8))*2,13,2),2,FALSE)))</f>
        <v/>
      </c>
      <c r="AS17" s="73" t="str">
        <f ca="1">IF(OR($AG17="",AS$7=""),"",IF(ISBLANK(VLOOKUP($AG17,OFFSET($B$23:$AC$35,0,(COLUMN()-COLUMN($AH$8))*2,13,2),2,FALSE)),"",VLOOKUP($AG17,OFFSET($B$23:$AC$35,0,(COLUMN()-COLUMN($AH$8))*2,13,2),2,FALSE)))</f>
        <v/>
      </c>
      <c r="AT17" s="73" t="str">
        <f ca="1">IF(OR($AG17="",AT$7=""),"",IF(ISBLANK(VLOOKUP($AG17,OFFSET($B$23:$AC$35,0,(COLUMN()-COLUMN($AH$8))*2,13,2),2,FALSE)),"",VLOOKUP($AG17,OFFSET($B$23:$AC$35,0,(COLUMN()-COLUMN($AH$8))*2,13,2),2,FALSE)))</f>
        <v/>
      </c>
      <c r="AU17" s="74" t="str">
        <f ca="1">IF(OR($AG17="",AU$7=""),"",IF(ISBLANK(VLOOKUP($AG17,OFFSET($B$23:$AC$35,0,(COLUMN()-COLUMN($AH$8))*2,13,2),2,FALSE)),"",VLOOKUP($AG17,OFFSET($B$23:$AC$35,0,(COLUMN()-COLUMN($AH$8))*2,13,2),2,FALSE)))</f>
        <v/>
      </c>
    </row>
    <row r="18" spans="1:47">
      <c r="A18" s="54">
        <v>13</v>
      </c>
      <c r="B18" s="55" t="str">
        <f>IF($A18&lt;=$B$2,INDEX(リーグ割り当て!$C$18:$E$117,$A18+VLOOKUP($B$1,リーグ割り当て!$B$3:$E$12,4,FALSE),1),"")</f>
        <v/>
      </c>
      <c r="C18" s="55" t="str">
        <f>IF($A18&lt;=$B$2,INDEX(リーグ割り当て!$C$18:$E$117,$A18+VLOOKUP($B$1,リーグ割り当て!$B$3:$E$12,4,FALSE),2),"")</f>
        <v/>
      </c>
      <c r="D18" s="56" t="str">
        <f>IF($A18&lt;=$B$2,INDEX(リーグ割り当て!$C$18:$E$117,$A18+VLOOKUP($B$1,リーグ割り当て!$B$3:$E$12,4,FALSE),3),"")</f>
        <v/>
      </c>
      <c r="F18" s="54">
        <v>13</v>
      </c>
      <c r="G18" s="57" t="str">
        <f t="shared" ca="1" si="0"/>
        <v/>
      </c>
      <c r="H18" s="58">
        <f t="shared" ca="1" si="1"/>
        <v>0</v>
      </c>
      <c r="I18" s="59" t="str">
        <f ca="1">IF(G18="","",CONCATENATE(F18,"位:",G18,"/",H18,"pt "))</f>
        <v/>
      </c>
      <c r="K18" s="60" t="str">
        <f t="shared" si="3"/>
        <v/>
      </c>
      <c r="L18" s="77"/>
      <c r="M18" s="77"/>
      <c r="N18" s="77"/>
      <c r="O18" s="77"/>
      <c r="P18" s="77"/>
      <c r="Q18" s="62" t="str">
        <f t="shared" ca="1" si="4"/>
        <v xml:space="preserve">騎士道 - </v>
      </c>
      <c r="R18" s="62" t="str">
        <f t="shared" ca="1" si="5"/>
        <v xml:space="preserve"> / マフィ - </v>
      </c>
      <c r="S18" s="62" t="str">
        <f t="shared" ca="1" si="6"/>
        <v xml:space="preserve"> / やかた-</v>
      </c>
      <c r="T18" s="62" t="str">
        <f t="shared" ca="1" si="7"/>
        <v xml:space="preserve"> / タニシ - </v>
      </c>
      <c r="U18" s="62" t="str">
        <f t="shared" ca="1" si="8"/>
        <v xml:space="preserve"> / トラプ - </v>
      </c>
      <c r="V18" s="62" t="str">
        <f t="shared" ca="1" si="9"/>
        <v xml:space="preserve"> / ベルB - </v>
      </c>
      <c r="W18" s="62" t="str">
        <f t="shared" ca="1" si="10"/>
        <v xml:space="preserve"> / アミス - </v>
      </c>
      <c r="X18" s="62" t="str">
        <f t="shared" ca="1" si="11"/>
        <v xml:space="preserve"> / いた心 - </v>
      </c>
      <c r="Y18" s="62" t="str">
        <f t="shared" ca="1" si="12"/>
        <v xml:space="preserve"> / ぷにず - </v>
      </c>
      <c r="Z18" s="62" t="str">
        <f t="shared" ca="1" si="13"/>
        <v xml:space="preserve"> / ガーン - </v>
      </c>
      <c r="AA18" s="62" t="str">
        <f t="shared" ca="1" si="14"/>
        <v/>
      </c>
      <c r="AB18" s="62" t="str">
        <f t="shared" ca="1" si="15"/>
        <v/>
      </c>
      <c r="AC18" s="63" t="str">
        <f t="shared" ca="1" si="16"/>
        <v/>
      </c>
      <c r="AE18" s="43"/>
      <c r="AF18" s="44"/>
      <c r="AG18" s="76" t="str">
        <f t="shared" si="17"/>
        <v/>
      </c>
      <c r="AH18" s="71" t="str">
        <f t="shared" ca="1" si="19"/>
        <v/>
      </c>
      <c r="AI18" s="73" t="str">
        <f t="shared" ca="1" si="21"/>
        <v/>
      </c>
      <c r="AJ18" s="73" t="str">
        <f t="shared" ca="1" si="23"/>
        <v/>
      </c>
      <c r="AK18" s="73" t="str">
        <f t="shared" ca="1" si="25"/>
        <v/>
      </c>
      <c r="AL18" s="73" t="str">
        <f t="shared" ca="1" si="27"/>
        <v/>
      </c>
      <c r="AM18" s="73" t="str">
        <f t="shared" ca="1" si="29"/>
        <v/>
      </c>
      <c r="AN18" s="73" t="str">
        <f t="shared" ca="1" si="31"/>
        <v/>
      </c>
      <c r="AO18" s="73" t="str">
        <f t="shared" ca="1" si="33"/>
        <v/>
      </c>
      <c r="AP18" s="73" t="str">
        <f ca="1">IF(OR($AG18="",AP$7=""),"",IF(ISBLANK(VLOOKUP($AG18,OFFSET($B$23:$AC$35,0,(COLUMN()-COLUMN($AH$8))*2,13,2),2,FALSE)),"",VLOOKUP($AG18,OFFSET($B$23:$AC$35,0,(COLUMN()-COLUMN($AH$8))*2,13,2),2,FALSE)))</f>
        <v/>
      </c>
      <c r="AQ18" s="73" t="str">
        <f ca="1">IF(OR($AG18="",AQ$7=""),"",IF(ISBLANK(VLOOKUP($AG18,OFFSET($B$23:$AC$35,0,(COLUMN()-COLUMN($AH$8))*2,13,2),2,FALSE)),"",VLOOKUP($AG18,OFFSET($B$23:$AC$35,0,(COLUMN()-COLUMN($AH$8))*2,13,2),2,FALSE)))</f>
        <v/>
      </c>
      <c r="AR18" s="72"/>
      <c r="AS18" s="73" t="str">
        <f ca="1">IF(OR($AG18="",AS$7=""),"",IF(ISBLANK(VLOOKUP($AG18,OFFSET($B$23:$AC$35,0,(COLUMN()-COLUMN($AH$8))*2,13,2),2,FALSE)),"",VLOOKUP($AG18,OFFSET($B$23:$AC$35,0,(COLUMN()-COLUMN($AH$8))*2,13,2),2,FALSE)))</f>
        <v/>
      </c>
      <c r="AT18" s="73" t="str">
        <f ca="1">IF(OR($AG18="",AT$7=""),"",IF(ISBLANK(VLOOKUP($AG18,OFFSET($B$23:$AC$35,0,(COLUMN()-COLUMN($AH$8))*2,13,2),2,FALSE)),"",VLOOKUP($AG18,OFFSET($B$23:$AC$35,0,(COLUMN()-COLUMN($AH$8))*2,13,2),2,FALSE)))</f>
        <v/>
      </c>
      <c r="AU18" s="74" t="str">
        <f ca="1">IF(OR($AG18="",AU$7=""),"",IF(ISBLANK(VLOOKUP($AG18,OFFSET($B$23:$AC$35,0,(COLUMN()-COLUMN($AH$8))*2,13,2),2,FALSE)),"",VLOOKUP($AG18,OFFSET($B$23:$AC$35,0,(COLUMN()-COLUMN($AH$8))*2,13,2),2,FALSE)))</f>
        <v/>
      </c>
    </row>
    <row r="19" spans="1:47">
      <c r="A19" s="78">
        <v>14</v>
      </c>
      <c r="B19" s="79" t="str">
        <f>IF($A19&lt;=$B$2,INDEX(リーグ割り当て!$C$18:$E$117,$A19+VLOOKUP($B$1,リーグ割り当て!$B$3:$E$12,4,FALSE),1),"")</f>
        <v/>
      </c>
      <c r="C19" s="79" t="str">
        <f>IF($A19&lt;=$B$2,INDEX(リーグ割り当て!$C$18:$E$117,$A19+VLOOKUP($B$1,リーグ割り当て!$B$3:$E$12,4,FALSE),2),"")</f>
        <v/>
      </c>
      <c r="D19" s="80" t="str">
        <f>IF($A19&lt;=$B$2,INDEX(リーグ割り当て!$C$18:$E$117,$A19+VLOOKUP($B$1,リーグ割り当て!$B$3:$E$12,4,FALSE),3),"")</f>
        <v/>
      </c>
      <c r="F19" s="78">
        <v>14</v>
      </c>
      <c r="G19" s="81" t="str">
        <f t="shared" ca="1" si="0"/>
        <v/>
      </c>
      <c r="H19" s="82">
        <f t="shared" ca="1" si="1"/>
        <v>0</v>
      </c>
      <c r="I19" s="59" t="str">
        <f ca="1">IF(G19="","",CONCATENATE(F19,":",G19,"/",H19,"pt "))</f>
        <v/>
      </c>
      <c r="K19" s="83"/>
      <c r="L19" s="83"/>
      <c r="M19" s="83"/>
      <c r="N19" s="83"/>
      <c r="O19" s="83"/>
      <c r="P19" s="83"/>
      <c r="Q19" s="83"/>
      <c r="R19" s="83"/>
      <c r="S19" s="83"/>
      <c r="T19" s="83"/>
      <c r="U19" s="83"/>
      <c r="V19" s="83"/>
      <c r="W19" s="83"/>
      <c r="X19" s="84"/>
      <c r="Y19" s="84"/>
      <c r="Z19" s="84"/>
      <c r="AA19" s="84"/>
      <c r="AB19" s="84"/>
      <c r="AC19" s="84"/>
      <c r="AE19" s="43"/>
      <c r="AF19" s="44"/>
      <c r="AG19" s="76" t="str">
        <f t="shared" si="17"/>
        <v/>
      </c>
      <c r="AH19" s="71" t="str">
        <f t="shared" ca="1" si="19"/>
        <v/>
      </c>
      <c r="AI19" s="73" t="str">
        <f t="shared" ca="1" si="21"/>
        <v/>
      </c>
      <c r="AJ19" s="73" t="str">
        <f t="shared" ca="1" si="23"/>
        <v/>
      </c>
      <c r="AK19" s="73" t="str">
        <f t="shared" ca="1" si="25"/>
        <v/>
      </c>
      <c r="AL19" s="73" t="str">
        <f t="shared" ca="1" si="27"/>
        <v/>
      </c>
      <c r="AM19" s="73" t="str">
        <f t="shared" ca="1" si="29"/>
        <v/>
      </c>
      <c r="AN19" s="73" t="str">
        <f t="shared" ca="1" si="31"/>
        <v/>
      </c>
      <c r="AO19" s="73" t="str">
        <f t="shared" ca="1" si="33"/>
        <v/>
      </c>
      <c r="AP19" s="73" t="str">
        <f ca="1">IF(OR($AG19="",AP$7=""),"",IF(ISBLANK(VLOOKUP($AG19,OFFSET($B$23:$AC$35,0,(COLUMN()-COLUMN($AH$8))*2,13,2),2,FALSE)),"",VLOOKUP($AG19,OFFSET($B$23:$AC$35,0,(COLUMN()-COLUMN($AH$8))*2,13,2),2,FALSE)))</f>
        <v/>
      </c>
      <c r="AQ19" s="73" t="str">
        <f ca="1">IF(OR($AG19="",AQ$7=""),"",IF(ISBLANK(VLOOKUP($AG19,OFFSET($B$23:$AC$35,0,(COLUMN()-COLUMN($AH$8))*2,13,2),2,FALSE)),"",VLOOKUP($AG19,OFFSET($B$23:$AC$35,0,(COLUMN()-COLUMN($AH$8))*2,13,2),2,FALSE)))</f>
        <v/>
      </c>
      <c r="AR19" s="73" t="str">
        <f ca="1">IF(OR($AG19="",AR$7=""),"",IF(ISBLANK(VLOOKUP($AG19,OFFSET($B$23:$AC$35,0,(COLUMN()-COLUMN($AH$8))*2,13,2),2,FALSE)),"",VLOOKUP($AG19,OFFSET($B$23:$AC$35,0,(COLUMN()-COLUMN($AH$8))*2,13,2),2,FALSE)))</f>
        <v/>
      </c>
      <c r="AS19" s="72"/>
      <c r="AT19" s="73" t="str">
        <f ca="1">IF(OR($AG19="",AT$7=""),"",IF(ISBLANK(VLOOKUP($AG19,OFFSET($B$23:$AC$35,0,(COLUMN()-COLUMN($AH$8))*2,13,2),2,FALSE)),"",VLOOKUP($AG19,OFFSET($B$23:$AC$35,0,(COLUMN()-COLUMN($AH$8))*2,13,2),2,FALSE)))</f>
        <v/>
      </c>
      <c r="AU19" s="74" t="str">
        <f ca="1">IF(OR($AG19="",AU$7=""),"",IF(ISBLANK(VLOOKUP($AG19,OFFSET($B$23:$AC$35,0,(COLUMN()-COLUMN($AH$8))*2,13,2),2,FALSE)),"",VLOOKUP($AG19,OFFSET($B$23:$AC$35,0,(COLUMN()-COLUMN($AH$8))*2,13,2),2,FALSE)))</f>
        <v/>
      </c>
    </row>
    <row r="20" spans="1:47">
      <c r="AE20" s="43"/>
      <c r="AF20" s="44"/>
      <c r="AG20" s="76" t="str">
        <f t="shared" si="17"/>
        <v/>
      </c>
      <c r="AH20" s="71" t="str">
        <f t="shared" ca="1" si="19"/>
        <v/>
      </c>
      <c r="AI20" s="73" t="str">
        <f t="shared" ca="1" si="21"/>
        <v/>
      </c>
      <c r="AJ20" s="73" t="str">
        <f t="shared" ca="1" si="23"/>
        <v/>
      </c>
      <c r="AK20" s="73" t="str">
        <f t="shared" ca="1" si="25"/>
        <v/>
      </c>
      <c r="AL20" s="73" t="str">
        <f t="shared" ca="1" si="27"/>
        <v/>
      </c>
      <c r="AM20" s="73" t="str">
        <f t="shared" ca="1" si="29"/>
        <v/>
      </c>
      <c r="AN20" s="73" t="str">
        <f t="shared" ca="1" si="31"/>
        <v/>
      </c>
      <c r="AO20" s="73" t="str">
        <f t="shared" ca="1" si="33"/>
        <v/>
      </c>
      <c r="AP20" s="73" t="str">
        <f ca="1">IF(OR($AG20="",AP$7=""),"",IF(ISBLANK(VLOOKUP($AG20,OFFSET($B$23:$AC$35,0,(COLUMN()-COLUMN($AH$8))*2,13,2),2,FALSE)),"",VLOOKUP($AG20,OFFSET($B$23:$AC$35,0,(COLUMN()-COLUMN($AH$8))*2,13,2),2,FALSE)))</f>
        <v/>
      </c>
      <c r="AQ20" s="73" t="str">
        <f ca="1">IF(OR($AG20="",AQ$7=""),"",IF(ISBLANK(VLOOKUP($AG20,OFFSET($B$23:$AC$35,0,(COLUMN()-COLUMN($AH$8))*2,13,2),2,FALSE)),"",VLOOKUP($AG20,OFFSET($B$23:$AC$35,0,(COLUMN()-COLUMN($AH$8))*2,13,2),2,FALSE)))</f>
        <v/>
      </c>
      <c r="AR20" s="73" t="str">
        <f ca="1">IF(OR($AG20="",AR$7=""),"",IF(ISBLANK(VLOOKUP($AG20,OFFSET($B$23:$AC$35,0,(COLUMN()-COLUMN($AH$8))*2,13,2),2,FALSE)),"",VLOOKUP($AG20,OFFSET($B$23:$AC$35,0,(COLUMN()-COLUMN($AH$8))*2,13,2),2,FALSE)))</f>
        <v/>
      </c>
      <c r="AS20" s="73" t="str">
        <f ca="1">IF(OR($AG20="",AS$7=""),"",IF(ISBLANK(VLOOKUP($AG20,OFFSET($B$23:$AC$35,0,(COLUMN()-COLUMN($AH$8))*2,13,2),2,FALSE)),"",VLOOKUP($AG20,OFFSET($B$23:$AC$35,0,(COLUMN()-COLUMN($AH$8))*2,13,2),2,FALSE)))</f>
        <v/>
      </c>
      <c r="AT20" s="72"/>
      <c r="AU20" s="74" t="str">
        <f ca="1">IF(OR($AG20="",AU$7=""),"",IF(ISBLANK(VLOOKUP($AG20,OFFSET($B$23:$AC$35,0,(COLUMN()-COLUMN($AH$8))*2,13,2),2,FALSE)),"",VLOOKUP($AG20,OFFSET($B$23:$AC$35,0,(COLUMN()-COLUMN($AH$8))*2,13,2),2,FALSE)))</f>
        <v/>
      </c>
    </row>
    <row r="21" spans="1:47" ht="17.25">
      <c r="P21" s="85"/>
      <c r="Q21" s="85"/>
      <c r="R21" s="85"/>
      <c r="S21" s="85"/>
      <c r="T21" s="85"/>
      <c r="U21" s="85"/>
      <c r="V21" s="86"/>
      <c r="W21" s="86"/>
      <c r="X21" s="86"/>
      <c r="Y21" s="86"/>
      <c r="Z21" s="86"/>
      <c r="AA21" s="86"/>
      <c r="AB21" s="86"/>
      <c r="AC21" s="86"/>
      <c r="AE21" s="43"/>
      <c r="AF21" s="44"/>
      <c r="AG21" s="87" t="str">
        <f t="shared" si="17"/>
        <v/>
      </c>
      <c r="AH21" s="88" t="str">
        <f t="shared" ca="1" si="19"/>
        <v/>
      </c>
      <c r="AI21" s="89" t="str">
        <f t="shared" ca="1" si="21"/>
        <v/>
      </c>
      <c r="AJ21" s="89" t="str">
        <f t="shared" ca="1" si="23"/>
        <v/>
      </c>
      <c r="AK21" s="89" t="str">
        <f t="shared" ca="1" si="25"/>
        <v/>
      </c>
      <c r="AL21" s="89" t="str">
        <f t="shared" ca="1" si="27"/>
        <v/>
      </c>
      <c r="AM21" s="89" t="str">
        <f t="shared" ca="1" si="29"/>
        <v/>
      </c>
      <c r="AN21" s="89" t="str">
        <f t="shared" ca="1" si="31"/>
        <v/>
      </c>
      <c r="AO21" s="89" t="str">
        <f t="shared" ca="1" si="33"/>
        <v/>
      </c>
      <c r="AP21" s="89" t="str">
        <f ca="1">IF(OR($AG21="",AP$7=""),"",IF(ISBLANK(VLOOKUP($AG21,OFFSET($B$23:$AC$35,0,(COLUMN()-COLUMN($AH$8))*2,13,2),2,FALSE)),"",VLOOKUP($AG21,OFFSET($B$23:$AC$35,0,(COLUMN()-COLUMN($AH$8))*2,13,2),2,FALSE)))</f>
        <v/>
      </c>
      <c r="AQ21" s="89" t="str">
        <f ca="1">IF(OR($AG21="",AQ$7=""),"",IF(ISBLANK(VLOOKUP($AG21,OFFSET($B$23:$AC$35,0,(COLUMN()-COLUMN($AH$8))*2,13,2),2,FALSE)),"",VLOOKUP($AG21,OFFSET($B$23:$AC$35,0,(COLUMN()-COLUMN($AH$8))*2,13,2),2,FALSE)))</f>
        <v/>
      </c>
      <c r="AR21" s="89" t="str">
        <f ca="1">IF(OR($AG21="",AR$7=""),"",IF(ISBLANK(VLOOKUP($AG21,OFFSET($B$23:$AC$35,0,(COLUMN()-COLUMN($AH$8))*2,13,2),2,FALSE)),"",VLOOKUP($AG21,OFFSET($B$23:$AC$35,0,(COLUMN()-COLUMN($AH$8))*2,13,2),2,FALSE)))</f>
        <v/>
      </c>
      <c r="AS21" s="89" t="str">
        <f ca="1">IF(OR($AG21="",AS$7=""),"",IF(ISBLANK(VLOOKUP($AG21,OFFSET($B$23:$AC$35,0,(COLUMN()-COLUMN($AH$8))*2,13,2),2,FALSE)),"",VLOOKUP($AG21,OFFSET($B$23:$AC$35,0,(COLUMN()-COLUMN($AH$8))*2,13,2),2,FALSE)))</f>
        <v/>
      </c>
      <c r="AT21" s="89" t="str">
        <f ca="1">IF(OR($AG21="",AT$7=""),"",IF(ISBLANK(VLOOKUP($AG21,OFFSET($B$23:$AC$35,0,(COLUMN()-COLUMN($AH$8))*2,13,2),2,FALSE)),"",VLOOKUP($AG21,OFFSET($B$23:$AC$35,0,(COLUMN()-COLUMN($AH$8))*2,13,2),2,FALSE)))</f>
        <v/>
      </c>
      <c r="AU21" s="90"/>
    </row>
    <row r="22" spans="1:47">
      <c r="A22" s="64"/>
      <c r="B22" s="91" t="str">
        <f>B6</f>
        <v>騎士道</v>
      </c>
      <c r="C22" s="92">
        <f>SUM(C23:C35)</f>
        <v>0</v>
      </c>
      <c r="D22" s="92" t="str">
        <f>B7</f>
        <v>マフィ</v>
      </c>
      <c r="E22" s="92">
        <f>SUM(E23:E35)</f>
        <v>0</v>
      </c>
      <c r="F22" s="92" t="str">
        <f>B8</f>
        <v>やかた</v>
      </c>
      <c r="G22" s="92">
        <f>SUM(G23:G35)</f>
        <v>0</v>
      </c>
      <c r="H22" s="92" t="str">
        <f>B9</f>
        <v>タニシ</v>
      </c>
      <c r="I22" s="92">
        <f>SUM(I23:I35)</f>
        <v>0</v>
      </c>
      <c r="J22" s="92" t="str">
        <f>B10</f>
        <v>トラプ</v>
      </c>
      <c r="K22" s="92">
        <f>SUM(K23:K35)</f>
        <v>0</v>
      </c>
      <c r="L22" s="92" t="str">
        <f>B11</f>
        <v>ベルB</v>
      </c>
      <c r="M22" s="92">
        <f>SUM(M23:M35)</f>
        <v>0</v>
      </c>
      <c r="N22" s="92" t="str">
        <f>IF(ISBLANK($B12),"",$B12)</f>
        <v>アミス</v>
      </c>
      <c r="O22" s="92">
        <f>SUM(O23:O35)</f>
        <v>0</v>
      </c>
      <c r="P22" s="92" t="str">
        <f>IF(ISBLANK($B13),"",$B13)</f>
        <v>いた心</v>
      </c>
      <c r="Q22" s="92">
        <f>SUM(Q23:Q35)</f>
        <v>0</v>
      </c>
      <c r="R22" s="92" t="str">
        <f>IF(ISBLANK($B14),"",$B14)</f>
        <v>ぷにず</v>
      </c>
      <c r="S22" s="92">
        <f>SUM(S23:S35)</f>
        <v>0</v>
      </c>
      <c r="T22" s="92" t="str">
        <f>IF(ISBLANK($B15),"",$B15)</f>
        <v>ガーン</v>
      </c>
      <c r="U22" s="92">
        <f>SUM(U23:U35)</f>
        <v>0</v>
      </c>
      <c r="V22" s="92" t="str">
        <f>IF(ISBLANK($B16),"",$B16)</f>
        <v/>
      </c>
      <c r="W22" s="92">
        <f>SUM(W23:W35)</f>
        <v>0</v>
      </c>
      <c r="X22" s="92" t="str">
        <f>IF(ISBLANK($B17),"",$B17)</f>
        <v/>
      </c>
      <c r="Y22" s="92">
        <f>SUM(Y23:Y35)</f>
        <v>0</v>
      </c>
      <c r="Z22" s="92" t="str">
        <f>IF(ISBLANK($B18),"",$B18)</f>
        <v/>
      </c>
      <c r="AA22" s="92">
        <f>SUM(AA23:AA35)</f>
        <v>0</v>
      </c>
      <c r="AB22" s="92" t="str">
        <f>IF(ISBLANK($B19),"",$B19)</f>
        <v/>
      </c>
      <c r="AC22" s="93">
        <f>SUM(AC23:AC35)</f>
        <v>0</v>
      </c>
      <c r="AE22" s="43"/>
      <c r="AF22" s="44"/>
      <c r="AG22" s="94" t="s">
        <v>186</v>
      </c>
      <c r="AH22" s="95">
        <f t="shared" ref="AH22:AU22" ca="1" si="34">COUNTIF(AH$8:AH$21,3)</f>
        <v>0</v>
      </c>
      <c r="AI22" s="96">
        <f t="shared" ca="1" si="34"/>
        <v>0</v>
      </c>
      <c r="AJ22" s="96">
        <f t="shared" ca="1" si="34"/>
        <v>0</v>
      </c>
      <c r="AK22" s="96">
        <f t="shared" ca="1" si="34"/>
        <v>0</v>
      </c>
      <c r="AL22" s="96">
        <f t="shared" ca="1" si="34"/>
        <v>0</v>
      </c>
      <c r="AM22" s="96">
        <f t="shared" ca="1" si="34"/>
        <v>0</v>
      </c>
      <c r="AN22" s="96">
        <f t="shared" ca="1" si="34"/>
        <v>0</v>
      </c>
      <c r="AO22" s="96">
        <f t="shared" ca="1" si="34"/>
        <v>0</v>
      </c>
      <c r="AP22" s="96">
        <f t="shared" ca="1" si="34"/>
        <v>0</v>
      </c>
      <c r="AQ22" s="96">
        <f t="shared" ca="1" si="34"/>
        <v>0</v>
      </c>
      <c r="AR22" s="96">
        <f t="shared" ca="1" si="34"/>
        <v>0</v>
      </c>
      <c r="AS22" s="96">
        <f t="shared" ca="1" si="34"/>
        <v>0</v>
      </c>
      <c r="AT22" s="96">
        <f t="shared" ca="1" si="34"/>
        <v>0</v>
      </c>
      <c r="AU22" s="97">
        <f t="shared" ca="1" si="34"/>
        <v>0</v>
      </c>
    </row>
    <row r="23" spans="1:47">
      <c r="A23" s="75" t="s">
        <v>187</v>
      </c>
      <c r="B23" s="98" t="str">
        <f ca="1">IF(ISBLANK(OFFSET(対戦表!A2,$B$3,1)),"",IF(OFFSET(対戦表!A2,$B$3,1)=0,"-",INDEX($B$6:$B$20,OFFSET(対戦表!A2,$B$3,1))))</f>
        <v>ガーン</v>
      </c>
      <c r="C23" s="99"/>
      <c r="D23" s="100" t="str">
        <f ca="1">IF(ISBLANK(OFFSET(対戦表!B2,$B$3,1)),"",IF(OFFSET(対戦表!B2,$B$3,1)=0,"-",INDEX($B$6:$B$20,OFFSET(対戦表!B2,$B$3,1))))</f>
        <v>タニシ</v>
      </c>
      <c r="E23" s="99"/>
      <c r="F23" s="100" t="str">
        <f ca="1">IF(ISBLANK(OFFSET(対戦表!C2,$B$3,1)),"",IF(OFFSET(対戦表!C2,$B$3,1)=0,"-",INDEX($B$6:$B$20,OFFSET(対戦表!C2,$B$3,1))))</f>
        <v>トラプ</v>
      </c>
      <c r="G23" s="99"/>
      <c r="H23" s="100" t="str">
        <f ca="1">IF(ISBLANK(OFFSET(対戦表!D2,$B$3,1)),"",IF(OFFSET(対戦表!D2,$B$3,1)=0,"-",INDEX($B$6:$B$20,OFFSET(対戦表!D2,$B$3,1))))</f>
        <v>マフィ</v>
      </c>
      <c r="I23" s="99"/>
      <c r="J23" s="100" t="str">
        <f ca="1">IF(ISBLANK(OFFSET(対戦表!E2,$B$3,1)),"",IF(OFFSET(対戦表!E2,$B$3,1)=0,"-",INDEX($B$6:$B$20,OFFSET(対戦表!E2,$B$3,1))))</f>
        <v>やかた</v>
      </c>
      <c r="K23" s="99"/>
      <c r="L23" s="100" t="str">
        <f ca="1">IF(ISBLANK(OFFSET(対戦表!F2,$B$3,1)),"",IF(OFFSET(対戦表!F2,$B$3,1)=0,"-",INDEX($B$6:$B$20,OFFSET(対戦表!F2,$B$3,1))))</f>
        <v>いた心</v>
      </c>
      <c r="M23" s="99"/>
      <c r="N23" s="100" t="str">
        <f ca="1">IF(ISBLANK(OFFSET(対戦表!G2,$B$3,1)),"",IF(OFFSET(対戦表!G2,$B$3,1)=0,"-",INDEX($B$6:$B$20,OFFSET(対戦表!G2,$B$3,1))))</f>
        <v>ぷにず</v>
      </c>
      <c r="O23" s="99"/>
      <c r="P23" s="100" t="str">
        <f ca="1">IF(ISBLANK(OFFSET(対戦表!H2,$B$3,1)),"",IF(OFFSET(対戦表!H2,$B$3,1)=0,"-",INDEX($B$6:$B$20,OFFSET(対戦表!H2,$B$3,1))))</f>
        <v>ベルB</v>
      </c>
      <c r="Q23" s="99"/>
      <c r="R23" s="100" t="str">
        <f ca="1">IF(ISBLANK(OFFSET(対戦表!I2,$B$3,1)),"",IF(OFFSET(対戦表!I2,$B$3,1)=0,"-",INDEX($B$6:$B$20,OFFSET(対戦表!I2,$B$3,1))))</f>
        <v>アミス</v>
      </c>
      <c r="S23" s="99"/>
      <c r="T23" s="100" t="str">
        <f ca="1">IF(ISBLANK(OFFSET(対戦表!J2,$B$3,1)),"",IF(OFFSET(対戦表!J2,$B$3,1)=0,"-",INDEX($B$6:$B$20,OFFSET(対戦表!J2,$B$3,1))))</f>
        <v>騎士道</v>
      </c>
      <c r="U23" s="99"/>
      <c r="V23" s="100" t="str">
        <f ca="1">IF(ISBLANK(OFFSET(対戦表!K2,$B$3,1)),"",IF(OFFSET(対戦表!K2,$B$3,1)=0,"-",INDEX($B$6:$B$20,OFFSET(対戦表!K2,$B$3,1))))</f>
        <v/>
      </c>
      <c r="W23" s="99"/>
      <c r="X23" s="100" t="str">
        <f ca="1">IF(ISBLANK(OFFSET(対戦表!L2,$B$3,1)),"",IF(OFFSET(対戦表!L2,$B$3,1)=0,"-",INDEX($B$6:$B$20,OFFSET(対戦表!L2,$B$3,1))))</f>
        <v/>
      </c>
      <c r="Y23" s="99"/>
      <c r="Z23" s="100" t="str">
        <f ca="1">IF(ISBLANK(OFFSET(対戦表!M2,$B$3,1)),"",IF(OFFSET(対戦表!M2,$B$3,1)=0,"-",INDEX($B$6:$B$20,OFFSET(対戦表!M2,$B$3,1))))</f>
        <v/>
      </c>
      <c r="AA23" s="99"/>
      <c r="AB23" s="100" t="str">
        <f ca="1">IF(ISBLANK(OFFSET(対戦表!N2,$B$3,1)),"",IF(OFFSET(対戦表!N2,$B$3,1)=0,"-",INDEX($B$6:$B$20,OFFSET(対戦表!N2,$B$3,1))))</f>
        <v/>
      </c>
      <c r="AC23" s="99"/>
      <c r="AE23" s="43"/>
      <c r="AF23" s="44"/>
      <c r="AG23" s="101" t="s">
        <v>188</v>
      </c>
      <c r="AH23" s="102">
        <f t="shared" ref="AH23:AU23" ca="1" si="35">COUNTIF(AH$8:AH$21,2)</f>
        <v>0</v>
      </c>
      <c r="AI23" s="103">
        <f t="shared" ca="1" si="35"/>
        <v>0</v>
      </c>
      <c r="AJ23" s="103">
        <f t="shared" ca="1" si="35"/>
        <v>0</v>
      </c>
      <c r="AK23" s="103">
        <f t="shared" ca="1" si="35"/>
        <v>0</v>
      </c>
      <c r="AL23" s="103">
        <f t="shared" ca="1" si="35"/>
        <v>0</v>
      </c>
      <c r="AM23" s="103">
        <f t="shared" ca="1" si="35"/>
        <v>0</v>
      </c>
      <c r="AN23" s="103">
        <f t="shared" ca="1" si="35"/>
        <v>0</v>
      </c>
      <c r="AO23" s="103">
        <f t="shared" ca="1" si="35"/>
        <v>0</v>
      </c>
      <c r="AP23" s="103">
        <f t="shared" ca="1" si="35"/>
        <v>0</v>
      </c>
      <c r="AQ23" s="103">
        <f t="shared" ca="1" si="35"/>
        <v>0</v>
      </c>
      <c r="AR23" s="103">
        <f t="shared" ca="1" si="35"/>
        <v>0</v>
      </c>
      <c r="AS23" s="103">
        <f t="shared" ca="1" si="35"/>
        <v>0</v>
      </c>
      <c r="AT23" s="103">
        <f t="shared" ca="1" si="35"/>
        <v>0</v>
      </c>
      <c r="AU23" s="104">
        <f t="shared" ca="1" si="35"/>
        <v>0</v>
      </c>
    </row>
    <row r="24" spans="1:47">
      <c r="A24" s="75" t="s">
        <v>189</v>
      </c>
      <c r="B24" s="105" t="str">
        <f ca="1">IF(ISBLANK(OFFSET(対戦表!A3,$B$3,1)),"",IF(OFFSET(対戦表!A3,$B$3,1)=0,"-",INDEX($B$6:$B$20,OFFSET(対戦表!A3,$B$3,1))))</f>
        <v>ベルB</v>
      </c>
      <c r="C24" s="106"/>
      <c r="D24" s="107" t="str">
        <f ca="1">IF(ISBLANK(OFFSET(対戦表!B3,$B$3,1)),"",IF(OFFSET(対戦表!B3,$B$3,1)=0,"-",INDEX($B$6:$B$20,OFFSET(対戦表!B3,$B$3,1))))</f>
        <v>ガーン</v>
      </c>
      <c r="E24" s="106"/>
      <c r="F24" s="107" t="str">
        <f ca="1">IF(ISBLANK(OFFSET(対戦表!C3,$B$3,1)),"",IF(OFFSET(対戦表!C3,$B$3,1)=0,"-",INDEX($B$6:$B$20,OFFSET(対戦表!C3,$B$3,1))))</f>
        <v>アミス</v>
      </c>
      <c r="G24" s="106"/>
      <c r="H24" s="107" t="str">
        <f ca="1">IF(ISBLANK(OFFSET(対戦表!D3,$B$3,1)),"",IF(OFFSET(対戦表!D3,$B$3,1)=0,"-",INDEX($B$6:$B$20,OFFSET(対戦表!D3,$B$3,1))))</f>
        <v>ぷにず</v>
      </c>
      <c r="I24" s="106"/>
      <c r="J24" s="107" t="str">
        <f ca="1">IF(ISBLANK(OFFSET(対戦表!E3,$B$3,1)),"",IF(OFFSET(対戦表!E3,$B$3,1)=0,"-",INDEX($B$6:$B$20,OFFSET(対戦表!E3,$B$3,1))))</f>
        <v>いた心</v>
      </c>
      <c r="K24" s="106"/>
      <c r="L24" s="107" t="str">
        <f ca="1">IF(ISBLANK(OFFSET(対戦表!F3,$B$3,1)),"",IF(OFFSET(対戦表!F3,$B$3,1)=0,"-",INDEX($B$6:$B$20,OFFSET(対戦表!F3,$B$3,1))))</f>
        <v>騎士道</v>
      </c>
      <c r="M24" s="106"/>
      <c r="N24" s="107" t="str">
        <f ca="1">IF(ISBLANK(OFFSET(対戦表!G3,$B$3,1)),"",IF(OFFSET(対戦表!G3,$B$3,1)=0,"-",INDEX($B$6:$B$20,OFFSET(対戦表!G3,$B$3,1))))</f>
        <v>やかた</v>
      </c>
      <c r="O24" s="106"/>
      <c r="P24" s="107" t="str">
        <f ca="1">IF(ISBLANK(OFFSET(対戦表!H3,$B$3,1)),"",IF(OFFSET(対戦表!H3,$B$3,1)=0,"-",INDEX($B$6:$B$20,OFFSET(対戦表!H3,$B$3,1))))</f>
        <v>トラプ</v>
      </c>
      <c r="Q24" s="106"/>
      <c r="R24" s="107" t="str">
        <f ca="1">IF(ISBLANK(OFFSET(対戦表!I3,$B$3,1)),"",IF(OFFSET(対戦表!I3,$B$3,1)=0,"-",INDEX($B$6:$B$20,OFFSET(対戦表!I3,$B$3,1))))</f>
        <v>タニシ</v>
      </c>
      <c r="S24" s="106"/>
      <c r="T24" s="107" t="str">
        <f ca="1">IF(ISBLANK(OFFSET(対戦表!J3,$B$3,1)),"",IF(OFFSET(対戦表!J3,$B$3,1)=0,"-",INDEX($B$6:$B$20,OFFSET(対戦表!J3,$B$3,1))))</f>
        <v>マフィ</v>
      </c>
      <c r="U24" s="106"/>
      <c r="V24" s="107" t="str">
        <f ca="1">IF(ISBLANK(OFFSET(対戦表!K3,$B$3,1)),"",IF(OFFSET(対戦表!K3,$B$3,1)=0,"-",INDEX($B$6:$B$20,OFFSET(対戦表!K3,$B$3,1))))</f>
        <v/>
      </c>
      <c r="W24" s="106"/>
      <c r="X24" s="107" t="str">
        <f ca="1">IF(ISBLANK(OFFSET(対戦表!L3,$B$3,1)),"",IF(OFFSET(対戦表!L3,$B$3,1)=0,"-",INDEX($B$6:$B$20,OFFSET(対戦表!L3,$B$3,1))))</f>
        <v/>
      </c>
      <c r="Y24" s="106"/>
      <c r="Z24" s="107" t="str">
        <f ca="1">IF(ISBLANK(OFFSET(対戦表!M3,$B$3,1)),"",IF(OFFSET(対戦表!M3,$B$3,1)=0,"-",INDEX($B$6:$B$20,OFFSET(対戦表!M3,$B$3,1))))</f>
        <v/>
      </c>
      <c r="AA24" s="106"/>
      <c r="AB24" s="107" t="str">
        <f ca="1">IF(ISBLANK(OFFSET(対戦表!N3,$B$3,1)),"",IF(OFFSET(対戦表!N3,$B$3,1)=0,"-",INDEX($B$6:$B$20,OFFSET(対戦表!N3,$B$3,1))))</f>
        <v/>
      </c>
      <c r="AC24" s="106"/>
      <c r="AE24" s="43"/>
      <c r="AF24" s="44"/>
      <c r="AG24" s="108" t="s">
        <v>190</v>
      </c>
      <c r="AH24" s="102">
        <f t="shared" ref="AH24:AU24" ca="1" si="36">COUNTIF(AH$8:AH$21,1)</f>
        <v>0</v>
      </c>
      <c r="AI24" s="103">
        <f t="shared" ca="1" si="36"/>
        <v>0</v>
      </c>
      <c r="AJ24" s="103">
        <f t="shared" ca="1" si="36"/>
        <v>0</v>
      </c>
      <c r="AK24" s="103">
        <f t="shared" ca="1" si="36"/>
        <v>0</v>
      </c>
      <c r="AL24" s="103">
        <f t="shared" ca="1" si="36"/>
        <v>0</v>
      </c>
      <c r="AM24" s="103">
        <f t="shared" ca="1" si="36"/>
        <v>0</v>
      </c>
      <c r="AN24" s="103">
        <f t="shared" ca="1" si="36"/>
        <v>0</v>
      </c>
      <c r="AO24" s="103">
        <f t="shared" ca="1" si="36"/>
        <v>0</v>
      </c>
      <c r="AP24" s="103">
        <f t="shared" ca="1" si="36"/>
        <v>0</v>
      </c>
      <c r="AQ24" s="103">
        <f t="shared" ca="1" si="36"/>
        <v>0</v>
      </c>
      <c r="AR24" s="103">
        <f t="shared" ca="1" si="36"/>
        <v>0</v>
      </c>
      <c r="AS24" s="103">
        <f t="shared" ca="1" si="36"/>
        <v>0</v>
      </c>
      <c r="AT24" s="103">
        <f t="shared" ca="1" si="36"/>
        <v>0</v>
      </c>
      <c r="AU24" s="104">
        <f t="shared" ca="1" si="36"/>
        <v>0</v>
      </c>
    </row>
    <row r="25" spans="1:47">
      <c r="A25" s="75" t="s">
        <v>191</v>
      </c>
      <c r="B25" s="105" t="str">
        <f ca="1">IF(ISBLANK(OFFSET(対戦表!A4,$B$3,1)),"",IF(OFFSET(対戦表!A4,$B$3,1)=0,"-",INDEX($B$6:$B$20,OFFSET(対戦表!A4,$B$3,1))))</f>
        <v>いた心</v>
      </c>
      <c r="C25" s="106"/>
      <c r="D25" s="107" t="str">
        <f ca="1">IF(ISBLANK(OFFSET(対戦表!B4,$B$3,1)),"",IF(OFFSET(対戦表!B4,$B$3,1)=0,"-",INDEX($B$6:$B$20,OFFSET(対戦表!B4,$B$3,1))))</f>
        <v>アミス</v>
      </c>
      <c r="E25" s="106"/>
      <c r="F25" s="107" t="str">
        <f ca="1">IF(ISBLANK(OFFSET(対戦表!C4,$B$3,1)),"",IF(OFFSET(対戦表!C4,$B$3,1)=0,"-",INDEX($B$6:$B$20,OFFSET(対戦表!C4,$B$3,1))))</f>
        <v>ベルB</v>
      </c>
      <c r="G25" s="106"/>
      <c r="H25" s="107" t="str">
        <f ca="1">IF(ISBLANK(OFFSET(対戦表!D4,$B$3,1)),"",IF(OFFSET(対戦表!D4,$B$3,1)=0,"-",INDEX($B$6:$B$20,OFFSET(対戦表!D4,$B$3,1))))</f>
        <v>ガーン</v>
      </c>
      <c r="I25" s="106"/>
      <c r="J25" s="107" t="str">
        <f ca="1">IF(ISBLANK(OFFSET(対戦表!E4,$B$3,1)),"",IF(OFFSET(対戦表!E4,$B$3,1)=0,"-",INDEX($B$6:$B$20,OFFSET(対戦表!E4,$B$3,1))))</f>
        <v>ぷにず</v>
      </c>
      <c r="K25" s="106"/>
      <c r="L25" s="107" t="str">
        <f ca="1">IF(ISBLANK(OFFSET(対戦表!F4,$B$3,1)),"",IF(OFFSET(対戦表!F4,$B$3,1)=0,"-",INDEX($B$6:$B$20,OFFSET(対戦表!F4,$B$3,1))))</f>
        <v>やかた</v>
      </c>
      <c r="M25" s="106"/>
      <c r="N25" s="107" t="str">
        <f ca="1">IF(ISBLANK(OFFSET(対戦表!G4,$B$3,1)),"",IF(OFFSET(対戦表!G4,$B$3,1)=0,"-",INDEX($B$6:$B$20,OFFSET(対戦表!G4,$B$3,1))))</f>
        <v>マフィ</v>
      </c>
      <c r="O25" s="106"/>
      <c r="P25" s="107" t="str">
        <f ca="1">IF(ISBLANK(OFFSET(対戦表!H4,$B$3,1)),"",IF(OFFSET(対戦表!H4,$B$3,1)=0,"-",INDEX($B$6:$B$20,OFFSET(対戦表!H4,$B$3,1))))</f>
        <v>騎士道</v>
      </c>
      <c r="Q25" s="106"/>
      <c r="R25" s="107" t="str">
        <f ca="1">IF(ISBLANK(OFFSET(対戦表!I4,$B$3,1)),"",IF(OFFSET(対戦表!I4,$B$3,1)=0,"-",INDEX($B$6:$B$20,OFFSET(対戦表!I4,$B$3,1))))</f>
        <v>トラプ</v>
      </c>
      <c r="S25" s="106"/>
      <c r="T25" s="107" t="str">
        <f ca="1">IF(ISBLANK(OFFSET(対戦表!J4,$B$3,1)),"",IF(OFFSET(対戦表!J4,$B$3,1)=0,"-",INDEX($B$6:$B$20,OFFSET(対戦表!J4,$B$3,1))))</f>
        <v>タニシ</v>
      </c>
      <c r="U25" s="106"/>
      <c r="V25" s="107" t="str">
        <f ca="1">IF(ISBLANK(OFFSET(対戦表!K4,$B$3,1)),"",IF(OFFSET(対戦表!K4,$B$3,1)=0,"-",INDEX($B$6:$B$20,OFFSET(対戦表!K4,$B$3,1))))</f>
        <v/>
      </c>
      <c r="W25" s="106"/>
      <c r="X25" s="107" t="str">
        <f ca="1">IF(ISBLANK(OFFSET(対戦表!L4,$B$3,1)),"",IF(OFFSET(対戦表!L4,$B$3,1)=0,"-",INDEX($B$6:$B$20,OFFSET(対戦表!L4,$B$3,1))))</f>
        <v/>
      </c>
      <c r="Y25" s="106"/>
      <c r="Z25" s="107" t="str">
        <f ca="1">IF(ISBLANK(OFFSET(対戦表!M4,$B$3,1)),"",IF(OFFSET(対戦表!M4,$B$3,1)=0,"-",INDEX($B$6:$B$20,OFFSET(対戦表!M4,$B$3,1))))</f>
        <v/>
      </c>
      <c r="AA25" s="106"/>
      <c r="AB25" s="107" t="str">
        <f ca="1">IF(ISBLANK(OFFSET(対戦表!N4,$B$3,1)),"",IF(OFFSET(対戦表!N4,$B$3,1)=0,"-",INDEX($B$6:$B$20,OFFSET(対戦表!N4,$B$3,1))))</f>
        <v/>
      </c>
      <c r="AC25" s="106"/>
      <c r="AE25" s="43"/>
      <c r="AF25" s="44"/>
      <c r="AG25" s="108" t="s">
        <v>192</v>
      </c>
      <c r="AH25" s="102">
        <f t="shared" ref="AH25:AU25" ca="1" si="37">COUNTIF(AH$8:AH$21,0)</f>
        <v>0</v>
      </c>
      <c r="AI25" s="103">
        <f t="shared" ca="1" si="37"/>
        <v>0</v>
      </c>
      <c r="AJ25" s="103">
        <f t="shared" ca="1" si="37"/>
        <v>0</v>
      </c>
      <c r="AK25" s="103">
        <f t="shared" ca="1" si="37"/>
        <v>0</v>
      </c>
      <c r="AL25" s="103">
        <f t="shared" ca="1" si="37"/>
        <v>0</v>
      </c>
      <c r="AM25" s="103">
        <f t="shared" ca="1" si="37"/>
        <v>0</v>
      </c>
      <c r="AN25" s="103">
        <f t="shared" ca="1" si="37"/>
        <v>0</v>
      </c>
      <c r="AO25" s="103">
        <f t="shared" ca="1" si="37"/>
        <v>0</v>
      </c>
      <c r="AP25" s="103">
        <f t="shared" ca="1" si="37"/>
        <v>0</v>
      </c>
      <c r="AQ25" s="103">
        <f t="shared" ca="1" si="37"/>
        <v>0</v>
      </c>
      <c r="AR25" s="103">
        <f t="shared" ca="1" si="37"/>
        <v>0</v>
      </c>
      <c r="AS25" s="103">
        <f t="shared" ca="1" si="37"/>
        <v>0</v>
      </c>
      <c r="AT25" s="103">
        <f t="shared" ca="1" si="37"/>
        <v>0</v>
      </c>
      <c r="AU25" s="104">
        <f t="shared" ca="1" si="37"/>
        <v>0</v>
      </c>
    </row>
    <row r="26" spans="1:47" ht="14.25" customHeight="1">
      <c r="A26" s="75" t="s">
        <v>193</v>
      </c>
      <c r="B26" s="105" t="str">
        <f ca="1">IF(ISBLANK(OFFSET(対戦表!A5,$B$3,1)),"",IF(OFFSET(対戦表!A5,$B$3,1)=0,"-",INDEX($B$6:$B$20,OFFSET(対戦表!A5,$B$3,1))))</f>
        <v>トラプ</v>
      </c>
      <c r="C26" s="106"/>
      <c r="D26" s="107" t="str">
        <f ca="1">IF(ISBLANK(OFFSET(対戦表!B5,$B$3,1)),"",IF(OFFSET(対戦表!B5,$B$3,1)=0,"-",INDEX($B$6:$B$20,OFFSET(対戦表!B5,$B$3,1))))</f>
        <v>ぷにず</v>
      </c>
      <c r="E26" s="106"/>
      <c r="F26" s="107" t="str">
        <f ca="1">IF(ISBLANK(OFFSET(対戦表!C5,$B$3,1)),"",IF(OFFSET(対戦表!C5,$B$3,1)=0,"-",INDEX($B$6:$B$20,OFFSET(対戦表!C5,$B$3,1))))</f>
        <v>ガーン</v>
      </c>
      <c r="G26" s="106"/>
      <c r="H26" s="107" t="str">
        <f ca="1">IF(ISBLANK(OFFSET(対戦表!D5,$B$3,1)),"",IF(OFFSET(対戦表!D5,$B$3,1)=0,"-",INDEX($B$6:$B$20,OFFSET(対戦表!D5,$B$3,1))))</f>
        <v>いた心</v>
      </c>
      <c r="I26" s="106"/>
      <c r="J26" s="107" t="str">
        <f ca="1">IF(ISBLANK(OFFSET(対戦表!E5,$B$3,1)),"",IF(OFFSET(対戦表!E5,$B$3,1)=0,"-",INDEX($B$6:$B$20,OFFSET(対戦表!E5,$B$3,1))))</f>
        <v>騎士道</v>
      </c>
      <c r="K26" s="106"/>
      <c r="L26" s="107" t="str">
        <f ca="1">IF(ISBLANK(OFFSET(対戦表!F5,$B$3,1)),"",IF(OFFSET(対戦表!F5,$B$3,1)=0,"-",INDEX($B$6:$B$20,OFFSET(対戦表!F5,$B$3,1))))</f>
        <v>アミス</v>
      </c>
      <c r="M26" s="106"/>
      <c r="N26" s="107" t="str">
        <f ca="1">IF(ISBLANK(OFFSET(対戦表!G5,$B$3,1)),"",IF(OFFSET(対戦表!G5,$B$3,1)=0,"-",INDEX($B$6:$B$20,OFFSET(対戦表!G5,$B$3,1))))</f>
        <v>ベルB</v>
      </c>
      <c r="O26" s="106"/>
      <c r="P26" s="107" t="str">
        <f ca="1">IF(ISBLANK(OFFSET(対戦表!H5,$B$3,1)),"",IF(OFFSET(対戦表!H5,$B$3,1)=0,"-",INDEX($B$6:$B$20,OFFSET(対戦表!H5,$B$3,1))))</f>
        <v>タニシ</v>
      </c>
      <c r="Q26" s="106"/>
      <c r="R26" s="107" t="str">
        <f ca="1">IF(ISBLANK(OFFSET(対戦表!I5,$B$3,1)),"",IF(OFFSET(対戦表!I5,$B$3,1)=0,"-",INDEX($B$6:$B$20,OFFSET(対戦表!I5,$B$3,1))))</f>
        <v>マフィ</v>
      </c>
      <c r="S26" s="106"/>
      <c r="T26" s="107" t="str">
        <f ca="1">IF(ISBLANK(OFFSET(対戦表!J5,$B$3,1)),"",IF(OFFSET(対戦表!J5,$B$3,1)=0,"-",INDEX($B$6:$B$20,OFFSET(対戦表!J5,$B$3,1))))</f>
        <v>やかた</v>
      </c>
      <c r="U26" s="106"/>
      <c r="V26" s="107" t="str">
        <f ca="1">IF(ISBLANK(OFFSET(対戦表!K5,$B$3,1)),"",IF(OFFSET(対戦表!K5,$B$3,1)=0,"-",INDEX($B$6:$B$20,OFFSET(対戦表!K5,$B$3,1))))</f>
        <v/>
      </c>
      <c r="W26" s="106"/>
      <c r="X26" s="107" t="str">
        <f ca="1">IF(ISBLANK(OFFSET(対戦表!L5,$B$3,1)),"",IF(OFFSET(対戦表!L5,$B$3,1)=0,"-",INDEX($B$6:$B$20,OFFSET(対戦表!L5,$B$3,1))))</f>
        <v/>
      </c>
      <c r="Y26" s="106"/>
      <c r="Z26" s="107" t="str">
        <f ca="1">IF(ISBLANK(OFFSET(対戦表!M5,$B$3,1)),"",IF(OFFSET(対戦表!M5,$B$3,1)=0,"-",INDEX($B$6:$B$20,OFFSET(対戦表!M5,$B$3,1))))</f>
        <v/>
      </c>
      <c r="AA26" s="106"/>
      <c r="AB26" s="107" t="str">
        <f ca="1">IF(ISBLANK(OFFSET(対戦表!N5,$B$3,1)),"",IF(OFFSET(対戦表!N5,$B$3,1)=0,"-",INDEX($B$6:$B$20,OFFSET(対戦表!N5,$B$3,1))))</f>
        <v/>
      </c>
      <c r="AC26" s="106"/>
      <c r="AE26" s="43"/>
      <c r="AF26" s="44"/>
      <c r="AG26" s="109" t="s">
        <v>2</v>
      </c>
      <c r="AH26" s="110">
        <f t="shared" ref="AH26:AU26" ca="1" si="38">SUM(AH22:AH25)</f>
        <v>0</v>
      </c>
      <c r="AI26" s="111">
        <f t="shared" ca="1" si="38"/>
        <v>0</v>
      </c>
      <c r="AJ26" s="111">
        <f t="shared" ca="1" si="38"/>
        <v>0</v>
      </c>
      <c r="AK26" s="111">
        <f t="shared" ca="1" si="38"/>
        <v>0</v>
      </c>
      <c r="AL26" s="111">
        <f t="shared" ca="1" si="38"/>
        <v>0</v>
      </c>
      <c r="AM26" s="111">
        <f t="shared" ca="1" si="38"/>
        <v>0</v>
      </c>
      <c r="AN26" s="111">
        <f t="shared" ca="1" si="38"/>
        <v>0</v>
      </c>
      <c r="AO26" s="111">
        <f t="shared" ca="1" si="38"/>
        <v>0</v>
      </c>
      <c r="AP26" s="111">
        <f t="shared" ca="1" si="38"/>
        <v>0</v>
      </c>
      <c r="AQ26" s="111">
        <f t="shared" ca="1" si="38"/>
        <v>0</v>
      </c>
      <c r="AR26" s="111">
        <f t="shared" ca="1" si="38"/>
        <v>0</v>
      </c>
      <c r="AS26" s="111">
        <f t="shared" ca="1" si="38"/>
        <v>0</v>
      </c>
      <c r="AT26" s="111">
        <f t="shared" ca="1" si="38"/>
        <v>0</v>
      </c>
      <c r="AU26" s="112">
        <f t="shared" ca="1" si="38"/>
        <v>0</v>
      </c>
    </row>
    <row r="27" spans="1:47" ht="15" customHeight="1">
      <c r="A27" s="75" t="s">
        <v>194</v>
      </c>
      <c r="B27" s="105" t="str">
        <f ca="1">IF(ISBLANK(OFFSET(対戦表!A6,$B$3,1)),"",IF(OFFSET(対戦表!A6,$B$3,1)=0,"-",INDEX($B$6:$B$20,OFFSET(対戦表!A6,$B$3,1))))</f>
        <v>ぷにず</v>
      </c>
      <c r="C27" s="106"/>
      <c r="D27" s="107" t="str">
        <f ca="1">IF(ISBLANK(OFFSET(対戦表!B6,$B$3,1)),"",IF(OFFSET(対戦表!B6,$B$3,1)=0,"-",INDEX($B$6:$B$20,OFFSET(対戦表!B6,$B$3,1))))</f>
        <v>やかた</v>
      </c>
      <c r="E27" s="106"/>
      <c r="F27" s="107" t="str">
        <f ca="1">IF(ISBLANK(OFFSET(対戦表!C6,$B$3,1)),"",IF(OFFSET(対戦表!C6,$B$3,1)=0,"-",INDEX($B$6:$B$20,OFFSET(対戦表!C6,$B$3,1))))</f>
        <v>マフィ</v>
      </c>
      <c r="G27" s="106"/>
      <c r="H27" s="107" t="str">
        <f ca="1">IF(ISBLANK(OFFSET(対戦表!D6,$B$3,1)),"",IF(OFFSET(対戦表!D6,$B$3,1)=0,"-",INDEX($B$6:$B$20,OFFSET(対戦表!D6,$B$3,1))))</f>
        <v>ベルB</v>
      </c>
      <c r="I27" s="106"/>
      <c r="J27" s="107" t="str">
        <f ca="1">IF(ISBLANK(OFFSET(対戦表!E6,$B$3,1)),"",IF(OFFSET(対戦表!E6,$B$3,1)=0,"-",INDEX($B$6:$B$20,OFFSET(対戦表!E6,$B$3,1))))</f>
        <v>アミス</v>
      </c>
      <c r="K27" s="106"/>
      <c r="L27" s="107" t="str">
        <f ca="1">IF(ISBLANK(OFFSET(対戦表!F6,$B$3,1)),"",IF(OFFSET(対戦表!F6,$B$3,1)=0,"-",INDEX($B$6:$B$20,OFFSET(対戦表!F6,$B$3,1))))</f>
        <v>タニシ</v>
      </c>
      <c r="M27" s="106"/>
      <c r="N27" s="107" t="str">
        <f ca="1">IF(ISBLANK(OFFSET(対戦表!G6,$B$3,1)),"",IF(OFFSET(対戦表!G6,$B$3,1)=0,"-",INDEX($B$6:$B$20,OFFSET(対戦表!G6,$B$3,1))))</f>
        <v>トラプ</v>
      </c>
      <c r="O27" s="106"/>
      <c r="P27" s="107" t="str">
        <f ca="1">IF(ISBLANK(OFFSET(対戦表!H6,$B$3,1)),"",IF(OFFSET(対戦表!H6,$B$3,1)=0,"-",INDEX($B$6:$B$20,OFFSET(対戦表!H6,$B$3,1))))</f>
        <v>ガーン</v>
      </c>
      <c r="Q27" s="106"/>
      <c r="R27" s="107" t="str">
        <f ca="1">IF(ISBLANK(OFFSET(対戦表!I6,$B$3,1)),"",IF(OFFSET(対戦表!I6,$B$3,1)=0,"-",INDEX($B$6:$B$20,OFFSET(対戦表!I6,$B$3,1))))</f>
        <v>騎士道</v>
      </c>
      <c r="S27" s="106"/>
      <c r="T27" s="107" t="str">
        <f ca="1">IF(ISBLANK(OFFSET(対戦表!J6,$B$3,1)),"",IF(OFFSET(対戦表!J6,$B$3,1)=0,"-",INDEX($B$6:$B$20,OFFSET(対戦表!J6,$B$3,1))))</f>
        <v>いた心</v>
      </c>
      <c r="U27" s="106"/>
      <c r="V27" s="107" t="str">
        <f ca="1">IF(ISBLANK(OFFSET(対戦表!K6,$B$3,1)),"",IF(OFFSET(対戦表!K6,$B$3,1)=0,"-",INDEX($B$6:$B$20,OFFSET(対戦表!K6,$B$3,1))))</f>
        <v/>
      </c>
      <c r="W27" s="106"/>
      <c r="X27" s="107" t="str">
        <f ca="1">IF(ISBLANK(OFFSET(対戦表!L6,$B$3,1)),"",IF(OFFSET(対戦表!L6,$B$3,1)=0,"-",INDEX($B$6:$B$20,OFFSET(対戦表!L6,$B$3,1))))</f>
        <v/>
      </c>
      <c r="Y27" s="106"/>
      <c r="Z27" s="107" t="str">
        <f ca="1">IF(ISBLANK(OFFSET(対戦表!M6,$B$3,1)),"",IF(OFFSET(対戦表!M6,$B$3,1)=0,"-",INDEX($B$6:$B$20,OFFSET(対戦表!M6,$B$3,1))))</f>
        <v/>
      </c>
      <c r="AA27" s="106"/>
      <c r="AB27" s="107" t="str">
        <f ca="1">IF(ISBLANK(OFFSET(対戦表!N6,$B$3,1)),"",IF(OFFSET(対戦表!N6,$B$3,1)=0,"-",INDEX($B$6:$B$20,OFFSET(対戦表!N6,$B$3,1))))</f>
        <v/>
      </c>
      <c r="AC27" s="106"/>
      <c r="AE27" s="43"/>
      <c r="AF27" s="44"/>
      <c r="AG27" s="113" t="s">
        <v>184</v>
      </c>
      <c r="AH27" s="114">
        <f t="shared" ref="AH27:AU27" ca="1" si="39">AH22*3+AH23*2+AH24</f>
        <v>0</v>
      </c>
      <c r="AI27" s="115">
        <f t="shared" ca="1" si="39"/>
        <v>0</v>
      </c>
      <c r="AJ27" s="115">
        <f t="shared" ca="1" si="39"/>
        <v>0</v>
      </c>
      <c r="AK27" s="115">
        <f t="shared" ca="1" si="39"/>
        <v>0</v>
      </c>
      <c r="AL27" s="115">
        <f t="shared" ca="1" si="39"/>
        <v>0</v>
      </c>
      <c r="AM27" s="115">
        <f t="shared" ca="1" si="39"/>
        <v>0</v>
      </c>
      <c r="AN27" s="115">
        <f t="shared" ca="1" si="39"/>
        <v>0</v>
      </c>
      <c r="AO27" s="115">
        <f t="shared" ca="1" si="39"/>
        <v>0</v>
      </c>
      <c r="AP27" s="115">
        <f t="shared" ca="1" si="39"/>
        <v>0</v>
      </c>
      <c r="AQ27" s="115">
        <f t="shared" ca="1" si="39"/>
        <v>0</v>
      </c>
      <c r="AR27" s="115">
        <f t="shared" ca="1" si="39"/>
        <v>0</v>
      </c>
      <c r="AS27" s="115">
        <f t="shared" ca="1" si="39"/>
        <v>0</v>
      </c>
      <c r="AT27" s="115">
        <f t="shared" ca="1" si="39"/>
        <v>0</v>
      </c>
      <c r="AU27" s="116">
        <f t="shared" ca="1" si="39"/>
        <v>0</v>
      </c>
    </row>
    <row r="28" spans="1:47" ht="14.25" customHeight="1">
      <c r="A28" s="75" t="s">
        <v>195</v>
      </c>
      <c r="B28" s="105" t="str">
        <f ca="1">IF(ISBLANK(OFFSET(対戦表!A7,$B$3,1)),"",IF(OFFSET(対戦表!A7,$B$3,1)=0,"-",INDEX($B$6:$B$20,OFFSET(対戦表!A7,$B$3,1))))</f>
        <v>アミス</v>
      </c>
      <c r="C28" s="106"/>
      <c r="D28" s="107" t="str">
        <f ca="1">IF(ISBLANK(OFFSET(対戦表!B7,$B$3,1)),"",IF(OFFSET(対戦表!B7,$B$3,1)=0,"-",INDEX($B$6:$B$20,OFFSET(対戦表!B7,$B$3,1))))</f>
        <v>いた心</v>
      </c>
      <c r="E28" s="106"/>
      <c r="F28" s="107" t="str">
        <f ca="1">IF(ISBLANK(OFFSET(対戦表!C7,$B$3,1)),"",IF(OFFSET(対戦表!C7,$B$3,1)=0,"-",INDEX($B$6:$B$20,OFFSET(対戦表!C7,$B$3,1))))</f>
        <v>ぷにず</v>
      </c>
      <c r="G28" s="106"/>
      <c r="H28" s="107" t="str">
        <f ca="1">IF(ISBLANK(OFFSET(対戦表!D7,$B$3,1)),"",IF(OFFSET(対戦表!D7,$B$3,1)=0,"-",INDEX($B$6:$B$20,OFFSET(対戦表!D7,$B$3,1))))</f>
        <v>トラプ</v>
      </c>
      <c r="I28" s="106"/>
      <c r="J28" s="107" t="str">
        <f ca="1">IF(ISBLANK(OFFSET(対戦表!E7,$B$3,1)),"",IF(OFFSET(対戦表!E7,$B$3,1)=0,"-",INDEX($B$6:$B$20,OFFSET(対戦表!E7,$B$3,1))))</f>
        <v>タニシ</v>
      </c>
      <c r="K28" s="106"/>
      <c r="L28" s="107" t="str">
        <f ca="1">IF(ISBLANK(OFFSET(対戦表!F7,$B$3,1)),"",IF(OFFSET(対戦表!F7,$B$3,1)=0,"-",INDEX($B$6:$B$20,OFFSET(対戦表!F7,$B$3,1))))</f>
        <v>ガーン</v>
      </c>
      <c r="M28" s="106"/>
      <c r="N28" s="107" t="str">
        <f ca="1">IF(ISBLANK(OFFSET(対戦表!G7,$B$3,1)),"",IF(OFFSET(対戦表!G7,$B$3,1)=0,"-",INDEX($B$6:$B$20,OFFSET(対戦表!G7,$B$3,1))))</f>
        <v>騎士道</v>
      </c>
      <c r="O28" s="106"/>
      <c r="P28" s="107" t="str">
        <f ca="1">IF(ISBLANK(OFFSET(対戦表!H7,$B$3,1)),"",IF(OFFSET(対戦表!H7,$B$3,1)=0,"-",INDEX($B$6:$B$20,OFFSET(対戦表!H7,$B$3,1))))</f>
        <v>マフィ</v>
      </c>
      <c r="Q28" s="106"/>
      <c r="R28" s="107" t="str">
        <f ca="1">IF(ISBLANK(OFFSET(対戦表!I7,$B$3,1)),"",IF(OFFSET(対戦表!I7,$B$3,1)=0,"-",INDEX($B$6:$B$20,OFFSET(対戦表!I7,$B$3,1))))</f>
        <v>やかた</v>
      </c>
      <c r="S28" s="106"/>
      <c r="T28" s="107" t="str">
        <f ca="1">IF(ISBLANK(OFFSET(対戦表!J7,$B$3,1)),"",IF(OFFSET(対戦表!J7,$B$3,1)=0,"-",INDEX($B$6:$B$20,OFFSET(対戦表!J7,$B$3,1))))</f>
        <v>ベルB</v>
      </c>
      <c r="U28" s="106"/>
      <c r="V28" s="107" t="str">
        <f ca="1">IF(ISBLANK(OFFSET(対戦表!K7,$B$3,1)),"",IF(OFFSET(対戦表!K7,$B$3,1)=0,"-",INDEX($B$6:$B$20,OFFSET(対戦表!K7,$B$3,1))))</f>
        <v/>
      </c>
      <c r="W28" s="106"/>
      <c r="X28" s="107" t="str">
        <f ca="1">IF(ISBLANK(OFFSET(対戦表!L7,$B$3,1)),"",IF(OFFSET(対戦表!L7,$B$3,1)=0,"-",INDEX($B$6:$B$20,OFFSET(対戦表!L7,$B$3,1))))</f>
        <v/>
      </c>
      <c r="Y28" s="106"/>
      <c r="Z28" s="107" t="str">
        <f ca="1">IF(ISBLANK(OFFSET(対戦表!M7,$B$3,1)),"",IF(OFFSET(対戦表!M7,$B$3,1)=0,"-",INDEX($B$6:$B$20,OFFSET(対戦表!M7,$B$3,1))))</f>
        <v/>
      </c>
      <c r="AA28" s="106"/>
      <c r="AB28" s="107" t="str">
        <f ca="1">IF(ISBLANK(OFFSET(対戦表!N7,$B$3,1)),"",IF(OFFSET(対戦表!N7,$B$3,1)=0,"-",INDEX($B$6:$B$20,OFFSET(対戦表!N7,$B$3,1))))</f>
        <v/>
      </c>
      <c r="AC28" s="106"/>
      <c r="AE28" s="43"/>
      <c r="AF28" s="44"/>
    </row>
    <row r="29" spans="1:47" ht="14.25" customHeight="1">
      <c r="A29" s="75" t="s">
        <v>196</v>
      </c>
      <c r="B29" s="105" t="str">
        <f ca="1">IF(ISBLANK(OFFSET(対戦表!A8,$B$3,1)),"",IF(OFFSET(対戦表!A8,$B$3,1)=0,"-",INDEX($B$6:$B$20,OFFSET(対戦表!A8,$B$3,1))))</f>
        <v>やかた</v>
      </c>
      <c r="C29" s="106"/>
      <c r="D29" s="107" t="str">
        <f ca="1">IF(ISBLANK(OFFSET(対戦表!B8,$B$3,1)),"",IF(OFFSET(対戦表!B8,$B$3,1)=0,"-",INDEX($B$6:$B$20,OFFSET(対戦表!B8,$B$3,1))))</f>
        <v>ベルB</v>
      </c>
      <c r="E29" s="106"/>
      <c r="F29" s="107" t="str">
        <f ca="1">IF(ISBLANK(OFFSET(対戦表!C8,$B$3,1)),"",IF(OFFSET(対戦表!C8,$B$3,1)=0,"-",INDEX($B$6:$B$20,OFFSET(対戦表!C8,$B$3,1))))</f>
        <v>騎士道</v>
      </c>
      <c r="G29" s="106"/>
      <c r="H29" s="107" t="str">
        <f ca="1">IF(ISBLANK(OFFSET(対戦表!D8,$B$3,1)),"",IF(OFFSET(対戦表!D8,$B$3,1)=0,"-",INDEX($B$6:$B$20,OFFSET(対戦表!D8,$B$3,1))))</f>
        <v>アミス</v>
      </c>
      <c r="I29" s="106"/>
      <c r="J29" s="107" t="str">
        <f ca="1">IF(ISBLANK(OFFSET(対戦表!E8,$B$3,1)),"",IF(OFFSET(対戦表!E8,$B$3,1)=0,"-",INDEX($B$6:$B$20,OFFSET(対戦表!E8,$B$3,1))))</f>
        <v>ガーン</v>
      </c>
      <c r="K29" s="106"/>
      <c r="L29" s="107" t="str">
        <f ca="1">IF(ISBLANK(OFFSET(対戦表!F8,$B$3,1)),"",IF(OFFSET(対戦表!F8,$B$3,1)=0,"-",INDEX($B$6:$B$20,OFFSET(対戦表!F8,$B$3,1))))</f>
        <v>マフィ</v>
      </c>
      <c r="M29" s="106"/>
      <c r="N29" s="107" t="str">
        <f ca="1">IF(ISBLANK(OFFSET(対戦表!G8,$B$3,1)),"",IF(OFFSET(対戦表!G8,$B$3,1)=0,"-",INDEX($B$6:$B$20,OFFSET(対戦表!G8,$B$3,1))))</f>
        <v>タニシ</v>
      </c>
      <c r="O29" s="106"/>
      <c r="P29" s="107" t="str">
        <f ca="1">IF(ISBLANK(OFFSET(対戦表!H8,$B$3,1)),"",IF(OFFSET(対戦表!H8,$B$3,1)=0,"-",INDEX($B$6:$B$20,OFFSET(対戦表!H8,$B$3,1))))</f>
        <v>ぷにず</v>
      </c>
      <c r="Q29" s="106"/>
      <c r="R29" s="107" t="str">
        <f ca="1">IF(ISBLANK(OFFSET(対戦表!I8,$B$3,1)),"",IF(OFFSET(対戦表!I8,$B$3,1)=0,"-",INDEX($B$6:$B$20,OFFSET(対戦表!I8,$B$3,1))))</f>
        <v>いた心</v>
      </c>
      <c r="S29" s="106"/>
      <c r="T29" s="107" t="str">
        <f ca="1">IF(ISBLANK(OFFSET(対戦表!J8,$B$3,1)),"",IF(OFFSET(対戦表!J8,$B$3,1)=0,"-",INDEX($B$6:$B$20,OFFSET(対戦表!J8,$B$3,1))))</f>
        <v>トラプ</v>
      </c>
      <c r="U29" s="106"/>
      <c r="V29" s="107" t="str">
        <f ca="1">IF(ISBLANK(OFFSET(対戦表!K8,$B$3,1)),"",IF(OFFSET(対戦表!K8,$B$3,1)=0,"-",INDEX($B$6:$B$20,OFFSET(対戦表!K8,$B$3,1))))</f>
        <v/>
      </c>
      <c r="W29" s="106"/>
      <c r="X29" s="107" t="str">
        <f ca="1">IF(ISBLANK(OFFSET(対戦表!L8,$B$3,1)),"",IF(OFFSET(対戦表!L8,$B$3,1)=0,"-",INDEX($B$6:$B$20,OFFSET(対戦表!L8,$B$3,1))))</f>
        <v/>
      </c>
      <c r="Y29" s="106"/>
      <c r="Z29" s="107" t="str">
        <f ca="1">IF(ISBLANK(OFFSET(対戦表!M8,$B$3,1)),"",IF(OFFSET(対戦表!M8,$B$3,1)=0,"-",INDEX($B$6:$B$20,OFFSET(対戦表!M8,$B$3,1))))</f>
        <v/>
      </c>
      <c r="AA29" s="106"/>
      <c r="AB29" s="107" t="str">
        <f ca="1">IF(ISBLANK(OFFSET(対戦表!N8,$B$3,1)),"",IF(OFFSET(対戦表!N8,$B$3,1)=0,"-",INDEX($B$6:$B$20,OFFSET(対戦表!N8,$B$3,1))))</f>
        <v/>
      </c>
      <c r="AC29" s="106"/>
      <c r="AE29" s="43"/>
      <c r="AF29" s="44"/>
    </row>
    <row r="30" spans="1:47" ht="15" customHeight="1">
      <c r="A30" s="75" t="s">
        <v>197</v>
      </c>
      <c r="B30" s="105" t="str">
        <f ca="1">IF(ISBLANK(OFFSET(対戦表!A9,$B$3,1)),"",IF(OFFSET(対戦表!A9,$B$3,1)=0,"-",INDEX($B$6:$B$20,OFFSET(対戦表!A9,$B$3,1))))</f>
        <v>タニシ</v>
      </c>
      <c r="C30" s="106"/>
      <c r="D30" s="107" t="str">
        <f ca="1">IF(ISBLANK(OFFSET(対戦表!B9,$B$3,1)),"",IF(OFFSET(対戦表!B9,$B$3,1)=0,"-",INDEX($B$6:$B$20,OFFSET(対戦表!B9,$B$3,1))))</f>
        <v>トラプ</v>
      </c>
      <c r="E30" s="106"/>
      <c r="F30" s="107" t="str">
        <f ca="1">IF(ISBLANK(OFFSET(対戦表!C9,$B$3,1)),"",IF(OFFSET(対戦表!C9,$B$3,1)=0,"-",INDEX($B$6:$B$20,OFFSET(対戦表!C9,$B$3,1))))</f>
        <v>いた心</v>
      </c>
      <c r="G30" s="106"/>
      <c r="H30" s="107" t="str">
        <f ca="1">IF(ISBLANK(OFFSET(対戦表!D9,$B$3,1)),"",IF(OFFSET(対戦表!D9,$B$3,1)=0,"-",INDEX($B$6:$B$20,OFFSET(対戦表!D9,$B$3,1))))</f>
        <v>騎士道</v>
      </c>
      <c r="I30" s="106"/>
      <c r="J30" s="107" t="str">
        <f ca="1">IF(ISBLANK(OFFSET(対戦表!E9,$B$3,1)),"",IF(OFFSET(対戦表!E9,$B$3,1)=0,"-",INDEX($B$6:$B$20,OFFSET(対戦表!E9,$B$3,1))))</f>
        <v>マフィ</v>
      </c>
      <c r="K30" s="106"/>
      <c r="L30" s="107" t="str">
        <f ca="1">IF(ISBLANK(OFFSET(対戦表!F9,$B$3,1)),"",IF(OFFSET(対戦表!F9,$B$3,1)=0,"-",INDEX($B$6:$B$20,OFFSET(対戦表!F9,$B$3,1))))</f>
        <v>ぷにず</v>
      </c>
      <c r="M30" s="106"/>
      <c r="N30" s="107" t="str">
        <f ca="1">IF(ISBLANK(OFFSET(対戦表!G9,$B$3,1)),"",IF(OFFSET(対戦表!G9,$B$3,1)=0,"-",INDEX($B$6:$B$20,OFFSET(対戦表!G9,$B$3,1))))</f>
        <v>ガーン</v>
      </c>
      <c r="O30" s="106"/>
      <c r="P30" s="107" t="str">
        <f ca="1">IF(ISBLANK(OFFSET(対戦表!H9,$B$3,1)),"",IF(OFFSET(対戦表!H9,$B$3,1)=0,"-",INDEX($B$6:$B$20,OFFSET(対戦表!H9,$B$3,1))))</f>
        <v>やかた</v>
      </c>
      <c r="Q30" s="106"/>
      <c r="R30" s="107" t="str">
        <f ca="1">IF(ISBLANK(OFFSET(対戦表!I9,$B$3,1)),"",IF(OFFSET(対戦表!I9,$B$3,1)=0,"-",INDEX($B$6:$B$20,OFFSET(対戦表!I9,$B$3,1))))</f>
        <v>ベルB</v>
      </c>
      <c r="S30" s="106"/>
      <c r="T30" s="107" t="str">
        <f ca="1">IF(ISBLANK(OFFSET(対戦表!J9,$B$3,1)),"",IF(OFFSET(対戦表!J9,$B$3,1)=0,"-",INDEX($B$6:$B$20,OFFSET(対戦表!J9,$B$3,1))))</f>
        <v>アミス</v>
      </c>
      <c r="U30" s="106"/>
      <c r="V30" s="107" t="str">
        <f ca="1">IF(ISBLANK(OFFSET(対戦表!K9,$B$3,1)),"",IF(OFFSET(対戦表!K9,$B$3,1)=0,"-",INDEX($B$6:$B$20,OFFSET(対戦表!K9,$B$3,1))))</f>
        <v/>
      </c>
      <c r="W30" s="106"/>
      <c r="X30" s="107" t="str">
        <f ca="1">IF(ISBLANK(OFFSET(対戦表!L9,$B$3,1)),"",IF(OFFSET(対戦表!L9,$B$3,1)=0,"-",INDEX($B$6:$B$20,OFFSET(対戦表!L9,$B$3,1))))</f>
        <v/>
      </c>
      <c r="Y30" s="106"/>
      <c r="Z30" s="107" t="str">
        <f ca="1">IF(ISBLANK(OFFSET(対戦表!M9,$B$3,1)),"",IF(OFFSET(対戦表!M9,$B$3,1)=0,"-",INDEX($B$6:$B$20,OFFSET(対戦表!M9,$B$3,1))))</f>
        <v/>
      </c>
      <c r="AA30" s="106"/>
      <c r="AB30" s="107" t="str">
        <f ca="1">IF(ISBLANK(OFFSET(対戦表!N9,$B$3,1)),"",IF(OFFSET(対戦表!N9,$B$3,1)=0,"-",INDEX($B$6:$B$20,OFFSET(対戦表!N9,$B$3,1))))</f>
        <v/>
      </c>
      <c r="AC30" s="106"/>
      <c r="AE30" s="43"/>
      <c r="AF30" s="44"/>
      <c r="AG30" s="117" t="s">
        <v>198</v>
      </c>
      <c r="AH30" s="118">
        <f t="shared" ref="AH30:AU30" ca="1" si="40">RANK(AH27,$AH$27:$AU$27)</f>
        <v>1</v>
      </c>
      <c r="AI30" s="119">
        <f t="shared" ca="1" si="40"/>
        <v>1</v>
      </c>
      <c r="AJ30" s="119">
        <f t="shared" ca="1" si="40"/>
        <v>1</v>
      </c>
      <c r="AK30" s="119">
        <f t="shared" ca="1" si="40"/>
        <v>1</v>
      </c>
      <c r="AL30" s="119">
        <f t="shared" ca="1" si="40"/>
        <v>1</v>
      </c>
      <c r="AM30" s="119">
        <f t="shared" ca="1" si="40"/>
        <v>1</v>
      </c>
      <c r="AN30" s="119">
        <f t="shared" ca="1" si="40"/>
        <v>1</v>
      </c>
      <c r="AO30" s="119">
        <f t="shared" ca="1" si="40"/>
        <v>1</v>
      </c>
      <c r="AP30" s="119">
        <f t="shared" ca="1" si="40"/>
        <v>1</v>
      </c>
      <c r="AQ30" s="119">
        <f t="shared" ca="1" si="40"/>
        <v>1</v>
      </c>
      <c r="AR30" s="119">
        <f t="shared" ca="1" si="40"/>
        <v>1</v>
      </c>
      <c r="AS30" s="119">
        <f t="shared" ca="1" si="40"/>
        <v>1</v>
      </c>
      <c r="AT30" s="119">
        <f t="shared" ca="1" si="40"/>
        <v>1</v>
      </c>
      <c r="AU30" s="120">
        <f t="shared" ca="1" si="40"/>
        <v>1</v>
      </c>
    </row>
    <row r="31" spans="1:47" ht="14.25" customHeight="1">
      <c r="A31" s="75" t="s">
        <v>199</v>
      </c>
      <c r="B31" s="105" t="str">
        <f ca="1">IF(ISBLANK(OFFSET(対戦表!A10,$B$3,1)),"",IF(OFFSET(対戦表!A10,$B$3,1)=0,"-",INDEX($B$6:$B$20,OFFSET(対戦表!A10,$B$3,1))))</f>
        <v>マフィ</v>
      </c>
      <c r="C31" s="106"/>
      <c r="D31" s="107" t="str">
        <f ca="1">IF(ISBLANK(OFFSET(対戦表!B10,$B$3,1)),"",IF(OFFSET(対戦表!B10,$B$3,1)=0,"-",INDEX($B$6:$B$20,OFFSET(対戦表!B10,$B$3,1))))</f>
        <v>騎士道</v>
      </c>
      <c r="E31" s="106"/>
      <c r="F31" s="107" t="str">
        <f ca="1">IF(ISBLANK(OFFSET(対戦表!C10,$B$3,1)),"",IF(OFFSET(対戦表!C10,$B$3,1)=0,"-",INDEX($B$6:$B$20,OFFSET(対戦表!C10,$B$3,1))))</f>
        <v>タニシ</v>
      </c>
      <c r="G31" s="106"/>
      <c r="H31" s="107" t="str">
        <f ca="1">IF(ISBLANK(OFFSET(対戦表!D10,$B$3,1)),"",IF(OFFSET(対戦表!D10,$B$3,1)=0,"-",INDEX($B$6:$B$20,OFFSET(対戦表!D10,$B$3,1))))</f>
        <v>やかた</v>
      </c>
      <c r="I31" s="106"/>
      <c r="J31" s="107" t="str">
        <f ca="1">IF(ISBLANK(OFFSET(対戦表!E10,$B$3,1)),"",IF(OFFSET(対戦表!E10,$B$3,1)=0,"-",INDEX($B$6:$B$20,OFFSET(対戦表!E10,$B$3,1))))</f>
        <v>ベルB</v>
      </c>
      <c r="K31" s="106"/>
      <c r="L31" s="107" t="str">
        <f ca="1">IF(ISBLANK(OFFSET(対戦表!F10,$B$3,1)),"",IF(OFFSET(対戦表!F10,$B$3,1)=0,"-",INDEX($B$6:$B$20,OFFSET(対戦表!F10,$B$3,1))))</f>
        <v>トラプ</v>
      </c>
      <c r="M31" s="106"/>
      <c r="N31" s="107" t="str">
        <f ca="1">IF(ISBLANK(OFFSET(対戦表!G10,$B$3,1)),"",IF(OFFSET(対戦表!G10,$B$3,1)=0,"-",INDEX($B$6:$B$20,OFFSET(対戦表!G10,$B$3,1))))</f>
        <v>いた心</v>
      </c>
      <c r="O31" s="106"/>
      <c r="P31" s="107" t="str">
        <f ca="1">IF(ISBLANK(OFFSET(対戦表!H10,$B$3,1)),"",IF(OFFSET(対戦表!H10,$B$3,1)=0,"-",INDEX($B$6:$B$20,OFFSET(対戦表!H10,$B$3,1))))</f>
        <v>アミス</v>
      </c>
      <c r="Q31" s="106"/>
      <c r="R31" s="107" t="str">
        <f ca="1">IF(ISBLANK(OFFSET(対戦表!I10,$B$3,1)),"",IF(OFFSET(対戦表!I10,$B$3,1)=0,"-",INDEX($B$6:$B$20,OFFSET(対戦表!I10,$B$3,1))))</f>
        <v>ガーン</v>
      </c>
      <c r="S31" s="106"/>
      <c r="T31" s="107" t="str">
        <f ca="1">IF(ISBLANK(OFFSET(対戦表!J10,$B$3,1)),"",IF(OFFSET(対戦表!J10,$B$3,1)=0,"-",INDEX($B$6:$B$20,OFFSET(対戦表!J10,$B$3,1))))</f>
        <v>ぷにず</v>
      </c>
      <c r="U31" s="106"/>
      <c r="V31" s="107" t="str">
        <f ca="1">IF(ISBLANK(OFFSET(対戦表!K10,$B$3,1)),"",IF(OFFSET(対戦表!K10,$B$3,1)=0,"-",INDEX($B$6:$B$20,OFFSET(対戦表!K10,$B$3,1))))</f>
        <v/>
      </c>
      <c r="W31" s="106"/>
      <c r="X31" s="107" t="str">
        <f ca="1">IF(ISBLANK(OFFSET(対戦表!L10,$B$3,1)),"",IF(OFFSET(対戦表!L10,$B$3,1)=0,"-",INDEX($B$6:$B$20,OFFSET(対戦表!L10,$B$3,1))))</f>
        <v/>
      </c>
      <c r="Y31" s="106"/>
      <c r="Z31" s="107" t="str">
        <f ca="1">IF(ISBLANK(OFFSET(対戦表!M10,$B$3,1)),"",IF(OFFSET(対戦表!M10,$B$3,1)=0,"-",INDEX($B$6:$B$20,OFFSET(対戦表!M10,$B$3,1))))</f>
        <v/>
      </c>
      <c r="AA31" s="106"/>
      <c r="AB31" s="107" t="str">
        <f ca="1">IF(ISBLANK(OFFSET(対戦表!N10,$B$3,1)),"",IF(OFFSET(対戦表!N10,$B$3,1)=0,"-",INDEX($B$6:$B$20,OFFSET(対戦表!N10,$B$3,1))))</f>
        <v/>
      </c>
      <c r="AC31" s="106"/>
      <c r="AE31" s="43"/>
      <c r="AF31" s="44"/>
      <c r="AG31" s="45">
        <f ca="1">AH30</f>
        <v>1</v>
      </c>
      <c r="AH31" s="121">
        <f t="shared" ref="AH31:AU31" si="41">IF(ISNA(AH8),0,IF(AH8="",0,IF(AH$30=$AG31,1,0)*AH8))</f>
        <v>0</v>
      </c>
      <c r="AI31" s="121">
        <f t="shared" ca="1" si="41"/>
        <v>0</v>
      </c>
      <c r="AJ31" s="121">
        <f t="shared" ca="1" si="41"/>
        <v>0</v>
      </c>
      <c r="AK31" s="121">
        <f t="shared" ca="1" si="41"/>
        <v>0</v>
      </c>
      <c r="AL31" s="121">
        <f t="shared" ca="1" si="41"/>
        <v>0</v>
      </c>
      <c r="AM31" s="121">
        <f t="shared" ca="1" si="41"/>
        <v>0</v>
      </c>
      <c r="AN31" s="121">
        <f t="shared" ca="1" si="41"/>
        <v>0</v>
      </c>
      <c r="AO31" s="121">
        <f t="shared" ca="1" si="41"/>
        <v>0</v>
      </c>
      <c r="AP31" s="121">
        <f t="shared" ca="1" si="41"/>
        <v>0</v>
      </c>
      <c r="AQ31" s="121">
        <f t="shared" ca="1" si="41"/>
        <v>0</v>
      </c>
      <c r="AR31" s="121">
        <f t="shared" ca="1" si="41"/>
        <v>0</v>
      </c>
      <c r="AS31" s="121">
        <f t="shared" ca="1" si="41"/>
        <v>0</v>
      </c>
      <c r="AT31" s="121">
        <f t="shared" ca="1" si="41"/>
        <v>0</v>
      </c>
      <c r="AU31" s="121">
        <f t="shared" ca="1" si="41"/>
        <v>0</v>
      </c>
    </row>
    <row r="32" spans="1:47" ht="13.5" customHeight="1">
      <c r="A32" s="75" t="s">
        <v>200</v>
      </c>
      <c r="B32" s="105" t="str">
        <f ca="1">IF(ISBLANK(OFFSET(対戦表!A11,$B$3,1)),"",IF(OFFSET(対戦表!A11,$B$3,1)=0,"-",INDEX($B$6:$B$20,OFFSET(対戦表!A11,$B$3,1))))</f>
        <v/>
      </c>
      <c r="C32" s="106"/>
      <c r="D32" s="107" t="str">
        <f ca="1">IF(ISBLANK(OFFSET(対戦表!B11,$B$3,1)),"",IF(OFFSET(対戦表!B11,$B$3,1)=0,"-",INDEX($B$6:$B$20,OFFSET(対戦表!B11,$B$3,1))))</f>
        <v/>
      </c>
      <c r="E32" s="106"/>
      <c r="F32" s="107" t="str">
        <f ca="1">IF(ISBLANK(OFFSET(対戦表!C11,$B$3,1)),"",IF(OFFSET(対戦表!C11,$B$3,1)=0,"-",INDEX($B$6:$B$20,OFFSET(対戦表!C11,$B$3,1))))</f>
        <v/>
      </c>
      <c r="G32" s="106"/>
      <c r="H32" s="107" t="str">
        <f ca="1">IF(ISBLANK(OFFSET(対戦表!D11,$B$3,1)),"",IF(OFFSET(対戦表!D11,$B$3,1)=0,"-",INDEX($B$6:$B$20,OFFSET(対戦表!D11,$B$3,1))))</f>
        <v/>
      </c>
      <c r="I32" s="106"/>
      <c r="J32" s="107" t="str">
        <f ca="1">IF(ISBLANK(OFFSET(対戦表!E11,$B$3,1)),"",IF(OFFSET(対戦表!E11,$B$3,1)=0,"-",INDEX($B$6:$B$20,OFFSET(対戦表!E11,$B$3,1))))</f>
        <v/>
      </c>
      <c r="K32" s="106"/>
      <c r="L32" s="107" t="str">
        <f ca="1">IF(ISBLANK(OFFSET(対戦表!F11,$B$3,1)),"",IF(OFFSET(対戦表!F11,$B$3,1)=0,"-",INDEX($B$6:$B$20,OFFSET(対戦表!F11,$B$3,1))))</f>
        <v/>
      </c>
      <c r="M32" s="106"/>
      <c r="N32" s="107" t="str">
        <f ca="1">IF(ISBLANK(OFFSET(対戦表!G11,$B$3,1)),"",IF(OFFSET(対戦表!G11,$B$3,1)=0,"-",INDEX($B$6:$B$20,OFFSET(対戦表!G11,$B$3,1))))</f>
        <v/>
      </c>
      <c r="O32" s="106"/>
      <c r="P32" s="107" t="str">
        <f ca="1">IF(ISBLANK(OFFSET(対戦表!H11,$B$3,1)),"",IF(OFFSET(対戦表!H11,$B$3,1)=0,"-",INDEX($B$6:$B$20,OFFSET(対戦表!H11,$B$3,1))))</f>
        <v/>
      </c>
      <c r="Q32" s="106"/>
      <c r="R32" s="107" t="str">
        <f ca="1">IF(ISBLANK(OFFSET(対戦表!I11,$B$3,1)),"",IF(OFFSET(対戦表!I11,$B$3,1)=0,"-",INDEX($B$6:$B$20,OFFSET(対戦表!I11,$B$3,1))))</f>
        <v/>
      </c>
      <c r="S32" s="106"/>
      <c r="T32" s="107" t="str">
        <f ca="1">IF(ISBLANK(OFFSET(対戦表!J11,$B$3,1)),"",IF(OFFSET(対戦表!J11,$B$3,1)=0,"-",INDEX($B$6:$B$20,OFFSET(対戦表!J11,$B$3,1))))</f>
        <v/>
      </c>
      <c r="U32" s="106"/>
      <c r="V32" s="107" t="str">
        <f ca="1">IF(ISBLANK(OFFSET(対戦表!K11,$B$3,1)),"",IF(OFFSET(対戦表!K11,$B$3,1)=0,"-",INDEX($B$6:$B$20,OFFSET(対戦表!K11,$B$3,1))))</f>
        <v/>
      </c>
      <c r="W32" s="106"/>
      <c r="X32" s="107" t="str">
        <f ca="1">IF(ISBLANK(OFFSET(対戦表!L11,$B$3,1)),"",IF(OFFSET(対戦表!L11,$B$3,1)=0,"-",INDEX($B$6:$B$20,OFFSET(対戦表!L11,$B$3,1))))</f>
        <v/>
      </c>
      <c r="Y32" s="106"/>
      <c r="Z32" s="107" t="str">
        <f ca="1">IF(ISBLANK(OFFSET(対戦表!M11,$B$3,1)),"",IF(OFFSET(対戦表!M11,$B$3,1)=0,"-",INDEX($B$6:$B$20,OFFSET(対戦表!M11,$B$3,1))))</f>
        <v/>
      </c>
      <c r="AA32" s="106"/>
      <c r="AB32" s="107" t="str">
        <f ca="1">IF(ISBLANK(OFFSET(対戦表!N11,$B$3,1)),"",IF(OFFSET(対戦表!N11,$B$3,1)=0,"-",INDEX($B$6:$B$20,OFFSET(対戦表!N11,$B$3,1))))</f>
        <v/>
      </c>
      <c r="AC32" s="106"/>
      <c r="AE32" s="43"/>
      <c r="AF32" s="44"/>
      <c r="AG32" s="45">
        <f ca="1">AI30</f>
        <v>1</v>
      </c>
      <c r="AH32" s="121">
        <f t="shared" ref="AH32:AU32" ca="1" si="42">IF(ISNA(AH9),0,IF(AH9="",0,IF(AH$30=$AG32,1,0)*AH9))</f>
        <v>0</v>
      </c>
      <c r="AI32" s="121">
        <f t="shared" si="42"/>
        <v>0</v>
      </c>
      <c r="AJ32" s="121">
        <f t="shared" ca="1" si="42"/>
        <v>0</v>
      </c>
      <c r="AK32" s="121">
        <f t="shared" ca="1" si="42"/>
        <v>0</v>
      </c>
      <c r="AL32" s="121">
        <f t="shared" ca="1" si="42"/>
        <v>0</v>
      </c>
      <c r="AM32" s="121">
        <f t="shared" ca="1" si="42"/>
        <v>0</v>
      </c>
      <c r="AN32" s="121">
        <f t="shared" ca="1" si="42"/>
        <v>0</v>
      </c>
      <c r="AO32" s="121">
        <f t="shared" ca="1" si="42"/>
        <v>0</v>
      </c>
      <c r="AP32" s="121">
        <f t="shared" ca="1" si="42"/>
        <v>0</v>
      </c>
      <c r="AQ32" s="121">
        <f t="shared" ca="1" si="42"/>
        <v>0</v>
      </c>
      <c r="AR32" s="121">
        <f t="shared" ca="1" si="42"/>
        <v>0</v>
      </c>
      <c r="AS32" s="121">
        <f t="shared" ca="1" si="42"/>
        <v>0</v>
      </c>
      <c r="AT32" s="121">
        <f t="shared" ca="1" si="42"/>
        <v>0</v>
      </c>
      <c r="AU32" s="121">
        <f t="shared" ca="1" si="42"/>
        <v>0</v>
      </c>
    </row>
    <row r="33" spans="1:47" ht="13.5" customHeight="1">
      <c r="A33" s="75" t="s">
        <v>201</v>
      </c>
      <c r="B33" s="105" t="str">
        <f ca="1">IF(ISBLANK(OFFSET(対戦表!A12,$B$3,1)),"",IF(OFFSET(対戦表!A12,$B$3,1)=0,"-",INDEX($B$6:$B$20,OFFSET(対戦表!A12,$B$3,1))))</f>
        <v/>
      </c>
      <c r="C33" s="106"/>
      <c r="D33" s="107" t="str">
        <f ca="1">IF(ISBLANK(OFFSET(対戦表!B12,$B$3,1)),"",IF(OFFSET(対戦表!B12,$B$3,1)=0,"-",INDEX($B$6:$B$20,OFFSET(対戦表!B12,$B$3,1))))</f>
        <v/>
      </c>
      <c r="E33" s="106"/>
      <c r="F33" s="107" t="str">
        <f ca="1">IF(ISBLANK(OFFSET(対戦表!C12,$B$3,1)),"",IF(OFFSET(対戦表!C12,$B$3,1)=0,"-",INDEX($B$6:$B$20,OFFSET(対戦表!C12,$B$3,1))))</f>
        <v/>
      </c>
      <c r="G33" s="106"/>
      <c r="H33" s="107" t="str">
        <f ca="1">IF(ISBLANK(OFFSET(対戦表!D12,$B$3,1)),"",IF(OFFSET(対戦表!D12,$B$3,1)=0,"-",INDEX($B$6:$B$20,OFFSET(対戦表!D12,$B$3,1))))</f>
        <v/>
      </c>
      <c r="I33" s="106"/>
      <c r="J33" s="107" t="str">
        <f ca="1">IF(ISBLANK(OFFSET(対戦表!E12,$B$3,1)),"",IF(OFFSET(対戦表!E12,$B$3,1)=0,"-",INDEX($B$6:$B$20,OFFSET(対戦表!E12,$B$3,1))))</f>
        <v/>
      </c>
      <c r="K33" s="106"/>
      <c r="L33" s="107" t="str">
        <f ca="1">IF(ISBLANK(OFFSET(対戦表!F12,$B$3,1)),"",IF(OFFSET(対戦表!F12,$B$3,1)=0,"-",INDEX($B$6:$B$20,OFFSET(対戦表!F12,$B$3,1))))</f>
        <v/>
      </c>
      <c r="M33" s="106"/>
      <c r="N33" s="107" t="str">
        <f ca="1">IF(ISBLANK(OFFSET(対戦表!G12,$B$3,1)),"",IF(OFFSET(対戦表!G12,$B$3,1)=0,"-",INDEX($B$6:$B$20,OFFSET(対戦表!G12,$B$3,1))))</f>
        <v/>
      </c>
      <c r="O33" s="106"/>
      <c r="P33" s="107" t="str">
        <f ca="1">IF(ISBLANK(OFFSET(対戦表!H12,$B$3,1)),"",IF(OFFSET(対戦表!H12,$B$3,1)=0,"-",INDEX($B$6:$B$20,OFFSET(対戦表!H12,$B$3,1))))</f>
        <v/>
      </c>
      <c r="Q33" s="106"/>
      <c r="R33" s="107" t="str">
        <f ca="1">IF(ISBLANK(OFFSET(対戦表!I12,$B$3,1)),"",IF(OFFSET(対戦表!I12,$B$3,1)=0,"-",INDEX($B$6:$B$20,OFFSET(対戦表!I12,$B$3,1))))</f>
        <v/>
      </c>
      <c r="S33" s="106"/>
      <c r="T33" s="107" t="str">
        <f ca="1">IF(ISBLANK(OFFSET(対戦表!J12,$B$3,1)),"",IF(OFFSET(対戦表!J12,$B$3,1)=0,"-",INDEX($B$6:$B$20,OFFSET(対戦表!J12,$B$3,1))))</f>
        <v/>
      </c>
      <c r="U33" s="106"/>
      <c r="V33" s="107" t="str">
        <f ca="1">IF(ISBLANK(OFFSET(対戦表!K12,$B$3,1)),"",IF(OFFSET(対戦表!K12,$B$3,1)=0,"-",INDEX($B$6:$B$20,OFFSET(対戦表!K12,$B$3,1))))</f>
        <v/>
      </c>
      <c r="W33" s="106"/>
      <c r="X33" s="107" t="str">
        <f ca="1">IF(ISBLANK(OFFSET(対戦表!L12,$B$3,1)),"",IF(OFFSET(対戦表!L12,$B$3,1)=0,"-",INDEX($B$6:$B$20,OFFSET(対戦表!L12,$B$3,1))))</f>
        <v/>
      </c>
      <c r="Y33" s="106"/>
      <c r="Z33" s="107" t="str">
        <f ca="1">IF(ISBLANK(OFFSET(対戦表!M12,$B$3,1)),"",IF(OFFSET(対戦表!M12,$B$3,1)=0,"-",INDEX($B$6:$B$20,OFFSET(対戦表!M12,$B$3,1))))</f>
        <v/>
      </c>
      <c r="AA33" s="106"/>
      <c r="AB33" s="107" t="str">
        <f ca="1">IF(ISBLANK(OFFSET(対戦表!N12,$B$3,1)),"",IF(OFFSET(対戦表!N12,$B$3,1)=0,"-",INDEX($B$6:$B$20,OFFSET(対戦表!N12,$B$3,1))))</f>
        <v/>
      </c>
      <c r="AC33" s="106"/>
      <c r="AE33" s="43"/>
      <c r="AF33" s="44"/>
      <c r="AG33" s="45">
        <f ca="1">AJ30</f>
        <v>1</v>
      </c>
      <c r="AH33" s="121">
        <f t="shared" ref="AH33:AU33" ca="1" si="43">IF(ISNA(AH10),0,IF(AH10="",0,IF(AH$30=$AG33,1,0)*AH10))</f>
        <v>0</v>
      </c>
      <c r="AI33" s="121">
        <f t="shared" ca="1" si="43"/>
        <v>0</v>
      </c>
      <c r="AJ33" s="121">
        <f t="shared" si="43"/>
        <v>0</v>
      </c>
      <c r="AK33" s="121">
        <f t="shared" ca="1" si="43"/>
        <v>0</v>
      </c>
      <c r="AL33" s="121">
        <f t="shared" ca="1" si="43"/>
        <v>0</v>
      </c>
      <c r="AM33" s="121">
        <f t="shared" ca="1" si="43"/>
        <v>0</v>
      </c>
      <c r="AN33" s="121">
        <f t="shared" ca="1" si="43"/>
        <v>0</v>
      </c>
      <c r="AO33" s="121">
        <f t="shared" ca="1" si="43"/>
        <v>0</v>
      </c>
      <c r="AP33" s="121">
        <f t="shared" ca="1" si="43"/>
        <v>0</v>
      </c>
      <c r="AQ33" s="121">
        <f t="shared" ca="1" si="43"/>
        <v>0</v>
      </c>
      <c r="AR33" s="121">
        <f t="shared" ca="1" si="43"/>
        <v>0</v>
      </c>
      <c r="AS33" s="121">
        <f t="shared" ca="1" si="43"/>
        <v>0</v>
      </c>
      <c r="AT33" s="121">
        <f t="shared" ca="1" si="43"/>
        <v>0</v>
      </c>
      <c r="AU33" s="121">
        <f t="shared" ca="1" si="43"/>
        <v>0</v>
      </c>
    </row>
    <row r="34" spans="1:47">
      <c r="A34" s="75" t="s">
        <v>202</v>
      </c>
      <c r="B34" s="105" t="str">
        <f ca="1">IF(ISBLANK(OFFSET(対戦表!A13,$B$3,1)),"",IF(OFFSET(対戦表!A13,$B$3,1)=0,"-",INDEX($B$6:$B$20,OFFSET(対戦表!A13,$B$3,1))))</f>
        <v/>
      </c>
      <c r="C34" s="106"/>
      <c r="D34" s="107" t="str">
        <f ca="1">IF(ISBLANK(OFFSET(対戦表!B13,$B$3,1)),"",IF(OFFSET(対戦表!B13,$B$3,1)=0,"-",INDEX($B$6:$B$20,OFFSET(対戦表!B13,$B$3,1))))</f>
        <v/>
      </c>
      <c r="E34" s="106"/>
      <c r="F34" s="107" t="str">
        <f ca="1">IF(ISBLANK(OFFSET(対戦表!C13,$B$3,1)),"",IF(OFFSET(対戦表!C13,$B$3,1)=0,"-",INDEX($B$6:$B$20,OFFSET(対戦表!C13,$B$3,1))))</f>
        <v/>
      </c>
      <c r="G34" s="106"/>
      <c r="H34" s="107" t="str">
        <f ca="1">IF(ISBLANK(OFFSET(対戦表!D13,$B$3,1)),"",IF(OFFSET(対戦表!D13,$B$3,1)=0,"-",INDEX($B$6:$B$20,OFFSET(対戦表!D13,$B$3,1))))</f>
        <v/>
      </c>
      <c r="I34" s="106"/>
      <c r="J34" s="107" t="str">
        <f ca="1">IF(ISBLANK(OFFSET(対戦表!E13,$B$3,1)),"",IF(OFFSET(対戦表!E13,$B$3,1)=0,"-",INDEX($B$6:$B$20,OFFSET(対戦表!E13,$B$3,1))))</f>
        <v/>
      </c>
      <c r="K34" s="106"/>
      <c r="L34" s="107" t="str">
        <f ca="1">IF(ISBLANK(OFFSET(対戦表!F13,$B$3,1)),"",IF(OFFSET(対戦表!F13,$B$3,1)=0,"-",INDEX($B$6:$B$20,OFFSET(対戦表!F13,$B$3,1))))</f>
        <v/>
      </c>
      <c r="M34" s="106"/>
      <c r="N34" s="107" t="str">
        <f ca="1">IF(ISBLANK(OFFSET(対戦表!G13,$B$3,1)),"",IF(OFFSET(対戦表!G13,$B$3,1)=0,"-",INDEX($B$6:$B$20,OFFSET(対戦表!G13,$B$3,1))))</f>
        <v/>
      </c>
      <c r="O34" s="106"/>
      <c r="P34" s="107" t="str">
        <f ca="1">IF(ISBLANK(OFFSET(対戦表!H13,$B$3,1)),"",IF(OFFSET(対戦表!H13,$B$3,1)=0,"-",INDEX($B$6:$B$20,OFFSET(対戦表!H13,$B$3,1))))</f>
        <v/>
      </c>
      <c r="Q34" s="106"/>
      <c r="R34" s="107" t="str">
        <f ca="1">IF(ISBLANK(OFFSET(対戦表!I13,$B$3,1)),"",IF(OFFSET(対戦表!I13,$B$3,1)=0,"-",INDEX($B$6:$B$20,OFFSET(対戦表!I13,$B$3,1))))</f>
        <v/>
      </c>
      <c r="S34" s="106"/>
      <c r="T34" s="107" t="str">
        <f ca="1">IF(ISBLANK(OFFSET(対戦表!J13,$B$3,1)),"",IF(OFFSET(対戦表!J13,$B$3,1)=0,"-",INDEX($B$6:$B$20,OFFSET(対戦表!J13,$B$3,1))))</f>
        <v/>
      </c>
      <c r="U34" s="106"/>
      <c r="V34" s="107" t="str">
        <f ca="1">IF(ISBLANK(OFFSET(対戦表!K13,$B$3,1)),"",IF(OFFSET(対戦表!K13,$B$3,1)=0,"-",INDEX($B$6:$B$20,OFFSET(対戦表!K13,$B$3,1))))</f>
        <v/>
      </c>
      <c r="W34" s="106"/>
      <c r="X34" s="107" t="str">
        <f ca="1">IF(ISBLANK(OFFSET(対戦表!L13,$B$3,1)),"",IF(OFFSET(対戦表!L13,$B$3,1)=0,"-",INDEX($B$6:$B$20,OFFSET(対戦表!L13,$B$3,1))))</f>
        <v/>
      </c>
      <c r="Y34" s="106"/>
      <c r="Z34" s="107" t="str">
        <f ca="1">IF(ISBLANK(OFFSET(対戦表!M13,$B$3,1)),"",IF(OFFSET(対戦表!M13,$B$3,1)=0,"-",INDEX($B$6:$B$20,OFFSET(対戦表!M13,$B$3,1))))</f>
        <v/>
      </c>
      <c r="AA34" s="106"/>
      <c r="AB34" s="107" t="str">
        <f ca="1">IF(ISBLANK(OFFSET(対戦表!N13,$B$3,1)),"",IF(OFFSET(対戦表!N13,$B$3,1)=0,"-",INDEX($B$6:$B$20,OFFSET(対戦表!N13,$B$3,1))))</f>
        <v/>
      </c>
      <c r="AC34" s="106"/>
      <c r="AE34" s="43"/>
      <c r="AF34" s="44"/>
      <c r="AG34" s="45">
        <f ca="1">AK30</f>
        <v>1</v>
      </c>
      <c r="AH34" s="121">
        <f t="shared" ref="AH34:AU34" ca="1" si="44">IF(ISNA(AH11),0,IF(AH11="",0,IF(AH$30=$AG34,1,0)*AH11))</f>
        <v>0</v>
      </c>
      <c r="AI34" s="121">
        <f t="shared" ca="1" si="44"/>
        <v>0</v>
      </c>
      <c r="AJ34" s="121">
        <f t="shared" ca="1" si="44"/>
        <v>0</v>
      </c>
      <c r="AK34" s="121">
        <f t="shared" si="44"/>
        <v>0</v>
      </c>
      <c r="AL34" s="121">
        <f t="shared" ca="1" si="44"/>
        <v>0</v>
      </c>
      <c r="AM34" s="121">
        <f t="shared" ca="1" si="44"/>
        <v>0</v>
      </c>
      <c r="AN34" s="121">
        <f t="shared" ca="1" si="44"/>
        <v>0</v>
      </c>
      <c r="AO34" s="121">
        <f t="shared" ca="1" si="44"/>
        <v>0</v>
      </c>
      <c r="AP34" s="121">
        <f t="shared" ca="1" si="44"/>
        <v>0</v>
      </c>
      <c r="AQ34" s="121">
        <f t="shared" ca="1" si="44"/>
        <v>0</v>
      </c>
      <c r="AR34" s="121">
        <f t="shared" ca="1" si="44"/>
        <v>0</v>
      </c>
      <c r="AS34" s="121">
        <f t="shared" ca="1" si="44"/>
        <v>0</v>
      </c>
      <c r="AT34" s="121">
        <f t="shared" ca="1" si="44"/>
        <v>0</v>
      </c>
      <c r="AU34" s="121">
        <f t="shared" ca="1" si="44"/>
        <v>0</v>
      </c>
    </row>
    <row r="35" spans="1:47">
      <c r="A35" s="122" t="s">
        <v>203</v>
      </c>
      <c r="B35" s="123" t="str">
        <f ca="1">IF(ISBLANK(OFFSET(対戦表!A14,$B$3,1)),"",IF(OFFSET(対戦表!A14,$B$3,1)=0,"-",INDEX($B$6:$B$20,OFFSET(対戦表!A14,$B$3,1))))</f>
        <v/>
      </c>
      <c r="C35" s="124"/>
      <c r="D35" s="125" t="str">
        <f ca="1">IF(ISBLANK(OFFSET(対戦表!B14,$B$3,1)),"",IF(OFFSET(対戦表!B14,$B$3,1)=0,"-",INDEX($B$6:$B$20,OFFSET(対戦表!B14,$B$3,1))))</f>
        <v/>
      </c>
      <c r="E35" s="124"/>
      <c r="F35" s="125" t="str">
        <f ca="1">IF(ISBLANK(OFFSET(対戦表!C14,$B$3,1)),"",IF(OFFSET(対戦表!C14,$B$3,1)=0,"-",INDEX($B$6:$B$20,OFFSET(対戦表!C14,$B$3,1))))</f>
        <v/>
      </c>
      <c r="G35" s="124"/>
      <c r="H35" s="125" t="str">
        <f ca="1">IF(ISBLANK(OFFSET(対戦表!D14,$B$3,1)),"",IF(OFFSET(対戦表!D14,$B$3,1)=0,"-",INDEX($B$6:$B$20,OFFSET(対戦表!D14,$B$3,1))))</f>
        <v/>
      </c>
      <c r="I35" s="124"/>
      <c r="J35" s="125" t="str">
        <f ca="1">IF(ISBLANK(OFFSET(対戦表!E14,$B$3,1)),"",IF(OFFSET(対戦表!E14,$B$3,1)=0,"-",INDEX($B$6:$B$20,OFFSET(対戦表!E14,$B$3,1))))</f>
        <v/>
      </c>
      <c r="K35" s="124"/>
      <c r="L35" s="125" t="str">
        <f ca="1">IF(ISBLANK(OFFSET(対戦表!F14,$B$3,1)),"",IF(OFFSET(対戦表!F14,$B$3,1)=0,"-",INDEX($B$6:$B$20,OFFSET(対戦表!F14,$B$3,1))))</f>
        <v/>
      </c>
      <c r="M35" s="124"/>
      <c r="N35" s="125" t="str">
        <f ca="1">IF(ISBLANK(OFFSET(対戦表!G14,$B$3,1)),"",IF(OFFSET(対戦表!G14,$B$3,1)=0,"-",INDEX($B$6:$B$20,OFFSET(対戦表!G14,$B$3,1))))</f>
        <v/>
      </c>
      <c r="O35" s="124"/>
      <c r="P35" s="125" t="str">
        <f ca="1">IF(ISBLANK(OFFSET(対戦表!H14,$B$3,1)),"",IF(OFFSET(対戦表!H14,$B$3,1)=0,"-",INDEX($B$6:$B$20,OFFSET(対戦表!H14,$B$3,1))))</f>
        <v/>
      </c>
      <c r="Q35" s="124"/>
      <c r="R35" s="125" t="str">
        <f ca="1">IF(ISBLANK(OFFSET(対戦表!I14,$B$3,1)),"",IF(OFFSET(対戦表!I14,$B$3,1)=0,"-",INDEX($B$6:$B$20,OFFSET(対戦表!I14,$B$3,1))))</f>
        <v/>
      </c>
      <c r="S35" s="124"/>
      <c r="T35" s="125" t="str">
        <f ca="1">IF(ISBLANK(OFFSET(対戦表!J14,$B$3,1)),"",IF(OFFSET(対戦表!J14,$B$3,1)=0,"-",INDEX($B$6:$B$20,OFFSET(対戦表!J14,$B$3,1))))</f>
        <v/>
      </c>
      <c r="U35" s="124"/>
      <c r="V35" s="125" t="str">
        <f ca="1">IF(ISBLANK(OFFSET(対戦表!K14,$B$3,1)),"",IF(OFFSET(対戦表!K14,$B$3,1)=0,"-",INDEX($B$6:$B$20,OFFSET(対戦表!K14,$B$3,1))))</f>
        <v/>
      </c>
      <c r="W35" s="124"/>
      <c r="X35" s="125" t="str">
        <f ca="1">IF(ISBLANK(OFFSET(対戦表!L14,$B$3,1)),"",IF(OFFSET(対戦表!L14,$B$3,1)=0,"-",INDEX($B$6:$B$20,OFFSET(対戦表!L14,$B$3,1))))</f>
        <v/>
      </c>
      <c r="Y35" s="124"/>
      <c r="Z35" s="125" t="str">
        <f ca="1">IF(ISBLANK(OFFSET(対戦表!M14,$B$3,1)),"",IF(OFFSET(対戦表!M14,$B$3,1)=0,"-",INDEX($B$6:$B$20,OFFSET(対戦表!M14,$B$3,1))))</f>
        <v/>
      </c>
      <c r="AA35" s="124"/>
      <c r="AB35" s="125" t="str">
        <f ca="1">IF(ISBLANK(OFFSET(対戦表!N14,$B$3,1)),"",IF(OFFSET(対戦表!N14,$B$3,1)=0,"-",INDEX($B$6:$B$20,OFFSET(対戦表!N14,$B$3,1))))</f>
        <v/>
      </c>
      <c r="AC35" s="124"/>
      <c r="AE35" s="43"/>
      <c r="AF35" s="44"/>
      <c r="AG35" s="45">
        <f ca="1">AL30</f>
        <v>1</v>
      </c>
      <c r="AH35" s="121">
        <f t="shared" ref="AH35:AU35" ca="1" si="45">IF(ISNA(AH12),0,IF(AH12="",0,IF(AH$30=$AG35,1,0)*AH12))</f>
        <v>0</v>
      </c>
      <c r="AI35" s="121">
        <f t="shared" ca="1" si="45"/>
        <v>0</v>
      </c>
      <c r="AJ35" s="121">
        <f t="shared" ca="1" si="45"/>
        <v>0</v>
      </c>
      <c r="AK35" s="121">
        <f t="shared" ca="1" si="45"/>
        <v>0</v>
      </c>
      <c r="AL35" s="121">
        <f t="shared" si="45"/>
        <v>0</v>
      </c>
      <c r="AM35" s="121">
        <f t="shared" ca="1" si="45"/>
        <v>0</v>
      </c>
      <c r="AN35" s="121">
        <f t="shared" ca="1" si="45"/>
        <v>0</v>
      </c>
      <c r="AO35" s="121">
        <f t="shared" ca="1" si="45"/>
        <v>0</v>
      </c>
      <c r="AP35" s="121">
        <f t="shared" ca="1" si="45"/>
        <v>0</v>
      </c>
      <c r="AQ35" s="121">
        <f t="shared" ca="1" si="45"/>
        <v>0</v>
      </c>
      <c r="AR35" s="121">
        <f t="shared" ca="1" si="45"/>
        <v>0</v>
      </c>
      <c r="AS35" s="121">
        <f t="shared" ca="1" si="45"/>
        <v>0</v>
      </c>
      <c r="AT35" s="121">
        <f t="shared" ca="1" si="45"/>
        <v>0</v>
      </c>
      <c r="AU35" s="121">
        <f t="shared" ca="1" si="45"/>
        <v>0</v>
      </c>
    </row>
    <row r="36" spans="1:47">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3"/>
      <c r="AF36" s="44"/>
      <c r="AG36" s="45">
        <f ca="1">AM30</f>
        <v>1</v>
      </c>
      <c r="AH36" s="121">
        <f t="shared" ref="AH36:AU36" ca="1" si="46">IF(ISNA(AH13),0,IF(AH13="",0,IF(AH$30=$AG36,1,0)*AH13))</f>
        <v>0</v>
      </c>
      <c r="AI36" s="121">
        <f t="shared" ca="1" si="46"/>
        <v>0</v>
      </c>
      <c r="AJ36" s="121">
        <f t="shared" ca="1" si="46"/>
        <v>0</v>
      </c>
      <c r="AK36" s="121">
        <f t="shared" ca="1" si="46"/>
        <v>0</v>
      </c>
      <c r="AL36" s="121">
        <f t="shared" ca="1" si="46"/>
        <v>0</v>
      </c>
      <c r="AM36" s="121">
        <f t="shared" si="46"/>
        <v>0</v>
      </c>
      <c r="AN36" s="121">
        <f t="shared" ca="1" si="46"/>
        <v>0</v>
      </c>
      <c r="AO36" s="121">
        <f t="shared" ca="1" si="46"/>
        <v>0</v>
      </c>
      <c r="AP36" s="121">
        <f t="shared" ca="1" si="46"/>
        <v>0</v>
      </c>
      <c r="AQ36" s="121">
        <f t="shared" ca="1" si="46"/>
        <v>0</v>
      </c>
      <c r="AR36" s="121">
        <f t="shared" ca="1" si="46"/>
        <v>0</v>
      </c>
      <c r="AS36" s="121">
        <f t="shared" ca="1" si="46"/>
        <v>0</v>
      </c>
      <c r="AT36" s="121">
        <f t="shared" ca="1" si="46"/>
        <v>0</v>
      </c>
      <c r="AU36" s="121">
        <f t="shared" ca="1" si="46"/>
        <v>0</v>
      </c>
    </row>
    <row r="37" spans="1:47" ht="14.25" customHeight="1">
      <c r="AE37" s="43"/>
      <c r="AF37" s="44"/>
      <c r="AG37" s="45">
        <f ca="1">AN30</f>
        <v>1</v>
      </c>
      <c r="AH37" s="121">
        <f t="shared" ref="AH37:AU37" ca="1" si="47">IF(ISNA(AH14),0,IF(AH14="",0,IF(AH$30=$AG37,1,0)*AH14))</f>
        <v>0</v>
      </c>
      <c r="AI37" s="121">
        <f t="shared" ca="1" si="47"/>
        <v>0</v>
      </c>
      <c r="AJ37" s="121">
        <f t="shared" ca="1" si="47"/>
        <v>0</v>
      </c>
      <c r="AK37" s="121">
        <f t="shared" ca="1" si="47"/>
        <v>0</v>
      </c>
      <c r="AL37" s="121">
        <f t="shared" ca="1" si="47"/>
        <v>0</v>
      </c>
      <c r="AM37" s="121">
        <f t="shared" ca="1" si="47"/>
        <v>0</v>
      </c>
      <c r="AN37" s="121">
        <f t="shared" si="47"/>
        <v>0</v>
      </c>
      <c r="AO37" s="121">
        <f t="shared" ca="1" si="47"/>
        <v>0</v>
      </c>
      <c r="AP37" s="121">
        <f t="shared" ca="1" si="47"/>
        <v>0</v>
      </c>
      <c r="AQ37" s="121">
        <f t="shared" ca="1" si="47"/>
        <v>0</v>
      </c>
      <c r="AR37" s="121">
        <f t="shared" ca="1" si="47"/>
        <v>0</v>
      </c>
      <c r="AS37" s="121">
        <f t="shared" ca="1" si="47"/>
        <v>0</v>
      </c>
      <c r="AT37" s="121">
        <f t="shared" ca="1" si="47"/>
        <v>0</v>
      </c>
      <c r="AU37" s="121">
        <f t="shared" ca="1" si="47"/>
        <v>0</v>
      </c>
    </row>
    <row r="38" spans="1:47" ht="14.25" customHeight="1">
      <c r="R38" s="237" t="s">
        <v>204</v>
      </c>
      <c r="S38" s="237"/>
      <c r="T38" s="237"/>
      <c r="U38" s="237"/>
      <c r="V38" s="237"/>
      <c r="W38" s="237"/>
      <c r="X38" s="237"/>
      <c r="Y38" s="237"/>
      <c r="Z38" s="237"/>
      <c r="AE38" s="43"/>
      <c r="AF38" s="44"/>
      <c r="AG38" s="45">
        <f ca="1">AO30</f>
        <v>1</v>
      </c>
      <c r="AH38" s="121">
        <f t="shared" ref="AH38:AU38" ca="1" si="48">IF(ISNA(AH15),0,IF(AH15="",0,IF(AH$30=$AG38,1,0)*AH15))</f>
        <v>0</v>
      </c>
      <c r="AI38" s="121">
        <f t="shared" ca="1" si="48"/>
        <v>0</v>
      </c>
      <c r="AJ38" s="121">
        <f t="shared" ca="1" si="48"/>
        <v>0</v>
      </c>
      <c r="AK38" s="121">
        <f t="shared" ca="1" si="48"/>
        <v>0</v>
      </c>
      <c r="AL38" s="121">
        <f t="shared" ca="1" si="48"/>
        <v>0</v>
      </c>
      <c r="AM38" s="121">
        <f t="shared" ca="1" si="48"/>
        <v>0</v>
      </c>
      <c r="AN38" s="121">
        <f t="shared" ca="1" si="48"/>
        <v>0</v>
      </c>
      <c r="AO38" s="121">
        <f t="shared" si="48"/>
        <v>0</v>
      </c>
      <c r="AP38" s="121">
        <f t="shared" ca="1" si="48"/>
        <v>0</v>
      </c>
      <c r="AQ38" s="121">
        <f t="shared" ca="1" si="48"/>
        <v>0</v>
      </c>
      <c r="AR38" s="121">
        <f t="shared" ca="1" si="48"/>
        <v>0</v>
      </c>
      <c r="AS38" s="121">
        <f t="shared" ca="1" si="48"/>
        <v>0</v>
      </c>
      <c r="AT38" s="121">
        <f t="shared" ca="1" si="48"/>
        <v>0</v>
      </c>
      <c r="AU38" s="121">
        <f t="shared" ca="1" si="48"/>
        <v>0</v>
      </c>
    </row>
    <row r="39" spans="1:47" ht="14.25" customHeight="1">
      <c r="A39" s="127" t="s">
        <v>205</v>
      </c>
      <c r="R39" s="237"/>
      <c r="S39" s="237"/>
      <c r="T39" s="237"/>
      <c r="U39" s="237"/>
      <c r="V39" s="237"/>
      <c r="W39" s="237"/>
      <c r="X39" s="237"/>
      <c r="Y39" s="237"/>
      <c r="Z39" s="237"/>
      <c r="AE39" s="43"/>
      <c r="AF39" s="44"/>
      <c r="AG39" s="45">
        <f ca="1">AP30</f>
        <v>1</v>
      </c>
      <c r="AH39" s="121">
        <f t="shared" ref="AH39:AU39" ca="1" si="49">IF(ISNA(AH16),0,IF(AH16="",0,IF(AH$30=$AG39,1,0)*AH16))</f>
        <v>0</v>
      </c>
      <c r="AI39" s="121">
        <f t="shared" ca="1" si="49"/>
        <v>0</v>
      </c>
      <c r="AJ39" s="121">
        <f t="shared" ca="1" si="49"/>
        <v>0</v>
      </c>
      <c r="AK39" s="121">
        <f t="shared" ca="1" si="49"/>
        <v>0</v>
      </c>
      <c r="AL39" s="121">
        <f t="shared" ca="1" si="49"/>
        <v>0</v>
      </c>
      <c r="AM39" s="121">
        <f t="shared" ca="1" si="49"/>
        <v>0</v>
      </c>
      <c r="AN39" s="121">
        <f t="shared" ca="1" si="49"/>
        <v>0</v>
      </c>
      <c r="AO39" s="121">
        <f t="shared" ca="1" si="49"/>
        <v>0</v>
      </c>
      <c r="AP39" s="121">
        <f t="shared" si="49"/>
        <v>0</v>
      </c>
      <c r="AQ39" s="121">
        <f t="shared" ca="1" si="49"/>
        <v>0</v>
      </c>
      <c r="AR39" s="121">
        <f t="shared" ca="1" si="49"/>
        <v>0</v>
      </c>
      <c r="AS39" s="121">
        <f t="shared" ca="1" si="49"/>
        <v>0</v>
      </c>
      <c r="AT39" s="121">
        <f t="shared" ca="1" si="49"/>
        <v>0</v>
      </c>
      <c r="AU39" s="121">
        <f t="shared" ca="1" si="49"/>
        <v>0</v>
      </c>
    </row>
    <row r="40" spans="1:47" ht="14.25" customHeight="1">
      <c r="A40" s="51"/>
      <c r="B40" s="128" t="str">
        <f>A41</f>
        <v>騎士道</v>
      </c>
      <c r="C40" s="128" t="str">
        <f>A42</f>
        <v>マフィ</v>
      </c>
      <c r="D40" s="128" t="str">
        <f>A43</f>
        <v>やかた</v>
      </c>
      <c r="E40" s="128" t="str">
        <f>A44</f>
        <v>タニシ</v>
      </c>
      <c r="F40" s="128" t="str">
        <f>A45</f>
        <v>トラプ</v>
      </c>
      <c r="G40" s="128" t="str">
        <f>A46</f>
        <v>ベルB</v>
      </c>
      <c r="H40" s="128" t="str">
        <f>A47</f>
        <v>アミス</v>
      </c>
      <c r="I40" s="128" t="str">
        <f>A48</f>
        <v>いた心</v>
      </c>
      <c r="J40" s="128" t="str">
        <f>A49</f>
        <v>ぷにず</v>
      </c>
      <c r="K40" s="128" t="str">
        <f>A50</f>
        <v>ガーン</v>
      </c>
      <c r="L40" s="128" t="str">
        <f>A51</f>
        <v/>
      </c>
      <c r="M40" s="128" t="str">
        <f>A52</f>
        <v/>
      </c>
      <c r="N40" s="128" t="str">
        <f>A53</f>
        <v/>
      </c>
      <c r="O40" s="129" t="str">
        <f>A54</f>
        <v/>
      </c>
      <c r="P40" s="130"/>
      <c r="R40" s="237"/>
      <c r="S40" s="237"/>
      <c r="T40" s="237"/>
      <c r="U40" s="237"/>
      <c r="V40" s="237"/>
      <c r="W40" s="237"/>
      <c r="X40" s="237"/>
      <c r="Y40" s="237"/>
      <c r="Z40" s="237"/>
      <c r="AE40" s="43"/>
      <c r="AF40" s="44"/>
      <c r="AG40" s="45">
        <f ca="1">AQ$30</f>
        <v>1</v>
      </c>
      <c r="AH40" s="121">
        <f t="shared" ref="AH40:AU40" ca="1" si="50">IF(ISNA(AH17),0,IF(AH17="",0,IF(AH$30=$AG40,1,0)*AH17))</f>
        <v>0</v>
      </c>
      <c r="AI40" s="121">
        <f t="shared" ca="1" si="50"/>
        <v>0</v>
      </c>
      <c r="AJ40" s="121">
        <f t="shared" ca="1" si="50"/>
        <v>0</v>
      </c>
      <c r="AK40" s="121">
        <f t="shared" ca="1" si="50"/>
        <v>0</v>
      </c>
      <c r="AL40" s="121">
        <f t="shared" ca="1" si="50"/>
        <v>0</v>
      </c>
      <c r="AM40" s="121">
        <f t="shared" ca="1" si="50"/>
        <v>0</v>
      </c>
      <c r="AN40" s="121">
        <f t="shared" ca="1" si="50"/>
        <v>0</v>
      </c>
      <c r="AO40" s="121">
        <f t="shared" ca="1" si="50"/>
        <v>0</v>
      </c>
      <c r="AP40" s="121">
        <f t="shared" ca="1" si="50"/>
        <v>0</v>
      </c>
      <c r="AQ40" s="121">
        <f t="shared" si="50"/>
        <v>0</v>
      </c>
      <c r="AR40" s="121">
        <f t="shared" ca="1" si="50"/>
        <v>0</v>
      </c>
      <c r="AS40" s="121">
        <f t="shared" ca="1" si="50"/>
        <v>0</v>
      </c>
      <c r="AT40" s="121">
        <f t="shared" ca="1" si="50"/>
        <v>0</v>
      </c>
      <c r="AU40" s="121">
        <f t="shared" ca="1" si="50"/>
        <v>0</v>
      </c>
    </row>
    <row r="41" spans="1:47" ht="14.25" customHeight="1">
      <c r="A41" s="131" t="str">
        <f t="shared" ref="A41:A54" si="51">B6</f>
        <v>騎士道</v>
      </c>
      <c r="B41" s="132">
        <f>AH8</f>
        <v>0</v>
      </c>
      <c r="C41" s="133" t="str">
        <f t="shared" ref="C41:O41" ca="1" si="52">IF(ISNA(AI8),"",AI8)</f>
        <v/>
      </c>
      <c r="D41" s="133" t="str">
        <f t="shared" ca="1" si="52"/>
        <v/>
      </c>
      <c r="E41" s="133" t="str">
        <f t="shared" ca="1" si="52"/>
        <v/>
      </c>
      <c r="F41" s="133" t="str">
        <f t="shared" ca="1" si="52"/>
        <v/>
      </c>
      <c r="G41" s="133" t="str">
        <f t="shared" ca="1" si="52"/>
        <v/>
      </c>
      <c r="H41" s="133" t="str">
        <f t="shared" ca="1" si="52"/>
        <v/>
      </c>
      <c r="I41" s="133" t="str">
        <f t="shared" ca="1" si="52"/>
        <v/>
      </c>
      <c r="J41" s="133" t="str">
        <f t="shared" ca="1" si="52"/>
        <v/>
      </c>
      <c r="K41" s="133" t="str">
        <f t="shared" ca="1" si="52"/>
        <v/>
      </c>
      <c r="L41" s="133" t="str">
        <f t="shared" ca="1" si="52"/>
        <v/>
      </c>
      <c r="M41" s="133" t="str">
        <f t="shared" ca="1" si="52"/>
        <v/>
      </c>
      <c r="N41" s="133" t="str">
        <f t="shared" ca="1" si="52"/>
        <v/>
      </c>
      <c r="O41" s="134" t="str">
        <f t="shared" ca="1" si="52"/>
        <v/>
      </c>
      <c r="P41" s="130"/>
      <c r="Q41" s="135"/>
      <c r="S41" s="135"/>
      <c r="T41" s="135"/>
      <c r="U41" s="135"/>
      <c r="AE41" s="43"/>
      <c r="AF41" s="44"/>
      <c r="AG41" s="45">
        <f ca="1">AR$30</f>
        <v>1</v>
      </c>
      <c r="AH41" s="121">
        <f t="shared" ref="AH41:AU41" ca="1" si="53">IF(ISNA(AH18),0,IF(AH18="",0,IF(AH$30=$AG41,1,0)*AH18))</f>
        <v>0</v>
      </c>
      <c r="AI41" s="121">
        <f t="shared" ca="1" si="53"/>
        <v>0</v>
      </c>
      <c r="AJ41" s="121">
        <f t="shared" ca="1" si="53"/>
        <v>0</v>
      </c>
      <c r="AK41" s="121">
        <f t="shared" ca="1" si="53"/>
        <v>0</v>
      </c>
      <c r="AL41" s="121">
        <f t="shared" ca="1" si="53"/>
        <v>0</v>
      </c>
      <c r="AM41" s="121">
        <f t="shared" ca="1" si="53"/>
        <v>0</v>
      </c>
      <c r="AN41" s="121">
        <f t="shared" ca="1" si="53"/>
        <v>0</v>
      </c>
      <c r="AO41" s="121">
        <f t="shared" ca="1" si="53"/>
        <v>0</v>
      </c>
      <c r="AP41" s="121">
        <f t="shared" ca="1" si="53"/>
        <v>0</v>
      </c>
      <c r="AQ41" s="121">
        <f t="shared" ca="1" si="53"/>
        <v>0</v>
      </c>
      <c r="AR41" s="121">
        <f t="shared" si="53"/>
        <v>0</v>
      </c>
      <c r="AS41" s="121">
        <f t="shared" ca="1" si="53"/>
        <v>0</v>
      </c>
      <c r="AT41" s="121">
        <f t="shared" ca="1" si="53"/>
        <v>0</v>
      </c>
      <c r="AU41" s="121">
        <f t="shared" ca="1" si="53"/>
        <v>0</v>
      </c>
    </row>
    <row r="42" spans="1:47" ht="14.25" customHeight="1">
      <c r="A42" s="131" t="str">
        <f t="shared" si="51"/>
        <v>マフィ</v>
      </c>
      <c r="B42" s="136" t="str">
        <f t="shared" ref="B42:B54" ca="1" si="54">IF(ISNA(AH9),"",IF(AH9=1,IF(AH9=INDEX($B$41:$O$54,COLUMN()-COLUMN($A$40),ROW()-ROW($A$40)),AH9,"NG"),IF(OR(AH9=2,AH9=3),IF(INDEX($B$41:$O$54,COLUMN()-COLUMN($A$40),ROW()-ROW($A$40))=0,AH9,"NG"),IF(AH9=0,IF(OR(INDEX($B$41:$O$54,COLUMN()-COLUMN($A$40),ROW()-ROW($A$40))=2,INDEX($B$41:$O$54,COLUMN()-COLUMN($A$40),ROW()-ROW($A$40))=3),AH9,"NG"),""))))</f>
        <v/>
      </c>
      <c r="C42" s="137">
        <f>AI9</f>
        <v>0</v>
      </c>
      <c r="D42" s="57" t="str">
        <f t="shared" ref="D42:O42" ca="1" si="55">IF(ISNA(AJ9),"",AJ9)</f>
        <v/>
      </c>
      <c r="E42" s="57" t="str">
        <f t="shared" ca="1" si="55"/>
        <v/>
      </c>
      <c r="F42" s="57" t="str">
        <f t="shared" ca="1" si="55"/>
        <v/>
      </c>
      <c r="G42" s="57" t="str">
        <f t="shared" ca="1" si="55"/>
        <v/>
      </c>
      <c r="H42" s="57" t="str">
        <f t="shared" ca="1" si="55"/>
        <v/>
      </c>
      <c r="I42" s="57" t="str">
        <f t="shared" ca="1" si="55"/>
        <v/>
      </c>
      <c r="J42" s="57" t="str">
        <f t="shared" ca="1" si="55"/>
        <v/>
      </c>
      <c r="K42" s="57" t="str">
        <f t="shared" ca="1" si="55"/>
        <v/>
      </c>
      <c r="L42" s="57" t="str">
        <f t="shared" ca="1" si="55"/>
        <v/>
      </c>
      <c r="M42" s="57" t="str">
        <f t="shared" ca="1" si="55"/>
        <v/>
      </c>
      <c r="N42" s="57" t="str">
        <f t="shared" ca="1" si="55"/>
        <v/>
      </c>
      <c r="O42" s="58" t="str">
        <f t="shared" ca="1" si="55"/>
        <v/>
      </c>
      <c r="P42" s="130"/>
      <c r="Q42" s="135"/>
      <c r="R42" s="135"/>
      <c r="S42" s="135"/>
      <c r="T42" s="135"/>
      <c r="U42" s="135"/>
      <c r="AE42" s="43"/>
      <c r="AF42" s="44"/>
      <c r="AG42" s="45">
        <f ca="1">AS$30</f>
        <v>1</v>
      </c>
      <c r="AH42" s="121">
        <f t="shared" ref="AH42:AU42" ca="1" si="56">IF(ISNA(AH19),0,IF(AH19="",0,IF(AH$30=$AG42,1,0)*AH19))</f>
        <v>0</v>
      </c>
      <c r="AI42" s="121">
        <f t="shared" ca="1" si="56"/>
        <v>0</v>
      </c>
      <c r="AJ42" s="121">
        <f t="shared" ca="1" si="56"/>
        <v>0</v>
      </c>
      <c r="AK42" s="121">
        <f t="shared" ca="1" si="56"/>
        <v>0</v>
      </c>
      <c r="AL42" s="121">
        <f t="shared" ca="1" si="56"/>
        <v>0</v>
      </c>
      <c r="AM42" s="121">
        <f t="shared" ca="1" si="56"/>
        <v>0</v>
      </c>
      <c r="AN42" s="121">
        <f t="shared" ca="1" si="56"/>
        <v>0</v>
      </c>
      <c r="AO42" s="121">
        <f t="shared" ca="1" si="56"/>
        <v>0</v>
      </c>
      <c r="AP42" s="121">
        <f t="shared" ca="1" si="56"/>
        <v>0</v>
      </c>
      <c r="AQ42" s="121">
        <f t="shared" ca="1" si="56"/>
        <v>0</v>
      </c>
      <c r="AR42" s="121">
        <f t="shared" ca="1" si="56"/>
        <v>0</v>
      </c>
      <c r="AS42" s="121">
        <f t="shared" si="56"/>
        <v>0</v>
      </c>
      <c r="AT42" s="121">
        <f t="shared" ca="1" si="56"/>
        <v>0</v>
      </c>
      <c r="AU42" s="121">
        <f t="shared" ca="1" si="56"/>
        <v>0</v>
      </c>
    </row>
    <row r="43" spans="1:47" ht="14.25" customHeight="1">
      <c r="A43" s="131" t="str">
        <f t="shared" si="51"/>
        <v>やかた</v>
      </c>
      <c r="B43" s="136" t="str">
        <f t="shared" ca="1" si="54"/>
        <v/>
      </c>
      <c r="C43" s="138" t="str">
        <f t="shared" ref="C43:C54" ca="1" si="57">IF(ISNA(AI10),"",IF(AI10=1,IF(AI10=INDEX($B$41:$O$54,COLUMN()-COLUMN($A$40),ROW()-ROW($A$40)),AI10,"NG"),IF(OR(AI10=2,AI10=3),IF(INDEX($B$41:$O$54,COLUMN()-COLUMN($A$40),ROW()-ROW($A$40))=0,AI10,"NG"),IF(AI10=0,IF(OR(INDEX($B$41:$O$54,COLUMN()-COLUMN($A$40),ROW()-ROW($A$40))=2,INDEX($B$41:$O$54,COLUMN()-COLUMN($A$40),ROW()-ROW($A$40))=3),AI10,"NG"),""))))</f>
        <v/>
      </c>
      <c r="D43" s="137">
        <f>AJ10</f>
        <v>0</v>
      </c>
      <c r="E43" s="57" t="str">
        <f t="shared" ref="E43:O43" ca="1" si="58">IF(ISNA(AK10),"",AK10)</f>
        <v/>
      </c>
      <c r="F43" s="57" t="str">
        <f t="shared" ca="1" si="58"/>
        <v/>
      </c>
      <c r="G43" s="57" t="str">
        <f t="shared" ca="1" si="58"/>
        <v/>
      </c>
      <c r="H43" s="57" t="str">
        <f t="shared" ca="1" si="58"/>
        <v/>
      </c>
      <c r="I43" s="57" t="str">
        <f t="shared" ca="1" si="58"/>
        <v/>
      </c>
      <c r="J43" s="57" t="str">
        <f t="shared" ca="1" si="58"/>
        <v/>
      </c>
      <c r="K43" s="57" t="str">
        <f t="shared" ca="1" si="58"/>
        <v/>
      </c>
      <c r="L43" s="57" t="str">
        <f t="shared" ca="1" si="58"/>
        <v/>
      </c>
      <c r="M43" s="57" t="str">
        <f t="shared" ca="1" si="58"/>
        <v/>
      </c>
      <c r="N43" s="57" t="str">
        <f t="shared" ca="1" si="58"/>
        <v/>
      </c>
      <c r="O43" s="58" t="str">
        <f t="shared" ca="1" si="58"/>
        <v/>
      </c>
      <c r="P43" s="130"/>
      <c r="Q43" s="238" t="str">
        <f ca="1">IF(COUNTIF(B41:O54,"NG")&gt;0,"どっか入力がおかしいところがあるようです",IF(ISNA($B$2),IF(ISBLANK(B1),"リーグ名を入力してください",CONCATENATE("リーグ名「",$B$1,"」は、リーグ割り当てシートに存在しないようです")),""))</f>
        <v/>
      </c>
      <c r="R43" s="238"/>
      <c r="S43" s="238"/>
      <c r="T43" s="238"/>
      <c r="U43" s="238"/>
      <c r="V43" s="238"/>
      <c r="W43" s="238"/>
      <c r="X43" s="238"/>
      <c r="Y43" s="238"/>
      <c r="AE43" s="43"/>
      <c r="AF43" s="44"/>
      <c r="AG43" s="45">
        <f ca="1">AT$30</f>
        <v>1</v>
      </c>
      <c r="AH43" s="121">
        <f t="shared" ref="AH43:AU43" ca="1" si="59">IF(ISNA(AH20),0,IF(AH20="",0,IF(AH$30=$AG43,1,0)*AH20))</f>
        <v>0</v>
      </c>
      <c r="AI43" s="121">
        <f t="shared" ca="1" si="59"/>
        <v>0</v>
      </c>
      <c r="AJ43" s="121">
        <f t="shared" ca="1" si="59"/>
        <v>0</v>
      </c>
      <c r="AK43" s="121">
        <f t="shared" ca="1" si="59"/>
        <v>0</v>
      </c>
      <c r="AL43" s="121">
        <f t="shared" ca="1" si="59"/>
        <v>0</v>
      </c>
      <c r="AM43" s="121">
        <f t="shared" ca="1" si="59"/>
        <v>0</v>
      </c>
      <c r="AN43" s="121">
        <f t="shared" ca="1" si="59"/>
        <v>0</v>
      </c>
      <c r="AO43" s="121">
        <f t="shared" ca="1" si="59"/>
        <v>0</v>
      </c>
      <c r="AP43" s="121">
        <f t="shared" ca="1" si="59"/>
        <v>0</v>
      </c>
      <c r="AQ43" s="121">
        <f t="shared" ca="1" si="59"/>
        <v>0</v>
      </c>
      <c r="AR43" s="121">
        <f t="shared" ca="1" si="59"/>
        <v>0</v>
      </c>
      <c r="AS43" s="121">
        <f t="shared" ca="1" si="59"/>
        <v>0</v>
      </c>
      <c r="AT43" s="121">
        <f t="shared" si="59"/>
        <v>0</v>
      </c>
      <c r="AU43" s="121">
        <f t="shared" ca="1" si="59"/>
        <v>0</v>
      </c>
    </row>
    <row r="44" spans="1:47" ht="14.25" customHeight="1">
      <c r="A44" s="131" t="str">
        <f t="shared" si="51"/>
        <v>タニシ</v>
      </c>
      <c r="B44" s="136" t="str">
        <f t="shared" ca="1" si="54"/>
        <v/>
      </c>
      <c r="C44" s="138" t="str">
        <f t="shared" ca="1" si="57"/>
        <v/>
      </c>
      <c r="D44" s="138" t="str">
        <f t="shared" ref="D44:D54" ca="1" si="60">IF(ISNA(AJ11),"",IF(AJ11=1,IF(AJ11=INDEX($B$41:$O$54,COLUMN()-COLUMN($A$40),ROW()-ROW($A$40)),AJ11,"NG"),IF(OR(AJ11=2,AJ11=3),IF(INDEX($B$41:$O$54,COLUMN()-COLUMN($A$40),ROW()-ROW($A$40))=0,AJ11,"NG"),IF(AJ11=0,IF(OR(INDEX($B$41:$O$54,COLUMN()-COLUMN($A$40),ROW()-ROW($A$40))=2,INDEX($B$41:$O$54,COLUMN()-COLUMN($A$40),ROW()-ROW($A$40))=3),AJ11,"NG"),""))))</f>
        <v/>
      </c>
      <c r="E44" s="137">
        <f>AK11</f>
        <v>0</v>
      </c>
      <c r="F44" s="57" t="str">
        <f t="shared" ref="F44:O44" ca="1" si="61">IF(ISNA(AL11),"",AL11)</f>
        <v/>
      </c>
      <c r="G44" s="57" t="str">
        <f t="shared" ca="1" si="61"/>
        <v/>
      </c>
      <c r="H44" s="57" t="str">
        <f t="shared" ca="1" si="61"/>
        <v/>
      </c>
      <c r="I44" s="57" t="str">
        <f t="shared" ca="1" si="61"/>
        <v/>
      </c>
      <c r="J44" s="57" t="str">
        <f t="shared" ca="1" si="61"/>
        <v/>
      </c>
      <c r="K44" s="57" t="str">
        <f t="shared" ca="1" si="61"/>
        <v/>
      </c>
      <c r="L44" s="57" t="str">
        <f t="shared" ca="1" si="61"/>
        <v/>
      </c>
      <c r="M44" s="57" t="str">
        <f t="shared" ca="1" si="61"/>
        <v/>
      </c>
      <c r="N44" s="57" t="str">
        <f t="shared" ca="1" si="61"/>
        <v/>
      </c>
      <c r="O44" s="58" t="str">
        <f t="shared" ca="1" si="61"/>
        <v/>
      </c>
      <c r="P44" s="130"/>
      <c r="Q44" s="238"/>
      <c r="R44" s="238"/>
      <c r="S44" s="238"/>
      <c r="T44" s="238"/>
      <c r="U44" s="238"/>
      <c r="V44" s="238"/>
      <c r="W44" s="238"/>
      <c r="X44" s="238"/>
      <c r="Y44" s="238"/>
      <c r="AE44" s="43"/>
      <c r="AF44" s="44"/>
      <c r="AG44" s="45">
        <f ca="1">AU$30</f>
        <v>1</v>
      </c>
      <c r="AH44" s="121">
        <f t="shared" ref="AH44:AU44" ca="1" si="62">IF(ISNA(AH21),0,IF(AH21="",0,IF(AH$30=$AG44,1,0)*AH21))</f>
        <v>0</v>
      </c>
      <c r="AI44" s="121">
        <f t="shared" ca="1" si="62"/>
        <v>0</v>
      </c>
      <c r="AJ44" s="121">
        <f t="shared" ca="1" si="62"/>
        <v>0</v>
      </c>
      <c r="AK44" s="121">
        <f t="shared" ca="1" si="62"/>
        <v>0</v>
      </c>
      <c r="AL44" s="121">
        <f t="shared" ca="1" si="62"/>
        <v>0</v>
      </c>
      <c r="AM44" s="121">
        <f t="shared" ca="1" si="62"/>
        <v>0</v>
      </c>
      <c r="AN44" s="121">
        <f t="shared" ca="1" si="62"/>
        <v>0</v>
      </c>
      <c r="AO44" s="121">
        <f t="shared" ca="1" si="62"/>
        <v>0</v>
      </c>
      <c r="AP44" s="121">
        <f t="shared" ca="1" si="62"/>
        <v>0</v>
      </c>
      <c r="AQ44" s="121">
        <f t="shared" ca="1" si="62"/>
        <v>0</v>
      </c>
      <c r="AR44" s="121">
        <f t="shared" ca="1" si="62"/>
        <v>0</v>
      </c>
      <c r="AS44" s="121">
        <f t="shared" ca="1" si="62"/>
        <v>0</v>
      </c>
      <c r="AT44" s="121">
        <f t="shared" ca="1" si="62"/>
        <v>0</v>
      </c>
      <c r="AU44" s="121">
        <f t="shared" si="62"/>
        <v>0</v>
      </c>
    </row>
    <row r="45" spans="1:47" ht="14.25" customHeight="1">
      <c r="A45" s="131" t="str">
        <f t="shared" si="51"/>
        <v>トラプ</v>
      </c>
      <c r="B45" s="136" t="str">
        <f t="shared" ca="1" si="54"/>
        <v/>
      </c>
      <c r="C45" s="138" t="str">
        <f t="shared" ca="1" si="57"/>
        <v/>
      </c>
      <c r="D45" s="138" t="str">
        <f t="shared" ca="1" si="60"/>
        <v/>
      </c>
      <c r="E45" s="138" t="str">
        <f t="shared" ref="E45:E54" ca="1" si="63">IF(ISNA(AK12),"",IF(AK12=1,IF(AK12=INDEX($B$41:$O$54,COLUMN()-COLUMN($A$40),ROW()-ROW($A$40)),AK12,"NG"),IF(OR(AK12=2,AK12=3),IF(INDEX($B$41:$O$54,COLUMN()-COLUMN($A$40),ROW()-ROW($A$40))=0,AK12,"NG"),IF(AK12=0,IF(OR(INDEX($B$41:$O$54,COLUMN()-COLUMN($A$40),ROW()-ROW($A$40))=2,INDEX($B$41:$O$54,COLUMN()-COLUMN($A$40),ROW()-ROW($A$40))=3),AK12,"NG"),""))))</f>
        <v/>
      </c>
      <c r="F45" s="137">
        <f>AL12</f>
        <v>0</v>
      </c>
      <c r="G45" s="57" t="str">
        <f t="shared" ref="G45:O45" ca="1" si="64">IF(ISNA(AM12),"",AM12)</f>
        <v/>
      </c>
      <c r="H45" s="57" t="str">
        <f t="shared" ca="1" si="64"/>
        <v/>
      </c>
      <c r="I45" s="57" t="str">
        <f t="shared" ca="1" si="64"/>
        <v/>
      </c>
      <c r="J45" s="57" t="str">
        <f t="shared" ca="1" si="64"/>
        <v/>
      </c>
      <c r="K45" s="57" t="str">
        <f t="shared" ca="1" si="64"/>
        <v/>
      </c>
      <c r="L45" s="57" t="str">
        <f t="shared" ca="1" si="64"/>
        <v/>
      </c>
      <c r="M45" s="57" t="str">
        <f t="shared" ca="1" si="64"/>
        <v/>
      </c>
      <c r="N45" s="57" t="str">
        <f t="shared" ca="1" si="64"/>
        <v/>
      </c>
      <c r="O45" s="58" t="str">
        <f t="shared" ca="1" si="64"/>
        <v/>
      </c>
      <c r="P45" s="130"/>
      <c r="Q45" s="238"/>
      <c r="R45" s="238"/>
      <c r="S45" s="238"/>
      <c r="T45" s="238"/>
      <c r="U45" s="238"/>
      <c r="V45" s="238"/>
      <c r="W45" s="238"/>
      <c r="X45" s="238"/>
      <c r="Y45" s="238"/>
      <c r="AE45" s="43"/>
      <c r="AF45" s="44"/>
      <c r="AG45" s="117"/>
      <c r="AH45" s="139">
        <f t="shared" ref="AH45:AU45" ca="1" si="65">AH30-SUM(AH31:AH44)/100</f>
        <v>1</v>
      </c>
      <c r="AI45" s="139">
        <f t="shared" ca="1" si="65"/>
        <v>1</v>
      </c>
      <c r="AJ45" s="139">
        <f t="shared" ca="1" si="65"/>
        <v>1</v>
      </c>
      <c r="AK45" s="139">
        <f t="shared" ca="1" si="65"/>
        <v>1</v>
      </c>
      <c r="AL45" s="139">
        <f t="shared" ca="1" si="65"/>
        <v>1</v>
      </c>
      <c r="AM45" s="139">
        <f t="shared" ca="1" si="65"/>
        <v>1</v>
      </c>
      <c r="AN45" s="139">
        <f t="shared" ca="1" si="65"/>
        <v>1</v>
      </c>
      <c r="AO45" s="139">
        <f t="shared" ca="1" si="65"/>
        <v>1</v>
      </c>
      <c r="AP45" s="139">
        <f t="shared" ca="1" si="65"/>
        <v>1</v>
      </c>
      <c r="AQ45" s="139">
        <f t="shared" ca="1" si="65"/>
        <v>1</v>
      </c>
      <c r="AR45" s="139">
        <f t="shared" ca="1" si="65"/>
        <v>1</v>
      </c>
      <c r="AS45" s="139">
        <f t="shared" ca="1" si="65"/>
        <v>1</v>
      </c>
      <c r="AT45" s="139">
        <f t="shared" ca="1" si="65"/>
        <v>1</v>
      </c>
      <c r="AU45" s="139">
        <f t="shared" ca="1" si="65"/>
        <v>1</v>
      </c>
    </row>
    <row r="46" spans="1:47" ht="14.25" customHeight="1">
      <c r="A46" s="131" t="str">
        <f t="shared" si="51"/>
        <v>ベルB</v>
      </c>
      <c r="B46" s="136" t="str">
        <f t="shared" ca="1" si="54"/>
        <v/>
      </c>
      <c r="C46" s="138" t="str">
        <f t="shared" ca="1" si="57"/>
        <v/>
      </c>
      <c r="D46" s="138" t="str">
        <f t="shared" ca="1" si="60"/>
        <v/>
      </c>
      <c r="E46" s="138" t="str">
        <f t="shared" ca="1" si="63"/>
        <v/>
      </c>
      <c r="F46" s="138" t="str">
        <f t="shared" ref="F46:F54" ca="1" si="66">IF(ISNA(AL13),"",IF(AL13=1,IF(AL13=INDEX($B$41:$O$54,COLUMN()-COLUMN($A$40),ROW()-ROW($A$40)),AL13,"NG"),IF(OR(AL13=2,AL13=3),IF(INDEX($B$41:$O$54,COLUMN()-COLUMN($A$40),ROW()-ROW($A$40))=0,AL13,"NG"),IF(AL13=0,IF(OR(INDEX($B$41:$O$54,COLUMN()-COLUMN($A$40),ROW()-ROW($A$40))=2,INDEX($B$41:$O$54,COLUMN()-COLUMN($A$40),ROW()-ROW($A$40))=3),AL13,"NG"),""))))</f>
        <v/>
      </c>
      <c r="G46" s="137">
        <f>AM13</f>
        <v>0</v>
      </c>
      <c r="H46" s="57" t="str">
        <f t="shared" ref="H46:O46" ca="1" si="67">IF(ISNA(AN13),"",AN13)</f>
        <v/>
      </c>
      <c r="I46" s="57" t="str">
        <f t="shared" ca="1" si="67"/>
        <v/>
      </c>
      <c r="J46" s="57" t="str">
        <f t="shared" ca="1" si="67"/>
        <v/>
      </c>
      <c r="K46" s="57" t="str">
        <f t="shared" ca="1" si="67"/>
        <v/>
      </c>
      <c r="L46" s="57" t="str">
        <f t="shared" ca="1" si="67"/>
        <v/>
      </c>
      <c r="M46" s="57" t="str">
        <f t="shared" ca="1" si="67"/>
        <v/>
      </c>
      <c r="N46" s="57" t="str">
        <f t="shared" ca="1" si="67"/>
        <v/>
      </c>
      <c r="O46" s="58" t="str">
        <f t="shared" ca="1" si="67"/>
        <v/>
      </c>
      <c r="P46" s="130"/>
      <c r="Q46" s="238"/>
      <c r="R46" s="238"/>
      <c r="S46" s="238"/>
      <c r="T46" s="238"/>
      <c r="U46" s="238"/>
      <c r="V46" s="238"/>
      <c r="W46" s="238"/>
      <c r="X46" s="238"/>
      <c r="Y46" s="238"/>
      <c r="AE46" s="43"/>
      <c r="AF46" s="44"/>
      <c r="AG46" s="117" t="s">
        <v>206</v>
      </c>
      <c r="AH46" s="118">
        <f t="shared" ref="AH46:AU46" ca="1" si="68">RANK(AH45,$AH$45:$AU$45,1)</f>
        <v>1</v>
      </c>
      <c r="AI46" s="119">
        <f t="shared" ca="1" si="68"/>
        <v>1</v>
      </c>
      <c r="AJ46" s="119">
        <f t="shared" ca="1" si="68"/>
        <v>1</v>
      </c>
      <c r="AK46" s="119">
        <f t="shared" ca="1" si="68"/>
        <v>1</v>
      </c>
      <c r="AL46" s="119">
        <f t="shared" ca="1" si="68"/>
        <v>1</v>
      </c>
      <c r="AM46" s="119">
        <f t="shared" ca="1" si="68"/>
        <v>1</v>
      </c>
      <c r="AN46" s="119">
        <f t="shared" ca="1" si="68"/>
        <v>1</v>
      </c>
      <c r="AO46" s="119">
        <f t="shared" ca="1" si="68"/>
        <v>1</v>
      </c>
      <c r="AP46" s="119">
        <f t="shared" ca="1" si="68"/>
        <v>1</v>
      </c>
      <c r="AQ46" s="119">
        <f t="shared" ca="1" si="68"/>
        <v>1</v>
      </c>
      <c r="AR46" s="119">
        <f t="shared" ca="1" si="68"/>
        <v>1</v>
      </c>
      <c r="AS46" s="119">
        <f t="shared" ca="1" si="68"/>
        <v>1</v>
      </c>
      <c r="AT46" s="119">
        <f t="shared" ca="1" si="68"/>
        <v>1</v>
      </c>
      <c r="AU46" s="120">
        <f t="shared" ca="1" si="68"/>
        <v>1</v>
      </c>
    </row>
    <row r="47" spans="1:47" ht="14.25" customHeight="1">
      <c r="A47" s="131" t="str">
        <f t="shared" si="51"/>
        <v>アミス</v>
      </c>
      <c r="B47" s="136" t="str">
        <f t="shared" ca="1" si="54"/>
        <v/>
      </c>
      <c r="C47" s="138" t="str">
        <f t="shared" ca="1" si="57"/>
        <v/>
      </c>
      <c r="D47" s="138" t="str">
        <f t="shared" ca="1" si="60"/>
        <v/>
      </c>
      <c r="E47" s="138" t="str">
        <f t="shared" ca="1" si="63"/>
        <v/>
      </c>
      <c r="F47" s="138" t="str">
        <f t="shared" ca="1" si="66"/>
        <v/>
      </c>
      <c r="G47" s="138" t="str">
        <f t="shared" ref="G47:G54" ca="1" si="69">IF(ISNA(AM14),"",IF(AM14=1,IF(AM14=INDEX($B$41:$O$54,COLUMN()-COLUMN($A$40),ROW()-ROW($A$40)),AM14,"NG"),IF(OR(AM14=2,AM14=3),IF(INDEX($B$41:$O$54,COLUMN()-COLUMN($A$40),ROW()-ROW($A$40))=0,AM14,"NG"),IF(AM14=0,IF(OR(INDEX($B$41:$O$54,COLUMN()-COLUMN($A$40),ROW()-ROW($A$40))=2,INDEX($B$41:$O$54,COLUMN()-COLUMN($A$40),ROW()-ROW($A$40))=3),AM14,"NG"),""))))</f>
        <v/>
      </c>
      <c r="H47" s="137">
        <f>AN14</f>
        <v>0</v>
      </c>
      <c r="I47" s="57" t="str">
        <f t="shared" ref="I47:O47" ca="1" si="70">IF(ISNA(AO14),"",AO14)</f>
        <v/>
      </c>
      <c r="J47" s="57" t="str">
        <f t="shared" ca="1" si="70"/>
        <v/>
      </c>
      <c r="K47" s="57" t="str">
        <f t="shared" ca="1" si="70"/>
        <v/>
      </c>
      <c r="L47" s="57" t="str">
        <f t="shared" ca="1" si="70"/>
        <v/>
      </c>
      <c r="M47" s="57" t="str">
        <f t="shared" ca="1" si="70"/>
        <v/>
      </c>
      <c r="N47" s="57" t="str">
        <f t="shared" ca="1" si="70"/>
        <v/>
      </c>
      <c r="O47" s="58" t="str">
        <f t="shared" ca="1" si="70"/>
        <v/>
      </c>
      <c r="P47" s="130"/>
      <c r="Q47" s="238"/>
      <c r="R47" s="238"/>
      <c r="S47" s="238"/>
      <c r="T47" s="238"/>
      <c r="U47" s="238"/>
      <c r="V47" s="238"/>
      <c r="W47" s="238"/>
      <c r="X47" s="238"/>
      <c r="Y47" s="238"/>
      <c r="AE47" s="43"/>
      <c r="AF47" s="44"/>
      <c r="AG47" s="45">
        <f ca="1">AH46</f>
        <v>1</v>
      </c>
      <c r="AH47" s="121">
        <f t="shared" ref="AH47:AU47" si="71">IF(ISNA(AH8),0,IF(AH8="",0,IF(AH$46=$AG47,1,0)*AH8))</f>
        <v>0</v>
      </c>
      <c r="AI47" s="121">
        <f t="shared" ca="1" si="71"/>
        <v>0</v>
      </c>
      <c r="AJ47" s="121">
        <f t="shared" ca="1" si="71"/>
        <v>0</v>
      </c>
      <c r="AK47" s="121">
        <f t="shared" ca="1" si="71"/>
        <v>0</v>
      </c>
      <c r="AL47" s="121">
        <f t="shared" ca="1" si="71"/>
        <v>0</v>
      </c>
      <c r="AM47" s="121">
        <f t="shared" ca="1" si="71"/>
        <v>0</v>
      </c>
      <c r="AN47" s="121">
        <f t="shared" ca="1" si="71"/>
        <v>0</v>
      </c>
      <c r="AO47" s="121">
        <f t="shared" ca="1" si="71"/>
        <v>0</v>
      </c>
      <c r="AP47" s="121">
        <f t="shared" ca="1" si="71"/>
        <v>0</v>
      </c>
      <c r="AQ47" s="121">
        <f t="shared" ca="1" si="71"/>
        <v>0</v>
      </c>
      <c r="AR47" s="121">
        <f t="shared" ca="1" si="71"/>
        <v>0</v>
      </c>
      <c r="AS47" s="121">
        <f t="shared" ca="1" si="71"/>
        <v>0</v>
      </c>
      <c r="AT47" s="121">
        <f t="shared" ca="1" si="71"/>
        <v>0</v>
      </c>
      <c r="AU47" s="121">
        <f t="shared" ca="1" si="71"/>
        <v>0</v>
      </c>
    </row>
    <row r="48" spans="1:47" ht="14.25" customHeight="1">
      <c r="A48" s="131" t="str">
        <f t="shared" si="51"/>
        <v>いた心</v>
      </c>
      <c r="B48" s="136" t="str">
        <f t="shared" ca="1" si="54"/>
        <v/>
      </c>
      <c r="C48" s="138" t="str">
        <f t="shared" ca="1" si="57"/>
        <v/>
      </c>
      <c r="D48" s="138" t="str">
        <f t="shared" ca="1" si="60"/>
        <v/>
      </c>
      <c r="E48" s="138" t="str">
        <f t="shared" ca="1" si="63"/>
        <v/>
      </c>
      <c r="F48" s="138" t="str">
        <f t="shared" ca="1" si="66"/>
        <v/>
      </c>
      <c r="G48" s="138" t="str">
        <f t="shared" ca="1" si="69"/>
        <v/>
      </c>
      <c r="H48" s="138" t="str">
        <f t="shared" ref="H48:H54" ca="1" si="72">IF(ISNA(AN15),"",IF(AN15=1,IF(AN15=INDEX($B$41:$O$54,COLUMN()-COLUMN($A$40),ROW()-ROW($A$40)),AN15,"NG"),IF(OR(AN15=2,AN15=3),IF(INDEX($B$41:$O$54,COLUMN()-COLUMN($A$40),ROW()-ROW($A$40))=0,AN15,"NG"),IF(AN15=0,IF(OR(INDEX($B$41:$O$54,COLUMN()-COLUMN($A$40),ROW()-ROW($A$40))=2,INDEX($B$41:$O$54,COLUMN()-COLUMN($A$40),ROW()-ROW($A$40))=3),AN15,"NG"),""))))</f>
        <v/>
      </c>
      <c r="I48" s="140">
        <f>AO15</f>
        <v>0</v>
      </c>
      <c r="J48" s="57" t="str">
        <f t="shared" ref="J48:O48" ca="1" si="73">IF(ISNA(AP15),"",AP15)</f>
        <v/>
      </c>
      <c r="K48" s="57" t="str">
        <f t="shared" ca="1" si="73"/>
        <v/>
      </c>
      <c r="L48" s="57" t="str">
        <f t="shared" ca="1" si="73"/>
        <v/>
      </c>
      <c r="M48" s="57" t="str">
        <f t="shared" ca="1" si="73"/>
        <v/>
      </c>
      <c r="N48" s="57" t="str">
        <f t="shared" ca="1" si="73"/>
        <v/>
      </c>
      <c r="O48" s="58" t="str">
        <f t="shared" ca="1" si="73"/>
        <v/>
      </c>
      <c r="P48" s="130"/>
      <c r="Q48" s="238"/>
      <c r="R48" s="238"/>
      <c r="S48" s="238"/>
      <c r="T48" s="238"/>
      <c r="U48" s="238"/>
      <c r="V48" s="238"/>
      <c r="W48" s="238"/>
      <c r="X48" s="238"/>
      <c r="Y48" s="238"/>
      <c r="AE48" s="43"/>
      <c r="AF48" s="44"/>
      <c r="AG48" s="45">
        <f ca="1">AI46</f>
        <v>1</v>
      </c>
      <c r="AH48" s="121">
        <f t="shared" ref="AH48:AU48" ca="1" si="74">IF(ISNA(AH9),0,IF(AH9="",0,IF(AH$46=$AG48,1,0)*AH9))</f>
        <v>0</v>
      </c>
      <c r="AI48" s="121">
        <f t="shared" si="74"/>
        <v>0</v>
      </c>
      <c r="AJ48" s="121">
        <f t="shared" ca="1" si="74"/>
        <v>0</v>
      </c>
      <c r="AK48" s="121">
        <f t="shared" ca="1" si="74"/>
        <v>0</v>
      </c>
      <c r="AL48" s="121">
        <f t="shared" ca="1" si="74"/>
        <v>0</v>
      </c>
      <c r="AM48" s="121">
        <f t="shared" ca="1" si="74"/>
        <v>0</v>
      </c>
      <c r="AN48" s="121">
        <f t="shared" ca="1" si="74"/>
        <v>0</v>
      </c>
      <c r="AO48" s="121">
        <f t="shared" ca="1" si="74"/>
        <v>0</v>
      </c>
      <c r="AP48" s="121">
        <f t="shared" ca="1" si="74"/>
        <v>0</v>
      </c>
      <c r="AQ48" s="121">
        <f t="shared" ca="1" si="74"/>
        <v>0</v>
      </c>
      <c r="AR48" s="121">
        <f t="shared" ca="1" si="74"/>
        <v>0</v>
      </c>
      <c r="AS48" s="121">
        <f t="shared" ca="1" si="74"/>
        <v>0</v>
      </c>
      <c r="AT48" s="121">
        <f t="shared" ca="1" si="74"/>
        <v>0</v>
      </c>
      <c r="AU48" s="121">
        <f t="shared" ca="1" si="74"/>
        <v>0</v>
      </c>
    </row>
    <row r="49" spans="1:47" ht="14.25" customHeight="1">
      <c r="A49" s="131" t="str">
        <f t="shared" si="51"/>
        <v>ぷにず</v>
      </c>
      <c r="B49" s="136" t="str">
        <f t="shared" ca="1" si="54"/>
        <v/>
      </c>
      <c r="C49" s="138" t="str">
        <f t="shared" ca="1" si="57"/>
        <v/>
      </c>
      <c r="D49" s="138" t="str">
        <f t="shared" ca="1" si="60"/>
        <v/>
      </c>
      <c r="E49" s="138" t="str">
        <f t="shared" ca="1" si="63"/>
        <v/>
      </c>
      <c r="F49" s="138" t="str">
        <f t="shared" ca="1" si="66"/>
        <v/>
      </c>
      <c r="G49" s="138" t="str">
        <f t="shared" ca="1" si="69"/>
        <v/>
      </c>
      <c r="H49" s="138" t="str">
        <f t="shared" ca="1" si="72"/>
        <v/>
      </c>
      <c r="I49" s="141" t="str">
        <f t="shared" ref="I49:I54" ca="1" si="75">IF(ISNA(AO16),"",IF(AO16=1,IF(AO16=INDEX($B$41:$O$54,COLUMN()-COLUMN($A$40),ROW()-ROW($A$40)),AO16,"NG"),IF(OR(AO16=2,AO16=3),IF(INDEX($B$41:$O$54,COLUMN()-COLUMN($A$40),ROW()-ROW($A$40))=0,AO16,"NG"),IF(AO16=0,IF(OR(INDEX($B$41:$O$54,COLUMN()-COLUMN($A$40),ROW()-ROW($A$40))=2,INDEX($B$41:$O$54,COLUMN()-COLUMN($A$40),ROW()-ROW($A$40))=3),AO16,"NG"),""))))</f>
        <v/>
      </c>
      <c r="J49" s="137">
        <f>AP16</f>
        <v>0</v>
      </c>
      <c r="K49" s="57" t="str">
        <f ca="1">IF(ISNA(AQ16),"",AQ16)</f>
        <v/>
      </c>
      <c r="L49" s="57" t="str">
        <f ca="1">IF(ISNA(AR16),"",AR16)</f>
        <v/>
      </c>
      <c r="M49" s="57" t="str">
        <f ca="1">IF(ISNA(AS16),"",AS16)</f>
        <v/>
      </c>
      <c r="N49" s="57" t="str">
        <f ca="1">IF(ISNA(AT16),"",AT16)</f>
        <v/>
      </c>
      <c r="O49" s="58" t="str">
        <f ca="1">IF(ISNA(AU16),"",AU16)</f>
        <v/>
      </c>
      <c r="P49" s="130"/>
      <c r="Q49" s="238"/>
      <c r="R49" s="238"/>
      <c r="S49" s="238"/>
      <c r="T49" s="238"/>
      <c r="U49" s="238"/>
      <c r="V49" s="238"/>
      <c r="W49" s="238"/>
      <c r="X49" s="238"/>
      <c r="Y49" s="238"/>
      <c r="AE49" s="43"/>
      <c r="AF49" s="44"/>
      <c r="AG49" s="45">
        <f ca="1">AJ46</f>
        <v>1</v>
      </c>
      <c r="AH49" s="121">
        <f t="shared" ref="AH49:AU49" ca="1" si="76">IF(ISNA(AH10),0,IF(AH10="",0,IF(AH$46=$AG49,1,0)*AH10))</f>
        <v>0</v>
      </c>
      <c r="AI49" s="121">
        <f t="shared" ca="1" si="76"/>
        <v>0</v>
      </c>
      <c r="AJ49" s="121">
        <f t="shared" si="76"/>
        <v>0</v>
      </c>
      <c r="AK49" s="121">
        <f t="shared" ca="1" si="76"/>
        <v>0</v>
      </c>
      <c r="AL49" s="121">
        <f t="shared" ca="1" si="76"/>
        <v>0</v>
      </c>
      <c r="AM49" s="121">
        <f t="shared" ca="1" si="76"/>
        <v>0</v>
      </c>
      <c r="AN49" s="121">
        <f t="shared" ca="1" si="76"/>
        <v>0</v>
      </c>
      <c r="AO49" s="121">
        <f t="shared" ca="1" si="76"/>
        <v>0</v>
      </c>
      <c r="AP49" s="121">
        <f t="shared" ca="1" si="76"/>
        <v>0</v>
      </c>
      <c r="AQ49" s="121">
        <f t="shared" ca="1" si="76"/>
        <v>0</v>
      </c>
      <c r="AR49" s="121">
        <f t="shared" ca="1" si="76"/>
        <v>0</v>
      </c>
      <c r="AS49" s="121">
        <f t="shared" ca="1" si="76"/>
        <v>0</v>
      </c>
      <c r="AT49" s="121">
        <f t="shared" ca="1" si="76"/>
        <v>0</v>
      </c>
      <c r="AU49" s="121">
        <f t="shared" ca="1" si="76"/>
        <v>0</v>
      </c>
    </row>
    <row r="50" spans="1:47" ht="14.25" customHeight="1">
      <c r="A50" s="131" t="str">
        <f t="shared" si="51"/>
        <v>ガーン</v>
      </c>
      <c r="B50" s="136" t="str">
        <f t="shared" ca="1" si="54"/>
        <v/>
      </c>
      <c r="C50" s="138" t="str">
        <f t="shared" ca="1" si="57"/>
        <v/>
      </c>
      <c r="D50" s="138" t="str">
        <f t="shared" ca="1" si="60"/>
        <v/>
      </c>
      <c r="E50" s="138" t="str">
        <f t="shared" ca="1" si="63"/>
        <v/>
      </c>
      <c r="F50" s="138" t="str">
        <f t="shared" ca="1" si="66"/>
        <v/>
      </c>
      <c r="G50" s="138" t="str">
        <f t="shared" ca="1" si="69"/>
        <v/>
      </c>
      <c r="H50" s="138" t="str">
        <f t="shared" ca="1" si="72"/>
        <v/>
      </c>
      <c r="I50" s="138" t="str">
        <f t="shared" ca="1" si="75"/>
        <v/>
      </c>
      <c r="J50" s="138" t="str">
        <f ca="1">IF(ISNA(AP17),"",IF(AP17=1,IF(AP17=INDEX($B$41:$O$54,COLUMN()-COLUMN($A$40),ROW()-ROW($A$40)),AP17,"NG"),IF(OR(AP17=2,AP17=3),IF(INDEX($B$41:$O$54,COLUMN()-COLUMN($A$40),ROW()-ROW($A$40))=0,AP17,"NG"),IF(AP17=0,IF(OR(INDEX($B$41:$O$54,COLUMN()-COLUMN($A$40),ROW()-ROW($A$40))=2,INDEX($B$41:$O$54,COLUMN()-COLUMN($A$40),ROW()-ROW($A$40))=3),AP17,"NG"),""))))</f>
        <v/>
      </c>
      <c r="K50" s="140">
        <f>AQ17</f>
        <v>0</v>
      </c>
      <c r="L50" s="57" t="str">
        <f ca="1">IF(ISNA(AR17),"",AR17)</f>
        <v/>
      </c>
      <c r="M50" s="57" t="str">
        <f ca="1">IF(ISNA(AS17),"",AS17)</f>
        <v/>
      </c>
      <c r="N50" s="57" t="str">
        <f ca="1">IF(ISNA(AT17),"",AT17)</f>
        <v/>
      </c>
      <c r="O50" s="58" t="str">
        <f ca="1">IF(ISNA(AU17),"",AU17)</f>
        <v/>
      </c>
      <c r="P50" s="43"/>
      <c r="Q50" s="238"/>
      <c r="R50" s="238"/>
      <c r="S50" s="238"/>
      <c r="T50" s="238"/>
      <c r="U50" s="238"/>
      <c r="V50" s="238"/>
      <c r="W50" s="238"/>
      <c r="X50" s="238"/>
      <c r="Y50" s="238"/>
      <c r="AE50" s="43"/>
      <c r="AF50" s="44"/>
      <c r="AG50" s="45">
        <f ca="1">AK46</f>
        <v>1</v>
      </c>
      <c r="AH50" s="121">
        <f t="shared" ref="AH50:AU50" ca="1" si="77">IF(ISNA(AH11),0,IF(AH11="",0,IF(AH$46=$AG50,1,0)*AH11))</f>
        <v>0</v>
      </c>
      <c r="AI50" s="121">
        <f t="shared" ca="1" si="77"/>
        <v>0</v>
      </c>
      <c r="AJ50" s="121">
        <f t="shared" ca="1" si="77"/>
        <v>0</v>
      </c>
      <c r="AK50" s="121">
        <f t="shared" si="77"/>
        <v>0</v>
      </c>
      <c r="AL50" s="121">
        <f t="shared" ca="1" si="77"/>
        <v>0</v>
      </c>
      <c r="AM50" s="121">
        <f t="shared" ca="1" si="77"/>
        <v>0</v>
      </c>
      <c r="AN50" s="121">
        <f t="shared" ca="1" si="77"/>
        <v>0</v>
      </c>
      <c r="AO50" s="121">
        <f t="shared" ca="1" si="77"/>
        <v>0</v>
      </c>
      <c r="AP50" s="121">
        <f t="shared" ca="1" si="77"/>
        <v>0</v>
      </c>
      <c r="AQ50" s="121">
        <f t="shared" ca="1" si="77"/>
        <v>0</v>
      </c>
      <c r="AR50" s="121">
        <f t="shared" ca="1" si="77"/>
        <v>0</v>
      </c>
      <c r="AS50" s="121">
        <f t="shared" ca="1" si="77"/>
        <v>0</v>
      </c>
      <c r="AT50" s="121">
        <f t="shared" ca="1" si="77"/>
        <v>0</v>
      </c>
      <c r="AU50" s="121">
        <f t="shared" ca="1" si="77"/>
        <v>0</v>
      </c>
    </row>
    <row r="51" spans="1:47" ht="14.25" customHeight="1">
      <c r="A51" s="131" t="str">
        <f t="shared" si="51"/>
        <v/>
      </c>
      <c r="B51" s="136" t="str">
        <f t="shared" ca="1" si="54"/>
        <v/>
      </c>
      <c r="C51" s="138" t="str">
        <f t="shared" ca="1" si="57"/>
        <v/>
      </c>
      <c r="D51" s="138" t="str">
        <f t="shared" ca="1" si="60"/>
        <v/>
      </c>
      <c r="E51" s="138" t="str">
        <f t="shared" ca="1" si="63"/>
        <v/>
      </c>
      <c r="F51" s="138" t="str">
        <f t="shared" ca="1" si="66"/>
        <v/>
      </c>
      <c r="G51" s="138" t="str">
        <f t="shared" ca="1" si="69"/>
        <v/>
      </c>
      <c r="H51" s="138" t="str">
        <f t="shared" ca="1" si="72"/>
        <v/>
      </c>
      <c r="I51" s="138" t="str">
        <f t="shared" ca="1" si="75"/>
        <v/>
      </c>
      <c r="J51" s="138" t="str">
        <f ca="1">IF(ISNA(AP18),"",IF(AP18=1,IF(AP18=INDEX($B$41:$O$54,COLUMN()-COLUMN($A$40),ROW()-ROW($A$40)),AP18,"NG"),IF(OR(AP18=2,AP18=3),IF(INDEX($B$41:$O$54,COLUMN()-COLUMN($A$40),ROW()-ROW($A$40))=0,AP18,"NG"),IF(AP18=0,IF(OR(INDEX($B$41:$O$54,COLUMN()-COLUMN($A$40),ROW()-ROW($A$40))=2,INDEX($B$41:$O$54,COLUMN()-COLUMN($A$40),ROW()-ROW($A$40))=3),AP18,"NG"),""))))</f>
        <v/>
      </c>
      <c r="K51" s="141" t="str">
        <f ca="1">IF(ISNA(AQ18),"",IF(AQ18=1,IF(AQ18=INDEX($B$41:$O$54,COLUMN()-COLUMN($A$40),ROW()-ROW($A$40)),AQ18,"NG"),IF(OR(AQ18=2,AQ18=3),IF(INDEX($B$41:$O$54,COLUMN()-COLUMN($A$40),ROW()-ROW($A$40))=0,AQ18,"NG"),IF(AQ18=0,IF(OR(INDEX($B$41:$O$54,COLUMN()-COLUMN($A$40),ROW()-ROW($A$40))=2,INDEX($B$41:$O$54,COLUMN()-COLUMN($A$40),ROW()-ROW($A$40))=3),AQ18,"NG"),""))))</f>
        <v/>
      </c>
      <c r="L51" s="142"/>
      <c r="M51" s="57" t="str">
        <f ca="1">IF(ISNA(AS18),"",AS18)</f>
        <v/>
      </c>
      <c r="N51" s="57" t="str">
        <f ca="1">IF(ISNA(AT18),"",AT18)</f>
        <v/>
      </c>
      <c r="O51" s="58" t="str">
        <f ca="1">IF(ISNA(AU18),"",AU18)</f>
        <v/>
      </c>
      <c r="P51" s="50"/>
      <c r="AE51" s="43"/>
      <c r="AF51" s="44"/>
      <c r="AG51" s="45">
        <f ca="1">AL46</f>
        <v>1</v>
      </c>
      <c r="AH51" s="121">
        <f t="shared" ref="AH51:AU51" ca="1" si="78">IF(ISNA(AH12),0,IF(AH12="",0,IF(AH$46=$AG51,1,0)*AH12))</f>
        <v>0</v>
      </c>
      <c r="AI51" s="121">
        <f t="shared" ca="1" si="78"/>
        <v>0</v>
      </c>
      <c r="AJ51" s="121">
        <f t="shared" ca="1" si="78"/>
        <v>0</v>
      </c>
      <c r="AK51" s="121">
        <f t="shared" ca="1" si="78"/>
        <v>0</v>
      </c>
      <c r="AL51" s="121">
        <f t="shared" si="78"/>
        <v>0</v>
      </c>
      <c r="AM51" s="121">
        <f t="shared" ca="1" si="78"/>
        <v>0</v>
      </c>
      <c r="AN51" s="121">
        <f t="shared" ca="1" si="78"/>
        <v>0</v>
      </c>
      <c r="AO51" s="121">
        <f t="shared" ca="1" si="78"/>
        <v>0</v>
      </c>
      <c r="AP51" s="121">
        <f t="shared" ca="1" si="78"/>
        <v>0</v>
      </c>
      <c r="AQ51" s="121">
        <f t="shared" ca="1" si="78"/>
        <v>0</v>
      </c>
      <c r="AR51" s="121">
        <f t="shared" ca="1" si="78"/>
        <v>0</v>
      </c>
      <c r="AS51" s="121">
        <f t="shared" ca="1" si="78"/>
        <v>0</v>
      </c>
      <c r="AT51" s="121">
        <f t="shared" ca="1" si="78"/>
        <v>0</v>
      </c>
      <c r="AU51" s="121">
        <f t="shared" ca="1" si="78"/>
        <v>0</v>
      </c>
    </row>
    <row r="52" spans="1:47" ht="14.25" customHeight="1">
      <c r="A52" s="131" t="str">
        <f t="shared" si="51"/>
        <v/>
      </c>
      <c r="B52" s="136" t="str">
        <f t="shared" ca="1" si="54"/>
        <v/>
      </c>
      <c r="C52" s="138" t="str">
        <f t="shared" ca="1" si="57"/>
        <v/>
      </c>
      <c r="D52" s="138" t="str">
        <f t="shared" ca="1" si="60"/>
        <v/>
      </c>
      <c r="E52" s="138" t="str">
        <f t="shared" ca="1" si="63"/>
        <v/>
      </c>
      <c r="F52" s="138" t="str">
        <f t="shared" ca="1" si="66"/>
        <v/>
      </c>
      <c r="G52" s="138" t="str">
        <f t="shared" ca="1" si="69"/>
        <v/>
      </c>
      <c r="H52" s="138" t="str">
        <f t="shared" ca="1" si="72"/>
        <v/>
      </c>
      <c r="I52" s="138" t="str">
        <f t="shared" ca="1" si="75"/>
        <v/>
      </c>
      <c r="J52" s="138" t="str">
        <f ca="1">IF(ISNA(AP19),"",IF(AP19=1,IF(AP19=INDEX($B$41:$O$54,COLUMN()-COLUMN($A$40),ROW()-ROW($A$40)),AP19,"NG"),IF(OR(AP19=2,AP19=3),IF(INDEX($B$41:$O$54,COLUMN()-COLUMN($A$40),ROW()-ROW($A$40))=0,AP19,"NG"),IF(AP19=0,IF(OR(INDEX($B$41:$O$54,COLUMN()-COLUMN($A$40),ROW()-ROW($A$40))=2,INDEX($B$41:$O$54,COLUMN()-COLUMN($A$40),ROW()-ROW($A$40))=3),AP19,"NG"),""))))</f>
        <v/>
      </c>
      <c r="K52" s="138" t="str">
        <f ca="1">IF(ISNA(AQ19),"",IF(AQ19=1,IF(AQ19=INDEX($B$41:$O$54,COLUMN()-COLUMN($A$40),ROW()-ROW($A$40)),AQ19,"NG"),IF(OR(AQ19=2,AQ19=3),IF(INDEX($B$41:$O$54,COLUMN()-COLUMN($A$40),ROW()-ROW($A$40))=0,AQ19,"NG"),IF(AQ19=0,IF(OR(INDEX($B$41:$O$54,COLUMN()-COLUMN($A$40),ROW()-ROW($A$40))=2,INDEX($B$41:$O$54,COLUMN()-COLUMN($A$40),ROW()-ROW($A$40))=3),AQ19,"NG"),""))))</f>
        <v/>
      </c>
      <c r="L52" s="138" t="str">
        <f ca="1">IF(ISNA(AR19),"",IF(AR19=1,IF(AR19=INDEX($B$41:$O$54,COLUMN()-COLUMN($A$40),ROW()-ROW($A$40)),AR19,"NG"),IF(OR(AR19=2,AR19=3),IF(INDEX($B$41:$O$54,COLUMN()-COLUMN($A$40),ROW()-ROW($A$40))=0,AR19,"NG"),IF(AR19=0,IF(OR(INDEX($B$41:$O$54,COLUMN()-COLUMN($A$40),ROW()-ROW($A$40))=2,INDEX($B$41:$O$54,COLUMN()-COLUMN($A$40),ROW()-ROW($A$40))=3),AR19,"NG"),""))))</f>
        <v/>
      </c>
      <c r="M52" s="140"/>
      <c r="N52" s="57" t="str">
        <f ca="1">IF(ISNA(AT19),"",AT19)</f>
        <v/>
      </c>
      <c r="O52" s="58" t="str">
        <f ca="1">IF(ISNA(AU19),"",AU19)</f>
        <v/>
      </c>
      <c r="P52" s="50"/>
      <c r="R52" s="237" t="s">
        <v>207</v>
      </c>
      <c r="S52" s="237"/>
      <c r="T52" s="237"/>
      <c r="U52" s="237"/>
      <c r="V52" s="237"/>
      <c r="W52" s="237"/>
      <c r="X52" s="237"/>
      <c r="Y52" s="237"/>
      <c r="Z52" s="237"/>
      <c r="AE52" s="43"/>
      <c r="AF52" s="44"/>
      <c r="AG52" s="45">
        <f ca="1">AM46</f>
        <v>1</v>
      </c>
      <c r="AH52" s="121">
        <f t="shared" ref="AH52:AU52" ca="1" si="79">IF(ISNA(AH13),0,IF(AH13="",0,IF(AH$46=$AG52,1,0)*AH13))</f>
        <v>0</v>
      </c>
      <c r="AI52" s="121">
        <f t="shared" ca="1" si="79"/>
        <v>0</v>
      </c>
      <c r="AJ52" s="121">
        <f t="shared" ca="1" si="79"/>
        <v>0</v>
      </c>
      <c r="AK52" s="121">
        <f t="shared" ca="1" si="79"/>
        <v>0</v>
      </c>
      <c r="AL52" s="121">
        <f t="shared" ca="1" si="79"/>
        <v>0</v>
      </c>
      <c r="AM52" s="121">
        <f t="shared" si="79"/>
        <v>0</v>
      </c>
      <c r="AN52" s="121">
        <f t="shared" ca="1" si="79"/>
        <v>0</v>
      </c>
      <c r="AO52" s="121">
        <f t="shared" ca="1" si="79"/>
        <v>0</v>
      </c>
      <c r="AP52" s="121">
        <f t="shared" ca="1" si="79"/>
        <v>0</v>
      </c>
      <c r="AQ52" s="121">
        <f t="shared" ca="1" si="79"/>
        <v>0</v>
      </c>
      <c r="AR52" s="121">
        <f t="shared" ca="1" si="79"/>
        <v>0</v>
      </c>
      <c r="AS52" s="121">
        <f t="shared" ca="1" si="79"/>
        <v>0</v>
      </c>
      <c r="AT52" s="121">
        <f t="shared" ca="1" si="79"/>
        <v>0</v>
      </c>
      <c r="AU52" s="121">
        <f t="shared" ca="1" si="79"/>
        <v>0</v>
      </c>
    </row>
    <row r="53" spans="1:47" ht="14.25" customHeight="1">
      <c r="A53" s="131" t="str">
        <f t="shared" si="51"/>
        <v/>
      </c>
      <c r="B53" s="136" t="str">
        <f t="shared" ca="1" si="54"/>
        <v/>
      </c>
      <c r="C53" s="138" t="str">
        <f t="shared" ca="1" si="57"/>
        <v/>
      </c>
      <c r="D53" s="138" t="str">
        <f t="shared" ca="1" si="60"/>
        <v/>
      </c>
      <c r="E53" s="138" t="str">
        <f t="shared" ca="1" si="63"/>
        <v/>
      </c>
      <c r="F53" s="138" t="str">
        <f t="shared" ca="1" si="66"/>
        <v/>
      </c>
      <c r="G53" s="138" t="str">
        <f t="shared" ca="1" si="69"/>
        <v/>
      </c>
      <c r="H53" s="138" t="str">
        <f t="shared" ca="1" si="72"/>
        <v/>
      </c>
      <c r="I53" s="138" t="str">
        <f t="shared" ca="1" si="75"/>
        <v/>
      </c>
      <c r="J53" s="138" t="str">
        <f ca="1">IF(ISNA(AP20),"",IF(AP20=1,IF(AP20=INDEX($B$41:$O$54,COLUMN()-COLUMN($A$40),ROW()-ROW($A$40)),AP20,"NG"),IF(OR(AP20=2,AP20=3),IF(INDEX($B$41:$O$54,COLUMN()-COLUMN($A$40),ROW()-ROW($A$40))=0,AP20,"NG"),IF(AP20=0,IF(OR(INDEX($B$41:$O$54,COLUMN()-COLUMN($A$40),ROW()-ROW($A$40))=2,INDEX($B$41:$O$54,COLUMN()-COLUMN($A$40),ROW()-ROW($A$40))=3),AP20,"NG"),""))))</f>
        <v/>
      </c>
      <c r="K53" s="138" t="str">
        <f ca="1">IF(ISNA(AQ20),"",IF(AQ20=1,IF(AQ20=INDEX($B$41:$O$54,COLUMN()-COLUMN($A$40),ROW()-ROW($A$40)),AQ20,"NG"),IF(OR(AQ20=2,AQ20=3),IF(INDEX($B$41:$O$54,COLUMN()-COLUMN($A$40),ROW()-ROW($A$40))=0,AQ20,"NG"),IF(AQ20=0,IF(OR(INDEX($B$41:$O$54,COLUMN()-COLUMN($A$40),ROW()-ROW($A$40))=2,INDEX($B$41:$O$54,COLUMN()-COLUMN($A$40),ROW()-ROW($A$40))=3),AQ20,"NG"),""))))</f>
        <v/>
      </c>
      <c r="L53" s="138" t="str">
        <f ca="1">IF(ISNA(AR20),"",IF(AR20=1,IF(AR20=INDEX($B$41:$O$54,COLUMN()-COLUMN($A$40),ROW()-ROW($A$40)),AR20,"NG"),IF(OR(AR20=2,AR20=3),IF(INDEX($B$41:$O$54,COLUMN()-COLUMN($A$40),ROW()-ROW($A$40))=0,AR20,"NG"),IF(AR20=0,IF(OR(INDEX($B$41:$O$54,COLUMN()-COLUMN($A$40),ROW()-ROW($A$40))=2,INDEX($B$41:$O$54,COLUMN()-COLUMN($A$40),ROW()-ROW($A$40))=3),AR20,"NG"),""))))</f>
        <v/>
      </c>
      <c r="M53" s="141" t="str">
        <f ca="1">IF(ISNA(AS20),"",IF(AS20=1,IF(AS20=INDEX($B$41:$O$54,COLUMN()-COLUMN($A$40),ROW()-ROW($A$40)),AS20,"NG"),IF(OR(AS20=2,AS20=3),IF(INDEX($B$41:$O$54,COLUMN()-COLUMN($A$40),ROW()-ROW($A$40))=0,AS20,"NG"),IF(AS20=0,IF(OR(INDEX($B$41:$O$54,COLUMN()-COLUMN($A$40),ROW()-ROW($A$40))=2,INDEX($B$41:$O$54,COLUMN()-COLUMN($A$40),ROW()-ROW($A$40))=3),AS20,"NG"),""))))</f>
        <v/>
      </c>
      <c r="N53" s="143"/>
      <c r="O53" s="58" t="str">
        <f ca="1">IF(ISNA(AU20),"",AU20)</f>
        <v/>
      </c>
      <c r="P53" s="50"/>
      <c r="R53" s="237"/>
      <c r="S53" s="237"/>
      <c r="T53" s="237"/>
      <c r="U53" s="237"/>
      <c r="V53" s="237"/>
      <c r="W53" s="237"/>
      <c r="X53" s="237"/>
      <c r="Y53" s="237"/>
      <c r="Z53" s="237"/>
      <c r="AE53" s="43"/>
      <c r="AF53" s="44"/>
      <c r="AG53" s="45">
        <f ca="1">AN46</f>
        <v>1</v>
      </c>
      <c r="AH53" s="121">
        <f t="shared" ref="AH53:AU53" ca="1" si="80">IF(ISNA(AH14),0,IF(AH14="",0,IF(AH$46=$AG53,1,0)*AH14))</f>
        <v>0</v>
      </c>
      <c r="AI53" s="121">
        <f t="shared" ca="1" si="80"/>
        <v>0</v>
      </c>
      <c r="AJ53" s="121">
        <f t="shared" ca="1" si="80"/>
        <v>0</v>
      </c>
      <c r="AK53" s="121">
        <f t="shared" ca="1" si="80"/>
        <v>0</v>
      </c>
      <c r="AL53" s="121">
        <f t="shared" ca="1" si="80"/>
        <v>0</v>
      </c>
      <c r="AM53" s="121">
        <f t="shared" ca="1" si="80"/>
        <v>0</v>
      </c>
      <c r="AN53" s="121">
        <f t="shared" si="80"/>
        <v>0</v>
      </c>
      <c r="AO53" s="121">
        <f t="shared" ca="1" si="80"/>
        <v>0</v>
      </c>
      <c r="AP53" s="121">
        <f t="shared" ca="1" si="80"/>
        <v>0</v>
      </c>
      <c r="AQ53" s="121">
        <f t="shared" ca="1" si="80"/>
        <v>0</v>
      </c>
      <c r="AR53" s="121">
        <f t="shared" ca="1" si="80"/>
        <v>0</v>
      </c>
      <c r="AS53" s="121">
        <f t="shared" ca="1" si="80"/>
        <v>0</v>
      </c>
      <c r="AT53" s="121">
        <f t="shared" ca="1" si="80"/>
        <v>0</v>
      </c>
      <c r="AU53" s="121">
        <f t="shared" ca="1" si="80"/>
        <v>0</v>
      </c>
    </row>
    <row r="54" spans="1:47" ht="14.25" customHeight="1">
      <c r="A54" s="144" t="str">
        <f t="shared" si="51"/>
        <v/>
      </c>
      <c r="B54" s="145" t="str">
        <f t="shared" ca="1" si="54"/>
        <v/>
      </c>
      <c r="C54" s="146" t="str">
        <f t="shared" ca="1" si="57"/>
        <v/>
      </c>
      <c r="D54" s="146" t="str">
        <f t="shared" ca="1" si="60"/>
        <v/>
      </c>
      <c r="E54" s="146" t="str">
        <f t="shared" ca="1" si="63"/>
        <v/>
      </c>
      <c r="F54" s="146" t="str">
        <f t="shared" ca="1" si="66"/>
        <v/>
      </c>
      <c r="G54" s="146" t="str">
        <f t="shared" ca="1" si="69"/>
        <v/>
      </c>
      <c r="H54" s="146" t="str">
        <f t="shared" ca="1" si="72"/>
        <v/>
      </c>
      <c r="I54" s="146" t="str">
        <f t="shared" ca="1" si="75"/>
        <v/>
      </c>
      <c r="J54" s="146" t="str">
        <f ca="1">IF(ISNA(AP21),"",IF(AP21=1,IF(AP21=INDEX($B$41:$O$54,COLUMN()-COLUMN($A$40),ROW()-ROW($A$40)),AP21,"NG"),IF(OR(AP21=2,AP21=3),IF(INDEX($B$41:$O$54,COLUMN()-COLUMN($A$40),ROW()-ROW($A$40))=0,AP21,"NG"),IF(AP21=0,IF(OR(INDEX($B$41:$O$54,COLUMN()-COLUMN($A$40),ROW()-ROW($A$40))=2,INDEX($B$41:$O$54,COLUMN()-COLUMN($A$40),ROW()-ROW($A$40))=3),AP21,"NG"),""))))</f>
        <v/>
      </c>
      <c r="K54" s="146" t="str">
        <f ca="1">IF(ISNA(AQ21),"",IF(AQ21=1,IF(AQ21=INDEX($B$41:$O$54,COLUMN()-COLUMN($A$40),ROW()-ROW($A$40)),AQ21,"NG"),IF(OR(AQ21=2,AQ21=3),IF(INDEX($B$41:$O$54,COLUMN()-COLUMN($A$40),ROW()-ROW($A$40))=0,AQ21,"NG"),IF(AQ21=0,IF(OR(INDEX($B$41:$O$54,COLUMN()-COLUMN($A$40),ROW()-ROW($A$40))=2,INDEX($B$41:$O$54,COLUMN()-COLUMN($A$40),ROW()-ROW($A$40))=3),AQ21,"NG"),""))))</f>
        <v/>
      </c>
      <c r="L54" s="146" t="str">
        <f ca="1">IF(ISNA(AR21),"",IF(AR21=1,IF(AR21=INDEX($B$41:$O$54,COLUMN()-COLUMN($A$40),ROW()-ROW($A$40)),AR21,"NG"),IF(OR(AR21=2,AR21=3),IF(INDEX($B$41:$O$54,COLUMN()-COLUMN($A$40),ROW()-ROW($A$40))=0,AR21,"NG"),IF(AR21=0,IF(OR(INDEX($B$41:$O$54,COLUMN()-COLUMN($A$40),ROW()-ROW($A$40))=2,INDEX($B$41:$O$54,COLUMN()-COLUMN($A$40),ROW()-ROW($A$40))=3),AR21,"NG"),""))))</f>
        <v/>
      </c>
      <c r="M54" s="146" t="str">
        <f ca="1">IF(ISNA(AS21),"",IF(AS21=1,IF(AS21=INDEX($B$41:$O$54,COLUMN()-COLUMN($A$40),ROW()-ROW($A$40)),AS21,"NG"),IF(OR(AS21=2,AS21=3),IF(INDEX($B$41:$O$54,COLUMN()-COLUMN($A$40),ROW()-ROW($A$40))=0,AS21,"NG"),IF(AS21=0,IF(OR(INDEX($B$41:$O$54,COLUMN()-COLUMN($A$40),ROW()-ROW($A$40))=2,INDEX($B$41:$O$54,COLUMN()-COLUMN($A$40),ROW()-ROW($A$40))=3),AS21,"NG"),""))))</f>
        <v/>
      </c>
      <c r="N54" s="146" t="str">
        <f ca="1">IF(ISNA(AT21),"",IF(AT21=1,IF(AT21=INDEX($B$41:$O$54,COLUMN()-COLUMN($A$40),ROW()-ROW($A$40)),AT21,"NG"),IF(OR(AT21=2,AT21=3),IF(INDEX($B$41:$O$54,COLUMN()-COLUMN($A$40),ROW()-ROW($A$40))=0,AT21,"NG"),IF(AT21=0,IF(OR(INDEX($B$41:$O$54,COLUMN()-COLUMN($A$40),ROW()-ROW($A$40))=2,INDEX($B$41:$O$54,COLUMN()-COLUMN($A$40),ROW()-ROW($A$40))=3),AT21,"NG"),""))))</f>
        <v/>
      </c>
      <c r="O54" s="147"/>
      <c r="P54" s="148" t="s">
        <v>2</v>
      </c>
      <c r="R54" s="237"/>
      <c r="S54" s="237"/>
      <c r="T54" s="237"/>
      <c r="U54" s="237"/>
      <c r="V54" s="237"/>
      <c r="W54" s="237"/>
      <c r="X54" s="237"/>
      <c r="Y54" s="237"/>
      <c r="Z54" s="237"/>
      <c r="AE54" s="43"/>
      <c r="AF54" s="44"/>
      <c r="AG54" s="45">
        <f ca="1">AO46</f>
        <v>1</v>
      </c>
      <c r="AH54" s="121">
        <f t="shared" ref="AH54:AU54" ca="1" si="81">IF(ISNA(AH15),0,IF(AH15="",0,IF(AH$46=$AG54,1,0)*AH15))</f>
        <v>0</v>
      </c>
      <c r="AI54" s="121">
        <f t="shared" ca="1" si="81"/>
        <v>0</v>
      </c>
      <c r="AJ54" s="121">
        <f t="shared" ca="1" si="81"/>
        <v>0</v>
      </c>
      <c r="AK54" s="121">
        <f t="shared" ca="1" si="81"/>
        <v>0</v>
      </c>
      <c r="AL54" s="121">
        <f t="shared" ca="1" si="81"/>
        <v>0</v>
      </c>
      <c r="AM54" s="121">
        <f t="shared" ca="1" si="81"/>
        <v>0</v>
      </c>
      <c r="AN54" s="121">
        <f t="shared" ca="1" si="81"/>
        <v>0</v>
      </c>
      <c r="AO54" s="121">
        <f t="shared" si="81"/>
        <v>0</v>
      </c>
      <c r="AP54" s="121">
        <f t="shared" ca="1" si="81"/>
        <v>0</v>
      </c>
      <c r="AQ54" s="121">
        <f t="shared" ca="1" si="81"/>
        <v>0</v>
      </c>
      <c r="AR54" s="121">
        <f t="shared" ca="1" si="81"/>
        <v>0</v>
      </c>
      <c r="AS54" s="121">
        <f t="shared" ca="1" si="81"/>
        <v>0</v>
      </c>
      <c r="AT54" s="121">
        <f t="shared" ca="1" si="81"/>
        <v>0</v>
      </c>
      <c r="AU54" s="121">
        <f t="shared" ca="1" si="81"/>
        <v>0</v>
      </c>
    </row>
    <row r="55" spans="1:47" ht="14.25" customHeight="1">
      <c r="A55" s="149" t="str">
        <f t="shared" ref="A55:O59" si="82">AG22</f>
        <v>勝利</v>
      </c>
      <c r="B55" s="150">
        <f t="shared" ca="1" si="82"/>
        <v>0</v>
      </c>
      <c r="C55" s="150">
        <f t="shared" ca="1" si="82"/>
        <v>0</v>
      </c>
      <c r="D55" s="150">
        <f t="shared" ca="1" si="82"/>
        <v>0</v>
      </c>
      <c r="E55" s="150">
        <f t="shared" ca="1" si="82"/>
        <v>0</v>
      </c>
      <c r="F55" s="150">
        <f t="shared" ca="1" si="82"/>
        <v>0</v>
      </c>
      <c r="G55" s="150">
        <f t="shared" ca="1" si="82"/>
        <v>0</v>
      </c>
      <c r="H55" s="150">
        <f t="shared" ca="1" si="82"/>
        <v>0</v>
      </c>
      <c r="I55" s="150">
        <f t="shared" ca="1" si="82"/>
        <v>0</v>
      </c>
      <c r="J55" s="150">
        <f t="shared" ca="1" si="82"/>
        <v>0</v>
      </c>
      <c r="K55" s="150">
        <f t="shared" ca="1" si="82"/>
        <v>0</v>
      </c>
      <c r="L55" s="150">
        <f t="shared" ca="1" si="82"/>
        <v>0</v>
      </c>
      <c r="M55" s="150">
        <f t="shared" ca="1" si="82"/>
        <v>0</v>
      </c>
      <c r="N55" s="150">
        <f t="shared" ca="1" si="82"/>
        <v>0</v>
      </c>
      <c r="O55" s="150">
        <f t="shared" ca="1" si="82"/>
        <v>0</v>
      </c>
      <c r="P55" s="151">
        <f ca="1">SUM(B55:O55)</f>
        <v>0</v>
      </c>
      <c r="R55" s="233" t="str">
        <f ca="1">IF(P55+P56=P58,"","勝利数と敗戦数が一致していない")</f>
        <v/>
      </c>
      <c r="S55" s="233"/>
      <c r="T55" s="233"/>
      <c r="U55" s="233"/>
      <c r="V55" s="233"/>
      <c r="W55" s="233"/>
      <c r="X55" s="233"/>
      <c r="Y55" s="233"/>
      <c r="Z55" s="233"/>
      <c r="AA55" s="233"/>
      <c r="AB55" s="233"/>
      <c r="AC55" s="233"/>
      <c r="AE55" s="43"/>
      <c r="AF55" s="44"/>
      <c r="AG55" s="45">
        <f ca="1">AP46</f>
        <v>1</v>
      </c>
      <c r="AH55" s="121">
        <f t="shared" ref="AH55:AU55" ca="1" si="83">IF(ISNA(AH16),0,IF(AH16="",0,IF(AH$46=$AG55,1,0)*AH16))</f>
        <v>0</v>
      </c>
      <c r="AI55" s="121">
        <f t="shared" ca="1" si="83"/>
        <v>0</v>
      </c>
      <c r="AJ55" s="121">
        <f t="shared" ca="1" si="83"/>
        <v>0</v>
      </c>
      <c r="AK55" s="121">
        <f t="shared" ca="1" si="83"/>
        <v>0</v>
      </c>
      <c r="AL55" s="121">
        <f t="shared" ca="1" si="83"/>
        <v>0</v>
      </c>
      <c r="AM55" s="121">
        <f t="shared" ca="1" si="83"/>
        <v>0</v>
      </c>
      <c r="AN55" s="121">
        <f t="shared" ca="1" si="83"/>
        <v>0</v>
      </c>
      <c r="AO55" s="121">
        <f t="shared" ca="1" si="83"/>
        <v>0</v>
      </c>
      <c r="AP55" s="121">
        <f t="shared" si="83"/>
        <v>0</v>
      </c>
      <c r="AQ55" s="121">
        <f t="shared" ca="1" si="83"/>
        <v>0</v>
      </c>
      <c r="AR55" s="121">
        <f t="shared" ca="1" si="83"/>
        <v>0</v>
      </c>
      <c r="AS55" s="121">
        <f t="shared" ca="1" si="83"/>
        <v>0</v>
      </c>
      <c r="AT55" s="121">
        <f t="shared" ca="1" si="83"/>
        <v>0</v>
      </c>
      <c r="AU55" s="121">
        <f t="shared" ca="1" si="83"/>
        <v>0</v>
      </c>
    </row>
    <row r="56" spans="1:47" ht="14.25" customHeight="1">
      <c r="A56" s="54" t="str">
        <f t="shared" si="82"/>
        <v>優勢勝</v>
      </c>
      <c r="B56" s="57">
        <f t="shared" ca="1" si="82"/>
        <v>0</v>
      </c>
      <c r="C56" s="57">
        <f t="shared" ca="1" si="82"/>
        <v>0</v>
      </c>
      <c r="D56" s="57">
        <f t="shared" ca="1" si="82"/>
        <v>0</v>
      </c>
      <c r="E56" s="57">
        <f t="shared" ca="1" si="82"/>
        <v>0</v>
      </c>
      <c r="F56" s="57">
        <f t="shared" ca="1" si="82"/>
        <v>0</v>
      </c>
      <c r="G56" s="57">
        <f t="shared" ca="1" si="82"/>
        <v>0</v>
      </c>
      <c r="H56" s="57">
        <f t="shared" ca="1" si="82"/>
        <v>0</v>
      </c>
      <c r="I56" s="57">
        <f t="shared" ca="1" si="82"/>
        <v>0</v>
      </c>
      <c r="J56" s="57">
        <f t="shared" ca="1" si="82"/>
        <v>0</v>
      </c>
      <c r="K56" s="57">
        <f t="shared" ca="1" si="82"/>
        <v>0</v>
      </c>
      <c r="L56" s="57">
        <f t="shared" ca="1" si="82"/>
        <v>0</v>
      </c>
      <c r="M56" s="57">
        <f t="shared" ca="1" si="82"/>
        <v>0</v>
      </c>
      <c r="N56" s="57">
        <f t="shared" ca="1" si="82"/>
        <v>0</v>
      </c>
      <c r="O56" s="57">
        <f t="shared" ca="1" si="82"/>
        <v>0</v>
      </c>
      <c r="P56" s="151">
        <f ca="1">SUM(B56:O56)</f>
        <v>0</v>
      </c>
      <c r="R56" s="233"/>
      <c r="S56" s="233"/>
      <c r="T56" s="233"/>
      <c r="U56" s="233"/>
      <c r="V56" s="233"/>
      <c r="W56" s="233"/>
      <c r="X56" s="233"/>
      <c r="Y56" s="233"/>
      <c r="Z56" s="233"/>
      <c r="AA56" s="233"/>
      <c r="AB56" s="233"/>
      <c r="AC56" s="233"/>
      <c r="AE56" s="43"/>
      <c r="AF56" s="44"/>
      <c r="AG56" s="45">
        <f ca="1">AQ$46</f>
        <v>1</v>
      </c>
      <c r="AH56" s="121">
        <f t="shared" ref="AH56:AU56" ca="1" si="84">IF(ISNA(AH17),0,IF(AH17="",0,IF(AH$46=$AG56,1,0)*AH17))</f>
        <v>0</v>
      </c>
      <c r="AI56" s="121">
        <f t="shared" ca="1" si="84"/>
        <v>0</v>
      </c>
      <c r="AJ56" s="121">
        <f t="shared" ca="1" si="84"/>
        <v>0</v>
      </c>
      <c r="AK56" s="121">
        <f t="shared" ca="1" si="84"/>
        <v>0</v>
      </c>
      <c r="AL56" s="121">
        <f t="shared" ca="1" si="84"/>
        <v>0</v>
      </c>
      <c r="AM56" s="121">
        <f t="shared" ca="1" si="84"/>
        <v>0</v>
      </c>
      <c r="AN56" s="121">
        <f t="shared" ca="1" si="84"/>
        <v>0</v>
      </c>
      <c r="AO56" s="121">
        <f t="shared" ca="1" si="84"/>
        <v>0</v>
      </c>
      <c r="AP56" s="121">
        <f t="shared" ca="1" si="84"/>
        <v>0</v>
      </c>
      <c r="AQ56" s="121">
        <f t="shared" si="84"/>
        <v>0</v>
      </c>
      <c r="AR56" s="121">
        <f t="shared" ca="1" si="84"/>
        <v>0</v>
      </c>
      <c r="AS56" s="121">
        <f t="shared" ca="1" si="84"/>
        <v>0</v>
      </c>
      <c r="AT56" s="121">
        <f t="shared" ca="1" si="84"/>
        <v>0</v>
      </c>
      <c r="AU56" s="121">
        <f t="shared" ca="1" si="84"/>
        <v>0</v>
      </c>
    </row>
    <row r="57" spans="1:47" ht="14.25" customHeight="1">
      <c r="A57" s="54" t="str">
        <f t="shared" si="82"/>
        <v>引き分</v>
      </c>
      <c r="B57" s="57">
        <f t="shared" ca="1" si="82"/>
        <v>0</v>
      </c>
      <c r="C57" s="57">
        <f t="shared" ca="1" si="82"/>
        <v>0</v>
      </c>
      <c r="D57" s="57">
        <f t="shared" ca="1" si="82"/>
        <v>0</v>
      </c>
      <c r="E57" s="57">
        <f t="shared" ca="1" si="82"/>
        <v>0</v>
      </c>
      <c r="F57" s="57">
        <f t="shared" ca="1" si="82"/>
        <v>0</v>
      </c>
      <c r="G57" s="57">
        <f t="shared" ca="1" si="82"/>
        <v>0</v>
      </c>
      <c r="H57" s="57">
        <f t="shared" ca="1" si="82"/>
        <v>0</v>
      </c>
      <c r="I57" s="57">
        <f t="shared" ca="1" si="82"/>
        <v>0</v>
      </c>
      <c r="J57" s="57">
        <f t="shared" ca="1" si="82"/>
        <v>0</v>
      </c>
      <c r="K57" s="57">
        <f t="shared" ca="1" si="82"/>
        <v>0</v>
      </c>
      <c r="L57" s="57">
        <f t="shared" ca="1" si="82"/>
        <v>0</v>
      </c>
      <c r="M57" s="57">
        <f t="shared" ca="1" si="82"/>
        <v>0</v>
      </c>
      <c r="N57" s="57">
        <f t="shared" ca="1" si="82"/>
        <v>0</v>
      </c>
      <c r="O57" s="57">
        <f t="shared" ca="1" si="82"/>
        <v>0</v>
      </c>
      <c r="P57" s="151">
        <f ca="1">SUM(B57:O57)</f>
        <v>0</v>
      </c>
      <c r="R57" s="152" t="str">
        <f ca="1">IF(ISODD(P57),"引き分け数は偶数","")</f>
        <v/>
      </c>
      <c r="AE57" s="43"/>
      <c r="AF57" s="44"/>
      <c r="AG57" s="45">
        <f ca="1">AR$46</f>
        <v>1</v>
      </c>
      <c r="AH57" s="121">
        <f t="shared" ref="AH57:AU57" ca="1" si="85">IF(ISNA(AH18),0,IF(AH18="",0,IF(AH$46=$AG57,1,0)*AH18))</f>
        <v>0</v>
      </c>
      <c r="AI57" s="121">
        <f t="shared" ca="1" si="85"/>
        <v>0</v>
      </c>
      <c r="AJ57" s="121">
        <f t="shared" ca="1" si="85"/>
        <v>0</v>
      </c>
      <c r="AK57" s="121">
        <f t="shared" ca="1" si="85"/>
        <v>0</v>
      </c>
      <c r="AL57" s="121">
        <f t="shared" ca="1" si="85"/>
        <v>0</v>
      </c>
      <c r="AM57" s="121">
        <f t="shared" ca="1" si="85"/>
        <v>0</v>
      </c>
      <c r="AN57" s="121">
        <f t="shared" ca="1" si="85"/>
        <v>0</v>
      </c>
      <c r="AO57" s="121">
        <f t="shared" ca="1" si="85"/>
        <v>0</v>
      </c>
      <c r="AP57" s="121">
        <f t="shared" ca="1" si="85"/>
        <v>0</v>
      </c>
      <c r="AQ57" s="121">
        <f t="shared" ca="1" si="85"/>
        <v>0</v>
      </c>
      <c r="AR57" s="121">
        <f t="shared" si="85"/>
        <v>0</v>
      </c>
      <c r="AS57" s="121">
        <f t="shared" ca="1" si="85"/>
        <v>0</v>
      </c>
      <c r="AT57" s="121">
        <f t="shared" ca="1" si="85"/>
        <v>0</v>
      </c>
      <c r="AU57" s="121">
        <f t="shared" ca="1" si="85"/>
        <v>0</v>
      </c>
    </row>
    <row r="58" spans="1:47">
      <c r="A58" s="54" t="str">
        <f t="shared" si="82"/>
        <v>敗戦</v>
      </c>
      <c r="B58" s="57">
        <f t="shared" ca="1" si="82"/>
        <v>0</v>
      </c>
      <c r="C58" s="57">
        <f t="shared" ca="1" si="82"/>
        <v>0</v>
      </c>
      <c r="D58" s="57">
        <f t="shared" ca="1" si="82"/>
        <v>0</v>
      </c>
      <c r="E58" s="57">
        <f t="shared" ca="1" si="82"/>
        <v>0</v>
      </c>
      <c r="F58" s="57">
        <f t="shared" ca="1" si="82"/>
        <v>0</v>
      </c>
      <c r="G58" s="57">
        <f t="shared" ca="1" si="82"/>
        <v>0</v>
      </c>
      <c r="H58" s="57">
        <f t="shared" ca="1" si="82"/>
        <v>0</v>
      </c>
      <c r="I58" s="57">
        <f t="shared" ca="1" si="82"/>
        <v>0</v>
      </c>
      <c r="J58" s="57">
        <f t="shared" ca="1" si="82"/>
        <v>0</v>
      </c>
      <c r="K58" s="57">
        <f t="shared" ca="1" si="82"/>
        <v>0</v>
      </c>
      <c r="L58" s="57">
        <f t="shared" ca="1" si="82"/>
        <v>0</v>
      </c>
      <c r="M58" s="57">
        <f t="shared" ca="1" si="82"/>
        <v>0</v>
      </c>
      <c r="N58" s="57">
        <f t="shared" ca="1" si="82"/>
        <v>0</v>
      </c>
      <c r="O58" s="57">
        <f t="shared" ca="1" si="82"/>
        <v>0</v>
      </c>
      <c r="P58" s="151">
        <f ca="1">SUM(B58:O58)</f>
        <v>0</v>
      </c>
      <c r="AE58" s="43"/>
      <c r="AF58" s="44"/>
      <c r="AG58" s="45">
        <f ca="1">AS$46</f>
        <v>1</v>
      </c>
      <c r="AH58" s="121">
        <f t="shared" ref="AH58:AU58" ca="1" si="86">IF(ISNA(AH19),0,IF(AH19="",0,IF(AH$46=$AG58,1,0)*AH19))</f>
        <v>0</v>
      </c>
      <c r="AI58" s="121">
        <f t="shared" ca="1" si="86"/>
        <v>0</v>
      </c>
      <c r="AJ58" s="121">
        <f t="shared" ca="1" si="86"/>
        <v>0</v>
      </c>
      <c r="AK58" s="121">
        <f t="shared" ca="1" si="86"/>
        <v>0</v>
      </c>
      <c r="AL58" s="121">
        <f t="shared" ca="1" si="86"/>
        <v>0</v>
      </c>
      <c r="AM58" s="121">
        <f t="shared" ca="1" si="86"/>
        <v>0</v>
      </c>
      <c r="AN58" s="121">
        <f t="shared" ca="1" si="86"/>
        <v>0</v>
      </c>
      <c r="AO58" s="121">
        <f t="shared" ca="1" si="86"/>
        <v>0</v>
      </c>
      <c r="AP58" s="121">
        <f t="shared" ca="1" si="86"/>
        <v>0</v>
      </c>
      <c r="AQ58" s="121">
        <f t="shared" ca="1" si="86"/>
        <v>0</v>
      </c>
      <c r="AR58" s="121">
        <f t="shared" ca="1" si="86"/>
        <v>0</v>
      </c>
      <c r="AS58" s="121">
        <f t="shared" si="86"/>
        <v>0</v>
      </c>
      <c r="AT58" s="121">
        <f t="shared" ca="1" si="86"/>
        <v>0</v>
      </c>
      <c r="AU58" s="121">
        <f t="shared" ca="1" si="86"/>
        <v>0</v>
      </c>
    </row>
    <row r="59" spans="1:47">
      <c r="A59" s="78" t="str">
        <f t="shared" si="82"/>
        <v>合計</v>
      </c>
      <c r="B59" s="81">
        <f t="shared" ca="1" si="82"/>
        <v>0</v>
      </c>
      <c r="C59" s="81">
        <f t="shared" ca="1" si="82"/>
        <v>0</v>
      </c>
      <c r="D59" s="81">
        <f t="shared" ca="1" si="82"/>
        <v>0</v>
      </c>
      <c r="E59" s="81">
        <f t="shared" ca="1" si="82"/>
        <v>0</v>
      </c>
      <c r="F59" s="81">
        <f t="shared" ca="1" si="82"/>
        <v>0</v>
      </c>
      <c r="G59" s="81">
        <f t="shared" ca="1" si="82"/>
        <v>0</v>
      </c>
      <c r="H59" s="81">
        <f t="shared" ca="1" si="82"/>
        <v>0</v>
      </c>
      <c r="I59" s="81">
        <f t="shared" ca="1" si="82"/>
        <v>0</v>
      </c>
      <c r="J59" s="81">
        <f t="shared" ca="1" si="82"/>
        <v>0</v>
      </c>
      <c r="K59" s="81">
        <f t="shared" ca="1" si="82"/>
        <v>0</v>
      </c>
      <c r="L59" s="81">
        <f t="shared" ca="1" si="82"/>
        <v>0</v>
      </c>
      <c r="M59" s="81">
        <f t="shared" ca="1" si="82"/>
        <v>0</v>
      </c>
      <c r="N59" s="81">
        <f t="shared" ca="1" si="82"/>
        <v>0</v>
      </c>
      <c r="O59" s="81">
        <f t="shared" ca="1" si="82"/>
        <v>0</v>
      </c>
      <c r="P59" s="153">
        <f ca="1">SUM(B59:O59)</f>
        <v>0</v>
      </c>
      <c r="AE59" s="43"/>
      <c r="AF59" s="44"/>
      <c r="AG59" s="45">
        <f ca="1">AT$46</f>
        <v>1</v>
      </c>
      <c r="AH59" s="121">
        <f t="shared" ref="AH59:AU59" ca="1" si="87">IF(ISNA(AH20),0,IF(AH20="",0,IF(AH$46=$AG59,1,0)*AH20))</f>
        <v>0</v>
      </c>
      <c r="AI59" s="121">
        <f t="shared" ca="1" si="87"/>
        <v>0</v>
      </c>
      <c r="AJ59" s="121">
        <f t="shared" ca="1" si="87"/>
        <v>0</v>
      </c>
      <c r="AK59" s="121">
        <f t="shared" ca="1" si="87"/>
        <v>0</v>
      </c>
      <c r="AL59" s="121">
        <f t="shared" ca="1" si="87"/>
        <v>0</v>
      </c>
      <c r="AM59" s="121">
        <f t="shared" ca="1" si="87"/>
        <v>0</v>
      </c>
      <c r="AN59" s="121">
        <f t="shared" ca="1" si="87"/>
        <v>0</v>
      </c>
      <c r="AO59" s="121">
        <f t="shared" ca="1" si="87"/>
        <v>0</v>
      </c>
      <c r="AP59" s="121">
        <f t="shared" ca="1" si="87"/>
        <v>0</v>
      </c>
      <c r="AQ59" s="121">
        <f t="shared" ca="1" si="87"/>
        <v>0</v>
      </c>
      <c r="AR59" s="121">
        <f t="shared" ca="1" si="87"/>
        <v>0</v>
      </c>
      <c r="AS59" s="121">
        <f t="shared" ca="1" si="87"/>
        <v>0</v>
      </c>
      <c r="AT59" s="121">
        <f t="shared" si="87"/>
        <v>0</v>
      </c>
      <c r="AU59" s="121">
        <f t="shared" ca="1" si="87"/>
        <v>0</v>
      </c>
    </row>
    <row r="60" spans="1:47">
      <c r="AE60" s="43"/>
      <c r="AF60" s="44"/>
      <c r="AG60" s="45">
        <f ca="1">AU$46</f>
        <v>1</v>
      </c>
      <c r="AH60" s="121">
        <f t="shared" ref="AH60:AU60" ca="1" si="88">IF(ISNA(AH21),0,IF(AH21="",0,IF(AH$46=$AG60,1,0)*AH21))</f>
        <v>0</v>
      </c>
      <c r="AI60" s="121">
        <f t="shared" ca="1" si="88"/>
        <v>0</v>
      </c>
      <c r="AJ60" s="121">
        <f t="shared" ca="1" si="88"/>
        <v>0</v>
      </c>
      <c r="AK60" s="121">
        <f t="shared" ca="1" si="88"/>
        <v>0</v>
      </c>
      <c r="AL60" s="121">
        <f t="shared" ca="1" si="88"/>
        <v>0</v>
      </c>
      <c r="AM60" s="121">
        <f t="shared" ca="1" si="88"/>
        <v>0</v>
      </c>
      <c r="AN60" s="121">
        <f t="shared" ca="1" si="88"/>
        <v>0</v>
      </c>
      <c r="AO60" s="121">
        <f t="shared" ca="1" si="88"/>
        <v>0</v>
      </c>
      <c r="AP60" s="121">
        <f t="shared" ca="1" si="88"/>
        <v>0</v>
      </c>
      <c r="AQ60" s="121">
        <f t="shared" ca="1" si="88"/>
        <v>0</v>
      </c>
      <c r="AR60" s="121">
        <f t="shared" ca="1" si="88"/>
        <v>0</v>
      </c>
      <c r="AS60" s="121">
        <f t="shared" ca="1" si="88"/>
        <v>0</v>
      </c>
      <c r="AT60" s="121">
        <f t="shared" ca="1" si="88"/>
        <v>0</v>
      </c>
      <c r="AU60" s="121">
        <f t="shared" si="88"/>
        <v>0</v>
      </c>
    </row>
    <row r="61" spans="1:47">
      <c r="AE61" s="43"/>
      <c r="AF61" s="44"/>
      <c r="AH61" s="139">
        <f t="shared" ref="AH61:AU61" ca="1" si="89">AH46-SUM(AH47:AH60)/100</f>
        <v>1</v>
      </c>
      <c r="AI61" s="139">
        <f t="shared" ca="1" si="89"/>
        <v>1</v>
      </c>
      <c r="AJ61" s="139">
        <f t="shared" ca="1" si="89"/>
        <v>1</v>
      </c>
      <c r="AK61" s="139">
        <f t="shared" ca="1" si="89"/>
        <v>1</v>
      </c>
      <c r="AL61" s="139">
        <f t="shared" ca="1" si="89"/>
        <v>1</v>
      </c>
      <c r="AM61" s="139">
        <f t="shared" ca="1" si="89"/>
        <v>1</v>
      </c>
      <c r="AN61" s="139">
        <f t="shared" ca="1" si="89"/>
        <v>1</v>
      </c>
      <c r="AO61" s="139">
        <f t="shared" ca="1" si="89"/>
        <v>1</v>
      </c>
      <c r="AP61" s="139">
        <f t="shared" ca="1" si="89"/>
        <v>1</v>
      </c>
      <c r="AQ61" s="139">
        <f t="shared" ca="1" si="89"/>
        <v>1</v>
      </c>
      <c r="AR61" s="139">
        <f t="shared" ca="1" si="89"/>
        <v>1</v>
      </c>
      <c r="AS61" s="139">
        <f t="shared" ca="1" si="89"/>
        <v>1</v>
      </c>
      <c r="AT61" s="139">
        <f t="shared" ca="1" si="89"/>
        <v>1</v>
      </c>
      <c r="AU61" s="139">
        <f t="shared" ca="1" si="89"/>
        <v>1</v>
      </c>
    </row>
    <row r="62" spans="1:47">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4"/>
      <c r="AG62" t="s">
        <v>208</v>
      </c>
      <c r="AH62" s="118">
        <f t="shared" ref="AH62:AU62" ca="1" si="90">RANK(AH61,$AH$61:$AU$61,1)</f>
        <v>1</v>
      </c>
      <c r="AI62" s="119">
        <f t="shared" ca="1" si="90"/>
        <v>1</v>
      </c>
      <c r="AJ62" s="119">
        <f t="shared" ca="1" si="90"/>
        <v>1</v>
      </c>
      <c r="AK62" s="119">
        <f t="shared" ca="1" si="90"/>
        <v>1</v>
      </c>
      <c r="AL62" s="119">
        <f t="shared" ca="1" si="90"/>
        <v>1</v>
      </c>
      <c r="AM62" s="119">
        <f t="shared" ca="1" si="90"/>
        <v>1</v>
      </c>
      <c r="AN62" s="119">
        <f t="shared" ca="1" si="90"/>
        <v>1</v>
      </c>
      <c r="AO62" s="119">
        <f t="shared" ca="1" si="90"/>
        <v>1</v>
      </c>
      <c r="AP62" s="119">
        <f t="shared" ca="1" si="90"/>
        <v>1</v>
      </c>
      <c r="AQ62" s="119">
        <f t="shared" ca="1" si="90"/>
        <v>1</v>
      </c>
      <c r="AR62" s="119">
        <f t="shared" ca="1" si="90"/>
        <v>1</v>
      </c>
      <c r="AS62" s="119">
        <f t="shared" ca="1" si="90"/>
        <v>1</v>
      </c>
      <c r="AT62" s="119">
        <f t="shared" ca="1" si="90"/>
        <v>1</v>
      </c>
      <c r="AU62" s="120">
        <f t="shared" ca="1" si="90"/>
        <v>1</v>
      </c>
    </row>
    <row r="63" spans="1:47">
      <c r="B63" t="s">
        <v>209</v>
      </c>
      <c r="AE63" s="43"/>
      <c r="AF63" s="44"/>
      <c r="AG63" s="45">
        <f ca="1">AH62</f>
        <v>1</v>
      </c>
      <c r="AH63" s="121">
        <f t="shared" ref="AH63:AU63" si="91">IF(ISNA(AH8),0,IF(AH8="",0,IF(AH$62=$AG63,1,0)*AH8))</f>
        <v>0</v>
      </c>
      <c r="AI63" s="121">
        <f t="shared" ca="1" si="91"/>
        <v>0</v>
      </c>
      <c r="AJ63" s="121">
        <f t="shared" ca="1" si="91"/>
        <v>0</v>
      </c>
      <c r="AK63" s="121">
        <f t="shared" ca="1" si="91"/>
        <v>0</v>
      </c>
      <c r="AL63" s="121">
        <f t="shared" ca="1" si="91"/>
        <v>0</v>
      </c>
      <c r="AM63" s="121">
        <f t="shared" ca="1" si="91"/>
        <v>0</v>
      </c>
      <c r="AN63" s="121">
        <f t="shared" ca="1" si="91"/>
        <v>0</v>
      </c>
      <c r="AO63" s="121">
        <f t="shared" ca="1" si="91"/>
        <v>0</v>
      </c>
      <c r="AP63" s="121">
        <f t="shared" ca="1" si="91"/>
        <v>0</v>
      </c>
      <c r="AQ63" s="121">
        <f t="shared" ca="1" si="91"/>
        <v>0</v>
      </c>
      <c r="AR63" s="121">
        <f t="shared" ca="1" si="91"/>
        <v>0</v>
      </c>
      <c r="AS63" s="121">
        <f t="shared" ca="1" si="91"/>
        <v>0</v>
      </c>
      <c r="AT63" s="121">
        <f t="shared" ca="1" si="91"/>
        <v>0</v>
      </c>
      <c r="AU63" s="121">
        <f t="shared" ca="1" si="91"/>
        <v>0</v>
      </c>
    </row>
    <row r="64" spans="1:47">
      <c r="B64" s="45">
        <f>HLOOKUP($B$2,Wiki!C2:K5,2,FALSE)</f>
        <v>5</v>
      </c>
      <c r="AE64" s="43"/>
      <c r="AF64" s="44"/>
      <c r="AG64" s="45">
        <f ca="1">AI62</f>
        <v>1</v>
      </c>
      <c r="AH64" s="121">
        <f t="shared" ref="AH64:AU64" ca="1" si="92">IF(ISNA(AH9),0,IF(AH9="",0,IF(AH$62=$AG64,1,0)*AH9))</f>
        <v>0</v>
      </c>
      <c r="AI64" s="121">
        <f t="shared" si="92"/>
        <v>0</v>
      </c>
      <c r="AJ64" s="121">
        <f t="shared" ca="1" si="92"/>
        <v>0</v>
      </c>
      <c r="AK64" s="121">
        <f t="shared" ca="1" si="92"/>
        <v>0</v>
      </c>
      <c r="AL64" s="121">
        <f t="shared" ca="1" si="92"/>
        <v>0</v>
      </c>
      <c r="AM64" s="121">
        <f t="shared" ca="1" si="92"/>
        <v>0</v>
      </c>
      <c r="AN64" s="121">
        <f t="shared" ca="1" si="92"/>
        <v>0</v>
      </c>
      <c r="AO64" s="121">
        <f t="shared" ca="1" si="92"/>
        <v>0</v>
      </c>
      <c r="AP64" s="121">
        <f t="shared" ca="1" si="92"/>
        <v>0</v>
      </c>
      <c r="AQ64" s="121">
        <f t="shared" ca="1" si="92"/>
        <v>0</v>
      </c>
      <c r="AR64" s="121">
        <f t="shared" ca="1" si="92"/>
        <v>0</v>
      </c>
      <c r="AS64" s="121">
        <f t="shared" ca="1" si="92"/>
        <v>0</v>
      </c>
      <c r="AT64" s="121">
        <f t="shared" ca="1" si="92"/>
        <v>0</v>
      </c>
      <c r="AU64" s="121">
        <f t="shared" ca="1" si="92"/>
        <v>0</v>
      </c>
    </row>
    <row r="65" spans="1:47" ht="13.5" customHeight="1">
      <c r="B65" s="45">
        <f>HLOOKUP($B$2,Wiki!C2:K5,3,FALSE)</f>
        <v>5</v>
      </c>
      <c r="AE65" s="43"/>
      <c r="AF65" s="44"/>
      <c r="AG65" s="45">
        <f ca="1">AJ62</f>
        <v>1</v>
      </c>
      <c r="AH65" s="121">
        <f t="shared" ref="AH65:AU65" ca="1" si="93">IF(ISNA(AH10),0,IF(AH10="",0,IF(AH$62=$AG65,1,0)*AH10))</f>
        <v>0</v>
      </c>
      <c r="AI65" s="121">
        <f t="shared" ca="1" si="93"/>
        <v>0</v>
      </c>
      <c r="AJ65" s="121">
        <f t="shared" si="93"/>
        <v>0</v>
      </c>
      <c r="AK65" s="121">
        <f t="shared" ca="1" si="93"/>
        <v>0</v>
      </c>
      <c r="AL65" s="121">
        <f t="shared" ca="1" si="93"/>
        <v>0</v>
      </c>
      <c r="AM65" s="121">
        <f t="shared" ca="1" si="93"/>
        <v>0</v>
      </c>
      <c r="AN65" s="121">
        <f t="shared" ca="1" si="93"/>
        <v>0</v>
      </c>
      <c r="AO65" s="121">
        <f t="shared" ca="1" si="93"/>
        <v>0</v>
      </c>
      <c r="AP65" s="121">
        <f t="shared" ca="1" si="93"/>
        <v>0</v>
      </c>
      <c r="AQ65" s="121">
        <f t="shared" ca="1" si="93"/>
        <v>0</v>
      </c>
      <c r="AR65" s="121">
        <f t="shared" ca="1" si="93"/>
        <v>0</v>
      </c>
      <c r="AS65" s="121">
        <f t="shared" ca="1" si="93"/>
        <v>0</v>
      </c>
      <c r="AT65" s="121">
        <f t="shared" ca="1" si="93"/>
        <v>0</v>
      </c>
      <c r="AU65" s="121">
        <f t="shared" ca="1" si="93"/>
        <v>0</v>
      </c>
    </row>
    <row r="66" spans="1:47" ht="13.5" customHeight="1">
      <c r="B66" s="45">
        <f>HLOOKUP($B$2,Wiki!C2:K5,4,FALSE)</f>
        <v>0</v>
      </c>
      <c r="C66">
        <v>1</v>
      </c>
      <c r="D66">
        <v>1</v>
      </c>
      <c r="E66">
        <v>1</v>
      </c>
      <c r="F66">
        <v>1</v>
      </c>
      <c r="G66">
        <v>2</v>
      </c>
      <c r="H66">
        <v>2</v>
      </c>
      <c r="I66">
        <v>3</v>
      </c>
      <c r="J66">
        <v>3</v>
      </c>
      <c r="K66">
        <v>4</v>
      </c>
      <c r="L66">
        <v>4</v>
      </c>
      <c r="M66">
        <v>5</v>
      </c>
      <c r="N66">
        <v>5</v>
      </c>
      <c r="O66">
        <v>6</v>
      </c>
      <c r="AE66" s="43"/>
      <c r="AF66" s="44"/>
      <c r="AG66" s="45">
        <f ca="1">AK62</f>
        <v>1</v>
      </c>
      <c r="AH66" s="121">
        <f t="shared" ref="AH66:AU66" ca="1" si="94">IF(ISNA(AH11),0,IF(AH11="",0,IF(AH$62=$AG66,1,0)*AH11))</f>
        <v>0</v>
      </c>
      <c r="AI66" s="121">
        <f t="shared" ca="1" si="94"/>
        <v>0</v>
      </c>
      <c r="AJ66" s="121">
        <f t="shared" ca="1" si="94"/>
        <v>0</v>
      </c>
      <c r="AK66" s="121">
        <f t="shared" si="94"/>
        <v>0</v>
      </c>
      <c r="AL66" s="121">
        <f t="shared" ca="1" si="94"/>
        <v>0</v>
      </c>
      <c r="AM66" s="121">
        <f t="shared" ca="1" si="94"/>
        <v>0</v>
      </c>
      <c r="AN66" s="121">
        <f t="shared" ca="1" si="94"/>
        <v>0</v>
      </c>
      <c r="AO66" s="121">
        <f t="shared" ca="1" si="94"/>
        <v>0</v>
      </c>
      <c r="AP66" s="121">
        <f t="shared" ca="1" si="94"/>
        <v>0</v>
      </c>
      <c r="AQ66" s="121">
        <f t="shared" ca="1" si="94"/>
        <v>0</v>
      </c>
      <c r="AR66" s="121">
        <f t="shared" ca="1" si="94"/>
        <v>0</v>
      </c>
      <c r="AS66" s="121">
        <f t="shared" ca="1" si="94"/>
        <v>0</v>
      </c>
      <c r="AT66" s="121">
        <f t="shared" ca="1" si="94"/>
        <v>0</v>
      </c>
      <c r="AU66" s="121">
        <f t="shared" ca="1" si="94"/>
        <v>0</v>
      </c>
    </row>
    <row r="67" spans="1:47" ht="13.5" customHeight="1">
      <c r="AE67" s="43"/>
      <c r="AF67" s="44"/>
      <c r="AG67" s="45">
        <f ca="1">AL62</f>
        <v>1</v>
      </c>
      <c r="AH67" s="121">
        <f t="shared" ref="AH67:AU67" ca="1" si="95">IF(ISNA(AH12),0,IF(AH12="",0,IF(AH$62=$AG67,1,0)*AH12))</f>
        <v>0</v>
      </c>
      <c r="AI67" s="121">
        <f t="shared" ca="1" si="95"/>
        <v>0</v>
      </c>
      <c r="AJ67" s="121">
        <f t="shared" ca="1" si="95"/>
        <v>0</v>
      </c>
      <c r="AK67" s="121">
        <f t="shared" ca="1" si="95"/>
        <v>0</v>
      </c>
      <c r="AL67" s="121">
        <f t="shared" si="95"/>
        <v>0</v>
      </c>
      <c r="AM67" s="121">
        <f t="shared" ca="1" si="95"/>
        <v>0</v>
      </c>
      <c r="AN67" s="121">
        <f t="shared" ca="1" si="95"/>
        <v>0</v>
      </c>
      <c r="AO67" s="121">
        <f t="shared" ca="1" si="95"/>
        <v>0</v>
      </c>
      <c r="AP67" s="121">
        <f t="shared" ca="1" si="95"/>
        <v>0</v>
      </c>
      <c r="AQ67" s="121">
        <f t="shared" ca="1" si="95"/>
        <v>0</v>
      </c>
      <c r="AR67" s="121">
        <f t="shared" ca="1" si="95"/>
        <v>0</v>
      </c>
      <c r="AS67" s="121">
        <f t="shared" ca="1" si="95"/>
        <v>0</v>
      </c>
      <c r="AT67" s="121">
        <f t="shared" ca="1" si="95"/>
        <v>0</v>
      </c>
      <c r="AU67" s="121">
        <f t="shared" ca="1" si="95"/>
        <v>0</v>
      </c>
    </row>
    <row r="68" spans="1:47" ht="13.5" customHeight="1">
      <c r="C68" s="157"/>
      <c r="D68" s="158"/>
      <c r="E68" s="158"/>
      <c r="F68" s="158"/>
      <c r="G68" s="158"/>
      <c r="H68" s="158"/>
      <c r="I68" s="158"/>
      <c r="J68" s="158"/>
      <c r="K68" s="158"/>
      <c r="L68" s="158"/>
      <c r="M68" s="158"/>
      <c r="N68" s="158"/>
      <c r="O68" s="158"/>
      <c r="P68" s="159"/>
      <c r="T68" s="237"/>
      <c r="U68" s="237"/>
      <c r="V68" s="237"/>
      <c r="W68" s="237"/>
      <c r="X68" s="237"/>
      <c r="Y68" s="237"/>
      <c r="Z68" s="237"/>
      <c r="AA68" s="237"/>
      <c r="AB68" s="237"/>
      <c r="AE68" s="43"/>
      <c r="AF68" s="44"/>
      <c r="AG68" s="45">
        <f ca="1">AM62</f>
        <v>1</v>
      </c>
      <c r="AH68" s="121">
        <f t="shared" ref="AH68:AU68" ca="1" si="96">IF(ISNA(AH13),0,IF(AH13="",0,IF(AH$62=$AG68,1,0)*AH13))</f>
        <v>0</v>
      </c>
      <c r="AI68" s="121">
        <f t="shared" ca="1" si="96"/>
        <v>0</v>
      </c>
      <c r="AJ68" s="121">
        <f t="shared" ca="1" si="96"/>
        <v>0</v>
      </c>
      <c r="AK68" s="121">
        <f t="shared" ca="1" si="96"/>
        <v>0</v>
      </c>
      <c r="AL68" s="121">
        <f t="shared" ca="1" si="96"/>
        <v>0</v>
      </c>
      <c r="AM68" s="121">
        <f t="shared" si="96"/>
        <v>0</v>
      </c>
      <c r="AN68" s="121">
        <f t="shared" ca="1" si="96"/>
        <v>0</v>
      </c>
      <c r="AO68" s="121">
        <f t="shared" ca="1" si="96"/>
        <v>0</v>
      </c>
      <c r="AP68" s="121">
        <f t="shared" ca="1" si="96"/>
        <v>0</v>
      </c>
      <c r="AQ68" s="121">
        <f t="shared" ca="1" si="96"/>
        <v>0</v>
      </c>
      <c r="AR68" s="121">
        <f t="shared" ca="1" si="96"/>
        <v>0</v>
      </c>
      <c r="AS68" s="121">
        <f t="shared" ca="1" si="96"/>
        <v>0</v>
      </c>
      <c r="AT68" s="121">
        <f t="shared" ca="1" si="96"/>
        <v>0</v>
      </c>
      <c r="AU68" s="121">
        <f t="shared" ca="1" si="96"/>
        <v>0</v>
      </c>
    </row>
    <row r="69" spans="1:47" ht="13.5" customHeight="1">
      <c r="C69" s="160"/>
      <c r="D69" s="50" t="str">
        <f>IF($A69&gt;=$B$2,"",CONCATENATE("| "," |"))</f>
        <v>|  |</v>
      </c>
      <c r="E69" s="161" t="str">
        <f>IF($A69&gt;=$B$2,"",CONCATENATE(B22,"|",C22,"|"))</f>
        <v>騎士道|0|</v>
      </c>
      <c r="F69" s="50"/>
      <c r="G69" s="161" t="str">
        <f>IF($A69&gt;=$B$2,"",CONCATENATE(D22,"|",E22,"|"))</f>
        <v>マフィ|0|</v>
      </c>
      <c r="H69" s="50"/>
      <c r="I69" s="161" t="str">
        <f>IF($A69&gt;=$B$2,"",CONCATENATE(F22,"|",G22,"|"))</f>
        <v>やかた|0|</v>
      </c>
      <c r="J69" s="50"/>
      <c r="K69" s="161" t="str">
        <f>IF($A69&gt;=$B$2,"",CONCATENATE(H22,"|",I22,"|"))</f>
        <v>タニシ|0|</v>
      </c>
      <c r="L69" s="50"/>
      <c r="M69" s="161" t="str">
        <f>IF($B$64&gt;4,IF($A69&gt;=$B$2,"",CONCATENATE(J22,"|",K22,"|")),"")</f>
        <v>トラプ|0|</v>
      </c>
      <c r="N69" s="50"/>
      <c r="O69" s="50" t="str">
        <f>IF($B$64&gt;=O$66,IF($A69&gt;=$B$2,"",CONCATENATE(L22,"|",M22,"|")),"")</f>
        <v/>
      </c>
      <c r="P69" s="162"/>
      <c r="R69" s="130"/>
      <c r="S69" s="130"/>
      <c r="T69" s="237"/>
      <c r="U69" s="237"/>
      <c r="V69" s="237"/>
      <c r="W69" s="237"/>
      <c r="X69" s="237"/>
      <c r="Y69" s="237"/>
      <c r="Z69" s="237"/>
      <c r="AA69" s="237"/>
      <c r="AB69" s="237"/>
      <c r="AE69" s="43"/>
      <c r="AF69" s="44"/>
      <c r="AG69" s="45">
        <f ca="1">AN62</f>
        <v>1</v>
      </c>
      <c r="AH69" s="121">
        <f t="shared" ref="AH69:AU69" ca="1" si="97">IF(ISNA(AH14),0,IF(AH14="",0,IF(AH$62=$AG69,1,0)*AH14))</f>
        <v>0</v>
      </c>
      <c r="AI69" s="121">
        <f t="shared" ca="1" si="97"/>
        <v>0</v>
      </c>
      <c r="AJ69" s="121">
        <f t="shared" ca="1" si="97"/>
        <v>0</v>
      </c>
      <c r="AK69" s="121">
        <f t="shared" ca="1" si="97"/>
        <v>0</v>
      </c>
      <c r="AL69" s="121">
        <f t="shared" ca="1" si="97"/>
        <v>0</v>
      </c>
      <c r="AM69" s="121">
        <f t="shared" ca="1" si="97"/>
        <v>0</v>
      </c>
      <c r="AN69" s="121">
        <f t="shared" si="97"/>
        <v>0</v>
      </c>
      <c r="AO69" s="121">
        <f t="shared" ca="1" si="97"/>
        <v>0</v>
      </c>
      <c r="AP69" s="121">
        <f t="shared" ca="1" si="97"/>
        <v>0</v>
      </c>
      <c r="AQ69" s="121">
        <f t="shared" ca="1" si="97"/>
        <v>0</v>
      </c>
      <c r="AR69" s="121">
        <f t="shared" ca="1" si="97"/>
        <v>0</v>
      </c>
      <c r="AS69" s="121">
        <f t="shared" ca="1" si="97"/>
        <v>0</v>
      </c>
      <c r="AT69" s="121">
        <f t="shared" ca="1" si="97"/>
        <v>0</v>
      </c>
      <c r="AU69" s="121">
        <f t="shared" ca="1" si="97"/>
        <v>0</v>
      </c>
    </row>
    <row r="70" spans="1:47">
      <c r="A70">
        <v>1</v>
      </c>
      <c r="C70" s="160"/>
      <c r="D70" s="50" t="str">
        <f t="shared" ref="D70:D82" si="98">IF($A70&gt;=$B$2,"",CONCATENATE("| ",A70," |"))</f>
        <v>| 1 |</v>
      </c>
      <c r="E70" s="161" t="str">
        <f t="shared" ref="E70:E82" ca="1" si="99">IF($A70&gt;=$B$2,"",CONCATENATE(B23,"|",IF(ISBLANK(C23),"-",C23),"|"))</f>
        <v>ガーン|-|</v>
      </c>
      <c r="F70" s="50"/>
      <c r="G70" s="161" t="str">
        <f t="shared" ref="G70:G82" ca="1" si="100">IF($A70&gt;=$B$2,"",CONCATENATE(D23,"|",IF(ISBLANK(E23),"-",E23),"|"))</f>
        <v>タニシ|-|</v>
      </c>
      <c r="H70" s="50"/>
      <c r="I70" s="161" t="str">
        <f t="shared" ref="I70:I82" ca="1" si="101">IF($A70&gt;=$B$2,"",CONCATENATE(F23,"|",IF(ISBLANK(G23),"-",G23),"|"))</f>
        <v>トラプ|-|</v>
      </c>
      <c r="J70" s="50"/>
      <c r="K70" s="161" t="str">
        <f t="shared" ref="K70:K82" ca="1" si="102">IF($A70&gt;=$B$2,"",CONCATENATE(H23,"|",IF(ISBLANK(I23),"-",I23),"|"))</f>
        <v>マフィ|-|</v>
      </c>
      <c r="L70" s="50"/>
      <c r="M70" s="161" t="str">
        <f t="shared" ref="M70:M82" ca="1" si="103">IF($B$64&gt;=M$66,IF($A70&gt;=$B$2,"",CONCATENATE(J23,"|",IF(ISBLANK(K23),"-",K23),"|")),"")</f>
        <v>やかた|-|</v>
      </c>
      <c r="N70" s="161"/>
      <c r="O70" s="161" t="str">
        <f t="shared" ref="O70:O82" si="104">IF($B$64&gt;=O$66,IF($A70&gt;=$B$2,"",CONCATENATE(L23,"|",IF(ISBLANK(M23),"-",M23),"|")),"")</f>
        <v/>
      </c>
      <c r="P70" s="162"/>
      <c r="R70" s="130"/>
      <c r="S70" s="130"/>
      <c r="T70" s="237"/>
      <c r="U70" s="237"/>
      <c r="V70" s="237"/>
      <c r="W70" s="237"/>
      <c r="X70" s="237"/>
      <c r="Y70" s="237"/>
      <c r="Z70" s="237"/>
      <c r="AA70" s="237"/>
      <c r="AB70" s="237"/>
      <c r="AE70" s="43"/>
      <c r="AF70" s="44"/>
      <c r="AG70" s="45">
        <f ca="1">AO62</f>
        <v>1</v>
      </c>
      <c r="AH70" s="121">
        <f t="shared" ref="AH70:AU70" ca="1" si="105">IF(ISNA(AH15),0,IF(AH15="",0,IF(AH$62=$AG70,1,0)*AH15))</f>
        <v>0</v>
      </c>
      <c r="AI70" s="121">
        <f t="shared" ca="1" si="105"/>
        <v>0</v>
      </c>
      <c r="AJ70" s="121">
        <f t="shared" ca="1" si="105"/>
        <v>0</v>
      </c>
      <c r="AK70" s="121">
        <f t="shared" ca="1" si="105"/>
        <v>0</v>
      </c>
      <c r="AL70" s="121">
        <f t="shared" ca="1" si="105"/>
        <v>0</v>
      </c>
      <c r="AM70" s="121">
        <f t="shared" ca="1" si="105"/>
        <v>0</v>
      </c>
      <c r="AN70" s="121">
        <f t="shared" ca="1" si="105"/>
        <v>0</v>
      </c>
      <c r="AO70" s="121">
        <f t="shared" si="105"/>
        <v>0</v>
      </c>
      <c r="AP70" s="121">
        <f t="shared" ca="1" si="105"/>
        <v>0</v>
      </c>
      <c r="AQ70" s="121">
        <f t="shared" ca="1" si="105"/>
        <v>0</v>
      </c>
      <c r="AR70" s="121">
        <f t="shared" ca="1" si="105"/>
        <v>0</v>
      </c>
      <c r="AS70" s="121">
        <f t="shared" ca="1" si="105"/>
        <v>0</v>
      </c>
      <c r="AT70" s="121">
        <f t="shared" ca="1" si="105"/>
        <v>0</v>
      </c>
      <c r="AU70" s="121">
        <f t="shared" ca="1" si="105"/>
        <v>0</v>
      </c>
    </row>
    <row r="71" spans="1:47">
      <c r="A71">
        <v>2</v>
      </c>
      <c r="C71" s="160"/>
      <c r="D71" s="50" t="str">
        <f t="shared" si="98"/>
        <v>| 2 |</v>
      </c>
      <c r="E71" s="161" t="str">
        <f t="shared" ca="1" si="99"/>
        <v>ベルB|-|</v>
      </c>
      <c r="F71" s="50"/>
      <c r="G71" s="161" t="str">
        <f t="shared" ca="1" si="100"/>
        <v>ガーン|-|</v>
      </c>
      <c r="H71" s="50"/>
      <c r="I71" s="161" t="str">
        <f t="shared" ca="1" si="101"/>
        <v>アミス|-|</v>
      </c>
      <c r="J71" s="50"/>
      <c r="K71" s="161" t="str">
        <f t="shared" ca="1" si="102"/>
        <v>ぷにず|-|</v>
      </c>
      <c r="L71" s="50"/>
      <c r="M71" s="161" t="str">
        <f t="shared" ca="1" si="103"/>
        <v>いた心|-|</v>
      </c>
      <c r="N71" s="161"/>
      <c r="O71" s="161" t="str">
        <f t="shared" si="104"/>
        <v/>
      </c>
      <c r="P71" s="162"/>
      <c r="R71" s="130"/>
      <c r="S71" s="130"/>
      <c r="T71" s="130"/>
      <c r="AE71" s="43"/>
      <c r="AF71" s="44"/>
      <c r="AG71" s="45">
        <f ca="1">AP62</f>
        <v>1</v>
      </c>
      <c r="AH71" s="121">
        <f t="shared" ref="AH71:AU71" ca="1" si="106">IF(ISNA(AH16),0,IF(AH16="",0,IF(AH$62=$AG71,1,0)*AH16))</f>
        <v>0</v>
      </c>
      <c r="AI71" s="121">
        <f t="shared" ca="1" si="106"/>
        <v>0</v>
      </c>
      <c r="AJ71" s="121">
        <f t="shared" ca="1" si="106"/>
        <v>0</v>
      </c>
      <c r="AK71" s="121">
        <f t="shared" ca="1" si="106"/>
        <v>0</v>
      </c>
      <c r="AL71" s="121">
        <f t="shared" ca="1" si="106"/>
        <v>0</v>
      </c>
      <c r="AM71" s="121">
        <f t="shared" ca="1" si="106"/>
        <v>0</v>
      </c>
      <c r="AN71" s="121">
        <f t="shared" ca="1" si="106"/>
        <v>0</v>
      </c>
      <c r="AO71" s="121">
        <f t="shared" ca="1" si="106"/>
        <v>0</v>
      </c>
      <c r="AP71" s="121">
        <f t="shared" si="106"/>
        <v>0</v>
      </c>
      <c r="AQ71" s="121">
        <f t="shared" ca="1" si="106"/>
        <v>0</v>
      </c>
      <c r="AR71" s="121">
        <f t="shared" ca="1" si="106"/>
        <v>0</v>
      </c>
      <c r="AS71" s="121">
        <f t="shared" ca="1" si="106"/>
        <v>0</v>
      </c>
      <c r="AT71" s="121">
        <f t="shared" ca="1" si="106"/>
        <v>0</v>
      </c>
      <c r="AU71" s="121">
        <f t="shared" ca="1" si="106"/>
        <v>0</v>
      </c>
    </row>
    <row r="72" spans="1:47">
      <c r="A72">
        <v>3</v>
      </c>
      <c r="C72" s="160"/>
      <c r="D72" s="50" t="str">
        <f t="shared" si="98"/>
        <v>| 3 |</v>
      </c>
      <c r="E72" s="161" t="str">
        <f t="shared" ca="1" si="99"/>
        <v>いた心|-|</v>
      </c>
      <c r="F72" s="50"/>
      <c r="G72" s="161" t="str">
        <f t="shared" ca="1" si="100"/>
        <v>アミス|-|</v>
      </c>
      <c r="H72" s="50"/>
      <c r="I72" s="161" t="str">
        <f t="shared" ca="1" si="101"/>
        <v>ベルB|-|</v>
      </c>
      <c r="J72" s="50"/>
      <c r="K72" s="161" t="str">
        <f t="shared" ca="1" si="102"/>
        <v>ガーン|-|</v>
      </c>
      <c r="L72" s="50"/>
      <c r="M72" s="161" t="str">
        <f t="shared" ca="1" si="103"/>
        <v>ぷにず|-|</v>
      </c>
      <c r="N72" s="161"/>
      <c r="O72" s="161" t="str">
        <f t="shared" si="104"/>
        <v/>
      </c>
      <c r="P72" s="162"/>
      <c r="R72" s="130"/>
      <c r="S72" s="130"/>
      <c r="T72" s="130"/>
      <c r="AE72" s="43"/>
      <c r="AF72" s="44"/>
      <c r="AG72" s="45">
        <f ca="1">AQ$62</f>
        <v>1</v>
      </c>
      <c r="AH72" s="121">
        <f t="shared" ref="AH72:AU72" ca="1" si="107">IF(ISNA(AH17),0,IF(AH17="",0,IF(AH$62=$AG72,1,0)*AH17))</f>
        <v>0</v>
      </c>
      <c r="AI72" s="121">
        <f t="shared" ca="1" si="107"/>
        <v>0</v>
      </c>
      <c r="AJ72" s="121">
        <f t="shared" ca="1" si="107"/>
        <v>0</v>
      </c>
      <c r="AK72" s="121">
        <f t="shared" ca="1" si="107"/>
        <v>0</v>
      </c>
      <c r="AL72" s="121">
        <f t="shared" ca="1" si="107"/>
        <v>0</v>
      </c>
      <c r="AM72" s="121">
        <f t="shared" ca="1" si="107"/>
        <v>0</v>
      </c>
      <c r="AN72" s="121">
        <f t="shared" ca="1" si="107"/>
        <v>0</v>
      </c>
      <c r="AO72" s="121">
        <f t="shared" ca="1" si="107"/>
        <v>0</v>
      </c>
      <c r="AP72" s="121">
        <f t="shared" ca="1" si="107"/>
        <v>0</v>
      </c>
      <c r="AQ72" s="121">
        <f t="shared" si="107"/>
        <v>0</v>
      </c>
      <c r="AR72" s="121">
        <f t="shared" ca="1" si="107"/>
        <v>0</v>
      </c>
      <c r="AS72" s="121">
        <f t="shared" ca="1" si="107"/>
        <v>0</v>
      </c>
      <c r="AT72" s="121">
        <f t="shared" ca="1" si="107"/>
        <v>0</v>
      </c>
      <c r="AU72" s="121">
        <f t="shared" ca="1" si="107"/>
        <v>0</v>
      </c>
    </row>
    <row r="73" spans="1:47">
      <c r="A73">
        <v>4</v>
      </c>
      <c r="C73" s="160"/>
      <c r="D73" s="50" t="str">
        <f t="shared" si="98"/>
        <v>| 4 |</v>
      </c>
      <c r="E73" s="161" t="str">
        <f t="shared" ca="1" si="99"/>
        <v>トラプ|-|</v>
      </c>
      <c r="F73" s="50"/>
      <c r="G73" s="161" t="str">
        <f t="shared" ca="1" si="100"/>
        <v>ぷにず|-|</v>
      </c>
      <c r="H73" s="50"/>
      <c r="I73" s="161" t="str">
        <f t="shared" ca="1" si="101"/>
        <v>ガーン|-|</v>
      </c>
      <c r="J73" s="50"/>
      <c r="K73" s="161" t="str">
        <f t="shared" ca="1" si="102"/>
        <v>いた心|-|</v>
      </c>
      <c r="L73" s="50"/>
      <c r="M73" s="161" t="str">
        <f t="shared" ca="1" si="103"/>
        <v>騎士道|-|</v>
      </c>
      <c r="N73" s="161"/>
      <c r="O73" s="161" t="str">
        <f t="shared" si="104"/>
        <v/>
      </c>
      <c r="P73" s="162"/>
      <c r="R73" s="130"/>
      <c r="S73" s="130"/>
      <c r="T73" s="130"/>
      <c r="AE73" s="43"/>
      <c r="AF73" s="44"/>
      <c r="AG73" s="45">
        <f ca="1">AR$62</f>
        <v>1</v>
      </c>
      <c r="AH73" s="121">
        <f t="shared" ref="AH73:AU73" ca="1" si="108">IF(ISNA(AH18),0,IF(AH18="",0,IF(AH$62=$AG73,1,0)*AH18))</f>
        <v>0</v>
      </c>
      <c r="AI73" s="121">
        <f t="shared" ca="1" si="108"/>
        <v>0</v>
      </c>
      <c r="AJ73" s="121">
        <f t="shared" ca="1" si="108"/>
        <v>0</v>
      </c>
      <c r="AK73" s="121">
        <f t="shared" ca="1" si="108"/>
        <v>0</v>
      </c>
      <c r="AL73" s="121">
        <f t="shared" ca="1" si="108"/>
        <v>0</v>
      </c>
      <c r="AM73" s="121">
        <f t="shared" ca="1" si="108"/>
        <v>0</v>
      </c>
      <c r="AN73" s="121">
        <f t="shared" ca="1" si="108"/>
        <v>0</v>
      </c>
      <c r="AO73" s="121">
        <f t="shared" ca="1" si="108"/>
        <v>0</v>
      </c>
      <c r="AP73" s="121">
        <f t="shared" ca="1" si="108"/>
        <v>0</v>
      </c>
      <c r="AQ73" s="121">
        <f t="shared" ca="1" si="108"/>
        <v>0</v>
      </c>
      <c r="AR73" s="121">
        <f t="shared" si="108"/>
        <v>0</v>
      </c>
      <c r="AS73" s="121">
        <f t="shared" ca="1" si="108"/>
        <v>0</v>
      </c>
      <c r="AT73" s="121">
        <f t="shared" ca="1" si="108"/>
        <v>0</v>
      </c>
      <c r="AU73" s="121">
        <f t="shared" ca="1" si="108"/>
        <v>0</v>
      </c>
    </row>
    <row r="74" spans="1:47">
      <c r="A74">
        <v>5</v>
      </c>
      <c r="C74" s="160"/>
      <c r="D74" s="50" t="str">
        <f t="shared" si="98"/>
        <v>| 5 |</v>
      </c>
      <c r="E74" s="161" t="str">
        <f t="shared" ca="1" si="99"/>
        <v>ぷにず|-|</v>
      </c>
      <c r="F74" s="50"/>
      <c r="G74" s="161" t="str">
        <f t="shared" ca="1" si="100"/>
        <v>やかた|-|</v>
      </c>
      <c r="H74" s="50"/>
      <c r="I74" s="161" t="str">
        <f t="shared" ca="1" si="101"/>
        <v>マフィ|-|</v>
      </c>
      <c r="J74" s="50"/>
      <c r="K74" s="161" t="str">
        <f t="shared" ca="1" si="102"/>
        <v>ベルB|-|</v>
      </c>
      <c r="L74" s="50"/>
      <c r="M74" s="161" t="str">
        <f t="shared" ca="1" si="103"/>
        <v>アミス|-|</v>
      </c>
      <c r="N74" s="161"/>
      <c r="O74" s="161" t="str">
        <f t="shared" si="104"/>
        <v/>
      </c>
      <c r="P74" s="162"/>
      <c r="R74" s="130"/>
      <c r="S74" s="130"/>
      <c r="T74" s="130"/>
      <c r="AE74" s="43"/>
      <c r="AF74" s="44"/>
      <c r="AG74" s="45">
        <f ca="1">AS$62</f>
        <v>1</v>
      </c>
      <c r="AH74" s="121">
        <f t="shared" ref="AH74:AU74" ca="1" si="109">IF(ISNA(AH19),0,IF(AH19="",0,IF(AH$62=$AG74,1,0)*AH19))</f>
        <v>0</v>
      </c>
      <c r="AI74" s="121">
        <f t="shared" ca="1" si="109"/>
        <v>0</v>
      </c>
      <c r="AJ74" s="121">
        <f t="shared" ca="1" si="109"/>
        <v>0</v>
      </c>
      <c r="AK74" s="121">
        <f t="shared" ca="1" si="109"/>
        <v>0</v>
      </c>
      <c r="AL74" s="121">
        <f t="shared" ca="1" si="109"/>
        <v>0</v>
      </c>
      <c r="AM74" s="121">
        <f t="shared" ca="1" si="109"/>
        <v>0</v>
      </c>
      <c r="AN74" s="121">
        <f t="shared" ca="1" si="109"/>
        <v>0</v>
      </c>
      <c r="AO74" s="121">
        <f t="shared" ca="1" si="109"/>
        <v>0</v>
      </c>
      <c r="AP74" s="121">
        <f t="shared" ca="1" si="109"/>
        <v>0</v>
      </c>
      <c r="AQ74" s="121">
        <f t="shared" ca="1" si="109"/>
        <v>0</v>
      </c>
      <c r="AR74" s="121">
        <f t="shared" ca="1" si="109"/>
        <v>0</v>
      </c>
      <c r="AS74" s="121">
        <f t="shared" si="109"/>
        <v>0</v>
      </c>
      <c r="AT74" s="121">
        <f t="shared" ca="1" si="109"/>
        <v>0</v>
      </c>
      <c r="AU74" s="121">
        <f t="shared" ca="1" si="109"/>
        <v>0</v>
      </c>
    </row>
    <row r="75" spans="1:47">
      <c r="A75">
        <v>6</v>
      </c>
      <c r="C75" s="160"/>
      <c r="D75" s="50" t="str">
        <f t="shared" si="98"/>
        <v>| 6 |</v>
      </c>
      <c r="E75" s="161" t="str">
        <f t="shared" ca="1" si="99"/>
        <v>アミス|-|</v>
      </c>
      <c r="F75" s="50"/>
      <c r="G75" s="161" t="str">
        <f t="shared" ca="1" si="100"/>
        <v>いた心|-|</v>
      </c>
      <c r="H75" s="50"/>
      <c r="I75" s="161" t="str">
        <f t="shared" ca="1" si="101"/>
        <v>ぷにず|-|</v>
      </c>
      <c r="J75" s="50"/>
      <c r="K75" s="161" t="str">
        <f t="shared" ca="1" si="102"/>
        <v>トラプ|-|</v>
      </c>
      <c r="L75" s="50"/>
      <c r="M75" s="161" t="str">
        <f t="shared" ca="1" si="103"/>
        <v>タニシ|-|</v>
      </c>
      <c r="N75" s="161"/>
      <c r="O75" s="161" t="str">
        <f t="shared" si="104"/>
        <v/>
      </c>
      <c r="P75" s="162"/>
      <c r="R75" s="130"/>
      <c r="S75" s="130"/>
      <c r="T75" s="130"/>
      <c r="AE75" s="43"/>
      <c r="AF75" s="44"/>
      <c r="AG75" s="45">
        <f ca="1">AT$62</f>
        <v>1</v>
      </c>
      <c r="AH75" s="121">
        <f t="shared" ref="AH75:AU75" ca="1" si="110">IF(ISNA(AH20),0,IF(AH20="",0,IF(AH$62=$AG75,1,0)*AH20))</f>
        <v>0</v>
      </c>
      <c r="AI75" s="121">
        <f t="shared" ca="1" si="110"/>
        <v>0</v>
      </c>
      <c r="AJ75" s="121">
        <f t="shared" ca="1" si="110"/>
        <v>0</v>
      </c>
      <c r="AK75" s="121">
        <f t="shared" ca="1" si="110"/>
        <v>0</v>
      </c>
      <c r="AL75" s="121">
        <f t="shared" ca="1" si="110"/>
        <v>0</v>
      </c>
      <c r="AM75" s="121">
        <f t="shared" ca="1" si="110"/>
        <v>0</v>
      </c>
      <c r="AN75" s="121">
        <f t="shared" ca="1" si="110"/>
        <v>0</v>
      </c>
      <c r="AO75" s="121">
        <f t="shared" ca="1" si="110"/>
        <v>0</v>
      </c>
      <c r="AP75" s="121">
        <f t="shared" ca="1" si="110"/>
        <v>0</v>
      </c>
      <c r="AQ75" s="121">
        <f t="shared" ca="1" si="110"/>
        <v>0</v>
      </c>
      <c r="AR75" s="121">
        <f t="shared" ca="1" si="110"/>
        <v>0</v>
      </c>
      <c r="AS75" s="121">
        <f t="shared" ca="1" si="110"/>
        <v>0</v>
      </c>
      <c r="AT75" s="121">
        <f t="shared" si="110"/>
        <v>0</v>
      </c>
      <c r="AU75" s="121">
        <f t="shared" ca="1" si="110"/>
        <v>0</v>
      </c>
    </row>
    <row r="76" spans="1:47">
      <c r="A76">
        <v>7</v>
      </c>
      <c r="C76" s="160"/>
      <c r="D76" s="50" t="str">
        <f t="shared" si="98"/>
        <v>| 7 |</v>
      </c>
      <c r="E76" s="161" t="str">
        <f t="shared" ca="1" si="99"/>
        <v>やかた|-|</v>
      </c>
      <c r="F76" s="50"/>
      <c r="G76" s="161" t="str">
        <f t="shared" ca="1" si="100"/>
        <v>ベルB|-|</v>
      </c>
      <c r="H76" s="50"/>
      <c r="I76" s="161" t="str">
        <f t="shared" ca="1" si="101"/>
        <v>騎士道|-|</v>
      </c>
      <c r="J76" s="50"/>
      <c r="K76" s="161" t="str">
        <f t="shared" ca="1" si="102"/>
        <v>アミス|-|</v>
      </c>
      <c r="L76" s="50"/>
      <c r="M76" s="161" t="str">
        <f t="shared" ca="1" si="103"/>
        <v>ガーン|-|</v>
      </c>
      <c r="N76" s="161"/>
      <c r="O76" s="161" t="str">
        <f t="shared" si="104"/>
        <v/>
      </c>
      <c r="P76" s="162"/>
      <c r="R76" s="130"/>
      <c r="S76" s="130"/>
      <c r="T76" s="130"/>
      <c r="AE76" s="43"/>
      <c r="AF76" s="44"/>
      <c r="AG76" s="45">
        <f ca="1">AU$62</f>
        <v>1</v>
      </c>
      <c r="AH76" s="121">
        <f t="shared" ref="AH76:AU76" ca="1" si="111">IF(ISNA(AH21),0,IF(AH21="",0,IF(AH$62=$AG76,1,0)*AH21))</f>
        <v>0</v>
      </c>
      <c r="AI76" s="121">
        <f t="shared" ca="1" si="111"/>
        <v>0</v>
      </c>
      <c r="AJ76" s="121">
        <f t="shared" ca="1" si="111"/>
        <v>0</v>
      </c>
      <c r="AK76" s="121">
        <f t="shared" ca="1" si="111"/>
        <v>0</v>
      </c>
      <c r="AL76" s="121">
        <f t="shared" ca="1" si="111"/>
        <v>0</v>
      </c>
      <c r="AM76" s="121">
        <f t="shared" ca="1" si="111"/>
        <v>0</v>
      </c>
      <c r="AN76" s="121">
        <f t="shared" ca="1" si="111"/>
        <v>0</v>
      </c>
      <c r="AO76" s="121">
        <f t="shared" ca="1" si="111"/>
        <v>0</v>
      </c>
      <c r="AP76" s="121">
        <f t="shared" ca="1" si="111"/>
        <v>0</v>
      </c>
      <c r="AQ76" s="121">
        <f t="shared" ca="1" si="111"/>
        <v>0</v>
      </c>
      <c r="AR76" s="121">
        <f t="shared" ca="1" si="111"/>
        <v>0</v>
      </c>
      <c r="AS76" s="121">
        <f t="shared" ca="1" si="111"/>
        <v>0</v>
      </c>
      <c r="AT76" s="121">
        <f t="shared" ca="1" si="111"/>
        <v>0</v>
      </c>
      <c r="AU76" s="121">
        <f t="shared" si="111"/>
        <v>0</v>
      </c>
    </row>
    <row r="77" spans="1:47">
      <c r="A77">
        <v>8</v>
      </c>
      <c r="C77" s="160"/>
      <c r="D77" s="50" t="str">
        <f t="shared" si="98"/>
        <v>| 8 |</v>
      </c>
      <c r="E77" s="161" t="str">
        <f t="shared" ca="1" si="99"/>
        <v>タニシ|-|</v>
      </c>
      <c r="F77" s="50"/>
      <c r="G77" s="161" t="str">
        <f t="shared" ca="1" si="100"/>
        <v>トラプ|-|</v>
      </c>
      <c r="H77" s="50"/>
      <c r="I77" s="161" t="str">
        <f t="shared" ca="1" si="101"/>
        <v>いた心|-|</v>
      </c>
      <c r="J77" s="50"/>
      <c r="K77" s="161" t="str">
        <f t="shared" ca="1" si="102"/>
        <v>騎士道|-|</v>
      </c>
      <c r="L77" s="50"/>
      <c r="M77" s="161" t="str">
        <f t="shared" ca="1" si="103"/>
        <v>マフィ|-|</v>
      </c>
      <c r="N77" s="161"/>
      <c r="O77" s="161" t="str">
        <f t="shared" si="104"/>
        <v/>
      </c>
      <c r="P77" s="162"/>
      <c r="R77" s="130"/>
      <c r="S77" s="130"/>
      <c r="T77" s="130"/>
      <c r="AE77" s="43"/>
      <c r="AF77" s="44"/>
      <c r="AH77" s="139">
        <f t="shared" ref="AH77:AU77" ca="1" si="112">AH62-SUM(AH63:AH76)/100</f>
        <v>1</v>
      </c>
      <c r="AI77" s="139">
        <f t="shared" ca="1" si="112"/>
        <v>1</v>
      </c>
      <c r="AJ77" s="139">
        <f t="shared" ca="1" si="112"/>
        <v>1</v>
      </c>
      <c r="AK77" s="139">
        <f t="shared" ca="1" si="112"/>
        <v>1</v>
      </c>
      <c r="AL77" s="139">
        <f t="shared" ca="1" si="112"/>
        <v>1</v>
      </c>
      <c r="AM77" s="139">
        <f t="shared" ca="1" si="112"/>
        <v>1</v>
      </c>
      <c r="AN77" s="139">
        <f t="shared" ca="1" si="112"/>
        <v>1</v>
      </c>
      <c r="AO77" s="139">
        <f t="shared" ca="1" si="112"/>
        <v>1</v>
      </c>
      <c r="AP77" s="139">
        <f t="shared" ca="1" si="112"/>
        <v>1</v>
      </c>
      <c r="AQ77" s="139">
        <f t="shared" ca="1" si="112"/>
        <v>1</v>
      </c>
      <c r="AR77" s="139">
        <f t="shared" ca="1" si="112"/>
        <v>1</v>
      </c>
      <c r="AS77" s="139">
        <f t="shared" ca="1" si="112"/>
        <v>1</v>
      </c>
      <c r="AT77" s="139">
        <f t="shared" ca="1" si="112"/>
        <v>1</v>
      </c>
      <c r="AU77" s="139">
        <f t="shared" ca="1" si="112"/>
        <v>1</v>
      </c>
    </row>
    <row r="78" spans="1:47">
      <c r="A78">
        <v>9</v>
      </c>
      <c r="C78" s="160"/>
      <c r="D78" s="50" t="str">
        <f t="shared" si="98"/>
        <v>| 9 |</v>
      </c>
      <c r="E78" s="161" t="str">
        <f t="shared" ca="1" si="99"/>
        <v>マフィ|-|</v>
      </c>
      <c r="F78" s="50"/>
      <c r="G78" s="161" t="str">
        <f t="shared" ca="1" si="100"/>
        <v>騎士道|-|</v>
      </c>
      <c r="H78" s="50"/>
      <c r="I78" s="161" t="str">
        <f t="shared" ca="1" si="101"/>
        <v>タニシ|-|</v>
      </c>
      <c r="J78" s="50"/>
      <c r="K78" s="161" t="str">
        <f t="shared" ca="1" si="102"/>
        <v>やかた|-|</v>
      </c>
      <c r="L78" s="50"/>
      <c r="M78" s="161" t="str">
        <f t="shared" ca="1" si="103"/>
        <v>ベルB|-|</v>
      </c>
      <c r="N78" s="161"/>
      <c r="O78" s="161" t="str">
        <f t="shared" si="104"/>
        <v/>
      </c>
      <c r="P78" s="162"/>
      <c r="R78" s="130"/>
      <c r="S78" s="130"/>
      <c r="T78" s="130"/>
      <c r="AE78" s="43"/>
      <c r="AF78" s="44"/>
      <c r="AG78" t="s">
        <v>210</v>
      </c>
      <c r="AH78" s="118">
        <f t="shared" ref="AH78:AU78" ca="1" si="113">RANK(AH77,$AH$77:$AU$77,1)</f>
        <v>1</v>
      </c>
      <c r="AI78" s="119">
        <f t="shared" ca="1" si="113"/>
        <v>1</v>
      </c>
      <c r="AJ78" s="119">
        <f t="shared" ca="1" si="113"/>
        <v>1</v>
      </c>
      <c r="AK78" s="119">
        <f t="shared" ca="1" si="113"/>
        <v>1</v>
      </c>
      <c r="AL78" s="119">
        <f t="shared" ca="1" si="113"/>
        <v>1</v>
      </c>
      <c r="AM78" s="119">
        <f t="shared" ca="1" si="113"/>
        <v>1</v>
      </c>
      <c r="AN78" s="119">
        <f t="shared" ca="1" si="113"/>
        <v>1</v>
      </c>
      <c r="AO78" s="119">
        <f t="shared" ca="1" si="113"/>
        <v>1</v>
      </c>
      <c r="AP78" s="119">
        <f t="shared" ca="1" si="113"/>
        <v>1</v>
      </c>
      <c r="AQ78" s="119">
        <f t="shared" ca="1" si="113"/>
        <v>1</v>
      </c>
      <c r="AR78" s="119">
        <f t="shared" ca="1" si="113"/>
        <v>1</v>
      </c>
      <c r="AS78" s="119">
        <f t="shared" ca="1" si="113"/>
        <v>1</v>
      </c>
      <c r="AT78" s="119">
        <f t="shared" ca="1" si="113"/>
        <v>1</v>
      </c>
      <c r="AU78" s="120">
        <f t="shared" ca="1" si="113"/>
        <v>1</v>
      </c>
    </row>
    <row r="79" spans="1:47">
      <c r="A79">
        <v>10</v>
      </c>
      <c r="C79" s="160"/>
      <c r="D79" s="50" t="str">
        <f t="shared" si="98"/>
        <v/>
      </c>
      <c r="E79" s="161" t="str">
        <f t="shared" si="99"/>
        <v/>
      </c>
      <c r="F79" s="50"/>
      <c r="G79" s="161" t="str">
        <f t="shared" si="100"/>
        <v/>
      </c>
      <c r="H79" s="50"/>
      <c r="I79" s="161" t="str">
        <f t="shared" si="101"/>
        <v/>
      </c>
      <c r="J79" s="50"/>
      <c r="K79" s="161" t="str">
        <f t="shared" si="102"/>
        <v/>
      </c>
      <c r="L79" s="50"/>
      <c r="M79" s="161" t="str">
        <f t="shared" si="103"/>
        <v/>
      </c>
      <c r="N79" s="161"/>
      <c r="O79" s="161" t="str">
        <f t="shared" si="104"/>
        <v/>
      </c>
      <c r="P79" s="162"/>
      <c r="R79" s="130"/>
      <c r="S79" s="130"/>
      <c r="T79" s="130"/>
      <c r="AE79" s="43"/>
      <c r="AF79" s="44"/>
      <c r="AG79" s="45">
        <f ca="1">AH78</f>
        <v>1</v>
      </c>
      <c r="AH79" s="121">
        <f t="shared" ref="AH79:AU79" si="114">IF(ISNA(AH8),0,IF(AH8="",0,IF(AH$78=$AG79,1,0)*AH8))</f>
        <v>0</v>
      </c>
      <c r="AI79" s="121">
        <f t="shared" ca="1" si="114"/>
        <v>0</v>
      </c>
      <c r="AJ79" s="121">
        <f t="shared" ca="1" si="114"/>
        <v>0</v>
      </c>
      <c r="AK79" s="121">
        <f t="shared" ca="1" si="114"/>
        <v>0</v>
      </c>
      <c r="AL79" s="121">
        <f t="shared" ca="1" si="114"/>
        <v>0</v>
      </c>
      <c r="AM79" s="121">
        <f t="shared" ca="1" si="114"/>
        <v>0</v>
      </c>
      <c r="AN79" s="121">
        <f t="shared" ca="1" si="114"/>
        <v>0</v>
      </c>
      <c r="AO79" s="121">
        <f t="shared" ca="1" si="114"/>
        <v>0</v>
      </c>
      <c r="AP79" s="121">
        <f t="shared" ca="1" si="114"/>
        <v>0</v>
      </c>
      <c r="AQ79" s="121">
        <f t="shared" ca="1" si="114"/>
        <v>0</v>
      </c>
      <c r="AR79" s="121">
        <f t="shared" ca="1" si="114"/>
        <v>0</v>
      </c>
      <c r="AS79" s="121">
        <f t="shared" ca="1" si="114"/>
        <v>0</v>
      </c>
      <c r="AT79" s="121">
        <f t="shared" ca="1" si="114"/>
        <v>0</v>
      </c>
      <c r="AU79" s="121">
        <f t="shared" ca="1" si="114"/>
        <v>0</v>
      </c>
    </row>
    <row r="80" spans="1:47">
      <c r="A80">
        <v>11</v>
      </c>
      <c r="C80" s="160"/>
      <c r="D80" s="50" t="str">
        <f t="shared" si="98"/>
        <v/>
      </c>
      <c r="E80" s="161" t="str">
        <f t="shared" si="99"/>
        <v/>
      </c>
      <c r="F80" s="50"/>
      <c r="G80" s="161" t="str">
        <f t="shared" si="100"/>
        <v/>
      </c>
      <c r="H80" s="50"/>
      <c r="I80" s="161" t="str">
        <f t="shared" si="101"/>
        <v/>
      </c>
      <c r="J80" s="50"/>
      <c r="K80" s="161" t="str">
        <f t="shared" si="102"/>
        <v/>
      </c>
      <c r="L80" s="50"/>
      <c r="M80" s="161" t="str">
        <f t="shared" si="103"/>
        <v/>
      </c>
      <c r="N80" s="161"/>
      <c r="O80" s="161" t="str">
        <f t="shared" si="104"/>
        <v/>
      </c>
      <c r="P80" s="162"/>
      <c r="R80" s="130"/>
      <c r="S80" s="130"/>
      <c r="T80" s="130"/>
      <c r="AE80" s="43"/>
      <c r="AF80" s="44"/>
      <c r="AG80" s="45">
        <f ca="1">AI78</f>
        <v>1</v>
      </c>
      <c r="AH80" s="121">
        <f t="shared" ref="AH80:AU80" ca="1" si="115">IF(ISNA(AH9),0,IF(AH9="",0,IF(AH$78=$AG80,1,0)*AH9))</f>
        <v>0</v>
      </c>
      <c r="AI80" s="121">
        <f t="shared" si="115"/>
        <v>0</v>
      </c>
      <c r="AJ80" s="121">
        <f t="shared" ca="1" si="115"/>
        <v>0</v>
      </c>
      <c r="AK80" s="121">
        <f t="shared" ca="1" si="115"/>
        <v>0</v>
      </c>
      <c r="AL80" s="121">
        <f t="shared" ca="1" si="115"/>
        <v>0</v>
      </c>
      <c r="AM80" s="121">
        <f t="shared" ca="1" si="115"/>
        <v>0</v>
      </c>
      <c r="AN80" s="121">
        <f t="shared" ca="1" si="115"/>
        <v>0</v>
      </c>
      <c r="AO80" s="121">
        <f t="shared" ca="1" si="115"/>
        <v>0</v>
      </c>
      <c r="AP80" s="121">
        <f t="shared" ca="1" si="115"/>
        <v>0</v>
      </c>
      <c r="AQ80" s="121">
        <f t="shared" ca="1" si="115"/>
        <v>0</v>
      </c>
      <c r="AR80" s="121">
        <f t="shared" ca="1" si="115"/>
        <v>0</v>
      </c>
      <c r="AS80" s="121">
        <f t="shared" ca="1" si="115"/>
        <v>0</v>
      </c>
      <c r="AT80" s="121">
        <f t="shared" ca="1" si="115"/>
        <v>0</v>
      </c>
      <c r="AU80" s="121">
        <f t="shared" ca="1" si="115"/>
        <v>0</v>
      </c>
    </row>
    <row r="81" spans="1:47">
      <c r="A81">
        <v>12</v>
      </c>
      <c r="C81" s="160"/>
      <c r="D81" s="50" t="str">
        <f t="shared" si="98"/>
        <v/>
      </c>
      <c r="E81" s="161" t="str">
        <f t="shared" si="99"/>
        <v/>
      </c>
      <c r="F81" s="50"/>
      <c r="G81" s="161" t="str">
        <f t="shared" si="100"/>
        <v/>
      </c>
      <c r="H81" s="50"/>
      <c r="I81" s="161" t="str">
        <f t="shared" si="101"/>
        <v/>
      </c>
      <c r="J81" s="50"/>
      <c r="K81" s="161" t="str">
        <f t="shared" si="102"/>
        <v/>
      </c>
      <c r="L81" s="50"/>
      <c r="M81" s="161" t="str">
        <f t="shared" si="103"/>
        <v/>
      </c>
      <c r="N81" s="161"/>
      <c r="O81" s="161" t="str">
        <f t="shared" si="104"/>
        <v/>
      </c>
      <c r="P81" s="162"/>
      <c r="R81" s="130"/>
      <c r="S81" s="130"/>
      <c r="T81" s="130"/>
      <c r="AE81" s="43"/>
      <c r="AF81" s="44"/>
      <c r="AG81" s="45">
        <f ca="1">AJ78</f>
        <v>1</v>
      </c>
      <c r="AH81" s="121">
        <f t="shared" ref="AH81:AU81" ca="1" si="116">IF(ISNA(AH10),0,IF(AH10="",0,IF(AH$78=$AG81,1,0)*AH10))</f>
        <v>0</v>
      </c>
      <c r="AI81" s="121">
        <f t="shared" ca="1" si="116"/>
        <v>0</v>
      </c>
      <c r="AJ81" s="121">
        <f t="shared" si="116"/>
        <v>0</v>
      </c>
      <c r="AK81" s="121">
        <f t="shared" ca="1" si="116"/>
        <v>0</v>
      </c>
      <c r="AL81" s="121">
        <f t="shared" ca="1" si="116"/>
        <v>0</v>
      </c>
      <c r="AM81" s="121">
        <f t="shared" ca="1" si="116"/>
        <v>0</v>
      </c>
      <c r="AN81" s="121">
        <f t="shared" ca="1" si="116"/>
        <v>0</v>
      </c>
      <c r="AO81" s="121">
        <f t="shared" ca="1" si="116"/>
        <v>0</v>
      </c>
      <c r="AP81" s="121">
        <f t="shared" ca="1" si="116"/>
        <v>0</v>
      </c>
      <c r="AQ81" s="121">
        <f t="shared" ca="1" si="116"/>
        <v>0</v>
      </c>
      <c r="AR81" s="121">
        <f t="shared" ca="1" si="116"/>
        <v>0</v>
      </c>
      <c r="AS81" s="121">
        <f t="shared" ca="1" si="116"/>
        <v>0</v>
      </c>
      <c r="AT81" s="121">
        <f t="shared" ca="1" si="116"/>
        <v>0</v>
      </c>
      <c r="AU81" s="121">
        <f t="shared" ca="1" si="116"/>
        <v>0</v>
      </c>
    </row>
    <row r="82" spans="1:47">
      <c r="A82">
        <v>13</v>
      </c>
      <c r="C82" s="160"/>
      <c r="D82" s="50" t="str">
        <f t="shared" si="98"/>
        <v/>
      </c>
      <c r="E82" s="161" t="str">
        <f t="shared" si="99"/>
        <v/>
      </c>
      <c r="F82" s="50"/>
      <c r="G82" s="161" t="str">
        <f t="shared" si="100"/>
        <v/>
      </c>
      <c r="H82" s="50"/>
      <c r="I82" s="161" t="str">
        <f t="shared" si="101"/>
        <v/>
      </c>
      <c r="J82" s="50"/>
      <c r="K82" s="161" t="str">
        <f t="shared" si="102"/>
        <v/>
      </c>
      <c r="L82" s="50"/>
      <c r="M82" s="161" t="str">
        <f t="shared" si="103"/>
        <v/>
      </c>
      <c r="N82" s="161"/>
      <c r="O82" s="161" t="str">
        <f t="shared" si="104"/>
        <v/>
      </c>
      <c r="P82" s="162"/>
      <c r="R82" s="130"/>
      <c r="S82" s="130"/>
      <c r="T82" s="130"/>
      <c r="AE82" s="43"/>
      <c r="AF82" s="44"/>
      <c r="AG82" s="45">
        <f ca="1">AK78</f>
        <v>1</v>
      </c>
      <c r="AH82" s="121">
        <f t="shared" ref="AH82:AU82" ca="1" si="117">IF(ISNA(AH11),0,IF(AH11="",0,IF(AH$78=$AG82,1,0)*AH11))</f>
        <v>0</v>
      </c>
      <c r="AI82" s="121">
        <f t="shared" ca="1" si="117"/>
        <v>0</v>
      </c>
      <c r="AJ82" s="121">
        <f t="shared" ca="1" si="117"/>
        <v>0</v>
      </c>
      <c r="AK82" s="121">
        <f t="shared" si="117"/>
        <v>0</v>
      </c>
      <c r="AL82" s="121">
        <f t="shared" ca="1" si="117"/>
        <v>0</v>
      </c>
      <c r="AM82" s="121">
        <f t="shared" ca="1" si="117"/>
        <v>0</v>
      </c>
      <c r="AN82" s="121">
        <f t="shared" ca="1" si="117"/>
        <v>0</v>
      </c>
      <c r="AO82" s="121">
        <f t="shared" ca="1" si="117"/>
        <v>0</v>
      </c>
      <c r="AP82" s="121">
        <f t="shared" ca="1" si="117"/>
        <v>0</v>
      </c>
      <c r="AQ82" s="121">
        <f t="shared" ca="1" si="117"/>
        <v>0</v>
      </c>
      <c r="AR82" s="121">
        <f t="shared" ca="1" si="117"/>
        <v>0</v>
      </c>
      <c r="AS82" s="121">
        <f t="shared" ca="1" si="117"/>
        <v>0</v>
      </c>
      <c r="AT82" s="121">
        <f t="shared" ca="1" si="117"/>
        <v>0</v>
      </c>
      <c r="AU82" s="121">
        <f t="shared" ca="1" si="117"/>
        <v>0</v>
      </c>
    </row>
    <row r="83" spans="1:47">
      <c r="C83" s="160"/>
      <c r="D83" s="50"/>
      <c r="E83" s="50"/>
      <c r="F83" s="50"/>
      <c r="G83" s="50"/>
      <c r="H83" s="50"/>
      <c r="I83" s="50"/>
      <c r="J83" s="50"/>
      <c r="K83" s="50"/>
      <c r="L83" s="50"/>
      <c r="M83" s="50"/>
      <c r="N83" s="50"/>
      <c r="O83" s="50"/>
      <c r="P83" s="162"/>
      <c r="Q83" s="130"/>
      <c r="R83" s="130"/>
      <c r="S83" s="130"/>
      <c r="T83" s="130"/>
      <c r="U83" s="130"/>
      <c r="V83" s="130"/>
      <c r="W83" s="130"/>
      <c r="X83" s="130"/>
      <c r="Y83" s="130"/>
      <c r="Z83" s="130"/>
      <c r="AA83" s="130"/>
      <c r="AB83" s="130"/>
      <c r="AC83" s="130"/>
      <c r="AE83" s="43"/>
      <c r="AF83" s="44"/>
      <c r="AG83" s="45">
        <f ca="1">AL78</f>
        <v>1</v>
      </c>
      <c r="AH83" s="121">
        <f t="shared" ref="AH83:AU83" ca="1" si="118">IF(ISNA(AH12),0,IF(AH12="",0,IF(AH$78=$AG83,1,0)*AH12))</f>
        <v>0</v>
      </c>
      <c r="AI83" s="121">
        <f t="shared" ca="1" si="118"/>
        <v>0</v>
      </c>
      <c r="AJ83" s="121">
        <f t="shared" ca="1" si="118"/>
        <v>0</v>
      </c>
      <c r="AK83" s="121">
        <f t="shared" ca="1" si="118"/>
        <v>0</v>
      </c>
      <c r="AL83" s="121">
        <f t="shared" si="118"/>
        <v>0</v>
      </c>
      <c r="AM83" s="121">
        <f t="shared" ca="1" si="118"/>
        <v>0</v>
      </c>
      <c r="AN83" s="121">
        <f t="shared" ca="1" si="118"/>
        <v>0</v>
      </c>
      <c r="AO83" s="121">
        <f t="shared" ca="1" si="118"/>
        <v>0</v>
      </c>
      <c r="AP83" s="121">
        <f t="shared" ca="1" si="118"/>
        <v>0</v>
      </c>
      <c r="AQ83" s="121">
        <f t="shared" ca="1" si="118"/>
        <v>0</v>
      </c>
      <c r="AR83" s="121">
        <f t="shared" ca="1" si="118"/>
        <v>0</v>
      </c>
      <c r="AS83" s="121">
        <f t="shared" ca="1" si="118"/>
        <v>0</v>
      </c>
      <c r="AT83" s="121">
        <f t="shared" ca="1" si="118"/>
        <v>0</v>
      </c>
      <c r="AU83" s="121">
        <f t="shared" ca="1" si="118"/>
        <v>0</v>
      </c>
    </row>
    <row r="84" spans="1:47">
      <c r="A84">
        <v>0</v>
      </c>
      <c r="C84" s="160"/>
      <c r="D84" s="50" t="str">
        <f>IF($B$65&gt;=E$66,IF($A84&gt;=$B$2,"",CONCATENATE("| "," |")),"")</f>
        <v>|  |</v>
      </c>
      <c r="E84" s="161" t="str">
        <f>IF($B$65&gt;=E$66,IF($A84&gt;=$B$2,"",CONCATENATE(INDEX($B$22:$AC$35,$A84+1,$B$64*2+E$66),"|",INDEX($B$22:$AC$35,$A84+1,$B$64*2+E$66+1),"|")),"")</f>
        <v>ベルB|0|</v>
      </c>
      <c r="F84" s="43"/>
      <c r="G84" s="161" t="str">
        <f>IF($B$65&gt;=G$66,IF($A84&gt;=$B$2,"",CONCATENATE(INDEX($B$22:$AC$35,$A84+1,$B$64*2+G$66+1),"|",INDEX($B$22:$AC$35,$A84+1,$B$64*2+G$66+2),"|")),"")</f>
        <v>アミス|0|</v>
      </c>
      <c r="H84" s="43"/>
      <c r="I84" s="161" t="str">
        <f>IF($B$65&gt;=I$66,IF($A84&gt;=$B$2,"",CONCATENATE(INDEX($B$22:$AC$35,$A84+1,$B$64*2+I$66*2-1),"|",INDEX($B$22:$AC$35,$A84+1,$B$64*2+I$66*2),"|")),"")</f>
        <v>いた心|0|</v>
      </c>
      <c r="J84" s="43"/>
      <c r="K84" s="161" t="str">
        <f>IF($B$65&gt;=K$66,IF($A84&gt;=$B$2,"",CONCATENATE(INDEX($B$22:$AC$35,$A84+1,$B$64*2+K$66*2-1),"|",INDEX($B$22:$AC$35,$A84+1,$B$64*2+K$66*2),"|")),"")</f>
        <v>ぷにず|0|</v>
      </c>
      <c r="L84" s="43"/>
      <c r="M84" s="161" t="str">
        <f>IF($B$65&gt;=M$66,IF($A84&gt;=$B$2,"",CONCATENATE(INDEX($B$22:$AC$35,$A84+1,$B$64*2+M$66*2-1),"|",INDEX($B$22:$AC$35,$A84+1,$B$64*2+M$66*2),"|")),"")</f>
        <v>ガーン|0|</v>
      </c>
      <c r="N84" s="43"/>
      <c r="O84" s="161" t="str">
        <f>IF($B$65&gt;=O$66,IF($A84&gt;=$B$2,"",CONCATENATE(INDEX($B$22:$AC$35,$A84+1,$B$64*2+O$66*2-1),"|",INDEX($B$22:$AC$35,$A84+1,$B$64*2+O$66*2),"|")),"")</f>
        <v/>
      </c>
      <c r="P84" s="163"/>
      <c r="Q84" s="130"/>
      <c r="S84" s="130"/>
      <c r="U84" s="130"/>
      <c r="W84" s="130"/>
      <c r="Y84" s="130"/>
      <c r="AA84" s="130"/>
      <c r="AB84" s="130"/>
      <c r="AC84" s="130"/>
      <c r="AE84" s="43"/>
      <c r="AF84" s="44"/>
      <c r="AG84" s="45">
        <f ca="1">AM78</f>
        <v>1</v>
      </c>
      <c r="AH84" s="121">
        <f t="shared" ref="AH84:AU84" ca="1" si="119">IF(ISNA(AH13),0,IF(AH13="",0,IF(AH$78=$AG84,1,0)*AH13))</f>
        <v>0</v>
      </c>
      <c r="AI84" s="121">
        <f t="shared" ca="1" si="119"/>
        <v>0</v>
      </c>
      <c r="AJ84" s="121">
        <f t="shared" ca="1" si="119"/>
        <v>0</v>
      </c>
      <c r="AK84" s="121">
        <f t="shared" ca="1" si="119"/>
        <v>0</v>
      </c>
      <c r="AL84" s="121">
        <f t="shared" ca="1" si="119"/>
        <v>0</v>
      </c>
      <c r="AM84" s="121">
        <f t="shared" si="119"/>
        <v>0</v>
      </c>
      <c r="AN84" s="121">
        <f t="shared" ca="1" si="119"/>
        <v>0</v>
      </c>
      <c r="AO84" s="121">
        <f t="shared" ca="1" si="119"/>
        <v>0</v>
      </c>
      <c r="AP84" s="121">
        <f t="shared" ca="1" si="119"/>
        <v>0</v>
      </c>
      <c r="AQ84" s="121">
        <f t="shared" ca="1" si="119"/>
        <v>0</v>
      </c>
      <c r="AR84" s="121">
        <f t="shared" ca="1" si="119"/>
        <v>0</v>
      </c>
      <c r="AS84" s="121">
        <f t="shared" ca="1" si="119"/>
        <v>0</v>
      </c>
      <c r="AT84" s="121">
        <f t="shared" ca="1" si="119"/>
        <v>0</v>
      </c>
      <c r="AU84" s="121">
        <f t="shared" ca="1" si="119"/>
        <v>0</v>
      </c>
    </row>
    <row r="85" spans="1:47">
      <c r="A85">
        <v>1</v>
      </c>
      <c r="C85" s="160"/>
      <c r="D85" s="50" t="str">
        <f t="shared" ref="D85:D97" si="120">IF($B$65&gt;=E$66,IF($A85&gt;=$B$2,"",CONCATENATE("| ",A85," |")),"")</f>
        <v>| 1 |</v>
      </c>
      <c r="E85" s="161" t="str">
        <f t="shared" ref="E85:E97" ca="1" si="121">IF($B$65&gt;=E$66,IF($A85&gt;=$B$2,"",CONCATENATE(INDEX($B$22:$AC$35,$A85+1,$B$64*2+E$66*2-1),"|",IF(ISBLANK(INDEX($B$22:$AC$35,$A85+1,$B$64*2+E$66*2)),"-",INDEX($B$22:$AC$35,$A85+1,$B$64*2+E$66*2)),"|")),"")</f>
        <v>いた心|-|</v>
      </c>
      <c r="F85" s="43"/>
      <c r="G85" s="161" t="str">
        <f t="shared" ref="G85:G97" ca="1" si="122">IF($B$65&gt;=G$66,IF($A85&gt;=$B$2,"",CONCATENATE(INDEX($B$22:$AC$35,$A85+1,$B$64*2+G$66*2-1),"|",IF(ISBLANK(INDEX($B$22:$AC$35,$A85+1,$B$64*2+G$66*2)),"-",INDEX($B$22:$AC$35,$A85+1,$B$64*2+G$66*2)),"|")),"")</f>
        <v>ぷにず|-|</v>
      </c>
      <c r="H85" s="43"/>
      <c r="I85" s="161" t="str">
        <f t="shared" ref="I85:I97" ca="1" si="123">IF($B$65&gt;=I$66,IF($A85&gt;=$B$2,"",CONCATENATE(INDEX($B$22:$AC$35,$A85+1,$B$64*2+I$66*2-1),"|",IF(ISBLANK(INDEX($B$22:$AC$35,$A85+1,$B$64*2+I$66*2)),"-",INDEX($B$22:$AC$35,$A85+1,$B$64*2+I$66*2)),"|")),"")</f>
        <v>ベルB|-|</v>
      </c>
      <c r="J85" s="43"/>
      <c r="K85" s="161" t="str">
        <f t="shared" ref="K85:K97" ca="1" si="124">IF($B$65&gt;=K$66,IF($A85&gt;=$B$2,"",CONCATENATE(INDEX($B$22:$AC$35,$A85+1,$B$64*2+K$66*2-1),"|",IF(ISBLANK(INDEX($B$22:$AC$35,$A85+1,$B$64*2+K$66*2)),"-",INDEX($B$22:$AC$35,$A85+1,$B$64*2+K$66*2)),"|")),"")</f>
        <v>アミス|-|</v>
      </c>
      <c r="L85" s="43"/>
      <c r="M85" s="161" t="str">
        <f t="shared" ref="M85:M97" ca="1" si="125">IF($B$65&gt;=M$66,IF($A85&gt;=$B$2,"",CONCATENATE(INDEX($B$22:$AC$35,$A85+1,$B$64*2+M$66*2-1),"|",IF(ISBLANK(INDEX($B$22:$AC$35,$A85+1,$B$64*2+M$66*2)),"-",INDEX($B$22:$AC$35,$A85+1,$B$64*2+M$66*2)),"|")),"")</f>
        <v>騎士道|-|</v>
      </c>
      <c r="N85" s="43"/>
      <c r="O85" s="161" t="str">
        <f t="shared" ref="O85:O97" si="126">IF($B$65&gt;=O$66,IF($A85&gt;=$B$2,"",CONCATENATE(INDEX($B$22:$AC$35,$A85+1,$B$64*2+O$66*2-1),"|",IF(ISBLANK(INDEX($B$22:$AC$35,$A85+1,$B$64*2+O$66*2)),"-",INDEX($B$22:$AC$35,$A85+1,$B$64*2+O$66*2)),"|")),"")</f>
        <v/>
      </c>
      <c r="P85" s="163"/>
      <c r="Q85" s="130"/>
      <c r="S85" s="130"/>
      <c r="U85" s="130"/>
      <c r="W85" s="130"/>
      <c r="Y85" s="130"/>
      <c r="AE85" s="43"/>
      <c r="AF85" s="44"/>
      <c r="AG85" s="45">
        <f ca="1">AN78</f>
        <v>1</v>
      </c>
      <c r="AH85" s="121">
        <f t="shared" ref="AH85:AU85" ca="1" si="127">IF(ISNA(AH14),0,IF(AH14="",0,IF(AH$78=$AG85,1,0)*AH14))</f>
        <v>0</v>
      </c>
      <c r="AI85" s="121">
        <f t="shared" ca="1" si="127"/>
        <v>0</v>
      </c>
      <c r="AJ85" s="121">
        <f t="shared" ca="1" si="127"/>
        <v>0</v>
      </c>
      <c r="AK85" s="121">
        <f t="shared" ca="1" si="127"/>
        <v>0</v>
      </c>
      <c r="AL85" s="121">
        <f t="shared" ca="1" si="127"/>
        <v>0</v>
      </c>
      <c r="AM85" s="121">
        <f t="shared" ca="1" si="127"/>
        <v>0</v>
      </c>
      <c r="AN85" s="121">
        <f t="shared" si="127"/>
        <v>0</v>
      </c>
      <c r="AO85" s="121">
        <f t="shared" ca="1" si="127"/>
        <v>0</v>
      </c>
      <c r="AP85" s="121">
        <f t="shared" ca="1" si="127"/>
        <v>0</v>
      </c>
      <c r="AQ85" s="121">
        <f t="shared" ca="1" si="127"/>
        <v>0</v>
      </c>
      <c r="AR85" s="121">
        <f t="shared" ca="1" si="127"/>
        <v>0</v>
      </c>
      <c r="AS85" s="121">
        <f t="shared" ca="1" si="127"/>
        <v>0</v>
      </c>
      <c r="AT85" s="121">
        <f t="shared" ca="1" si="127"/>
        <v>0</v>
      </c>
      <c r="AU85" s="121">
        <f t="shared" ca="1" si="127"/>
        <v>0</v>
      </c>
    </row>
    <row r="86" spans="1:47">
      <c r="A86">
        <v>2</v>
      </c>
      <c r="C86" s="160"/>
      <c r="D86" s="50" t="str">
        <f t="shared" si="120"/>
        <v>| 2 |</v>
      </c>
      <c r="E86" s="161" t="str">
        <f t="shared" ca="1" si="121"/>
        <v>騎士道|-|</v>
      </c>
      <c r="F86" s="43"/>
      <c r="G86" s="161" t="str">
        <f t="shared" ca="1" si="122"/>
        <v>やかた|-|</v>
      </c>
      <c r="H86" s="43"/>
      <c r="I86" s="161" t="str">
        <f t="shared" ca="1" si="123"/>
        <v>トラプ|-|</v>
      </c>
      <c r="J86" s="43"/>
      <c r="K86" s="161" t="str">
        <f t="shared" ca="1" si="124"/>
        <v>タニシ|-|</v>
      </c>
      <c r="L86" s="43"/>
      <c r="M86" s="161" t="str">
        <f t="shared" ca="1" si="125"/>
        <v>マフィ|-|</v>
      </c>
      <c r="N86" s="43"/>
      <c r="O86" s="161" t="str">
        <f t="shared" si="126"/>
        <v/>
      </c>
      <c r="P86" s="163"/>
      <c r="Q86" s="130"/>
      <c r="S86" s="130"/>
      <c r="U86" s="130"/>
      <c r="W86" s="130"/>
      <c r="Y86" s="130"/>
      <c r="AE86" s="43"/>
      <c r="AF86" s="44"/>
      <c r="AG86" s="45">
        <f ca="1">AO78</f>
        <v>1</v>
      </c>
      <c r="AH86" s="121">
        <f t="shared" ref="AH86:AU86" ca="1" si="128">IF(ISNA(AH15),0,IF(AH15="",0,IF(AH$78=$AG86,1,0)*AH15))</f>
        <v>0</v>
      </c>
      <c r="AI86" s="121">
        <f t="shared" ca="1" si="128"/>
        <v>0</v>
      </c>
      <c r="AJ86" s="121">
        <f t="shared" ca="1" si="128"/>
        <v>0</v>
      </c>
      <c r="AK86" s="121">
        <f t="shared" ca="1" si="128"/>
        <v>0</v>
      </c>
      <c r="AL86" s="121">
        <f t="shared" ca="1" si="128"/>
        <v>0</v>
      </c>
      <c r="AM86" s="121">
        <f t="shared" ca="1" si="128"/>
        <v>0</v>
      </c>
      <c r="AN86" s="121">
        <f t="shared" ca="1" si="128"/>
        <v>0</v>
      </c>
      <c r="AO86" s="121">
        <f t="shared" si="128"/>
        <v>0</v>
      </c>
      <c r="AP86" s="121">
        <f t="shared" ca="1" si="128"/>
        <v>0</v>
      </c>
      <c r="AQ86" s="121">
        <f t="shared" ca="1" si="128"/>
        <v>0</v>
      </c>
      <c r="AR86" s="121">
        <f t="shared" ca="1" si="128"/>
        <v>0</v>
      </c>
      <c r="AS86" s="121">
        <f t="shared" ca="1" si="128"/>
        <v>0</v>
      </c>
      <c r="AT86" s="121">
        <f t="shared" ca="1" si="128"/>
        <v>0</v>
      </c>
      <c r="AU86" s="121">
        <f t="shared" ca="1" si="128"/>
        <v>0</v>
      </c>
    </row>
    <row r="87" spans="1:47">
      <c r="A87">
        <v>3</v>
      </c>
      <c r="C87" s="160"/>
      <c r="D87" s="50" t="str">
        <f t="shared" si="120"/>
        <v>| 3 |</v>
      </c>
      <c r="E87" s="161" t="str">
        <f t="shared" ca="1" si="121"/>
        <v>やかた|-|</v>
      </c>
      <c r="F87" s="43"/>
      <c r="G87" s="161" t="str">
        <f t="shared" ca="1" si="122"/>
        <v>マフィ|-|</v>
      </c>
      <c r="H87" s="43"/>
      <c r="I87" s="161" t="str">
        <f t="shared" ca="1" si="123"/>
        <v>騎士道|-|</v>
      </c>
      <c r="J87" s="43"/>
      <c r="K87" s="161" t="str">
        <f t="shared" ca="1" si="124"/>
        <v>トラプ|-|</v>
      </c>
      <c r="L87" s="43"/>
      <c r="M87" s="161" t="str">
        <f t="shared" ca="1" si="125"/>
        <v>タニシ|-|</v>
      </c>
      <c r="N87" s="43"/>
      <c r="O87" s="161" t="str">
        <f t="shared" si="126"/>
        <v/>
      </c>
      <c r="P87" s="163"/>
      <c r="Q87" s="130"/>
      <c r="S87" s="130"/>
      <c r="U87" s="130"/>
      <c r="W87" s="130"/>
      <c r="Y87" s="130"/>
      <c r="AE87" s="43"/>
      <c r="AF87" s="44"/>
      <c r="AG87" s="45">
        <f ca="1">AP78</f>
        <v>1</v>
      </c>
      <c r="AH87" s="121">
        <f t="shared" ref="AH87:AU87" ca="1" si="129">IF(ISNA(AH16),0,IF(AH16="",0,IF(AH$78=$AG87,1,0)*AH16))</f>
        <v>0</v>
      </c>
      <c r="AI87" s="121">
        <f t="shared" ca="1" si="129"/>
        <v>0</v>
      </c>
      <c r="AJ87" s="121">
        <f t="shared" ca="1" si="129"/>
        <v>0</v>
      </c>
      <c r="AK87" s="121">
        <f t="shared" ca="1" si="129"/>
        <v>0</v>
      </c>
      <c r="AL87" s="121">
        <f t="shared" ca="1" si="129"/>
        <v>0</v>
      </c>
      <c r="AM87" s="121">
        <f t="shared" ca="1" si="129"/>
        <v>0</v>
      </c>
      <c r="AN87" s="121">
        <f t="shared" ca="1" si="129"/>
        <v>0</v>
      </c>
      <c r="AO87" s="121">
        <f t="shared" ca="1" si="129"/>
        <v>0</v>
      </c>
      <c r="AP87" s="121">
        <f t="shared" si="129"/>
        <v>0</v>
      </c>
      <c r="AQ87" s="121">
        <f t="shared" ca="1" si="129"/>
        <v>0</v>
      </c>
      <c r="AR87" s="121">
        <f t="shared" ca="1" si="129"/>
        <v>0</v>
      </c>
      <c r="AS87" s="121">
        <f t="shared" ca="1" si="129"/>
        <v>0</v>
      </c>
      <c r="AT87" s="121">
        <f t="shared" ca="1" si="129"/>
        <v>0</v>
      </c>
      <c r="AU87" s="121">
        <f t="shared" ca="1" si="129"/>
        <v>0</v>
      </c>
    </row>
    <row r="88" spans="1:47">
      <c r="A88">
        <v>4</v>
      </c>
      <c r="C88" s="160"/>
      <c r="D88" s="50" t="str">
        <f t="shared" si="120"/>
        <v>| 4 |</v>
      </c>
      <c r="E88" s="161" t="str">
        <f t="shared" ca="1" si="121"/>
        <v>アミス|-|</v>
      </c>
      <c r="F88" s="43"/>
      <c r="G88" s="161" t="str">
        <f t="shared" ca="1" si="122"/>
        <v>ベルB|-|</v>
      </c>
      <c r="H88" s="43"/>
      <c r="I88" s="161" t="str">
        <f t="shared" ca="1" si="123"/>
        <v>タニシ|-|</v>
      </c>
      <c r="J88" s="43"/>
      <c r="K88" s="161" t="str">
        <f t="shared" ca="1" si="124"/>
        <v>マフィ|-|</v>
      </c>
      <c r="L88" s="43"/>
      <c r="M88" s="161" t="str">
        <f t="shared" ca="1" si="125"/>
        <v>やかた|-|</v>
      </c>
      <c r="N88" s="43"/>
      <c r="O88" s="161" t="str">
        <f t="shared" si="126"/>
        <v/>
      </c>
      <c r="P88" s="163"/>
      <c r="Q88" s="130"/>
      <c r="S88" s="130"/>
      <c r="U88" s="130"/>
      <c r="W88" s="130"/>
      <c r="Y88" s="130"/>
      <c r="AE88" s="43"/>
      <c r="AF88" s="44"/>
      <c r="AG88" s="45">
        <f ca="1">AQ$78</f>
        <v>1</v>
      </c>
      <c r="AH88" s="121">
        <f t="shared" ref="AH88:AU88" ca="1" si="130">IF(ISNA(AH17),0,IF(AH17="",0,IF(AH$78=$AG88,1,0)*AH17))</f>
        <v>0</v>
      </c>
      <c r="AI88" s="121">
        <f t="shared" ca="1" si="130"/>
        <v>0</v>
      </c>
      <c r="AJ88" s="121">
        <f t="shared" ca="1" si="130"/>
        <v>0</v>
      </c>
      <c r="AK88" s="121">
        <f t="shared" ca="1" si="130"/>
        <v>0</v>
      </c>
      <c r="AL88" s="121">
        <f t="shared" ca="1" si="130"/>
        <v>0</v>
      </c>
      <c r="AM88" s="121">
        <f t="shared" ca="1" si="130"/>
        <v>0</v>
      </c>
      <c r="AN88" s="121">
        <f t="shared" ca="1" si="130"/>
        <v>0</v>
      </c>
      <c r="AO88" s="121">
        <f t="shared" ca="1" si="130"/>
        <v>0</v>
      </c>
      <c r="AP88" s="121">
        <f t="shared" ca="1" si="130"/>
        <v>0</v>
      </c>
      <c r="AQ88" s="121">
        <f t="shared" si="130"/>
        <v>0</v>
      </c>
      <c r="AR88" s="121">
        <f t="shared" ca="1" si="130"/>
        <v>0</v>
      </c>
      <c r="AS88" s="121">
        <f t="shared" ca="1" si="130"/>
        <v>0</v>
      </c>
      <c r="AT88" s="121">
        <f t="shared" ca="1" si="130"/>
        <v>0</v>
      </c>
      <c r="AU88" s="121">
        <f t="shared" ca="1" si="130"/>
        <v>0</v>
      </c>
    </row>
    <row r="89" spans="1:47">
      <c r="A89">
        <v>5</v>
      </c>
      <c r="C89" s="160"/>
      <c r="D89" s="50" t="str">
        <f t="shared" si="120"/>
        <v>| 5 |</v>
      </c>
      <c r="E89" s="161" t="str">
        <f t="shared" ca="1" si="121"/>
        <v>タニシ|-|</v>
      </c>
      <c r="F89" s="43"/>
      <c r="G89" s="161" t="str">
        <f t="shared" ca="1" si="122"/>
        <v>トラプ|-|</v>
      </c>
      <c r="H89" s="43"/>
      <c r="I89" s="161" t="str">
        <f t="shared" ca="1" si="123"/>
        <v>ガーン|-|</v>
      </c>
      <c r="J89" s="43"/>
      <c r="K89" s="161" t="str">
        <f t="shared" ca="1" si="124"/>
        <v>騎士道|-|</v>
      </c>
      <c r="L89" s="43"/>
      <c r="M89" s="161" t="str">
        <f t="shared" ca="1" si="125"/>
        <v>いた心|-|</v>
      </c>
      <c r="N89" s="43"/>
      <c r="O89" s="161" t="str">
        <f t="shared" si="126"/>
        <v/>
      </c>
      <c r="P89" s="163"/>
      <c r="Q89" s="130"/>
      <c r="S89" s="130"/>
      <c r="U89" s="130"/>
      <c r="W89" s="130"/>
      <c r="Y89" s="130"/>
      <c r="AE89" s="43"/>
      <c r="AF89" s="44"/>
      <c r="AG89" s="45">
        <f ca="1">AR$78</f>
        <v>1</v>
      </c>
      <c r="AH89" s="121">
        <f t="shared" ref="AH89:AU89" ca="1" si="131">IF(ISNA(AH18),0,IF(AH18="",0,IF(AH$78=$AG89,1,0)*AH18))</f>
        <v>0</v>
      </c>
      <c r="AI89" s="121">
        <f t="shared" ca="1" si="131"/>
        <v>0</v>
      </c>
      <c r="AJ89" s="121">
        <f t="shared" ca="1" si="131"/>
        <v>0</v>
      </c>
      <c r="AK89" s="121">
        <f t="shared" ca="1" si="131"/>
        <v>0</v>
      </c>
      <c r="AL89" s="121">
        <f t="shared" ca="1" si="131"/>
        <v>0</v>
      </c>
      <c r="AM89" s="121">
        <f t="shared" ca="1" si="131"/>
        <v>0</v>
      </c>
      <c r="AN89" s="121">
        <f t="shared" ca="1" si="131"/>
        <v>0</v>
      </c>
      <c r="AO89" s="121">
        <f t="shared" ca="1" si="131"/>
        <v>0</v>
      </c>
      <c r="AP89" s="121">
        <f t="shared" ca="1" si="131"/>
        <v>0</v>
      </c>
      <c r="AQ89" s="121">
        <f t="shared" ca="1" si="131"/>
        <v>0</v>
      </c>
      <c r="AR89" s="121">
        <f t="shared" si="131"/>
        <v>0</v>
      </c>
      <c r="AS89" s="121">
        <f t="shared" ca="1" si="131"/>
        <v>0</v>
      </c>
      <c r="AT89" s="121">
        <f t="shared" ca="1" si="131"/>
        <v>0</v>
      </c>
      <c r="AU89" s="121">
        <f t="shared" ca="1" si="131"/>
        <v>0</v>
      </c>
    </row>
    <row r="90" spans="1:47">
      <c r="A90">
        <v>6</v>
      </c>
      <c r="C90" s="160"/>
      <c r="D90" s="50" t="str">
        <f t="shared" si="120"/>
        <v>| 6 |</v>
      </c>
      <c r="E90" s="161" t="str">
        <f t="shared" ca="1" si="121"/>
        <v>ガーン|-|</v>
      </c>
      <c r="F90" s="43"/>
      <c r="G90" s="161" t="str">
        <f t="shared" ca="1" si="122"/>
        <v>騎士道|-|</v>
      </c>
      <c r="H90" s="43"/>
      <c r="I90" s="161" t="str">
        <f t="shared" ca="1" si="123"/>
        <v>マフィ|-|</v>
      </c>
      <c r="J90" s="43"/>
      <c r="K90" s="161" t="str">
        <f t="shared" ca="1" si="124"/>
        <v>やかた|-|</v>
      </c>
      <c r="L90" s="43"/>
      <c r="M90" s="161" t="str">
        <f t="shared" ca="1" si="125"/>
        <v>ベルB|-|</v>
      </c>
      <c r="N90" s="43"/>
      <c r="O90" s="161" t="str">
        <f t="shared" si="126"/>
        <v/>
      </c>
      <c r="P90" s="163"/>
      <c r="Q90" s="130"/>
      <c r="S90" s="130"/>
      <c r="U90" s="130"/>
      <c r="W90" s="130"/>
      <c r="Y90" s="130"/>
      <c r="AE90" s="43"/>
      <c r="AF90" s="44"/>
      <c r="AG90" s="45">
        <f ca="1">AS$78</f>
        <v>1</v>
      </c>
      <c r="AH90" s="121">
        <f t="shared" ref="AH90:AU90" ca="1" si="132">IF(ISNA(AH19),0,IF(AH19="",0,IF(AH$78=$AG90,1,0)*AH19))</f>
        <v>0</v>
      </c>
      <c r="AI90" s="121">
        <f t="shared" ca="1" si="132"/>
        <v>0</v>
      </c>
      <c r="AJ90" s="121">
        <f t="shared" ca="1" si="132"/>
        <v>0</v>
      </c>
      <c r="AK90" s="121">
        <f t="shared" ca="1" si="132"/>
        <v>0</v>
      </c>
      <c r="AL90" s="121">
        <f t="shared" ca="1" si="132"/>
        <v>0</v>
      </c>
      <c r="AM90" s="121">
        <f t="shared" ca="1" si="132"/>
        <v>0</v>
      </c>
      <c r="AN90" s="121">
        <f t="shared" ca="1" si="132"/>
        <v>0</v>
      </c>
      <c r="AO90" s="121">
        <f t="shared" ca="1" si="132"/>
        <v>0</v>
      </c>
      <c r="AP90" s="121">
        <f t="shared" ca="1" si="132"/>
        <v>0</v>
      </c>
      <c r="AQ90" s="121">
        <f t="shared" ca="1" si="132"/>
        <v>0</v>
      </c>
      <c r="AR90" s="121">
        <f t="shared" ca="1" si="132"/>
        <v>0</v>
      </c>
      <c r="AS90" s="121">
        <f t="shared" si="132"/>
        <v>0</v>
      </c>
      <c r="AT90" s="121">
        <f t="shared" ca="1" si="132"/>
        <v>0</v>
      </c>
      <c r="AU90" s="121">
        <f t="shared" ca="1" si="132"/>
        <v>0</v>
      </c>
    </row>
    <row r="91" spans="1:47">
      <c r="A91">
        <v>7</v>
      </c>
      <c r="C91" s="160"/>
      <c r="D91" s="50" t="str">
        <f t="shared" si="120"/>
        <v>| 7 |</v>
      </c>
      <c r="E91" s="161" t="str">
        <f t="shared" ca="1" si="121"/>
        <v>マフィ|-|</v>
      </c>
      <c r="F91" s="43"/>
      <c r="G91" s="161" t="str">
        <f t="shared" ca="1" si="122"/>
        <v>タニシ|-|</v>
      </c>
      <c r="H91" s="43"/>
      <c r="I91" s="161" t="str">
        <f t="shared" ca="1" si="123"/>
        <v>ぷにず|-|</v>
      </c>
      <c r="J91" s="43"/>
      <c r="K91" s="161" t="str">
        <f t="shared" ca="1" si="124"/>
        <v>いた心|-|</v>
      </c>
      <c r="L91" s="43"/>
      <c r="M91" s="161" t="str">
        <f t="shared" ca="1" si="125"/>
        <v>トラプ|-|</v>
      </c>
      <c r="N91" s="43"/>
      <c r="O91" s="161" t="str">
        <f t="shared" si="126"/>
        <v/>
      </c>
      <c r="P91" s="163"/>
      <c r="Q91" s="130"/>
      <c r="S91" s="130"/>
      <c r="U91" s="130"/>
      <c r="W91" s="130"/>
      <c r="Y91" s="130"/>
      <c r="AE91" s="43"/>
      <c r="AF91" s="44"/>
      <c r="AG91" s="45">
        <f ca="1">AT$78</f>
        <v>1</v>
      </c>
      <c r="AH91" s="121">
        <f t="shared" ref="AH91:AU91" ca="1" si="133">IF(ISNA(AH20),0,IF(AH20="",0,IF(AH$78=$AG91,1,0)*AH20))</f>
        <v>0</v>
      </c>
      <c r="AI91" s="121">
        <f t="shared" ca="1" si="133"/>
        <v>0</v>
      </c>
      <c r="AJ91" s="121">
        <f t="shared" ca="1" si="133"/>
        <v>0</v>
      </c>
      <c r="AK91" s="121">
        <f t="shared" ca="1" si="133"/>
        <v>0</v>
      </c>
      <c r="AL91" s="121">
        <f t="shared" ca="1" si="133"/>
        <v>0</v>
      </c>
      <c r="AM91" s="121">
        <f t="shared" ca="1" si="133"/>
        <v>0</v>
      </c>
      <c r="AN91" s="121">
        <f t="shared" ca="1" si="133"/>
        <v>0</v>
      </c>
      <c r="AO91" s="121">
        <f t="shared" ca="1" si="133"/>
        <v>0</v>
      </c>
      <c r="AP91" s="121">
        <f t="shared" ca="1" si="133"/>
        <v>0</v>
      </c>
      <c r="AQ91" s="121">
        <f t="shared" ca="1" si="133"/>
        <v>0</v>
      </c>
      <c r="AR91" s="121">
        <f t="shared" ca="1" si="133"/>
        <v>0</v>
      </c>
      <c r="AS91" s="121">
        <f t="shared" ca="1" si="133"/>
        <v>0</v>
      </c>
      <c r="AT91" s="121">
        <f t="shared" si="133"/>
        <v>0</v>
      </c>
      <c r="AU91" s="121">
        <f t="shared" ca="1" si="133"/>
        <v>0</v>
      </c>
    </row>
    <row r="92" spans="1:47">
      <c r="A92">
        <v>8</v>
      </c>
      <c r="C92" s="160"/>
      <c r="D92" s="50" t="str">
        <f t="shared" si="120"/>
        <v>| 8 |</v>
      </c>
      <c r="E92" s="161" t="str">
        <f t="shared" ca="1" si="121"/>
        <v>ぷにず|-|</v>
      </c>
      <c r="F92" s="43"/>
      <c r="G92" s="161" t="str">
        <f t="shared" ca="1" si="122"/>
        <v>ガーン|-|</v>
      </c>
      <c r="H92" s="43"/>
      <c r="I92" s="161" t="str">
        <f t="shared" ca="1" si="123"/>
        <v>やかた|-|</v>
      </c>
      <c r="J92" s="43"/>
      <c r="K92" s="161" t="str">
        <f t="shared" ca="1" si="124"/>
        <v>ベルB|-|</v>
      </c>
      <c r="L92" s="43"/>
      <c r="M92" s="161" t="str">
        <f t="shared" ca="1" si="125"/>
        <v>アミス|-|</v>
      </c>
      <c r="N92" s="43"/>
      <c r="O92" s="161" t="str">
        <f t="shared" si="126"/>
        <v/>
      </c>
      <c r="P92" s="163"/>
      <c r="Q92" s="130"/>
      <c r="S92" s="130"/>
      <c r="U92" s="130"/>
      <c r="W92" s="130"/>
      <c r="Y92" s="130"/>
      <c r="AE92" s="43"/>
      <c r="AF92" s="44"/>
      <c r="AG92" s="45">
        <f ca="1">AU$78</f>
        <v>1</v>
      </c>
      <c r="AH92" s="121">
        <f t="shared" ref="AH92:AU92" ca="1" si="134">IF(ISNA(AH21),0,IF(AH21="",0,IF(AH$78=$AG92,1,0)*AH21))</f>
        <v>0</v>
      </c>
      <c r="AI92" s="121">
        <f t="shared" ca="1" si="134"/>
        <v>0</v>
      </c>
      <c r="AJ92" s="121">
        <f t="shared" ca="1" si="134"/>
        <v>0</v>
      </c>
      <c r="AK92" s="121">
        <f t="shared" ca="1" si="134"/>
        <v>0</v>
      </c>
      <c r="AL92" s="121">
        <f t="shared" ca="1" si="134"/>
        <v>0</v>
      </c>
      <c r="AM92" s="121">
        <f t="shared" ca="1" si="134"/>
        <v>0</v>
      </c>
      <c r="AN92" s="121">
        <f t="shared" ca="1" si="134"/>
        <v>0</v>
      </c>
      <c r="AO92" s="121">
        <f t="shared" ca="1" si="134"/>
        <v>0</v>
      </c>
      <c r="AP92" s="121">
        <f t="shared" ca="1" si="134"/>
        <v>0</v>
      </c>
      <c r="AQ92" s="121">
        <f t="shared" ca="1" si="134"/>
        <v>0</v>
      </c>
      <c r="AR92" s="121">
        <f t="shared" ca="1" si="134"/>
        <v>0</v>
      </c>
      <c r="AS92" s="121">
        <f t="shared" ca="1" si="134"/>
        <v>0</v>
      </c>
      <c r="AT92" s="121">
        <f t="shared" ca="1" si="134"/>
        <v>0</v>
      </c>
      <c r="AU92" s="121">
        <f t="shared" si="134"/>
        <v>0</v>
      </c>
    </row>
    <row r="93" spans="1:47">
      <c r="A93">
        <v>9</v>
      </c>
      <c r="C93" s="160"/>
      <c r="D93" s="50" t="str">
        <f t="shared" si="120"/>
        <v>| 9 |</v>
      </c>
      <c r="E93" s="161" t="str">
        <f t="shared" ca="1" si="121"/>
        <v>トラプ|-|</v>
      </c>
      <c r="F93" s="43"/>
      <c r="G93" s="161" t="str">
        <f t="shared" ca="1" si="122"/>
        <v>いた心|-|</v>
      </c>
      <c r="H93" s="43"/>
      <c r="I93" s="161" t="str">
        <f t="shared" ca="1" si="123"/>
        <v>アミス|-|</v>
      </c>
      <c r="J93" s="43"/>
      <c r="K93" s="161" t="str">
        <f t="shared" ca="1" si="124"/>
        <v>ガーン|-|</v>
      </c>
      <c r="L93" s="43"/>
      <c r="M93" s="161" t="str">
        <f t="shared" ca="1" si="125"/>
        <v>ぷにず|-|</v>
      </c>
      <c r="N93" s="43"/>
      <c r="O93" s="161" t="str">
        <f t="shared" si="126"/>
        <v/>
      </c>
      <c r="P93" s="163"/>
      <c r="Q93" s="130"/>
      <c r="S93" s="130"/>
      <c r="U93" s="130"/>
      <c r="W93" s="130"/>
      <c r="Y93" s="130"/>
      <c r="AE93" s="43"/>
      <c r="AF93" s="44"/>
      <c r="AH93" s="139">
        <f t="shared" ref="AH93:AU93" ca="1" si="135">AH78-SUM(AH79:AH92)/100</f>
        <v>1</v>
      </c>
      <c r="AI93" s="139">
        <f t="shared" ca="1" si="135"/>
        <v>1</v>
      </c>
      <c r="AJ93" s="139">
        <f t="shared" ca="1" si="135"/>
        <v>1</v>
      </c>
      <c r="AK93" s="139">
        <f t="shared" ca="1" si="135"/>
        <v>1</v>
      </c>
      <c r="AL93" s="139">
        <f t="shared" ca="1" si="135"/>
        <v>1</v>
      </c>
      <c r="AM93" s="139">
        <f t="shared" ca="1" si="135"/>
        <v>1</v>
      </c>
      <c r="AN93" s="139">
        <f t="shared" ca="1" si="135"/>
        <v>1</v>
      </c>
      <c r="AO93" s="139">
        <f t="shared" ca="1" si="135"/>
        <v>1</v>
      </c>
      <c r="AP93" s="139">
        <f t="shared" ca="1" si="135"/>
        <v>1</v>
      </c>
      <c r="AQ93" s="139">
        <f t="shared" ca="1" si="135"/>
        <v>1</v>
      </c>
      <c r="AR93" s="139">
        <f t="shared" ca="1" si="135"/>
        <v>1</v>
      </c>
      <c r="AS93" s="139">
        <f t="shared" ca="1" si="135"/>
        <v>1</v>
      </c>
      <c r="AT93" s="139">
        <f t="shared" ca="1" si="135"/>
        <v>1</v>
      </c>
      <c r="AU93" s="139">
        <f t="shared" ca="1" si="135"/>
        <v>1</v>
      </c>
    </row>
    <row r="94" spans="1:47">
      <c r="A94">
        <v>10</v>
      </c>
      <c r="C94" s="160"/>
      <c r="D94" s="50" t="str">
        <f t="shared" si="120"/>
        <v/>
      </c>
      <c r="E94" s="161" t="str">
        <f t="shared" si="121"/>
        <v/>
      </c>
      <c r="F94" s="43"/>
      <c r="G94" s="161" t="str">
        <f t="shared" si="122"/>
        <v/>
      </c>
      <c r="H94" s="43"/>
      <c r="I94" s="161" t="str">
        <f t="shared" si="123"/>
        <v/>
      </c>
      <c r="J94" s="43"/>
      <c r="K94" s="161" t="str">
        <f t="shared" si="124"/>
        <v/>
      </c>
      <c r="L94" s="43"/>
      <c r="M94" s="161" t="str">
        <f t="shared" si="125"/>
        <v/>
      </c>
      <c r="N94" s="43"/>
      <c r="O94" s="161" t="str">
        <f t="shared" si="126"/>
        <v/>
      </c>
      <c r="P94" s="163"/>
      <c r="Q94" s="130"/>
      <c r="S94" s="130"/>
      <c r="U94" s="130"/>
      <c r="W94" s="130"/>
      <c r="Y94" s="130"/>
      <c r="AE94" s="43"/>
      <c r="AF94" s="44"/>
      <c r="AG94" t="s">
        <v>211</v>
      </c>
      <c r="AH94" s="118">
        <f t="shared" ref="AH94:AU94" ca="1" si="136">RANK(AH93,$AH$93:$AU$93,1)</f>
        <v>1</v>
      </c>
      <c r="AI94" s="119">
        <f t="shared" ca="1" si="136"/>
        <v>1</v>
      </c>
      <c r="AJ94" s="119">
        <f t="shared" ca="1" si="136"/>
        <v>1</v>
      </c>
      <c r="AK94" s="119">
        <f t="shared" ca="1" si="136"/>
        <v>1</v>
      </c>
      <c r="AL94" s="119">
        <f t="shared" ca="1" si="136"/>
        <v>1</v>
      </c>
      <c r="AM94" s="119">
        <f t="shared" ca="1" si="136"/>
        <v>1</v>
      </c>
      <c r="AN94" s="119">
        <f t="shared" ca="1" si="136"/>
        <v>1</v>
      </c>
      <c r="AO94" s="119">
        <f t="shared" ca="1" si="136"/>
        <v>1</v>
      </c>
      <c r="AP94" s="119">
        <f t="shared" ca="1" si="136"/>
        <v>1</v>
      </c>
      <c r="AQ94" s="119">
        <f t="shared" ca="1" si="136"/>
        <v>1</v>
      </c>
      <c r="AR94" s="119">
        <f t="shared" ca="1" si="136"/>
        <v>1</v>
      </c>
      <c r="AS94" s="119">
        <f t="shared" ca="1" si="136"/>
        <v>1</v>
      </c>
      <c r="AT94" s="119">
        <f t="shared" ca="1" si="136"/>
        <v>1</v>
      </c>
      <c r="AU94" s="120">
        <f t="shared" ca="1" si="136"/>
        <v>1</v>
      </c>
    </row>
    <row r="95" spans="1:47">
      <c r="A95">
        <v>11</v>
      </c>
      <c r="C95" s="160"/>
      <c r="D95" s="50" t="str">
        <f t="shared" si="120"/>
        <v/>
      </c>
      <c r="E95" s="161" t="str">
        <f t="shared" si="121"/>
        <v/>
      </c>
      <c r="F95" s="43"/>
      <c r="G95" s="161" t="str">
        <f t="shared" si="122"/>
        <v/>
      </c>
      <c r="H95" s="43"/>
      <c r="I95" s="161" t="str">
        <f t="shared" si="123"/>
        <v/>
      </c>
      <c r="J95" s="43"/>
      <c r="K95" s="161" t="str">
        <f t="shared" si="124"/>
        <v/>
      </c>
      <c r="L95" s="43"/>
      <c r="M95" s="161" t="str">
        <f t="shared" si="125"/>
        <v/>
      </c>
      <c r="N95" s="43"/>
      <c r="O95" s="161" t="str">
        <f t="shared" si="126"/>
        <v/>
      </c>
      <c r="P95" s="163"/>
      <c r="Q95" s="130"/>
      <c r="S95" s="130"/>
      <c r="U95" s="130"/>
      <c r="W95" s="130"/>
      <c r="Y95" s="130"/>
      <c r="AE95" s="43"/>
      <c r="AF95" s="44"/>
      <c r="AG95" s="45">
        <f ca="1">AH94</f>
        <v>1</v>
      </c>
      <c r="AH95" s="121">
        <f t="shared" ref="AH95:AU95" si="137">IF(ISNA(AH8),0,IF(AH8="",0,IF(AH$94=$AG95,1,0)*AH8))</f>
        <v>0</v>
      </c>
      <c r="AI95" s="121">
        <f t="shared" ca="1" si="137"/>
        <v>0</v>
      </c>
      <c r="AJ95" s="121">
        <f t="shared" ca="1" si="137"/>
        <v>0</v>
      </c>
      <c r="AK95" s="121">
        <f t="shared" ca="1" si="137"/>
        <v>0</v>
      </c>
      <c r="AL95" s="121">
        <f t="shared" ca="1" si="137"/>
        <v>0</v>
      </c>
      <c r="AM95" s="121">
        <f t="shared" ca="1" si="137"/>
        <v>0</v>
      </c>
      <c r="AN95" s="121">
        <f t="shared" ca="1" si="137"/>
        <v>0</v>
      </c>
      <c r="AO95" s="121">
        <f t="shared" ca="1" si="137"/>
        <v>0</v>
      </c>
      <c r="AP95" s="121">
        <f t="shared" ca="1" si="137"/>
        <v>0</v>
      </c>
      <c r="AQ95" s="121">
        <f t="shared" ca="1" si="137"/>
        <v>0</v>
      </c>
      <c r="AR95" s="121">
        <f t="shared" ca="1" si="137"/>
        <v>0</v>
      </c>
      <c r="AS95" s="121">
        <f t="shared" ca="1" si="137"/>
        <v>0</v>
      </c>
      <c r="AT95" s="121">
        <f t="shared" ca="1" si="137"/>
        <v>0</v>
      </c>
      <c r="AU95" s="121">
        <f t="shared" ca="1" si="137"/>
        <v>0</v>
      </c>
    </row>
    <row r="96" spans="1:47">
      <c r="A96">
        <v>12</v>
      </c>
      <c r="C96" s="160"/>
      <c r="D96" s="50" t="str">
        <f t="shared" si="120"/>
        <v/>
      </c>
      <c r="E96" s="161" t="str">
        <f t="shared" si="121"/>
        <v/>
      </c>
      <c r="F96" s="43"/>
      <c r="G96" s="161" t="str">
        <f t="shared" si="122"/>
        <v/>
      </c>
      <c r="H96" s="43"/>
      <c r="I96" s="161" t="str">
        <f t="shared" si="123"/>
        <v/>
      </c>
      <c r="J96" s="43"/>
      <c r="K96" s="161" t="str">
        <f t="shared" si="124"/>
        <v/>
      </c>
      <c r="L96" s="43"/>
      <c r="M96" s="161" t="str">
        <f t="shared" si="125"/>
        <v/>
      </c>
      <c r="N96" s="43"/>
      <c r="O96" s="161" t="str">
        <f t="shared" si="126"/>
        <v/>
      </c>
      <c r="P96" s="163"/>
      <c r="Q96" s="130"/>
      <c r="S96" s="130"/>
      <c r="U96" s="130"/>
      <c r="W96" s="130"/>
      <c r="Y96" s="130"/>
      <c r="AE96" s="43"/>
      <c r="AF96" s="44"/>
      <c r="AG96" s="45">
        <f ca="1">AI94</f>
        <v>1</v>
      </c>
      <c r="AH96" s="121">
        <f t="shared" ref="AH96:AU96" ca="1" si="138">IF(ISNA(AH9),0,IF(AH9="",0,IF(AH$94=$AG96,1,0)*AH9))</f>
        <v>0</v>
      </c>
      <c r="AI96" s="121">
        <f t="shared" si="138"/>
        <v>0</v>
      </c>
      <c r="AJ96" s="121">
        <f t="shared" ca="1" si="138"/>
        <v>0</v>
      </c>
      <c r="AK96" s="121">
        <f t="shared" ca="1" si="138"/>
        <v>0</v>
      </c>
      <c r="AL96" s="121">
        <f t="shared" ca="1" si="138"/>
        <v>0</v>
      </c>
      <c r="AM96" s="121">
        <f t="shared" ca="1" si="138"/>
        <v>0</v>
      </c>
      <c r="AN96" s="121">
        <f t="shared" ca="1" si="138"/>
        <v>0</v>
      </c>
      <c r="AO96" s="121">
        <f t="shared" ca="1" si="138"/>
        <v>0</v>
      </c>
      <c r="AP96" s="121">
        <f t="shared" ca="1" si="138"/>
        <v>0</v>
      </c>
      <c r="AQ96" s="121">
        <f t="shared" ca="1" si="138"/>
        <v>0</v>
      </c>
      <c r="AR96" s="121">
        <f t="shared" ca="1" si="138"/>
        <v>0</v>
      </c>
      <c r="AS96" s="121">
        <f t="shared" ca="1" si="138"/>
        <v>0</v>
      </c>
      <c r="AT96" s="121">
        <f t="shared" ca="1" si="138"/>
        <v>0</v>
      </c>
      <c r="AU96" s="121">
        <f t="shared" ca="1" si="138"/>
        <v>0</v>
      </c>
    </row>
    <row r="97" spans="1:47">
      <c r="A97">
        <v>13</v>
      </c>
      <c r="C97" s="160"/>
      <c r="D97" s="50" t="str">
        <f t="shared" si="120"/>
        <v/>
      </c>
      <c r="E97" s="161" t="str">
        <f t="shared" si="121"/>
        <v/>
      </c>
      <c r="F97" s="43"/>
      <c r="G97" s="161" t="str">
        <f t="shared" si="122"/>
        <v/>
      </c>
      <c r="H97" s="43"/>
      <c r="I97" s="161" t="str">
        <f t="shared" si="123"/>
        <v/>
      </c>
      <c r="J97" s="43"/>
      <c r="K97" s="161" t="str">
        <f t="shared" si="124"/>
        <v/>
      </c>
      <c r="L97" s="43"/>
      <c r="M97" s="161" t="str">
        <f t="shared" si="125"/>
        <v/>
      </c>
      <c r="N97" s="43"/>
      <c r="O97" s="161" t="str">
        <f t="shared" si="126"/>
        <v/>
      </c>
      <c r="P97" s="163"/>
      <c r="Q97" s="130"/>
      <c r="S97" s="130"/>
      <c r="U97" s="130"/>
      <c r="W97" s="130"/>
      <c r="Y97" s="130"/>
      <c r="AE97" s="43"/>
      <c r="AF97" s="44"/>
      <c r="AG97" s="45">
        <f ca="1">AJ94</f>
        <v>1</v>
      </c>
      <c r="AH97" s="121">
        <f t="shared" ref="AH97:AU97" ca="1" si="139">IF(ISNA(AH10),0,IF(AH10="",0,IF(AH$94=$AG97,1,0)*AH10))</f>
        <v>0</v>
      </c>
      <c r="AI97" s="121">
        <f t="shared" ca="1" si="139"/>
        <v>0</v>
      </c>
      <c r="AJ97" s="121">
        <f t="shared" si="139"/>
        <v>0</v>
      </c>
      <c r="AK97" s="121">
        <f t="shared" ca="1" si="139"/>
        <v>0</v>
      </c>
      <c r="AL97" s="121">
        <f t="shared" ca="1" si="139"/>
        <v>0</v>
      </c>
      <c r="AM97" s="121">
        <f t="shared" ca="1" si="139"/>
        <v>0</v>
      </c>
      <c r="AN97" s="121">
        <f t="shared" ca="1" si="139"/>
        <v>0</v>
      </c>
      <c r="AO97" s="121">
        <f t="shared" ca="1" si="139"/>
        <v>0</v>
      </c>
      <c r="AP97" s="121">
        <f t="shared" ca="1" si="139"/>
        <v>0</v>
      </c>
      <c r="AQ97" s="121">
        <f t="shared" ca="1" si="139"/>
        <v>0</v>
      </c>
      <c r="AR97" s="121">
        <f t="shared" ca="1" si="139"/>
        <v>0</v>
      </c>
      <c r="AS97" s="121">
        <f t="shared" ca="1" si="139"/>
        <v>0</v>
      </c>
      <c r="AT97" s="121">
        <f t="shared" ca="1" si="139"/>
        <v>0</v>
      </c>
      <c r="AU97" s="121">
        <f t="shared" ca="1" si="139"/>
        <v>0</v>
      </c>
    </row>
    <row r="98" spans="1:47">
      <c r="C98" s="164"/>
      <c r="D98" s="43"/>
      <c r="E98" s="43"/>
      <c r="F98" s="43"/>
      <c r="G98" s="43"/>
      <c r="H98" s="43"/>
      <c r="I98" s="43"/>
      <c r="J98" s="43"/>
      <c r="K98" s="43"/>
      <c r="L98" s="43"/>
      <c r="M98" s="43"/>
      <c r="N98" s="43"/>
      <c r="O98" s="43"/>
      <c r="P98" s="163"/>
      <c r="AE98" s="43"/>
      <c r="AF98" s="44"/>
      <c r="AG98" s="45">
        <f ca="1">AK94</f>
        <v>1</v>
      </c>
      <c r="AH98" s="121">
        <f t="shared" ref="AH98:AU98" ca="1" si="140">IF(ISNA(AH11),0,IF(AH11="",0,IF(AH$94=$AG98,1,0)*AH11))</f>
        <v>0</v>
      </c>
      <c r="AI98" s="121">
        <f t="shared" ca="1" si="140"/>
        <v>0</v>
      </c>
      <c r="AJ98" s="121">
        <f t="shared" ca="1" si="140"/>
        <v>0</v>
      </c>
      <c r="AK98" s="121">
        <f t="shared" si="140"/>
        <v>0</v>
      </c>
      <c r="AL98" s="121">
        <f t="shared" ca="1" si="140"/>
        <v>0</v>
      </c>
      <c r="AM98" s="121">
        <f t="shared" ca="1" si="140"/>
        <v>0</v>
      </c>
      <c r="AN98" s="121">
        <f t="shared" ca="1" si="140"/>
        <v>0</v>
      </c>
      <c r="AO98" s="121">
        <f t="shared" ca="1" si="140"/>
        <v>0</v>
      </c>
      <c r="AP98" s="121">
        <f t="shared" ca="1" si="140"/>
        <v>0</v>
      </c>
      <c r="AQ98" s="121">
        <f t="shared" ca="1" si="140"/>
        <v>0</v>
      </c>
      <c r="AR98" s="121">
        <f t="shared" ca="1" si="140"/>
        <v>0</v>
      </c>
      <c r="AS98" s="121">
        <f t="shared" ca="1" si="140"/>
        <v>0</v>
      </c>
      <c r="AT98" s="121">
        <f t="shared" ca="1" si="140"/>
        <v>0</v>
      </c>
      <c r="AU98" s="121">
        <f t="shared" ca="1" si="140"/>
        <v>0</v>
      </c>
    </row>
    <row r="99" spans="1:47">
      <c r="A99">
        <v>0</v>
      </c>
      <c r="C99" s="164"/>
      <c r="D99" s="50" t="str">
        <f>IF($B$66&gt;=E$66,IF($A99&gt;=$B$2,"",CONCATENATE("| "," |")),"")</f>
        <v/>
      </c>
      <c r="E99" s="161" t="str">
        <f>IF($B$66&gt;=E$66,IF($A99&gt;=$B$2,"",CONCATENATE(INDEX($B$22:$AC$35,$A99+1,$B$64*2+$B$65*2+E$66*2-1),"|",INDEX($B$22:$AC$35,$A99+1,$B$64*2+B$65*2+E$66*2),"|")),"")</f>
        <v/>
      </c>
      <c r="F99" s="43"/>
      <c r="G99" s="161" t="str">
        <f>IF($B$66&gt;=G$66,IF($A99&gt;=$B$2,"",CONCATENATE(INDEX($B$22:$AC$35,$A99+1,$B$64*2+$B$65*2+G$66*2-1),"|",INDEX($B$22:$AC$35,$A99+1,$B$64*2+D$65*2+G$66*2),"|")),"")</f>
        <v/>
      </c>
      <c r="H99" s="43"/>
      <c r="I99" s="161" t="str">
        <f>IF($B$66&gt;=I$66,IF($A99&gt;=$B$2,"",CONCATENATE(INDEX($B$22:$AC$35,$A99+1,$B$64*2+$B$65*2+I$66*2-1),"|",INDEX($B$22:$AC$35,$A99+1,$B$64*2+F$65*2+I$66*2),"|")),"")</f>
        <v/>
      </c>
      <c r="J99" s="43"/>
      <c r="K99" s="161" t="str">
        <f>IF($B$66&gt;=K$66,IF($A99&gt;=$B$2,"",CONCATENATE(INDEX($B$22:$AC$35,$A99+1,$B$64*2+$B$65*2+K$66*2-1),"|",INDEX($B$22:$AC$35,$A99+1,$B$64*2+H$65*2+K$66*2),"|")),"")</f>
        <v/>
      </c>
      <c r="L99" s="43"/>
      <c r="M99" s="43"/>
      <c r="N99" s="43"/>
      <c r="O99" s="43"/>
      <c r="P99" s="163"/>
      <c r="AE99" s="43"/>
      <c r="AF99" s="44"/>
      <c r="AG99" s="45">
        <f ca="1">AL94</f>
        <v>1</v>
      </c>
      <c r="AH99" s="121">
        <f t="shared" ref="AH99:AU99" ca="1" si="141">IF(ISNA(AH12),0,IF(AH12="",0,IF(AH$94=$AG99,1,0)*AH12))</f>
        <v>0</v>
      </c>
      <c r="AI99" s="121">
        <f t="shared" ca="1" si="141"/>
        <v>0</v>
      </c>
      <c r="AJ99" s="121">
        <f t="shared" ca="1" si="141"/>
        <v>0</v>
      </c>
      <c r="AK99" s="121">
        <f t="shared" ca="1" si="141"/>
        <v>0</v>
      </c>
      <c r="AL99" s="121">
        <f t="shared" si="141"/>
        <v>0</v>
      </c>
      <c r="AM99" s="121">
        <f t="shared" ca="1" si="141"/>
        <v>0</v>
      </c>
      <c r="AN99" s="121">
        <f t="shared" ca="1" si="141"/>
        <v>0</v>
      </c>
      <c r="AO99" s="121">
        <f t="shared" ca="1" si="141"/>
        <v>0</v>
      </c>
      <c r="AP99" s="121">
        <f t="shared" ca="1" si="141"/>
        <v>0</v>
      </c>
      <c r="AQ99" s="121">
        <f t="shared" ca="1" si="141"/>
        <v>0</v>
      </c>
      <c r="AR99" s="121">
        <f t="shared" ca="1" si="141"/>
        <v>0</v>
      </c>
      <c r="AS99" s="121">
        <f t="shared" ca="1" si="141"/>
        <v>0</v>
      </c>
      <c r="AT99" s="121">
        <f t="shared" ca="1" si="141"/>
        <v>0</v>
      </c>
      <c r="AU99" s="121">
        <f t="shared" ca="1" si="141"/>
        <v>0</v>
      </c>
    </row>
    <row r="100" spans="1:47">
      <c r="A100">
        <v>1</v>
      </c>
      <c r="C100" s="164"/>
      <c r="D100" s="50" t="str">
        <f t="shared" ref="D100:D112" si="142">IF($B$66&gt;=E$66,IF($A100&gt;=$B$2,"",CONCATENATE("| ",$A100," |")),"")</f>
        <v/>
      </c>
      <c r="E100" s="161" t="str">
        <f t="shared" ref="E100:E112" si="143">IF($B$66&gt;=E$66,IF($A100&gt;=$B$2,"",CONCATENATE(INDEX($B$22:$AC$35,$A100+1,$B$64*2+$B$65*2+E$66*2-1),"|",IF(ISBLANK(INDEX($B$22:$AC$35,$A100+1,$B$64*2+B$65*2+E$66*2)),"-",INDEX($B$22:$AC$35,$A100+1,$B$64*2+B$65*2+E$66*2)),"|")),"")</f>
        <v/>
      </c>
      <c r="F100" s="43"/>
      <c r="G100" s="161" t="str">
        <f t="shared" ref="G100:G112" si="144">IF($B$66&gt;=G$66,IF($A100&gt;=$B$2,"",CONCATENATE(INDEX($B$22:$AC$35,$A100+1,$B$64*2+$B$65*2+G$66*2-1),"|",IF(ISBLANK(INDEX($B$22:$AC$35,$A100+1,$B$64*2+D$65*2+G$66*2)),"-",INDEX($B$22:$AC$35,$A100+1,$B$64*2+D$65*2+G$66*2)),"|")),"")</f>
        <v/>
      </c>
      <c r="H100" s="43"/>
      <c r="I100" s="161" t="str">
        <f t="shared" ref="I100:I112" si="145">IF($B$66&gt;=I$66,IF($A100&gt;=$B$2,"",CONCATENATE(INDEX($B$22:$AC$35,$A100+1,$B$64*2+$B$65*2+I$66*2-1),"|",IF(ISBLANK(INDEX($B$22:$AC$35,$A100+1,$B$64*2+F$65*2+I$66*2)),"-",INDEX($B$22:$AC$35,$A100+1,$B$64*2+F$65*2+I$66*2)),"|")),"")</f>
        <v/>
      </c>
      <c r="J100" s="43"/>
      <c r="K100" s="161" t="str">
        <f t="shared" ref="K100:K112" si="146">IF($B$66&gt;=K$66,IF($A100&gt;=$B$2,"",CONCATENATE(INDEX($B$22:$AC$35,$A100+1,$B$64*2+$B$65*2+K$66*2-1),"|",IF(ISBLANK(INDEX($B$22:$AC$35,$A100+1,$B$64*2+H$65*2+K$66*2)),"-",INDEX($B$22:$AC$35,$A100+1,$B$64*2+H$65*2+K$66*2)),"|")),"")</f>
        <v/>
      </c>
      <c r="L100" s="43"/>
      <c r="M100" s="43"/>
      <c r="N100" s="43"/>
      <c r="O100" s="43"/>
      <c r="P100" s="163"/>
      <c r="AE100" s="43"/>
      <c r="AF100" s="44"/>
      <c r="AG100" s="45">
        <f ca="1">AM94</f>
        <v>1</v>
      </c>
      <c r="AH100" s="121">
        <f t="shared" ref="AH100:AU100" ca="1" si="147">IF(ISNA(AH13),0,IF(AH13="",0,IF(AH$94=$AG100,1,0)*AH13))</f>
        <v>0</v>
      </c>
      <c r="AI100" s="121">
        <f t="shared" ca="1" si="147"/>
        <v>0</v>
      </c>
      <c r="AJ100" s="121">
        <f t="shared" ca="1" si="147"/>
        <v>0</v>
      </c>
      <c r="AK100" s="121">
        <f t="shared" ca="1" si="147"/>
        <v>0</v>
      </c>
      <c r="AL100" s="121">
        <f t="shared" ca="1" si="147"/>
        <v>0</v>
      </c>
      <c r="AM100" s="121">
        <f t="shared" si="147"/>
        <v>0</v>
      </c>
      <c r="AN100" s="121">
        <f t="shared" ca="1" si="147"/>
        <v>0</v>
      </c>
      <c r="AO100" s="121">
        <f t="shared" ca="1" si="147"/>
        <v>0</v>
      </c>
      <c r="AP100" s="121">
        <f t="shared" ca="1" si="147"/>
        <v>0</v>
      </c>
      <c r="AQ100" s="121">
        <f t="shared" ca="1" si="147"/>
        <v>0</v>
      </c>
      <c r="AR100" s="121">
        <f t="shared" ca="1" si="147"/>
        <v>0</v>
      </c>
      <c r="AS100" s="121">
        <f t="shared" ca="1" si="147"/>
        <v>0</v>
      </c>
      <c r="AT100" s="121">
        <f t="shared" ca="1" si="147"/>
        <v>0</v>
      </c>
      <c r="AU100" s="121">
        <f t="shared" ca="1" si="147"/>
        <v>0</v>
      </c>
    </row>
    <row r="101" spans="1:47">
      <c r="A101">
        <v>2</v>
      </c>
      <c r="C101" s="164"/>
      <c r="D101" s="50" t="str">
        <f t="shared" si="142"/>
        <v/>
      </c>
      <c r="E101" s="161" t="str">
        <f t="shared" si="143"/>
        <v/>
      </c>
      <c r="F101" s="43"/>
      <c r="G101" s="161" t="str">
        <f t="shared" si="144"/>
        <v/>
      </c>
      <c r="H101" s="43"/>
      <c r="I101" s="161" t="str">
        <f t="shared" si="145"/>
        <v/>
      </c>
      <c r="J101" s="43"/>
      <c r="K101" s="161" t="str">
        <f t="shared" si="146"/>
        <v/>
      </c>
      <c r="L101" s="43"/>
      <c r="M101" s="43"/>
      <c r="N101" s="43"/>
      <c r="O101" s="43"/>
      <c r="P101" s="163"/>
      <c r="AE101" s="43"/>
      <c r="AF101" s="44"/>
      <c r="AG101" s="45">
        <f ca="1">AN94</f>
        <v>1</v>
      </c>
      <c r="AH101" s="121">
        <f t="shared" ref="AH101:AU101" ca="1" si="148">IF(ISNA(AH14),0,IF(AH14="",0,IF(AH$94=$AG101,1,0)*AH14))</f>
        <v>0</v>
      </c>
      <c r="AI101" s="121">
        <f t="shared" ca="1" si="148"/>
        <v>0</v>
      </c>
      <c r="AJ101" s="121">
        <f t="shared" ca="1" si="148"/>
        <v>0</v>
      </c>
      <c r="AK101" s="121">
        <f t="shared" ca="1" si="148"/>
        <v>0</v>
      </c>
      <c r="AL101" s="121">
        <f t="shared" ca="1" si="148"/>
        <v>0</v>
      </c>
      <c r="AM101" s="121">
        <f t="shared" ca="1" si="148"/>
        <v>0</v>
      </c>
      <c r="AN101" s="121">
        <f t="shared" si="148"/>
        <v>0</v>
      </c>
      <c r="AO101" s="121">
        <f t="shared" ca="1" si="148"/>
        <v>0</v>
      </c>
      <c r="AP101" s="121">
        <f t="shared" ca="1" si="148"/>
        <v>0</v>
      </c>
      <c r="AQ101" s="121">
        <f t="shared" ca="1" si="148"/>
        <v>0</v>
      </c>
      <c r="AR101" s="121">
        <f t="shared" ca="1" si="148"/>
        <v>0</v>
      </c>
      <c r="AS101" s="121">
        <f t="shared" ca="1" si="148"/>
        <v>0</v>
      </c>
      <c r="AT101" s="121">
        <f t="shared" ca="1" si="148"/>
        <v>0</v>
      </c>
      <c r="AU101" s="121">
        <f t="shared" ca="1" si="148"/>
        <v>0</v>
      </c>
    </row>
    <row r="102" spans="1:47">
      <c r="A102">
        <v>3</v>
      </c>
      <c r="C102" s="164"/>
      <c r="D102" s="50" t="str">
        <f t="shared" si="142"/>
        <v/>
      </c>
      <c r="E102" s="161" t="str">
        <f t="shared" si="143"/>
        <v/>
      </c>
      <c r="F102" s="43"/>
      <c r="G102" s="161" t="str">
        <f t="shared" si="144"/>
        <v/>
      </c>
      <c r="H102" s="43"/>
      <c r="I102" s="161" t="str">
        <f t="shared" si="145"/>
        <v/>
      </c>
      <c r="J102" s="43"/>
      <c r="K102" s="161" t="str">
        <f t="shared" si="146"/>
        <v/>
      </c>
      <c r="L102" s="43"/>
      <c r="M102" s="43"/>
      <c r="N102" s="43"/>
      <c r="O102" s="43"/>
      <c r="P102" s="163"/>
      <c r="AE102" s="43"/>
      <c r="AF102" s="44"/>
      <c r="AG102" s="45">
        <f ca="1">AO94</f>
        <v>1</v>
      </c>
      <c r="AH102" s="121">
        <f t="shared" ref="AH102:AU102" ca="1" si="149">IF(ISNA(AH15),0,IF(AH15="",0,IF(AH$94=$AG102,1,0)*AH15))</f>
        <v>0</v>
      </c>
      <c r="AI102" s="121">
        <f t="shared" ca="1" si="149"/>
        <v>0</v>
      </c>
      <c r="AJ102" s="121">
        <f t="shared" ca="1" si="149"/>
        <v>0</v>
      </c>
      <c r="AK102" s="121">
        <f t="shared" ca="1" si="149"/>
        <v>0</v>
      </c>
      <c r="AL102" s="121">
        <f t="shared" ca="1" si="149"/>
        <v>0</v>
      </c>
      <c r="AM102" s="121">
        <f t="shared" ca="1" si="149"/>
        <v>0</v>
      </c>
      <c r="AN102" s="121">
        <f t="shared" ca="1" si="149"/>
        <v>0</v>
      </c>
      <c r="AO102" s="121">
        <f t="shared" si="149"/>
        <v>0</v>
      </c>
      <c r="AP102" s="121">
        <f t="shared" ca="1" si="149"/>
        <v>0</v>
      </c>
      <c r="AQ102" s="121">
        <f t="shared" ca="1" si="149"/>
        <v>0</v>
      </c>
      <c r="AR102" s="121">
        <f t="shared" ca="1" si="149"/>
        <v>0</v>
      </c>
      <c r="AS102" s="121">
        <f t="shared" ca="1" si="149"/>
        <v>0</v>
      </c>
      <c r="AT102" s="121">
        <f t="shared" ca="1" si="149"/>
        <v>0</v>
      </c>
      <c r="AU102" s="121">
        <f t="shared" ca="1" si="149"/>
        <v>0</v>
      </c>
    </row>
    <row r="103" spans="1:47">
      <c r="A103">
        <v>4</v>
      </c>
      <c r="C103" s="164"/>
      <c r="D103" s="50" t="str">
        <f t="shared" si="142"/>
        <v/>
      </c>
      <c r="E103" s="161" t="str">
        <f t="shared" si="143"/>
        <v/>
      </c>
      <c r="F103" s="43"/>
      <c r="G103" s="161" t="str">
        <f t="shared" si="144"/>
        <v/>
      </c>
      <c r="H103" s="43"/>
      <c r="I103" s="161" t="str">
        <f t="shared" si="145"/>
        <v/>
      </c>
      <c r="J103" s="43"/>
      <c r="K103" s="161" t="str">
        <f t="shared" si="146"/>
        <v/>
      </c>
      <c r="L103" s="43"/>
      <c r="M103" s="43"/>
      <c r="N103" s="43"/>
      <c r="O103" s="43"/>
      <c r="P103" s="163"/>
      <c r="AE103" s="43"/>
      <c r="AF103" s="44"/>
      <c r="AG103" s="45">
        <f ca="1">AP94</f>
        <v>1</v>
      </c>
      <c r="AH103" s="121">
        <f t="shared" ref="AH103:AU103" ca="1" si="150">IF(ISNA(AH16),0,IF(AH16="",0,IF(AH$94=$AG103,1,0)*AH16))</f>
        <v>0</v>
      </c>
      <c r="AI103" s="121">
        <f t="shared" ca="1" si="150"/>
        <v>0</v>
      </c>
      <c r="AJ103" s="121">
        <f t="shared" ca="1" si="150"/>
        <v>0</v>
      </c>
      <c r="AK103" s="121">
        <f t="shared" ca="1" si="150"/>
        <v>0</v>
      </c>
      <c r="AL103" s="121">
        <f t="shared" ca="1" si="150"/>
        <v>0</v>
      </c>
      <c r="AM103" s="121">
        <f t="shared" ca="1" si="150"/>
        <v>0</v>
      </c>
      <c r="AN103" s="121">
        <f t="shared" ca="1" si="150"/>
        <v>0</v>
      </c>
      <c r="AO103" s="121">
        <f t="shared" ca="1" si="150"/>
        <v>0</v>
      </c>
      <c r="AP103" s="121">
        <f t="shared" si="150"/>
        <v>0</v>
      </c>
      <c r="AQ103" s="121">
        <f t="shared" ca="1" si="150"/>
        <v>0</v>
      </c>
      <c r="AR103" s="121">
        <f t="shared" ca="1" si="150"/>
        <v>0</v>
      </c>
      <c r="AS103" s="121">
        <f t="shared" ca="1" si="150"/>
        <v>0</v>
      </c>
      <c r="AT103" s="121">
        <f t="shared" ca="1" si="150"/>
        <v>0</v>
      </c>
      <c r="AU103" s="121">
        <f t="shared" ca="1" si="150"/>
        <v>0</v>
      </c>
    </row>
    <row r="104" spans="1:47">
      <c r="A104">
        <v>5</v>
      </c>
      <c r="C104" s="164"/>
      <c r="D104" s="50" t="str">
        <f t="shared" si="142"/>
        <v/>
      </c>
      <c r="E104" s="161" t="str">
        <f t="shared" si="143"/>
        <v/>
      </c>
      <c r="F104" s="43"/>
      <c r="G104" s="161" t="str">
        <f t="shared" si="144"/>
        <v/>
      </c>
      <c r="H104" s="43"/>
      <c r="I104" s="161" t="str">
        <f t="shared" si="145"/>
        <v/>
      </c>
      <c r="J104" s="43"/>
      <c r="K104" s="161" t="str">
        <f t="shared" si="146"/>
        <v/>
      </c>
      <c r="L104" s="43"/>
      <c r="M104" s="43"/>
      <c r="N104" s="43"/>
      <c r="O104" s="43"/>
      <c r="P104" s="163"/>
      <c r="AE104" s="43"/>
      <c r="AF104" s="44"/>
      <c r="AG104" s="45">
        <f ca="1">AQ$94</f>
        <v>1</v>
      </c>
      <c r="AH104" s="121">
        <f t="shared" ref="AH104:AU104" ca="1" si="151">IF(ISNA(AH17),0,IF(AH17="",0,IF(AH$94=$AG104,1,0)*AH17))</f>
        <v>0</v>
      </c>
      <c r="AI104" s="121">
        <f t="shared" ca="1" si="151"/>
        <v>0</v>
      </c>
      <c r="AJ104" s="121">
        <f t="shared" ca="1" si="151"/>
        <v>0</v>
      </c>
      <c r="AK104" s="121">
        <f t="shared" ca="1" si="151"/>
        <v>0</v>
      </c>
      <c r="AL104" s="121">
        <f t="shared" ca="1" si="151"/>
        <v>0</v>
      </c>
      <c r="AM104" s="121">
        <f t="shared" ca="1" si="151"/>
        <v>0</v>
      </c>
      <c r="AN104" s="121">
        <f t="shared" ca="1" si="151"/>
        <v>0</v>
      </c>
      <c r="AO104" s="121">
        <f t="shared" ca="1" si="151"/>
        <v>0</v>
      </c>
      <c r="AP104" s="121">
        <f t="shared" ca="1" si="151"/>
        <v>0</v>
      </c>
      <c r="AQ104" s="121">
        <f t="shared" si="151"/>
        <v>0</v>
      </c>
      <c r="AR104" s="121">
        <f t="shared" ca="1" si="151"/>
        <v>0</v>
      </c>
      <c r="AS104" s="121">
        <f t="shared" ca="1" si="151"/>
        <v>0</v>
      </c>
      <c r="AT104" s="121">
        <f t="shared" ca="1" si="151"/>
        <v>0</v>
      </c>
      <c r="AU104" s="121">
        <f t="shared" ca="1" si="151"/>
        <v>0</v>
      </c>
    </row>
    <row r="105" spans="1:47">
      <c r="A105">
        <v>6</v>
      </c>
      <c r="C105" s="164"/>
      <c r="D105" s="50" t="str">
        <f t="shared" si="142"/>
        <v/>
      </c>
      <c r="E105" s="161" t="str">
        <f t="shared" si="143"/>
        <v/>
      </c>
      <c r="F105" s="43"/>
      <c r="G105" s="161" t="str">
        <f t="shared" si="144"/>
        <v/>
      </c>
      <c r="H105" s="43"/>
      <c r="I105" s="161" t="str">
        <f t="shared" si="145"/>
        <v/>
      </c>
      <c r="J105" s="43"/>
      <c r="K105" s="161" t="str">
        <f t="shared" si="146"/>
        <v/>
      </c>
      <c r="L105" s="43"/>
      <c r="M105" s="43"/>
      <c r="N105" s="43"/>
      <c r="O105" s="43"/>
      <c r="P105" s="163"/>
      <c r="AF105" s="44"/>
      <c r="AG105" s="45">
        <f ca="1">AR$94</f>
        <v>1</v>
      </c>
      <c r="AH105" s="121">
        <f t="shared" ref="AH105:AU105" ca="1" si="152">IF(ISNA(AH18),0,IF(AH18="",0,IF(AH$94=$AG105,1,0)*AH18))</f>
        <v>0</v>
      </c>
      <c r="AI105" s="121">
        <f t="shared" ca="1" si="152"/>
        <v>0</v>
      </c>
      <c r="AJ105" s="121">
        <f t="shared" ca="1" si="152"/>
        <v>0</v>
      </c>
      <c r="AK105" s="121">
        <f t="shared" ca="1" si="152"/>
        <v>0</v>
      </c>
      <c r="AL105" s="121">
        <f t="shared" ca="1" si="152"/>
        <v>0</v>
      </c>
      <c r="AM105" s="121">
        <f t="shared" ca="1" si="152"/>
        <v>0</v>
      </c>
      <c r="AN105" s="121">
        <f t="shared" ca="1" si="152"/>
        <v>0</v>
      </c>
      <c r="AO105" s="121">
        <f t="shared" ca="1" si="152"/>
        <v>0</v>
      </c>
      <c r="AP105" s="121">
        <f t="shared" ca="1" si="152"/>
        <v>0</v>
      </c>
      <c r="AQ105" s="121">
        <f t="shared" ca="1" si="152"/>
        <v>0</v>
      </c>
      <c r="AR105" s="121">
        <f t="shared" si="152"/>
        <v>0</v>
      </c>
      <c r="AS105" s="121">
        <f t="shared" ca="1" si="152"/>
        <v>0</v>
      </c>
      <c r="AT105" s="121">
        <f t="shared" ca="1" si="152"/>
        <v>0</v>
      </c>
      <c r="AU105" s="121">
        <f t="shared" ca="1" si="152"/>
        <v>0</v>
      </c>
    </row>
    <row r="106" spans="1:47">
      <c r="A106">
        <v>7</v>
      </c>
      <c r="C106" s="164"/>
      <c r="D106" s="50" t="str">
        <f t="shared" si="142"/>
        <v/>
      </c>
      <c r="E106" s="161" t="str">
        <f t="shared" si="143"/>
        <v/>
      </c>
      <c r="F106" s="43"/>
      <c r="G106" s="161" t="str">
        <f t="shared" si="144"/>
        <v/>
      </c>
      <c r="H106" s="43"/>
      <c r="I106" s="161" t="str">
        <f t="shared" si="145"/>
        <v/>
      </c>
      <c r="J106" s="43"/>
      <c r="K106" s="161" t="str">
        <f t="shared" si="146"/>
        <v/>
      </c>
      <c r="L106" s="43"/>
      <c r="M106" s="43"/>
      <c r="N106" s="43"/>
      <c r="O106" s="43"/>
      <c r="P106" s="163"/>
      <c r="AF106" s="44"/>
      <c r="AG106" s="45">
        <f ca="1">AS$94</f>
        <v>1</v>
      </c>
      <c r="AH106" s="121">
        <f t="shared" ref="AH106:AU106" ca="1" si="153">IF(ISNA(AH19),0,IF(AH19="",0,IF(AH$94=$AG106,1,0)*AH19))</f>
        <v>0</v>
      </c>
      <c r="AI106" s="121">
        <f t="shared" ca="1" si="153"/>
        <v>0</v>
      </c>
      <c r="AJ106" s="121">
        <f t="shared" ca="1" si="153"/>
        <v>0</v>
      </c>
      <c r="AK106" s="121">
        <f t="shared" ca="1" si="153"/>
        <v>0</v>
      </c>
      <c r="AL106" s="121">
        <f t="shared" ca="1" si="153"/>
        <v>0</v>
      </c>
      <c r="AM106" s="121">
        <f t="shared" ca="1" si="153"/>
        <v>0</v>
      </c>
      <c r="AN106" s="121">
        <f t="shared" ca="1" si="153"/>
        <v>0</v>
      </c>
      <c r="AO106" s="121">
        <f t="shared" ca="1" si="153"/>
        <v>0</v>
      </c>
      <c r="AP106" s="121">
        <f t="shared" ca="1" si="153"/>
        <v>0</v>
      </c>
      <c r="AQ106" s="121">
        <f t="shared" ca="1" si="153"/>
        <v>0</v>
      </c>
      <c r="AR106" s="121">
        <f t="shared" ca="1" si="153"/>
        <v>0</v>
      </c>
      <c r="AS106" s="121">
        <f t="shared" si="153"/>
        <v>0</v>
      </c>
      <c r="AT106" s="121">
        <f t="shared" ca="1" si="153"/>
        <v>0</v>
      </c>
      <c r="AU106" s="121">
        <f t="shared" ca="1" si="153"/>
        <v>0</v>
      </c>
    </row>
    <row r="107" spans="1:47">
      <c r="A107">
        <v>8</v>
      </c>
      <c r="C107" s="164"/>
      <c r="D107" s="50" t="str">
        <f t="shared" si="142"/>
        <v/>
      </c>
      <c r="E107" s="161" t="str">
        <f t="shared" si="143"/>
        <v/>
      </c>
      <c r="F107" s="43"/>
      <c r="G107" s="161" t="str">
        <f t="shared" si="144"/>
        <v/>
      </c>
      <c r="H107" s="43"/>
      <c r="I107" s="161" t="str">
        <f t="shared" si="145"/>
        <v/>
      </c>
      <c r="J107" s="43"/>
      <c r="K107" s="161" t="str">
        <f t="shared" si="146"/>
        <v/>
      </c>
      <c r="L107" s="43"/>
      <c r="M107" s="43"/>
      <c r="N107" s="43"/>
      <c r="O107" s="43"/>
      <c r="P107" s="163"/>
      <c r="AF107" s="44"/>
      <c r="AG107" s="45">
        <f ca="1">AT$94</f>
        <v>1</v>
      </c>
      <c r="AH107" s="121">
        <f t="shared" ref="AH107:AU107" ca="1" si="154">IF(ISNA(AH20),0,IF(AH20="",0,IF(AH$94=$AG107,1,0)*AH20))</f>
        <v>0</v>
      </c>
      <c r="AI107" s="121">
        <f t="shared" ca="1" si="154"/>
        <v>0</v>
      </c>
      <c r="AJ107" s="121">
        <f t="shared" ca="1" si="154"/>
        <v>0</v>
      </c>
      <c r="AK107" s="121">
        <f t="shared" ca="1" si="154"/>
        <v>0</v>
      </c>
      <c r="AL107" s="121">
        <f t="shared" ca="1" si="154"/>
        <v>0</v>
      </c>
      <c r="AM107" s="121">
        <f t="shared" ca="1" si="154"/>
        <v>0</v>
      </c>
      <c r="AN107" s="121">
        <f t="shared" ca="1" si="154"/>
        <v>0</v>
      </c>
      <c r="AO107" s="121">
        <f t="shared" ca="1" si="154"/>
        <v>0</v>
      </c>
      <c r="AP107" s="121">
        <f t="shared" ca="1" si="154"/>
        <v>0</v>
      </c>
      <c r="AQ107" s="121">
        <f t="shared" ca="1" si="154"/>
        <v>0</v>
      </c>
      <c r="AR107" s="121">
        <f t="shared" ca="1" si="154"/>
        <v>0</v>
      </c>
      <c r="AS107" s="121">
        <f t="shared" ca="1" si="154"/>
        <v>0</v>
      </c>
      <c r="AT107" s="121">
        <f t="shared" si="154"/>
        <v>0</v>
      </c>
      <c r="AU107" s="121">
        <f t="shared" ca="1" si="154"/>
        <v>0</v>
      </c>
    </row>
    <row r="108" spans="1:47">
      <c r="A108">
        <v>9</v>
      </c>
      <c r="C108" s="164"/>
      <c r="D108" s="50" t="str">
        <f t="shared" si="142"/>
        <v/>
      </c>
      <c r="E108" s="161" t="str">
        <f t="shared" si="143"/>
        <v/>
      </c>
      <c r="F108" s="43"/>
      <c r="G108" s="161" t="str">
        <f t="shared" si="144"/>
        <v/>
      </c>
      <c r="H108" s="43"/>
      <c r="I108" s="161" t="str">
        <f t="shared" si="145"/>
        <v/>
      </c>
      <c r="J108" s="43"/>
      <c r="K108" s="161" t="str">
        <f t="shared" si="146"/>
        <v/>
      </c>
      <c r="L108" s="43"/>
      <c r="M108" s="43"/>
      <c r="N108" s="43"/>
      <c r="O108" s="43"/>
      <c r="P108" s="163"/>
      <c r="AF108" s="44"/>
      <c r="AG108" s="45">
        <f ca="1">AU$94</f>
        <v>1</v>
      </c>
      <c r="AH108" s="121">
        <f t="shared" ref="AH108:AU108" ca="1" si="155">IF(ISNA(AH21),0,IF(AH21="",0,IF(AH$94=$AG108,1,0)*AH21))</f>
        <v>0</v>
      </c>
      <c r="AI108" s="121">
        <f t="shared" ca="1" si="155"/>
        <v>0</v>
      </c>
      <c r="AJ108" s="121">
        <f t="shared" ca="1" si="155"/>
        <v>0</v>
      </c>
      <c r="AK108" s="121">
        <f t="shared" ca="1" si="155"/>
        <v>0</v>
      </c>
      <c r="AL108" s="121">
        <f t="shared" ca="1" si="155"/>
        <v>0</v>
      </c>
      <c r="AM108" s="121">
        <f t="shared" ca="1" si="155"/>
        <v>0</v>
      </c>
      <c r="AN108" s="121">
        <f t="shared" ca="1" si="155"/>
        <v>0</v>
      </c>
      <c r="AO108" s="121">
        <f t="shared" ca="1" si="155"/>
        <v>0</v>
      </c>
      <c r="AP108" s="121">
        <f t="shared" ca="1" si="155"/>
        <v>0</v>
      </c>
      <c r="AQ108" s="121">
        <f t="shared" ca="1" si="155"/>
        <v>0</v>
      </c>
      <c r="AR108" s="121">
        <f t="shared" ca="1" si="155"/>
        <v>0</v>
      </c>
      <c r="AS108" s="121">
        <f t="shared" ca="1" si="155"/>
        <v>0</v>
      </c>
      <c r="AT108" s="121">
        <f t="shared" ca="1" si="155"/>
        <v>0</v>
      </c>
      <c r="AU108" s="121">
        <f t="shared" si="155"/>
        <v>0</v>
      </c>
    </row>
    <row r="109" spans="1:47">
      <c r="A109">
        <v>10</v>
      </c>
      <c r="C109" s="164"/>
      <c r="D109" s="50" t="str">
        <f t="shared" si="142"/>
        <v/>
      </c>
      <c r="E109" s="161" t="str">
        <f t="shared" si="143"/>
        <v/>
      </c>
      <c r="F109" s="43"/>
      <c r="G109" s="161" t="str">
        <f t="shared" si="144"/>
        <v/>
      </c>
      <c r="H109" s="43"/>
      <c r="I109" s="161" t="str">
        <f t="shared" si="145"/>
        <v/>
      </c>
      <c r="J109" s="43"/>
      <c r="K109" s="161" t="str">
        <f t="shared" si="146"/>
        <v/>
      </c>
      <c r="L109" s="43"/>
      <c r="M109" s="43"/>
      <c r="N109" s="43"/>
      <c r="O109" s="43"/>
      <c r="P109" s="163"/>
      <c r="AF109" s="44"/>
      <c r="AH109" s="139">
        <f t="shared" ref="AH109:AU109" ca="1" si="156">AH94-SUM(AH95:AH108)/100</f>
        <v>1</v>
      </c>
      <c r="AI109" s="139">
        <f t="shared" ca="1" si="156"/>
        <v>1</v>
      </c>
      <c r="AJ109" s="139">
        <f t="shared" ca="1" si="156"/>
        <v>1</v>
      </c>
      <c r="AK109" s="139">
        <f t="shared" ca="1" si="156"/>
        <v>1</v>
      </c>
      <c r="AL109" s="139">
        <f t="shared" ca="1" si="156"/>
        <v>1</v>
      </c>
      <c r="AM109" s="139">
        <f t="shared" ca="1" si="156"/>
        <v>1</v>
      </c>
      <c r="AN109" s="139">
        <f t="shared" ca="1" si="156"/>
        <v>1</v>
      </c>
      <c r="AO109" s="139">
        <f t="shared" ca="1" si="156"/>
        <v>1</v>
      </c>
      <c r="AP109" s="139">
        <f t="shared" ca="1" si="156"/>
        <v>1</v>
      </c>
      <c r="AQ109" s="139">
        <f t="shared" ca="1" si="156"/>
        <v>1</v>
      </c>
      <c r="AR109" s="139">
        <f t="shared" ca="1" si="156"/>
        <v>1</v>
      </c>
      <c r="AS109" s="139">
        <f t="shared" ca="1" si="156"/>
        <v>1</v>
      </c>
      <c r="AT109" s="139">
        <f t="shared" ca="1" si="156"/>
        <v>1</v>
      </c>
      <c r="AU109" s="139">
        <f t="shared" ca="1" si="156"/>
        <v>1</v>
      </c>
    </row>
    <row r="110" spans="1:47">
      <c r="A110">
        <v>11</v>
      </c>
      <c r="C110" s="164"/>
      <c r="D110" s="50" t="str">
        <f t="shared" si="142"/>
        <v/>
      </c>
      <c r="E110" s="161" t="str">
        <f t="shared" si="143"/>
        <v/>
      </c>
      <c r="F110" s="43"/>
      <c r="G110" s="161" t="str">
        <f t="shared" si="144"/>
        <v/>
      </c>
      <c r="H110" s="43"/>
      <c r="I110" s="161" t="str">
        <f t="shared" si="145"/>
        <v/>
      </c>
      <c r="J110" s="43"/>
      <c r="K110" s="161" t="str">
        <f t="shared" si="146"/>
        <v/>
      </c>
      <c r="L110" s="43"/>
      <c r="M110" s="43"/>
      <c r="N110" s="43"/>
      <c r="O110" s="43"/>
      <c r="P110" s="163"/>
      <c r="AF110" s="44"/>
      <c r="AG110" t="s">
        <v>212</v>
      </c>
      <c r="AH110" s="118">
        <f t="shared" ref="AH110:AU110" ca="1" si="157">RANK(AH109,$AH$109:$AU$109,1)</f>
        <v>1</v>
      </c>
      <c r="AI110" s="119">
        <f t="shared" ca="1" si="157"/>
        <v>1</v>
      </c>
      <c r="AJ110" s="119">
        <f t="shared" ca="1" si="157"/>
        <v>1</v>
      </c>
      <c r="AK110" s="119">
        <f t="shared" ca="1" si="157"/>
        <v>1</v>
      </c>
      <c r="AL110" s="119">
        <f t="shared" ca="1" si="157"/>
        <v>1</v>
      </c>
      <c r="AM110" s="119">
        <f t="shared" ca="1" si="157"/>
        <v>1</v>
      </c>
      <c r="AN110" s="119">
        <f t="shared" ca="1" si="157"/>
        <v>1</v>
      </c>
      <c r="AO110" s="119">
        <f t="shared" ca="1" si="157"/>
        <v>1</v>
      </c>
      <c r="AP110" s="119">
        <f t="shared" ca="1" si="157"/>
        <v>1</v>
      </c>
      <c r="AQ110" s="119">
        <f t="shared" ca="1" si="157"/>
        <v>1</v>
      </c>
      <c r="AR110" s="119">
        <f t="shared" ca="1" si="157"/>
        <v>1</v>
      </c>
      <c r="AS110" s="119">
        <f t="shared" ca="1" si="157"/>
        <v>1</v>
      </c>
      <c r="AT110" s="119">
        <f t="shared" ca="1" si="157"/>
        <v>1</v>
      </c>
      <c r="AU110" s="120">
        <f t="shared" ca="1" si="157"/>
        <v>1</v>
      </c>
    </row>
    <row r="111" spans="1:47">
      <c r="A111">
        <v>12</v>
      </c>
      <c r="C111" s="164"/>
      <c r="D111" s="50" t="str">
        <f t="shared" si="142"/>
        <v/>
      </c>
      <c r="E111" s="161" t="str">
        <f t="shared" si="143"/>
        <v/>
      </c>
      <c r="F111" s="43"/>
      <c r="G111" s="161" t="str">
        <f t="shared" si="144"/>
        <v/>
      </c>
      <c r="H111" s="43"/>
      <c r="I111" s="161" t="str">
        <f t="shared" si="145"/>
        <v/>
      </c>
      <c r="J111" s="43"/>
      <c r="K111" s="161" t="str">
        <f t="shared" si="146"/>
        <v/>
      </c>
      <c r="L111" s="43"/>
      <c r="M111" s="43"/>
      <c r="N111" s="43"/>
      <c r="O111" s="43"/>
      <c r="P111" s="163"/>
      <c r="AF111" s="44"/>
      <c r="AG111" s="45">
        <f ca="1">AH110</f>
        <v>1</v>
      </c>
      <c r="AH111" s="121">
        <f t="shared" ref="AH111:AU111" si="158">IF(ISNA(AH8),0,IF(AH8="",0,IF(AH$110=$AG111,1,0)*AH8))</f>
        <v>0</v>
      </c>
      <c r="AI111" s="121">
        <f t="shared" ca="1" si="158"/>
        <v>0</v>
      </c>
      <c r="AJ111" s="121">
        <f t="shared" ca="1" si="158"/>
        <v>0</v>
      </c>
      <c r="AK111" s="121">
        <f t="shared" ca="1" si="158"/>
        <v>0</v>
      </c>
      <c r="AL111" s="121">
        <f t="shared" ca="1" si="158"/>
        <v>0</v>
      </c>
      <c r="AM111" s="121">
        <f t="shared" ca="1" si="158"/>
        <v>0</v>
      </c>
      <c r="AN111" s="121">
        <f t="shared" ca="1" si="158"/>
        <v>0</v>
      </c>
      <c r="AO111" s="121">
        <f t="shared" ca="1" si="158"/>
        <v>0</v>
      </c>
      <c r="AP111" s="121">
        <f t="shared" ca="1" si="158"/>
        <v>0</v>
      </c>
      <c r="AQ111" s="121">
        <f t="shared" ca="1" si="158"/>
        <v>0</v>
      </c>
      <c r="AR111" s="121">
        <f t="shared" ca="1" si="158"/>
        <v>0</v>
      </c>
      <c r="AS111" s="121">
        <f t="shared" ca="1" si="158"/>
        <v>0</v>
      </c>
      <c r="AT111" s="121">
        <f t="shared" ca="1" si="158"/>
        <v>0</v>
      </c>
      <c r="AU111" s="121">
        <f t="shared" ca="1" si="158"/>
        <v>0</v>
      </c>
    </row>
    <row r="112" spans="1:47">
      <c r="A112">
        <v>13</v>
      </c>
      <c r="C112" s="164"/>
      <c r="D112" s="50" t="str">
        <f t="shared" si="142"/>
        <v/>
      </c>
      <c r="E112" s="161" t="str">
        <f t="shared" si="143"/>
        <v/>
      </c>
      <c r="F112" s="43"/>
      <c r="G112" s="161" t="str">
        <f t="shared" si="144"/>
        <v/>
      </c>
      <c r="H112" s="43"/>
      <c r="I112" s="161" t="str">
        <f t="shared" si="145"/>
        <v/>
      </c>
      <c r="J112" s="43"/>
      <c r="K112" s="161" t="str">
        <f t="shared" si="146"/>
        <v/>
      </c>
      <c r="L112" s="43"/>
      <c r="M112" s="43"/>
      <c r="N112" s="43"/>
      <c r="O112" s="43"/>
      <c r="P112" s="163"/>
      <c r="AF112" s="44"/>
      <c r="AG112" s="45">
        <f ca="1">AI110</f>
        <v>1</v>
      </c>
      <c r="AH112" s="121">
        <f t="shared" ref="AH112:AU112" ca="1" si="159">IF(ISNA(AH9),0,IF(AH9="",0,IF(AH$110=$AG112,1,0)*AH9))</f>
        <v>0</v>
      </c>
      <c r="AI112" s="121">
        <f t="shared" si="159"/>
        <v>0</v>
      </c>
      <c r="AJ112" s="121">
        <f t="shared" ca="1" si="159"/>
        <v>0</v>
      </c>
      <c r="AK112" s="121">
        <f t="shared" ca="1" si="159"/>
        <v>0</v>
      </c>
      <c r="AL112" s="121">
        <f t="shared" ca="1" si="159"/>
        <v>0</v>
      </c>
      <c r="AM112" s="121">
        <f t="shared" ca="1" si="159"/>
        <v>0</v>
      </c>
      <c r="AN112" s="121">
        <f t="shared" ca="1" si="159"/>
        <v>0</v>
      </c>
      <c r="AO112" s="121">
        <f t="shared" ca="1" si="159"/>
        <v>0</v>
      </c>
      <c r="AP112" s="121">
        <f t="shared" ca="1" si="159"/>
        <v>0</v>
      </c>
      <c r="AQ112" s="121">
        <f t="shared" ca="1" si="159"/>
        <v>0</v>
      </c>
      <c r="AR112" s="121">
        <f t="shared" ca="1" si="159"/>
        <v>0</v>
      </c>
      <c r="AS112" s="121">
        <f t="shared" ca="1" si="159"/>
        <v>0</v>
      </c>
      <c r="AT112" s="121">
        <f t="shared" ca="1" si="159"/>
        <v>0</v>
      </c>
      <c r="AU112" s="121">
        <f t="shared" ca="1" si="159"/>
        <v>0</v>
      </c>
    </row>
    <row r="113" spans="1:47">
      <c r="C113" s="164"/>
      <c r="D113" s="43"/>
      <c r="E113" s="43"/>
      <c r="F113" s="43"/>
      <c r="G113" s="43"/>
      <c r="H113" s="43"/>
      <c r="I113" s="43"/>
      <c r="J113" s="43"/>
      <c r="K113" s="43"/>
      <c r="L113" s="43"/>
      <c r="M113" s="43"/>
      <c r="N113" s="43"/>
      <c r="O113" s="43"/>
      <c r="P113" s="163"/>
      <c r="AF113" s="44"/>
      <c r="AG113" s="45">
        <f ca="1">AJ110</f>
        <v>1</v>
      </c>
      <c r="AH113" s="121">
        <f t="shared" ref="AH113:AU113" ca="1" si="160">IF(ISNA(AH10),0,IF(AH10="",0,IF(AH$110=$AG113,1,0)*AH10))</f>
        <v>0</v>
      </c>
      <c r="AI113" s="121">
        <f t="shared" ca="1" si="160"/>
        <v>0</v>
      </c>
      <c r="AJ113" s="121">
        <f t="shared" si="160"/>
        <v>0</v>
      </c>
      <c r="AK113" s="121">
        <f t="shared" ca="1" si="160"/>
        <v>0</v>
      </c>
      <c r="AL113" s="121">
        <f t="shared" ca="1" si="160"/>
        <v>0</v>
      </c>
      <c r="AM113" s="121">
        <f t="shared" ca="1" si="160"/>
        <v>0</v>
      </c>
      <c r="AN113" s="121">
        <f t="shared" ca="1" si="160"/>
        <v>0</v>
      </c>
      <c r="AO113" s="121">
        <f t="shared" ca="1" si="160"/>
        <v>0</v>
      </c>
      <c r="AP113" s="121">
        <f t="shared" ca="1" si="160"/>
        <v>0</v>
      </c>
      <c r="AQ113" s="121">
        <f t="shared" ca="1" si="160"/>
        <v>0</v>
      </c>
      <c r="AR113" s="121">
        <f t="shared" ca="1" si="160"/>
        <v>0</v>
      </c>
      <c r="AS113" s="121">
        <f t="shared" ca="1" si="160"/>
        <v>0</v>
      </c>
      <c r="AT113" s="121">
        <f t="shared" ca="1" si="160"/>
        <v>0</v>
      </c>
      <c r="AU113" s="121">
        <f t="shared" ca="1" si="160"/>
        <v>0</v>
      </c>
    </row>
    <row r="114" spans="1:47">
      <c r="C114" s="164"/>
      <c r="D114" s="43"/>
      <c r="E114" s="43"/>
      <c r="F114" s="43"/>
      <c r="G114" s="43"/>
      <c r="H114" s="43"/>
      <c r="I114" s="43"/>
      <c r="J114" s="43"/>
      <c r="K114" s="43"/>
      <c r="L114" s="43"/>
      <c r="M114" s="43"/>
      <c r="N114" s="43"/>
      <c r="O114" s="43"/>
      <c r="P114" s="163"/>
      <c r="AF114" s="44"/>
      <c r="AG114" s="45">
        <f ca="1">AK110</f>
        <v>1</v>
      </c>
      <c r="AH114" s="121">
        <f t="shared" ref="AH114:AU114" ca="1" si="161">IF(ISNA(AH11),0,IF(AH11="",0,IF(AH$110=$AG114,1,0)*AH11))</f>
        <v>0</v>
      </c>
      <c r="AI114" s="121">
        <f t="shared" ca="1" si="161"/>
        <v>0</v>
      </c>
      <c r="AJ114" s="121">
        <f t="shared" ca="1" si="161"/>
        <v>0</v>
      </c>
      <c r="AK114" s="121">
        <f t="shared" si="161"/>
        <v>0</v>
      </c>
      <c r="AL114" s="121">
        <f t="shared" ca="1" si="161"/>
        <v>0</v>
      </c>
      <c r="AM114" s="121">
        <f t="shared" ca="1" si="161"/>
        <v>0</v>
      </c>
      <c r="AN114" s="121">
        <f t="shared" ca="1" si="161"/>
        <v>0</v>
      </c>
      <c r="AO114" s="121">
        <f t="shared" ca="1" si="161"/>
        <v>0</v>
      </c>
      <c r="AP114" s="121">
        <f t="shared" ca="1" si="161"/>
        <v>0</v>
      </c>
      <c r="AQ114" s="121">
        <f t="shared" ca="1" si="161"/>
        <v>0</v>
      </c>
      <c r="AR114" s="121">
        <f t="shared" ca="1" si="161"/>
        <v>0</v>
      </c>
      <c r="AS114" s="121">
        <f t="shared" ca="1" si="161"/>
        <v>0</v>
      </c>
      <c r="AT114" s="121">
        <f t="shared" ca="1" si="161"/>
        <v>0</v>
      </c>
      <c r="AU114" s="121">
        <f t="shared" ca="1" si="161"/>
        <v>0</v>
      </c>
    </row>
    <row r="115" spans="1:47">
      <c r="C115" s="164"/>
      <c r="D115" s="43"/>
      <c r="E115" s="43"/>
      <c r="F115" s="43"/>
      <c r="G115" s="43"/>
      <c r="H115" s="43"/>
      <c r="I115" s="43"/>
      <c r="J115" s="43"/>
      <c r="K115" s="43"/>
      <c r="L115" s="43"/>
      <c r="M115" s="43"/>
      <c r="N115" s="43"/>
      <c r="O115" s="43"/>
      <c r="P115" s="163"/>
      <c r="AF115" s="44"/>
      <c r="AG115" s="45">
        <f ca="1">AL110</f>
        <v>1</v>
      </c>
      <c r="AH115" s="121">
        <f t="shared" ref="AH115:AU115" ca="1" si="162">IF(ISNA(AH12),0,IF(AH12="",0,IF(AH$110=$AG115,1,0)*AH12))</f>
        <v>0</v>
      </c>
      <c r="AI115" s="121">
        <f t="shared" ca="1" si="162"/>
        <v>0</v>
      </c>
      <c r="AJ115" s="121">
        <f t="shared" ca="1" si="162"/>
        <v>0</v>
      </c>
      <c r="AK115" s="121">
        <f t="shared" ca="1" si="162"/>
        <v>0</v>
      </c>
      <c r="AL115" s="121">
        <f t="shared" si="162"/>
        <v>0</v>
      </c>
      <c r="AM115" s="121">
        <f t="shared" ca="1" si="162"/>
        <v>0</v>
      </c>
      <c r="AN115" s="121">
        <f t="shared" ca="1" si="162"/>
        <v>0</v>
      </c>
      <c r="AO115" s="121">
        <f t="shared" ca="1" si="162"/>
        <v>0</v>
      </c>
      <c r="AP115" s="121">
        <f t="shared" ca="1" si="162"/>
        <v>0</v>
      </c>
      <c r="AQ115" s="121">
        <f t="shared" ca="1" si="162"/>
        <v>0</v>
      </c>
      <c r="AR115" s="121">
        <f t="shared" ca="1" si="162"/>
        <v>0</v>
      </c>
      <c r="AS115" s="121">
        <f t="shared" ca="1" si="162"/>
        <v>0</v>
      </c>
      <c r="AT115" s="121">
        <f t="shared" ca="1" si="162"/>
        <v>0</v>
      </c>
      <c r="AU115" s="121">
        <f t="shared" ca="1" si="162"/>
        <v>0</v>
      </c>
    </row>
    <row r="116" spans="1:47">
      <c r="A116">
        <v>0</v>
      </c>
      <c r="C116" s="164"/>
      <c r="D116" s="50" t="s">
        <v>213</v>
      </c>
      <c r="E116" s="50" t="s">
        <v>214</v>
      </c>
      <c r="F116" s="50" t="s">
        <v>215</v>
      </c>
      <c r="G116" s="165" t="s">
        <v>216</v>
      </c>
      <c r="H116" s="165" t="s">
        <v>215</v>
      </c>
      <c r="I116" s="50" t="s">
        <v>217</v>
      </c>
      <c r="J116" s="165" t="s">
        <v>215</v>
      </c>
      <c r="K116" s="50" t="s">
        <v>218</v>
      </c>
      <c r="L116" s="165" t="s">
        <v>215</v>
      </c>
      <c r="M116" s="50" t="s">
        <v>219</v>
      </c>
      <c r="N116" s="50" t="s">
        <v>215</v>
      </c>
      <c r="O116" s="43"/>
      <c r="P116" s="163"/>
      <c r="AF116" s="44"/>
      <c r="AG116" s="45">
        <f ca="1">AM110</f>
        <v>1</v>
      </c>
      <c r="AH116" s="121">
        <f t="shared" ref="AH116:AU116" ca="1" si="163">IF(ISNA(AH13),0,IF(AH13="",0,IF(AH$110=$AG116,1,0)*AH13))</f>
        <v>0</v>
      </c>
      <c r="AI116" s="121">
        <f t="shared" ca="1" si="163"/>
        <v>0</v>
      </c>
      <c r="AJ116" s="121">
        <f t="shared" ca="1" si="163"/>
        <v>0</v>
      </c>
      <c r="AK116" s="121">
        <f t="shared" ca="1" si="163"/>
        <v>0</v>
      </c>
      <c r="AL116" s="121">
        <f t="shared" ca="1" si="163"/>
        <v>0</v>
      </c>
      <c r="AM116" s="121">
        <f t="shared" si="163"/>
        <v>0</v>
      </c>
      <c r="AN116" s="121">
        <f t="shared" ca="1" si="163"/>
        <v>0</v>
      </c>
      <c r="AO116" s="121">
        <f t="shared" ca="1" si="163"/>
        <v>0</v>
      </c>
      <c r="AP116" s="121">
        <f t="shared" ca="1" si="163"/>
        <v>0</v>
      </c>
      <c r="AQ116" s="121">
        <f t="shared" ca="1" si="163"/>
        <v>0</v>
      </c>
      <c r="AR116" s="121">
        <f t="shared" ca="1" si="163"/>
        <v>0</v>
      </c>
      <c r="AS116" s="121">
        <f t="shared" ca="1" si="163"/>
        <v>0</v>
      </c>
      <c r="AT116" s="121">
        <f t="shared" ca="1" si="163"/>
        <v>0</v>
      </c>
      <c r="AU116" s="121">
        <f t="shared" ca="1" si="163"/>
        <v>0</v>
      </c>
    </row>
    <row r="117" spans="1:47">
      <c r="A117">
        <v>1</v>
      </c>
      <c r="C117" s="164"/>
      <c r="D117" s="50" t="str">
        <f t="shared" ref="D117:D129" si="164">IF($A117&gt;$B$2,"",CONCATENATE("| ",A117," |"))</f>
        <v>| 1 |</v>
      </c>
      <c r="E117" s="50" t="str">
        <f t="shared" ref="E117:E129" ca="1" si="165">IF($A117&gt;$B$2,"",G6)</f>
        <v>騎士道</v>
      </c>
      <c r="F117" s="50" t="str">
        <f t="shared" ref="F117:F129" si="166">IF($A117&gt;$B$2,"",CONCATENATE("| "))</f>
        <v xml:space="preserve">| </v>
      </c>
      <c r="G117" s="50">
        <f t="shared" ref="G117:G129" ca="1" si="167">IF($A117&gt;$B$2,"",H6)</f>
        <v>0</v>
      </c>
      <c r="H117" s="50" t="str">
        <f t="shared" ref="H117:H129" si="168">IF($A117&gt;$B$2,"",CONCATENATE("| "))</f>
        <v xml:space="preserve">| </v>
      </c>
      <c r="I117" s="165"/>
      <c r="J117" s="165" t="s">
        <v>215</v>
      </c>
      <c r="K117" s="50"/>
      <c r="L117" s="165" t="s">
        <v>215</v>
      </c>
      <c r="M117" s="50"/>
      <c r="N117" s="50" t="s">
        <v>215</v>
      </c>
      <c r="O117" s="43"/>
      <c r="P117" s="163"/>
      <c r="AF117" s="44"/>
      <c r="AG117" s="45">
        <f ca="1">AN110</f>
        <v>1</v>
      </c>
      <c r="AH117" s="121">
        <f t="shared" ref="AH117:AU117" ca="1" si="169">IF(ISNA(AH14),0,IF(AH14="",0,IF(AH$110=$AG117,1,0)*AH14))</f>
        <v>0</v>
      </c>
      <c r="AI117" s="121">
        <f t="shared" ca="1" si="169"/>
        <v>0</v>
      </c>
      <c r="AJ117" s="121">
        <f t="shared" ca="1" si="169"/>
        <v>0</v>
      </c>
      <c r="AK117" s="121">
        <f t="shared" ca="1" si="169"/>
        <v>0</v>
      </c>
      <c r="AL117" s="121">
        <f t="shared" ca="1" si="169"/>
        <v>0</v>
      </c>
      <c r="AM117" s="121">
        <f t="shared" ca="1" si="169"/>
        <v>0</v>
      </c>
      <c r="AN117" s="121">
        <f t="shared" si="169"/>
        <v>0</v>
      </c>
      <c r="AO117" s="121">
        <f t="shared" ca="1" si="169"/>
        <v>0</v>
      </c>
      <c r="AP117" s="121">
        <f t="shared" ca="1" si="169"/>
        <v>0</v>
      </c>
      <c r="AQ117" s="121">
        <f t="shared" ca="1" si="169"/>
        <v>0</v>
      </c>
      <c r="AR117" s="121">
        <f t="shared" ca="1" si="169"/>
        <v>0</v>
      </c>
      <c r="AS117" s="121">
        <f t="shared" ca="1" si="169"/>
        <v>0</v>
      </c>
      <c r="AT117" s="121">
        <f t="shared" ca="1" si="169"/>
        <v>0</v>
      </c>
      <c r="AU117" s="121">
        <f t="shared" ca="1" si="169"/>
        <v>0</v>
      </c>
    </row>
    <row r="118" spans="1:47">
      <c r="A118">
        <v>2</v>
      </c>
      <c r="C118" s="164"/>
      <c r="D118" s="50" t="str">
        <f t="shared" si="164"/>
        <v>| 2 |</v>
      </c>
      <c r="E118" s="50" t="str">
        <f t="shared" ca="1" si="165"/>
        <v>マフィ</v>
      </c>
      <c r="F118" s="50" t="str">
        <f t="shared" si="166"/>
        <v xml:space="preserve">| </v>
      </c>
      <c r="G118" s="50">
        <f t="shared" ca="1" si="167"/>
        <v>0</v>
      </c>
      <c r="H118" s="50" t="str">
        <f t="shared" si="168"/>
        <v xml:space="preserve">| </v>
      </c>
      <c r="I118" s="165"/>
      <c r="J118" s="165" t="s">
        <v>215</v>
      </c>
      <c r="K118" s="50"/>
      <c r="L118" s="165" t="s">
        <v>215</v>
      </c>
      <c r="M118" s="50"/>
      <c r="N118" s="50" t="s">
        <v>215</v>
      </c>
      <c r="O118" s="43"/>
      <c r="P118" s="163"/>
      <c r="AF118" s="44"/>
      <c r="AG118" s="45">
        <f ca="1">AO110</f>
        <v>1</v>
      </c>
      <c r="AH118" s="121">
        <f t="shared" ref="AH118:AU118" ca="1" si="170">IF(ISNA(AH15),0,IF(AH15="",0,IF(AH$110=$AG118,1,0)*AH15))</f>
        <v>0</v>
      </c>
      <c r="AI118" s="121">
        <f t="shared" ca="1" si="170"/>
        <v>0</v>
      </c>
      <c r="AJ118" s="121">
        <f t="shared" ca="1" si="170"/>
        <v>0</v>
      </c>
      <c r="AK118" s="121">
        <f t="shared" ca="1" si="170"/>
        <v>0</v>
      </c>
      <c r="AL118" s="121">
        <f t="shared" ca="1" si="170"/>
        <v>0</v>
      </c>
      <c r="AM118" s="121">
        <f t="shared" ca="1" si="170"/>
        <v>0</v>
      </c>
      <c r="AN118" s="121">
        <f t="shared" ca="1" si="170"/>
        <v>0</v>
      </c>
      <c r="AO118" s="121">
        <f t="shared" si="170"/>
        <v>0</v>
      </c>
      <c r="AP118" s="121">
        <f t="shared" ca="1" si="170"/>
        <v>0</v>
      </c>
      <c r="AQ118" s="121">
        <f t="shared" ca="1" si="170"/>
        <v>0</v>
      </c>
      <c r="AR118" s="121">
        <f t="shared" ca="1" si="170"/>
        <v>0</v>
      </c>
      <c r="AS118" s="121">
        <f t="shared" ca="1" si="170"/>
        <v>0</v>
      </c>
      <c r="AT118" s="121">
        <f t="shared" ca="1" si="170"/>
        <v>0</v>
      </c>
      <c r="AU118" s="121">
        <f t="shared" ca="1" si="170"/>
        <v>0</v>
      </c>
    </row>
    <row r="119" spans="1:47">
      <c r="A119">
        <v>3</v>
      </c>
      <c r="C119" s="164"/>
      <c r="D119" s="50" t="str">
        <f t="shared" si="164"/>
        <v>| 3 |</v>
      </c>
      <c r="E119" s="50" t="str">
        <f t="shared" ca="1" si="165"/>
        <v>やかた</v>
      </c>
      <c r="F119" s="50" t="str">
        <f t="shared" si="166"/>
        <v xml:space="preserve">| </v>
      </c>
      <c r="G119" s="50">
        <f t="shared" ca="1" si="167"/>
        <v>0</v>
      </c>
      <c r="H119" s="50" t="str">
        <f t="shared" si="168"/>
        <v xml:space="preserve">| </v>
      </c>
      <c r="I119" s="165"/>
      <c r="J119" s="165" t="s">
        <v>215</v>
      </c>
      <c r="K119" s="50"/>
      <c r="L119" s="165" t="s">
        <v>215</v>
      </c>
      <c r="M119" s="50"/>
      <c r="N119" s="50" t="s">
        <v>215</v>
      </c>
      <c r="O119" s="43"/>
      <c r="P119" s="163"/>
      <c r="AF119" s="44"/>
      <c r="AG119" s="45">
        <f ca="1">AP110</f>
        <v>1</v>
      </c>
      <c r="AH119" s="121">
        <f t="shared" ref="AH119:AU119" ca="1" si="171">IF(ISNA(AH16),0,IF(AH16="",0,IF(AH$110=$AG119,1,0)*AH16))</f>
        <v>0</v>
      </c>
      <c r="AI119" s="121">
        <f t="shared" ca="1" si="171"/>
        <v>0</v>
      </c>
      <c r="AJ119" s="121">
        <f t="shared" ca="1" si="171"/>
        <v>0</v>
      </c>
      <c r="AK119" s="121">
        <f t="shared" ca="1" si="171"/>
        <v>0</v>
      </c>
      <c r="AL119" s="121">
        <f t="shared" ca="1" si="171"/>
        <v>0</v>
      </c>
      <c r="AM119" s="121">
        <f t="shared" ca="1" si="171"/>
        <v>0</v>
      </c>
      <c r="AN119" s="121">
        <f t="shared" ca="1" si="171"/>
        <v>0</v>
      </c>
      <c r="AO119" s="121">
        <f t="shared" ca="1" si="171"/>
        <v>0</v>
      </c>
      <c r="AP119" s="121">
        <f t="shared" si="171"/>
        <v>0</v>
      </c>
      <c r="AQ119" s="121">
        <f t="shared" ca="1" si="171"/>
        <v>0</v>
      </c>
      <c r="AR119" s="121">
        <f t="shared" ca="1" si="171"/>
        <v>0</v>
      </c>
      <c r="AS119" s="121">
        <f t="shared" ca="1" si="171"/>
        <v>0</v>
      </c>
      <c r="AT119" s="121">
        <f t="shared" ca="1" si="171"/>
        <v>0</v>
      </c>
      <c r="AU119" s="121">
        <f t="shared" ca="1" si="171"/>
        <v>0</v>
      </c>
    </row>
    <row r="120" spans="1:47">
      <c r="A120">
        <v>4</v>
      </c>
      <c r="C120" s="164"/>
      <c r="D120" s="50" t="str">
        <f t="shared" si="164"/>
        <v>| 4 |</v>
      </c>
      <c r="E120" s="50" t="str">
        <f t="shared" ca="1" si="165"/>
        <v>タニシ</v>
      </c>
      <c r="F120" s="50" t="str">
        <f t="shared" si="166"/>
        <v xml:space="preserve">| </v>
      </c>
      <c r="G120" s="50">
        <f t="shared" ca="1" si="167"/>
        <v>0</v>
      </c>
      <c r="H120" s="50" t="str">
        <f t="shared" si="168"/>
        <v xml:space="preserve">| </v>
      </c>
      <c r="I120" s="165"/>
      <c r="J120" s="165" t="s">
        <v>215</v>
      </c>
      <c r="K120" s="50"/>
      <c r="L120" s="165" t="s">
        <v>215</v>
      </c>
      <c r="M120" s="50"/>
      <c r="N120" s="50" t="s">
        <v>215</v>
      </c>
      <c r="O120" s="43"/>
      <c r="P120" s="163"/>
      <c r="AF120" s="44"/>
      <c r="AG120" s="45">
        <f ca="1">AQ$110</f>
        <v>1</v>
      </c>
      <c r="AH120" s="121">
        <f t="shared" ref="AH120:AU120" ca="1" si="172">IF(ISNA(AH17),0,IF(AH17="",0,IF(AH$110=$AG120,1,0)*AH17))</f>
        <v>0</v>
      </c>
      <c r="AI120" s="121">
        <f t="shared" ca="1" si="172"/>
        <v>0</v>
      </c>
      <c r="AJ120" s="121">
        <f t="shared" ca="1" si="172"/>
        <v>0</v>
      </c>
      <c r="AK120" s="121">
        <f t="shared" ca="1" si="172"/>
        <v>0</v>
      </c>
      <c r="AL120" s="121">
        <f t="shared" ca="1" si="172"/>
        <v>0</v>
      </c>
      <c r="AM120" s="121">
        <f t="shared" ca="1" si="172"/>
        <v>0</v>
      </c>
      <c r="AN120" s="121">
        <f t="shared" ca="1" si="172"/>
        <v>0</v>
      </c>
      <c r="AO120" s="121">
        <f t="shared" ca="1" si="172"/>
        <v>0</v>
      </c>
      <c r="AP120" s="121">
        <f t="shared" ca="1" si="172"/>
        <v>0</v>
      </c>
      <c r="AQ120" s="121">
        <f t="shared" si="172"/>
        <v>0</v>
      </c>
      <c r="AR120" s="121">
        <f t="shared" ca="1" si="172"/>
        <v>0</v>
      </c>
      <c r="AS120" s="121">
        <f t="shared" ca="1" si="172"/>
        <v>0</v>
      </c>
      <c r="AT120" s="121">
        <f t="shared" ca="1" si="172"/>
        <v>0</v>
      </c>
      <c r="AU120" s="121">
        <f t="shared" ca="1" si="172"/>
        <v>0</v>
      </c>
    </row>
    <row r="121" spans="1:47">
      <c r="A121">
        <v>5</v>
      </c>
      <c r="C121" s="164"/>
      <c r="D121" s="50" t="str">
        <f t="shared" si="164"/>
        <v>| 5 |</v>
      </c>
      <c r="E121" s="50" t="str">
        <f t="shared" ca="1" si="165"/>
        <v>トラプ</v>
      </c>
      <c r="F121" s="50" t="str">
        <f t="shared" si="166"/>
        <v xml:space="preserve">| </v>
      </c>
      <c r="G121" s="50">
        <f t="shared" ca="1" si="167"/>
        <v>0</v>
      </c>
      <c r="H121" s="50" t="str">
        <f t="shared" si="168"/>
        <v xml:space="preserve">| </v>
      </c>
      <c r="I121" s="165"/>
      <c r="J121" s="165" t="s">
        <v>215</v>
      </c>
      <c r="K121" s="50"/>
      <c r="L121" s="165" t="s">
        <v>215</v>
      </c>
      <c r="M121" s="50"/>
      <c r="N121" s="50" t="s">
        <v>215</v>
      </c>
      <c r="O121" s="43"/>
      <c r="P121" s="163"/>
      <c r="AF121" s="44"/>
      <c r="AG121" s="45">
        <f ca="1">AR$110</f>
        <v>1</v>
      </c>
      <c r="AH121" s="121">
        <f t="shared" ref="AH121:AU121" ca="1" si="173">IF(ISNA(AH18),0,IF(AH18="",0,IF(AH$110=$AG121,1,0)*AH18))</f>
        <v>0</v>
      </c>
      <c r="AI121" s="121">
        <f t="shared" ca="1" si="173"/>
        <v>0</v>
      </c>
      <c r="AJ121" s="121">
        <f t="shared" ca="1" si="173"/>
        <v>0</v>
      </c>
      <c r="AK121" s="121">
        <f t="shared" ca="1" si="173"/>
        <v>0</v>
      </c>
      <c r="AL121" s="121">
        <f t="shared" ca="1" si="173"/>
        <v>0</v>
      </c>
      <c r="AM121" s="121">
        <f t="shared" ca="1" si="173"/>
        <v>0</v>
      </c>
      <c r="AN121" s="121">
        <f t="shared" ca="1" si="173"/>
        <v>0</v>
      </c>
      <c r="AO121" s="121">
        <f t="shared" ca="1" si="173"/>
        <v>0</v>
      </c>
      <c r="AP121" s="121">
        <f t="shared" ca="1" si="173"/>
        <v>0</v>
      </c>
      <c r="AQ121" s="121">
        <f t="shared" ca="1" si="173"/>
        <v>0</v>
      </c>
      <c r="AR121" s="121">
        <f t="shared" si="173"/>
        <v>0</v>
      </c>
      <c r="AS121" s="121">
        <f t="shared" ca="1" si="173"/>
        <v>0</v>
      </c>
      <c r="AT121" s="121">
        <f t="shared" ca="1" si="173"/>
        <v>0</v>
      </c>
      <c r="AU121" s="121">
        <f t="shared" ca="1" si="173"/>
        <v>0</v>
      </c>
    </row>
    <row r="122" spans="1:47">
      <c r="A122">
        <v>6</v>
      </c>
      <c r="C122" s="164"/>
      <c r="D122" s="50" t="str">
        <f t="shared" si="164"/>
        <v>| 6 |</v>
      </c>
      <c r="E122" s="50" t="str">
        <f t="shared" ca="1" si="165"/>
        <v>ベルB</v>
      </c>
      <c r="F122" s="50" t="str">
        <f t="shared" si="166"/>
        <v xml:space="preserve">| </v>
      </c>
      <c r="G122" s="50">
        <f t="shared" ca="1" si="167"/>
        <v>0</v>
      </c>
      <c r="H122" s="50" t="str">
        <f t="shared" si="168"/>
        <v xml:space="preserve">| </v>
      </c>
      <c r="I122" s="165"/>
      <c r="J122" s="165" t="s">
        <v>215</v>
      </c>
      <c r="K122" s="50"/>
      <c r="L122" s="165" t="s">
        <v>215</v>
      </c>
      <c r="M122" s="50"/>
      <c r="N122" s="50" t="s">
        <v>215</v>
      </c>
      <c r="O122" s="43"/>
      <c r="P122" s="163"/>
      <c r="AF122" s="44"/>
      <c r="AG122" s="45">
        <f ca="1">AS$110</f>
        <v>1</v>
      </c>
      <c r="AH122" s="121">
        <f t="shared" ref="AH122:AU122" ca="1" si="174">IF(ISNA(AH19),0,IF(AH19="",0,IF(AH$110=$AG122,1,0)*AH19))</f>
        <v>0</v>
      </c>
      <c r="AI122" s="121">
        <f t="shared" ca="1" si="174"/>
        <v>0</v>
      </c>
      <c r="AJ122" s="121">
        <f t="shared" ca="1" si="174"/>
        <v>0</v>
      </c>
      <c r="AK122" s="121">
        <f t="shared" ca="1" si="174"/>
        <v>0</v>
      </c>
      <c r="AL122" s="121">
        <f t="shared" ca="1" si="174"/>
        <v>0</v>
      </c>
      <c r="AM122" s="121">
        <f t="shared" ca="1" si="174"/>
        <v>0</v>
      </c>
      <c r="AN122" s="121">
        <f t="shared" ca="1" si="174"/>
        <v>0</v>
      </c>
      <c r="AO122" s="121">
        <f t="shared" ca="1" si="174"/>
        <v>0</v>
      </c>
      <c r="AP122" s="121">
        <f t="shared" ca="1" si="174"/>
        <v>0</v>
      </c>
      <c r="AQ122" s="121">
        <f t="shared" ca="1" si="174"/>
        <v>0</v>
      </c>
      <c r="AR122" s="121">
        <f t="shared" ca="1" si="174"/>
        <v>0</v>
      </c>
      <c r="AS122" s="121">
        <f t="shared" si="174"/>
        <v>0</v>
      </c>
      <c r="AT122" s="121">
        <f t="shared" ca="1" si="174"/>
        <v>0</v>
      </c>
      <c r="AU122" s="121">
        <f t="shared" ca="1" si="174"/>
        <v>0</v>
      </c>
    </row>
    <row r="123" spans="1:47">
      <c r="A123">
        <v>7</v>
      </c>
      <c r="C123" s="164"/>
      <c r="D123" s="50" t="str">
        <f t="shared" si="164"/>
        <v>| 7 |</v>
      </c>
      <c r="E123" s="50" t="str">
        <f t="shared" ca="1" si="165"/>
        <v>アミス</v>
      </c>
      <c r="F123" s="50" t="str">
        <f t="shared" si="166"/>
        <v xml:space="preserve">| </v>
      </c>
      <c r="G123" s="50">
        <f t="shared" ca="1" si="167"/>
        <v>0</v>
      </c>
      <c r="H123" s="50" t="str">
        <f t="shared" si="168"/>
        <v xml:space="preserve">| </v>
      </c>
      <c r="I123" s="165"/>
      <c r="J123" s="165" t="s">
        <v>215</v>
      </c>
      <c r="K123" s="50"/>
      <c r="L123" s="165" t="s">
        <v>215</v>
      </c>
      <c r="M123" s="50"/>
      <c r="N123" s="50" t="s">
        <v>215</v>
      </c>
      <c r="O123" s="43"/>
      <c r="P123" s="163"/>
      <c r="AF123" s="44"/>
      <c r="AG123" s="45">
        <f ca="1">AT$110</f>
        <v>1</v>
      </c>
      <c r="AH123" s="121">
        <f t="shared" ref="AH123:AU123" ca="1" si="175">IF(ISNA(AH20),0,IF(AH20="",0,IF(AH$110=$AG123,1,0)*AH20))</f>
        <v>0</v>
      </c>
      <c r="AI123" s="121">
        <f t="shared" ca="1" si="175"/>
        <v>0</v>
      </c>
      <c r="AJ123" s="121">
        <f t="shared" ca="1" si="175"/>
        <v>0</v>
      </c>
      <c r="AK123" s="121">
        <f t="shared" ca="1" si="175"/>
        <v>0</v>
      </c>
      <c r="AL123" s="121">
        <f t="shared" ca="1" si="175"/>
        <v>0</v>
      </c>
      <c r="AM123" s="121">
        <f t="shared" ca="1" si="175"/>
        <v>0</v>
      </c>
      <c r="AN123" s="121">
        <f t="shared" ca="1" si="175"/>
        <v>0</v>
      </c>
      <c r="AO123" s="121">
        <f t="shared" ca="1" si="175"/>
        <v>0</v>
      </c>
      <c r="AP123" s="121">
        <f t="shared" ca="1" si="175"/>
        <v>0</v>
      </c>
      <c r="AQ123" s="121">
        <f t="shared" ca="1" si="175"/>
        <v>0</v>
      </c>
      <c r="AR123" s="121">
        <f t="shared" ca="1" si="175"/>
        <v>0</v>
      </c>
      <c r="AS123" s="121">
        <f t="shared" ca="1" si="175"/>
        <v>0</v>
      </c>
      <c r="AT123" s="121">
        <f t="shared" si="175"/>
        <v>0</v>
      </c>
      <c r="AU123" s="121">
        <f t="shared" ca="1" si="175"/>
        <v>0</v>
      </c>
    </row>
    <row r="124" spans="1:47">
      <c r="A124">
        <v>8</v>
      </c>
      <c r="C124" s="164"/>
      <c r="D124" s="50" t="str">
        <f t="shared" si="164"/>
        <v>| 8 |</v>
      </c>
      <c r="E124" s="50" t="str">
        <f t="shared" ca="1" si="165"/>
        <v>いた心</v>
      </c>
      <c r="F124" s="50" t="str">
        <f t="shared" si="166"/>
        <v xml:space="preserve">| </v>
      </c>
      <c r="G124" s="50">
        <f t="shared" ca="1" si="167"/>
        <v>0</v>
      </c>
      <c r="H124" s="50" t="str">
        <f t="shared" si="168"/>
        <v xml:space="preserve">| </v>
      </c>
      <c r="I124" s="165"/>
      <c r="J124" s="165" t="s">
        <v>215</v>
      </c>
      <c r="K124" s="50"/>
      <c r="L124" s="165" t="s">
        <v>215</v>
      </c>
      <c r="M124" s="50"/>
      <c r="N124" s="50" t="s">
        <v>215</v>
      </c>
      <c r="O124" s="43"/>
      <c r="P124" s="163"/>
      <c r="AF124" s="44"/>
      <c r="AG124" s="45">
        <f ca="1">AU$110</f>
        <v>1</v>
      </c>
      <c r="AH124" s="121">
        <f t="shared" ref="AH124:AU124" ca="1" si="176">IF(ISNA(AH21),0,IF(AH21="",0,IF(AH$110=$AG124,1,0)*AH21))</f>
        <v>0</v>
      </c>
      <c r="AI124" s="121">
        <f t="shared" ca="1" si="176"/>
        <v>0</v>
      </c>
      <c r="AJ124" s="121">
        <f t="shared" ca="1" si="176"/>
        <v>0</v>
      </c>
      <c r="AK124" s="121">
        <f t="shared" ca="1" si="176"/>
        <v>0</v>
      </c>
      <c r="AL124" s="121">
        <f t="shared" ca="1" si="176"/>
        <v>0</v>
      </c>
      <c r="AM124" s="121">
        <f t="shared" ca="1" si="176"/>
        <v>0</v>
      </c>
      <c r="AN124" s="121">
        <f t="shared" ca="1" si="176"/>
        <v>0</v>
      </c>
      <c r="AO124" s="121">
        <f t="shared" ca="1" si="176"/>
        <v>0</v>
      </c>
      <c r="AP124" s="121">
        <f t="shared" ca="1" si="176"/>
        <v>0</v>
      </c>
      <c r="AQ124" s="121">
        <f t="shared" ca="1" si="176"/>
        <v>0</v>
      </c>
      <c r="AR124" s="121">
        <f t="shared" ca="1" si="176"/>
        <v>0</v>
      </c>
      <c r="AS124" s="121">
        <f t="shared" ca="1" si="176"/>
        <v>0</v>
      </c>
      <c r="AT124" s="121">
        <f t="shared" ca="1" si="176"/>
        <v>0</v>
      </c>
      <c r="AU124" s="121">
        <f t="shared" si="176"/>
        <v>0</v>
      </c>
    </row>
    <row r="125" spans="1:47">
      <c r="A125">
        <v>9</v>
      </c>
      <c r="C125" s="164"/>
      <c r="D125" s="50" t="str">
        <f t="shared" si="164"/>
        <v>| 9 |</v>
      </c>
      <c r="E125" s="50" t="str">
        <f t="shared" ca="1" si="165"/>
        <v>ぷにず</v>
      </c>
      <c r="F125" s="50" t="str">
        <f t="shared" si="166"/>
        <v xml:space="preserve">| </v>
      </c>
      <c r="G125" s="50">
        <f t="shared" ca="1" si="167"/>
        <v>0</v>
      </c>
      <c r="H125" s="50" t="str">
        <f t="shared" si="168"/>
        <v xml:space="preserve">| </v>
      </c>
      <c r="I125" s="165"/>
      <c r="J125" s="165" t="s">
        <v>215</v>
      </c>
      <c r="K125" s="50"/>
      <c r="L125" s="165" t="s">
        <v>215</v>
      </c>
      <c r="M125" s="50"/>
      <c r="N125" s="50" t="s">
        <v>215</v>
      </c>
      <c r="O125" s="43"/>
      <c r="P125" s="163"/>
      <c r="AF125" s="44"/>
      <c r="AH125" s="139">
        <f t="shared" ref="AH125:AU125" ca="1" si="177">AH110-SUM(AH111:AH124)/100</f>
        <v>1</v>
      </c>
      <c r="AI125" s="139">
        <f t="shared" ca="1" si="177"/>
        <v>1</v>
      </c>
      <c r="AJ125" s="139">
        <f t="shared" ca="1" si="177"/>
        <v>1</v>
      </c>
      <c r="AK125" s="139">
        <f t="shared" ca="1" si="177"/>
        <v>1</v>
      </c>
      <c r="AL125" s="139">
        <f t="shared" ca="1" si="177"/>
        <v>1</v>
      </c>
      <c r="AM125" s="139">
        <f t="shared" ca="1" si="177"/>
        <v>1</v>
      </c>
      <c r="AN125" s="139">
        <f t="shared" ca="1" si="177"/>
        <v>1</v>
      </c>
      <c r="AO125" s="139">
        <f t="shared" ca="1" si="177"/>
        <v>1</v>
      </c>
      <c r="AP125" s="139">
        <f t="shared" ca="1" si="177"/>
        <v>1</v>
      </c>
      <c r="AQ125" s="139">
        <f t="shared" ca="1" si="177"/>
        <v>1</v>
      </c>
      <c r="AR125" s="139">
        <f t="shared" ca="1" si="177"/>
        <v>1</v>
      </c>
      <c r="AS125" s="139">
        <f t="shared" ca="1" si="177"/>
        <v>1</v>
      </c>
      <c r="AT125" s="139">
        <f t="shared" ca="1" si="177"/>
        <v>1</v>
      </c>
      <c r="AU125" s="139">
        <f t="shared" ca="1" si="177"/>
        <v>1</v>
      </c>
    </row>
    <row r="126" spans="1:47">
      <c r="A126">
        <v>10</v>
      </c>
      <c r="C126" s="164"/>
      <c r="D126" s="50" t="str">
        <f t="shared" si="164"/>
        <v>| 10 |</v>
      </c>
      <c r="E126" s="50" t="str">
        <f t="shared" ca="1" si="165"/>
        <v>ガーン</v>
      </c>
      <c r="F126" s="50" t="str">
        <f t="shared" si="166"/>
        <v xml:space="preserve">| </v>
      </c>
      <c r="G126" s="50">
        <f t="shared" ca="1" si="167"/>
        <v>0</v>
      </c>
      <c r="H126" s="50" t="str">
        <f t="shared" si="168"/>
        <v xml:space="preserve">| </v>
      </c>
      <c r="I126" s="165"/>
      <c r="J126" s="165" t="s">
        <v>215</v>
      </c>
      <c r="K126" s="50"/>
      <c r="L126" s="165" t="s">
        <v>215</v>
      </c>
      <c r="M126" s="50"/>
      <c r="N126" s="50" t="s">
        <v>215</v>
      </c>
      <c r="O126" s="43"/>
      <c r="P126" s="163"/>
      <c r="AF126" s="44"/>
      <c r="AG126" t="s">
        <v>220</v>
      </c>
      <c r="AH126" s="166">
        <f t="shared" ref="AH126:AU126" ca="1" si="178">RANK(AH125,$AH125:$AU125,1)</f>
        <v>1</v>
      </c>
      <c r="AI126" s="167">
        <f t="shared" ca="1" si="178"/>
        <v>1</v>
      </c>
      <c r="AJ126" s="167">
        <f t="shared" ca="1" si="178"/>
        <v>1</v>
      </c>
      <c r="AK126" s="167">
        <f t="shared" ca="1" si="178"/>
        <v>1</v>
      </c>
      <c r="AL126" s="167">
        <f t="shared" ca="1" si="178"/>
        <v>1</v>
      </c>
      <c r="AM126" s="167">
        <f t="shared" ca="1" si="178"/>
        <v>1</v>
      </c>
      <c r="AN126" s="167">
        <f t="shared" ca="1" si="178"/>
        <v>1</v>
      </c>
      <c r="AO126" s="167">
        <f t="shared" ca="1" si="178"/>
        <v>1</v>
      </c>
      <c r="AP126" s="167">
        <f t="shared" ca="1" si="178"/>
        <v>1</v>
      </c>
      <c r="AQ126" s="167">
        <f t="shared" ca="1" si="178"/>
        <v>1</v>
      </c>
      <c r="AR126" s="167">
        <f t="shared" ca="1" si="178"/>
        <v>1</v>
      </c>
      <c r="AS126" s="167">
        <f t="shared" ca="1" si="178"/>
        <v>1</v>
      </c>
      <c r="AT126" s="167">
        <f t="shared" ca="1" si="178"/>
        <v>1</v>
      </c>
      <c r="AU126" s="168">
        <f t="shared" ca="1" si="178"/>
        <v>1</v>
      </c>
    </row>
    <row r="127" spans="1:47">
      <c r="A127">
        <v>11</v>
      </c>
      <c r="C127" s="164"/>
      <c r="D127" s="50" t="str">
        <f t="shared" si="164"/>
        <v/>
      </c>
      <c r="E127" s="50" t="str">
        <f t="shared" si="165"/>
        <v/>
      </c>
      <c r="F127" s="50" t="str">
        <f t="shared" si="166"/>
        <v/>
      </c>
      <c r="G127" s="50" t="str">
        <f t="shared" si="167"/>
        <v/>
      </c>
      <c r="H127" s="50" t="str">
        <f t="shared" si="168"/>
        <v/>
      </c>
      <c r="I127" s="43"/>
      <c r="J127" s="43"/>
      <c r="K127" s="43"/>
      <c r="L127" s="43"/>
      <c r="M127" s="43"/>
      <c r="N127" s="43"/>
      <c r="O127" s="43"/>
      <c r="P127" s="163"/>
      <c r="AF127" s="44"/>
      <c r="AG127" t="s">
        <v>221</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c r="A128">
        <v>12</v>
      </c>
      <c r="C128" s="164"/>
      <c r="D128" s="50" t="str">
        <f t="shared" si="164"/>
        <v/>
      </c>
      <c r="E128" s="50" t="str">
        <f t="shared" si="165"/>
        <v/>
      </c>
      <c r="F128" s="50" t="str">
        <f t="shared" si="166"/>
        <v/>
      </c>
      <c r="G128" s="50" t="str">
        <f t="shared" si="167"/>
        <v/>
      </c>
      <c r="H128" s="50" t="str">
        <f t="shared" si="168"/>
        <v/>
      </c>
      <c r="I128" s="43"/>
      <c r="J128" s="43"/>
      <c r="K128" s="43"/>
      <c r="L128" s="43"/>
      <c r="M128" s="43"/>
      <c r="N128" s="43"/>
      <c r="O128" s="43"/>
      <c r="P128" s="163"/>
      <c r="AF128" s="44"/>
      <c r="AH128" s="45">
        <f t="shared" ref="AH128:AU128" ca="1" si="179">AH126+AH127/100</f>
        <v>1.01</v>
      </c>
      <c r="AI128" s="45">
        <f t="shared" ca="1" si="179"/>
        <v>1.02</v>
      </c>
      <c r="AJ128" s="45">
        <f t="shared" ca="1" si="179"/>
        <v>1.03</v>
      </c>
      <c r="AK128" s="45">
        <f t="shared" ca="1" si="179"/>
        <v>1.04</v>
      </c>
      <c r="AL128" s="45">
        <f t="shared" ca="1" si="179"/>
        <v>1.05</v>
      </c>
      <c r="AM128" s="45">
        <f t="shared" ca="1" si="179"/>
        <v>1.06</v>
      </c>
      <c r="AN128" s="45">
        <f t="shared" ca="1" si="179"/>
        <v>1.07</v>
      </c>
      <c r="AO128" s="45">
        <f t="shared" ca="1" si="179"/>
        <v>1.08</v>
      </c>
      <c r="AP128" s="45">
        <f t="shared" ca="1" si="179"/>
        <v>1.0900000000000001</v>
      </c>
      <c r="AQ128" s="45">
        <f t="shared" ca="1" si="179"/>
        <v>1.1000000000000001</v>
      </c>
      <c r="AR128" s="45">
        <f t="shared" ca="1" si="179"/>
        <v>1.1100000000000001</v>
      </c>
      <c r="AS128" s="45">
        <f t="shared" ca="1" si="179"/>
        <v>1.1200000000000001</v>
      </c>
      <c r="AT128" s="45">
        <f t="shared" ca="1" si="179"/>
        <v>1.1299999999999999</v>
      </c>
      <c r="AU128" s="45">
        <f t="shared" ca="1" si="179"/>
        <v>1.1400000000000001</v>
      </c>
    </row>
    <row r="129" spans="1:47">
      <c r="A129">
        <v>13</v>
      </c>
      <c r="C129" s="164"/>
      <c r="D129" s="50" t="str">
        <f t="shared" si="164"/>
        <v/>
      </c>
      <c r="E129" s="50" t="str">
        <f t="shared" si="165"/>
        <v/>
      </c>
      <c r="F129" s="50" t="str">
        <f t="shared" si="166"/>
        <v/>
      </c>
      <c r="G129" s="50" t="str">
        <f t="shared" si="167"/>
        <v/>
      </c>
      <c r="H129" s="50" t="str">
        <f t="shared" si="168"/>
        <v/>
      </c>
      <c r="I129" s="43"/>
      <c r="J129" s="43"/>
      <c r="K129" s="43"/>
      <c r="L129" s="43"/>
      <c r="M129" s="43"/>
      <c r="N129" s="43"/>
      <c r="O129" s="43"/>
      <c r="P129" s="163"/>
      <c r="AF129" s="44"/>
      <c r="AG129" t="s">
        <v>222</v>
      </c>
      <c r="AH129" s="169">
        <f t="shared" ref="AH129:AU129" ca="1" si="180">RANK(AH128,$AH128:$AU128,1)</f>
        <v>1</v>
      </c>
      <c r="AI129" s="170">
        <f t="shared" ca="1" si="180"/>
        <v>2</v>
      </c>
      <c r="AJ129" s="170">
        <f t="shared" ca="1" si="180"/>
        <v>3</v>
      </c>
      <c r="AK129" s="170">
        <f t="shared" ca="1" si="180"/>
        <v>4</v>
      </c>
      <c r="AL129" s="170">
        <f t="shared" ca="1" si="180"/>
        <v>5</v>
      </c>
      <c r="AM129" s="170">
        <f t="shared" ca="1" si="180"/>
        <v>6</v>
      </c>
      <c r="AN129" s="170">
        <f t="shared" ca="1" si="180"/>
        <v>7</v>
      </c>
      <c r="AO129" s="170">
        <f t="shared" ca="1" si="180"/>
        <v>8</v>
      </c>
      <c r="AP129" s="170">
        <f t="shared" ca="1" si="180"/>
        <v>9</v>
      </c>
      <c r="AQ129" s="170">
        <f t="shared" ca="1" si="180"/>
        <v>10</v>
      </c>
      <c r="AR129" s="170">
        <f t="shared" ca="1" si="180"/>
        <v>11</v>
      </c>
      <c r="AS129" s="170">
        <f t="shared" ca="1" si="180"/>
        <v>12</v>
      </c>
      <c r="AT129" s="170">
        <f t="shared" ca="1" si="180"/>
        <v>13</v>
      </c>
      <c r="AU129" s="171">
        <f t="shared" ca="1" si="180"/>
        <v>14</v>
      </c>
    </row>
    <row r="130" spans="1:47">
      <c r="C130" s="164"/>
      <c r="D130" s="43"/>
      <c r="E130" s="43"/>
      <c r="F130" s="43"/>
      <c r="G130" s="43"/>
      <c r="H130" s="43"/>
      <c r="I130" s="43"/>
      <c r="J130" s="43"/>
      <c r="K130" s="43"/>
      <c r="L130" s="43"/>
      <c r="M130" s="43"/>
      <c r="N130" s="43"/>
      <c r="O130" s="43"/>
      <c r="P130" s="163"/>
      <c r="AF130" s="44"/>
      <c r="AG130" t="s">
        <v>184</v>
      </c>
      <c r="AH130" s="172">
        <f t="shared" ref="AH130:AU130" ca="1" si="181">AH27</f>
        <v>0</v>
      </c>
      <c r="AI130" s="103">
        <f t="shared" ca="1" si="181"/>
        <v>0</v>
      </c>
      <c r="AJ130" s="103">
        <f t="shared" ca="1" si="181"/>
        <v>0</v>
      </c>
      <c r="AK130" s="103">
        <f t="shared" ca="1" si="181"/>
        <v>0</v>
      </c>
      <c r="AL130" s="103">
        <f t="shared" ca="1" si="181"/>
        <v>0</v>
      </c>
      <c r="AM130" s="103">
        <f t="shared" ca="1" si="181"/>
        <v>0</v>
      </c>
      <c r="AN130" s="103">
        <f t="shared" ca="1" si="181"/>
        <v>0</v>
      </c>
      <c r="AO130" s="103">
        <f t="shared" ca="1" si="181"/>
        <v>0</v>
      </c>
      <c r="AP130" s="103">
        <f t="shared" ca="1" si="181"/>
        <v>0</v>
      </c>
      <c r="AQ130" s="103">
        <f t="shared" ca="1" si="181"/>
        <v>0</v>
      </c>
      <c r="AR130" s="103">
        <f t="shared" ca="1" si="181"/>
        <v>0</v>
      </c>
      <c r="AS130" s="103">
        <f t="shared" ca="1" si="181"/>
        <v>0</v>
      </c>
      <c r="AT130" s="103">
        <f t="shared" ca="1" si="181"/>
        <v>0</v>
      </c>
      <c r="AU130" s="104">
        <f t="shared" ca="1" si="181"/>
        <v>0</v>
      </c>
    </row>
    <row r="131" spans="1:47">
      <c r="C131" s="164"/>
      <c r="D131" s="43"/>
      <c r="E131" s="43"/>
      <c r="F131" s="43"/>
      <c r="G131" s="43"/>
      <c r="H131" s="43"/>
      <c r="I131" s="43"/>
      <c r="J131" s="43"/>
      <c r="K131" s="43"/>
      <c r="L131" s="43"/>
      <c r="M131" s="43"/>
      <c r="N131" s="43"/>
      <c r="O131" s="43"/>
      <c r="P131" s="163"/>
      <c r="AF131" s="44"/>
      <c r="AG131" t="s">
        <v>223</v>
      </c>
      <c r="AH131" s="173" t="str">
        <f t="shared" ref="AH131:AU131" si="182">AH7</f>
        <v>騎士道</v>
      </c>
      <c r="AI131" s="111" t="str">
        <f t="shared" si="182"/>
        <v>マフィ</v>
      </c>
      <c r="AJ131" s="111" t="str">
        <f t="shared" si="182"/>
        <v>やかた</v>
      </c>
      <c r="AK131" s="111" t="str">
        <f t="shared" si="182"/>
        <v>タニシ</v>
      </c>
      <c r="AL131" s="111" t="str">
        <f t="shared" si="182"/>
        <v>トラプ</v>
      </c>
      <c r="AM131" s="111" t="str">
        <f t="shared" si="182"/>
        <v>ベルB</v>
      </c>
      <c r="AN131" s="111" t="str">
        <f t="shared" si="182"/>
        <v>アミス</v>
      </c>
      <c r="AO131" s="111" t="str">
        <f t="shared" si="182"/>
        <v>いた心</v>
      </c>
      <c r="AP131" s="111" t="str">
        <f t="shared" si="182"/>
        <v>ぷにず</v>
      </c>
      <c r="AQ131" s="111" t="str">
        <f t="shared" si="182"/>
        <v>ガーン</v>
      </c>
      <c r="AR131" s="111" t="str">
        <f t="shared" si="182"/>
        <v/>
      </c>
      <c r="AS131" s="111" t="str">
        <f t="shared" si="182"/>
        <v/>
      </c>
      <c r="AT131" s="111" t="str">
        <f t="shared" si="182"/>
        <v/>
      </c>
      <c r="AU131" s="112" t="str">
        <f t="shared" si="182"/>
        <v/>
      </c>
    </row>
    <row r="132" spans="1:47">
      <c r="C132" s="164"/>
      <c r="D132" s="43"/>
      <c r="E132" s="43"/>
      <c r="F132" s="43"/>
      <c r="G132" s="43"/>
      <c r="H132" s="43"/>
      <c r="I132" s="43"/>
      <c r="J132" s="43"/>
      <c r="K132" s="43"/>
      <c r="L132" s="43"/>
      <c r="M132" s="43"/>
      <c r="N132" s="43"/>
      <c r="O132" s="43"/>
      <c r="P132" s="163"/>
      <c r="AF132" s="44"/>
    </row>
    <row r="133" spans="1:47">
      <c r="C133" s="174"/>
      <c r="D133" s="175"/>
      <c r="E133" s="175"/>
      <c r="F133" s="175"/>
      <c r="G133" s="175"/>
      <c r="H133" s="175"/>
      <c r="I133" s="175"/>
      <c r="J133" s="175"/>
      <c r="K133" s="175"/>
      <c r="L133" s="175"/>
      <c r="M133" s="175"/>
      <c r="N133" s="175"/>
      <c r="O133" s="175"/>
      <c r="P133" s="176"/>
      <c r="AF133" s="44"/>
    </row>
    <row r="134" spans="1:47">
      <c r="AF134" s="44"/>
    </row>
    <row r="135" spans="1:47">
      <c r="AF135" s="44"/>
    </row>
  </sheetData>
  <sheetProtection selectLockedCells="1" selectUnlockedCells="1"/>
  <mergeCells count="8">
    <mergeCell ref="R55:AC56"/>
    <mergeCell ref="T68:AB70"/>
    <mergeCell ref="K3:AC3"/>
    <mergeCell ref="K4:AC4"/>
    <mergeCell ref="K5:AC5"/>
    <mergeCell ref="R38:Z40"/>
    <mergeCell ref="Q43:Y50"/>
    <mergeCell ref="R52:Z54"/>
  </mergeCells>
  <phoneticPr fontId="21"/>
  <conditionalFormatting sqref="Q43:Y50">
    <cfRule type="expression" dxfId="2" priority="1" stopIfTrue="1">
      <formula>IF(リーグＤ!A1="",0,1)</formula>
    </cfRule>
  </conditionalFormatting>
  <pageMargins left="0.7" right="0.7" top="0.75" bottom="0.75" header="0.51180555555555551" footer="0.51180555555555551"/>
  <pageSetup paperSize="9" firstPageNumber="0"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dimension ref="A1:AV135"/>
  <sheetViews>
    <sheetView topLeftCell="D1" zoomScale="75" zoomScaleNormal="75" workbookViewId="0">
      <selection activeCell="I20" sqref="I20"/>
    </sheetView>
  </sheetViews>
  <sheetFormatPr defaultRowHeight="13.5" outlineLevelCol="1"/>
  <cols>
    <col min="1" max="1" width="7.125" customWidth="1"/>
    <col min="2" max="2" width="9.125" customWidth="1"/>
    <col min="3" max="3" width="8.125" customWidth="1"/>
    <col min="4" max="4" width="10.125" customWidth="1"/>
    <col min="5" max="30" width="7.125" customWidth="1"/>
    <col min="31" max="31" width="5.625" customWidth="1"/>
    <col min="32" max="32" width="5.625" customWidth="1" outlineLevel="1"/>
    <col min="33" max="47" width="6.625" customWidth="1" outlineLevel="1"/>
    <col min="48" max="48" width="9" outlineLevel="1"/>
  </cols>
  <sheetData>
    <row r="1" spans="1:47" ht="13.5" customHeight="1">
      <c r="A1" t="s">
        <v>0</v>
      </c>
      <c r="B1" s="41" t="s">
        <v>12</v>
      </c>
      <c r="E1" s="42"/>
      <c r="F1" s="42"/>
      <c r="G1" s="42"/>
      <c r="H1" s="42"/>
      <c r="I1" s="42"/>
      <c r="K1" s="42"/>
      <c r="AE1" s="43"/>
      <c r="AF1" s="44"/>
    </row>
    <row r="2" spans="1:47" ht="14.25" customHeight="1">
      <c r="A2" t="s">
        <v>178</v>
      </c>
      <c r="B2" s="45">
        <f>VLOOKUP($B1,リーグ割り当て!B3:C12,2,FALSE)</f>
        <v>12</v>
      </c>
      <c r="E2" s="42"/>
      <c r="F2" s="46"/>
      <c r="G2" s="47"/>
      <c r="H2" s="42"/>
      <c r="I2" s="42"/>
      <c r="K2" s="42"/>
      <c r="U2" s="48"/>
      <c r="V2" s="48"/>
      <c r="W2" s="48"/>
      <c r="X2" s="48"/>
      <c r="Y2" s="48"/>
      <c r="Z2" s="48"/>
      <c r="AA2" s="48"/>
      <c r="AB2" s="48"/>
      <c r="AC2" s="48"/>
      <c r="AD2" s="48"/>
      <c r="AE2" s="43"/>
      <c r="AF2" s="44" t="s">
        <v>179</v>
      </c>
    </row>
    <row r="3" spans="1:47" ht="14.25" customHeight="1">
      <c r="A3" s="49" t="s">
        <v>180</v>
      </c>
      <c r="B3" s="49">
        <f>MATCH($B$2,対戦表!$A$3:A123,0)</f>
        <v>82</v>
      </c>
      <c r="E3" s="42"/>
      <c r="F3" s="42"/>
      <c r="G3" s="47"/>
      <c r="H3" s="42"/>
      <c r="I3" s="42"/>
      <c r="K3" s="234" t="s">
        <v>181</v>
      </c>
      <c r="L3" s="234"/>
      <c r="M3" s="234"/>
      <c r="N3" s="234"/>
      <c r="O3" s="234"/>
      <c r="P3" s="234"/>
      <c r="Q3" s="234"/>
      <c r="R3" s="234"/>
      <c r="S3" s="234"/>
      <c r="T3" s="234"/>
      <c r="U3" s="234"/>
      <c r="V3" s="234"/>
      <c r="W3" s="234"/>
      <c r="X3" s="234"/>
      <c r="Y3" s="234"/>
      <c r="Z3" s="234"/>
      <c r="AA3" s="234"/>
      <c r="AB3" s="234"/>
      <c r="AC3" s="234"/>
      <c r="AD3" s="48"/>
      <c r="AE3" s="43"/>
      <c r="AF3" s="44"/>
    </row>
    <row r="4" spans="1:47" ht="14.25" customHeight="1">
      <c r="A4" s="49"/>
      <c r="B4" s="49"/>
      <c r="E4" s="42"/>
      <c r="F4" s="50"/>
      <c r="G4" s="50"/>
      <c r="H4" s="50"/>
      <c r="I4" s="42"/>
      <c r="K4" s="235" t="str">
        <f ca="1">CONCATENATE(B1," ",I6,I7,I8,I9,I10,I11,I12,I13,I14,I15,I16,I17,I18,I19)</f>
        <v xml:space="preserve">E 1:休み/0pt 2:てんし/0pt 3:FRE/0pt 4:YDK/0pt 5:さんぽ/0pt 6:SED/0pt 7:はれむ/0pt 8:せにゃ/0pt 9:虹かん/0pt 10:猫王国/0pt 11:風林火/0pt 12:QVC/0pt </v>
      </c>
      <c r="L4" s="235"/>
      <c r="M4" s="235"/>
      <c r="N4" s="235"/>
      <c r="O4" s="235"/>
      <c r="P4" s="235"/>
      <c r="Q4" s="235"/>
      <c r="R4" s="235"/>
      <c r="S4" s="235"/>
      <c r="T4" s="235"/>
      <c r="U4" s="235"/>
      <c r="V4" s="235"/>
      <c r="W4" s="235"/>
      <c r="X4" s="235"/>
      <c r="Y4" s="235"/>
      <c r="Z4" s="235"/>
      <c r="AA4" s="235"/>
      <c r="AB4" s="235"/>
      <c r="AC4" s="235"/>
      <c r="AD4" s="48"/>
      <c r="AE4" s="43"/>
      <c r="AF4" s="44"/>
    </row>
    <row r="5" spans="1:47" ht="14.25" customHeight="1">
      <c r="A5" s="51" t="s">
        <v>182</v>
      </c>
      <c r="B5" s="52" t="str">
        <f>リーグ割り当て!C17</f>
        <v>名前</v>
      </c>
      <c r="C5" s="52" t="str">
        <f>リーグ割り当て!D17</f>
        <v>CR担当</v>
      </c>
      <c r="D5" s="53" t="str">
        <f>リーグ割り当て!E17</f>
        <v>ヘルプ、他</v>
      </c>
      <c r="E5" s="42"/>
      <c r="F5" s="51" t="s">
        <v>183</v>
      </c>
      <c r="G5" s="52" t="s">
        <v>28</v>
      </c>
      <c r="H5" s="53" t="s">
        <v>184</v>
      </c>
      <c r="K5" s="236" t="s">
        <v>185</v>
      </c>
      <c r="L5" s="236"/>
      <c r="M5" s="236"/>
      <c r="N5" s="236"/>
      <c r="O5" s="236"/>
      <c r="P5" s="236"/>
      <c r="Q5" s="236"/>
      <c r="R5" s="236"/>
      <c r="S5" s="236"/>
      <c r="T5" s="236"/>
      <c r="U5" s="236"/>
      <c r="V5" s="236"/>
      <c r="W5" s="236"/>
      <c r="X5" s="236"/>
      <c r="Y5" s="236"/>
      <c r="Z5" s="236"/>
      <c r="AA5" s="236"/>
      <c r="AB5" s="236"/>
      <c r="AC5" s="236"/>
      <c r="AE5" s="43"/>
      <c r="AF5" s="44"/>
    </row>
    <row r="6" spans="1:47" ht="14.25" customHeight="1">
      <c r="A6" s="54">
        <v>1</v>
      </c>
      <c r="B6" s="55" t="str">
        <f>IF($A6&lt;=$B$2,INDEX(リーグ割り当て!$C$18:$E$117,$A6+VLOOKUP($B$1,リーグ割り当て!$B$3:$E$12,4,FALSE),1),"")</f>
        <v>休み</v>
      </c>
      <c r="C6" s="55" t="str">
        <f>IF($A6&lt;=$B$2,INDEX(リーグ割り当て!$C$18:$E$117,$A6+VLOOKUP($B$1,リーグ割り当て!$B$3:$E$12,4,FALSE),2),"")</f>
        <v>休み</v>
      </c>
      <c r="D6" s="56">
        <f>IF($A6&lt;=$B$2,INDEX(リーグ割り当て!$C$18:$E$117,$A6+VLOOKUP($B$1,リーグ割り当て!$B$3:$E$12,4,FALSE),3),"")</f>
        <v>0</v>
      </c>
      <c r="F6" s="54">
        <v>1</v>
      </c>
      <c r="G6" s="57" t="str">
        <f t="shared" ref="G6:G19" ca="1" si="0">HLOOKUP(F6,$AH$129:$AU$131,3,FALSE)</f>
        <v>休み</v>
      </c>
      <c r="H6" s="58">
        <f t="shared" ref="H6:H19" ca="1" si="1">HLOOKUP(F6,$AH$129:$AU$131,2,FALSE)</f>
        <v>0</v>
      </c>
      <c r="I6" s="59" t="str">
        <f t="shared" ref="I6:I18" ca="1" si="2">IF(G6="","",CONCATENATE(F6,":",G6,"/",H6,"pt "))</f>
        <v xml:space="preserve">1:休み/0pt </v>
      </c>
      <c r="K6" s="60" t="str">
        <f t="shared" ref="K6:K18" ca="1" si="3">IF(2*ROUNDDOWN((B$2+1)/2,0)&gt;A6,CONCATENATE(A6,"回戦 ",Q6,R6,S6,T6,U6,V6,W6,X6,Y6,Z6,AA6,AB6,AC6),"")</f>
        <v>1回戦 休み - QVC / てんし - 風林火 / FRE-猫王国 / YDK - 虹かん / さんぽ - せにゃ / SED - はれむ</v>
      </c>
      <c r="L6" s="61"/>
      <c r="M6" s="61"/>
      <c r="N6" s="61"/>
      <c r="O6" s="61"/>
      <c r="P6" s="61"/>
      <c r="Q6" s="62" t="str">
        <f t="shared" ref="Q6:Q18" ca="1" si="4">IF(B23="-",CONCATENATE(B$22,"お休み"),IF(MATCH(B$22,$B$6:$B$19,0)&lt;MATCH(B23,$B$6:$B$19,0),CONCATENATE(B$22," - ",B23),""))</f>
        <v>休み - QVC</v>
      </c>
      <c r="R6" s="62" t="str">
        <f t="shared" ref="R6:R18" ca="1" si="5">IF(D23="-",CONCATENATE(" / ",B$22,"お休み"),IF(MATCH(D$22,$B$6:$B$19,0)&lt;MATCH(D23,$B$6:$B$19,0),CONCATENATE(" / ",D$22," - ",D23),""))</f>
        <v xml:space="preserve"> / てんし - 風林火</v>
      </c>
      <c r="S6" s="62" t="str">
        <f t="shared" ref="S6:S18" ca="1" si="6">IF(F23="-",CONCATENATE(" / ",F$22,"お休み"),IF(MATCH(F$22,$B$6:$B$19,0)&lt;MATCH(F23,$B$6:$B$19,0),CONCATENATE(" / ",F$22,"-",F23),""))</f>
        <v xml:space="preserve"> / FRE-猫王国</v>
      </c>
      <c r="T6" s="62" t="str">
        <f t="shared" ref="T6:T18" ca="1" si="7">IF(H23="-",CONCATENATE(" / ",H$22,"お休み"),IF(MATCH(H$22,$B$6:$B$19,0)&lt;MATCH(H23,$B$6:$B$19,0),CONCATENATE(" / ",H$22," - ",H23),""))</f>
        <v xml:space="preserve"> / YDK - 虹かん</v>
      </c>
      <c r="U6" s="62" t="str">
        <f t="shared" ref="U6:U18" ca="1" si="8">IF(J23="-",CONCATENATE(" / ",J$22,"お休み"),IF(MATCH(J$22,$B$6:$B$19,0)&lt;MATCH(J23,$B$6:$B$19,0),CONCATENATE(" / ",J$22," - ",J23),""))</f>
        <v xml:space="preserve"> / さんぽ - せにゃ</v>
      </c>
      <c r="V6" s="62" t="str">
        <f t="shared" ref="V6:V18" ca="1" si="9">IF(L23="-",CONCATENATE(" / ",L$22,"お休み"),IF(MATCH(L$22,$B$6:$B$19,0)&lt;MATCH(L23,$B$6:$B$19,0),CONCATENATE(" / ",L$22," - ",L23),""))</f>
        <v xml:space="preserve"> / SED - はれむ</v>
      </c>
      <c r="W6" s="62" t="str">
        <f t="shared" ref="W6:W18" ca="1" si="10">IF(N23="-",CONCATENATE(" / ",N$22,"お休み"),IF(MATCH(N$22,$B$6:$B$19,0)&lt;MATCH(N23,$B$6:$B$19,0),CONCATENATE(" / ",N$22," - ",N23),""))</f>
        <v/>
      </c>
      <c r="X6" s="62" t="str">
        <f t="shared" ref="X6:X18" ca="1" si="11">IF(P23="-",CONCATENATE(" / ",P$22,"お休み"),IF(MATCH(P$22,$B$6:$B$19,0)&lt;MATCH(P23,$B$6:$B$19,0),CONCATENATE(" / ",P$22," - ",P23),""))</f>
        <v/>
      </c>
      <c r="Y6" s="62" t="str">
        <f t="shared" ref="Y6:Y18" ca="1" si="12">IF(R23="-",CONCATENATE(" / ",R$22,"お休み"),IF(MATCH(R$22,$B$6:$B$19,0)&lt;MATCH(R23,$B$6:$B$19,0),CONCATENATE(" / ",R$22," - ",R23),""))</f>
        <v/>
      </c>
      <c r="Z6" s="62" t="str">
        <f t="shared" ref="Z6:Z18" ca="1" si="13">IF(T23="-",CONCATENATE(" / ",T$22,"お休み"),IF(T23="-",CONCATENATE(" / ",T$22,"お休み"),IF(MATCH(T$22,$B$6:$B$19,0)&lt;MATCH(T23,$B$6:$B$19,0),CONCATENATE(" / ",T$22," - ",T23),"")))</f>
        <v/>
      </c>
      <c r="AA6" s="62" t="str">
        <f t="shared" ref="AA6:AA18" ca="1" si="14">IF(V23="-",CONCATENATE(" / ",V$22,"お休み"),IF(MATCH(V$22,$B$6:$B$19,0)&lt;MATCH(V23,$B$6:$B$19,0),CONCATENATE("/ ",V$22,"-",V23),""))</f>
        <v/>
      </c>
      <c r="AB6" s="62" t="str">
        <f t="shared" ref="AB6:AB18" ca="1" si="15">IF(X23="-",CONCATENATE(" / ",X$22,"お休み"),IF(MATCH(X$22,$B$6:$B$19,0)&lt;MATCH(X23,$B$6:$B$19,0),CONCATENATE("/ ",X$22,"-",X23),""))</f>
        <v/>
      </c>
      <c r="AC6" s="63" t="str">
        <f t="shared" ref="AC6:AC18" ca="1" si="16">IF(Z23="-",CONCATENATE(" / ",Z$22,"お休み"),IF(MATCH(Z$22,$B$6:$B$19,0)&lt;MATCH(Z23,$B$6:$B$19,0),CONCATENATE("/ ",Z$22,"-",Z23),""))</f>
        <v/>
      </c>
      <c r="AE6" s="43"/>
      <c r="AF6" s="44"/>
    </row>
    <row r="7" spans="1:47">
      <c r="A7" s="54">
        <v>2</v>
      </c>
      <c r="B7" s="55" t="str">
        <f>IF($A7&lt;=$B$2,INDEX(リーグ割り当て!$C$18:$E$117,$A7+VLOOKUP($B$1,リーグ割り当て!$B$3:$E$12,4,FALSE),1),"")</f>
        <v>てんし</v>
      </c>
      <c r="C7" s="55" t="str">
        <f>IF($A7&lt;=$B$2,INDEX(リーグ割り当て!$C$18:$E$117,$A7+VLOOKUP($B$1,リーグ割り当て!$B$3:$E$12,4,FALSE),2),"")</f>
        <v>ぷちしゅう　クレスト</v>
      </c>
      <c r="D7" s="56">
        <f>IF($A7&lt;=$B$2,INDEX(リーグ割り当て!$C$18:$E$117,$A7+VLOOKUP($B$1,リーグ割り当て!$B$3:$E$12,4,FALSE),3),"")</f>
        <v>0</v>
      </c>
      <c r="F7" s="54">
        <v>2</v>
      </c>
      <c r="G7" s="57" t="str">
        <f t="shared" ca="1" si="0"/>
        <v>てんし</v>
      </c>
      <c r="H7" s="58">
        <f t="shared" ca="1" si="1"/>
        <v>0</v>
      </c>
      <c r="I7" s="59" t="str">
        <f t="shared" ca="1" si="2"/>
        <v xml:space="preserve">2:てんし/0pt </v>
      </c>
      <c r="K7" s="60" t="str">
        <f t="shared" ca="1" si="3"/>
        <v>2回戦 休み - 風林火 / てんし - 虹かん / FRE-せにゃ / YDK - はれむ / さんぽ - SED / 猫王国 - QVC</v>
      </c>
      <c r="L7" s="61"/>
      <c r="M7" s="61"/>
      <c r="N7" s="61"/>
      <c r="O7" s="61"/>
      <c r="P7" s="61"/>
      <c r="Q7" s="62" t="str">
        <f t="shared" ca="1" si="4"/>
        <v>休み - 風林火</v>
      </c>
      <c r="R7" s="62" t="str">
        <f t="shared" ca="1" si="5"/>
        <v xml:space="preserve"> / てんし - 虹かん</v>
      </c>
      <c r="S7" s="62" t="str">
        <f t="shared" ca="1" si="6"/>
        <v xml:space="preserve"> / FRE-せにゃ</v>
      </c>
      <c r="T7" s="62" t="str">
        <f t="shared" ca="1" si="7"/>
        <v xml:space="preserve"> / YDK - はれむ</v>
      </c>
      <c r="U7" s="62" t="str">
        <f t="shared" ca="1" si="8"/>
        <v xml:space="preserve"> / さんぽ - SED</v>
      </c>
      <c r="V7" s="62" t="str">
        <f t="shared" ca="1" si="9"/>
        <v/>
      </c>
      <c r="W7" s="62" t="str">
        <f t="shared" ca="1" si="10"/>
        <v/>
      </c>
      <c r="X7" s="62" t="str">
        <f t="shared" ca="1" si="11"/>
        <v/>
      </c>
      <c r="Y7" s="62" t="str">
        <f t="shared" ca="1" si="12"/>
        <v/>
      </c>
      <c r="Z7" s="62" t="str">
        <f t="shared" ca="1" si="13"/>
        <v xml:space="preserve"> / 猫王国 - QVC</v>
      </c>
      <c r="AA7" s="62" t="str">
        <f t="shared" ca="1" si="14"/>
        <v/>
      </c>
      <c r="AB7" s="62" t="str">
        <f t="shared" ca="1" si="15"/>
        <v/>
      </c>
      <c r="AC7" s="63" t="str">
        <f t="shared" ca="1" si="16"/>
        <v/>
      </c>
      <c r="AE7" s="43"/>
      <c r="AF7" s="44"/>
      <c r="AG7" s="64"/>
      <c r="AH7" s="65" t="str">
        <f>B22</f>
        <v>休み</v>
      </c>
      <c r="AI7" s="65" t="str">
        <f>D22</f>
        <v>てんし</v>
      </c>
      <c r="AJ7" s="65" t="str">
        <f>F22</f>
        <v>FRE</v>
      </c>
      <c r="AK7" s="65" t="str">
        <f>H22</f>
        <v>YDK</v>
      </c>
      <c r="AL7" s="65" t="str">
        <f>J22</f>
        <v>さんぽ</v>
      </c>
      <c r="AM7" s="65" t="str">
        <f>L22</f>
        <v>SED</v>
      </c>
      <c r="AN7" s="65" t="str">
        <f>N22</f>
        <v>はれむ</v>
      </c>
      <c r="AO7" s="65" t="str">
        <f>P22</f>
        <v>せにゃ</v>
      </c>
      <c r="AP7" s="65" t="str">
        <f>R22</f>
        <v>虹かん</v>
      </c>
      <c r="AQ7" s="65" t="str">
        <f>T22</f>
        <v>猫王国</v>
      </c>
      <c r="AR7" s="65" t="str">
        <f>V22</f>
        <v>風林火</v>
      </c>
      <c r="AS7" s="65" t="str">
        <f>X22</f>
        <v>QVC</v>
      </c>
      <c r="AT7" s="65" t="str">
        <f>Z22</f>
        <v/>
      </c>
      <c r="AU7" s="66" t="str">
        <f>AB22</f>
        <v/>
      </c>
    </row>
    <row r="8" spans="1:47">
      <c r="A8" s="54">
        <v>3</v>
      </c>
      <c r="B8" s="55" t="str">
        <f>IF($A8&lt;=$B$2,INDEX(リーグ割り当て!$C$18:$E$117,$A8+VLOOKUP($B$1,リーグ割り当て!$B$3:$E$12,4,FALSE),1),"")</f>
        <v>FRE</v>
      </c>
      <c r="C8" s="55" t="str">
        <f>IF($A8&lt;=$B$2,INDEX(リーグ割り当て!$C$18:$E$117,$A8+VLOOKUP($B$1,リーグ割り当て!$B$3:$E$12,4,FALSE),2),"")</f>
        <v>オゲ　タケ蔵</v>
      </c>
      <c r="D8" s="56">
        <f>IF($A8&lt;=$B$2,INDEX(リーグ割り当て!$C$18:$E$117,$A8+VLOOKUP($B$1,リーグ割り当て!$B$3:$E$12,4,FALSE),3),"")</f>
        <v>0</v>
      </c>
      <c r="F8" s="54">
        <v>3</v>
      </c>
      <c r="G8" s="57" t="str">
        <f t="shared" ca="1" si="0"/>
        <v>FRE</v>
      </c>
      <c r="H8" s="58">
        <f t="shared" ca="1" si="1"/>
        <v>0</v>
      </c>
      <c r="I8" s="59" t="str">
        <f t="shared" ca="1" si="2"/>
        <v xml:space="preserve">3:FRE/0pt </v>
      </c>
      <c r="K8" s="60" t="str">
        <f t="shared" ca="1" si="3"/>
        <v>3回戦 休み - 猫王国 / てんし - はれむ / FRE-SED / YDK - さんぽ / せにゃ - QVC / 虹かん - 風林火</v>
      </c>
      <c r="L8" s="61"/>
      <c r="M8" s="61"/>
      <c r="N8" s="61"/>
      <c r="O8" s="61"/>
      <c r="P8" s="61"/>
      <c r="Q8" s="62" t="str">
        <f t="shared" ca="1" si="4"/>
        <v>休み - 猫王国</v>
      </c>
      <c r="R8" s="62" t="str">
        <f t="shared" ca="1" si="5"/>
        <v xml:space="preserve"> / てんし - はれむ</v>
      </c>
      <c r="S8" s="62" t="str">
        <f t="shared" ca="1" si="6"/>
        <v xml:space="preserve"> / FRE-SED</v>
      </c>
      <c r="T8" s="62" t="str">
        <f t="shared" ca="1" si="7"/>
        <v xml:space="preserve"> / YDK - さんぽ</v>
      </c>
      <c r="U8" s="62" t="str">
        <f t="shared" ca="1" si="8"/>
        <v/>
      </c>
      <c r="V8" s="62" t="str">
        <f t="shared" ca="1" si="9"/>
        <v/>
      </c>
      <c r="W8" s="62" t="str">
        <f t="shared" ca="1" si="10"/>
        <v/>
      </c>
      <c r="X8" s="62" t="str">
        <f t="shared" ca="1" si="11"/>
        <v xml:space="preserve"> / せにゃ - QVC</v>
      </c>
      <c r="Y8" s="62" t="str">
        <f t="shared" ca="1" si="12"/>
        <v xml:space="preserve"> / 虹かん - 風林火</v>
      </c>
      <c r="Z8" s="62" t="str">
        <f t="shared" ca="1" si="13"/>
        <v/>
      </c>
      <c r="AA8" s="62" t="str">
        <f t="shared" ca="1" si="14"/>
        <v/>
      </c>
      <c r="AB8" s="62" t="str">
        <f t="shared" ca="1" si="15"/>
        <v/>
      </c>
      <c r="AC8" s="63" t="str">
        <f t="shared" ca="1" si="16"/>
        <v/>
      </c>
      <c r="AE8" s="43"/>
      <c r="AF8" s="44"/>
      <c r="AG8" s="67" t="str">
        <f t="shared" ref="AG8:AG21" si="17">B6</f>
        <v>休み</v>
      </c>
      <c r="AH8" s="68"/>
      <c r="AI8" s="69" t="str">
        <f t="shared" ref="AI8:AU8" ca="1" si="18">IF(OR($AG8="",AI$7=""),"",IF(ISBLANK(VLOOKUP($AG8,OFFSET($B$23:$AC$35,0,(COLUMN()-COLUMN($AH$8))*2,13,2),2,FALSE)),"",VLOOKUP($AG8,OFFSET($B$23:$AC$35,0,(COLUMN()-COLUMN($AH$8))*2,13,2),2,FALSE)))</f>
        <v/>
      </c>
      <c r="AJ8" s="69" t="str">
        <f t="shared" ca="1" si="18"/>
        <v/>
      </c>
      <c r="AK8" s="69" t="str">
        <f t="shared" ca="1" si="18"/>
        <v/>
      </c>
      <c r="AL8" s="69" t="str">
        <f t="shared" ca="1" si="18"/>
        <v/>
      </c>
      <c r="AM8" s="69" t="str">
        <f t="shared" ca="1" si="18"/>
        <v/>
      </c>
      <c r="AN8" s="69" t="str">
        <f t="shared" ca="1" si="18"/>
        <v/>
      </c>
      <c r="AO8" s="69" t="str">
        <f t="shared" ca="1" si="18"/>
        <v/>
      </c>
      <c r="AP8" s="69" t="str">
        <f t="shared" ca="1" si="18"/>
        <v/>
      </c>
      <c r="AQ8" s="69" t="str">
        <f t="shared" ca="1" si="18"/>
        <v/>
      </c>
      <c r="AR8" s="69" t="str">
        <f t="shared" ca="1" si="18"/>
        <v/>
      </c>
      <c r="AS8" s="69" t="str">
        <f t="shared" ca="1" si="18"/>
        <v/>
      </c>
      <c r="AT8" s="69" t="str">
        <f t="shared" ca="1" si="18"/>
        <v/>
      </c>
      <c r="AU8" s="70" t="str">
        <f t="shared" ca="1" si="18"/>
        <v/>
      </c>
    </row>
    <row r="9" spans="1:47">
      <c r="A9" s="54">
        <v>4</v>
      </c>
      <c r="B9" s="55" t="str">
        <f>IF($A9&lt;=$B$2,INDEX(リーグ割り当て!$C$18:$E$117,$A9+VLOOKUP($B$1,リーグ割り当て!$B$3:$E$12,4,FALSE),1),"")</f>
        <v>YDK</v>
      </c>
      <c r="C9" s="55" t="str">
        <f>IF($A9&lt;=$B$2,INDEX(リーグ割り当て!$C$18:$E$117,$A9+VLOOKUP($B$1,リーグ割り当て!$B$3:$E$12,4,FALSE),2),"")</f>
        <v>Risa</v>
      </c>
      <c r="D9" s="56">
        <f>IF($A9&lt;=$B$2,INDEX(リーグ割り当て!$C$18:$E$117,$A9+VLOOKUP($B$1,リーグ割り当て!$B$3:$E$12,4,FALSE),3),"")</f>
        <v>0</v>
      </c>
      <c r="F9" s="54">
        <v>4</v>
      </c>
      <c r="G9" s="57" t="str">
        <f t="shared" ca="1" si="0"/>
        <v>YDK</v>
      </c>
      <c r="H9" s="58">
        <f t="shared" ca="1" si="1"/>
        <v>0</v>
      </c>
      <c r="I9" s="59" t="str">
        <f t="shared" ca="1" si="2"/>
        <v xml:space="preserve">4:YDK/0pt </v>
      </c>
      <c r="K9" s="60" t="str">
        <f t="shared" ca="1" si="3"/>
        <v>4回戦 休み - 虹かん / てんし - さんぽ / FRE-YDK / SED - QVC / はれむ - 風林火 / せにゃ - 猫王国</v>
      </c>
      <c r="L9" s="61"/>
      <c r="M9" s="61"/>
      <c r="N9" s="61"/>
      <c r="O9" s="61"/>
      <c r="P9" s="61"/>
      <c r="Q9" s="62" t="str">
        <f t="shared" ca="1" si="4"/>
        <v>休み - 虹かん</v>
      </c>
      <c r="R9" s="62" t="str">
        <f t="shared" ca="1" si="5"/>
        <v xml:space="preserve"> / てんし - さんぽ</v>
      </c>
      <c r="S9" s="62" t="str">
        <f t="shared" ca="1" si="6"/>
        <v xml:space="preserve"> / FRE-YDK</v>
      </c>
      <c r="T9" s="62" t="str">
        <f t="shared" ca="1" si="7"/>
        <v/>
      </c>
      <c r="U9" s="62" t="str">
        <f t="shared" ca="1" si="8"/>
        <v/>
      </c>
      <c r="V9" s="62" t="str">
        <f t="shared" ca="1" si="9"/>
        <v xml:space="preserve"> / SED - QVC</v>
      </c>
      <c r="W9" s="62" t="str">
        <f t="shared" ca="1" si="10"/>
        <v xml:space="preserve"> / はれむ - 風林火</v>
      </c>
      <c r="X9" s="62" t="str">
        <f t="shared" ca="1" si="11"/>
        <v xml:space="preserve"> / せにゃ - 猫王国</v>
      </c>
      <c r="Y9" s="62" t="str">
        <f t="shared" ca="1" si="12"/>
        <v/>
      </c>
      <c r="Z9" s="62" t="str">
        <f t="shared" ca="1" si="13"/>
        <v/>
      </c>
      <c r="AA9" s="62" t="str">
        <f t="shared" ca="1" si="14"/>
        <v/>
      </c>
      <c r="AB9" s="62" t="str">
        <f t="shared" ca="1" si="15"/>
        <v/>
      </c>
      <c r="AC9" s="63" t="str">
        <f t="shared" ca="1" si="16"/>
        <v/>
      </c>
      <c r="AE9" s="43"/>
      <c r="AF9" s="44"/>
      <c r="AG9" s="67" t="str">
        <f t="shared" si="17"/>
        <v>てんし</v>
      </c>
      <c r="AH9" s="71" t="str">
        <f t="shared" ref="AH9:AH21" ca="1" si="19">IF(OR($AG9="",AH$7=""),"",IF(ISBLANK(VLOOKUP($AG9,OFFSET($B$23:$AC$35,0,(COLUMN()-COLUMN($AH$8))*2,13,2),2,FALSE)),"",VLOOKUP($AG9,OFFSET($B$23:$AC$35,0,(COLUMN()-COLUMN($AH$8))*2,13,2),2,FALSE)))</f>
        <v/>
      </c>
      <c r="AI9" s="72"/>
      <c r="AJ9" s="73" t="str">
        <f t="shared" ref="AJ9:AU9" ca="1" si="20">IF(OR($AG9="",AJ$7=""),"",IF(ISBLANK(VLOOKUP($AG9,OFFSET($B$23:$AC$35,0,(COLUMN()-COLUMN($AH$8))*2,13,2),2,FALSE)),"",VLOOKUP($AG9,OFFSET($B$23:$AC$35,0,(COLUMN()-COLUMN($AH$8))*2,13,2),2,FALSE)))</f>
        <v/>
      </c>
      <c r="AK9" s="73" t="str">
        <f t="shared" ca="1" si="20"/>
        <v/>
      </c>
      <c r="AL9" s="73" t="str">
        <f t="shared" ca="1" si="20"/>
        <v/>
      </c>
      <c r="AM9" s="73" t="str">
        <f t="shared" ca="1" si="20"/>
        <v/>
      </c>
      <c r="AN9" s="73" t="str">
        <f t="shared" ca="1" si="20"/>
        <v/>
      </c>
      <c r="AO9" s="73" t="str">
        <f t="shared" ca="1" si="20"/>
        <v/>
      </c>
      <c r="AP9" s="73" t="str">
        <f t="shared" ca="1" si="20"/>
        <v/>
      </c>
      <c r="AQ9" s="73" t="str">
        <f t="shared" ca="1" si="20"/>
        <v/>
      </c>
      <c r="AR9" s="73" t="str">
        <f t="shared" ca="1" si="20"/>
        <v/>
      </c>
      <c r="AS9" s="73" t="str">
        <f t="shared" ca="1" si="20"/>
        <v/>
      </c>
      <c r="AT9" s="73" t="str">
        <f t="shared" ca="1" si="20"/>
        <v/>
      </c>
      <c r="AU9" s="74" t="str">
        <f t="shared" ca="1" si="20"/>
        <v/>
      </c>
    </row>
    <row r="10" spans="1:47">
      <c r="A10" s="54">
        <v>5</v>
      </c>
      <c r="B10" s="55" t="str">
        <f>IF($A10&lt;=$B$2,INDEX(リーグ割り当て!$C$18:$E$117,$A10+VLOOKUP($B$1,リーグ割り当て!$B$3:$E$12,4,FALSE),1),"")</f>
        <v>さんぽ</v>
      </c>
      <c r="C10" s="55" t="str">
        <f>IF($A10&lt;=$B$2,INDEX(リーグ割り当て!$C$18:$E$117,$A10+VLOOKUP($B$1,リーグ割り当て!$B$3:$E$12,4,FALSE),2),"")</f>
        <v>ザマ　デヴィルズキッチン</v>
      </c>
      <c r="D10" s="56">
        <f>IF($A10&lt;=$B$2,INDEX(リーグ割り当て!$C$18:$E$117,$A10+VLOOKUP($B$1,リーグ割り当て!$B$3:$E$12,4,FALSE),3),"")</f>
        <v>0</v>
      </c>
      <c r="F10" s="54">
        <v>5</v>
      </c>
      <c r="G10" s="57" t="str">
        <f t="shared" ca="1" si="0"/>
        <v>さんぽ</v>
      </c>
      <c r="H10" s="58">
        <f t="shared" ca="1" si="1"/>
        <v>0</v>
      </c>
      <c r="I10" s="59" t="str">
        <f t="shared" ca="1" si="2"/>
        <v xml:space="preserve">5:さんぽ/0pt </v>
      </c>
      <c r="K10" s="60" t="str">
        <f t="shared" ca="1" si="3"/>
        <v>5回戦 休み - せにゃ / てんし - FRE / YDK - QVC / さんぽ - 風林火 / SED - 猫王国 / はれむ - 虹かん</v>
      </c>
      <c r="L10" s="61"/>
      <c r="M10" s="61"/>
      <c r="N10" s="61"/>
      <c r="O10" s="61"/>
      <c r="P10" s="61"/>
      <c r="Q10" s="62" t="str">
        <f t="shared" ca="1" si="4"/>
        <v>休み - せにゃ</v>
      </c>
      <c r="R10" s="62" t="str">
        <f t="shared" ca="1" si="5"/>
        <v xml:space="preserve"> / てんし - FRE</v>
      </c>
      <c r="S10" s="62" t="str">
        <f t="shared" ca="1" si="6"/>
        <v/>
      </c>
      <c r="T10" s="62" t="str">
        <f t="shared" ca="1" si="7"/>
        <v xml:space="preserve"> / YDK - QVC</v>
      </c>
      <c r="U10" s="62" t="str">
        <f t="shared" ca="1" si="8"/>
        <v xml:space="preserve"> / さんぽ - 風林火</v>
      </c>
      <c r="V10" s="62" t="str">
        <f t="shared" ca="1" si="9"/>
        <v xml:space="preserve"> / SED - 猫王国</v>
      </c>
      <c r="W10" s="62" t="str">
        <f t="shared" ca="1" si="10"/>
        <v xml:space="preserve"> / はれむ - 虹かん</v>
      </c>
      <c r="X10" s="62" t="str">
        <f t="shared" ca="1" si="11"/>
        <v/>
      </c>
      <c r="Y10" s="62" t="str">
        <f t="shared" ca="1" si="12"/>
        <v/>
      </c>
      <c r="Z10" s="62" t="str">
        <f t="shared" ca="1" si="13"/>
        <v/>
      </c>
      <c r="AA10" s="62" t="str">
        <f t="shared" ca="1" si="14"/>
        <v/>
      </c>
      <c r="AB10" s="62" t="str">
        <f t="shared" ca="1" si="15"/>
        <v/>
      </c>
      <c r="AC10" s="63" t="str">
        <f t="shared" ca="1" si="16"/>
        <v/>
      </c>
      <c r="AE10" s="43"/>
      <c r="AF10" s="44"/>
      <c r="AG10" s="67" t="str">
        <f t="shared" si="17"/>
        <v>FRE</v>
      </c>
      <c r="AH10" s="71" t="str">
        <f t="shared" ca="1" si="19"/>
        <v/>
      </c>
      <c r="AI10" s="73" t="str">
        <f t="shared" ref="AI10:AI21" ca="1" si="21">IF(OR($AG10="",AI$7=""),"",IF(ISBLANK(VLOOKUP($AG10,OFFSET($B$23:$AC$35,0,(COLUMN()-COLUMN($AH$8))*2,13,2),2,FALSE)),"",VLOOKUP($AG10,OFFSET($B$23:$AC$35,0,(COLUMN()-COLUMN($AH$8))*2,13,2),2,FALSE)))</f>
        <v/>
      </c>
      <c r="AJ10" s="72"/>
      <c r="AK10" s="73" t="str">
        <f t="shared" ref="AK10:AU10" ca="1" si="22">IF(OR($AG10="",AK$7=""),"",IF(ISBLANK(VLOOKUP($AG10,OFFSET($B$23:$AC$35,0,(COLUMN()-COLUMN($AH$8))*2,13,2),2,FALSE)),"",VLOOKUP($AG10,OFFSET($B$23:$AC$35,0,(COLUMN()-COLUMN($AH$8))*2,13,2),2,FALSE)))</f>
        <v/>
      </c>
      <c r="AL10" s="73" t="str">
        <f t="shared" ca="1" si="22"/>
        <v/>
      </c>
      <c r="AM10" s="73" t="str">
        <f t="shared" ca="1" si="22"/>
        <v/>
      </c>
      <c r="AN10" s="73" t="str">
        <f t="shared" ca="1" si="22"/>
        <v/>
      </c>
      <c r="AO10" s="73" t="str">
        <f t="shared" ca="1" si="22"/>
        <v/>
      </c>
      <c r="AP10" s="73" t="str">
        <f t="shared" ca="1" si="22"/>
        <v/>
      </c>
      <c r="AQ10" s="73" t="str">
        <f t="shared" ca="1" si="22"/>
        <v/>
      </c>
      <c r="AR10" s="73" t="str">
        <f t="shared" ca="1" si="22"/>
        <v/>
      </c>
      <c r="AS10" s="73" t="str">
        <f t="shared" ca="1" si="22"/>
        <v/>
      </c>
      <c r="AT10" s="73" t="str">
        <f t="shared" ca="1" si="22"/>
        <v/>
      </c>
      <c r="AU10" s="74" t="str">
        <f t="shared" ca="1" si="22"/>
        <v/>
      </c>
    </row>
    <row r="11" spans="1:47">
      <c r="A11" s="54">
        <v>6</v>
      </c>
      <c r="B11" s="55" t="str">
        <f>IF($A11&lt;=$B$2,INDEX(リーグ割り当て!$C$18:$E$117,$A11+VLOOKUP($B$1,リーグ割り当て!$B$3:$E$12,4,FALSE),1),"")</f>
        <v>SED</v>
      </c>
      <c r="C11" s="55" t="str">
        <f>IF($A11&lt;=$B$2,INDEX(リーグ割り当て!$C$18:$E$117,$A11+VLOOKUP($B$1,リーグ割り当て!$B$3:$E$12,4,FALSE),2),"")</f>
        <v>白ひげ船長　カナロア</v>
      </c>
      <c r="D11" s="56">
        <f>IF($A11&lt;=$B$2,INDEX(リーグ割り当て!$C$18:$E$117,$A11+VLOOKUP($B$1,リーグ割り当て!$B$3:$E$12,4,FALSE),3),"")</f>
        <v>0</v>
      </c>
      <c r="F11" s="54">
        <v>6</v>
      </c>
      <c r="G11" s="57" t="str">
        <f t="shared" ca="1" si="0"/>
        <v>SED</v>
      </c>
      <c r="H11" s="58">
        <f t="shared" ca="1" si="1"/>
        <v>0</v>
      </c>
      <c r="I11" s="59" t="str">
        <f t="shared" ca="1" si="2"/>
        <v xml:space="preserve">6:SED/0pt </v>
      </c>
      <c r="K11" s="60" t="str">
        <f t="shared" ca="1" si="3"/>
        <v>6回戦 休み - はれむ / てんし - QVC / FRE-風林火 / YDK - 猫王国 / さんぽ - 虹かん / SED - せにゃ</v>
      </c>
      <c r="L11" s="61"/>
      <c r="M11" s="61"/>
      <c r="N11" s="61"/>
      <c r="O11" s="61"/>
      <c r="P11" s="61"/>
      <c r="Q11" s="62" t="str">
        <f t="shared" ca="1" si="4"/>
        <v>休み - はれむ</v>
      </c>
      <c r="R11" s="62" t="str">
        <f t="shared" ca="1" si="5"/>
        <v xml:space="preserve"> / てんし - QVC</v>
      </c>
      <c r="S11" s="62" t="str">
        <f t="shared" ca="1" si="6"/>
        <v xml:space="preserve"> / FRE-風林火</v>
      </c>
      <c r="T11" s="62" t="str">
        <f t="shared" ca="1" si="7"/>
        <v xml:space="preserve"> / YDK - 猫王国</v>
      </c>
      <c r="U11" s="62" t="str">
        <f t="shared" ca="1" si="8"/>
        <v xml:space="preserve"> / さんぽ - 虹かん</v>
      </c>
      <c r="V11" s="62" t="str">
        <f t="shared" ca="1" si="9"/>
        <v xml:space="preserve"> / SED - せにゃ</v>
      </c>
      <c r="W11" s="62" t="str">
        <f t="shared" ca="1" si="10"/>
        <v/>
      </c>
      <c r="X11" s="62" t="str">
        <f t="shared" ca="1" si="11"/>
        <v/>
      </c>
      <c r="Y11" s="62" t="str">
        <f t="shared" ca="1" si="12"/>
        <v/>
      </c>
      <c r="Z11" s="62" t="str">
        <f t="shared" ca="1" si="13"/>
        <v/>
      </c>
      <c r="AA11" s="62" t="str">
        <f t="shared" ca="1" si="14"/>
        <v/>
      </c>
      <c r="AB11" s="62" t="str">
        <f t="shared" ca="1" si="15"/>
        <v/>
      </c>
      <c r="AC11" s="63" t="str">
        <f t="shared" ca="1" si="16"/>
        <v/>
      </c>
      <c r="AE11" s="43"/>
      <c r="AF11" s="44"/>
      <c r="AG11" s="67" t="str">
        <f t="shared" si="17"/>
        <v>YDK</v>
      </c>
      <c r="AH11" s="71" t="str">
        <f t="shared" ca="1" si="19"/>
        <v/>
      </c>
      <c r="AI11" s="73" t="str">
        <f t="shared" ca="1" si="21"/>
        <v/>
      </c>
      <c r="AJ11" s="73" t="str">
        <f t="shared" ref="AJ11:AJ21" ca="1" si="23">IF(OR($AG11="",AJ$7=""),"",IF(ISBLANK(VLOOKUP($AG11,OFFSET($B$23:$AC$35,0,(COLUMN()-COLUMN($AH$8))*2,13,2),2,FALSE)),"",VLOOKUP($AG11,OFFSET($B$23:$AC$35,0,(COLUMN()-COLUMN($AH$8))*2,13,2),2,FALSE)))</f>
        <v/>
      </c>
      <c r="AK11" s="72"/>
      <c r="AL11" s="73" t="str">
        <f t="shared" ref="AL11:AU11" ca="1" si="24">IF(OR($AG11="",AL$7=""),"",IF(ISBLANK(VLOOKUP($AG11,OFFSET($B$23:$AC$35,0,(COLUMN()-COLUMN($AH$8))*2,13,2),2,FALSE)),"",VLOOKUP($AG11,OFFSET($B$23:$AC$35,0,(COLUMN()-COLUMN($AH$8))*2,13,2),2,FALSE)))</f>
        <v/>
      </c>
      <c r="AM11" s="73" t="str">
        <f t="shared" ca="1" si="24"/>
        <v/>
      </c>
      <c r="AN11" s="73" t="str">
        <f t="shared" ca="1" si="24"/>
        <v/>
      </c>
      <c r="AO11" s="73" t="str">
        <f t="shared" ca="1" si="24"/>
        <v/>
      </c>
      <c r="AP11" s="73" t="str">
        <f t="shared" ca="1" si="24"/>
        <v/>
      </c>
      <c r="AQ11" s="73" t="str">
        <f t="shared" ca="1" si="24"/>
        <v/>
      </c>
      <c r="AR11" s="73" t="str">
        <f t="shared" ca="1" si="24"/>
        <v/>
      </c>
      <c r="AS11" s="73" t="str">
        <f t="shared" ca="1" si="24"/>
        <v/>
      </c>
      <c r="AT11" s="73" t="str">
        <f t="shared" ca="1" si="24"/>
        <v/>
      </c>
      <c r="AU11" s="74" t="str">
        <f t="shared" ca="1" si="24"/>
        <v/>
      </c>
    </row>
    <row r="12" spans="1:47">
      <c r="A12" s="54">
        <v>7</v>
      </c>
      <c r="B12" s="55" t="str">
        <f>IF($A12&lt;=$B$2,INDEX(リーグ割り当て!$C$18:$E$117,$A12+VLOOKUP($B$1,リーグ割り当て!$B$3:$E$12,4,FALSE),1),"")</f>
        <v>はれむ</v>
      </c>
      <c r="C12" s="55" t="str">
        <f>IF($A12&lt;=$B$2,INDEX(リーグ割り当て!$C$18:$E$117,$A12+VLOOKUP($B$1,リーグ割り当て!$B$3:$E$12,4,FALSE),2),"")</f>
        <v>akananako　★はな★</v>
      </c>
      <c r="D12" s="56">
        <f>IF($A12&lt;=$B$2,INDEX(リーグ割り当て!$C$18:$E$117,$A12+VLOOKUP($B$1,リーグ割り当て!$B$3:$E$12,4,FALSE),3),"")</f>
        <v>0</v>
      </c>
      <c r="F12" s="54">
        <v>7</v>
      </c>
      <c r="G12" s="57" t="str">
        <f t="shared" ca="1" si="0"/>
        <v>はれむ</v>
      </c>
      <c r="H12" s="58">
        <f t="shared" ca="1" si="1"/>
        <v>0</v>
      </c>
      <c r="I12" s="59" t="str">
        <f t="shared" ca="1" si="2"/>
        <v xml:space="preserve">7:はれむ/0pt </v>
      </c>
      <c r="K12" s="60" t="str">
        <f t="shared" ca="1" si="3"/>
        <v>7回戦 休み - SED / てんし - 猫王国 / FRE-虹かん / YDK - せにゃ / さんぽ - はれむ/ 風林火-QVC</v>
      </c>
      <c r="L12" s="61"/>
      <c r="M12" s="61"/>
      <c r="N12" s="61"/>
      <c r="O12" s="61"/>
      <c r="P12" s="61"/>
      <c r="Q12" s="62" t="str">
        <f t="shared" ca="1" si="4"/>
        <v>休み - SED</v>
      </c>
      <c r="R12" s="62" t="str">
        <f t="shared" ca="1" si="5"/>
        <v xml:space="preserve"> / てんし - 猫王国</v>
      </c>
      <c r="S12" s="62" t="str">
        <f t="shared" ca="1" si="6"/>
        <v xml:space="preserve"> / FRE-虹かん</v>
      </c>
      <c r="T12" s="62" t="str">
        <f t="shared" ca="1" si="7"/>
        <v xml:space="preserve"> / YDK - せにゃ</v>
      </c>
      <c r="U12" s="62" t="str">
        <f t="shared" ca="1" si="8"/>
        <v xml:space="preserve"> / さんぽ - はれむ</v>
      </c>
      <c r="V12" s="62" t="str">
        <f t="shared" ca="1" si="9"/>
        <v/>
      </c>
      <c r="W12" s="62" t="str">
        <f t="shared" ca="1" si="10"/>
        <v/>
      </c>
      <c r="X12" s="62" t="str">
        <f t="shared" ca="1" si="11"/>
        <v/>
      </c>
      <c r="Y12" s="62" t="str">
        <f t="shared" ca="1" si="12"/>
        <v/>
      </c>
      <c r="Z12" s="62" t="str">
        <f t="shared" ca="1" si="13"/>
        <v/>
      </c>
      <c r="AA12" s="62" t="str">
        <f t="shared" ca="1" si="14"/>
        <v>/ 風林火-QVC</v>
      </c>
      <c r="AB12" s="62" t="str">
        <f t="shared" ca="1" si="15"/>
        <v/>
      </c>
      <c r="AC12" s="63" t="str">
        <f t="shared" ca="1" si="16"/>
        <v/>
      </c>
      <c r="AE12" s="43"/>
      <c r="AF12" s="44"/>
      <c r="AG12" s="67" t="str">
        <f t="shared" si="17"/>
        <v>さんぽ</v>
      </c>
      <c r="AH12" s="71" t="str">
        <f t="shared" ca="1" si="19"/>
        <v/>
      </c>
      <c r="AI12" s="73" t="str">
        <f t="shared" ca="1" si="21"/>
        <v/>
      </c>
      <c r="AJ12" s="73" t="str">
        <f t="shared" ca="1" si="23"/>
        <v/>
      </c>
      <c r="AK12" s="73" t="str">
        <f t="shared" ref="AK12:AK21" ca="1" si="25">IF(OR($AG12="",AK$7=""),"",IF(ISBLANK(VLOOKUP($AG12,OFFSET($B$23:$AC$35,0,(COLUMN()-COLUMN($AH$8))*2,13,2),2,FALSE)),"",VLOOKUP($AG12,OFFSET($B$23:$AC$35,0,(COLUMN()-COLUMN($AH$8))*2,13,2),2,FALSE)))</f>
        <v/>
      </c>
      <c r="AL12" s="72"/>
      <c r="AM12" s="73" t="str">
        <f t="shared" ref="AM12:AU12" ca="1" si="26">IF(OR($AG12="",AM$7=""),"",IF(ISBLANK(VLOOKUP($AG12,OFFSET($B$23:$AC$35,0,(COLUMN()-COLUMN($AH$8))*2,13,2),2,FALSE)),"",VLOOKUP($AG12,OFFSET($B$23:$AC$35,0,(COLUMN()-COLUMN($AH$8))*2,13,2),2,FALSE)))</f>
        <v/>
      </c>
      <c r="AN12" s="73" t="str">
        <f t="shared" ca="1" si="26"/>
        <v/>
      </c>
      <c r="AO12" s="73" t="str">
        <f t="shared" ca="1" si="26"/>
        <v/>
      </c>
      <c r="AP12" s="73" t="str">
        <f t="shared" ca="1" si="26"/>
        <v/>
      </c>
      <c r="AQ12" s="73" t="str">
        <f t="shared" ca="1" si="26"/>
        <v/>
      </c>
      <c r="AR12" s="73" t="str">
        <f t="shared" ca="1" si="26"/>
        <v/>
      </c>
      <c r="AS12" s="73" t="str">
        <f t="shared" ca="1" si="26"/>
        <v/>
      </c>
      <c r="AT12" s="73" t="str">
        <f t="shared" ca="1" si="26"/>
        <v/>
      </c>
      <c r="AU12" s="74" t="str">
        <f t="shared" ca="1" si="26"/>
        <v/>
      </c>
    </row>
    <row r="13" spans="1:47">
      <c r="A13" s="54">
        <v>8</v>
      </c>
      <c r="B13" s="55" t="str">
        <f>IF($A13&lt;=$B$2,INDEX(リーグ割り当て!$C$18:$E$117,$A13+VLOOKUP($B$1,リーグ割り当て!$B$3:$E$12,4,FALSE),1),"")</f>
        <v>せにゃ</v>
      </c>
      <c r="C13" s="55" t="str">
        <f>IF($A13&lt;=$B$2,INDEX(リーグ割り当て!$C$18:$E$117,$A13+VLOOKUP($B$1,リーグ割り当て!$B$3:$E$12,4,FALSE),2),"")</f>
        <v>ダージ　ワンダー・キャット</v>
      </c>
      <c r="D13" s="56">
        <f>IF($A13&lt;=$B$2,INDEX(リーグ割り当て!$C$18:$E$117,$A13+VLOOKUP($B$1,リーグ割り当て!$B$3:$E$12,4,FALSE),3),"")</f>
        <v>0</v>
      </c>
      <c r="F13" s="54">
        <v>8</v>
      </c>
      <c r="G13" s="57" t="str">
        <f t="shared" ca="1" si="0"/>
        <v>せにゃ</v>
      </c>
      <c r="H13" s="58">
        <f t="shared" ca="1" si="1"/>
        <v>0</v>
      </c>
      <c r="I13" s="59" t="str">
        <f t="shared" ca="1" si="2"/>
        <v xml:space="preserve">8:せにゃ/0pt </v>
      </c>
      <c r="K13" s="60" t="str">
        <f t="shared" ca="1" si="3"/>
        <v>8回戦 休み - さんぽ / てんし - せにゃ / FRE-はれむ / YDK - SED / 虹かん - QVC / 猫王国 - 風林火</v>
      </c>
      <c r="L13" s="61"/>
      <c r="M13" s="61"/>
      <c r="N13" s="61"/>
      <c r="O13" s="61"/>
      <c r="P13" s="61"/>
      <c r="Q13" s="62" t="str">
        <f t="shared" ca="1" si="4"/>
        <v>休み - さんぽ</v>
      </c>
      <c r="R13" s="62" t="str">
        <f t="shared" ca="1" si="5"/>
        <v xml:space="preserve"> / てんし - せにゃ</v>
      </c>
      <c r="S13" s="62" t="str">
        <f t="shared" ca="1" si="6"/>
        <v xml:space="preserve"> / FRE-はれむ</v>
      </c>
      <c r="T13" s="62" t="str">
        <f t="shared" ca="1" si="7"/>
        <v xml:space="preserve"> / YDK - SED</v>
      </c>
      <c r="U13" s="62" t="str">
        <f t="shared" ca="1" si="8"/>
        <v/>
      </c>
      <c r="V13" s="62" t="str">
        <f t="shared" ca="1" si="9"/>
        <v/>
      </c>
      <c r="W13" s="62" t="str">
        <f t="shared" ca="1" si="10"/>
        <v/>
      </c>
      <c r="X13" s="62" t="str">
        <f t="shared" ca="1" si="11"/>
        <v/>
      </c>
      <c r="Y13" s="62" t="str">
        <f t="shared" ca="1" si="12"/>
        <v xml:space="preserve"> / 虹かん - QVC</v>
      </c>
      <c r="Z13" s="62" t="str">
        <f t="shared" ca="1" si="13"/>
        <v xml:space="preserve"> / 猫王国 - 風林火</v>
      </c>
      <c r="AA13" s="62" t="str">
        <f t="shared" ca="1" si="14"/>
        <v/>
      </c>
      <c r="AB13" s="62" t="str">
        <f t="shared" ca="1" si="15"/>
        <v/>
      </c>
      <c r="AC13" s="63" t="str">
        <f t="shared" ca="1" si="16"/>
        <v/>
      </c>
      <c r="AE13" s="43"/>
      <c r="AF13" s="44"/>
      <c r="AG13" s="67" t="str">
        <f t="shared" si="17"/>
        <v>SED</v>
      </c>
      <c r="AH13" s="71" t="str">
        <f t="shared" ca="1" si="19"/>
        <v/>
      </c>
      <c r="AI13" s="73" t="str">
        <f t="shared" ca="1" si="21"/>
        <v/>
      </c>
      <c r="AJ13" s="73" t="str">
        <f t="shared" ca="1" si="23"/>
        <v/>
      </c>
      <c r="AK13" s="73" t="str">
        <f t="shared" ca="1" si="25"/>
        <v/>
      </c>
      <c r="AL13" s="73" t="str">
        <f t="shared" ref="AL13:AL21" ca="1" si="27">IF(OR($AG13="",AL$7=""),"",IF(ISBLANK(VLOOKUP($AG13,OFFSET($B$23:$AC$35,0,(COLUMN()-COLUMN($AH$8))*2,13,2),2,FALSE)),"",VLOOKUP($AG13,OFFSET($B$23:$AC$35,0,(COLUMN()-COLUMN($AH$8))*2,13,2),2,FALSE)))</f>
        <v/>
      </c>
      <c r="AM13" s="72"/>
      <c r="AN13" s="73" t="str">
        <f t="shared" ref="AN13:AU13" ca="1" si="28">IF(OR($AG13="",AN$7=""),"",IF(ISBLANK(VLOOKUP($AG13,OFFSET($B$23:$AC$35,0,(COLUMN()-COLUMN($AH$8))*2,13,2),2,FALSE)),"",VLOOKUP($AG13,OFFSET($B$23:$AC$35,0,(COLUMN()-COLUMN($AH$8))*2,13,2),2,FALSE)))</f>
        <v/>
      </c>
      <c r="AO13" s="73" t="str">
        <f t="shared" ca="1" si="28"/>
        <v/>
      </c>
      <c r="AP13" s="73" t="str">
        <f t="shared" ca="1" si="28"/>
        <v/>
      </c>
      <c r="AQ13" s="73" t="str">
        <f t="shared" ca="1" si="28"/>
        <v/>
      </c>
      <c r="AR13" s="73" t="str">
        <f t="shared" ca="1" si="28"/>
        <v/>
      </c>
      <c r="AS13" s="73" t="str">
        <f t="shared" ca="1" si="28"/>
        <v/>
      </c>
      <c r="AT13" s="73" t="str">
        <f t="shared" ca="1" si="28"/>
        <v/>
      </c>
      <c r="AU13" s="74" t="str">
        <f t="shared" ca="1" si="28"/>
        <v/>
      </c>
    </row>
    <row r="14" spans="1:47">
      <c r="A14" s="54">
        <v>9</v>
      </c>
      <c r="B14" s="55" t="str">
        <f>IF($A14&lt;=$B$2,INDEX(リーグ割り当て!$C$18:$E$117,$A14+VLOOKUP($B$1,リーグ割り当て!$B$3:$E$12,4,FALSE),1),"")</f>
        <v>虹かん</v>
      </c>
      <c r="C14" s="55" t="str">
        <f>IF($A14&lt;=$B$2,INDEX(リーグ割り当て!$C$18:$E$117,$A14+VLOOKUP($B$1,リーグ割り当て!$B$3:$E$12,4,FALSE),2),"")</f>
        <v>雅丼　WAKABA</v>
      </c>
      <c r="D14" s="56">
        <f>IF($A14&lt;=$B$2,INDEX(リーグ割り当て!$C$18:$E$117,$A14+VLOOKUP($B$1,リーグ割り当て!$B$3:$E$12,4,FALSE),3),"")</f>
        <v>0</v>
      </c>
      <c r="F14" s="54">
        <v>9</v>
      </c>
      <c r="G14" s="57" t="str">
        <f t="shared" ca="1" si="0"/>
        <v>虹かん</v>
      </c>
      <c r="H14" s="58">
        <f t="shared" ca="1" si="1"/>
        <v>0</v>
      </c>
      <c r="I14" s="59" t="str">
        <f t="shared" ca="1" si="2"/>
        <v xml:space="preserve">9:虹かん/0pt </v>
      </c>
      <c r="K14" s="60" t="str">
        <f t="shared" ca="1" si="3"/>
        <v>9回戦 休み - YDK / てんし - SED / FRE-さんぽ / はれむ - QVC / せにゃ - 風林火 / 虹かん - 猫王国</v>
      </c>
      <c r="L14" s="61"/>
      <c r="M14" s="61"/>
      <c r="N14" s="61"/>
      <c r="O14" s="61"/>
      <c r="P14" s="61"/>
      <c r="Q14" s="62" t="str">
        <f t="shared" ca="1" si="4"/>
        <v>休み - YDK</v>
      </c>
      <c r="R14" s="62" t="str">
        <f t="shared" ca="1" si="5"/>
        <v xml:space="preserve"> / てんし - SED</v>
      </c>
      <c r="S14" s="62" t="str">
        <f t="shared" ca="1" si="6"/>
        <v xml:space="preserve"> / FRE-さんぽ</v>
      </c>
      <c r="T14" s="62" t="str">
        <f t="shared" ca="1" si="7"/>
        <v/>
      </c>
      <c r="U14" s="62" t="str">
        <f t="shared" ca="1" si="8"/>
        <v/>
      </c>
      <c r="V14" s="62" t="str">
        <f t="shared" ca="1" si="9"/>
        <v/>
      </c>
      <c r="W14" s="62" t="str">
        <f t="shared" ca="1" si="10"/>
        <v xml:space="preserve"> / はれむ - QVC</v>
      </c>
      <c r="X14" s="62" t="str">
        <f t="shared" ca="1" si="11"/>
        <v xml:space="preserve"> / せにゃ - 風林火</v>
      </c>
      <c r="Y14" s="62" t="str">
        <f t="shared" ca="1" si="12"/>
        <v xml:space="preserve"> / 虹かん - 猫王国</v>
      </c>
      <c r="Z14" s="62" t="str">
        <f t="shared" ca="1" si="13"/>
        <v/>
      </c>
      <c r="AA14" s="62" t="str">
        <f t="shared" ca="1" si="14"/>
        <v/>
      </c>
      <c r="AB14" s="62" t="str">
        <f t="shared" ca="1" si="15"/>
        <v/>
      </c>
      <c r="AC14" s="63" t="str">
        <f t="shared" ca="1" si="16"/>
        <v/>
      </c>
      <c r="AE14" s="43"/>
      <c r="AF14" s="44"/>
      <c r="AG14" s="75" t="str">
        <f t="shared" si="17"/>
        <v>はれむ</v>
      </c>
      <c r="AH14" s="71" t="str">
        <f t="shared" ca="1" si="19"/>
        <v/>
      </c>
      <c r="AI14" s="73" t="str">
        <f t="shared" ca="1" si="21"/>
        <v/>
      </c>
      <c r="AJ14" s="73" t="str">
        <f t="shared" ca="1" si="23"/>
        <v/>
      </c>
      <c r="AK14" s="73" t="str">
        <f t="shared" ca="1" si="25"/>
        <v/>
      </c>
      <c r="AL14" s="73" t="str">
        <f t="shared" ca="1" si="27"/>
        <v/>
      </c>
      <c r="AM14" s="73" t="str">
        <f t="shared" ref="AM14:AM21" ca="1" si="29">IF(OR($AG14="",AM$7=""),"",IF(ISBLANK(VLOOKUP($AG14,OFFSET($B$23:$AC$35,0,(COLUMN()-COLUMN($AH$8))*2,13,2),2,FALSE)),"",VLOOKUP($AG14,OFFSET($B$23:$AC$35,0,(COLUMN()-COLUMN($AH$8))*2,13,2),2,FALSE)))</f>
        <v/>
      </c>
      <c r="AN14" s="72"/>
      <c r="AO14" s="73" t="str">
        <f t="shared" ref="AO14:AU14" ca="1" si="30">IF(OR($AG14="",AO$7=""),"",IF(ISBLANK(VLOOKUP($AG14,OFFSET($B$23:$AC$35,0,(COLUMN()-COLUMN($AH$8))*2,13,2),2,FALSE)),"",VLOOKUP($AG14,OFFSET($B$23:$AC$35,0,(COLUMN()-COLUMN($AH$8))*2,13,2),2,FALSE)))</f>
        <v/>
      </c>
      <c r="AP14" s="73" t="str">
        <f t="shared" ca="1" si="30"/>
        <v/>
      </c>
      <c r="AQ14" s="73" t="str">
        <f t="shared" ca="1" si="30"/>
        <v/>
      </c>
      <c r="AR14" s="73" t="str">
        <f t="shared" ca="1" si="30"/>
        <v/>
      </c>
      <c r="AS14" s="73" t="str">
        <f t="shared" ca="1" si="30"/>
        <v/>
      </c>
      <c r="AT14" s="73" t="str">
        <f t="shared" ca="1" si="30"/>
        <v/>
      </c>
      <c r="AU14" s="74" t="str">
        <f t="shared" ca="1" si="30"/>
        <v/>
      </c>
    </row>
    <row r="15" spans="1:47">
      <c r="A15" s="54">
        <v>10</v>
      </c>
      <c r="B15" s="55" t="str">
        <f>IF($A15&lt;=$B$2,INDEX(リーグ割り当て!$C$18:$E$117,$A15+VLOOKUP($B$1,リーグ割り当て!$B$3:$E$12,4,FALSE),1),"")</f>
        <v>猫王国</v>
      </c>
      <c r="C15" s="55" t="str">
        <f>IF($A15&lt;=$B$2,INDEX(リーグ割り当て!$C$18:$E$117,$A15+VLOOKUP($B$1,リーグ割り当て!$B$3:$E$12,4,FALSE),2),"")</f>
        <v>イセリア・クイーン　アルセウス</v>
      </c>
      <c r="D15" s="56">
        <f>IF($A15&lt;=$B$2,INDEX(リーグ割り当て!$C$18:$E$117,$A15+VLOOKUP($B$1,リーグ割り当て!$B$3:$E$12,4,FALSE),3),"")</f>
        <v>0</v>
      </c>
      <c r="F15" s="54">
        <v>10</v>
      </c>
      <c r="G15" s="57" t="str">
        <f t="shared" ca="1" si="0"/>
        <v>猫王国</v>
      </c>
      <c r="H15" s="58">
        <f t="shared" ca="1" si="1"/>
        <v>0</v>
      </c>
      <c r="I15" s="59" t="str">
        <f t="shared" ca="1" si="2"/>
        <v xml:space="preserve">10:猫王国/0pt </v>
      </c>
      <c r="K15" s="60" t="str">
        <f t="shared" ca="1" si="3"/>
        <v>10回戦 休み - FRE / てんし - YDK / さんぽ - QVC / SED - 風林火 / はれむ - 猫王国 / せにゃ - 虹かん</v>
      </c>
      <c r="L15" s="61"/>
      <c r="M15" s="61"/>
      <c r="N15" s="61"/>
      <c r="O15" s="61"/>
      <c r="P15" s="61"/>
      <c r="Q15" s="62" t="str">
        <f t="shared" ca="1" si="4"/>
        <v>休み - FRE</v>
      </c>
      <c r="R15" s="62" t="str">
        <f t="shared" ca="1" si="5"/>
        <v xml:space="preserve"> / てんし - YDK</v>
      </c>
      <c r="S15" s="62" t="str">
        <f t="shared" ca="1" si="6"/>
        <v/>
      </c>
      <c r="T15" s="62" t="str">
        <f t="shared" ca="1" si="7"/>
        <v/>
      </c>
      <c r="U15" s="62" t="str">
        <f t="shared" ca="1" si="8"/>
        <v xml:space="preserve"> / さんぽ - QVC</v>
      </c>
      <c r="V15" s="62" t="str">
        <f t="shared" ca="1" si="9"/>
        <v xml:space="preserve"> / SED - 風林火</v>
      </c>
      <c r="W15" s="62" t="str">
        <f t="shared" ca="1" si="10"/>
        <v xml:space="preserve"> / はれむ - 猫王国</v>
      </c>
      <c r="X15" s="62" t="str">
        <f t="shared" ca="1" si="11"/>
        <v xml:space="preserve"> / せにゃ - 虹かん</v>
      </c>
      <c r="Y15" s="62" t="str">
        <f t="shared" ca="1" si="12"/>
        <v/>
      </c>
      <c r="Z15" s="62" t="str">
        <f t="shared" ca="1" si="13"/>
        <v/>
      </c>
      <c r="AA15" s="62" t="str">
        <f t="shared" ca="1" si="14"/>
        <v/>
      </c>
      <c r="AB15" s="62" t="str">
        <f t="shared" ca="1" si="15"/>
        <v/>
      </c>
      <c r="AC15" s="63" t="str">
        <f t="shared" ca="1" si="16"/>
        <v/>
      </c>
      <c r="AE15" s="43"/>
      <c r="AF15" s="44"/>
      <c r="AG15" s="75" t="str">
        <f t="shared" si="17"/>
        <v>せにゃ</v>
      </c>
      <c r="AH15" s="71" t="str">
        <f t="shared" ca="1" si="19"/>
        <v/>
      </c>
      <c r="AI15" s="73" t="str">
        <f t="shared" ca="1" si="21"/>
        <v/>
      </c>
      <c r="AJ15" s="73" t="str">
        <f t="shared" ca="1" si="23"/>
        <v/>
      </c>
      <c r="AK15" s="73" t="str">
        <f t="shared" ca="1" si="25"/>
        <v/>
      </c>
      <c r="AL15" s="73" t="str">
        <f t="shared" ca="1" si="27"/>
        <v/>
      </c>
      <c r="AM15" s="73" t="str">
        <f t="shared" ca="1" si="29"/>
        <v/>
      </c>
      <c r="AN15" s="73" t="str">
        <f t="shared" ref="AN15:AN21" ca="1" si="31">IF(OR($AG15="",AN$7=""),"",IF(ISBLANK(VLOOKUP($AG15,OFFSET($B$23:$AC$35,0,(COLUMN()-COLUMN($AH$8))*2,13,2),2,FALSE)),"",VLOOKUP($AG15,OFFSET($B$23:$AC$35,0,(COLUMN()-COLUMN($AH$8))*2,13,2),2,FALSE)))</f>
        <v/>
      </c>
      <c r="AO15" s="72"/>
      <c r="AP15" s="73" t="str">
        <f t="shared" ref="AP15:AU15" ca="1" si="32">IF(OR($AG15="",AP$7=""),"",IF(ISBLANK(VLOOKUP($AG15,OFFSET($B$23:$AC$35,0,(COLUMN()-COLUMN($AH$8))*2,13,2),2,FALSE)),"",VLOOKUP($AG15,OFFSET($B$23:$AC$35,0,(COLUMN()-COLUMN($AH$8))*2,13,2),2,FALSE)))</f>
        <v/>
      </c>
      <c r="AQ15" s="73" t="str">
        <f t="shared" ca="1" si="32"/>
        <v/>
      </c>
      <c r="AR15" s="73" t="str">
        <f t="shared" ca="1" si="32"/>
        <v/>
      </c>
      <c r="AS15" s="73" t="str">
        <f t="shared" ca="1" si="32"/>
        <v/>
      </c>
      <c r="AT15" s="73" t="str">
        <f t="shared" ca="1" si="32"/>
        <v/>
      </c>
      <c r="AU15" s="74" t="str">
        <f t="shared" ca="1" si="32"/>
        <v/>
      </c>
    </row>
    <row r="16" spans="1:47">
      <c r="A16" s="54">
        <v>11</v>
      </c>
      <c r="B16" s="55" t="str">
        <f>IF($A16&lt;=$B$2,INDEX(リーグ割り当て!$C$18:$E$117,$A16+VLOOKUP($B$1,リーグ割り当て!$B$3:$E$12,4,FALSE),1),"")</f>
        <v>風林火</v>
      </c>
      <c r="C16" s="55" t="str">
        <f>IF($A16&lt;=$B$2,INDEX(リーグ割り当て!$C$18:$E$117,$A16+VLOOKUP($B$1,リーグ割り当て!$B$3:$E$12,4,FALSE),2),"")</f>
        <v>シンザン　雪舟斎</v>
      </c>
      <c r="D16" s="56">
        <f>IF($A16&lt;=$B$2,INDEX(リーグ割り当て!$C$18:$E$117,$A16+VLOOKUP($B$1,リーグ割り当て!$B$3:$E$12,4,FALSE),3),"")</f>
        <v>0</v>
      </c>
      <c r="F16" s="54">
        <v>11</v>
      </c>
      <c r="G16" s="57" t="str">
        <f t="shared" ca="1" si="0"/>
        <v>風林火</v>
      </c>
      <c r="H16" s="58">
        <f t="shared" ca="1" si="1"/>
        <v>0</v>
      </c>
      <c r="I16" s="59" t="str">
        <f t="shared" ca="1" si="2"/>
        <v xml:space="preserve">11:風林火/0pt </v>
      </c>
      <c r="K16" s="60" t="str">
        <f t="shared" ca="1" si="3"/>
        <v>11回戦 休み - てんし / FRE-QVC / YDK - 風林火 / さんぽ - 猫王国 / SED - 虹かん / はれむ - せにゃ</v>
      </c>
      <c r="L16" s="61"/>
      <c r="M16" s="61"/>
      <c r="N16" s="61"/>
      <c r="O16" s="61"/>
      <c r="P16" s="61"/>
      <c r="Q16" s="62" t="str">
        <f t="shared" ca="1" si="4"/>
        <v>休み - てんし</v>
      </c>
      <c r="R16" s="62" t="str">
        <f t="shared" ca="1" si="5"/>
        <v/>
      </c>
      <c r="S16" s="62" t="str">
        <f t="shared" ca="1" si="6"/>
        <v xml:space="preserve"> / FRE-QVC</v>
      </c>
      <c r="T16" s="62" t="str">
        <f t="shared" ca="1" si="7"/>
        <v xml:space="preserve"> / YDK - 風林火</v>
      </c>
      <c r="U16" s="62" t="str">
        <f t="shared" ca="1" si="8"/>
        <v xml:space="preserve"> / さんぽ - 猫王国</v>
      </c>
      <c r="V16" s="62" t="str">
        <f t="shared" ca="1" si="9"/>
        <v xml:space="preserve"> / SED - 虹かん</v>
      </c>
      <c r="W16" s="62" t="str">
        <f t="shared" ca="1" si="10"/>
        <v xml:space="preserve"> / はれむ - せにゃ</v>
      </c>
      <c r="X16" s="62" t="str">
        <f t="shared" ca="1" si="11"/>
        <v/>
      </c>
      <c r="Y16" s="62" t="str">
        <f t="shared" ca="1" si="12"/>
        <v/>
      </c>
      <c r="Z16" s="62" t="str">
        <f t="shared" ca="1" si="13"/>
        <v/>
      </c>
      <c r="AA16" s="62" t="str">
        <f t="shared" ca="1" si="14"/>
        <v/>
      </c>
      <c r="AB16" s="62" t="str">
        <f t="shared" ca="1" si="15"/>
        <v/>
      </c>
      <c r="AC16" s="63" t="str">
        <f t="shared" ca="1" si="16"/>
        <v/>
      </c>
      <c r="AE16" s="43"/>
      <c r="AF16" s="44"/>
      <c r="AG16" s="76" t="str">
        <f t="shared" si="17"/>
        <v>虹かん</v>
      </c>
      <c r="AH16" s="71" t="str">
        <f t="shared" ca="1" si="19"/>
        <v/>
      </c>
      <c r="AI16" s="73" t="str">
        <f t="shared" ca="1" si="21"/>
        <v/>
      </c>
      <c r="AJ16" s="73" t="str">
        <f t="shared" ca="1" si="23"/>
        <v/>
      </c>
      <c r="AK16" s="73" t="str">
        <f t="shared" ca="1" si="25"/>
        <v/>
      </c>
      <c r="AL16" s="73" t="str">
        <f t="shared" ca="1" si="27"/>
        <v/>
      </c>
      <c r="AM16" s="73" t="str">
        <f t="shared" ca="1" si="29"/>
        <v/>
      </c>
      <c r="AN16" s="73" t="str">
        <f t="shared" ca="1" si="31"/>
        <v/>
      </c>
      <c r="AO16" s="73" t="str">
        <f t="shared" ref="AO16:AO21" ca="1" si="33">IF(OR($AG16="",AO$7=""),"",IF(ISBLANK(VLOOKUP($AG16,OFFSET($B$23:$AC$35,0,(COLUMN()-COLUMN($AH$8))*2,13,2),2,FALSE)),"",VLOOKUP($AG16,OFFSET($B$23:$AC$35,0,(COLUMN()-COLUMN($AH$8))*2,13,2),2,FALSE)))</f>
        <v/>
      </c>
      <c r="AP16" s="72"/>
      <c r="AQ16" s="73" t="str">
        <f ca="1">IF(OR($AG16="",AQ$7=""),"",IF(ISBLANK(VLOOKUP($AG16,OFFSET($B$23:$AC$35,0,(COLUMN()-COLUMN($AH$8))*2,13,2),2,FALSE)),"",VLOOKUP($AG16,OFFSET($B$23:$AC$35,0,(COLUMN()-COLUMN($AH$8))*2,13,2),2,FALSE)))</f>
        <v/>
      </c>
      <c r="AR16" s="73" t="str">
        <f ca="1">IF(OR($AG16="",AR$7=""),"",IF(ISBLANK(VLOOKUP($AG16,OFFSET($B$23:$AC$35,0,(COLUMN()-COLUMN($AH$8))*2,13,2),2,FALSE)),"",VLOOKUP($AG16,OFFSET($B$23:$AC$35,0,(COLUMN()-COLUMN($AH$8))*2,13,2),2,FALSE)))</f>
        <v/>
      </c>
      <c r="AS16" s="73" t="str">
        <f ca="1">IF(OR($AG16="",AS$7=""),"",IF(ISBLANK(VLOOKUP($AG16,OFFSET($B$23:$AC$35,0,(COLUMN()-COLUMN($AH$8))*2,13,2),2,FALSE)),"",VLOOKUP($AG16,OFFSET($B$23:$AC$35,0,(COLUMN()-COLUMN($AH$8))*2,13,2),2,FALSE)))</f>
        <v/>
      </c>
      <c r="AT16" s="73" t="str">
        <f ca="1">IF(OR($AG16="",AT$7=""),"",IF(ISBLANK(VLOOKUP($AG16,OFFSET($B$23:$AC$35,0,(COLUMN()-COLUMN($AH$8))*2,13,2),2,FALSE)),"",VLOOKUP($AG16,OFFSET($B$23:$AC$35,0,(COLUMN()-COLUMN($AH$8))*2,13,2),2,FALSE)))</f>
        <v/>
      </c>
      <c r="AU16" s="74" t="str">
        <f ca="1">IF(OR($AG16="",AU$7=""),"",IF(ISBLANK(VLOOKUP($AG16,OFFSET($B$23:$AC$35,0,(COLUMN()-COLUMN($AH$8))*2,13,2),2,FALSE)),"",VLOOKUP($AG16,OFFSET($B$23:$AC$35,0,(COLUMN()-COLUMN($AH$8))*2,13,2),2,FALSE)))</f>
        <v/>
      </c>
    </row>
    <row r="17" spans="1:47">
      <c r="A17" s="54">
        <v>12</v>
      </c>
      <c r="B17" s="55" t="str">
        <f>IF($A17&lt;=$B$2,INDEX(リーグ割り当て!$C$18:$E$117,$A17+VLOOKUP($B$1,リーグ割り当て!$B$3:$E$12,4,FALSE),1),"")</f>
        <v>QVC</v>
      </c>
      <c r="C17" s="55" t="str">
        <f>IF($A17&lt;=$B$2,INDEX(リーグ割り当て!$C$18:$E$117,$A17+VLOOKUP($B$1,リーグ割り当て!$B$3:$E$12,4,FALSE),2),"")</f>
        <v>izaberu　セルシオ</v>
      </c>
      <c r="D17" s="56">
        <f>IF($A17&lt;=$B$2,INDEX(リーグ割り当て!$C$18:$E$117,$A17+VLOOKUP($B$1,リーグ割り当て!$B$3:$E$12,4,FALSE),3),"")</f>
        <v>0</v>
      </c>
      <c r="F17" s="54">
        <v>12</v>
      </c>
      <c r="G17" s="57" t="str">
        <f t="shared" ca="1" si="0"/>
        <v>QVC</v>
      </c>
      <c r="H17" s="58">
        <f t="shared" ca="1" si="1"/>
        <v>0</v>
      </c>
      <c r="I17" s="59" t="str">
        <f t="shared" ca="1" si="2"/>
        <v xml:space="preserve">12:QVC/0pt </v>
      </c>
      <c r="K17" s="60" t="str">
        <f t="shared" si="3"/>
        <v/>
      </c>
      <c r="L17" s="61"/>
      <c r="M17" s="61"/>
      <c r="N17" s="61"/>
      <c r="O17" s="61"/>
      <c r="P17" s="61"/>
      <c r="Q17" s="62" t="str">
        <f t="shared" ca="1" si="4"/>
        <v xml:space="preserve">休み - </v>
      </c>
      <c r="R17" s="62" t="str">
        <f t="shared" ca="1" si="5"/>
        <v xml:space="preserve"> / てんし - </v>
      </c>
      <c r="S17" s="62" t="str">
        <f t="shared" ca="1" si="6"/>
        <v xml:space="preserve"> / FRE-</v>
      </c>
      <c r="T17" s="62" t="str">
        <f t="shared" ca="1" si="7"/>
        <v xml:space="preserve"> / YDK - </v>
      </c>
      <c r="U17" s="62" t="str">
        <f t="shared" ca="1" si="8"/>
        <v xml:space="preserve"> / さんぽ - </v>
      </c>
      <c r="V17" s="62" t="str">
        <f t="shared" ca="1" si="9"/>
        <v xml:space="preserve"> / SED - </v>
      </c>
      <c r="W17" s="62" t="str">
        <f t="shared" ca="1" si="10"/>
        <v xml:space="preserve"> / はれむ - </v>
      </c>
      <c r="X17" s="62" t="str">
        <f t="shared" ca="1" si="11"/>
        <v xml:space="preserve"> / せにゃ - </v>
      </c>
      <c r="Y17" s="62" t="str">
        <f t="shared" ca="1" si="12"/>
        <v xml:space="preserve"> / 虹かん - </v>
      </c>
      <c r="Z17" s="62" t="str">
        <f t="shared" ca="1" si="13"/>
        <v xml:space="preserve"> / 猫王国 - </v>
      </c>
      <c r="AA17" s="62" t="str">
        <f t="shared" ca="1" si="14"/>
        <v>/ 風林火-</v>
      </c>
      <c r="AB17" s="62" t="str">
        <f t="shared" ca="1" si="15"/>
        <v>/ QVC-</v>
      </c>
      <c r="AC17" s="63" t="str">
        <f t="shared" ca="1" si="16"/>
        <v/>
      </c>
      <c r="AE17" s="43"/>
      <c r="AF17" s="44"/>
      <c r="AG17" s="76" t="str">
        <f t="shared" si="17"/>
        <v>猫王国</v>
      </c>
      <c r="AH17" s="71" t="str">
        <f t="shared" ca="1" si="19"/>
        <v/>
      </c>
      <c r="AI17" s="73" t="str">
        <f t="shared" ca="1" si="21"/>
        <v/>
      </c>
      <c r="AJ17" s="73" t="str">
        <f t="shared" ca="1" si="23"/>
        <v/>
      </c>
      <c r="AK17" s="73" t="str">
        <f t="shared" ca="1" si="25"/>
        <v/>
      </c>
      <c r="AL17" s="73" t="str">
        <f t="shared" ca="1" si="27"/>
        <v/>
      </c>
      <c r="AM17" s="73" t="str">
        <f t="shared" ca="1" si="29"/>
        <v/>
      </c>
      <c r="AN17" s="73" t="str">
        <f t="shared" ca="1" si="31"/>
        <v/>
      </c>
      <c r="AO17" s="73" t="str">
        <f t="shared" ca="1" si="33"/>
        <v/>
      </c>
      <c r="AP17" s="73" t="str">
        <f ca="1">IF(OR($AG17="",AP$7=""),"",IF(ISBLANK(VLOOKUP($AG17,OFFSET($B$23:$AC$35,0,(COLUMN()-COLUMN($AH$8))*2,13,2),2,FALSE)),"",VLOOKUP($AG17,OFFSET($B$23:$AC$35,0,(COLUMN()-COLUMN($AH$8))*2,13,2),2,FALSE)))</f>
        <v/>
      </c>
      <c r="AQ17" s="72"/>
      <c r="AR17" s="73" t="str">
        <f ca="1">IF(OR($AG17="",AR$7=""),"",IF(ISBLANK(VLOOKUP($AG17,OFFSET($B$23:$AC$35,0,(COLUMN()-COLUMN($AH$8))*2,13,2),2,FALSE)),"",VLOOKUP($AG17,OFFSET($B$23:$AC$35,0,(COLUMN()-COLUMN($AH$8))*2,13,2),2,FALSE)))</f>
        <v/>
      </c>
      <c r="AS17" s="73" t="str">
        <f ca="1">IF(OR($AG17="",AS$7=""),"",IF(ISBLANK(VLOOKUP($AG17,OFFSET($B$23:$AC$35,0,(COLUMN()-COLUMN($AH$8))*2,13,2),2,FALSE)),"",VLOOKUP($AG17,OFFSET($B$23:$AC$35,0,(COLUMN()-COLUMN($AH$8))*2,13,2),2,FALSE)))</f>
        <v/>
      </c>
      <c r="AT17" s="73" t="str">
        <f ca="1">IF(OR($AG17="",AT$7=""),"",IF(ISBLANK(VLOOKUP($AG17,OFFSET($B$23:$AC$35,0,(COLUMN()-COLUMN($AH$8))*2,13,2),2,FALSE)),"",VLOOKUP($AG17,OFFSET($B$23:$AC$35,0,(COLUMN()-COLUMN($AH$8))*2,13,2),2,FALSE)))</f>
        <v/>
      </c>
      <c r="AU17" s="74" t="str">
        <f ca="1">IF(OR($AG17="",AU$7=""),"",IF(ISBLANK(VLOOKUP($AG17,OFFSET($B$23:$AC$35,0,(COLUMN()-COLUMN($AH$8))*2,13,2),2,FALSE)),"",VLOOKUP($AG17,OFFSET($B$23:$AC$35,0,(COLUMN()-COLUMN($AH$8))*2,13,2),2,FALSE)))</f>
        <v/>
      </c>
    </row>
    <row r="18" spans="1:47">
      <c r="A18" s="54">
        <v>13</v>
      </c>
      <c r="B18" s="55" t="str">
        <f>IF($A18&lt;=$B$2,INDEX(リーグ割り当て!$C$18:$E$117,$A18+VLOOKUP($B$1,リーグ割り当て!$B$3:$E$12,4,FALSE),1),"")</f>
        <v/>
      </c>
      <c r="C18" s="55" t="str">
        <f>IF($A18&lt;=$B$2,INDEX(リーグ割り当て!$C$18:$E$117,$A18+VLOOKUP($B$1,リーグ割り当て!$B$3:$E$12,4,FALSE),2),"")</f>
        <v/>
      </c>
      <c r="D18" s="56" t="str">
        <f>IF($A18&lt;=$B$2,INDEX(リーグ割り当て!$C$18:$E$117,$A18+VLOOKUP($B$1,リーグ割り当て!$B$3:$E$12,4,FALSE),3),"")</f>
        <v/>
      </c>
      <c r="F18" s="54">
        <v>13</v>
      </c>
      <c r="G18" s="57" t="str">
        <f t="shared" ca="1" si="0"/>
        <v/>
      </c>
      <c r="H18" s="58">
        <f t="shared" ca="1" si="1"/>
        <v>0</v>
      </c>
      <c r="I18" s="59" t="str">
        <f t="shared" ca="1" si="2"/>
        <v/>
      </c>
      <c r="K18" s="60" t="str">
        <f t="shared" si="3"/>
        <v/>
      </c>
      <c r="L18" s="77"/>
      <c r="M18" s="77"/>
      <c r="N18" s="77"/>
      <c r="O18" s="77"/>
      <c r="P18" s="77"/>
      <c r="Q18" s="62" t="str">
        <f t="shared" ca="1" si="4"/>
        <v xml:space="preserve">休み - </v>
      </c>
      <c r="R18" s="62" t="str">
        <f t="shared" ca="1" si="5"/>
        <v xml:space="preserve"> / てんし - </v>
      </c>
      <c r="S18" s="62" t="str">
        <f t="shared" ca="1" si="6"/>
        <v xml:space="preserve"> / FRE-</v>
      </c>
      <c r="T18" s="62" t="str">
        <f t="shared" ca="1" si="7"/>
        <v xml:space="preserve"> / YDK - </v>
      </c>
      <c r="U18" s="62" t="str">
        <f t="shared" ca="1" si="8"/>
        <v xml:space="preserve"> / さんぽ - </v>
      </c>
      <c r="V18" s="62" t="str">
        <f t="shared" ca="1" si="9"/>
        <v xml:space="preserve"> / SED - </v>
      </c>
      <c r="W18" s="62" t="str">
        <f t="shared" ca="1" si="10"/>
        <v xml:space="preserve"> / はれむ - </v>
      </c>
      <c r="X18" s="62" t="str">
        <f t="shared" ca="1" si="11"/>
        <v xml:space="preserve"> / せにゃ - </v>
      </c>
      <c r="Y18" s="62" t="str">
        <f t="shared" ca="1" si="12"/>
        <v xml:space="preserve"> / 虹かん - </v>
      </c>
      <c r="Z18" s="62" t="str">
        <f t="shared" ca="1" si="13"/>
        <v xml:space="preserve"> / 猫王国 - </v>
      </c>
      <c r="AA18" s="62" t="str">
        <f t="shared" ca="1" si="14"/>
        <v>/ 風林火-</v>
      </c>
      <c r="AB18" s="62" t="str">
        <f t="shared" ca="1" si="15"/>
        <v>/ QVC-</v>
      </c>
      <c r="AC18" s="63" t="str">
        <f t="shared" ca="1" si="16"/>
        <v/>
      </c>
      <c r="AE18" s="43"/>
      <c r="AF18" s="44"/>
      <c r="AG18" s="76" t="str">
        <f t="shared" si="17"/>
        <v>風林火</v>
      </c>
      <c r="AH18" s="71" t="str">
        <f t="shared" ca="1" si="19"/>
        <v/>
      </c>
      <c r="AI18" s="73" t="str">
        <f t="shared" ca="1" si="21"/>
        <v/>
      </c>
      <c r="AJ18" s="73" t="str">
        <f t="shared" ca="1" si="23"/>
        <v/>
      </c>
      <c r="AK18" s="73" t="str">
        <f t="shared" ca="1" si="25"/>
        <v/>
      </c>
      <c r="AL18" s="73" t="str">
        <f t="shared" ca="1" si="27"/>
        <v/>
      </c>
      <c r="AM18" s="73" t="str">
        <f t="shared" ca="1" si="29"/>
        <v/>
      </c>
      <c r="AN18" s="73" t="str">
        <f t="shared" ca="1" si="31"/>
        <v/>
      </c>
      <c r="AO18" s="73" t="str">
        <f t="shared" ca="1" si="33"/>
        <v/>
      </c>
      <c r="AP18" s="73" t="str">
        <f ca="1">IF(OR($AG18="",AP$7=""),"",IF(ISBLANK(VLOOKUP($AG18,OFFSET($B$23:$AC$35,0,(COLUMN()-COLUMN($AH$8))*2,13,2),2,FALSE)),"",VLOOKUP($AG18,OFFSET($B$23:$AC$35,0,(COLUMN()-COLUMN($AH$8))*2,13,2),2,FALSE)))</f>
        <v/>
      </c>
      <c r="AQ18" s="73" t="str">
        <f ca="1">IF(OR($AG18="",AQ$7=""),"",IF(ISBLANK(VLOOKUP($AG18,OFFSET($B$23:$AC$35,0,(COLUMN()-COLUMN($AH$8))*2,13,2),2,FALSE)),"",VLOOKUP($AG18,OFFSET($B$23:$AC$35,0,(COLUMN()-COLUMN($AH$8))*2,13,2),2,FALSE)))</f>
        <v/>
      </c>
      <c r="AR18" s="72"/>
      <c r="AS18" s="73" t="str">
        <f ca="1">IF(OR($AG18="",AS$7=""),"",IF(ISBLANK(VLOOKUP($AG18,OFFSET($B$23:$AC$35,0,(COLUMN()-COLUMN($AH$8))*2,13,2),2,FALSE)),"",VLOOKUP($AG18,OFFSET($B$23:$AC$35,0,(COLUMN()-COLUMN($AH$8))*2,13,2),2,FALSE)))</f>
        <v/>
      </c>
      <c r="AT18" s="73" t="str">
        <f ca="1">IF(OR($AG18="",AT$7=""),"",IF(ISBLANK(VLOOKUP($AG18,OFFSET($B$23:$AC$35,0,(COLUMN()-COLUMN($AH$8))*2,13,2),2,FALSE)),"",VLOOKUP($AG18,OFFSET($B$23:$AC$35,0,(COLUMN()-COLUMN($AH$8))*2,13,2),2,FALSE)))</f>
        <v/>
      </c>
      <c r="AU18" s="74" t="str">
        <f ca="1">IF(OR($AG18="",AU$7=""),"",IF(ISBLANK(VLOOKUP($AG18,OFFSET($B$23:$AC$35,0,(COLUMN()-COLUMN($AH$8))*2,13,2),2,FALSE)),"",VLOOKUP($AG18,OFFSET($B$23:$AC$35,0,(COLUMN()-COLUMN($AH$8))*2,13,2),2,FALSE)))</f>
        <v/>
      </c>
    </row>
    <row r="19" spans="1:47">
      <c r="A19" s="78">
        <v>14</v>
      </c>
      <c r="B19" s="79" t="str">
        <f>IF($A19&lt;=$B$2,INDEX(リーグ割り当て!$C$18:$E$117,$A19+VLOOKUP($B$1,リーグ割り当て!$B$3:$E$12,4,FALSE),1),"")</f>
        <v/>
      </c>
      <c r="C19" s="79" t="str">
        <f>IF($A19&lt;=$B$2,INDEX(リーグ割り当て!$C$18:$E$117,$A19+VLOOKUP($B$1,リーグ割り当て!$B$3:$E$12,4,FALSE),2),"")</f>
        <v/>
      </c>
      <c r="D19" s="80" t="str">
        <f>IF($A19&lt;=$B$2,INDEX(リーグ割り当て!$C$18:$E$117,$A19+VLOOKUP($B$1,リーグ割り当て!$B$3:$E$12,4,FALSE),3),"")</f>
        <v/>
      </c>
      <c r="F19" s="78">
        <v>14</v>
      </c>
      <c r="G19" s="81" t="str">
        <f t="shared" ca="1" si="0"/>
        <v/>
      </c>
      <c r="H19" s="82">
        <f t="shared" ca="1" si="1"/>
        <v>0</v>
      </c>
      <c r="I19" s="59" t="str">
        <f ca="1">IF(G19="","",CONCATENATE(F19,"位:",G19,"/",H19,"pt "))</f>
        <v/>
      </c>
      <c r="K19" s="83"/>
      <c r="L19" s="83"/>
      <c r="M19" s="83"/>
      <c r="N19" s="83"/>
      <c r="O19" s="83"/>
      <c r="P19" s="83"/>
      <c r="Q19" s="83"/>
      <c r="R19" s="83"/>
      <c r="S19" s="83"/>
      <c r="T19" s="83"/>
      <c r="U19" s="83"/>
      <c r="V19" s="83"/>
      <c r="W19" s="83"/>
      <c r="X19" s="84"/>
      <c r="Y19" s="84"/>
      <c r="Z19" s="84"/>
      <c r="AA19" s="84"/>
      <c r="AB19" s="84"/>
      <c r="AC19" s="84"/>
      <c r="AE19" s="43"/>
      <c r="AF19" s="44"/>
      <c r="AG19" s="76" t="str">
        <f t="shared" si="17"/>
        <v>QVC</v>
      </c>
      <c r="AH19" s="71" t="str">
        <f t="shared" ca="1" si="19"/>
        <v/>
      </c>
      <c r="AI19" s="73" t="str">
        <f t="shared" ca="1" si="21"/>
        <v/>
      </c>
      <c r="AJ19" s="73" t="str">
        <f t="shared" ca="1" si="23"/>
        <v/>
      </c>
      <c r="AK19" s="73" t="str">
        <f t="shared" ca="1" si="25"/>
        <v/>
      </c>
      <c r="AL19" s="73" t="str">
        <f t="shared" ca="1" si="27"/>
        <v/>
      </c>
      <c r="AM19" s="73" t="str">
        <f t="shared" ca="1" si="29"/>
        <v/>
      </c>
      <c r="AN19" s="73" t="str">
        <f t="shared" ca="1" si="31"/>
        <v/>
      </c>
      <c r="AO19" s="73" t="str">
        <f t="shared" ca="1" si="33"/>
        <v/>
      </c>
      <c r="AP19" s="73" t="str">
        <f ca="1">IF(OR($AG19="",AP$7=""),"",IF(ISBLANK(VLOOKUP($AG19,OFFSET($B$23:$AC$35,0,(COLUMN()-COLUMN($AH$8))*2,13,2),2,FALSE)),"",VLOOKUP($AG19,OFFSET($B$23:$AC$35,0,(COLUMN()-COLUMN($AH$8))*2,13,2),2,FALSE)))</f>
        <v/>
      </c>
      <c r="AQ19" s="73" t="str">
        <f ca="1">IF(OR($AG19="",AQ$7=""),"",IF(ISBLANK(VLOOKUP($AG19,OFFSET($B$23:$AC$35,0,(COLUMN()-COLUMN($AH$8))*2,13,2),2,FALSE)),"",VLOOKUP($AG19,OFFSET($B$23:$AC$35,0,(COLUMN()-COLUMN($AH$8))*2,13,2),2,FALSE)))</f>
        <v/>
      </c>
      <c r="AR19" s="73" t="str">
        <f ca="1">IF(OR($AG19="",AR$7=""),"",IF(ISBLANK(VLOOKUP($AG19,OFFSET($B$23:$AC$35,0,(COLUMN()-COLUMN($AH$8))*2,13,2),2,FALSE)),"",VLOOKUP($AG19,OFFSET($B$23:$AC$35,0,(COLUMN()-COLUMN($AH$8))*2,13,2),2,FALSE)))</f>
        <v/>
      </c>
      <c r="AS19" s="72"/>
      <c r="AT19" s="73" t="str">
        <f ca="1">IF(OR($AG19="",AT$7=""),"",IF(ISBLANK(VLOOKUP($AG19,OFFSET($B$23:$AC$35,0,(COLUMN()-COLUMN($AH$8))*2,13,2),2,FALSE)),"",VLOOKUP($AG19,OFFSET($B$23:$AC$35,0,(COLUMN()-COLUMN($AH$8))*2,13,2),2,FALSE)))</f>
        <v/>
      </c>
      <c r="AU19" s="74" t="str">
        <f ca="1">IF(OR($AG19="",AU$7=""),"",IF(ISBLANK(VLOOKUP($AG19,OFFSET($B$23:$AC$35,0,(COLUMN()-COLUMN($AH$8))*2,13,2),2,FALSE)),"",VLOOKUP($AG19,OFFSET($B$23:$AC$35,0,(COLUMN()-COLUMN($AH$8))*2,13,2),2,FALSE)))</f>
        <v/>
      </c>
    </row>
    <row r="20" spans="1:47">
      <c r="AE20" s="43"/>
      <c r="AF20" s="44"/>
      <c r="AG20" s="76" t="str">
        <f t="shared" si="17"/>
        <v/>
      </c>
      <c r="AH20" s="71" t="str">
        <f t="shared" ca="1" si="19"/>
        <v/>
      </c>
      <c r="AI20" s="73" t="str">
        <f t="shared" ca="1" si="21"/>
        <v/>
      </c>
      <c r="AJ20" s="73" t="str">
        <f t="shared" ca="1" si="23"/>
        <v/>
      </c>
      <c r="AK20" s="73" t="str">
        <f t="shared" ca="1" si="25"/>
        <v/>
      </c>
      <c r="AL20" s="73" t="str">
        <f t="shared" ca="1" si="27"/>
        <v/>
      </c>
      <c r="AM20" s="73" t="str">
        <f t="shared" ca="1" si="29"/>
        <v/>
      </c>
      <c r="AN20" s="73" t="str">
        <f t="shared" ca="1" si="31"/>
        <v/>
      </c>
      <c r="AO20" s="73" t="str">
        <f t="shared" ca="1" si="33"/>
        <v/>
      </c>
      <c r="AP20" s="73" t="str">
        <f ca="1">IF(OR($AG20="",AP$7=""),"",IF(ISBLANK(VLOOKUP($AG20,OFFSET($B$23:$AC$35,0,(COLUMN()-COLUMN($AH$8))*2,13,2),2,FALSE)),"",VLOOKUP($AG20,OFFSET($B$23:$AC$35,0,(COLUMN()-COLUMN($AH$8))*2,13,2),2,FALSE)))</f>
        <v/>
      </c>
      <c r="AQ20" s="73" t="str">
        <f ca="1">IF(OR($AG20="",AQ$7=""),"",IF(ISBLANK(VLOOKUP($AG20,OFFSET($B$23:$AC$35,0,(COLUMN()-COLUMN($AH$8))*2,13,2),2,FALSE)),"",VLOOKUP($AG20,OFFSET($B$23:$AC$35,0,(COLUMN()-COLUMN($AH$8))*2,13,2),2,FALSE)))</f>
        <v/>
      </c>
      <c r="AR20" s="73" t="str">
        <f ca="1">IF(OR($AG20="",AR$7=""),"",IF(ISBLANK(VLOOKUP($AG20,OFFSET($B$23:$AC$35,0,(COLUMN()-COLUMN($AH$8))*2,13,2),2,FALSE)),"",VLOOKUP($AG20,OFFSET($B$23:$AC$35,0,(COLUMN()-COLUMN($AH$8))*2,13,2),2,FALSE)))</f>
        <v/>
      </c>
      <c r="AS20" s="73" t="str">
        <f ca="1">IF(OR($AG20="",AS$7=""),"",IF(ISBLANK(VLOOKUP($AG20,OFFSET($B$23:$AC$35,0,(COLUMN()-COLUMN($AH$8))*2,13,2),2,FALSE)),"",VLOOKUP($AG20,OFFSET($B$23:$AC$35,0,(COLUMN()-COLUMN($AH$8))*2,13,2),2,FALSE)))</f>
        <v/>
      </c>
      <c r="AT20" s="72"/>
      <c r="AU20" s="74" t="str">
        <f ca="1">IF(OR($AG20="",AU$7=""),"",IF(ISBLANK(VLOOKUP($AG20,OFFSET($B$23:$AC$35,0,(COLUMN()-COLUMN($AH$8))*2,13,2),2,FALSE)),"",VLOOKUP($AG20,OFFSET($B$23:$AC$35,0,(COLUMN()-COLUMN($AH$8))*2,13,2),2,FALSE)))</f>
        <v/>
      </c>
    </row>
    <row r="21" spans="1:47" ht="17.25">
      <c r="P21" s="85"/>
      <c r="Q21" s="85"/>
      <c r="R21" s="85"/>
      <c r="S21" s="85"/>
      <c r="T21" s="85"/>
      <c r="U21" s="85"/>
      <c r="V21" s="86"/>
      <c r="W21" s="86"/>
      <c r="X21" s="86"/>
      <c r="Y21" s="86"/>
      <c r="Z21" s="86"/>
      <c r="AA21" s="86"/>
      <c r="AB21" s="86"/>
      <c r="AC21" s="86"/>
      <c r="AE21" s="43"/>
      <c r="AF21" s="44"/>
      <c r="AG21" s="87" t="str">
        <f t="shared" si="17"/>
        <v/>
      </c>
      <c r="AH21" s="88" t="str">
        <f t="shared" ca="1" si="19"/>
        <v/>
      </c>
      <c r="AI21" s="89" t="str">
        <f t="shared" ca="1" si="21"/>
        <v/>
      </c>
      <c r="AJ21" s="89" t="str">
        <f t="shared" ca="1" si="23"/>
        <v/>
      </c>
      <c r="AK21" s="89" t="str">
        <f t="shared" ca="1" si="25"/>
        <v/>
      </c>
      <c r="AL21" s="89" t="str">
        <f t="shared" ca="1" si="27"/>
        <v/>
      </c>
      <c r="AM21" s="89" t="str">
        <f t="shared" ca="1" si="29"/>
        <v/>
      </c>
      <c r="AN21" s="89" t="str">
        <f t="shared" ca="1" si="31"/>
        <v/>
      </c>
      <c r="AO21" s="89" t="str">
        <f t="shared" ca="1" si="33"/>
        <v/>
      </c>
      <c r="AP21" s="89" t="str">
        <f ca="1">IF(OR($AG21="",AP$7=""),"",IF(ISBLANK(VLOOKUP($AG21,OFFSET($B$23:$AC$35,0,(COLUMN()-COLUMN($AH$8))*2,13,2),2,FALSE)),"",VLOOKUP($AG21,OFFSET($B$23:$AC$35,0,(COLUMN()-COLUMN($AH$8))*2,13,2),2,FALSE)))</f>
        <v/>
      </c>
      <c r="AQ21" s="89" t="str">
        <f ca="1">IF(OR($AG21="",AQ$7=""),"",IF(ISBLANK(VLOOKUP($AG21,OFFSET($B$23:$AC$35,0,(COLUMN()-COLUMN($AH$8))*2,13,2),2,FALSE)),"",VLOOKUP($AG21,OFFSET($B$23:$AC$35,0,(COLUMN()-COLUMN($AH$8))*2,13,2),2,FALSE)))</f>
        <v/>
      </c>
      <c r="AR21" s="89" t="str">
        <f ca="1">IF(OR($AG21="",AR$7=""),"",IF(ISBLANK(VLOOKUP($AG21,OFFSET($B$23:$AC$35,0,(COLUMN()-COLUMN($AH$8))*2,13,2),2,FALSE)),"",VLOOKUP($AG21,OFFSET($B$23:$AC$35,0,(COLUMN()-COLUMN($AH$8))*2,13,2),2,FALSE)))</f>
        <v/>
      </c>
      <c r="AS21" s="89" t="str">
        <f ca="1">IF(OR($AG21="",AS$7=""),"",IF(ISBLANK(VLOOKUP($AG21,OFFSET($B$23:$AC$35,0,(COLUMN()-COLUMN($AH$8))*2,13,2),2,FALSE)),"",VLOOKUP($AG21,OFFSET($B$23:$AC$35,0,(COLUMN()-COLUMN($AH$8))*2,13,2),2,FALSE)))</f>
        <v/>
      </c>
      <c r="AT21" s="89" t="str">
        <f ca="1">IF(OR($AG21="",AT$7=""),"",IF(ISBLANK(VLOOKUP($AG21,OFFSET($B$23:$AC$35,0,(COLUMN()-COLUMN($AH$8))*2,13,2),2,FALSE)),"",VLOOKUP($AG21,OFFSET($B$23:$AC$35,0,(COLUMN()-COLUMN($AH$8))*2,13,2),2,FALSE)))</f>
        <v/>
      </c>
      <c r="AU21" s="90"/>
    </row>
    <row r="22" spans="1:47">
      <c r="A22" s="64"/>
      <c r="B22" s="91" t="str">
        <f>B6</f>
        <v>休み</v>
      </c>
      <c r="C22" s="92">
        <f>SUM(C23:C35)</f>
        <v>0</v>
      </c>
      <c r="D22" s="92" t="str">
        <f>B7</f>
        <v>てんし</v>
      </c>
      <c r="E22" s="92">
        <f>SUM(E23:E35)</f>
        <v>0</v>
      </c>
      <c r="F22" s="92" t="str">
        <f>B8</f>
        <v>FRE</v>
      </c>
      <c r="G22" s="92">
        <f>SUM(G23:G35)</f>
        <v>0</v>
      </c>
      <c r="H22" s="92" t="str">
        <f>B9</f>
        <v>YDK</v>
      </c>
      <c r="I22" s="92">
        <f>SUM(I23:I35)</f>
        <v>0</v>
      </c>
      <c r="J22" s="92" t="str">
        <f>B10</f>
        <v>さんぽ</v>
      </c>
      <c r="K22" s="92">
        <f>SUM(K23:K35)</f>
        <v>0</v>
      </c>
      <c r="L22" s="92" t="str">
        <f>B11</f>
        <v>SED</v>
      </c>
      <c r="M22" s="92">
        <f>SUM(M23:M35)</f>
        <v>0</v>
      </c>
      <c r="N22" s="92" t="str">
        <f>IF(ISBLANK($B12),"",$B12)</f>
        <v>はれむ</v>
      </c>
      <c r="O22" s="92">
        <f>SUM(O23:O35)</f>
        <v>0</v>
      </c>
      <c r="P22" s="92" t="str">
        <f>IF(ISBLANK($B13),"",$B13)</f>
        <v>せにゃ</v>
      </c>
      <c r="Q22" s="92">
        <f>SUM(Q23:Q35)</f>
        <v>0</v>
      </c>
      <c r="R22" s="92" t="str">
        <f>IF(ISBLANK($B14),"",$B14)</f>
        <v>虹かん</v>
      </c>
      <c r="S22" s="92">
        <f>SUM(S23:S35)</f>
        <v>0</v>
      </c>
      <c r="T22" s="92" t="str">
        <f>IF(ISBLANK($B15),"",$B15)</f>
        <v>猫王国</v>
      </c>
      <c r="U22" s="92">
        <f>SUM(U23:U35)</f>
        <v>0</v>
      </c>
      <c r="V22" s="92" t="str">
        <f>IF(ISBLANK($B16),"",$B16)</f>
        <v>風林火</v>
      </c>
      <c r="W22" s="92">
        <f>SUM(W23:W35)</f>
        <v>0</v>
      </c>
      <c r="X22" s="92" t="str">
        <f>IF(ISBLANK($B17),"",$B17)</f>
        <v>QVC</v>
      </c>
      <c r="Y22" s="92">
        <f>SUM(Y23:Y35)</f>
        <v>0</v>
      </c>
      <c r="Z22" s="92" t="str">
        <f>IF(ISBLANK($B18),"",$B18)</f>
        <v/>
      </c>
      <c r="AA22" s="92">
        <f>SUM(AA23:AA35)</f>
        <v>0</v>
      </c>
      <c r="AB22" s="92" t="str">
        <f>IF(ISBLANK($B19),"",$B19)</f>
        <v/>
      </c>
      <c r="AC22" s="93">
        <f>SUM(AC23:AC35)</f>
        <v>0</v>
      </c>
      <c r="AE22" s="43"/>
      <c r="AF22" s="44"/>
      <c r="AG22" s="94" t="s">
        <v>186</v>
      </c>
      <c r="AH22" s="95">
        <f t="shared" ref="AH22:AU22" ca="1" si="34">COUNTIF(AH$8:AH$21,3)</f>
        <v>0</v>
      </c>
      <c r="AI22" s="96">
        <f t="shared" ca="1" si="34"/>
        <v>0</v>
      </c>
      <c r="AJ22" s="96">
        <f t="shared" ca="1" si="34"/>
        <v>0</v>
      </c>
      <c r="AK22" s="96">
        <f t="shared" ca="1" si="34"/>
        <v>0</v>
      </c>
      <c r="AL22" s="96">
        <f t="shared" ca="1" si="34"/>
        <v>0</v>
      </c>
      <c r="AM22" s="96">
        <f t="shared" ca="1" si="34"/>
        <v>0</v>
      </c>
      <c r="AN22" s="96">
        <f t="shared" ca="1" si="34"/>
        <v>0</v>
      </c>
      <c r="AO22" s="96">
        <f t="shared" ca="1" si="34"/>
        <v>0</v>
      </c>
      <c r="AP22" s="96">
        <f t="shared" ca="1" si="34"/>
        <v>0</v>
      </c>
      <c r="AQ22" s="96">
        <f t="shared" ca="1" si="34"/>
        <v>0</v>
      </c>
      <c r="AR22" s="96">
        <f t="shared" ca="1" si="34"/>
        <v>0</v>
      </c>
      <c r="AS22" s="96">
        <f t="shared" ca="1" si="34"/>
        <v>0</v>
      </c>
      <c r="AT22" s="96">
        <f t="shared" ca="1" si="34"/>
        <v>0</v>
      </c>
      <c r="AU22" s="97">
        <f t="shared" ca="1" si="34"/>
        <v>0</v>
      </c>
    </row>
    <row r="23" spans="1:47">
      <c r="A23" s="75" t="s">
        <v>187</v>
      </c>
      <c r="B23" s="98" t="str">
        <f ca="1">IF(ISBLANK(OFFSET(対戦表!A2,$B$3,1)),"",IF(OFFSET(対戦表!A2,$B$3,1)=0,"-",INDEX($B$6:$B$20,OFFSET(対戦表!A2,$B$3,1))))</f>
        <v>QVC</v>
      </c>
      <c r="C23" s="99"/>
      <c r="D23" s="100" t="str">
        <f ca="1">IF(ISBLANK(OFFSET(対戦表!B2,$B$3,1)),"",IF(OFFSET(対戦表!B2,$B$3,1)=0,"-",INDEX($B$6:$B$20,OFFSET(対戦表!B2,$B$3,1))))</f>
        <v>風林火</v>
      </c>
      <c r="E23" s="99"/>
      <c r="F23" s="100" t="str">
        <f ca="1">IF(ISBLANK(OFFSET(対戦表!C2,$B$3,1)),"",IF(OFFSET(対戦表!C2,$B$3,1)=0,"-",INDEX($B$6:$B$20,OFFSET(対戦表!C2,$B$3,1))))</f>
        <v>猫王国</v>
      </c>
      <c r="G23" s="99"/>
      <c r="H23" s="100" t="str">
        <f ca="1">IF(ISBLANK(OFFSET(対戦表!D2,$B$3,1)),"",IF(OFFSET(対戦表!D2,$B$3,1)=0,"-",INDEX($B$6:$B$20,OFFSET(対戦表!D2,$B$3,1))))</f>
        <v>虹かん</v>
      </c>
      <c r="I23" s="99"/>
      <c r="J23" s="100" t="str">
        <f ca="1">IF(ISBLANK(OFFSET(対戦表!E2,$B$3,1)),"",IF(OFFSET(対戦表!E2,$B$3,1)=0,"-",INDEX($B$6:$B$20,OFFSET(対戦表!E2,$B$3,1))))</f>
        <v>せにゃ</v>
      </c>
      <c r="K23" s="99"/>
      <c r="L23" s="100" t="str">
        <f ca="1">IF(ISBLANK(OFFSET(対戦表!F2,$B$3,1)),"",IF(OFFSET(対戦表!F2,$B$3,1)=0,"-",INDEX($B$6:$B$20,OFFSET(対戦表!F2,$B$3,1))))</f>
        <v>はれむ</v>
      </c>
      <c r="M23" s="99"/>
      <c r="N23" s="100" t="str">
        <f ca="1">IF(ISBLANK(OFFSET(対戦表!G2,$B$3,1)),"",IF(OFFSET(対戦表!G2,$B$3,1)=0,"-",INDEX($B$6:$B$20,OFFSET(対戦表!G2,$B$3,1))))</f>
        <v>SED</v>
      </c>
      <c r="O23" s="99"/>
      <c r="P23" s="100" t="str">
        <f ca="1">IF(ISBLANK(OFFSET(対戦表!H2,$B$3,1)),"",IF(OFFSET(対戦表!H2,$B$3,1)=0,"-",INDEX($B$6:$B$20,OFFSET(対戦表!H2,$B$3,1))))</f>
        <v>さんぽ</v>
      </c>
      <c r="Q23" s="99"/>
      <c r="R23" s="100" t="str">
        <f ca="1">IF(ISBLANK(OFFSET(対戦表!I2,$B$3,1)),"",IF(OFFSET(対戦表!I2,$B$3,1)=0,"-",INDEX($B$6:$B$20,OFFSET(対戦表!I2,$B$3,1))))</f>
        <v>YDK</v>
      </c>
      <c r="S23" s="99"/>
      <c r="T23" s="100" t="str">
        <f ca="1">IF(ISBLANK(OFFSET(対戦表!J2,$B$3,1)),"",IF(OFFSET(対戦表!J2,$B$3,1)=0,"-",INDEX($B$6:$B$20,OFFSET(対戦表!J2,$B$3,1))))</f>
        <v>FRE</v>
      </c>
      <c r="U23" s="99"/>
      <c r="V23" s="100" t="str">
        <f ca="1">IF(ISBLANK(OFFSET(対戦表!K2,$B$3,1)),"",IF(OFFSET(対戦表!K2,$B$3,1)=0,"-",INDEX($B$6:$B$20,OFFSET(対戦表!K2,$B$3,1))))</f>
        <v>てんし</v>
      </c>
      <c r="W23" s="99"/>
      <c r="X23" s="100" t="str">
        <f ca="1">IF(ISBLANK(OFFSET(対戦表!L2,$B$3,1)),"",IF(OFFSET(対戦表!L2,$B$3,1)=0,"-",INDEX($B$6:$B$20,OFFSET(対戦表!L2,$B$3,1))))</f>
        <v>休み</v>
      </c>
      <c r="Y23" s="99"/>
      <c r="Z23" s="100" t="str">
        <f ca="1">IF(ISBLANK(OFFSET(対戦表!M2,$B$3,1)),"",IF(OFFSET(対戦表!M2,$B$3,1)=0,"-",INDEX($B$6:$B$20,OFFSET(対戦表!M2,$B$3,1))))</f>
        <v/>
      </c>
      <c r="AA23" s="99"/>
      <c r="AB23" s="100" t="str">
        <f ca="1">IF(ISBLANK(OFFSET(対戦表!N2,$B$3,1)),"",IF(OFFSET(対戦表!N2,$B$3,1)=0,"-",INDEX($B$6:$B$20,OFFSET(対戦表!N2,$B$3,1))))</f>
        <v/>
      </c>
      <c r="AC23" s="99"/>
      <c r="AE23" s="43"/>
      <c r="AF23" s="44"/>
      <c r="AG23" s="101" t="s">
        <v>188</v>
      </c>
      <c r="AH23" s="102">
        <f t="shared" ref="AH23:AU23" ca="1" si="35">COUNTIF(AH$8:AH$21,2)</f>
        <v>0</v>
      </c>
      <c r="AI23" s="103">
        <f t="shared" ca="1" si="35"/>
        <v>0</v>
      </c>
      <c r="AJ23" s="103">
        <f t="shared" ca="1" si="35"/>
        <v>0</v>
      </c>
      <c r="AK23" s="103">
        <f t="shared" ca="1" si="35"/>
        <v>0</v>
      </c>
      <c r="AL23" s="103">
        <f t="shared" ca="1" si="35"/>
        <v>0</v>
      </c>
      <c r="AM23" s="103">
        <f t="shared" ca="1" si="35"/>
        <v>0</v>
      </c>
      <c r="AN23" s="103">
        <f t="shared" ca="1" si="35"/>
        <v>0</v>
      </c>
      <c r="AO23" s="103">
        <f t="shared" ca="1" si="35"/>
        <v>0</v>
      </c>
      <c r="AP23" s="103">
        <f t="shared" ca="1" si="35"/>
        <v>0</v>
      </c>
      <c r="AQ23" s="103">
        <f t="shared" ca="1" si="35"/>
        <v>0</v>
      </c>
      <c r="AR23" s="103">
        <f t="shared" ca="1" si="35"/>
        <v>0</v>
      </c>
      <c r="AS23" s="103">
        <f t="shared" ca="1" si="35"/>
        <v>0</v>
      </c>
      <c r="AT23" s="103">
        <f t="shared" ca="1" si="35"/>
        <v>0</v>
      </c>
      <c r="AU23" s="104">
        <f t="shared" ca="1" si="35"/>
        <v>0</v>
      </c>
    </row>
    <row r="24" spans="1:47">
      <c r="A24" s="75" t="s">
        <v>189</v>
      </c>
      <c r="B24" s="105" t="str">
        <f ca="1">IF(ISBLANK(OFFSET(対戦表!A3,$B$3,1)),"",IF(OFFSET(対戦表!A3,$B$3,1)=0,"-",INDEX($B$6:$B$20,OFFSET(対戦表!A3,$B$3,1))))</f>
        <v>風林火</v>
      </c>
      <c r="C24" s="106"/>
      <c r="D24" s="107" t="str">
        <f ca="1">IF(ISBLANK(OFFSET(対戦表!B3,$B$3,1)),"",IF(OFFSET(対戦表!B3,$B$3,1)=0,"-",INDEX($B$6:$B$20,OFFSET(対戦表!B3,$B$3,1))))</f>
        <v>虹かん</v>
      </c>
      <c r="E24" s="106"/>
      <c r="F24" s="107" t="str">
        <f ca="1">IF(ISBLANK(OFFSET(対戦表!C3,$B$3,1)),"",IF(OFFSET(対戦表!C3,$B$3,1)=0,"-",INDEX($B$6:$B$20,OFFSET(対戦表!C3,$B$3,1))))</f>
        <v>せにゃ</v>
      </c>
      <c r="G24" s="106"/>
      <c r="H24" s="107" t="str">
        <f ca="1">IF(ISBLANK(OFFSET(対戦表!D3,$B$3,1)),"",IF(OFFSET(対戦表!D3,$B$3,1)=0,"-",INDEX($B$6:$B$20,OFFSET(対戦表!D3,$B$3,1))))</f>
        <v>はれむ</v>
      </c>
      <c r="I24" s="106"/>
      <c r="J24" s="107" t="str">
        <f ca="1">IF(ISBLANK(OFFSET(対戦表!E3,$B$3,1)),"",IF(OFFSET(対戦表!E3,$B$3,1)=0,"-",INDEX($B$6:$B$20,OFFSET(対戦表!E3,$B$3,1))))</f>
        <v>SED</v>
      </c>
      <c r="K24" s="106"/>
      <c r="L24" s="107" t="str">
        <f ca="1">IF(ISBLANK(OFFSET(対戦表!F3,$B$3,1)),"",IF(OFFSET(対戦表!F3,$B$3,1)=0,"-",INDEX($B$6:$B$20,OFFSET(対戦表!F3,$B$3,1))))</f>
        <v>さんぽ</v>
      </c>
      <c r="M24" s="106"/>
      <c r="N24" s="107" t="str">
        <f ca="1">IF(ISBLANK(OFFSET(対戦表!G3,$B$3,1)),"",IF(OFFSET(対戦表!G3,$B$3,1)=0,"-",INDEX($B$6:$B$20,OFFSET(対戦表!G3,$B$3,1))))</f>
        <v>YDK</v>
      </c>
      <c r="O24" s="106"/>
      <c r="P24" s="107" t="str">
        <f ca="1">IF(ISBLANK(OFFSET(対戦表!H3,$B$3,1)),"",IF(OFFSET(対戦表!H3,$B$3,1)=0,"-",INDEX($B$6:$B$20,OFFSET(対戦表!H3,$B$3,1))))</f>
        <v>FRE</v>
      </c>
      <c r="Q24" s="106"/>
      <c r="R24" s="107" t="str">
        <f ca="1">IF(ISBLANK(OFFSET(対戦表!I3,$B$3,1)),"",IF(OFFSET(対戦表!I3,$B$3,1)=0,"-",INDEX($B$6:$B$20,OFFSET(対戦表!I3,$B$3,1))))</f>
        <v>てんし</v>
      </c>
      <c r="S24" s="106"/>
      <c r="T24" s="107" t="str">
        <f ca="1">IF(ISBLANK(OFFSET(対戦表!J3,$B$3,1)),"",IF(OFFSET(対戦表!J3,$B$3,1)=0,"-",INDEX($B$6:$B$20,OFFSET(対戦表!J3,$B$3,1))))</f>
        <v>QVC</v>
      </c>
      <c r="U24" s="106"/>
      <c r="V24" s="107" t="str">
        <f ca="1">IF(ISBLANK(OFFSET(対戦表!K3,$B$3,1)),"",IF(OFFSET(対戦表!K3,$B$3,1)=0,"-",INDEX($B$6:$B$20,OFFSET(対戦表!K3,$B$3,1))))</f>
        <v>休み</v>
      </c>
      <c r="W24" s="106"/>
      <c r="X24" s="107" t="str">
        <f ca="1">IF(ISBLANK(OFFSET(対戦表!L3,$B$3,1)),"",IF(OFFSET(対戦表!L3,$B$3,1)=0,"-",INDEX($B$6:$B$20,OFFSET(対戦表!L3,$B$3,1))))</f>
        <v>猫王国</v>
      </c>
      <c r="Y24" s="106"/>
      <c r="Z24" s="107" t="str">
        <f ca="1">IF(ISBLANK(OFFSET(対戦表!M3,$B$3,1)),"",IF(OFFSET(対戦表!M3,$B$3,1)=0,"-",INDEX($B$6:$B$20,OFFSET(対戦表!M3,$B$3,1))))</f>
        <v/>
      </c>
      <c r="AA24" s="106"/>
      <c r="AB24" s="107" t="str">
        <f ca="1">IF(ISBLANK(OFFSET(対戦表!N3,$B$3,1)),"",IF(OFFSET(対戦表!N3,$B$3,1)=0,"-",INDEX($B$6:$B$20,OFFSET(対戦表!N3,$B$3,1))))</f>
        <v/>
      </c>
      <c r="AC24" s="106"/>
      <c r="AE24" s="43"/>
      <c r="AF24" s="44"/>
      <c r="AG24" s="108" t="s">
        <v>190</v>
      </c>
      <c r="AH24" s="102">
        <f t="shared" ref="AH24:AU24" ca="1" si="36">COUNTIF(AH$8:AH$21,1)</f>
        <v>0</v>
      </c>
      <c r="AI24" s="103">
        <f t="shared" ca="1" si="36"/>
        <v>0</v>
      </c>
      <c r="AJ24" s="103">
        <f t="shared" ca="1" si="36"/>
        <v>0</v>
      </c>
      <c r="AK24" s="103">
        <f t="shared" ca="1" si="36"/>
        <v>0</v>
      </c>
      <c r="AL24" s="103">
        <f t="shared" ca="1" si="36"/>
        <v>0</v>
      </c>
      <c r="AM24" s="103">
        <f t="shared" ca="1" si="36"/>
        <v>0</v>
      </c>
      <c r="AN24" s="103">
        <f t="shared" ca="1" si="36"/>
        <v>0</v>
      </c>
      <c r="AO24" s="103">
        <f t="shared" ca="1" si="36"/>
        <v>0</v>
      </c>
      <c r="AP24" s="103">
        <f t="shared" ca="1" si="36"/>
        <v>0</v>
      </c>
      <c r="AQ24" s="103">
        <f t="shared" ca="1" si="36"/>
        <v>0</v>
      </c>
      <c r="AR24" s="103">
        <f t="shared" ca="1" si="36"/>
        <v>0</v>
      </c>
      <c r="AS24" s="103">
        <f t="shared" ca="1" si="36"/>
        <v>0</v>
      </c>
      <c r="AT24" s="103">
        <f t="shared" ca="1" si="36"/>
        <v>0</v>
      </c>
      <c r="AU24" s="104">
        <f t="shared" ca="1" si="36"/>
        <v>0</v>
      </c>
    </row>
    <row r="25" spans="1:47">
      <c r="A25" s="75" t="s">
        <v>191</v>
      </c>
      <c r="B25" s="105" t="str">
        <f ca="1">IF(ISBLANK(OFFSET(対戦表!A4,$B$3,1)),"",IF(OFFSET(対戦表!A4,$B$3,1)=0,"-",INDEX($B$6:$B$20,OFFSET(対戦表!A4,$B$3,1))))</f>
        <v>猫王国</v>
      </c>
      <c r="C25" s="106"/>
      <c r="D25" s="107" t="str">
        <f ca="1">IF(ISBLANK(OFFSET(対戦表!B4,$B$3,1)),"",IF(OFFSET(対戦表!B4,$B$3,1)=0,"-",INDEX($B$6:$B$20,OFFSET(対戦表!B4,$B$3,1))))</f>
        <v>はれむ</v>
      </c>
      <c r="E25" s="106"/>
      <c r="F25" s="107" t="str">
        <f ca="1">IF(ISBLANK(OFFSET(対戦表!C4,$B$3,1)),"",IF(OFFSET(対戦表!C4,$B$3,1)=0,"-",INDEX($B$6:$B$20,OFFSET(対戦表!C4,$B$3,1))))</f>
        <v>SED</v>
      </c>
      <c r="G25" s="106"/>
      <c r="H25" s="107" t="str">
        <f ca="1">IF(ISBLANK(OFFSET(対戦表!D4,$B$3,1)),"",IF(OFFSET(対戦表!D4,$B$3,1)=0,"-",INDEX($B$6:$B$20,OFFSET(対戦表!D4,$B$3,1))))</f>
        <v>さんぽ</v>
      </c>
      <c r="I25" s="106"/>
      <c r="J25" s="107" t="str">
        <f ca="1">IF(ISBLANK(OFFSET(対戦表!E4,$B$3,1)),"",IF(OFFSET(対戦表!E4,$B$3,1)=0,"-",INDEX($B$6:$B$20,OFFSET(対戦表!E4,$B$3,1))))</f>
        <v>YDK</v>
      </c>
      <c r="K25" s="106"/>
      <c r="L25" s="107" t="str">
        <f ca="1">IF(ISBLANK(OFFSET(対戦表!F4,$B$3,1)),"",IF(OFFSET(対戦表!F4,$B$3,1)=0,"-",INDEX($B$6:$B$20,OFFSET(対戦表!F4,$B$3,1))))</f>
        <v>FRE</v>
      </c>
      <c r="M25" s="106"/>
      <c r="N25" s="107" t="str">
        <f ca="1">IF(ISBLANK(OFFSET(対戦表!G4,$B$3,1)),"",IF(OFFSET(対戦表!G4,$B$3,1)=0,"-",INDEX($B$6:$B$20,OFFSET(対戦表!G4,$B$3,1))))</f>
        <v>てんし</v>
      </c>
      <c r="O25" s="106"/>
      <c r="P25" s="107" t="str">
        <f ca="1">IF(ISBLANK(OFFSET(対戦表!H4,$B$3,1)),"",IF(OFFSET(対戦表!H4,$B$3,1)=0,"-",INDEX($B$6:$B$20,OFFSET(対戦表!H4,$B$3,1))))</f>
        <v>QVC</v>
      </c>
      <c r="Q25" s="106"/>
      <c r="R25" s="107" t="str">
        <f ca="1">IF(ISBLANK(OFFSET(対戦表!I4,$B$3,1)),"",IF(OFFSET(対戦表!I4,$B$3,1)=0,"-",INDEX($B$6:$B$20,OFFSET(対戦表!I4,$B$3,1))))</f>
        <v>風林火</v>
      </c>
      <c r="S25" s="106"/>
      <c r="T25" s="107" t="str">
        <f ca="1">IF(ISBLANK(OFFSET(対戦表!J4,$B$3,1)),"",IF(OFFSET(対戦表!J4,$B$3,1)=0,"-",INDEX($B$6:$B$20,OFFSET(対戦表!J4,$B$3,1))))</f>
        <v>休み</v>
      </c>
      <c r="U25" s="106"/>
      <c r="V25" s="107" t="str">
        <f ca="1">IF(ISBLANK(OFFSET(対戦表!K4,$B$3,1)),"",IF(OFFSET(対戦表!K4,$B$3,1)=0,"-",INDEX($B$6:$B$20,OFFSET(対戦表!K4,$B$3,1))))</f>
        <v>虹かん</v>
      </c>
      <c r="W25" s="106"/>
      <c r="X25" s="107" t="str">
        <f ca="1">IF(ISBLANK(OFFSET(対戦表!L4,$B$3,1)),"",IF(OFFSET(対戦表!L4,$B$3,1)=0,"-",INDEX($B$6:$B$20,OFFSET(対戦表!L4,$B$3,1))))</f>
        <v>せにゃ</v>
      </c>
      <c r="Y25" s="106"/>
      <c r="Z25" s="107" t="str">
        <f ca="1">IF(ISBLANK(OFFSET(対戦表!M4,$B$3,1)),"",IF(OFFSET(対戦表!M4,$B$3,1)=0,"-",INDEX($B$6:$B$20,OFFSET(対戦表!M4,$B$3,1))))</f>
        <v/>
      </c>
      <c r="AA25" s="106"/>
      <c r="AB25" s="107" t="str">
        <f ca="1">IF(ISBLANK(OFFSET(対戦表!N4,$B$3,1)),"",IF(OFFSET(対戦表!N4,$B$3,1)=0,"-",INDEX($B$6:$B$20,OFFSET(対戦表!N4,$B$3,1))))</f>
        <v/>
      </c>
      <c r="AC25" s="106"/>
      <c r="AE25" s="43"/>
      <c r="AF25" s="44"/>
      <c r="AG25" s="108" t="s">
        <v>192</v>
      </c>
      <c r="AH25" s="102">
        <f t="shared" ref="AH25:AU25" ca="1" si="37">COUNTIF(AH$8:AH$21,0)</f>
        <v>0</v>
      </c>
      <c r="AI25" s="103">
        <f t="shared" ca="1" si="37"/>
        <v>0</v>
      </c>
      <c r="AJ25" s="103">
        <f t="shared" ca="1" si="37"/>
        <v>0</v>
      </c>
      <c r="AK25" s="103">
        <f t="shared" ca="1" si="37"/>
        <v>0</v>
      </c>
      <c r="AL25" s="103">
        <f t="shared" ca="1" si="37"/>
        <v>0</v>
      </c>
      <c r="AM25" s="103">
        <f t="shared" ca="1" si="37"/>
        <v>0</v>
      </c>
      <c r="AN25" s="103">
        <f t="shared" ca="1" si="37"/>
        <v>0</v>
      </c>
      <c r="AO25" s="103">
        <f t="shared" ca="1" si="37"/>
        <v>0</v>
      </c>
      <c r="AP25" s="103">
        <f t="shared" ca="1" si="37"/>
        <v>0</v>
      </c>
      <c r="AQ25" s="103">
        <f t="shared" ca="1" si="37"/>
        <v>0</v>
      </c>
      <c r="AR25" s="103">
        <f t="shared" ca="1" si="37"/>
        <v>0</v>
      </c>
      <c r="AS25" s="103">
        <f t="shared" ca="1" si="37"/>
        <v>0</v>
      </c>
      <c r="AT25" s="103">
        <f t="shared" ca="1" si="37"/>
        <v>0</v>
      </c>
      <c r="AU25" s="104">
        <f t="shared" ca="1" si="37"/>
        <v>0</v>
      </c>
    </row>
    <row r="26" spans="1:47" ht="14.25" customHeight="1">
      <c r="A26" s="75" t="s">
        <v>193</v>
      </c>
      <c r="B26" s="105" t="str">
        <f ca="1">IF(ISBLANK(OFFSET(対戦表!A5,$B$3,1)),"",IF(OFFSET(対戦表!A5,$B$3,1)=0,"-",INDEX($B$6:$B$20,OFFSET(対戦表!A5,$B$3,1))))</f>
        <v>虹かん</v>
      </c>
      <c r="C26" s="106"/>
      <c r="D26" s="107" t="str">
        <f ca="1">IF(ISBLANK(OFFSET(対戦表!B5,$B$3,1)),"",IF(OFFSET(対戦表!B5,$B$3,1)=0,"-",INDEX($B$6:$B$20,OFFSET(対戦表!B5,$B$3,1))))</f>
        <v>さんぽ</v>
      </c>
      <c r="E26" s="106"/>
      <c r="F26" s="107" t="str">
        <f ca="1">IF(ISBLANK(OFFSET(対戦表!C5,$B$3,1)),"",IF(OFFSET(対戦表!C5,$B$3,1)=0,"-",INDEX($B$6:$B$20,OFFSET(対戦表!C5,$B$3,1))))</f>
        <v>YDK</v>
      </c>
      <c r="G26" s="106"/>
      <c r="H26" s="107" t="str">
        <f ca="1">IF(ISBLANK(OFFSET(対戦表!D5,$B$3,1)),"",IF(OFFSET(対戦表!D5,$B$3,1)=0,"-",INDEX($B$6:$B$20,OFFSET(対戦表!D5,$B$3,1))))</f>
        <v>FRE</v>
      </c>
      <c r="I26" s="106"/>
      <c r="J26" s="107" t="str">
        <f ca="1">IF(ISBLANK(OFFSET(対戦表!E5,$B$3,1)),"",IF(OFFSET(対戦表!E5,$B$3,1)=0,"-",INDEX($B$6:$B$20,OFFSET(対戦表!E5,$B$3,1))))</f>
        <v>てんし</v>
      </c>
      <c r="K26" s="106"/>
      <c r="L26" s="107" t="str">
        <f ca="1">IF(ISBLANK(OFFSET(対戦表!F5,$B$3,1)),"",IF(OFFSET(対戦表!F5,$B$3,1)=0,"-",INDEX($B$6:$B$20,OFFSET(対戦表!F5,$B$3,1))))</f>
        <v>QVC</v>
      </c>
      <c r="M26" s="106"/>
      <c r="N26" s="107" t="str">
        <f ca="1">IF(ISBLANK(OFFSET(対戦表!G5,$B$3,1)),"",IF(OFFSET(対戦表!G5,$B$3,1)=0,"-",INDEX($B$6:$B$20,OFFSET(対戦表!G5,$B$3,1))))</f>
        <v>風林火</v>
      </c>
      <c r="O26" s="106"/>
      <c r="P26" s="107" t="str">
        <f ca="1">IF(ISBLANK(OFFSET(対戦表!H5,$B$3,1)),"",IF(OFFSET(対戦表!H5,$B$3,1)=0,"-",INDEX($B$6:$B$20,OFFSET(対戦表!H5,$B$3,1))))</f>
        <v>猫王国</v>
      </c>
      <c r="Q26" s="106"/>
      <c r="R26" s="107" t="str">
        <f ca="1">IF(ISBLANK(OFFSET(対戦表!I5,$B$3,1)),"",IF(OFFSET(対戦表!I5,$B$3,1)=0,"-",INDEX($B$6:$B$20,OFFSET(対戦表!I5,$B$3,1))))</f>
        <v>休み</v>
      </c>
      <c r="S26" s="106"/>
      <c r="T26" s="107" t="str">
        <f ca="1">IF(ISBLANK(OFFSET(対戦表!J5,$B$3,1)),"",IF(OFFSET(対戦表!J5,$B$3,1)=0,"-",INDEX($B$6:$B$20,OFFSET(対戦表!J5,$B$3,1))))</f>
        <v>せにゃ</v>
      </c>
      <c r="U26" s="106"/>
      <c r="V26" s="107" t="str">
        <f ca="1">IF(ISBLANK(OFFSET(対戦表!K5,$B$3,1)),"",IF(OFFSET(対戦表!K5,$B$3,1)=0,"-",INDEX($B$6:$B$20,OFFSET(対戦表!K5,$B$3,1))))</f>
        <v>はれむ</v>
      </c>
      <c r="W26" s="106"/>
      <c r="X26" s="107" t="str">
        <f ca="1">IF(ISBLANK(OFFSET(対戦表!L5,$B$3,1)),"",IF(OFFSET(対戦表!L5,$B$3,1)=0,"-",INDEX($B$6:$B$20,OFFSET(対戦表!L5,$B$3,1))))</f>
        <v>SED</v>
      </c>
      <c r="Y26" s="106"/>
      <c r="Z26" s="107" t="str">
        <f ca="1">IF(ISBLANK(OFFSET(対戦表!M5,$B$3,1)),"",IF(OFFSET(対戦表!M5,$B$3,1)=0,"-",INDEX($B$6:$B$20,OFFSET(対戦表!M5,$B$3,1))))</f>
        <v/>
      </c>
      <c r="AA26" s="106"/>
      <c r="AB26" s="107" t="str">
        <f ca="1">IF(ISBLANK(OFFSET(対戦表!N5,$B$3,1)),"",IF(OFFSET(対戦表!N5,$B$3,1)=0,"-",INDEX($B$6:$B$20,OFFSET(対戦表!N5,$B$3,1))))</f>
        <v/>
      </c>
      <c r="AC26" s="106"/>
      <c r="AE26" s="43"/>
      <c r="AF26" s="44"/>
      <c r="AG26" s="109" t="s">
        <v>2</v>
      </c>
      <c r="AH26" s="110">
        <f t="shared" ref="AH26:AU26" ca="1" si="38">SUM(AH22:AH25)</f>
        <v>0</v>
      </c>
      <c r="AI26" s="111">
        <f t="shared" ca="1" si="38"/>
        <v>0</v>
      </c>
      <c r="AJ26" s="111">
        <f t="shared" ca="1" si="38"/>
        <v>0</v>
      </c>
      <c r="AK26" s="111">
        <f t="shared" ca="1" si="38"/>
        <v>0</v>
      </c>
      <c r="AL26" s="111">
        <f t="shared" ca="1" si="38"/>
        <v>0</v>
      </c>
      <c r="AM26" s="111">
        <f t="shared" ca="1" si="38"/>
        <v>0</v>
      </c>
      <c r="AN26" s="111">
        <f t="shared" ca="1" si="38"/>
        <v>0</v>
      </c>
      <c r="AO26" s="111">
        <f t="shared" ca="1" si="38"/>
        <v>0</v>
      </c>
      <c r="AP26" s="111">
        <f t="shared" ca="1" si="38"/>
        <v>0</v>
      </c>
      <c r="AQ26" s="111">
        <f t="shared" ca="1" si="38"/>
        <v>0</v>
      </c>
      <c r="AR26" s="111">
        <f t="shared" ca="1" si="38"/>
        <v>0</v>
      </c>
      <c r="AS26" s="111">
        <f t="shared" ca="1" si="38"/>
        <v>0</v>
      </c>
      <c r="AT26" s="111">
        <f t="shared" ca="1" si="38"/>
        <v>0</v>
      </c>
      <c r="AU26" s="112">
        <f t="shared" ca="1" si="38"/>
        <v>0</v>
      </c>
    </row>
    <row r="27" spans="1:47" ht="15" customHeight="1">
      <c r="A27" s="75" t="s">
        <v>194</v>
      </c>
      <c r="B27" s="105" t="str">
        <f ca="1">IF(ISBLANK(OFFSET(対戦表!A6,$B$3,1)),"",IF(OFFSET(対戦表!A6,$B$3,1)=0,"-",INDEX($B$6:$B$20,OFFSET(対戦表!A6,$B$3,1))))</f>
        <v>せにゃ</v>
      </c>
      <c r="C27" s="106"/>
      <c r="D27" s="107" t="str">
        <f ca="1">IF(ISBLANK(OFFSET(対戦表!B6,$B$3,1)),"",IF(OFFSET(対戦表!B6,$B$3,1)=0,"-",INDEX($B$6:$B$20,OFFSET(対戦表!B6,$B$3,1))))</f>
        <v>FRE</v>
      </c>
      <c r="E27" s="106"/>
      <c r="F27" s="107" t="str">
        <f ca="1">IF(ISBLANK(OFFSET(対戦表!C6,$B$3,1)),"",IF(OFFSET(対戦表!C6,$B$3,1)=0,"-",INDEX($B$6:$B$20,OFFSET(対戦表!C6,$B$3,1))))</f>
        <v>てんし</v>
      </c>
      <c r="G27" s="106"/>
      <c r="H27" s="107" t="str">
        <f ca="1">IF(ISBLANK(OFFSET(対戦表!D6,$B$3,1)),"",IF(OFFSET(対戦表!D6,$B$3,1)=0,"-",INDEX($B$6:$B$20,OFFSET(対戦表!D6,$B$3,1))))</f>
        <v>QVC</v>
      </c>
      <c r="I27" s="106"/>
      <c r="J27" s="107" t="str">
        <f ca="1">IF(ISBLANK(OFFSET(対戦表!E6,$B$3,1)),"",IF(OFFSET(対戦表!E6,$B$3,1)=0,"-",INDEX($B$6:$B$20,OFFSET(対戦表!E6,$B$3,1))))</f>
        <v>風林火</v>
      </c>
      <c r="K27" s="106"/>
      <c r="L27" s="107" t="str">
        <f ca="1">IF(ISBLANK(OFFSET(対戦表!F6,$B$3,1)),"",IF(OFFSET(対戦表!F6,$B$3,1)=0,"-",INDEX($B$6:$B$20,OFFSET(対戦表!F6,$B$3,1))))</f>
        <v>猫王国</v>
      </c>
      <c r="M27" s="106"/>
      <c r="N27" s="107" t="str">
        <f ca="1">IF(ISBLANK(OFFSET(対戦表!G6,$B$3,1)),"",IF(OFFSET(対戦表!G6,$B$3,1)=0,"-",INDEX($B$6:$B$20,OFFSET(対戦表!G6,$B$3,1))))</f>
        <v>虹かん</v>
      </c>
      <c r="O27" s="106"/>
      <c r="P27" s="107" t="str">
        <f ca="1">IF(ISBLANK(OFFSET(対戦表!H6,$B$3,1)),"",IF(OFFSET(対戦表!H6,$B$3,1)=0,"-",INDEX($B$6:$B$20,OFFSET(対戦表!H6,$B$3,1))))</f>
        <v>休み</v>
      </c>
      <c r="Q27" s="106"/>
      <c r="R27" s="107" t="str">
        <f ca="1">IF(ISBLANK(OFFSET(対戦表!I6,$B$3,1)),"",IF(OFFSET(対戦表!I6,$B$3,1)=0,"-",INDEX($B$6:$B$20,OFFSET(対戦表!I6,$B$3,1))))</f>
        <v>はれむ</v>
      </c>
      <c r="S27" s="106"/>
      <c r="T27" s="107" t="str">
        <f ca="1">IF(ISBLANK(OFFSET(対戦表!J6,$B$3,1)),"",IF(OFFSET(対戦表!J6,$B$3,1)=0,"-",INDEX($B$6:$B$20,OFFSET(対戦表!J6,$B$3,1))))</f>
        <v>SED</v>
      </c>
      <c r="U27" s="106"/>
      <c r="V27" s="107" t="str">
        <f ca="1">IF(ISBLANK(OFFSET(対戦表!K6,$B$3,1)),"",IF(OFFSET(対戦表!K6,$B$3,1)=0,"-",INDEX($B$6:$B$20,OFFSET(対戦表!K6,$B$3,1))))</f>
        <v>さんぽ</v>
      </c>
      <c r="W27" s="106"/>
      <c r="X27" s="107" t="str">
        <f ca="1">IF(ISBLANK(OFFSET(対戦表!L6,$B$3,1)),"",IF(OFFSET(対戦表!L6,$B$3,1)=0,"-",INDEX($B$6:$B$20,OFFSET(対戦表!L6,$B$3,1))))</f>
        <v>YDK</v>
      </c>
      <c r="Y27" s="106"/>
      <c r="Z27" s="107" t="str">
        <f ca="1">IF(ISBLANK(OFFSET(対戦表!M6,$B$3,1)),"",IF(OFFSET(対戦表!M6,$B$3,1)=0,"-",INDEX($B$6:$B$20,OFFSET(対戦表!M6,$B$3,1))))</f>
        <v/>
      </c>
      <c r="AA27" s="106"/>
      <c r="AB27" s="107" t="str">
        <f ca="1">IF(ISBLANK(OFFSET(対戦表!N6,$B$3,1)),"",IF(OFFSET(対戦表!N6,$B$3,1)=0,"-",INDEX($B$6:$B$20,OFFSET(対戦表!N6,$B$3,1))))</f>
        <v/>
      </c>
      <c r="AC27" s="106"/>
      <c r="AE27" s="43"/>
      <c r="AF27" s="44"/>
      <c r="AG27" s="113" t="s">
        <v>184</v>
      </c>
      <c r="AH27" s="114">
        <f t="shared" ref="AH27:AU27" ca="1" si="39">AH22*3+AH23*2+AH24</f>
        <v>0</v>
      </c>
      <c r="AI27" s="115">
        <f t="shared" ca="1" si="39"/>
        <v>0</v>
      </c>
      <c r="AJ27" s="115">
        <f t="shared" ca="1" si="39"/>
        <v>0</v>
      </c>
      <c r="AK27" s="115">
        <f t="shared" ca="1" si="39"/>
        <v>0</v>
      </c>
      <c r="AL27" s="115">
        <f t="shared" ca="1" si="39"/>
        <v>0</v>
      </c>
      <c r="AM27" s="115">
        <f t="shared" ca="1" si="39"/>
        <v>0</v>
      </c>
      <c r="AN27" s="115">
        <f t="shared" ca="1" si="39"/>
        <v>0</v>
      </c>
      <c r="AO27" s="115">
        <f t="shared" ca="1" si="39"/>
        <v>0</v>
      </c>
      <c r="AP27" s="115">
        <f t="shared" ca="1" si="39"/>
        <v>0</v>
      </c>
      <c r="AQ27" s="115">
        <f t="shared" ca="1" si="39"/>
        <v>0</v>
      </c>
      <c r="AR27" s="115">
        <f t="shared" ca="1" si="39"/>
        <v>0</v>
      </c>
      <c r="AS27" s="115">
        <f t="shared" ca="1" si="39"/>
        <v>0</v>
      </c>
      <c r="AT27" s="115">
        <f t="shared" ca="1" si="39"/>
        <v>0</v>
      </c>
      <c r="AU27" s="116">
        <f t="shared" ca="1" si="39"/>
        <v>0</v>
      </c>
    </row>
    <row r="28" spans="1:47" ht="14.25" customHeight="1">
      <c r="A28" s="75" t="s">
        <v>195</v>
      </c>
      <c r="B28" s="105" t="str">
        <f ca="1">IF(ISBLANK(OFFSET(対戦表!A7,$B$3,1)),"",IF(OFFSET(対戦表!A7,$B$3,1)=0,"-",INDEX($B$6:$B$20,OFFSET(対戦表!A7,$B$3,1))))</f>
        <v>はれむ</v>
      </c>
      <c r="C28" s="106"/>
      <c r="D28" s="107" t="str">
        <f ca="1">IF(ISBLANK(OFFSET(対戦表!B7,$B$3,1)),"",IF(OFFSET(対戦表!B7,$B$3,1)=0,"-",INDEX($B$6:$B$20,OFFSET(対戦表!B7,$B$3,1))))</f>
        <v>QVC</v>
      </c>
      <c r="E28" s="106"/>
      <c r="F28" s="107" t="str">
        <f ca="1">IF(ISBLANK(OFFSET(対戦表!C7,$B$3,1)),"",IF(OFFSET(対戦表!C7,$B$3,1)=0,"-",INDEX($B$6:$B$20,OFFSET(対戦表!C7,$B$3,1))))</f>
        <v>風林火</v>
      </c>
      <c r="G28" s="106"/>
      <c r="H28" s="107" t="str">
        <f ca="1">IF(ISBLANK(OFFSET(対戦表!D7,$B$3,1)),"",IF(OFFSET(対戦表!D7,$B$3,1)=0,"-",INDEX($B$6:$B$20,OFFSET(対戦表!D7,$B$3,1))))</f>
        <v>猫王国</v>
      </c>
      <c r="I28" s="106"/>
      <c r="J28" s="107" t="str">
        <f ca="1">IF(ISBLANK(OFFSET(対戦表!E7,$B$3,1)),"",IF(OFFSET(対戦表!E7,$B$3,1)=0,"-",INDEX($B$6:$B$20,OFFSET(対戦表!E7,$B$3,1))))</f>
        <v>虹かん</v>
      </c>
      <c r="K28" s="106"/>
      <c r="L28" s="107" t="str">
        <f ca="1">IF(ISBLANK(OFFSET(対戦表!F7,$B$3,1)),"",IF(OFFSET(対戦表!F7,$B$3,1)=0,"-",INDEX($B$6:$B$20,OFFSET(対戦表!F7,$B$3,1))))</f>
        <v>せにゃ</v>
      </c>
      <c r="M28" s="106"/>
      <c r="N28" s="107" t="str">
        <f ca="1">IF(ISBLANK(OFFSET(対戦表!G7,$B$3,1)),"",IF(OFFSET(対戦表!G7,$B$3,1)=0,"-",INDEX($B$6:$B$20,OFFSET(対戦表!G7,$B$3,1))))</f>
        <v>休み</v>
      </c>
      <c r="O28" s="106"/>
      <c r="P28" s="107" t="str">
        <f ca="1">IF(ISBLANK(OFFSET(対戦表!H7,$B$3,1)),"",IF(OFFSET(対戦表!H7,$B$3,1)=0,"-",INDEX($B$6:$B$20,OFFSET(対戦表!H7,$B$3,1))))</f>
        <v>SED</v>
      </c>
      <c r="Q28" s="106"/>
      <c r="R28" s="107" t="str">
        <f ca="1">IF(ISBLANK(OFFSET(対戦表!I7,$B$3,1)),"",IF(OFFSET(対戦表!I7,$B$3,1)=0,"-",INDEX($B$6:$B$20,OFFSET(対戦表!I7,$B$3,1))))</f>
        <v>さんぽ</v>
      </c>
      <c r="S28" s="106"/>
      <c r="T28" s="107" t="str">
        <f ca="1">IF(ISBLANK(OFFSET(対戦表!J7,$B$3,1)),"",IF(OFFSET(対戦表!J7,$B$3,1)=0,"-",INDEX($B$6:$B$20,OFFSET(対戦表!J7,$B$3,1))))</f>
        <v>YDK</v>
      </c>
      <c r="U28" s="106"/>
      <c r="V28" s="107" t="str">
        <f ca="1">IF(ISBLANK(OFFSET(対戦表!K7,$B$3,1)),"",IF(OFFSET(対戦表!K7,$B$3,1)=0,"-",INDEX($B$6:$B$20,OFFSET(対戦表!K7,$B$3,1))))</f>
        <v>FRE</v>
      </c>
      <c r="W28" s="106"/>
      <c r="X28" s="107" t="str">
        <f ca="1">IF(ISBLANK(OFFSET(対戦表!L7,$B$3,1)),"",IF(OFFSET(対戦表!L7,$B$3,1)=0,"-",INDEX($B$6:$B$20,OFFSET(対戦表!L7,$B$3,1))))</f>
        <v>てんし</v>
      </c>
      <c r="Y28" s="106"/>
      <c r="Z28" s="107" t="str">
        <f ca="1">IF(ISBLANK(OFFSET(対戦表!M7,$B$3,1)),"",IF(OFFSET(対戦表!M7,$B$3,1)=0,"-",INDEX($B$6:$B$20,OFFSET(対戦表!M7,$B$3,1))))</f>
        <v/>
      </c>
      <c r="AA28" s="106"/>
      <c r="AB28" s="107" t="str">
        <f ca="1">IF(ISBLANK(OFFSET(対戦表!N7,$B$3,1)),"",IF(OFFSET(対戦表!N7,$B$3,1)=0,"-",INDEX($B$6:$B$20,OFFSET(対戦表!N7,$B$3,1))))</f>
        <v/>
      </c>
      <c r="AC28" s="106"/>
      <c r="AE28" s="43"/>
      <c r="AF28" s="44"/>
    </row>
    <row r="29" spans="1:47" ht="14.25" customHeight="1">
      <c r="A29" s="75" t="s">
        <v>196</v>
      </c>
      <c r="B29" s="105" t="str">
        <f ca="1">IF(ISBLANK(OFFSET(対戦表!A8,$B$3,1)),"",IF(OFFSET(対戦表!A8,$B$3,1)=0,"-",INDEX($B$6:$B$20,OFFSET(対戦表!A8,$B$3,1))))</f>
        <v>SED</v>
      </c>
      <c r="C29" s="106"/>
      <c r="D29" s="107" t="str">
        <f ca="1">IF(ISBLANK(OFFSET(対戦表!B8,$B$3,1)),"",IF(OFFSET(対戦表!B8,$B$3,1)=0,"-",INDEX($B$6:$B$20,OFFSET(対戦表!B8,$B$3,1))))</f>
        <v>猫王国</v>
      </c>
      <c r="E29" s="106"/>
      <c r="F29" s="107" t="str">
        <f ca="1">IF(ISBLANK(OFFSET(対戦表!C8,$B$3,1)),"",IF(OFFSET(対戦表!C8,$B$3,1)=0,"-",INDEX($B$6:$B$20,OFFSET(対戦表!C8,$B$3,1))))</f>
        <v>虹かん</v>
      </c>
      <c r="G29" s="106"/>
      <c r="H29" s="107" t="str">
        <f ca="1">IF(ISBLANK(OFFSET(対戦表!D8,$B$3,1)),"",IF(OFFSET(対戦表!D8,$B$3,1)=0,"-",INDEX($B$6:$B$20,OFFSET(対戦表!D8,$B$3,1))))</f>
        <v>せにゃ</v>
      </c>
      <c r="I29" s="106"/>
      <c r="J29" s="107" t="str">
        <f ca="1">IF(ISBLANK(OFFSET(対戦表!E8,$B$3,1)),"",IF(OFFSET(対戦表!E8,$B$3,1)=0,"-",INDEX($B$6:$B$20,OFFSET(対戦表!E8,$B$3,1))))</f>
        <v>はれむ</v>
      </c>
      <c r="K29" s="106"/>
      <c r="L29" s="107" t="str">
        <f ca="1">IF(ISBLANK(OFFSET(対戦表!F8,$B$3,1)),"",IF(OFFSET(対戦表!F8,$B$3,1)=0,"-",INDEX($B$6:$B$20,OFFSET(対戦表!F8,$B$3,1))))</f>
        <v>休み</v>
      </c>
      <c r="M29" s="106"/>
      <c r="N29" s="107" t="str">
        <f ca="1">IF(ISBLANK(OFFSET(対戦表!G8,$B$3,1)),"",IF(OFFSET(対戦表!G8,$B$3,1)=0,"-",INDEX($B$6:$B$20,OFFSET(対戦表!G8,$B$3,1))))</f>
        <v>さんぽ</v>
      </c>
      <c r="O29" s="106"/>
      <c r="P29" s="107" t="str">
        <f ca="1">IF(ISBLANK(OFFSET(対戦表!H8,$B$3,1)),"",IF(OFFSET(対戦表!H8,$B$3,1)=0,"-",INDEX($B$6:$B$20,OFFSET(対戦表!H8,$B$3,1))))</f>
        <v>YDK</v>
      </c>
      <c r="Q29" s="106"/>
      <c r="R29" s="107" t="str">
        <f ca="1">IF(ISBLANK(OFFSET(対戦表!I8,$B$3,1)),"",IF(OFFSET(対戦表!I8,$B$3,1)=0,"-",INDEX($B$6:$B$20,OFFSET(対戦表!I8,$B$3,1))))</f>
        <v>FRE</v>
      </c>
      <c r="S29" s="106"/>
      <c r="T29" s="107" t="str">
        <f ca="1">IF(ISBLANK(OFFSET(対戦表!J8,$B$3,1)),"",IF(OFFSET(対戦表!J8,$B$3,1)=0,"-",INDEX($B$6:$B$20,OFFSET(対戦表!J8,$B$3,1))))</f>
        <v>てんし</v>
      </c>
      <c r="U29" s="106"/>
      <c r="V29" s="107" t="str">
        <f ca="1">IF(ISBLANK(OFFSET(対戦表!K8,$B$3,1)),"",IF(OFFSET(対戦表!K8,$B$3,1)=0,"-",INDEX($B$6:$B$20,OFFSET(対戦表!K8,$B$3,1))))</f>
        <v>QVC</v>
      </c>
      <c r="W29" s="106"/>
      <c r="X29" s="107" t="str">
        <f ca="1">IF(ISBLANK(OFFSET(対戦表!L8,$B$3,1)),"",IF(OFFSET(対戦表!L8,$B$3,1)=0,"-",INDEX($B$6:$B$20,OFFSET(対戦表!L8,$B$3,1))))</f>
        <v>風林火</v>
      </c>
      <c r="Y29" s="106"/>
      <c r="Z29" s="107" t="str">
        <f ca="1">IF(ISBLANK(OFFSET(対戦表!M8,$B$3,1)),"",IF(OFFSET(対戦表!M8,$B$3,1)=0,"-",INDEX($B$6:$B$20,OFFSET(対戦表!M8,$B$3,1))))</f>
        <v/>
      </c>
      <c r="AA29" s="106"/>
      <c r="AB29" s="107" t="str">
        <f ca="1">IF(ISBLANK(OFFSET(対戦表!N8,$B$3,1)),"",IF(OFFSET(対戦表!N8,$B$3,1)=0,"-",INDEX($B$6:$B$20,OFFSET(対戦表!N8,$B$3,1))))</f>
        <v/>
      </c>
      <c r="AC29" s="106"/>
      <c r="AE29" s="43"/>
      <c r="AF29" s="44"/>
    </row>
    <row r="30" spans="1:47" ht="15" customHeight="1">
      <c r="A30" s="75" t="s">
        <v>197</v>
      </c>
      <c r="B30" s="105" t="str">
        <f ca="1">IF(ISBLANK(OFFSET(対戦表!A9,$B$3,1)),"",IF(OFFSET(対戦表!A9,$B$3,1)=0,"-",INDEX($B$6:$B$20,OFFSET(対戦表!A9,$B$3,1))))</f>
        <v>さんぽ</v>
      </c>
      <c r="C30" s="106"/>
      <c r="D30" s="107" t="str">
        <f ca="1">IF(ISBLANK(OFFSET(対戦表!B9,$B$3,1)),"",IF(OFFSET(対戦表!B9,$B$3,1)=0,"-",INDEX($B$6:$B$20,OFFSET(対戦表!B9,$B$3,1))))</f>
        <v>せにゃ</v>
      </c>
      <c r="E30" s="106"/>
      <c r="F30" s="107" t="str">
        <f ca="1">IF(ISBLANK(OFFSET(対戦表!C9,$B$3,1)),"",IF(OFFSET(対戦表!C9,$B$3,1)=0,"-",INDEX($B$6:$B$20,OFFSET(対戦表!C9,$B$3,1))))</f>
        <v>はれむ</v>
      </c>
      <c r="G30" s="106"/>
      <c r="H30" s="107" t="str">
        <f ca="1">IF(ISBLANK(OFFSET(対戦表!D9,$B$3,1)),"",IF(OFFSET(対戦表!D9,$B$3,1)=0,"-",INDEX($B$6:$B$20,OFFSET(対戦表!D9,$B$3,1))))</f>
        <v>SED</v>
      </c>
      <c r="I30" s="106"/>
      <c r="J30" s="107" t="str">
        <f ca="1">IF(ISBLANK(OFFSET(対戦表!E9,$B$3,1)),"",IF(OFFSET(対戦表!E9,$B$3,1)=0,"-",INDEX($B$6:$B$20,OFFSET(対戦表!E9,$B$3,1))))</f>
        <v>休み</v>
      </c>
      <c r="K30" s="106"/>
      <c r="L30" s="107" t="str">
        <f ca="1">IF(ISBLANK(OFFSET(対戦表!F9,$B$3,1)),"",IF(OFFSET(対戦表!F9,$B$3,1)=0,"-",INDEX($B$6:$B$20,OFFSET(対戦表!F9,$B$3,1))))</f>
        <v>YDK</v>
      </c>
      <c r="M30" s="106"/>
      <c r="N30" s="107" t="str">
        <f ca="1">IF(ISBLANK(OFFSET(対戦表!G9,$B$3,1)),"",IF(OFFSET(対戦表!G9,$B$3,1)=0,"-",INDEX($B$6:$B$20,OFFSET(対戦表!G9,$B$3,1))))</f>
        <v>FRE</v>
      </c>
      <c r="O30" s="106"/>
      <c r="P30" s="107" t="str">
        <f ca="1">IF(ISBLANK(OFFSET(対戦表!H9,$B$3,1)),"",IF(OFFSET(対戦表!H9,$B$3,1)=0,"-",INDEX($B$6:$B$20,OFFSET(対戦表!H9,$B$3,1))))</f>
        <v>てんし</v>
      </c>
      <c r="Q30" s="106"/>
      <c r="R30" s="107" t="str">
        <f ca="1">IF(ISBLANK(OFFSET(対戦表!I9,$B$3,1)),"",IF(OFFSET(対戦表!I9,$B$3,1)=0,"-",INDEX($B$6:$B$20,OFFSET(対戦表!I9,$B$3,1))))</f>
        <v>QVC</v>
      </c>
      <c r="S30" s="106"/>
      <c r="T30" s="107" t="str">
        <f ca="1">IF(ISBLANK(OFFSET(対戦表!J9,$B$3,1)),"",IF(OFFSET(対戦表!J9,$B$3,1)=0,"-",INDEX($B$6:$B$20,OFFSET(対戦表!J9,$B$3,1))))</f>
        <v>風林火</v>
      </c>
      <c r="U30" s="106"/>
      <c r="V30" s="107" t="str">
        <f ca="1">IF(ISBLANK(OFFSET(対戦表!K9,$B$3,1)),"",IF(OFFSET(対戦表!K9,$B$3,1)=0,"-",INDEX($B$6:$B$20,OFFSET(対戦表!K9,$B$3,1))))</f>
        <v>猫王国</v>
      </c>
      <c r="W30" s="106"/>
      <c r="X30" s="107" t="str">
        <f ca="1">IF(ISBLANK(OFFSET(対戦表!L9,$B$3,1)),"",IF(OFFSET(対戦表!L9,$B$3,1)=0,"-",INDEX($B$6:$B$20,OFFSET(対戦表!L9,$B$3,1))))</f>
        <v>虹かん</v>
      </c>
      <c r="Y30" s="106"/>
      <c r="Z30" s="107" t="str">
        <f ca="1">IF(ISBLANK(OFFSET(対戦表!M9,$B$3,1)),"",IF(OFFSET(対戦表!M9,$B$3,1)=0,"-",INDEX($B$6:$B$20,OFFSET(対戦表!M9,$B$3,1))))</f>
        <v/>
      </c>
      <c r="AA30" s="106"/>
      <c r="AB30" s="107" t="str">
        <f ca="1">IF(ISBLANK(OFFSET(対戦表!N9,$B$3,1)),"",IF(OFFSET(対戦表!N9,$B$3,1)=0,"-",INDEX($B$6:$B$20,OFFSET(対戦表!N9,$B$3,1))))</f>
        <v/>
      </c>
      <c r="AC30" s="106"/>
      <c r="AE30" s="43"/>
      <c r="AF30" s="44"/>
      <c r="AG30" s="117" t="s">
        <v>198</v>
      </c>
      <c r="AH30" s="118">
        <f t="shared" ref="AH30:AU30" ca="1" si="40">RANK(AH27,$AH$27:$AU$27)</f>
        <v>1</v>
      </c>
      <c r="AI30" s="119">
        <f t="shared" ca="1" si="40"/>
        <v>1</v>
      </c>
      <c r="AJ30" s="119">
        <f t="shared" ca="1" si="40"/>
        <v>1</v>
      </c>
      <c r="AK30" s="119">
        <f t="shared" ca="1" si="40"/>
        <v>1</v>
      </c>
      <c r="AL30" s="119">
        <f t="shared" ca="1" si="40"/>
        <v>1</v>
      </c>
      <c r="AM30" s="119">
        <f t="shared" ca="1" si="40"/>
        <v>1</v>
      </c>
      <c r="AN30" s="119">
        <f t="shared" ca="1" si="40"/>
        <v>1</v>
      </c>
      <c r="AO30" s="119">
        <f t="shared" ca="1" si="40"/>
        <v>1</v>
      </c>
      <c r="AP30" s="119">
        <f t="shared" ca="1" si="40"/>
        <v>1</v>
      </c>
      <c r="AQ30" s="119">
        <f t="shared" ca="1" si="40"/>
        <v>1</v>
      </c>
      <c r="AR30" s="119">
        <f t="shared" ca="1" si="40"/>
        <v>1</v>
      </c>
      <c r="AS30" s="119">
        <f t="shared" ca="1" si="40"/>
        <v>1</v>
      </c>
      <c r="AT30" s="119">
        <f t="shared" ca="1" si="40"/>
        <v>1</v>
      </c>
      <c r="AU30" s="120">
        <f t="shared" ca="1" si="40"/>
        <v>1</v>
      </c>
    </row>
    <row r="31" spans="1:47" ht="14.25" customHeight="1">
      <c r="A31" s="75" t="s">
        <v>199</v>
      </c>
      <c r="B31" s="105" t="str">
        <f ca="1">IF(ISBLANK(OFFSET(対戦表!A10,$B$3,1)),"",IF(OFFSET(対戦表!A10,$B$3,1)=0,"-",INDEX($B$6:$B$20,OFFSET(対戦表!A10,$B$3,1))))</f>
        <v>YDK</v>
      </c>
      <c r="C31" s="106"/>
      <c r="D31" s="107" t="str">
        <f ca="1">IF(ISBLANK(OFFSET(対戦表!B10,$B$3,1)),"",IF(OFFSET(対戦表!B10,$B$3,1)=0,"-",INDEX($B$6:$B$20,OFFSET(対戦表!B10,$B$3,1))))</f>
        <v>SED</v>
      </c>
      <c r="E31" s="106"/>
      <c r="F31" s="107" t="str">
        <f ca="1">IF(ISBLANK(OFFSET(対戦表!C10,$B$3,1)),"",IF(OFFSET(対戦表!C10,$B$3,1)=0,"-",INDEX($B$6:$B$20,OFFSET(対戦表!C10,$B$3,1))))</f>
        <v>さんぽ</v>
      </c>
      <c r="G31" s="106"/>
      <c r="H31" s="107" t="str">
        <f ca="1">IF(ISBLANK(OFFSET(対戦表!D10,$B$3,1)),"",IF(OFFSET(対戦表!D10,$B$3,1)=0,"-",INDEX($B$6:$B$20,OFFSET(対戦表!D10,$B$3,1))))</f>
        <v>休み</v>
      </c>
      <c r="I31" s="106"/>
      <c r="J31" s="107" t="str">
        <f ca="1">IF(ISBLANK(OFFSET(対戦表!E10,$B$3,1)),"",IF(OFFSET(対戦表!E10,$B$3,1)=0,"-",INDEX($B$6:$B$20,OFFSET(対戦表!E10,$B$3,1))))</f>
        <v>FRE</v>
      </c>
      <c r="K31" s="106"/>
      <c r="L31" s="107" t="str">
        <f ca="1">IF(ISBLANK(OFFSET(対戦表!F10,$B$3,1)),"",IF(OFFSET(対戦表!F10,$B$3,1)=0,"-",INDEX($B$6:$B$20,OFFSET(対戦表!F10,$B$3,1))))</f>
        <v>てんし</v>
      </c>
      <c r="M31" s="106"/>
      <c r="N31" s="107" t="str">
        <f ca="1">IF(ISBLANK(OFFSET(対戦表!G10,$B$3,1)),"",IF(OFFSET(対戦表!G10,$B$3,1)=0,"-",INDEX($B$6:$B$20,OFFSET(対戦表!G10,$B$3,1))))</f>
        <v>QVC</v>
      </c>
      <c r="O31" s="106"/>
      <c r="P31" s="107" t="str">
        <f ca="1">IF(ISBLANK(OFFSET(対戦表!H10,$B$3,1)),"",IF(OFFSET(対戦表!H10,$B$3,1)=0,"-",INDEX($B$6:$B$20,OFFSET(対戦表!H10,$B$3,1))))</f>
        <v>風林火</v>
      </c>
      <c r="Q31" s="106"/>
      <c r="R31" s="107" t="str">
        <f ca="1">IF(ISBLANK(OFFSET(対戦表!I10,$B$3,1)),"",IF(OFFSET(対戦表!I10,$B$3,1)=0,"-",INDEX($B$6:$B$20,OFFSET(対戦表!I10,$B$3,1))))</f>
        <v>猫王国</v>
      </c>
      <c r="S31" s="106"/>
      <c r="T31" s="107" t="str">
        <f ca="1">IF(ISBLANK(OFFSET(対戦表!J10,$B$3,1)),"",IF(OFFSET(対戦表!J10,$B$3,1)=0,"-",INDEX($B$6:$B$20,OFFSET(対戦表!J10,$B$3,1))))</f>
        <v>虹かん</v>
      </c>
      <c r="U31" s="106"/>
      <c r="V31" s="107" t="str">
        <f ca="1">IF(ISBLANK(OFFSET(対戦表!K10,$B$3,1)),"",IF(OFFSET(対戦表!K10,$B$3,1)=0,"-",INDEX($B$6:$B$20,OFFSET(対戦表!K10,$B$3,1))))</f>
        <v>せにゃ</v>
      </c>
      <c r="W31" s="106"/>
      <c r="X31" s="107" t="str">
        <f ca="1">IF(ISBLANK(OFFSET(対戦表!L10,$B$3,1)),"",IF(OFFSET(対戦表!L10,$B$3,1)=0,"-",INDEX($B$6:$B$20,OFFSET(対戦表!L10,$B$3,1))))</f>
        <v>はれむ</v>
      </c>
      <c r="Y31" s="106"/>
      <c r="Z31" s="107" t="str">
        <f ca="1">IF(ISBLANK(OFFSET(対戦表!M10,$B$3,1)),"",IF(OFFSET(対戦表!M10,$B$3,1)=0,"-",INDEX($B$6:$B$20,OFFSET(対戦表!M10,$B$3,1))))</f>
        <v/>
      </c>
      <c r="AA31" s="106"/>
      <c r="AB31" s="107" t="str">
        <f ca="1">IF(ISBLANK(OFFSET(対戦表!N10,$B$3,1)),"",IF(OFFSET(対戦表!N10,$B$3,1)=0,"-",INDEX($B$6:$B$20,OFFSET(対戦表!N10,$B$3,1))))</f>
        <v/>
      </c>
      <c r="AC31" s="106"/>
      <c r="AE31" s="43"/>
      <c r="AF31" s="44"/>
      <c r="AG31" s="45">
        <f ca="1">AH30</f>
        <v>1</v>
      </c>
      <c r="AH31" s="121">
        <f t="shared" ref="AH31:AU31" si="41">IF(ISNA(AH8),0,IF(AH8="",0,IF(AH$30=$AG31,1,0)*AH8))</f>
        <v>0</v>
      </c>
      <c r="AI31" s="121">
        <f t="shared" ca="1" si="41"/>
        <v>0</v>
      </c>
      <c r="AJ31" s="121">
        <f t="shared" ca="1" si="41"/>
        <v>0</v>
      </c>
      <c r="AK31" s="121">
        <f t="shared" ca="1" si="41"/>
        <v>0</v>
      </c>
      <c r="AL31" s="121">
        <f t="shared" ca="1" si="41"/>
        <v>0</v>
      </c>
      <c r="AM31" s="121">
        <f t="shared" ca="1" si="41"/>
        <v>0</v>
      </c>
      <c r="AN31" s="121">
        <f t="shared" ca="1" si="41"/>
        <v>0</v>
      </c>
      <c r="AO31" s="121">
        <f t="shared" ca="1" si="41"/>
        <v>0</v>
      </c>
      <c r="AP31" s="121">
        <f t="shared" ca="1" si="41"/>
        <v>0</v>
      </c>
      <c r="AQ31" s="121">
        <f t="shared" ca="1" si="41"/>
        <v>0</v>
      </c>
      <c r="AR31" s="121">
        <f t="shared" ca="1" si="41"/>
        <v>0</v>
      </c>
      <c r="AS31" s="121">
        <f t="shared" ca="1" si="41"/>
        <v>0</v>
      </c>
      <c r="AT31" s="121">
        <f t="shared" ca="1" si="41"/>
        <v>0</v>
      </c>
      <c r="AU31" s="121">
        <f t="shared" ca="1" si="41"/>
        <v>0</v>
      </c>
    </row>
    <row r="32" spans="1:47" ht="13.5" customHeight="1">
      <c r="A32" s="75" t="s">
        <v>200</v>
      </c>
      <c r="B32" s="105" t="str">
        <f ca="1">IF(ISBLANK(OFFSET(対戦表!A11,$B$3,1)),"",IF(OFFSET(対戦表!A11,$B$3,1)=0,"-",INDEX($B$6:$B$20,OFFSET(対戦表!A11,$B$3,1))))</f>
        <v>FRE</v>
      </c>
      <c r="C32" s="106"/>
      <c r="D32" s="107" t="str">
        <f ca="1">IF(ISBLANK(OFFSET(対戦表!B11,$B$3,1)),"",IF(OFFSET(対戦表!B11,$B$3,1)=0,"-",INDEX($B$6:$B$20,OFFSET(対戦表!B11,$B$3,1))))</f>
        <v>YDK</v>
      </c>
      <c r="E32" s="106"/>
      <c r="F32" s="107" t="str">
        <f ca="1">IF(ISBLANK(OFFSET(対戦表!C11,$B$3,1)),"",IF(OFFSET(対戦表!C11,$B$3,1)=0,"-",INDEX($B$6:$B$20,OFFSET(対戦表!C11,$B$3,1))))</f>
        <v>休み</v>
      </c>
      <c r="G32" s="106"/>
      <c r="H32" s="107" t="str">
        <f ca="1">IF(ISBLANK(OFFSET(対戦表!D11,$B$3,1)),"",IF(OFFSET(対戦表!D11,$B$3,1)=0,"-",INDEX($B$6:$B$20,OFFSET(対戦表!D11,$B$3,1))))</f>
        <v>てんし</v>
      </c>
      <c r="I32" s="106"/>
      <c r="J32" s="107" t="str">
        <f ca="1">IF(ISBLANK(OFFSET(対戦表!E11,$B$3,1)),"",IF(OFFSET(対戦表!E11,$B$3,1)=0,"-",INDEX($B$6:$B$20,OFFSET(対戦表!E11,$B$3,1))))</f>
        <v>QVC</v>
      </c>
      <c r="K32" s="106"/>
      <c r="L32" s="107" t="str">
        <f ca="1">IF(ISBLANK(OFFSET(対戦表!F11,$B$3,1)),"",IF(OFFSET(対戦表!F11,$B$3,1)=0,"-",INDEX($B$6:$B$20,OFFSET(対戦表!F11,$B$3,1))))</f>
        <v>風林火</v>
      </c>
      <c r="M32" s="106"/>
      <c r="N32" s="107" t="str">
        <f ca="1">IF(ISBLANK(OFFSET(対戦表!G11,$B$3,1)),"",IF(OFFSET(対戦表!G11,$B$3,1)=0,"-",INDEX($B$6:$B$20,OFFSET(対戦表!G11,$B$3,1))))</f>
        <v>猫王国</v>
      </c>
      <c r="O32" s="106"/>
      <c r="P32" s="107" t="str">
        <f ca="1">IF(ISBLANK(OFFSET(対戦表!H11,$B$3,1)),"",IF(OFFSET(対戦表!H11,$B$3,1)=0,"-",INDEX($B$6:$B$20,OFFSET(対戦表!H11,$B$3,1))))</f>
        <v>虹かん</v>
      </c>
      <c r="Q32" s="106"/>
      <c r="R32" s="107" t="str">
        <f ca="1">IF(ISBLANK(OFFSET(対戦表!I11,$B$3,1)),"",IF(OFFSET(対戦表!I11,$B$3,1)=0,"-",INDEX($B$6:$B$20,OFFSET(対戦表!I11,$B$3,1))))</f>
        <v>せにゃ</v>
      </c>
      <c r="S32" s="106"/>
      <c r="T32" s="107" t="str">
        <f ca="1">IF(ISBLANK(OFFSET(対戦表!J11,$B$3,1)),"",IF(OFFSET(対戦表!J11,$B$3,1)=0,"-",INDEX($B$6:$B$20,OFFSET(対戦表!J11,$B$3,1))))</f>
        <v>はれむ</v>
      </c>
      <c r="U32" s="106"/>
      <c r="V32" s="107" t="str">
        <f ca="1">IF(ISBLANK(OFFSET(対戦表!K11,$B$3,1)),"",IF(OFFSET(対戦表!K11,$B$3,1)=0,"-",INDEX($B$6:$B$20,OFFSET(対戦表!K11,$B$3,1))))</f>
        <v>SED</v>
      </c>
      <c r="W32" s="106"/>
      <c r="X32" s="107" t="str">
        <f ca="1">IF(ISBLANK(OFFSET(対戦表!L11,$B$3,1)),"",IF(OFFSET(対戦表!L11,$B$3,1)=0,"-",INDEX($B$6:$B$20,OFFSET(対戦表!L11,$B$3,1))))</f>
        <v>さんぽ</v>
      </c>
      <c r="Y32" s="106"/>
      <c r="Z32" s="107" t="str">
        <f ca="1">IF(ISBLANK(OFFSET(対戦表!M11,$B$3,1)),"",IF(OFFSET(対戦表!M11,$B$3,1)=0,"-",INDEX($B$6:$B$20,OFFSET(対戦表!M11,$B$3,1))))</f>
        <v/>
      </c>
      <c r="AA32" s="106"/>
      <c r="AB32" s="107" t="str">
        <f ca="1">IF(ISBLANK(OFFSET(対戦表!N11,$B$3,1)),"",IF(OFFSET(対戦表!N11,$B$3,1)=0,"-",INDEX($B$6:$B$20,OFFSET(対戦表!N11,$B$3,1))))</f>
        <v/>
      </c>
      <c r="AC32" s="106"/>
      <c r="AE32" s="43"/>
      <c r="AF32" s="44"/>
      <c r="AG32" s="45">
        <f ca="1">AI30</f>
        <v>1</v>
      </c>
      <c r="AH32" s="121">
        <f t="shared" ref="AH32:AU32" ca="1" si="42">IF(ISNA(AH9),0,IF(AH9="",0,IF(AH$30=$AG32,1,0)*AH9))</f>
        <v>0</v>
      </c>
      <c r="AI32" s="121">
        <f t="shared" si="42"/>
        <v>0</v>
      </c>
      <c r="AJ32" s="121">
        <f t="shared" ca="1" si="42"/>
        <v>0</v>
      </c>
      <c r="AK32" s="121">
        <f t="shared" ca="1" si="42"/>
        <v>0</v>
      </c>
      <c r="AL32" s="121">
        <f t="shared" ca="1" si="42"/>
        <v>0</v>
      </c>
      <c r="AM32" s="121">
        <f t="shared" ca="1" si="42"/>
        <v>0</v>
      </c>
      <c r="AN32" s="121">
        <f t="shared" ca="1" si="42"/>
        <v>0</v>
      </c>
      <c r="AO32" s="121">
        <f t="shared" ca="1" si="42"/>
        <v>0</v>
      </c>
      <c r="AP32" s="121">
        <f t="shared" ca="1" si="42"/>
        <v>0</v>
      </c>
      <c r="AQ32" s="121">
        <f t="shared" ca="1" si="42"/>
        <v>0</v>
      </c>
      <c r="AR32" s="121">
        <f t="shared" ca="1" si="42"/>
        <v>0</v>
      </c>
      <c r="AS32" s="121">
        <f t="shared" ca="1" si="42"/>
        <v>0</v>
      </c>
      <c r="AT32" s="121">
        <f t="shared" ca="1" si="42"/>
        <v>0</v>
      </c>
      <c r="AU32" s="121">
        <f t="shared" ca="1" si="42"/>
        <v>0</v>
      </c>
    </row>
    <row r="33" spans="1:47" ht="13.5" customHeight="1">
      <c r="A33" s="75" t="s">
        <v>201</v>
      </c>
      <c r="B33" s="105" t="str">
        <f ca="1">IF(ISBLANK(OFFSET(対戦表!A12,$B$3,1)),"",IF(OFFSET(対戦表!A12,$B$3,1)=0,"-",INDEX($B$6:$B$20,OFFSET(対戦表!A12,$B$3,1))))</f>
        <v>てんし</v>
      </c>
      <c r="C33" s="106"/>
      <c r="D33" s="107" t="str">
        <f ca="1">IF(ISBLANK(OFFSET(対戦表!B12,$B$3,1)),"",IF(OFFSET(対戦表!B12,$B$3,1)=0,"-",INDEX($B$6:$B$20,OFFSET(対戦表!B12,$B$3,1))))</f>
        <v>休み</v>
      </c>
      <c r="E33" s="106"/>
      <c r="F33" s="107" t="str">
        <f ca="1">IF(ISBLANK(OFFSET(対戦表!C12,$B$3,1)),"",IF(OFFSET(対戦表!C12,$B$3,1)=0,"-",INDEX($B$6:$B$20,OFFSET(対戦表!C12,$B$3,1))))</f>
        <v>QVC</v>
      </c>
      <c r="G33" s="106"/>
      <c r="H33" s="107" t="str">
        <f ca="1">IF(ISBLANK(OFFSET(対戦表!D12,$B$3,1)),"",IF(OFFSET(対戦表!D12,$B$3,1)=0,"-",INDEX($B$6:$B$20,OFFSET(対戦表!D12,$B$3,1))))</f>
        <v>風林火</v>
      </c>
      <c r="I33" s="106"/>
      <c r="J33" s="107" t="str">
        <f ca="1">IF(ISBLANK(OFFSET(対戦表!E12,$B$3,1)),"",IF(OFFSET(対戦表!E12,$B$3,1)=0,"-",INDEX($B$6:$B$20,OFFSET(対戦表!E12,$B$3,1))))</f>
        <v>猫王国</v>
      </c>
      <c r="K33" s="106"/>
      <c r="L33" s="107" t="str">
        <f ca="1">IF(ISBLANK(OFFSET(対戦表!F12,$B$3,1)),"",IF(OFFSET(対戦表!F12,$B$3,1)=0,"-",INDEX($B$6:$B$20,OFFSET(対戦表!F12,$B$3,1))))</f>
        <v>虹かん</v>
      </c>
      <c r="M33" s="106"/>
      <c r="N33" s="107" t="str">
        <f ca="1">IF(ISBLANK(OFFSET(対戦表!G12,$B$3,1)),"",IF(OFFSET(対戦表!G12,$B$3,1)=0,"-",INDEX($B$6:$B$20,OFFSET(対戦表!G12,$B$3,1))))</f>
        <v>せにゃ</v>
      </c>
      <c r="O33" s="106"/>
      <c r="P33" s="107" t="str">
        <f ca="1">IF(ISBLANK(OFFSET(対戦表!H12,$B$3,1)),"",IF(OFFSET(対戦表!H12,$B$3,1)=0,"-",INDEX($B$6:$B$20,OFFSET(対戦表!H12,$B$3,1))))</f>
        <v>はれむ</v>
      </c>
      <c r="Q33" s="106"/>
      <c r="R33" s="107" t="str">
        <f ca="1">IF(ISBLANK(OFFSET(対戦表!I12,$B$3,1)),"",IF(OFFSET(対戦表!I12,$B$3,1)=0,"-",INDEX($B$6:$B$20,OFFSET(対戦表!I12,$B$3,1))))</f>
        <v>SED</v>
      </c>
      <c r="S33" s="106"/>
      <c r="T33" s="107" t="str">
        <f ca="1">IF(ISBLANK(OFFSET(対戦表!J12,$B$3,1)),"",IF(OFFSET(対戦表!J12,$B$3,1)=0,"-",INDEX($B$6:$B$20,OFFSET(対戦表!J12,$B$3,1))))</f>
        <v>さんぽ</v>
      </c>
      <c r="U33" s="106"/>
      <c r="V33" s="107" t="str">
        <f ca="1">IF(ISBLANK(OFFSET(対戦表!K12,$B$3,1)),"",IF(OFFSET(対戦表!K12,$B$3,1)=0,"-",INDEX($B$6:$B$20,OFFSET(対戦表!K12,$B$3,1))))</f>
        <v>YDK</v>
      </c>
      <c r="W33" s="106"/>
      <c r="X33" s="107" t="str">
        <f ca="1">IF(ISBLANK(OFFSET(対戦表!L12,$B$3,1)),"",IF(OFFSET(対戦表!L12,$B$3,1)=0,"-",INDEX($B$6:$B$20,OFFSET(対戦表!L12,$B$3,1))))</f>
        <v>FRE</v>
      </c>
      <c r="Y33" s="106"/>
      <c r="Z33" s="107" t="str">
        <f ca="1">IF(ISBLANK(OFFSET(対戦表!M12,$B$3,1)),"",IF(OFFSET(対戦表!M12,$B$3,1)=0,"-",INDEX($B$6:$B$20,OFFSET(対戦表!M12,$B$3,1))))</f>
        <v/>
      </c>
      <c r="AA33" s="106"/>
      <c r="AB33" s="107" t="str">
        <f ca="1">IF(ISBLANK(OFFSET(対戦表!N12,$B$3,1)),"",IF(OFFSET(対戦表!N12,$B$3,1)=0,"-",INDEX($B$6:$B$20,OFFSET(対戦表!N12,$B$3,1))))</f>
        <v/>
      </c>
      <c r="AC33" s="106"/>
      <c r="AE33" s="43"/>
      <c r="AF33" s="44"/>
      <c r="AG33" s="45">
        <f ca="1">AJ30</f>
        <v>1</v>
      </c>
      <c r="AH33" s="121">
        <f t="shared" ref="AH33:AU33" ca="1" si="43">IF(ISNA(AH10),0,IF(AH10="",0,IF(AH$30=$AG33,1,0)*AH10))</f>
        <v>0</v>
      </c>
      <c r="AI33" s="121">
        <f t="shared" ca="1" si="43"/>
        <v>0</v>
      </c>
      <c r="AJ33" s="121">
        <f t="shared" si="43"/>
        <v>0</v>
      </c>
      <c r="AK33" s="121">
        <f t="shared" ca="1" si="43"/>
        <v>0</v>
      </c>
      <c r="AL33" s="121">
        <f t="shared" ca="1" si="43"/>
        <v>0</v>
      </c>
      <c r="AM33" s="121">
        <f t="shared" ca="1" si="43"/>
        <v>0</v>
      </c>
      <c r="AN33" s="121">
        <f t="shared" ca="1" si="43"/>
        <v>0</v>
      </c>
      <c r="AO33" s="121">
        <f t="shared" ca="1" si="43"/>
        <v>0</v>
      </c>
      <c r="AP33" s="121">
        <f t="shared" ca="1" si="43"/>
        <v>0</v>
      </c>
      <c r="AQ33" s="121">
        <f t="shared" ca="1" si="43"/>
        <v>0</v>
      </c>
      <c r="AR33" s="121">
        <f t="shared" ca="1" si="43"/>
        <v>0</v>
      </c>
      <c r="AS33" s="121">
        <f t="shared" ca="1" si="43"/>
        <v>0</v>
      </c>
      <c r="AT33" s="121">
        <f t="shared" ca="1" si="43"/>
        <v>0</v>
      </c>
      <c r="AU33" s="121">
        <f t="shared" ca="1" si="43"/>
        <v>0</v>
      </c>
    </row>
    <row r="34" spans="1:47">
      <c r="A34" s="75" t="s">
        <v>202</v>
      </c>
      <c r="B34" s="105" t="str">
        <f ca="1">IF(ISBLANK(OFFSET(対戦表!A13,$B$3,1)),"",IF(OFFSET(対戦表!A13,$B$3,1)=0,"-",INDEX($B$6:$B$20,OFFSET(対戦表!A13,$B$3,1))))</f>
        <v/>
      </c>
      <c r="C34" s="106"/>
      <c r="D34" s="107" t="str">
        <f ca="1">IF(ISBLANK(OFFSET(対戦表!B13,$B$3,1)),"",IF(OFFSET(対戦表!B13,$B$3,1)=0,"-",INDEX($B$6:$B$20,OFFSET(対戦表!B13,$B$3,1))))</f>
        <v/>
      </c>
      <c r="E34" s="106"/>
      <c r="F34" s="107" t="str">
        <f ca="1">IF(ISBLANK(OFFSET(対戦表!C13,$B$3,1)),"",IF(OFFSET(対戦表!C13,$B$3,1)=0,"-",INDEX($B$6:$B$20,OFFSET(対戦表!C13,$B$3,1))))</f>
        <v/>
      </c>
      <c r="G34" s="106"/>
      <c r="H34" s="107" t="str">
        <f ca="1">IF(ISBLANK(OFFSET(対戦表!D13,$B$3,1)),"",IF(OFFSET(対戦表!D13,$B$3,1)=0,"-",INDEX($B$6:$B$20,OFFSET(対戦表!D13,$B$3,1))))</f>
        <v/>
      </c>
      <c r="I34" s="106"/>
      <c r="J34" s="107" t="str">
        <f ca="1">IF(ISBLANK(OFFSET(対戦表!E13,$B$3,1)),"",IF(OFFSET(対戦表!E13,$B$3,1)=0,"-",INDEX($B$6:$B$20,OFFSET(対戦表!E13,$B$3,1))))</f>
        <v/>
      </c>
      <c r="K34" s="106"/>
      <c r="L34" s="107" t="str">
        <f ca="1">IF(ISBLANK(OFFSET(対戦表!F13,$B$3,1)),"",IF(OFFSET(対戦表!F13,$B$3,1)=0,"-",INDEX($B$6:$B$20,OFFSET(対戦表!F13,$B$3,1))))</f>
        <v/>
      </c>
      <c r="M34" s="106"/>
      <c r="N34" s="107" t="str">
        <f ca="1">IF(ISBLANK(OFFSET(対戦表!G13,$B$3,1)),"",IF(OFFSET(対戦表!G13,$B$3,1)=0,"-",INDEX($B$6:$B$20,OFFSET(対戦表!G13,$B$3,1))))</f>
        <v/>
      </c>
      <c r="O34" s="106"/>
      <c r="P34" s="107" t="str">
        <f ca="1">IF(ISBLANK(OFFSET(対戦表!H13,$B$3,1)),"",IF(OFFSET(対戦表!H13,$B$3,1)=0,"-",INDEX($B$6:$B$20,OFFSET(対戦表!H13,$B$3,1))))</f>
        <v/>
      </c>
      <c r="Q34" s="106"/>
      <c r="R34" s="107" t="str">
        <f ca="1">IF(ISBLANK(OFFSET(対戦表!I13,$B$3,1)),"",IF(OFFSET(対戦表!I13,$B$3,1)=0,"-",INDEX($B$6:$B$20,OFFSET(対戦表!I13,$B$3,1))))</f>
        <v/>
      </c>
      <c r="S34" s="106"/>
      <c r="T34" s="107" t="str">
        <f ca="1">IF(ISBLANK(OFFSET(対戦表!J13,$B$3,1)),"",IF(OFFSET(対戦表!J13,$B$3,1)=0,"-",INDEX($B$6:$B$20,OFFSET(対戦表!J13,$B$3,1))))</f>
        <v/>
      </c>
      <c r="U34" s="106"/>
      <c r="V34" s="107" t="str">
        <f ca="1">IF(ISBLANK(OFFSET(対戦表!K13,$B$3,1)),"",IF(OFFSET(対戦表!K13,$B$3,1)=0,"-",INDEX($B$6:$B$20,OFFSET(対戦表!K13,$B$3,1))))</f>
        <v/>
      </c>
      <c r="W34" s="106"/>
      <c r="X34" s="107" t="str">
        <f ca="1">IF(ISBLANK(OFFSET(対戦表!L13,$B$3,1)),"",IF(OFFSET(対戦表!L13,$B$3,1)=0,"-",INDEX($B$6:$B$20,OFFSET(対戦表!L13,$B$3,1))))</f>
        <v/>
      </c>
      <c r="Y34" s="106"/>
      <c r="Z34" s="107" t="str">
        <f ca="1">IF(ISBLANK(OFFSET(対戦表!M13,$B$3,1)),"",IF(OFFSET(対戦表!M13,$B$3,1)=0,"-",INDEX($B$6:$B$20,OFFSET(対戦表!M13,$B$3,1))))</f>
        <v/>
      </c>
      <c r="AA34" s="106"/>
      <c r="AB34" s="107" t="str">
        <f ca="1">IF(ISBLANK(OFFSET(対戦表!N13,$B$3,1)),"",IF(OFFSET(対戦表!N13,$B$3,1)=0,"-",INDEX($B$6:$B$20,OFFSET(対戦表!N13,$B$3,1))))</f>
        <v/>
      </c>
      <c r="AC34" s="106"/>
      <c r="AE34" s="43"/>
      <c r="AF34" s="44"/>
      <c r="AG34" s="45">
        <f ca="1">AK30</f>
        <v>1</v>
      </c>
      <c r="AH34" s="121">
        <f t="shared" ref="AH34:AU34" ca="1" si="44">IF(ISNA(AH11),0,IF(AH11="",0,IF(AH$30=$AG34,1,0)*AH11))</f>
        <v>0</v>
      </c>
      <c r="AI34" s="121">
        <f t="shared" ca="1" si="44"/>
        <v>0</v>
      </c>
      <c r="AJ34" s="121">
        <f t="shared" ca="1" si="44"/>
        <v>0</v>
      </c>
      <c r="AK34" s="121">
        <f t="shared" si="44"/>
        <v>0</v>
      </c>
      <c r="AL34" s="121">
        <f t="shared" ca="1" si="44"/>
        <v>0</v>
      </c>
      <c r="AM34" s="121">
        <f t="shared" ca="1" si="44"/>
        <v>0</v>
      </c>
      <c r="AN34" s="121">
        <f t="shared" ca="1" si="44"/>
        <v>0</v>
      </c>
      <c r="AO34" s="121">
        <f t="shared" ca="1" si="44"/>
        <v>0</v>
      </c>
      <c r="AP34" s="121">
        <f t="shared" ca="1" si="44"/>
        <v>0</v>
      </c>
      <c r="AQ34" s="121">
        <f t="shared" ca="1" si="44"/>
        <v>0</v>
      </c>
      <c r="AR34" s="121">
        <f t="shared" ca="1" si="44"/>
        <v>0</v>
      </c>
      <c r="AS34" s="121">
        <f t="shared" ca="1" si="44"/>
        <v>0</v>
      </c>
      <c r="AT34" s="121">
        <f t="shared" ca="1" si="44"/>
        <v>0</v>
      </c>
      <c r="AU34" s="121">
        <f t="shared" ca="1" si="44"/>
        <v>0</v>
      </c>
    </row>
    <row r="35" spans="1:47">
      <c r="A35" s="122" t="s">
        <v>203</v>
      </c>
      <c r="B35" s="123" t="str">
        <f ca="1">IF(ISBLANK(OFFSET(対戦表!A14,$B$3,1)),"",IF(OFFSET(対戦表!A14,$B$3,1)=0,"-",INDEX($B$6:$B$20,OFFSET(対戦表!A14,$B$3,1))))</f>
        <v/>
      </c>
      <c r="C35" s="124"/>
      <c r="D35" s="125" t="str">
        <f ca="1">IF(ISBLANK(OFFSET(対戦表!B14,$B$3,1)),"",IF(OFFSET(対戦表!B14,$B$3,1)=0,"-",INDEX($B$6:$B$20,OFFSET(対戦表!B14,$B$3,1))))</f>
        <v/>
      </c>
      <c r="E35" s="124"/>
      <c r="F35" s="125" t="str">
        <f ca="1">IF(ISBLANK(OFFSET(対戦表!C14,$B$3,1)),"",IF(OFFSET(対戦表!C14,$B$3,1)=0,"-",INDEX($B$6:$B$20,OFFSET(対戦表!C14,$B$3,1))))</f>
        <v/>
      </c>
      <c r="G35" s="124"/>
      <c r="H35" s="125" t="str">
        <f ca="1">IF(ISBLANK(OFFSET(対戦表!D14,$B$3,1)),"",IF(OFFSET(対戦表!D14,$B$3,1)=0,"-",INDEX($B$6:$B$20,OFFSET(対戦表!D14,$B$3,1))))</f>
        <v/>
      </c>
      <c r="I35" s="124"/>
      <c r="J35" s="125" t="str">
        <f ca="1">IF(ISBLANK(OFFSET(対戦表!E14,$B$3,1)),"",IF(OFFSET(対戦表!E14,$B$3,1)=0,"-",INDEX($B$6:$B$20,OFFSET(対戦表!E14,$B$3,1))))</f>
        <v/>
      </c>
      <c r="K35" s="124"/>
      <c r="L35" s="125" t="str">
        <f ca="1">IF(ISBLANK(OFFSET(対戦表!F14,$B$3,1)),"",IF(OFFSET(対戦表!F14,$B$3,1)=0,"-",INDEX($B$6:$B$20,OFFSET(対戦表!F14,$B$3,1))))</f>
        <v/>
      </c>
      <c r="M35" s="124"/>
      <c r="N35" s="125" t="str">
        <f ca="1">IF(ISBLANK(OFFSET(対戦表!G14,$B$3,1)),"",IF(OFFSET(対戦表!G14,$B$3,1)=0,"-",INDEX($B$6:$B$20,OFFSET(対戦表!G14,$B$3,1))))</f>
        <v/>
      </c>
      <c r="O35" s="124"/>
      <c r="P35" s="125" t="str">
        <f ca="1">IF(ISBLANK(OFFSET(対戦表!H14,$B$3,1)),"",IF(OFFSET(対戦表!H14,$B$3,1)=0,"-",INDEX($B$6:$B$20,OFFSET(対戦表!H14,$B$3,1))))</f>
        <v/>
      </c>
      <c r="Q35" s="124"/>
      <c r="R35" s="125" t="str">
        <f ca="1">IF(ISBLANK(OFFSET(対戦表!I14,$B$3,1)),"",IF(OFFSET(対戦表!I14,$B$3,1)=0,"-",INDEX($B$6:$B$20,OFFSET(対戦表!I14,$B$3,1))))</f>
        <v/>
      </c>
      <c r="S35" s="124"/>
      <c r="T35" s="125" t="str">
        <f ca="1">IF(ISBLANK(OFFSET(対戦表!J14,$B$3,1)),"",IF(OFFSET(対戦表!J14,$B$3,1)=0,"-",INDEX($B$6:$B$20,OFFSET(対戦表!J14,$B$3,1))))</f>
        <v/>
      </c>
      <c r="U35" s="124"/>
      <c r="V35" s="125" t="str">
        <f ca="1">IF(ISBLANK(OFFSET(対戦表!K14,$B$3,1)),"",IF(OFFSET(対戦表!K14,$B$3,1)=0,"-",INDEX($B$6:$B$20,OFFSET(対戦表!K14,$B$3,1))))</f>
        <v/>
      </c>
      <c r="W35" s="124"/>
      <c r="X35" s="125" t="str">
        <f ca="1">IF(ISBLANK(OFFSET(対戦表!L14,$B$3,1)),"",IF(OFFSET(対戦表!L14,$B$3,1)=0,"-",INDEX($B$6:$B$20,OFFSET(対戦表!L14,$B$3,1))))</f>
        <v/>
      </c>
      <c r="Y35" s="124"/>
      <c r="Z35" s="125" t="str">
        <f ca="1">IF(ISBLANK(OFFSET(対戦表!M14,$B$3,1)),"",IF(OFFSET(対戦表!M14,$B$3,1)=0,"-",INDEX($B$6:$B$20,OFFSET(対戦表!M14,$B$3,1))))</f>
        <v/>
      </c>
      <c r="AA35" s="124"/>
      <c r="AB35" s="125" t="str">
        <f ca="1">IF(ISBLANK(OFFSET(対戦表!N14,$B$3,1)),"",IF(OFFSET(対戦表!N14,$B$3,1)=0,"-",INDEX($B$6:$B$20,OFFSET(対戦表!N14,$B$3,1))))</f>
        <v/>
      </c>
      <c r="AC35" s="124"/>
      <c r="AE35" s="43"/>
      <c r="AF35" s="44"/>
      <c r="AG35" s="45">
        <f ca="1">AL30</f>
        <v>1</v>
      </c>
      <c r="AH35" s="121">
        <f t="shared" ref="AH35:AU35" ca="1" si="45">IF(ISNA(AH12),0,IF(AH12="",0,IF(AH$30=$AG35,1,0)*AH12))</f>
        <v>0</v>
      </c>
      <c r="AI35" s="121">
        <f t="shared" ca="1" si="45"/>
        <v>0</v>
      </c>
      <c r="AJ35" s="121">
        <f t="shared" ca="1" si="45"/>
        <v>0</v>
      </c>
      <c r="AK35" s="121">
        <f t="shared" ca="1" si="45"/>
        <v>0</v>
      </c>
      <c r="AL35" s="121">
        <f t="shared" si="45"/>
        <v>0</v>
      </c>
      <c r="AM35" s="121">
        <f t="shared" ca="1" si="45"/>
        <v>0</v>
      </c>
      <c r="AN35" s="121">
        <f t="shared" ca="1" si="45"/>
        <v>0</v>
      </c>
      <c r="AO35" s="121">
        <f t="shared" ca="1" si="45"/>
        <v>0</v>
      </c>
      <c r="AP35" s="121">
        <f t="shared" ca="1" si="45"/>
        <v>0</v>
      </c>
      <c r="AQ35" s="121">
        <f t="shared" ca="1" si="45"/>
        <v>0</v>
      </c>
      <c r="AR35" s="121">
        <f t="shared" ca="1" si="45"/>
        <v>0</v>
      </c>
      <c r="AS35" s="121">
        <f t="shared" ca="1" si="45"/>
        <v>0</v>
      </c>
      <c r="AT35" s="121">
        <f t="shared" ca="1" si="45"/>
        <v>0</v>
      </c>
      <c r="AU35" s="121">
        <f t="shared" ca="1" si="45"/>
        <v>0</v>
      </c>
    </row>
    <row r="36" spans="1:47">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3"/>
      <c r="AF36" s="44"/>
      <c r="AG36" s="45">
        <f ca="1">AM30</f>
        <v>1</v>
      </c>
      <c r="AH36" s="121">
        <f t="shared" ref="AH36:AU36" ca="1" si="46">IF(ISNA(AH13),0,IF(AH13="",0,IF(AH$30=$AG36,1,0)*AH13))</f>
        <v>0</v>
      </c>
      <c r="AI36" s="121">
        <f t="shared" ca="1" si="46"/>
        <v>0</v>
      </c>
      <c r="AJ36" s="121">
        <f t="shared" ca="1" si="46"/>
        <v>0</v>
      </c>
      <c r="AK36" s="121">
        <f t="shared" ca="1" si="46"/>
        <v>0</v>
      </c>
      <c r="AL36" s="121">
        <f t="shared" ca="1" si="46"/>
        <v>0</v>
      </c>
      <c r="AM36" s="121">
        <f t="shared" si="46"/>
        <v>0</v>
      </c>
      <c r="AN36" s="121">
        <f t="shared" ca="1" si="46"/>
        <v>0</v>
      </c>
      <c r="AO36" s="121">
        <f t="shared" ca="1" si="46"/>
        <v>0</v>
      </c>
      <c r="AP36" s="121">
        <f t="shared" ca="1" si="46"/>
        <v>0</v>
      </c>
      <c r="AQ36" s="121">
        <f t="shared" ca="1" si="46"/>
        <v>0</v>
      </c>
      <c r="AR36" s="121">
        <f t="shared" ca="1" si="46"/>
        <v>0</v>
      </c>
      <c r="AS36" s="121">
        <f t="shared" ca="1" si="46"/>
        <v>0</v>
      </c>
      <c r="AT36" s="121">
        <f t="shared" ca="1" si="46"/>
        <v>0</v>
      </c>
      <c r="AU36" s="121">
        <f t="shared" ca="1" si="46"/>
        <v>0</v>
      </c>
    </row>
    <row r="37" spans="1:47" ht="14.25" customHeight="1">
      <c r="AE37" s="43"/>
      <c r="AF37" s="44"/>
      <c r="AG37" s="45">
        <f ca="1">AN30</f>
        <v>1</v>
      </c>
      <c r="AH37" s="121">
        <f t="shared" ref="AH37:AU37" ca="1" si="47">IF(ISNA(AH14),0,IF(AH14="",0,IF(AH$30=$AG37,1,0)*AH14))</f>
        <v>0</v>
      </c>
      <c r="AI37" s="121">
        <f t="shared" ca="1" si="47"/>
        <v>0</v>
      </c>
      <c r="AJ37" s="121">
        <f t="shared" ca="1" si="47"/>
        <v>0</v>
      </c>
      <c r="AK37" s="121">
        <f t="shared" ca="1" si="47"/>
        <v>0</v>
      </c>
      <c r="AL37" s="121">
        <f t="shared" ca="1" si="47"/>
        <v>0</v>
      </c>
      <c r="AM37" s="121">
        <f t="shared" ca="1" si="47"/>
        <v>0</v>
      </c>
      <c r="AN37" s="121">
        <f t="shared" si="47"/>
        <v>0</v>
      </c>
      <c r="AO37" s="121">
        <f t="shared" ca="1" si="47"/>
        <v>0</v>
      </c>
      <c r="AP37" s="121">
        <f t="shared" ca="1" si="47"/>
        <v>0</v>
      </c>
      <c r="AQ37" s="121">
        <f t="shared" ca="1" si="47"/>
        <v>0</v>
      </c>
      <c r="AR37" s="121">
        <f t="shared" ca="1" si="47"/>
        <v>0</v>
      </c>
      <c r="AS37" s="121">
        <f t="shared" ca="1" si="47"/>
        <v>0</v>
      </c>
      <c r="AT37" s="121">
        <f t="shared" ca="1" si="47"/>
        <v>0</v>
      </c>
      <c r="AU37" s="121">
        <f t="shared" ca="1" si="47"/>
        <v>0</v>
      </c>
    </row>
    <row r="38" spans="1:47" ht="14.25" customHeight="1">
      <c r="R38" s="237" t="s">
        <v>204</v>
      </c>
      <c r="S38" s="237"/>
      <c r="T38" s="237"/>
      <c r="U38" s="237"/>
      <c r="V38" s="237"/>
      <c r="W38" s="237"/>
      <c r="X38" s="237"/>
      <c r="Y38" s="237"/>
      <c r="Z38" s="237"/>
      <c r="AE38" s="43"/>
      <c r="AF38" s="44"/>
      <c r="AG38" s="45">
        <f ca="1">AO30</f>
        <v>1</v>
      </c>
      <c r="AH38" s="121">
        <f t="shared" ref="AH38:AU38" ca="1" si="48">IF(ISNA(AH15),0,IF(AH15="",0,IF(AH$30=$AG38,1,0)*AH15))</f>
        <v>0</v>
      </c>
      <c r="AI38" s="121">
        <f t="shared" ca="1" si="48"/>
        <v>0</v>
      </c>
      <c r="AJ38" s="121">
        <f t="shared" ca="1" si="48"/>
        <v>0</v>
      </c>
      <c r="AK38" s="121">
        <f t="shared" ca="1" si="48"/>
        <v>0</v>
      </c>
      <c r="AL38" s="121">
        <f t="shared" ca="1" si="48"/>
        <v>0</v>
      </c>
      <c r="AM38" s="121">
        <f t="shared" ca="1" si="48"/>
        <v>0</v>
      </c>
      <c r="AN38" s="121">
        <f t="shared" ca="1" si="48"/>
        <v>0</v>
      </c>
      <c r="AO38" s="121">
        <f t="shared" si="48"/>
        <v>0</v>
      </c>
      <c r="AP38" s="121">
        <f t="shared" ca="1" si="48"/>
        <v>0</v>
      </c>
      <c r="AQ38" s="121">
        <f t="shared" ca="1" si="48"/>
        <v>0</v>
      </c>
      <c r="AR38" s="121">
        <f t="shared" ca="1" si="48"/>
        <v>0</v>
      </c>
      <c r="AS38" s="121">
        <f t="shared" ca="1" si="48"/>
        <v>0</v>
      </c>
      <c r="AT38" s="121">
        <f t="shared" ca="1" si="48"/>
        <v>0</v>
      </c>
      <c r="AU38" s="121">
        <f t="shared" ca="1" si="48"/>
        <v>0</v>
      </c>
    </row>
    <row r="39" spans="1:47" ht="14.25" customHeight="1">
      <c r="A39" s="127" t="s">
        <v>205</v>
      </c>
      <c r="R39" s="237"/>
      <c r="S39" s="237"/>
      <c r="T39" s="237"/>
      <c r="U39" s="237"/>
      <c r="V39" s="237"/>
      <c r="W39" s="237"/>
      <c r="X39" s="237"/>
      <c r="Y39" s="237"/>
      <c r="Z39" s="237"/>
      <c r="AE39" s="43"/>
      <c r="AF39" s="44"/>
      <c r="AG39" s="45">
        <f ca="1">AP30</f>
        <v>1</v>
      </c>
      <c r="AH39" s="121">
        <f t="shared" ref="AH39:AU39" ca="1" si="49">IF(ISNA(AH16),0,IF(AH16="",0,IF(AH$30=$AG39,1,0)*AH16))</f>
        <v>0</v>
      </c>
      <c r="AI39" s="121">
        <f t="shared" ca="1" si="49"/>
        <v>0</v>
      </c>
      <c r="AJ39" s="121">
        <f t="shared" ca="1" si="49"/>
        <v>0</v>
      </c>
      <c r="AK39" s="121">
        <f t="shared" ca="1" si="49"/>
        <v>0</v>
      </c>
      <c r="AL39" s="121">
        <f t="shared" ca="1" si="49"/>
        <v>0</v>
      </c>
      <c r="AM39" s="121">
        <f t="shared" ca="1" si="49"/>
        <v>0</v>
      </c>
      <c r="AN39" s="121">
        <f t="shared" ca="1" si="49"/>
        <v>0</v>
      </c>
      <c r="AO39" s="121">
        <f t="shared" ca="1" si="49"/>
        <v>0</v>
      </c>
      <c r="AP39" s="121">
        <f t="shared" si="49"/>
        <v>0</v>
      </c>
      <c r="AQ39" s="121">
        <f t="shared" ca="1" si="49"/>
        <v>0</v>
      </c>
      <c r="AR39" s="121">
        <f t="shared" ca="1" si="49"/>
        <v>0</v>
      </c>
      <c r="AS39" s="121">
        <f t="shared" ca="1" si="49"/>
        <v>0</v>
      </c>
      <c r="AT39" s="121">
        <f t="shared" ca="1" si="49"/>
        <v>0</v>
      </c>
      <c r="AU39" s="121">
        <f t="shared" ca="1" si="49"/>
        <v>0</v>
      </c>
    </row>
    <row r="40" spans="1:47" ht="14.25" customHeight="1">
      <c r="A40" s="51"/>
      <c r="B40" s="128" t="str">
        <f>A41</f>
        <v>休み</v>
      </c>
      <c r="C40" s="128" t="str">
        <f>A42</f>
        <v>てんし</v>
      </c>
      <c r="D40" s="128" t="str">
        <f>A43</f>
        <v>FRE</v>
      </c>
      <c r="E40" s="128" t="str">
        <f>A44</f>
        <v>YDK</v>
      </c>
      <c r="F40" s="128" t="str">
        <f>A45</f>
        <v>さんぽ</v>
      </c>
      <c r="G40" s="128" t="str">
        <f>A46</f>
        <v>SED</v>
      </c>
      <c r="H40" s="128" t="str">
        <f>A47</f>
        <v>はれむ</v>
      </c>
      <c r="I40" s="128" t="str">
        <f>A48</f>
        <v>せにゃ</v>
      </c>
      <c r="J40" s="128" t="str">
        <f>A49</f>
        <v>虹かん</v>
      </c>
      <c r="K40" s="128" t="str">
        <f>A50</f>
        <v>猫王国</v>
      </c>
      <c r="L40" s="128" t="str">
        <f>A51</f>
        <v>風林火</v>
      </c>
      <c r="M40" s="128" t="str">
        <f>A52</f>
        <v>QVC</v>
      </c>
      <c r="N40" s="128" t="str">
        <f>A53</f>
        <v/>
      </c>
      <c r="O40" s="129" t="str">
        <f>A54</f>
        <v/>
      </c>
      <c r="P40" s="130"/>
      <c r="R40" s="237"/>
      <c r="S40" s="237"/>
      <c r="T40" s="237"/>
      <c r="U40" s="237"/>
      <c r="V40" s="237"/>
      <c r="W40" s="237"/>
      <c r="X40" s="237"/>
      <c r="Y40" s="237"/>
      <c r="Z40" s="237"/>
      <c r="AE40" s="43"/>
      <c r="AF40" s="44"/>
      <c r="AG40" s="45">
        <f ca="1">AQ$30</f>
        <v>1</v>
      </c>
      <c r="AH40" s="121">
        <f t="shared" ref="AH40:AU40" ca="1" si="50">IF(ISNA(AH17),0,IF(AH17="",0,IF(AH$30=$AG40,1,0)*AH17))</f>
        <v>0</v>
      </c>
      <c r="AI40" s="121">
        <f t="shared" ca="1" si="50"/>
        <v>0</v>
      </c>
      <c r="AJ40" s="121">
        <f t="shared" ca="1" si="50"/>
        <v>0</v>
      </c>
      <c r="AK40" s="121">
        <f t="shared" ca="1" si="50"/>
        <v>0</v>
      </c>
      <c r="AL40" s="121">
        <f t="shared" ca="1" si="50"/>
        <v>0</v>
      </c>
      <c r="AM40" s="121">
        <f t="shared" ca="1" si="50"/>
        <v>0</v>
      </c>
      <c r="AN40" s="121">
        <f t="shared" ca="1" si="50"/>
        <v>0</v>
      </c>
      <c r="AO40" s="121">
        <f t="shared" ca="1" si="50"/>
        <v>0</v>
      </c>
      <c r="AP40" s="121">
        <f t="shared" ca="1" si="50"/>
        <v>0</v>
      </c>
      <c r="AQ40" s="121">
        <f t="shared" si="50"/>
        <v>0</v>
      </c>
      <c r="AR40" s="121">
        <f t="shared" ca="1" si="50"/>
        <v>0</v>
      </c>
      <c r="AS40" s="121">
        <f t="shared" ca="1" si="50"/>
        <v>0</v>
      </c>
      <c r="AT40" s="121">
        <f t="shared" ca="1" si="50"/>
        <v>0</v>
      </c>
      <c r="AU40" s="121">
        <f t="shared" ca="1" si="50"/>
        <v>0</v>
      </c>
    </row>
    <row r="41" spans="1:47" ht="14.25" customHeight="1">
      <c r="A41" s="131" t="str">
        <f t="shared" ref="A41:A54" si="51">B6</f>
        <v>休み</v>
      </c>
      <c r="B41" s="132">
        <f>AH8</f>
        <v>0</v>
      </c>
      <c r="C41" s="133" t="str">
        <f t="shared" ref="C41:O41" ca="1" si="52">IF(ISNA(AI8),"",AI8)</f>
        <v/>
      </c>
      <c r="D41" s="133" t="str">
        <f t="shared" ca="1" si="52"/>
        <v/>
      </c>
      <c r="E41" s="133" t="str">
        <f t="shared" ca="1" si="52"/>
        <v/>
      </c>
      <c r="F41" s="133" t="str">
        <f t="shared" ca="1" si="52"/>
        <v/>
      </c>
      <c r="G41" s="133" t="str">
        <f t="shared" ca="1" si="52"/>
        <v/>
      </c>
      <c r="H41" s="133" t="str">
        <f t="shared" ca="1" si="52"/>
        <v/>
      </c>
      <c r="I41" s="133" t="str">
        <f t="shared" ca="1" si="52"/>
        <v/>
      </c>
      <c r="J41" s="133" t="str">
        <f t="shared" ca="1" si="52"/>
        <v/>
      </c>
      <c r="K41" s="133" t="str">
        <f t="shared" ca="1" si="52"/>
        <v/>
      </c>
      <c r="L41" s="133" t="str">
        <f t="shared" ca="1" si="52"/>
        <v/>
      </c>
      <c r="M41" s="133" t="str">
        <f t="shared" ca="1" si="52"/>
        <v/>
      </c>
      <c r="N41" s="133" t="str">
        <f t="shared" ca="1" si="52"/>
        <v/>
      </c>
      <c r="O41" s="134" t="str">
        <f t="shared" ca="1" si="52"/>
        <v/>
      </c>
      <c r="P41" s="130"/>
      <c r="Q41" s="135"/>
      <c r="S41" s="135"/>
      <c r="T41" s="135"/>
      <c r="U41" s="135"/>
      <c r="AE41" s="43"/>
      <c r="AF41" s="44"/>
      <c r="AG41" s="45">
        <f ca="1">AR$30</f>
        <v>1</v>
      </c>
      <c r="AH41" s="121">
        <f t="shared" ref="AH41:AU41" ca="1" si="53">IF(ISNA(AH18),0,IF(AH18="",0,IF(AH$30=$AG41,1,0)*AH18))</f>
        <v>0</v>
      </c>
      <c r="AI41" s="121">
        <f t="shared" ca="1" si="53"/>
        <v>0</v>
      </c>
      <c r="AJ41" s="121">
        <f t="shared" ca="1" si="53"/>
        <v>0</v>
      </c>
      <c r="AK41" s="121">
        <f t="shared" ca="1" si="53"/>
        <v>0</v>
      </c>
      <c r="AL41" s="121">
        <f t="shared" ca="1" si="53"/>
        <v>0</v>
      </c>
      <c r="AM41" s="121">
        <f t="shared" ca="1" si="53"/>
        <v>0</v>
      </c>
      <c r="AN41" s="121">
        <f t="shared" ca="1" si="53"/>
        <v>0</v>
      </c>
      <c r="AO41" s="121">
        <f t="shared" ca="1" si="53"/>
        <v>0</v>
      </c>
      <c r="AP41" s="121">
        <f t="shared" ca="1" si="53"/>
        <v>0</v>
      </c>
      <c r="AQ41" s="121">
        <f t="shared" ca="1" si="53"/>
        <v>0</v>
      </c>
      <c r="AR41" s="121">
        <f t="shared" si="53"/>
        <v>0</v>
      </c>
      <c r="AS41" s="121">
        <f t="shared" ca="1" si="53"/>
        <v>0</v>
      </c>
      <c r="AT41" s="121">
        <f t="shared" ca="1" si="53"/>
        <v>0</v>
      </c>
      <c r="AU41" s="121">
        <f t="shared" ca="1" si="53"/>
        <v>0</v>
      </c>
    </row>
    <row r="42" spans="1:47" ht="14.25" customHeight="1">
      <c r="A42" s="131" t="str">
        <f t="shared" si="51"/>
        <v>てんし</v>
      </c>
      <c r="B42" s="136" t="str">
        <f t="shared" ref="B42:B54" ca="1" si="54">IF(ISNA(AH9),"",IF(AH9=1,IF(AH9=INDEX($B$41:$O$54,COLUMN()-COLUMN($A$40),ROW()-ROW($A$40)),AH9,"NG"),IF(OR(AH9=2,AH9=3),IF(INDEX($B$41:$O$54,COLUMN()-COLUMN($A$40),ROW()-ROW($A$40))=0,AH9,"NG"),IF(AH9=0,IF(OR(INDEX($B$41:$O$54,COLUMN()-COLUMN($A$40),ROW()-ROW($A$40))=2,INDEX($B$41:$O$54,COLUMN()-COLUMN($A$40),ROW()-ROW($A$40))=3),AH9,"NG"),""))))</f>
        <v/>
      </c>
      <c r="C42" s="137">
        <f>AI9</f>
        <v>0</v>
      </c>
      <c r="D42" s="57" t="str">
        <f t="shared" ref="D42:O42" ca="1" si="55">IF(ISNA(AJ9),"",AJ9)</f>
        <v/>
      </c>
      <c r="E42" s="57" t="str">
        <f t="shared" ca="1" si="55"/>
        <v/>
      </c>
      <c r="F42" s="57" t="str">
        <f t="shared" ca="1" si="55"/>
        <v/>
      </c>
      <c r="G42" s="57" t="str">
        <f t="shared" ca="1" si="55"/>
        <v/>
      </c>
      <c r="H42" s="57" t="str">
        <f t="shared" ca="1" si="55"/>
        <v/>
      </c>
      <c r="I42" s="57" t="str">
        <f t="shared" ca="1" si="55"/>
        <v/>
      </c>
      <c r="J42" s="57" t="str">
        <f t="shared" ca="1" si="55"/>
        <v/>
      </c>
      <c r="K42" s="57" t="str">
        <f t="shared" ca="1" si="55"/>
        <v/>
      </c>
      <c r="L42" s="57" t="str">
        <f t="shared" ca="1" si="55"/>
        <v/>
      </c>
      <c r="M42" s="57" t="str">
        <f t="shared" ca="1" si="55"/>
        <v/>
      </c>
      <c r="N42" s="57" t="str">
        <f t="shared" ca="1" si="55"/>
        <v/>
      </c>
      <c r="O42" s="58" t="str">
        <f t="shared" ca="1" si="55"/>
        <v/>
      </c>
      <c r="P42" s="130"/>
      <c r="Q42" s="135"/>
      <c r="R42" s="135"/>
      <c r="S42" s="135"/>
      <c r="T42" s="135"/>
      <c r="U42" s="135"/>
      <c r="AE42" s="43"/>
      <c r="AF42" s="44"/>
      <c r="AG42" s="45">
        <f ca="1">AS$30</f>
        <v>1</v>
      </c>
      <c r="AH42" s="121">
        <f t="shared" ref="AH42:AU42" ca="1" si="56">IF(ISNA(AH19),0,IF(AH19="",0,IF(AH$30=$AG42,1,0)*AH19))</f>
        <v>0</v>
      </c>
      <c r="AI42" s="121">
        <f t="shared" ca="1" si="56"/>
        <v>0</v>
      </c>
      <c r="AJ42" s="121">
        <f t="shared" ca="1" si="56"/>
        <v>0</v>
      </c>
      <c r="AK42" s="121">
        <f t="shared" ca="1" si="56"/>
        <v>0</v>
      </c>
      <c r="AL42" s="121">
        <f t="shared" ca="1" si="56"/>
        <v>0</v>
      </c>
      <c r="AM42" s="121">
        <f t="shared" ca="1" si="56"/>
        <v>0</v>
      </c>
      <c r="AN42" s="121">
        <f t="shared" ca="1" si="56"/>
        <v>0</v>
      </c>
      <c r="AO42" s="121">
        <f t="shared" ca="1" si="56"/>
        <v>0</v>
      </c>
      <c r="AP42" s="121">
        <f t="shared" ca="1" si="56"/>
        <v>0</v>
      </c>
      <c r="AQ42" s="121">
        <f t="shared" ca="1" si="56"/>
        <v>0</v>
      </c>
      <c r="AR42" s="121">
        <f t="shared" ca="1" si="56"/>
        <v>0</v>
      </c>
      <c r="AS42" s="121">
        <f t="shared" si="56"/>
        <v>0</v>
      </c>
      <c r="AT42" s="121">
        <f t="shared" ca="1" si="56"/>
        <v>0</v>
      </c>
      <c r="AU42" s="121">
        <f t="shared" ca="1" si="56"/>
        <v>0</v>
      </c>
    </row>
    <row r="43" spans="1:47" ht="14.25" customHeight="1">
      <c r="A43" s="131" t="str">
        <f t="shared" si="51"/>
        <v>FRE</v>
      </c>
      <c r="B43" s="136" t="str">
        <f t="shared" ca="1" si="54"/>
        <v/>
      </c>
      <c r="C43" s="138" t="str">
        <f t="shared" ref="C43:C54" ca="1" si="57">IF(ISNA(AI10),"",IF(AI10=1,IF(AI10=INDEX($B$41:$O$54,COLUMN()-COLUMN($A$40),ROW()-ROW($A$40)),AI10,"NG"),IF(OR(AI10=2,AI10=3),IF(INDEX($B$41:$O$54,COLUMN()-COLUMN($A$40),ROW()-ROW($A$40))=0,AI10,"NG"),IF(AI10=0,IF(OR(INDEX($B$41:$O$54,COLUMN()-COLUMN($A$40),ROW()-ROW($A$40))=2,INDEX($B$41:$O$54,COLUMN()-COLUMN($A$40),ROW()-ROW($A$40))=3),AI10,"NG"),""))))</f>
        <v/>
      </c>
      <c r="D43" s="137">
        <f>AJ10</f>
        <v>0</v>
      </c>
      <c r="E43" s="57" t="str">
        <f t="shared" ref="E43:O43" ca="1" si="58">IF(ISNA(AK10),"",AK10)</f>
        <v/>
      </c>
      <c r="F43" s="57" t="str">
        <f t="shared" ca="1" si="58"/>
        <v/>
      </c>
      <c r="G43" s="57" t="str">
        <f t="shared" ca="1" si="58"/>
        <v/>
      </c>
      <c r="H43" s="57" t="str">
        <f t="shared" ca="1" si="58"/>
        <v/>
      </c>
      <c r="I43" s="57" t="str">
        <f t="shared" ca="1" si="58"/>
        <v/>
      </c>
      <c r="J43" s="57" t="str">
        <f t="shared" ca="1" si="58"/>
        <v/>
      </c>
      <c r="K43" s="57" t="str">
        <f t="shared" ca="1" si="58"/>
        <v/>
      </c>
      <c r="L43" s="57" t="str">
        <f t="shared" ca="1" si="58"/>
        <v/>
      </c>
      <c r="M43" s="57" t="str">
        <f t="shared" ca="1" si="58"/>
        <v/>
      </c>
      <c r="N43" s="57" t="str">
        <f t="shared" ca="1" si="58"/>
        <v/>
      </c>
      <c r="O43" s="58" t="str">
        <f t="shared" ca="1" si="58"/>
        <v/>
      </c>
      <c r="P43" s="130"/>
      <c r="Q43" s="238" t="str">
        <f ca="1">IF(COUNTIF(B41:O54,"NG")&gt;0,"どっか入力がおかしいところがあるようです",IF(ISNA($B$2),IF(ISBLANK(B1),"リーグ名を入力してください",CONCATENATE("リーグ名「",$B$1,"」は、リーグ割り当てシートに存在しないようです")),""))</f>
        <v/>
      </c>
      <c r="R43" s="238"/>
      <c r="S43" s="238"/>
      <c r="T43" s="238"/>
      <c r="U43" s="238"/>
      <c r="V43" s="238"/>
      <c r="W43" s="238"/>
      <c r="X43" s="238"/>
      <c r="Y43" s="238"/>
      <c r="AE43" s="43"/>
      <c r="AF43" s="44"/>
      <c r="AG43" s="45">
        <f ca="1">AT$30</f>
        <v>1</v>
      </c>
      <c r="AH43" s="121">
        <f t="shared" ref="AH43:AU43" ca="1" si="59">IF(ISNA(AH20),0,IF(AH20="",0,IF(AH$30=$AG43,1,0)*AH20))</f>
        <v>0</v>
      </c>
      <c r="AI43" s="121">
        <f t="shared" ca="1" si="59"/>
        <v>0</v>
      </c>
      <c r="AJ43" s="121">
        <f t="shared" ca="1" si="59"/>
        <v>0</v>
      </c>
      <c r="AK43" s="121">
        <f t="shared" ca="1" si="59"/>
        <v>0</v>
      </c>
      <c r="AL43" s="121">
        <f t="shared" ca="1" si="59"/>
        <v>0</v>
      </c>
      <c r="AM43" s="121">
        <f t="shared" ca="1" si="59"/>
        <v>0</v>
      </c>
      <c r="AN43" s="121">
        <f t="shared" ca="1" si="59"/>
        <v>0</v>
      </c>
      <c r="AO43" s="121">
        <f t="shared" ca="1" si="59"/>
        <v>0</v>
      </c>
      <c r="AP43" s="121">
        <f t="shared" ca="1" si="59"/>
        <v>0</v>
      </c>
      <c r="AQ43" s="121">
        <f t="shared" ca="1" si="59"/>
        <v>0</v>
      </c>
      <c r="AR43" s="121">
        <f t="shared" ca="1" si="59"/>
        <v>0</v>
      </c>
      <c r="AS43" s="121">
        <f t="shared" ca="1" si="59"/>
        <v>0</v>
      </c>
      <c r="AT43" s="121">
        <f t="shared" si="59"/>
        <v>0</v>
      </c>
      <c r="AU43" s="121">
        <f t="shared" ca="1" si="59"/>
        <v>0</v>
      </c>
    </row>
    <row r="44" spans="1:47" ht="14.25" customHeight="1">
      <c r="A44" s="131" t="str">
        <f t="shared" si="51"/>
        <v>YDK</v>
      </c>
      <c r="B44" s="136" t="str">
        <f t="shared" ca="1" si="54"/>
        <v/>
      </c>
      <c r="C44" s="138" t="str">
        <f t="shared" ca="1" si="57"/>
        <v/>
      </c>
      <c r="D44" s="138" t="str">
        <f t="shared" ref="D44:D54" ca="1" si="60">IF(ISNA(AJ11),"",IF(AJ11=1,IF(AJ11=INDEX($B$41:$O$54,COLUMN()-COLUMN($A$40),ROW()-ROW($A$40)),AJ11,"NG"),IF(OR(AJ11=2,AJ11=3),IF(INDEX($B$41:$O$54,COLUMN()-COLUMN($A$40),ROW()-ROW($A$40))=0,AJ11,"NG"),IF(AJ11=0,IF(OR(INDEX($B$41:$O$54,COLUMN()-COLUMN($A$40),ROW()-ROW($A$40))=2,INDEX($B$41:$O$54,COLUMN()-COLUMN($A$40),ROW()-ROW($A$40))=3),AJ11,"NG"),""))))</f>
        <v/>
      </c>
      <c r="E44" s="137">
        <f>AK11</f>
        <v>0</v>
      </c>
      <c r="F44" s="57" t="str">
        <f t="shared" ref="F44:O44" ca="1" si="61">IF(ISNA(AL11),"",AL11)</f>
        <v/>
      </c>
      <c r="G44" s="57" t="str">
        <f t="shared" ca="1" si="61"/>
        <v/>
      </c>
      <c r="H44" s="57" t="str">
        <f t="shared" ca="1" si="61"/>
        <v/>
      </c>
      <c r="I44" s="57" t="str">
        <f t="shared" ca="1" si="61"/>
        <v/>
      </c>
      <c r="J44" s="57" t="str">
        <f t="shared" ca="1" si="61"/>
        <v/>
      </c>
      <c r="K44" s="57" t="str">
        <f t="shared" ca="1" si="61"/>
        <v/>
      </c>
      <c r="L44" s="57" t="str">
        <f t="shared" ca="1" si="61"/>
        <v/>
      </c>
      <c r="M44" s="57" t="str">
        <f t="shared" ca="1" si="61"/>
        <v/>
      </c>
      <c r="N44" s="57" t="str">
        <f t="shared" ca="1" si="61"/>
        <v/>
      </c>
      <c r="O44" s="58" t="str">
        <f t="shared" ca="1" si="61"/>
        <v/>
      </c>
      <c r="P44" s="130"/>
      <c r="Q44" s="238"/>
      <c r="R44" s="238"/>
      <c r="S44" s="238"/>
      <c r="T44" s="238"/>
      <c r="U44" s="238"/>
      <c r="V44" s="238"/>
      <c r="W44" s="238"/>
      <c r="X44" s="238"/>
      <c r="Y44" s="238"/>
      <c r="AE44" s="43"/>
      <c r="AF44" s="44"/>
      <c r="AG44" s="45">
        <f ca="1">AU$30</f>
        <v>1</v>
      </c>
      <c r="AH44" s="121">
        <f t="shared" ref="AH44:AU44" ca="1" si="62">IF(ISNA(AH21),0,IF(AH21="",0,IF(AH$30=$AG44,1,0)*AH21))</f>
        <v>0</v>
      </c>
      <c r="AI44" s="121">
        <f t="shared" ca="1" si="62"/>
        <v>0</v>
      </c>
      <c r="AJ44" s="121">
        <f t="shared" ca="1" si="62"/>
        <v>0</v>
      </c>
      <c r="AK44" s="121">
        <f t="shared" ca="1" si="62"/>
        <v>0</v>
      </c>
      <c r="AL44" s="121">
        <f t="shared" ca="1" si="62"/>
        <v>0</v>
      </c>
      <c r="AM44" s="121">
        <f t="shared" ca="1" si="62"/>
        <v>0</v>
      </c>
      <c r="AN44" s="121">
        <f t="shared" ca="1" si="62"/>
        <v>0</v>
      </c>
      <c r="AO44" s="121">
        <f t="shared" ca="1" si="62"/>
        <v>0</v>
      </c>
      <c r="AP44" s="121">
        <f t="shared" ca="1" si="62"/>
        <v>0</v>
      </c>
      <c r="AQ44" s="121">
        <f t="shared" ca="1" si="62"/>
        <v>0</v>
      </c>
      <c r="AR44" s="121">
        <f t="shared" ca="1" si="62"/>
        <v>0</v>
      </c>
      <c r="AS44" s="121">
        <f t="shared" ca="1" si="62"/>
        <v>0</v>
      </c>
      <c r="AT44" s="121">
        <f t="shared" ca="1" si="62"/>
        <v>0</v>
      </c>
      <c r="AU44" s="121">
        <f t="shared" si="62"/>
        <v>0</v>
      </c>
    </row>
    <row r="45" spans="1:47" ht="14.25" customHeight="1">
      <c r="A45" s="131" t="str">
        <f t="shared" si="51"/>
        <v>さんぽ</v>
      </c>
      <c r="B45" s="136" t="str">
        <f t="shared" ca="1" si="54"/>
        <v/>
      </c>
      <c r="C45" s="138" t="str">
        <f t="shared" ca="1" si="57"/>
        <v/>
      </c>
      <c r="D45" s="138" t="str">
        <f t="shared" ca="1" si="60"/>
        <v/>
      </c>
      <c r="E45" s="138" t="str">
        <f t="shared" ref="E45:E54" ca="1" si="63">IF(ISNA(AK12),"",IF(AK12=1,IF(AK12=INDEX($B$41:$O$54,COLUMN()-COLUMN($A$40),ROW()-ROW($A$40)),AK12,"NG"),IF(OR(AK12=2,AK12=3),IF(INDEX($B$41:$O$54,COLUMN()-COLUMN($A$40),ROW()-ROW($A$40))=0,AK12,"NG"),IF(AK12=0,IF(OR(INDEX($B$41:$O$54,COLUMN()-COLUMN($A$40),ROW()-ROW($A$40))=2,INDEX($B$41:$O$54,COLUMN()-COLUMN($A$40),ROW()-ROW($A$40))=3),AK12,"NG"),""))))</f>
        <v/>
      </c>
      <c r="F45" s="137">
        <f>AL12</f>
        <v>0</v>
      </c>
      <c r="G45" s="57" t="str">
        <f t="shared" ref="G45:O45" ca="1" si="64">IF(ISNA(AM12),"",AM12)</f>
        <v/>
      </c>
      <c r="H45" s="57" t="str">
        <f t="shared" ca="1" si="64"/>
        <v/>
      </c>
      <c r="I45" s="57" t="str">
        <f t="shared" ca="1" si="64"/>
        <v/>
      </c>
      <c r="J45" s="57" t="str">
        <f t="shared" ca="1" si="64"/>
        <v/>
      </c>
      <c r="K45" s="57" t="str">
        <f t="shared" ca="1" si="64"/>
        <v/>
      </c>
      <c r="L45" s="57" t="str">
        <f t="shared" ca="1" si="64"/>
        <v/>
      </c>
      <c r="M45" s="57" t="str">
        <f t="shared" ca="1" si="64"/>
        <v/>
      </c>
      <c r="N45" s="57" t="str">
        <f t="shared" ca="1" si="64"/>
        <v/>
      </c>
      <c r="O45" s="58" t="str">
        <f t="shared" ca="1" si="64"/>
        <v/>
      </c>
      <c r="P45" s="130"/>
      <c r="Q45" s="238"/>
      <c r="R45" s="238"/>
      <c r="S45" s="238"/>
      <c r="T45" s="238"/>
      <c r="U45" s="238"/>
      <c r="V45" s="238"/>
      <c r="W45" s="238"/>
      <c r="X45" s="238"/>
      <c r="Y45" s="238"/>
      <c r="AE45" s="43"/>
      <c r="AF45" s="44"/>
      <c r="AG45" s="117"/>
      <c r="AH45" s="139">
        <f t="shared" ref="AH45:AU45" ca="1" si="65">AH30-SUM(AH31:AH44)/100</f>
        <v>1</v>
      </c>
      <c r="AI45" s="139">
        <f t="shared" ca="1" si="65"/>
        <v>1</v>
      </c>
      <c r="AJ45" s="139">
        <f t="shared" ca="1" si="65"/>
        <v>1</v>
      </c>
      <c r="AK45" s="139">
        <f t="shared" ca="1" si="65"/>
        <v>1</v>
      </c>
      <c r="AL45" s="139">
        <f t="shared" ca="1" si="65"/>
        <v>1</v>
      </c>
      <c r="AM45" s="139">
        <f t="shared" ca="1" si="65"/>
        <v>1</v>
      </c>
      <c r="AN45" s="139">
        <f t="shared" ca="1" si="65"/>
        <v>1</v>
      </c>
      <c r="AO45" s="139">
        <f t="shared" ca="1" si="65"/>
        <v>1</v>
      </c>
      <c r="AP45" s="139">
        <f t="shared" ca="1" si="65"/>
        <v>1</v>
      </c>
      <c r="AQ45" s="139">
        <f t="shared" ca="1" si="65"/>
        <v>1</v>
      </c>
      <c r="AR45" s="139">
        <f t="shared" ca="1" si="65"/>
        <v>1</v>
      </c>
      <c r="AS45" s="139">
        <f t="shared" ca="1" si="65"/>
        <v>1</v>
      </c>
      <c r="AT45" s="139">
        <f t="shared" ca="1" si="65"/>
        <v>1</v>
      </c>
      <c r="AU45" s="139">
        <f t="shared" ca="1" si="65"/>
        <v>1</v>
      </c>
    </row>
    <row r="46" spans="1:47" ht="14.25" customHeight="1">
      <c r="A46" s="131" t="str">
        <f t="shared" si="51"/>
        <v>SED</v>
      </c>
      <c r="B46" s="136" t="str">
        <f t="shared" ca="1" si="54"/>
        <v/>
      </c>
      <c r="C46" s="138" t="str">
        <f t="shared" ca="1" si="57"/>
        <v/>
      </c>
      <c r="D46" s="138" t="str">
        <f t="shared" ca="1" si="60"/>
        <v/>
      </c>
      <c r="E46" s="138" t="str">
        <f t="shared" ca="1" si="63"/>
        <v/>
      </c>
      <c r="F46" s="138" t="str">
        <f t="shared" ref="F46:F54" ca="1" si="66">IF(ISNA(AL13),"",IF(AL13=1,IF(AL13=INDEX($B$41:$O$54,COLUMN()-COLUMN($A$40),ROW()-ROW($A$40)),AL13,"NG"),IF(OR(AL13=2,AL13=3),IF(INDEX($B$41:$O$54,COLUMN()-COLUMN($A$40),ROW()-ROW($A$40))=0,AL13,"NG"),IF(AL13=0,IF(OR(INDEX($B$41:$O$54,COLUMN()-COLUMN($A$40),ROW()-ROW($A$40))=2,INDEX($B$41:$O$54,COLUMN()-COLUMN($A$40),ROW()-ROW($A$40))=3),AL13,"NG"),""))))</f>
        <v/>
      </c>
      <c r="G46" s="137">
        <f>AM13</f>
        <v>0</v>
      </c>
      <c r="H46" s="57" t="str">
        <f t="shared" ref="H46:O46" ca="1" si="67">IF(ISNA(AN13),"",AN13)</f>
        <v/>
      </c>
      <c r="I46" s="57" t="str">
        <f t="shared" ca="1" si="67"/>
        <v/>
      </c>
      <c r="J46" s="57" t="str">
        <f t="shared" ca="1" si="67"/>
        <v/>
      </c>
      <c r="K46" s="57" t="str">
        <f t="shared" ca="1" si="67"/>
        <v/>
      </c>
      <c r="L46" s="57" t="str">
        <f t="shared" ca="1" si="67"/>
        <v/>
      </c>
      <c r="M46" s="57" t="str">
        <f t="shared" ca="1" si="67"/>
        <v/>
      </c>
      <c r="N46" s="57" t="str">
        <f t="shared" ca="1" si="67"/>
        <v/>
      </c>
      <c r="O46" s="58" t="str">
        <f t="shared" ca="1" si="67"/>
        <v/>
      </c>
      <c r="P46" s="130"/>
      <c r="Q46" s="238"/>
      <c r="R46" s="238"/>
      <c r="S46" s="238"/>
      <c r="T46" s="238"/>
      <c r="U46" s="238"/>
      <c r="V46" s="238"/>
      <c r="W46" s="238"/>
      <c r="X46" s="238"/>
      <c r="Y46" s="238"/>
      <c r="AE46" s="43"/>
      <c r="AF46" s="44"/>
      <c r="AG46" s="117" t="s">
        <v>206</v>
      </c>
      <c r="AH46" s="118">
        <f t="shared" ref="AH46:AU46" ca="1" si="68">RANK(AH45,$AH$45:$AU$45,1)</f>
        <v>1</v>
      </c>
      <c r="AI46" s="119">
        <f t="shared" ca="1" si="68"/>
        <v>1</v>
      </c>
      <c r="AJ46" s="119">
        <f t="shared" ca="1" si="68"/>
        <v>1</v>
      </c>
      <c r="AK46" s="119">
        <f t="shared" ca="1" si="68"/>
        <v>1</v>
      </c>
      <c r="AL46" s="119">
        <f t="shared" ca="1" si="68"/>
        <v>1</v>
      </c>
      <c r="AM46" s="119">
        <f t="shared" ca="1" si="68"/>
        <v>1</v>
      </c>
      <c r="AN46" s="119">
        <f t="shared" ca="1" si="68"/>
        <v>1</v>
      </c>
      <c r="AO46" s="119">
        <f t="shared" ca="1" si="68"/>
        <v>1</v>
      </c>
      <c r="AP46" s="119">
        <f t="shared" ca="1" si="68"/>
        <v>1</v>
      </c>
      <c r="AQ46" s="119">
        <f t="shared" ca="1" si="68"/>
        <v>1</v>
      </c>
      <c r="AR46" s="119">
        <f t="shared" ca="1" si="68"/>
        <v>1</v>
      </c>
      <c r="AS46" s="119">
        <f t="shared" ca="1" si="68"/>
        <v>1</v>
      </c>
      <c r="AT46" s="119">
        <f t="shared" ca="1" si="68"/>
        <v>1</v>
      </c>
      <c r="AU46" s="120">
        <f t="shared" ca="1" si="68"/>
        <v>1</v>
      </c>
    </row>
    <row r="47" spans="1:47" ht="14.25" customHeight="1">
      <c r="A47" s="131" t="str">
        <f t="shared" si="51"/>
        <v>はれむ</v>
      </c>
      <c r="B47" s="136" t="str">
        <f t="shared" ca="1" si="54"/>
        <v/>
      </c>
      <c r="C47" s="138" t="str">
        <f t="shared" ca="1" si="57"/>
        <v/>
      </c>
      <c r="D47" s="138" t="str">
        <f t="shared" ca="1" si="60"/>
        <v/>
      </c>
      <c r="E47" s="138" t="str">
        <f t="shared" ca="1" si="63"/>
        <v/>
      </c>
      <c r="F47" s="138" t="str">
        <f t="shared" ca="1" si="66"/>
        <v/>
      </c>
      <c r="G47" s="138" t="str">
        <f t="shared" ref="G47:G54" ca="1" si="69">IF(ISNA(AM14),"",IF(AM14=1,IF(AM14=INDEX($B$41:$O$54,COLUMN()-COLUMN($A$40),ROW()-ROW($A$40)),AM14,"NG"),IF(OR(AM14=2,AM14=3),IF(INDEX($B$41:$O$54,COLUMN()-COLUMN($A$40),ROW()-ROW($A$40))=0,AM14,"NG"),IF(AM14=0,IF(OR(INDEX($B$41:$O$54,COLUMN()-COLUMN($A$40),ROW()-ROW($A$40))=2,INDEX($B$41:$O$54,COLUMN()-COLUMN($A$40),ROW()-ROW($A$40))=3),AM14,"NG"),""))))</f>
        <v/>
      </c>
      <c r="H47" s="137">
        <f>AN14</f>
        <v>0</v>
      </c>
      <c r="I47" s="57" t="str">
        <f t="shared" ref="I47:O47" ca="1" si="70">IF(ISNA(AO14),"",AO14)</f>
        <v/>
      </c>
      <c r="J47" s="57" t="str">
        <f t="shared" ca="1" si="70"/>
        <v/>
      </c>
      <c r="K47" s="57" t="str">
        <f t="shared" ca="1" si="70"/>
        <v/>
      </c>
      <c r="L47" s="57" t="str">
        <f t="shared" ca="1" si="70"/>
        <v/>
      </c>
      <c r="M47" s="57" t="str">
        <f t="shared" ca="1" si="70"/>
        <v/>
      </c>
      <c r="N47" s="57" t="str">
        <f t="shared" ca="1" si="70"/>
        <v/>
      </c>
      <c r="O47" s="58" t="str">
        <f t="shared" ca="1" si="70"/>
        <v/>
      </c>
      <c r="P47" s="130"/>
      <c r="Q47" s="238"/>
      <c r="R47" s="238"/>
      <c r="S47" s="238"/>
      <c r="T47" s="238"/>
      <c r="U47" s="238"/>
      <c r="V47" s="238"/>
      <c r="W47" s="238"/>
      <c r="X47" s="238"/>
      <c r="Y47" s="238"/>
      <c r="AE47" s="43"/>
      <c r="AF47" s="44"/>
      <c r="AG47" s="45">
        <f ca="1">AH46</f>
        <v>1</v>
      </c>
      <c r="AH47" s="121">
        <f t="shared" ref="AH47:AU47" si="71">IF(ISNA(AH8),0,IF(AH8="",0,IF(AH$46=$AG47,1,0)*AH8))</f>
        <v>0</v>
      </c>
      <c r="AI47" s="121">
        <f t="shared" ca="1" si="71"/>
        <v>0</v>
      </c>
      <c r="AJ47" s="121">
        <f t="shared" ca="1" si="71"/>
        <v>0</v>
      </c>
      <c r="AK47" s="121">
        <f t="shared" ca="1" si="71"/>
        <v>0</v>
      </c>
      <c r="AL47" s="121">
        <f t="shared" ca="1" si="71"/>
        <v>0</v>
      </c>
      <c r="AM47" s="121">
        <f t="shared" ca="1" si="71"/>
        <v>0</v>
      </c>
      <c r="AN47" s="121">
        <f t="shared" ca="1" si="71"/>
        <v>0</v>
      </c>
      <c r="AO47" s="121">
        <f t="shared" ca="1" si="71"/>
        <v>0</v>
      </c>
      <c r="AP47" s="121">
        <f t="shared" ca="1" si="71"/>
        <v>0</v>
      </c>
      <c r="AQ47" s="121">
        <f t="shared" ca="1" si="71"/>
        <v>0</v>
      </c>
      <c r="AR47" s="121">
        <f t="shared" ca="1" si="71"/>
        <v>0</v>
      </c>
      <c r="AS47" s="121">
        <f t="shared" ca="1" si="71"/>
        <v>0</v>
      </c>
      <c r="AT47" s="121">
        <f t="shared" ca="1" si="71"/>
        <v>0</v>
      </c>
      <c r="AU47" s="121">
        <f t="shared" ca="1" si="71"/>
        <v>0</v>
      </c>
    </row>
    <row r="48" spans="1:47" ht="14.25" customHeight="1">
      <c r="A48" s="131" t="str">
        <f t="shared" si="51"/>
        <v>せにゃ</v>
      </c>
      <c r="B48" s="136" t="str">
        <f t="shared" ca="1" si="54"/>
        <v/>
      </c>
      <c r="C48" s="138" t="str">
        <f t="shared" ca="1" si="57"/>
        <v/>
      </c>
      <c r="D48" s="138" t="str">
        <f t="shared" ca="1" si="60"/>
        <v/>
      </c>
      <c r="E48" s="138" t="str">
        <f t="shared" ca="1" si="63"/>
        <v/>
      </c>
      <c r="F48" s="138" t="str">
        <f t="shared" ca="1" si="66"/>
        <v/>
      </c>
      <c r="G48" s="138" t="str">
        <f t="shared" ca="1" si="69"/>
        <v/>
      </c>
      <c r="H48" s="138" t="str">
        <f t="shared" ref="H48:H54" ca="1" si="72">IF(ISNA(AN15),"",IF(AN15=1,IF(AN15=INDEX($B$41:$O$54,COLUMN()-COLUMN($A$40),ROW()-ROW($A$40)),AN15,"NG"),IF(OR(AN15=2,AN15=3),IF(INDEX($B$41:$O$54,COLUMN()-COLUMN($A$40),ROW()-ROW($A$40))=0,AN15,"NG"),IF(AN15=0,IF(OR(INDEX($B$41:$O$54,COLUMN()-COLUMN($A$40),ROW()-ROW($A$40))=2,INDEX($B$41:$O$54,COLUMN()-COLUMN($A$40),ROW()-ROW($A$40))=3),AN15,"NG"),""))))</f>
        <v/>
      </c>
      <c r="I48" s="140">
        <f>AO15</f>
        <v>0</v>
      </c>
      <c r="J48" s="57" t="str">
        <f t="shared" ref="J48:O48" ca="1" si="73">IF(ISNA(AP15),"",AP15)</f>
        <v/>
      </c>
      <c r="K48" s="57" t="str">
        <f t="shared" ca="1" si="73"/>
        <v/>
      </c>
      <c r="L48" s="57" t="str">
        <f t="shared" ca="1" si="73"/>
        <v/>
      </c>
      <c r="M48" s="57" t="str">
        <f t="shared" ca="1" si="73"/>
        <v/>
      </c>
      <c r="N48" s="57" t="str">
        <f t="shared" ca="1" si="73"/>
        <v/>
      </c>
      <c r="O48" s="58" t="str">
        <f t="shared" ca="1" si="73"/>
        <v/>
      </c>
      <c r="P48" s="130"/>
      <c r="Q48" s="238"/>
      <c r="R48" s="238"/>
      <c r="S48" s="238"/>
      <c r="T48" s="238"/>
      <c r="U48" s="238"/>
      <c r="V48" s="238"/>
      <c r="W48" s="238"/>
      <c r="X48" s="238"/>
      <c r="Y48" s="238"/>
      <c r="AE48" s="43"/>
      <c r="AF48" s="44"/>
      <c r="AG48" s="45">
        <f ca="1">AI46</f>
        <v>1</v>
      </c>
      <c r="AH48" s="121">
        <f t="shared" ref="AH48:AU48" ca="1" si="74">IF(ISNA(AH9),0,IF(AH9="",0,IF(AH$46=$AG48,1,0)*AH9))</f>
        <v>0</v>
      </c>
      <c r="AI48" s="121">
        <f t="shared" si="74"/>
        <v>0</v>
      </c>
      <c r="AJ48" s="121">
        <f t="shared" ca="1" si="74"/>
        <v>0</v>
      </c>
      <c r="AK48" s="121">
        <f t="shared" ca="1" si="74"/>
        <v>0</v>
      </c>
      <c r="AL48" s="121">
        <f t="shared" ca="1" si="74"/>
        <v>0</v>
      </c>
      <c r="AM48" s="121">
        <f t="shared" ca="1" si="74"/>
        <v>0</v>
      </c>
      <c r="AN48" s="121">
        <f t="shared" ca="1" si="74"/>
        <v>0</v>
      </c>
      <c r="AO48" s="121">
        <f t="shared" ca="1" si="74"/>
        <v>0</v>
      </c>
      <c r="AP48" s="121">
        <f t="shared" ca="1" si="74"/>
        <v>0</v>
      </c>
      <c r="AQ48" s="121">
        <f t="shared" ca="1" si="74"/>
        <v>0</v>
      </c>
      <c r="AR48" s="121">
        <f t="shared" ca="1" si="74"/>
        <v>0</v>
      </c>
      <c r="AS48" s="121">
        <f t="shared" ca="1" si="74"/>
        <v>0</v>
      </c>
      <c r="AT48" s="121">
        <f t="shared" ca="1" si="74"/>
        <v>0</v>
      </c>
      <c r="AU48" s="121">
        <f t="shared" ca="1" si="74"/>
        <v>0</v>
      </c>
    </row>
    <row r="49" spans="1:47" ht="14.25" customHeight="1">
      <c r="A49" s="131" t="str">
        <f t="shared" si="51"/>
        <v>虹かん</v>
      </c>
      <c r="B49" s="136" t="str">
        <f t="shared" ca="1" si="54"/>
        <v/>
      </c>
      <c r="C49" s="138" t="str">
        <f t="shared" ca="1" si="57"/>
        <v/>
      </c>
      <c r="D49" s="138" t="str">
        <f t="shared" ca="1" si="60"/>
        <v/>
      </c>
      <c r="E49" s="138" t="str">
        <f t="shared" ca="1" si="63"/>
        <v/>
      </c>
      <c r="F49" s="138" t="str">
        <f t="shared" ca="1" si="66"/>
        <v/>
      </c>
      <c r="G49" s="138" t="str">
        <f t="shared" ca="1" si="69"/>
        <v/>
      </c>
      <c r="H49" s="138" t="str">
        <f t="shared" ca="1" si="72"/>
        <v/>
      </c>
      <c r="I49" s="141" t="str">
        <f t="shared" ref="I49:I54" ca="1" si="75">IF(ISNA(AO16),"",IF(AO16=1,IF(AO16=INDEX($B$41:$O$54,COLUMN()-COLUMN($A$40),ROW()-ROW($A$40)),AO16,"NG"),IF(OR(AO16=2,AO16=3),IF(INDEX($B$41:$O$54,COLUMN()-COLUMN($A$40),ROW()-ROW($A$40))=0,AO16,"NG"),IF(AO16=0,IF(OR(INDEX($B$41:$O$54,COLUMN()-COLUMN($A$40),ROW()-ROW($A$40))=2,INDEX($B$41:$O$54,COLUMN()-COLUMN($A$40),ROW()-ROW($A$40))=3),AO16,"NG"),""))))</f>
        <v/>
      </c>
      <c r="J49" s="137">
        <f>AP16</f>
        <v>0</v>
      </c>
      <c r="K49" s="57" t="str">
        <f ca="1">IF(ISNA(AQ16),"",AQ16)</f>
        <v/>
      </c>
      <c r="L49" s="57" t="str">
        <f ca="1">IF(ISNA(AR16),"",AR16)</f>
        <v/>
      </c>
      <c r="M49" s="57" t="str">
        <f ca="1">IF(ISNA(AS16),"",AS16)</f>
        <v/>
      </c>
      <c r="N49" s="57" t="str">
        <f ca="1">IF(ISNA(AT16),"",AT16)</f>
        <v/>
      </c>
      <c r="O49" s="58" t="str">
        <f ca="1">IF(ISNA(AU16),"",AU16)</f>
        <v/>
      </c>
      <c r="P49" s="130"/>
      <c r="Q49" s="238"/>
      <c r="R49" s="238"/>
      <c r="S49" s="238"/>
      <c r="T49" s="238"/>
      <c r="U49" s="238"/>
      <c r="V49" s="238"/>
      <c r="W49" s="238"/>
      <c r="X49" s="238"/>
      <c r="Y49" s="238"/>
      <c r="AE49" s="43"/>
      <c r="AF49" s="44"/>
      <c r="AG49" s="45">
        <f ca="1">AJ46</f>
        <v>1</v>
      </c>
      <c r="AH49" s="121">
        <f t="shared" ref="AH49:AU49" ca="1" si="76">IF(ISNA(AH10),0,IF(AH10="",0,IF(AH$46=$AG49,1,0)*AH10))</f>
        <v>0</v>
      </c>
      <c r="AI49" s="121">
        <f t="shared" ca="1" si="76"/>
        <v>0</v>
      </c>
      <c r="AJ49" s="121">
        <f t="shared" si="76"/>
        <v>0</v>
      </c>
      <c r="AK49" s="121">
        <f t="shared" ca="1" si="76"/>
        <v>0</v>
      </c>
      <c r="AL49" s="121">
        <f t="shared" ca="1" si="76"/>
        <v>0</v>
      </c>
      <c r="AM49" s="121">
        <f t="shared" ca="1" si="76"/>
        <v>0</v>
      </c>
      <c r="AN49" s="121">
        <f t="shared" ca="1" si="76"/>
        <v>0</v>
      </c>
      <c r="AO49" s="121">
        <f t="shared" ca="1" si="76"/>
        <v>0</v>
      </c>
      <c r="AP49" s="121">
        <f t="shared" ca="1" si="76"/>
        <v>0</v>
      </c>
      <c r="AQ49" s="121">
        <f t="shared" ca="1" si="76"/>
        <v>0</v>
      </c>
      <c r="AR49" s="121">
        <f t="shared" ca="1" si="76"/>
        <v>0</v>
      </c>
      <c r="AS49" s="121">
        <f t="shared" ca="1" si="76"/>
        <v>0</v>
      </c>
      <c r="AT49" s="121">
        <f t="shared" ca="1" si="76"/>
        <v>0</v>
      </c>
      <c r="AU49" s="121">
        <f t="shared" ca="1" si="76"/>
        <v>0</v>
      </c>
    </row>
    <row r="50" spans="1:47" ht="14.25" customHeight="1">
      <c r="A50" s="131" t="str">
        <f t="shared" si="51"/>
        <v>猫王国</v>
      </c>
      <c r="B50" s="136" t="str">
        <f t="shared" ca="1" si="54"/>
        <v/>
      </c>
      <c r="C50" s="138" t="str">
        <f t="shared" ca="1" si="57"/>
        <v/>
      </c>
      <c r="D50" s="138" t="str">
        <f t="shared" ca="1" si="60"/>
        <v/>
      </c>
      <c r="E50" s="138" t="str">
        <f t="shared" ca="1" si="63"/>
        <v/>
      </c>
      <c r="F50" s="138" t="str">
        <f t="shared" ca="1" si="66"/>
        <v/>
      </c>
      <c r="G50" s="138" t="str">
        <f t="shared" ca="1" si="69"/>
        <v/>
      </c>
      <c r="H50" s="138" t="str">
        <f t="shared" ca="1" si="72"/>
        <v/>
      </c>
      <c r="I50" s="138" t="str">
        <f t="shared" ca="1" si="75"/>
        <v/>
      </c>
      <c r="J50" s="138" t="str">
        <f ca="1">IF(ISNA(AP17),"",IF(AP17=1,IF(AP17=INDEX($B$41:$O$54,COLUMN()-COLUMN($A$40),ROW()-ROW($A$40)),AP17,"NG"),IF(OR(AP17=2,AP17=3),IF(INDEX($B$41:$O$54,COLUMN()-COLUMN($A$40),ROW()-ROW($A$40))=0,AP17,"NG"),IF(AP17=0,IF(OR(INDEX($B$41:$O$54,COLUMN()-COLUMN($A$40),ROW()-ROW($A$40))=2,INDEX($B$41:$O$54,COLUMN()-COLUMN($A$40),ROW()-ROW($A$40))=3),AP17,"NG"),""))))</f>
        <v/>
      </c>
      <c r="K50" s="140">
        <f>AQ17</f>
        <v>0</v>
      </c>
      <c r="L50" s="57" t="str">
        <f ca="1">IF(ISNA(AR17),"",AR17)</f>
        <v/>
      </c>
      <c r="M50" s="57" t="str">
        <f ca="1">IF(ISNA(AS17),"",AS17)</f>
        <v/>
      </c>
      <c r="N50" s="57" t="str">
        <f ca="1">IF(ISNA(AT17),"",AT17)</f>
        <v/>
      </c>
      <c r="O50" s="58" t="str">
        <f ca="1">IF(ISNA(AU17),"",AU17)</f>
        <v/>
      </c>
      <c r="P50" s="43"/>
      <c r="Q50" s="238"/>
      <c r="R50" s="238"/>
      <c r="S50" s="238"/>
      <c r="T50" s="238"/>
      <c r="U50" s="238"/>
      <c r="V50" s="238"/>
      <c r="W50" s="238"/>
      <c r="X50" s="238"/>
      <c r="Y50" s="238"/>
      <c r="AE50" s="43"/>
      <c r="AF50" s="44"/>
      <c r="AG50" s="45">
        <f ca="1">AK46</f>
        <v>1</v>
      </c>
      <c r="AH50" s="121">
        <f t="shared" ref="AH50:AU50" ca="1" si="77">IF(ISNA(AH11),0,IF(AH11="",0,IF(AH$46=$AG50,1,0)*AH11))</f>
        <v>0</v>
      </c>
      <c r="AI50" s="121">
        <f t="shared" ca="1" si="77"/>
        <v>0</v>
      </c>
      <c r="AJ50" s="121">
        <f t="shared" ca="1" si="77"/>
        <v>0</v>
      </c>
      <c r="AK50" s="121">
        <f t="shared" si="77"/>
        <v>0</v>
      </c>
      <c r="AL50" s="121">
        <f t="shared" ca="1" si="77"/>
        <v>0</v>
      </c>
      <c r="AM50" s="121">
        <f t="shared" ca="1" si="77"/>
        <v>0</v>
      </c>
      <c r="AN50" s="121">
        <f t="shared" ca="1" si="77"/>
        <v>0</v>
      </c>
      <c r="AO50" s="121">
        <f t="shared" ca="1" si="77"/>
        <v>0</v>
      </c>
      <c r="AP50" s="121">
        <f t="shared" ca="1" si="77"/>
        <v>0</v>
      </c>
      <c r="AQ50" s="121">
        <f t="shared" ca="1" si="77"/>
        <v>0</v>
      </c>
      <c r="AR50" s="121">
        <f t="shared" ca="1" si="77"/>
        <v>0</v>
      </c>
      <c r="AS50" s="121">
        <f t="shared" ca="1" si="77"/>
        <v>0</v>
      </c>
      <c r="AT50" s="121">
        <f t="shared" ca="1" si="77"/>
        <v>0</v>
      </c>
      <c r="AU50" s="121">
        <f t="shared" ca="1" si="77"/>
        <v>0</v>
      </c>
    </row>
    <row r="51" spans="1:47" ht="14.25" customHeight="1">
      <c r="A51" s="131" t="str">
        <f t="shared" si="51"/>
        <v>風林火</v>
      </c>
      <c r="B51" s="136" t="str">
        <f t="shared" ca="1" si="54"/>
        <v/>
      </c>
      <c r="C51" s="138" t="str">
        <f t="shared" ca="1" si="57"/>
        <v/>
      </c>
      <c r="D51" s="138" t="str">
        <f t="shared" ca="1" si="60"/>
        <v/>
      </c>
      <c r="E51" s="138" t="str">
        <f t="shared" ca="1" si="63"/>
        <v/>
      </c>
      <c r="F51" s="138" t="str">
        <f t="shared" ca="1" si="66"/>
        <v/>
      </c>
      <c r="G51" s="138" t="str">
        <f t="shared" ca="1" si="69"/>
        <v/>
      </c>
      <c r="H51" s="138" t="str">
        <f t="shared" ca="1" si="72"/>
        <v/>
      </c>
      <c r="I51" s="138" t="str">
        <f t="shared" ca="1" si="75"/>
        <v/>
      </c>
      <c r="J51" s="138" t="str">
        <f ca="1">IF(ISNA(AP18),"",IF(AP18=1,IF(AP18=INDEX($B$41:$O$54,COLUMN()-COLUMN($A$40),ROW()-ROW($A$40)),AP18,"NG"),IF(OR(AP18=2,AP18=3),IF(INDEX($B$41:$O$54,COLUMN()-COLUMN($A$40),ROW()-ROW($A$40))=0,AP18,"NG"),IF(AP18=0,IF(OR(INDEX($B$41:$O$54,COLUMN()-COLUMN($A$40),ROW()-ROW($A$40))=2,INDEX($B$41:$O$54,COLUMN()-COLUMN($A$40),ROW()-ROW($A$40))=3),AP18,"NG"),""))))</f>
        <v/>
      </c>
      <c r="K51" s="141" t="str">
        <f ca="1">IF(ISNA(AQ18),"",IF(AQ18=1,IF(AQ18=INDEX($B$41:$O$54,COLUMN()-COLUMN($A$40),ROW()-ROW($A$40)),AQ18,"NG"),IF(OR(AQ18=2,AQ18=3),IF(INDEX($B$41:$O$54,COLUMN()-COLUMN($A$40),ROW()-ROW($A$40))=0,AQ18,"NG"),IF(AQ18=0,IF(OR(INDEX($B$41:$O$54,COLUMN()-COLUMN($A$40),ROW()-ROW($A$40))=2,INDEX($B$41:$O$54,COLUMN()-COLUMN($A$40),ROW()-ROW($A$40))=3),AQ18,"NG"),""))))</f>
        <v/>
      </c>
      <c r="L51" s="142"/>
      <c r="M51" s="57" t="str">
        <f ca="1">IF(ISNA(AS18),"",AS18)</f>
        <v/>
      </c>
      <c r="N51" s="57" t="str">
        <f ca="1">IF(ISNA(AT18),"",AT18)</f>
        <v/>
      </c>
      <c r="O51" s="58" t="str">
        <f ca="1">IF(ISNA(AU18),"",AU18)</f>
        <v/>
      </c>
      <c r="P51" s="50"/>
      <c r="AE51" s="43"/>
      <c r="AF51" s="44"/>
      <c r="AG51" s="45">
        <f ca="1">AL46</f>
        <v>1</v>
      </c>
      <c r="AH51" s="121">
        <f t="shared" ref="AH51:AU51" ca="1" si="78">IF(ISNA(AH12),0,IF(AH12="",0,IF(AH$46=$AG51,1,0)*AH12))</f>
        <v>0</v>
      </c>
      <c r="AI51" s="121">
        <f t="shared" ca="1" si="78"/>
        <v>0</v>
      </c>
      <c r="AJ51" s="121">
        <f t="shared" ca="1" si="78"/>
        <v>0</v>
      </c>
      <c r="AK51" s="121">
        <f t="shared" ca="1" si="78"/>
        <v>0</v>
      </c>
      <c r="AL51" s="121">
        <f t="shared" si="78"/>
        <v>0</v>
      </c>
      <c r="AM51" s="121">
        <f t="shared" ca="1" si="78"/>
        <v>0</v>
      </c>
      <c r="AN51" s="121">
        <f t="shared" ca="1" si="78"/>
        <v>0</v>
      </c>
      <c r="AO51" s="121">
        <f t="shared" ca="1" si="78"/>
        <v>0</v>
      </c>
      <c r="AP51" s="121">
        <f t="shared" ca="1" si="78"/>
        <v>0</v>
      </c>
      <c r="AQ51" s="121">
        <f t="shared" ca="1" si="78"/>
        <v>0</v>
      </c>
      <c r="AR51" s="121">
        <f t="shared" ca="1" si="78"/>
        <v>0</v>
      </c>
      <c r="AS51" s="121">
        <f t="shared" ca="1" si="78"/>
        <v>0</v>
      </c>
      <c r="AT51" s="121">
        <f t="shared" ca="1" si="78"/>
        <v>0</v>
      </c>
      <c r="AU51" s="121">
        <f t="shared" ca="1" si="78"/>
        <v>0</v>
      </c>
    </row>
    <row r="52" spans="1:47" ht="14.25" customHeight="1">
      <c r="A52" s="131" t="str">
        <f t="shared" si="51"/>
        <v>QVC</v>
      </c>
      <c r="B52" s="136" t="str">
        <f t="shared" ca="1" si="54"/>
        <v/>
      </c>
      <c r="C52" s="138" t="str">
        <f t="shared" ca="1" si="57"/>
        <v/>
      </c>
      <c r="D52" s="138" t="str">
        <f t="shared" ca="1" si="60"/>
        <v/>
      </c>
      <c r="E52" s="138" t="str">
        <f t="shared" ca="1" si="63"/>
        <v/>
      </c>
      <c r="F52" s="138" t="str">
        <f t="shared" ca="1" si="66"/>
        <v/>
      </c>
      <c r="G52" s="138" t="str">
        <f t="shared" ca="1" si="69"/>
        <v/>
      </c>
      <c r="H52" s="138" t="str">
        <f t="shared" ca="1" si="72"/>
        <v/>
      </c>
      <c r="I52" s="138" t="str">
        <f t="shared" ca="1" si="75"/>
        <v/>
      </c>
      <c r="J52" s="138" t="str">
        <f ca="1">IF(ISNA(AP19),"",IF(AP19=1,IF(AP19=INDEX($B$41:$O$54,COLUMN()-COLUMN($A$40),ROW()-ROW($A$40)),AP19,"NG"),IF(OR(AP19=2,AP19=3),IF(INDEX($B$41:$O$54,COLUMN()-COLUMN($A$40),ROW()-ROW($A$40))=0,AP19,"NG"),IF(AP19=0,IF(OR(INDEX($B$41:$O$54,COLUMN()-COLUMN($A$40),ROW()-ROW($A$40))=2,INDEX($B$41:$O$54,COLUMN()-COLUMN($A$40),ROW()-ROW($A$40))=3),AP19,"NG"),""))))</f>
        <v/>
      </c>
      <c r="K52" s="138" t="str">
        <f ca="1">IF(ISNA(AQ19),"",IF(AQ19=1,IF(AQ19=INDEX($B$41:$O$54,COLUMN()-COLUMN($A$40),ROW()-ROW($A$40)),AQ19,"NG"),IF(OR(AQ19=2,AQ19=3),IF(INDEX($B$41:$O$54,COLUMN()-COLUMN($A$40),ROW()-ROW($A$40))=0,AQ19,"NG"),IF(AQ19=0,IF(OR(INDEX($B$41:$O$54,COLUMN()-COLUMN($A$40),ROW()-ROW($A$40))=2,INDEX($B$41:$O$54,COLUMN()-COLUMN($A$40),ROW()-ROW($A$40))=3),AQ19,"NG"),""))))</f>
        <v/>
      </c>
      <c r="L52" s="138" t="str">
        <f ca="1">IF(ISNA(AR19),"",IF(AR19=1,IF(AR19=INDEX($B$41:$O$54,COLUMN()-COLUMN($A$40),ROW()-ROW($A$40)),AR19,"NG"),IF(OR(AR19=2,AR19=3),IF(INDEX($B$41:$O$54,COLUMN()-COLUMN($A$40),ROW()-ROW($A$40))=0,AR19,"NG"),IF(AR19=0,IF(OR(INDEX($B$41:$O$54,COLUMN()-COLUMN($A$40),ROW()-ROW($A$40))=2,INDEX($B$41:$O$54,COLUMN()-COLUMN($A$40),ROW()-ROW($A$40))=3),AR19,"NG"),""))))</f>
        <v/>
      </c>
      <c r="M52" s="140"/>
      <c r="N52" s="57" t="str">
        <f ca="1">IF(ISNA(AT19),"",AT19)</f>
        <v/>
      </c>
      <c r="O52" s="58" t="str">
        <f ca="1">IF(ISNA(AU19),"",AU19)</f>
        <v/>
      </c>
      <c r="P52" s="50"/>
      <c r="R52" s="237" t="s">
        <v>207</v>
      </c>
      <c r="S52" s="237"/>
      <c r="T52" s="237"/>
      <c r="U52" s="237"/>
      <c r="V52" s="237"/>
      <c r="W52" s="237"/>
      <c r="X52" s="237"/>
      <c r="Y52" s="237"/>
      <c r="Z52" s="237"/>
      <c r="AE52" s="43"/>
      <c r="AF52" s="44"/>
      <c r="AG52" s="45">
        <f ca="1">AM46</f>
        <v>1</v>
      </c>
      <c r="AH52" s="121">
        <f t="shared" ref="AH52:AU52" ca="1" si="79">IF(ISNA(AH13),0,IF(AH13="",0,IF(AH$46=$AG52,1,0)*AH13))</f>
        <v>0</v>
      </c>
      <c r="AI52" s="121">
        <f t="shared" ca="1" si="79"/>
        <v>0</v>
      </c>
      <c r="AJ52" s="121">
        <f t="shared" ca="1" si="79"/>
        <v>0</v>
      </c>
      <c r="AK52" s="121">
        <f t="shared" ca="1" si="79"/>
        <v>0</v>
      </c>
      <c r="AL52" s="121">
        <f t="shared" ca="1" si="79"/>
        <v>0</v>
      </c>
      <c r="AM52" s="121">
        <f t="shared" si="79"/>
        <v>0</v>
      </c>
      <c r="AN52" s="121">
        <f t="shared" ca="1" si="79"/>
        <v>0</v>
      </c>
      <c r="AO52" s="121">
        <f t="shared" ca="1" si="79"/>
        <v>0</v>
      </c>
      <c r="AP52" s="121">
        <f t="shared" ca="1" si="79"/>
        <v>0</v>
      </c>
      <c r="AQ52" s="121">
        <f t="shared" ca="1" si="79"/>
        <v>0</v>
      </c>
      <c r="AR52" s="121">
        <f t="shared" ca="1" si="79"/>
        <v>0</v>
      </c>
      <c r="AS52" s="121">
        <f t="shared" ca="1" si="79"/>
        <v>0</v>
      </c>
      <c r="AT52" s="121">
        <f t="shared" ca="1" si="79"/>
        <v>0</v>
      </c>
      <c r="AU52" s="121">
        <f t="shared" ca="1" si="79"/>
        <v>0</v>
      </c>
    </row>
    <row r="53" spans="1:47" ht="14.25" customHeight="1">
      <c r="A53" s="131" t="str">
        <f t="shared" si="51"/>
        <v/>
      </c>
      <c r="B53" s="136" t="str">
        <f t="shared" ca="1" si="54"/>
        <v/>
      </c>
      <c r="C53" s="138" t="str">
        <f t="shared" ca="1" si="57"/>
        <v/>
      </c>
      <c r="D53" s="138" t="str">
        <f t="shared" ca="1" si="60"/>
        <v/>
      </c>
      <c r="E53" s="138" t="str">
        <f t="shared" ca="1" si="63"/>
        <v/>
      </c>
      <c r="F53" s="138" t="str">
        <f t="shared" ca="1" si="66"/>
        <v/>
      </c>
      <c r="G53" s="138" t="str">
        <f t="shared" ca="1" si="69"/>
        <v/>
      </c>
      <c r="H53" s="138" t="str">
        <f t="shared" ca="1" si="72"/>
        <v/>
      </c>
      <c r="I53" s="138" t="str">
        <f t="shared" ca="1" si="75"/>
        <v/>
      </c>
      <c r="J53" s="138" t="str">
        <f ca="1">IF(ISNA(AP20),"",IF(AP20=1,IF(AP20=INDEX($B$41:$O$54,COLUMN()-COLUMN($A$40),ROW()-ROW($A$40)),AP20,"NG"),IF(OR(AP20=2,AP20=3),IF(INDEX($B$41:$O$54,COLUMN()-COLUMN($A$40),ROW()-ROW($A$40))=0,AP20,"NG"),IF(AP20=0,IF(OR(INDEX($B$41:$O$54,COLUMN()-COLUMN($A$40),ROW()-ROW($A$40))=2,INDEX($B$41:$O$54,COLUMN()-COLUMN($A$40),ROW()-ROW($A$40))=3),AP20,"NG"),""))))</f>
        <v/>
      </c>
      <c r="K53" s="138" t="str">
        <f ca="1">IF(ISNA(AQ20),"",IF(AQ20=1,IF(AQ20=INDEX($B$41:$O$54,COLUMN()-COLUMN($A$40),ROW()-ROW($A$40)),AQ20,"NG"),IF(OR(AQ20=2,AQ20=3),IF(INDEX($B$41:$O$54,COLUMN()-COLUMN($A$40),ROW()-ROW($A$40))=0,AQ20,"NG"),IF(AQ20=0,IF(OR(INDEX($B$41:$O$54,COLUMN()-COLUMN($A$40),ROW()-ROW($A$40))=2,INDEX($B$41:$O$54,COLUMN()-COLUMN($A$40),ROW()-ROW($A$40))=3),AQ20,"NG"),""))))</f>
        <v/>
      </c>
      <c r="L53" s="138" t="str">
        <f ca="1">IF(ISNA(AR20),"",IF(AR20=1,IF(AR20=INDEX($B$41:$O$54,COLUMN()-COLUMN($A$40),ROW()-ROW($A$40)),AR20,"NG"),IF(OR(AR20=2,AR20=3),IF(INDEX($B$41:$O$54,COLUMN()-COLUMN($A$40),ROW()-ROW($A$40))=0,AR20,"NG"),IF(AR20=0,IF(OR(INDEX($B$41:$O$54,COLUMN()-COLUMN($A$40),ROW()-ROW($A$40))=2,INDEX($B$41:$O$54,COLUMN()-COLUMN($A$40),ROW()-ROW($A$40))=3),AR20,"NG"),""))))</f>
        <v/>
      </c>
      <c r="M53" s="141" t="str">
        <f ca="1">IF(ISNA(AS20),"",IF(AS20=1,IF(AS20=INDEX($B$41:$O$54,COLUMN()-COLUMN($A$40),ROW()-ROW($A$40)),AS20,"NG"),IF(OR(AS20=2,AS20=3),IF(INDEX($B$41:$O$54,COLUMN()-COLUMN($A$40),ROW()-ROW($A$40))=0,AS20,"NG"),IF(AS20=0,IF(OR(INDEX($B$41:$O$54,COLUMN()-COLUMN($A$40),ROW()-ROW($A$40))=2,INDEX($B$41:$O$54,COLUMN()-COLUMN($A$40),ROW()-ROW($A$40))=3),AS20,"NG"),""))))</f>
        <v/>
      </c>
      <c r="N53" s="143"/>
      <c r="O53" s="58" t="str">
        <f ca="1">IF(ISNA(AU20),"",AU20)</f>
        <v/>
      </c>
      <c r="P53" s="50"/>
      <c r="R53" s="237"/>
      <c r="S53" s="237"/>
      <c r="T53" s="237"/>
      <c r="U53" s="237"/>
      <c r="V53" s="237"/>
      <c r="W53" s="237"/>
      <c r="X53" s="237"/>
      <c r="Y53" s="237"/>
      <c r="Z53" s="237"/>
      <c r="AE53" s="43"/>
      <c r="AF53" s="44"/>
      <c r="AG53" s="45">
        <f ca="1">AN46</f>
        <v>1</v>
      </c>
      <c r="AH53" s="121">
        <f t="shared" ref="AH53:AU53" ca="1" si="80">IF(ISNA(AH14),0,IF(AH14="",0,IF(AH$46=$AG53,1,0)*AH14))</f>
        <v>0</v>
      </c>
      <c r="AI53" s="121">
        <f t="shared" ca="1" si="80"/>
        <v>0</v>
      </c>
      <c r="AJ53" s="121">
        <f t="shared" ca="1" si="80"/>
        <v>0</v>
      </c>
      <c r="AK53" s="121">
        <f t="shared" ca="1" si="80"/>
        <v>0</v>
      </c>
      <c r="AL53" s="121">
        <f t="shared" ca="1" si="80"/>
        <v>0</v>
      </c>
      <c r="AM53" s="121">
        <f t="shared" ca="1" si="80"/>
        <v>0</v>
      </c>
      <c r="AN53" s="121">
        <f t="shared" si="80"/>
        <v>0</v>
      </c>
      <c r="AO53" s="121">
        <f t="shared" ca="1" si="80"/>
        <v>0</v>
      </c>
      <c r="AP53" s="121">
        <f t="shared" ca="1" si="80"/>
        <v>0</v>
      </c>
      <c r="AQ53" s="121">
        <f t="shared" ca="1" si="80"/>
        <v>0</v>
      </c>
      <c r="AR53" s="121">
        <f t="shared" ca="1" si="80"/>
        <v>0</v>
      </c>
      <c r="AS53" s="121">
        <f t="shared" ca="1" si="80"/>
        <v>0</v>
      </c>
      <c r="AT53" s="121">
        <f t="shared" ca="1" si="80"/>
        <v>0</v>
      </c>
      <c r="AU53" s="121">
        <f t="shared" ca="1" si="80"/>
        <v>0</v>
      </c>
    </row>
    <row r="54" spans="1:47" ht="14.25" customHeight="1">
      <c r="A54" s="144" t="str">
        <f t="shared" si="51"/>
        <v/>
      </c>
      <c r="B54" s="145" t="str">
        <f t="shared" ca="1" si="54"/>
        <v/>
      </c>
      <c r="C54" s="146" t="str">
        <f t="shared" ca="1" si="57"/>
        <v/>
      </c>
      <c r="D54" s="146" t="str">
        <f t="shared" ca="1" si="60"/>
        <v/>
      </c>
      <c r="E54" s="146" t="str">
        <f t="shared" ca="1" si="63"/>
        <v/>
      </c>
      <c r="F54" s="146" t="str">
        <f t="shared" ca="1" si="66"/>
        <v/>
      </c>
      <c r="G54" s="146" t="str">
        <f t="shared" ca="1" si="69"/>
        <v/>
      </c>
      <c r="H54" s="146" t="str">
        <f t="shared" ca="1" si="72"/>
        <v/>
      </c>
      <c r="I54" s="146" t="str">
        <f t="shared" ca="1" si="75"/>
        <v/>
      </c>
      <c r="J54" s="146" t="str">
        <f ca="1">IF(ISNA(AP21),"",IF(AP21=1,IF(AP21=INDEX($B$41:$O$54,COLUMN()-COLUMN($A$40),ROW()-ROW($A$40)),AP21,"NG"),IF(OR(AP21=2,AP21=3),IF(INDEX($B$41:$O$54,COLUMN()-COLUMN($A$40),ROW()-ROW($A$40))=0,AP21,"NG"),IF(AP21=0,IF(OR(INDEX($B$41:$O$54,COLUMN()-COLUMN($A$40),ROW()-ROW($A$40))=2,INDEX($B$41:$O$54,COLUMN()-COLUMN($A$40),ROW()-ROW($A$40))=3),AP21,"NG"),""))))</f>
        <v/>
      </c>
      <c r="K54" s="146" t="str">
        <f ca="1">IF(ISNA(AQ21),"",IF(AQ21=1,IF(AQ21=INDEX($B$41:$O$54,COLUMN()-COLUMN($A$40),ROW()-ROW($A$40)),AQ21,"NG"),IF(OR(AQ21=2,AQ21=3),IF(INDEX($B$41:$O$54,COLUMN()-COLUMN($A$40),ROW()-ROW($A$40))=0,AQ21,"NG"),IF(AQ21=0,IF(OR(INDEX($B$41:$O$54,COLUMN()-COLUMN($A$40),ROW()-ROW($A$40))=2,INDEX($B$41:$O$54,COLUMN()-COLUMN($A$40),ROW()-ROW($A$40))=3),AQ21,"NG"),""))))</f>
        <v/>
      </c>
      <c r="L54" s="146" t="str">
        <f ca="1">IF(ISNA(AR21),"",IF(AR21=1,IF(AR21=INDEX($B$41:$O$54,COLUMN()-COLUMN($A$40),ROW()-ROW($A$40)),AR21,"NG"),IF(OR(AR21=2,AR21=3),IF(INDEX($B$41:$O$54,COLUMN()-COLUMN($A$40),ROW()-ROW($A$40))=0,AR21,"NG"),IF(AR21=0,IF(OR(INDEX($B$41:$O$54,COLUMN()-COLUMN($A$40),ROW()-ROW($A$40))=2,INDEX($B$41:$O$54,COLUMN()-COLUMN($A$40),ROW()-ROW($A$40))=3),AR21,"NG"),""))))</f>
        <v/>
      </c>
      <c r="M54" s="146" t="str">
        <f ca="1">IF(ISNA(AS21),"",IF(AS21=1,IF(AS21=INDEX($B$41:$O$54,COLUMN()-COLUMN($A$40),ROW()-ROW($A$40)),AS21,"NG"),IF(OR(AS21=2,AS21=3),IF(INDEX($B$41:$O$54,COLUMN()-COLUMN($A$40),ROW()-ROW($A$40))=0,AS21,"NG"),IF(AS21=0,IF(OR(INDEX($B$41:$O$54,COLUMN()-COLUMN($A$40),ROW()-ROW($A$40))=2,INDEX($B$41:$O$54,COLUMN()-COLUMN($A$40),ROW()-ROW($A$40))=3),AS21,"NG"),""))))</f>
        <v/>
      </c>
      <c r="N54" s="146" t="str">
        <f ca="1">IF(ISNA(AT21),"",IF(AT21=1,IF(AT21=INDEX($B$41:$O$54,COLUMN()-COLUMN($A$40),ROW()-ROW($A$40)),AT21,"NG"),IF(OR(AT21=2,AT21=3),IF(INDEX($B$41:$O$54,COLUMN()-COLUMN($A$40),ROW()-ROW($A$40))=0,AT21,"NG"),IF(AT21=0,IF(OR(INDEX($B$41:$O$54,COLUMN()-COLUMN($A$40),ROW()-ROW($A$40))=2,INDEX($B$41:$O$54,COLUMN()-COLUMN($A$40),ROW()-ROW($A$40))=3),AT21,"NG"),""))))</f>
        <v/>
      </c>
      <c r="O54" s="147"/>
      <c r="P54" s="148" t="s">
        <v>2</v>
      </c>
      <c r="R54" s="237"/>
      <c r="S54" s="237"/>
      <c r="T54" s="237"/>
      <c r="U54" s="237"/>
      <c r="V54" s="237"/>
      <c r="W54" s="237"/>
      <c r="X54" s="237"/>
      <c r="Y54" s="237"/>
      <c r="Z54" s="237"/>
      <c r="AE54" s="43"/>
      <c r="AF54" s="44"/>
      <c r="AG54" s="45">
        <f ca="1">AO46</f>
        <v>1</v>
      </c>
      <c r="AH54" s="121">
        <f t="shared" ref="AH54:AU54" ca="1" si="81">IF(ISNA(AH15),0,IF(AH15="",0,IF(AH$46=$AG54,1,0)*AH15))</f>
        <v>0</v>
      </c>
      <c r="AI54" s="121">
        <f t="shared" ca="1" si="81"/>
        <v>0</v>
      </c>
      <c r="AJ54" s="121">
        <f t="shared" ca="1" si="81"/>
        <v>0</v>
      </c>
      <c r="AK54" s="121">
        <f t="shared" ca="1" si="81"/>
        <v>0</v>
      </c>
      <c r="AL54" s="121">
        <f t="shared" ca="1" si="81"/>
        <v>0</v>
      </c>
      <c r="AM54" s="121">
        <f t="shared" ca="1" si="81"/>
        <v>0</v>
      </c>
      <c r="AN54" s="121">
        <f t="shared" ca="1" si="81"/>
        <v>0</v>
      </c>
      <c r="AO54" s="121">
        <f t="shared" si="81"/>
        <v>0</v>
      </c>
      <c r="AP54" s="121">
        <f t="shared" ca="1" si="81"/>
        <v>0</v>
      </c>
      <c r="AQ54" s="121">
        <f t="shared" ca="1" si="81"/>
        <v>0</v>
      </c>
      <c r="AR54" s="121">
        <f t="shared" ca="1" si="81"/>
        <v>0</v>
      </c>
      <c r="AS54" s="121">
        <f t="shared" ca="1" si="81"/>
        <v>0</v>
      </c>
      <c r="AT54" s="121">
        <f t="shared" ca="1" si="81"/>
        <v>0</v>
      </c>
      <c r="AU54" s="121">
        <f t="shared" ca="1" si="81"/>
        <v>0</v>
      </c>
    </row>
    <row r="55" spans="1:47" ht="14.25" customHeight="1">
      <c r="A55" s="149" t="str">
        <f t="shared" ref="A55:O59" si="82">AG22</f>
        <v>勝利</v>
      </c>
      <c r="B55" s="150">
        <f t="shared" ca="1" si="82"/>
        <v>0</v>
      </c>
      <c r="C55" s="150">
        <f t="shared" ca="1" si="82"/>
        <v>0</v>
      </c>
      <c r="D55" s="150">
        <f t="shared" ca="1" si="82"/>
        <v>0</v>
      </c>
      <c r="E55" s="150">
        <f t="shared" ca="1" si="82"/>
        <v>0</v>
      </c>
      <c r="F55" s="150">
        <f t="shared" ca="1" si="82"/>
        <v>0</v>
      </c>
      <c r="G55" s="150">
        <f t="shared" ca="1" si="82"/>
        <v>0</v>
      </c>
      <c r="H55" s="150">
        <f t="shared" ca="1" si="82"/>
        <v>0</v>
      </c>
      <c r="I55" s="150">
        <f t="shared" ca="1" si="82"/>
        <v>0</v>
      </c>
      <c r="J55" s="150">
        <f t="shared" ca="1" si="82"/>
        <v>0</v>
      </c>
      <c r="K55" s="150">
        <f t="shared" ca="1" si="82"/>
        <v>0</v>
      </c>
      <c r="L55" s="150">
        <f t="shared" ca="1" si="82"/>
        <v>0</v>
      </c>
      <c r="M55" s="150">
        <f t="shared" ca="1" si="82"/>
        <v>0</v>
      </c>
      <c r="N55" s="150">
        <f t="shared" ca="1" si="82"/>
        <v>0</v>
      </c>
      <c r="O55" s="150">
        <f t="shared" ca="1" si="82"/>
        <v>0</v>
      </c>
      <c r="P55" s="151">
        <f ca="1">SUM(B55:O55)</f>
        <v>0</v>
      </c>
      <c r="R55" s="233" t="str">
        <f ca="1">IF(P55+P56=P58,"","勝利数と敗戦数が一致していない")</f>
        <v/>
      </c>
      <c r="S55" s="233"/>
      <c r="T55" s="233"/>
      <c r="U55" s="233"/>
      <c r="V55" s="233"/>
      <c r="W55" s="233"/>
      <c r="X55" s="233"/>
      <c r="Y55" s="233"/>
      <c r="Z55" s="233"/>
      <c r="AA55" s="233"/>
      <c r="AB55" s="233"/>
      <c r="AC55" s="233"/>
      <c r="AE55" s="43"/>
      <c r="AF55" s="44"/>
      <c r="AG55" s="45">
        <f ca="1">AP46</f>
        <v>1</v>
      </c>
      <c r="AH55" s="121">
        <f t="shared" ref="AH55:AU55" ca="1" si="83">IF(ISNA(AH16),0,IF(AH16="",0,IF(AH$46=$AG55,1,0)*AH16))</f>
        <v>0</v>
      </c>
      <c r="AI55" s="121">
        <f t="shared" ca="1" si="83"/>
        <v>0</v>
      </c>
      <c r="AJ55" s="121">
        <f t="shared" ca="1" si="83"/>
        <v>0</v>
      </c>
      <c r="AK55" s="121">
        <f t="shared" ca="1" si="83"/>
        <v>0</v>
      </c>
      <c r="AL55" s="121">
        <f t="shared" ca="1" si="83"/>
        <v>0</v>
      </c>
      <c r="AM55" s="121">
        <f t="shared" ca="1" si="83"/>
        <v>0</v>
      </c>
      <c r="AN55" s="121">
        <f t="shared" ca="1" si="83"/>
        <v>0</v>
      </c>
      <c r="AO55" s="121">
        <f t="shared" ca="1" si="83"/>
        <v>0</v>
      </c>
      <c r="AP55" s="121">
        <f t="shared" si="83"/>
        <v>0</v>
      </c>
      <c r="AQ55" s="121">
        <f t="shared" ca="1" si="83"/>
        <v>0</v>
      </c>
      <c r="AR55" s="121">
        <f t="shared" ca="1" si="83"/>
        <v>0</v>
      </c>
      <c r="AS55" s="121">
        <f t="shared" ca="1" si="83"/>
        <v>0</v>
      </c>
      <c r="AT55" s="121">
        <f t="shared" ca="1" si="83"/>
        <v>0</v>
      </c>
      <c r="AU55" s="121">
        <f t="shared" ca="1" si="83"/>
        <v>0</v>
      </c>
    </row>
    <row r="56" spans="1:47" ht="14.25" customHeight="1">
      <c r="A56" s="54" t="str">
        <f t="shared" si="82"/>
        <v>優勢勝</v>
      </c>
      <c r="B56" s="57">
        <f t="shared" ca="1" si="82"/>
        <v>0</v>
      </c>
      <c r="C56" s="57">
        <f t="shared" ca="1" si="82"/>
        <v>0</v>
      </c>
      <c r="D56" s="57">
        <f t="shared" ca="1" si="82"/>
        <v>0</v>
      </c>
      <c r="E56" s="57">
        <f t="shared" ca="1" si="82"/>
        <v>0</v>
      </c>
      <c r="F56" s="57">
        <f t="shared" ca="1" si="82"/>
        <v>0</v>
      </c>
      <c r="G56" s="57">
        <f t="shared" ca="1" si="82"/>
        <v>0</v>
      </c>
      <c r="H56" s="57">
        <f t="shared" ca="1" si="82"/>
        <v>0</v>
      </c>
      <c r="I56" s="57">
        <f t="shared" ca="1" si="82"/>
        <v>0</v>
      </c>
      <c r="J56" s="57">
        <f t="shared" ca="1" si="82"/>
        <v>0</v>
      </c>
      <c r="K56" s="57">
        <f t="shared" ca="1" si="82"/>
        <v>0</v>
      </c>
      <c r="L56" s="57">
        <f t="shared" ca="1" si="82"/>
        <v>0</v>
      </c>
      <c r="M56" s="57">
        <f t="shared" ca="1" si="82"/>
        <v>0</v>
      </c>
      <c r="N56" s="57">
        <f t="shared" ca="1" si="82"/>
        <v>0</v>
      </c>
      <c r="O56" s="57">
        <f t="shared" ca="1" si="82"/>
        <v>0</v>
      </c>
      <c r="P56" s="151">
        <f ca="1">SUM(B56:O56)</f>
        <v>0</v>
      </c>
      <c r="R56" s="233"/>
      <c r="S56" s="233"/>
      <c r="T56" s="233"/>
      <c r="U56" s="233"/>
      <c r="V56" s="233"/>
      <c r="W56" s="233"/>
      <c r="X56" s="233"/>
      <c r="Y56" s="233"/>
      <c r="Z56" s="233"/>
      <c r="AA56" s="233"/>
      <c r="AB56" s="233"/>
      <c r="AC56" s="233"/>
      <c r="AE56" s="43"/>
      <c r="AF56" s="44"/>
      <c r="AG56" s="45">
        <f ca="1">AQ$46</f>
        <v>1</v>
      </c>
      <c r="AH56" s="121">
        <f t="shared" ref="AH56:AU56" ca="1" si="84">IF(ISNA(AH17),0,IF(AH17="",0,IF(AH$46=$AG56,1,0)*AH17))</f>
        <v>0</v>
      </c>
      <c r="AI56" s="121">
        <f t="shared" ca="1" si="84"/>
        <v>0</v>
      </c>
      <c r="AJ56" s="121">
        <f t="shared" ca="1" si="84"/>
        <v>0</v>
      </c>
      <c r="AK56" s="121">
        <f t="shared" ca="1" si="84"/>
        <v>0</v>
      </c>
      <c r="AL56" s="121">
        <f t="shared" ca="1" si="84"/>
        <v>0</v>
      </c>
      <c r="AM56" s="121">
        <f t="shared" ca="1" si="84"/>
        <v>0</v>
      </c>
      <c r="AN56" s="121">
        <f t="shared" ca="1" si="84"/>
        <v>0</v>
      </c>
      <c r="AO56" s="121">
        <f t="shared" ca="1" si="84"/>
        <v>0</v>
      </c>
      <c r="AP56" s="121">
        <f t="shared" ca="1" si="84"/>
        <v>0</v>
      </c>
      <c r="AQ56" s="121">
        <f t="shared" si="84"/>
        <v>0</v>
      </c>
      <c r="AR56" s="121">
        <f t="shared" ca="1" si="84"/>
        <v>0</v>
      </c>
      <c r="AS56" s="121">
        <f t="shared" ca="1" si="84"/>
        <v>0</v>
      </c>
      <c r="AT56" s="121">
        <f t="shared" ca="1" si="84"/>
        <v>0</v>
      </c>
      <c r="AU56" s="121">
        <f t="shared" ca="1" si="84"/>
        <v>0</v>
      </c>
    </row>
    <row r="57" spans="1:47" ht="14.25" customHeight="1">
      <c r="A57" s="54" t="str">
        <f t="shared" si="82"/>
        <v>引き分</v>
      </c>
      <c r="B57" s="57">
        <f t="shared" ca="1" si="82"/>
        <v>0</v>
      </c>
      <c r="C57" s="57">
        <f t="shared" ca="1" si="82"/>
        <v>0</v>
      </c>
      <c r="D57" s="57">
        <f t="shared" ca="1" si="82"/>
        <v>0</v>
      </c>
      <c r="E57" s="57">
        <f t="shared" ca="1" si="82"/>
        <v>0</v>
      </c>
      <c r="F57" s="57">
        <f t="shared" ca="1" si="82"/>
        <v>0</v>
      </c>
      <c r="G57" s="57">
        <f t="shared" ca="1" si="82"/>
        <v>0</v>
      </c>
      <c r="H57" s="57">
        <f t="shared" ca="1" si="82"/>
        <v>0</v>
      </c>
      <c r="I57" s="57">
        <f t="shared" ca="1" si="82"/>
        <v>0</v>
      </c>
      <c r="J57" s="57">
        <f t="shared" ca="1" si="82"/>
        <v>0</v>
      </c>
      <c r="K57" s="57">
        <f t="shared" ca="1" si="82"/>
        <v>0</v>
      </c>
      <c r="L57" s="57">
        <f t="shared" ca="1" si="82"/>
        <v>0</v>
      </c>
      <c r="M57" s="57">
        <f t="shared" ca="1" si="82"/>
        <v>0</v>
      </c>
      <c r="N57" s="57">
        <f t="shared" ca="1" si="82"/>
        <v>0</v>
      </c>
      <c r="O57" s="57">
        <f t="shared" ca="1" si="82"/>
        <v>0</v>
      </c>
      <c r="P57" s="151">
        <f ca="1">SUM(B57:O57)</f>
        <v>0</v>
      </c>
      <c r="R57" s="152" t="str">
        <f ca="1">IF(ISODD(P57),"引き分け数は偶数","")</f>
        <v/>
      </c>
      <c r="AE57" s="43"/>
      <c r="AF57" s="44"/>
      <c r="AG57" s="45">
        <f ca="1">AR$46</f>
        <v>1</v>
      </c>
      <c r="AH57" s="121">
        <f t="shared" ref="AH57:AU57" ca="1" si="85">IF(ISNA(AH18),0,IF(AH18="",0,IF(AH$46=$AG57,1,0)*AH18))</f>
        <v>0</v>
      </c>
      <c r="AI57" s="121">
        <f t="shared" ca="1" si="85"/>
        <v>0</v>
      </c>
      <c r="AJ57" s="121">
        <f t="shared" ca="1" si="85"/>
        <v>0</v>
      </c>
      <c r="AK57" s="121">
        <f t="shared" ca="1" si="85"/>
        <v>0</v>
      </c>
      <c r="AL57" s="121">
        <f t="shared" ca="1" si="85"/>
        <v>0</v>
      </c>
      <c r="AM57" s="121">
        <f t="shared" ca="1" si="85"/>
        <v>0</v>
      </c>
      <c r="AN57" s="121">
        <f t="shared" ca="1" si="85"/>
        <v>0</v>
      </c>
      <c r="AO57" s="121">
        <f t="shared" ca="1" si="85"/>
        <v>0</v>
      </c>
      <c r="AP57" s="121">
        <f t="shared" ca="1" si="85"/>
        <v>0</v>
      </c>
      <c r="AQ57" s="121">
        <f t="shared" ca="1" si="85"/>
        <v>0</v>
      </c>
      <c r="AR57" s="121">
        <f t="shared" si="85"/>
        <v>0</v>
      </c>
      <c r="AS57" s="121">
        <f t="shared" ca="1" si="85"/>
        <v>0</v>
      </c>
      <c r="AT57" s="121">
        <f t="shared" ca="1" si="85"/>
        <v>0</v>
      </c>
      <c r="AU57" s="121">
        <f t="shared" ca="1" si="85"/>
        <v>0</v>
      </c>
    </row>
    <row r="58" spans="1:47">
      <c r="A58" s="54" t="str">
        <f t="shared" si="82"/>
        <v>敗戦</v>
      </c>
      <c r="B58" s="57">
        <f t="shared" ca="1" si="82"/>
        <v>0</v>
      </c>
      <c r="C58" s="57">
        <f t="shared" ca="1" si="82"/>
        <v>0</v>
      </c>
      <c r="D58" s="57">
        <f t="shared" ca="1" si="82"/>
        <v>0</v>
      </c>
      <c r="E58" s="57">
        <f t="shared" ca="1" si="82"/>
        <v>0</v>
      </c>
      <c r="F58" s="57">
        <f t="shared" ca="1" si="82"/>
        <v>0</v>
      </c>
      <c r="G58" s="57">
        <f t="shared" ca="1" si="82"/>
        <v>0</v>
      </c>
      <c r="H58" s="57">
        <f t="shared" ca="1" si="82"/>
        <v>0</v>
      </c>
      <c r="I58" s="57">
        <f t="shared" ca="1" si="82"/>
        <v>0</v>
      </c>
      <c r="J58" s="57">
        <f t="shared" ca="1" si="82"/>
        <v>0</v>
      </c>
      <c r="K58" s="57">
        <f t="shared" ca="1" si="82"/>
        <v>0</v>
      </c>
      <c r="L58" s="57">
        <f t="shared" ca="1" si="82"/>
        <v>0</v>
      </c>
      <c r="M58" s="57">
        <f t="shared" ca="1" si="82"/>
        <v>0</v>
      </c>
      <c r="N58" s="57">
        <f t="shared" ca="1" si="82"/>
        <v>0</v>
      </c>
      <c r="O58" s="57">
        <f t="shared" ca="1" si="82"/>
        <v>0</v>
      </c>
      <c r="P58" s="151">
        <f ca="1">SUM(B58:O58)</f>
        <v>0</v>
      </c>
      <c r="AE58" s="43"/>
      <c r="AF58" s="44"/>
      <c r="AG58" s="45">
        <f ca="1">AS$46</f>
        <v>1</v>
      </c>
      <c r="AH58" s="121">
        <f t="shared" ref="AH58:AU58" ca="1" si="86">IF(ISNA(AH19),0,IF(AH19="",0,IF(AH$46=$AG58,1,0)*AH19))</f>
        <v>0</v>
      </c>
      <c r="AI58" s="121">
        <f t="shared" ca="1" si="86"/>
        <v>0</v>
      </c>
      <c r="AJ58" s="121">
        <f t="shared" ca="1" si="86"/>
        <v>0</v>
      </c>
      <c r="AK58" s="121">
        <f t="shared" ca="1" si="86"/>
        <v>0</v>
      </c>
      <c r="AL58" s="121">
        <f t="shared" ca="1" si="86"/>
        <v>0</v>
      </c>
      <c r="AM58" s="121">
        <f t="shared" ca="1" si="86"/>
        <v>0</v>
      </c>
      <c r="AN58" s="121">
        <f t="shared" ca="1" si="86"/>
        <v>0</v>
      </c>
      <c r="AO58" s="121">
        <f t="shared" ca="1" si="86"/>
        <v>0</v>
      </c>
      <c r="AP58" s="121">
        <f t="shared" ca="1" si="86"/>
        <v>0</v>
      </c>
      <c r="AQ58" s="121">
        <f t="shared" ca="1" si="86"/>
        <v>0</v>
      </c>
      <c r="AR58" s="121">
        <f t="shared" ca="1" si="86"/>
        <v>0</v>
      </c>
      <c r="AS58" s="121">
        <f t="shared" si="86"/>
        <v>0</v>
      </c>
      <c r="AT58" s="121">
        <f t="shared" ca="1" si="86"/>
        <v>0</v>
      </c>
      <c r="AU58" s="121">
        <f t="shared" ca="1" si="86"/>
        <v>0</v>
      </c>
    </row>
    <row r="59" spans="1:47">
      <c r="A59" s="78" t="str">
        <f t="shared" si="82"/>
        <v>合計</v>
      </c>
      <c r="B59" s="81">
        <f t="shared" ca="1" si="82"/>
        <v>0</v>
      </c>
      <c r="C59" s="81">
        <f t="shared" ca="1" si="82"/>
        <v>0</v>
      </c>
      <c r="D59" s="81">
        <f t="shared" ca="1" si="82"/>
        <v>0</v>
      </c>
      <c r="E59" s="81">
        <f t="shared" ca="1" si="82"/>
        <v>0</v>
      </c>
      <c r="F59" s="81">
        <f t="shared" ca="1" si="82"/>
        <v>0</v>
      </c>
      <c r="G59" s="81">
        <f t="shared" ca="1" si="82"/>
        <v>0</v>
      </c>
      <c r="H59" s="81">
        <f t="shared" ca="1" si="82"/>
        <v>0</v>
      </c>
      <c r="I59" s="81">
        <f t="shared" ca="1" si="82"/>
        <v>0</v>
      </c>
      <c r="J59" s="81">
        <f t="shared" ca="1" si="82"/>
        <v>0</v>
      </c>
      <c r="K59" s="81">
        <f t="shared" ca="1" si="82"/>
        <v>0</v>
      </c>
      <c r="L59" s="81">
        <f t="shared" ca="1" si="82"/>
        <v>0</v>
      </c>
      <c r="M59" s="81">
        <f t="shared" ca="1" si="82"/>
        <v>0</v>
      </c>
      <c r="N59" s="81">
        <f t="shared" ca="1" si="82"/>
        <v>0</v>
      </c>
      <c r="O59" s="81">
        <f t="shared" ca="1" si="82"/>
        <v>0</v>
      </c>
      <c r="P59" s="153">
        <f ca="1">SUM(B59:O59)</f>
        <v>0</v>
      </c>
      <c r="AE59" s="43"/>
      <c r="AF59" s="44"/>
      <c r="AG59" s="45">
        <f ca="1">AT$46</f>
        <v>1</v>
      </c>
      <c r="AH59" s="121">
        <f t="shared" ref="AH59:AU59" ca="1" si="87">IF(ISNA(AH20),0,IF(AH20="",0,IF(AH$46=$AG59,1,0)*AH20))</f>
        <v>0</v>
      </c>
      <c r="AI59" s="121">
        <f t="shared" ca="1" si="87"/>
        <v>0</v>
      </c>
      <c r="AJ59" s="121">
        <f t="shared" ca="1" si="87"/>
        <v>0</v>
      </c>
      <c r="AK59" s="121">
        <f t="shared" ca="1" si="87"/>
        <v>0</v>
      </c>
      <c r="AL59" s="121">
        <f t="shared" ca="1" si="87"/>
        <v>0</v>
      </c>
      <c r="AM59" s="121">
        <f t="shared" ca="1" si="87"/>
        <v>0</v>
      </c>
      <c r="AN59" s="121">
        <f t="shared" ca="1" si="87"/>
        <v>0</v>
      </c>
      <c r="AO59" s="121">
        <f t="shared" ca="1" si="87"/>
        <v>0</v>
      </c>
      <c r="AP59" s="121">
        <f t="shared" ca="1" si="87"/>
        <v>0</v>
      </c>
      <c r="AQ59" s="121">
        <f t="shared" ca="1" si="87"/>
        <v>0</v>
      </c>
      <c r="AR59" s="121">
        <f t="shared" ca="1" si="87"/>
        <v>0</v>
      </c>
      <c r="AS59" s="121">
        <f t="shared" ca="1" si="87"/>
        <v>0</v>
      </c>
      <c r="AT59" s="121">
        <f t="shared" si="87"/>
        <v>0</v>
      </c>
      <c r="AU59" s="121">
        <f t="shared" ca="1" si="87"/>
        <v>0</v>
      </c>
    </row>
    <row r="60" spans="1:47">
      <c r="AE60" s="43"/>
      <c r="AF60" s="44"/>
      <c r="AG60" s="45">
        <f ca="1">AU$46</f>
        <v>1</v>
      </c>
      <c r="AH60" s="121">
        <f t="shared" ref="AH60:AU60" ca="1" si="88">IF(ISNA(AH21),0,IF(AH21="",0,IF(AH$46=$AG60,1,0)*AH21))</f>
        <v>0</v>
      </c>
      <c r="AI60" s="121">
        <f t="shared" ca="1" si="88"/>
        <v>0</v>
      </c>
      <c r="AJ60" s="121">
        <f t="shared" ca="1" si="88"/>
        <v>0</v>
      </c>
      <c r="AK60" s="121">
        <f t="shared" ca="1" si="88"/>
        <v>0</v>
      </c>
      <c r="AL60" s="121">
        <f t="shared" ca="1" si="88"/>
        <v>0</v>
      </c>
      <c r="AM60" s="121">
        <f t="shared" ca="1" si="88"/>
        <v>0</v>
      </c>
      <c r="AN60" s="121">
        <f t="shared" ca="1" si="88"/>
        <v>0</v>
      </c>
      <c r="AO60" s="121">
        <f t="shared" ca="1" si="88"/>
        <v>0</v>
      </c>
      <c r="AP60" s="121">
        <f t="shared" ca="1" si="88"/>
        <v>0</v>
      </c>
      <c r="AQ60" s="121">
        <f t="shared" ca="1" si="88"/>
        <v>0</v>
      </c>
      <c r="AR60" s="121">
        <f t="shared" ca="1" si="88"/>
        <v>0</v>
      </c>
      <c r="AS60" s="121">
        <f t="shared" ca="1" si="88"/>
        <v>0</v>
      </c>
      <c r="AT60" s="121">
        <f t="shared" ca="1" si="88"/>
        <v>0</v>
      </c>
      <c r="AU60" s="121">
        <f t="shared" si="88"/>
        <v>0</v>
      </c>
    </row>
    <row r="61" spans="1:47">
      <c r="AE61" s="43"/>
      <c r="AF61" s="44"/>
      <c r="AH61" s="139">
        <f t="shared" ref="AH61:AU61" ca="1" si="89">AH46-SUM(AH47:AH60)/100</f>
        <v>1</v>
      </c>
      <c r="AI61" s="139">
        <f t="shared" ca="1" si="89"/>
        <v>1</v>
      </c>
      <c r="AJ61" s="139">
        <f t="shared" ca="1" si="89"/>
        <v>1</v>
      </c>
      <c r="AK61" s="139">
        <f t="shared" ca="1" si="89"/>
        <v>1</v>
      </c>
      <c r="AL61" s="139">
        <f t="shared" ca="1" si="89"/>
        <v>1</v>
      </c>
      <c r="AM61" s="139">
        <f t="shared" ca="1" si="89"/>
        <v>1</v>
      </c>
      <c r="AN61" s="139">
        <f t="shared" ca="1" si="89"/>
        <v>1</v>
      </c>
      <c r="AO61" s="139">
        <f t="shared" ca="1" si="89"/>
        <v>1</v>
      </c>
      <c r="AP61" s="139">
        <f t="shared" ca="1" si="89"/>
        <v>1</v>
      </c>
      <c r="AQ61" s="139">
        <f t="shared" ca="1" si="89"/>
        <v>1</v>
      </c>
      <c r="AR61" s="139">
        <f t="shared" ca="1" si="89"/>
        <v>1</v>
      </c>
      <c r="AS61" s="139">
        <f t="shared" ca="1" si="89"/>
        <v>1</v>
      </c>
      <c r="AT61" s="139">
        <f t="shared" ca="1" si="89"/>
        <v>1</v>
      </c>
      <c r="AU61" s="139">
        <f t="shared" ca="1" si="89"/>
        <v>1</v>
      </c>
    </row>
    <row r="62" spans="1:47">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4"/>
      <c r="AG62" t="s">
        <v>208</v>
      </c>
      <c r="AH62" s="118">
        <f t="shared" ref="AH62:AU62" ca="1" si="90">RANK(AH61,$AH$61:$AU$61,1)</f>
        <v>1</v>
      </c>
      <c r="AI62" s="119">
        <f t="shared" ca="1" si="90"/>
        <v>1</v>
      </c>
      <c r="AJ62" s="119">
        <f t="shared" ca="1" si="90"/>
        <v>1</v>
      </c>
      <c r="AK62" s="119">
        <f t="shared" ca="1" si="90"/>
        <v>1</v>
      </c>
      <c r="AL62" s="119">
        <f t="shared" ca="1" si="90"/>
        <v>1</v>
      </c>
      <c r="AM62" s="119">
        <f t="shared" ca="1" si="90"/>
        <v>1</v>
      </c>
      <c r="AN62" s="119">
        <f t="shared" ca="1" si="90"/>
        <v>1</v>
      </c>
      <c r="AO62" s="119">
        <f t="shared" ca="1" si="90"/>
        <v>1</v>
      </c>
      <c r="AP62" s="119">
        <f t="shared" ca="1" si="90"/>
        <v>1</v>
      </c>
      <c r="AQ62" s="119">
        <f t="shared" ca="1" si="90"/>
        <v>1</v>
      </c>
      <c r="AR62" s="119">
        <f t="shared" ca="1" si="90"/>
        <v>1</v>
      </c>
      <c r="AS62" s="119">
        <f t="shared" ca="1" si="90"/>
        <v>1</v>
      </c>
      <c r="AT62" s="119">
        <f t="shared" ca="1" si="90"/>
        <v>1</v>
      </c>
      <c r="AU62" s="120">
        <f t="shared" ca="1" si="90"/>
        <v>1</v>
      </c>
    </row>
    <row r="63" spans="1:47">
      <c r="B63" t="s">
        <v>209</v>
      </c>
      <c r="AE63" s="43"/>
      <c r="AF63" s="44"/>
      <c r="AG63" s="45">
        <f ca="1">AH62</f>
        <v>1</v>
      </c>
      <c r="AH63" s="121">
        <f t="shared" ref="AH63:AU63" si="91">IF(ISNA(AH8),0,IF(AH8="",0,IF(AH$62=$AG63,1,0)*AH8))</f>
        <v>0</v>
      </c>
      <c r="AI63" s="121">
        <f t="shared" ca="1" si="91"/>
        <v>0</v>
      </c>
      <c r="AJ63" s="121">
        <f t="shared" ca="1" si="91"/>
        <v>0</v>
      </c>
      <c r="AK63" s="121">
        <f t="shared" ca="1" si="91"/>
        <v>0</v>
      </c>
      <c r="AL63" s="121">
        <f t="shared" ca="1" si="91"/>
        <v>0</v>
      </c>
      <c r="AM63" s="121">
        <f t="shared" ca="1" si="91"/>
        <v>0</v>
      </c>
      <c r="AN63" s="121">
        <f t="shared" ca="1" si="91"/>
        <v>0</v>
      </c>
      <c r="AO63" s="121">
        <f t="shared" ca="1" si="91"/>
        <v>0</v>
      </c>
      <c r="AP63" s="121">
        <f t="shared" ca="1" si="91"/>
        <v>0</v>
      </c>
      <c r="AQ63" s="121">
        <f t="shared" ca="1" si="91"/>
        <v>0</v>
      </c>
      <c r="AR63" s="121">
        <f t="shared" ca="1" si="91"/>
        <v>0</v>
      </c>
      <c r="AS63" s="121">
        <f t="shared" ca="1" si="91"/>
        <v>0</v>
      </c>
      <c r="AT63" s="121">
        <f t="shared" ca="1" si="91"/>
        <v>0</v>
      </c>
      <c r="AU63" s="121">
        <f t="shared" ca="1" si="91"/>
        <v>0</v>
      </c>
    </row>
    <row r="64" spans="1:47">
      <c r="B64" s="45">
        <f>HLOOKUP($B$2,Wiki!C2:K5,2,FALSE)</f>
        <v>6</v>
      </c>
      <c r="AE64" s="43"/>
      <c r="AF64" s="44"/>
      <c r="AG64" s="45">
        <f ca="1">AI62</f>
        <v>1</v>
      </c>
      <c r="AH64" s="121">
        <f t="shared" ref="AH64:AU64" ca="1" si="92">IF(ISNA(AH9),0,IF(AH9="",0,IF(AH$62=$AG64,1,0)*AH9))</f>
        <v>0</v>
      </c>
      <c r="AI64" s="121">
        <f t="shared" si="92"/>
        <v>0</v>
      </c>
      <c r="AJ64" s="121">
        <f t="shared" ca="1" si="92"/>
        <v>0</v>
      </c>
      <c r="AK64" s="121">
        <f t="shared" ca="1" si="92"/>
        <v>0</v>
      </c>
      <c r="AL64" s="121">
        <f t="shared" ca="1" si="92"/>
        <v>0</v>
      </c>
      <c r="AM64" s="121">
        <f t="shared" ca="1" si="92"/>
        <v>0</v>
      </c>
      <c r="AN64" s="121">
        <f t="shared" ca="1" si="92"/>
        <v>0</v>
      </c>
      <c r="AO64" s="121">
        <f t="shared" ca="1" si="92"/>
        <v>0</v>
      </c>
      <c r="AP64" s="121">
        <f t="shared" ca="1" si="92"/>
        <v>0</v>
      </c>
      <c r="AQ64" s="121">
        <f t="shared" ca="1" si="92"/>
        <v>0</v>
      </c>
      <c r="AR64" s="121">
        <f t="shared" ca="1" si="92"/>
        <v>0</v>
      </c>
      <c r="AS64" s="121">
        <f t="shared" ca="1" si="92"/>
        <v>0</v>
      </c>
      <c r="AT64" s="121">
        <f t="shared" ca="1" si="92"/>
        <v>0</v>
      </c>
      <c r="AU64" s="121">
        <f t="shared" ca="1" si="92"/>
        <v>0</v>
      </c>
    </row>
    <row r="65" spans="1:47" ht="13.5" customHeight="1">
      <c r="B65" s="45">
        <f>HLOOKUP($B$2,Wiki!C2:K5,3,FALSE)</f>
        <v>6</v>
      </c>
      <c r="AE65" s="43"/>
      <c r="AF65" s="44"/>
      <c r="AG65" s="45">
        <f ca="1">AJ62</f>
        <v>1</v>
      </c>
      <c r="AH65" s="121">
        <f t="shared" ref="AH65:AU65" ca="1" si="93">IF(ISNA(AH10),0,IF(AH10="",0,IF(AH$62=$AG65,1,0)*AH10))</f>
        <v>0</v>
      </c>
      <c r="AI65" s="121">
        <f t="shared" ca="1" si="93"/>
        <v>0</v>
      </c>
      <c r="AJ65" s="121">
        <f t="shared" si="93"/>
        <v>0</v>
      </c>
      <c r="AK65" s="121">
        <f t="shared" ca="1" si="93"/>
        <v>0</v>
      </c>
      <c r="AL65" s="121">
        <f t="shared" ca="1" si="93"/>
        <v>0</v>
      </c>
      <c r="AM65" s="121">
        <f t="shared" ca="1" si="93"/>
        <v>0</v>
      </c>
      <c r="AN65" s="121">
        <f t="shared" ca="1" si="93"/>
        <v>0</v>
      </c>
      <c r="AO65" s="121">
        <f t="shared" ca="1" si="93"/>
        <v>0</v>
      </c>
      <c r="AP65" s="121">
        <f t="shared" ca="1" si="93"/>
        <v>0</v>
      </c>
      <c r="AQ65" s="121">
        <f t="shared" ca="1" si="93"/>
        <v>0</v>
      </c>
      <c r="AR65" s="121">
        <f t="shared" ca="1" si="93"/>
        <v>0</v>
      </c>
      <c r="AS65" s="121">
        <f t="shared" ca="1" si="93"/>
        <v>0</v>
      </c>
      <c r="AT65" s="121">
        <f t="shared" ca="1" si="93"/>
        <v>0</v>
      </c>
      <c r="AU65" s="121">
        <f t="shared" ca="1" si="93"/>
        <v>0</v>
      </c>
    </row>
    <row r="66" spans="1:47" ht="13.5" customHeight="1">
      <c r="B66" s="45">
        <f>HLOOKUP($B$2,Wiki!C2:K5,4,FALSE)</f>
        <v>0</v>
      </c>
      <c r="C66">
        <v>1</v>
      </c>
      <c r="D66">
        <v>1</v>
      </c>
      <c r="E66">
        <v>1</v>
      </c>
      <c r="F66">
        <v>1</v>
      </c>
      <c r="G66">
        <v>2</v>
      </c>
      <c r="H66">
        <v>2</v>
      </c>
      <c r="I66">
        <v>3</v>
      </c>
      <c r="J66">
        <v>3</v>
      </c>
      <c r="K66">
        <v>4</v>
      </c>
      <c r="L66">
        <v>4</v>
      </c>
      <c r="M66">
        <v>5</v>
      </c>
      <c r="N66">
        <v>5</v>
      </c>
      <c r="O66">
        <v>6</v>
      </c>
      <c r="AE66" s="43"/>
      <c r="AF66" s="44"/>
      <c r="AG66" s="45">
        <f ca="1">AK62</f>
        <v>1</v>
      </c>
      <c r="AH66" s="121">
        <f t="shared" ref="AH66:AU66" ca="1" si="94">IF(ISNA(AH11),0,IF(AH11="",0,IF(AH$62=$AG66,1,0)*AH11))</f>
        <v>0</v>
      </c>
      <c r="AI66" s="121">
        <f t="shared" ca="1" si="94"/>
        <v>0</v>
      </c>
      <c r="AJ66" s="121">
        <f t="shared" ca="1" si="94"/>
        <v>0</v>
      </c>
      <c r="AK66" s="121">
        <f t="shared" si="94"/>
        <v>0</v>
      </c>
      <c r="AL66" s="121">
        <f t="shared" ca="1" si="94"/>
        <v>0</v>
      </c>
      <c r="AM66" s="121">
        <f t="shared" ca="1" si="94"/>
        <v>0</v>
      </c>
      <c r="AN66" s="121">
        <f t="shared" ca="1" si="94"/>
        <v>0</v>
      </c>
      <c r="AO66" s="121">
        <f t="shared" ca="1" si="94"/>
        <v>0</v>
      </c>
      <c r="AP66" s="121">
        <f t="shared" ca="1" si="94"/>
        <v>0</v>
      </c>
      <c r="AQ66" s="121">
        <f t="shared" ca="1" si="94"/>
        <v>0</v>
      </c>
      <c r="AR66" s="121">
        <f t="shared" ca="1" si="94"/>
        <v>0</v>
      </c>
      <c r="AS66" s="121">
        <f t="shared" ca="1" si="94"/>
        <v>0</v>
      </c>
      <c r="AT66" s="121">
        <f t="shared" ca="1" si="94"/>
        <v>0</v>
      </c>
      <c r="AU66" s="121">
        <f t="shared" ca="1" si="94"/>
        <v>0</v>
      </c>
    </row>
    <row r="67" spans="1:47" ht="13.5" customHeight="1">
      <c r="AE67" s="43"/>
      <c r="AF67" s="44"/>
      <c r="AG67" s="45">
        <f ca="1">AL62</f>
        <v>1</v>
      </c>
      <c r="AH67" s="121">
        <f t="shared" ref="AH67:AU67" ca="1" si="95">IF(ISNA(AH12),0,IF(AH12="",0,IF(AH$62=$AG67,1,0)*AH12))</f>
        <v>0</v>
      </c>
      <c r="AI67" s="121">
        <f t="shared" ca="1" si="95"/>
        <v>0</v>
      </c>
      <c r="AJ67" s="121">
        <f t="shared" ca="1" si="95"/>
        <v>0</v>
      </c>
      <c r="AK67" s="121">
        <f t="shared" ca="1" si="95"/>
        <v>0</v>
      </c>
      <c r="AL67" s="121">
        <f t="shared" si="95"/>
        <v>0</v>
      </c>
      <c r="AM67" s="121">
        <f t="shared" ca="1" si="95"/>
        <v>0</v>
      </c>
      <c r="AN67" s="121">
        <f t="shared" ca="1" si="95"/>
        <v>0</v>
      </c>
      <c r="AO67" s="121">
        <f t="shared" ca="1" si="95"/>
        <v>0</v>
      </c>
      <c r="AP67" s="121">
        <f t="shared" ca="1" si="95"/>
        <v>0</v>
      </c>
      <c r="AQ67" s="121">
        <f t="shared" ca="1" si="95"/>
        <v>0</v>
      </c>
      <c r="AR67" s="121">
        <f t="shared" ca="1" si="95"/>
        <v>0</v>
      </c>
      <c r="AS67" s="121">
        <f t="shared" ca="1" si="95"/>
        <v>0</v>
      </c>
      <c r="AT67" s="121">
        <f t="shared" ca="1" si="95"/>
        <v>0</v>
      </c>
      <c r="AU67" s="121">
        <f t="shared" ca="1" si="95"/>
        <v>0</v>
      </c>
    </row>
    <row r="68" spans="1:47" ht="13.5" customHeight="1">
      <c r="C68" s="157"/>
      <c r="D68" s="158"/>
      <c r="E68" s="158"/>
      <c r="F68" s="158"/>
      <c r="G68" s="158"/>
      <c r="H68" s="158"/>
      <c r="I68" s="158"/>
      <c r="J68" s="158"/>
      <c r="K68" s="158"/>
      <c r="L68" s="158"/>
      <c r="M68" s="158"/>
      <c r="N68" s="158"/>
      <c r="O68" s="158"/>
      <c r="P68" s="159"/>
      <c r="T68" s="237"/>
      <c r="U68" s="237"/>
      <c r="V68" s="237"/>
      <c r="W68" s="237"/>
      <c r="X68" s="237"/>
      <c r="Y68" s="237"/>
      <c r="Z68" s="237"/>
      <c r="AA68" s="237"/>
      <c r="AB68" s="237"/>
      <c r="AE68" s="43"/>
      <c r="AF68" s="44"/>
      <c r="AG68" s="45">
        <f ca="1">AM62</f>
        <v>1</v>
      </c>
      <c r="AH68" s="121">
        <f t="shared" ref="AH68:AU68" ca="1" si="96">IF(ISNA(AH13),0,IF(AH13="",0,IF(AH$62=$AG68,1,0)*AH13))</f>
        <v>0</v>
      </c>
      <c r="AI68" s="121">
        <f t="shared" ca="1" si="96"/>
        <v>0</v>
      </c>
      <c r="AJ68" s="121">
        <f t="shared" ca="1" si="96"/>
        <v>0</v>
      </c>
      <c r="AK68" s="121">
        <f t="shared" ca="1" si="96"/>
        <v>0</v>
      </c>
      <c r="AL68" s="121">
        <f t="shared" ca="1" si="96"/>
        <v>0</v>
      </c>
      <c r="AM68" s="121">
        <f t="shared" si="96"/>
        <v>0</v>
      </c>
      <c r="AN68" s="121">
        <f t="shared" ca="1" si="96"/>
        <v>0</v>
      </c>
      <c r="AO68" s="121">
        <f t="shared" ca="1" si="96"/>
        <v>0</v>
      </c>
      <c r="AP68" s="121">
        <f t="shared" ca="1" si="96"/>
        <v>0</v>
      </c>
      <c r="AQ68" s="121">
        <f t="shared" ca="1" si="96"/>
        <v>0</v>
      </c>
      <c r="AR68" s="121">
        <f t="shared" ca="1" si="96"/>
        <v>0</v>
      </c>
      <c r="AS68" s="121">
        <f t="shared" ca="1" si="96"/>
        <v>0</v>
      </c>
      <c r="AT68" s="121">
        <f t="shared" ca="1" si="96"/>
        <v>0</v>
      </c>
      <c r="AU68" s="121">
        <f t="shared" ca="1" si="96"/>
        <v>0</v>
      </c>
    </row>
    <row r="69" spans="1:47" ht="13.5" customHeight="1">
      <c r="C69" s="160"/>
      <c r="D69" s="50" t="str">
        <f>IF($A69&gt;=$B$2,"",CONCATENATE("| "," |"))</f>
        <v>|  |</v>
      </c>
      <c r="E69" s="161" t="str">
        <f>IF($A69&gt;=$B$2,"",CONCATENATE(B22,"|",C22,"|"))</f>
        <v>休み|0|</v>
      </c>
      <c r="F69" s="50"/>
      <c r="G69" s="161" t="str">
        <f>IF($A69&gt;=$B$2,"",CONCATENATE(D22,"|",E22,"|"))</f>
        <v>てんし|0|</v>
      </c>
      <c r="H69" s="50"/>
      <c r="I69" s="161" t="str">
        <f>IF($A69&gt;=$B$2,"",CONCATENATE(F22,"|",G22,"|"))</f>
        <v>FRE|0|</v>
      </c>
      <c r="J69" s="50"/>
      <c r="K69" s="161" t="str">
        <f>IF($A69&gt;=$B$2,"",CONCATENATE(H22,"|",I22,"|"))</f>
        <v>YDK|0|</v>
      </c>
      <c r="L69" s="50"/>
      <c r="M69" s="161" t="str">
        <f>IF($B$64&gt;4,IF($A69&gt;=$B$2,"",CONCATENATE(J22,"|",K22,"|")),"")</f>
        <v>さんぽ|0|</v>
      </c>
      <c r="N69" s="50"/>
      <c r="O69" s="50" t="str">
        <f>IF($B$64&gt;=O$66,IF($A69&gt;=$B$2,"",CONCATENATE(L22,"|",M22,"|")),"")</f>
        <v>SED|0|</v>
      </c>
      <c r="P69" s="162"/>
      <c r="R69" s="130"/>
      <c r="S69" s="130"/>
      <c r="T69" s="237"/>
      <c r="U69" s="237"/>
      <c r="V69" s="237"/>
      <c r="W69" s="237"/>
      <c r="X69" s="237"/>
      <c r="Y69" s="237"/>
      <c r="Z69" s="237"/>
      <c r="AA69" s="237"/>
      <c r="AB69" s="237"/>
      <c r="AE69" s="43"/>
      <c r="AF69" s="44"/>
      <c r="AG69" s="45">
        <f ca="1">AN62</f>
        <v>1</v>
      </c>
      <c r="AH69" s="121">
        <f t="shared" ref="AH69:AU69" ca="1" si="97">IF(ISNA(AH14),0,IF(AH14="",0,IF(AH$62=$AG69,1,0)*AH14))</f>
        <v>0</v>
      </c>
      <c r="AI69" s="121">
        <f t="shared" ca="1" si="97"/>
        <v>0</v>
      </c>
      <c r="AJ69" s="121">
        <f t="shared" ca="1" si="97"/>
        <v>0</v>
      </c>
      <c r="AK69" s="121">
        <f t="shared" ca="1" si="97"/>
        <v>0</v>
      </c>
      <c r="AL69" s="121">
        <f t="shared" ca="1" si="97"/>
        <v>0</v>
      </c>
      <c r="AM69" s="121">
        <f t="shared" ca="1" si="97"/>
        <v>0</v>
      </c>
      <c r="AN69" s="121">
        <f t="shared" si="97"/>
        <v>0</v>
      </c>
      <c r="AO69" s="121">
        <f t="shared" ca="1" si="97"/>
        <v>0</v>
      </c>
      <c r="AP69" s="121">
        <f t="shared" ca="1" si="97"/>
        <v>0</v>
      </c>
      <c r="AQ69" s="121">
        <f t="shared" ca="1" si="97"/>
        <v>0</v>
      </c>
      <c r="AR69" s="121">
        <f t="shared" ca="1" si="97"/>
        <v>0</v>
      </c>
      <c r="AS69" s="121">
        <f t="shared" ca="1" si="97"/>
        <v>0</v>
      </c>
      <c r="AT69" s="121">
        <f t="shared" ca="1" si="97"/>
        <v>0</v>
      </c>
      <c r="AU69" s="121">
        <f t="shared" ca="1" si="97"/>
        <v>0</v>
      </c>
    </row>
    <row r="70" spans="1:47">
      <c r="A70">
        <v>1</v>
      </c>
      <c r="C70" s="160"/>
      <c r="D70" s="50" t="str">
        <f t="shared" ref="D70:D82" si="98">IF($A70&gt;=$B$2,"",CONCATENATE("| ",A70," |"))</f>
        <v>| 1 |</v>
      </c>
      <c r="E70" s="161" t="str">
        <f t="shared" ref="E70:E82" ca="1" si="99">IF($A70&gt;=$B$2,"",CONCATENATE(B23,"|",IF(ISBLANK(C23),"-",C23),"|"))</f>
        <v>QVC|-|</v>
      </c>
      <c r="F70" s="50"/>
      <c r="G70" s="161" t="str">
        <f t="shared" ref="G70:G82" ca="1" si="100">IF($A70&gt;=$B$2,"",CONCATENATE(D23,"|",IF(ISBLANK(E23),"-",E23),"|"))</f>
        <v>風林火|-|</v>
      </c>
      <c r="H70" s="50"/>
      <c r="I70" s="161" t="str">
        <f t="shared" ref="I70:I82" ca="1" si="101">IF($A70&gt;=$B$2,"",CONCATENATE(F23,"|",IF(ISBLANK(G23),"-",G23),"|"))</f>
        <v>猫王国|-|</v>
      </c>
      <c r="J70" s="50"/>
      <c r="K70" s="161" t="str">
        <f t="shared" ref="K70:K82" ca="1" si="102">IF($A70&gt;=$B$2,"",CONCATENATE(H23,"|",IF(ISBLANK(I23),"-",I23),"|"))</f>
        <v>虹かん|-|</v>
      </c>
      <c r="L70" s="50"/>
      <c r="M70" s="161" t="str">
        <f t="shared" ref="M70:M82" ca="1" si="103">IF($B$64&gt;=M$66,IF($A70&gt;=$B$2,"",CONCATENATE(J23,"|",IF(ISBLANK(K23),"-",K23),"|")),"")</f>
        <v>せにゃ|-|</v>
      </c>
      <c r="N70" s="161"/>
      <c r="O70" s="161" t="str">
        <f t="shared" ref="O70:O82" ca="1" si="104">IF($B$64&gt;=O$66,IF($A70&gt;=$B$2,"",CONCATENATE(L23,"|",IF(ISBLANK(M23),"-",M23),"|")),"")</f>
        <v>はれむ|-|</v>
      </c>
      <c r="P70" s="162"/>
      <c r="R70" s="130"/>
      <c r="S70" s="130"/>
      <c r="T70" s="237"/>
      <c r="U70" s="237"/>
      <c r="V70" s="237"/>
      <c r="W70" s="237"/>
      <c r="X70" s="237"/>
      <c r="Y70" s="237"/>
      <c r="Z70" s="237"/>
      <c r="AA70" s="237"/>
      <c r="AB70" s="237"/>
      <c r="AE70" s="43"/>
      <c r="AF70" s="44"/>
      <c r="AG70" s="45">
        <f ca="1">AO62</f>
        <v>1</v>
      </c>
      <c r="AH70" s="121">
        <f t="shared" ref="AH70:AU70" ca="1" si="105">IF(ISNA(AH15),0,IF(AH15="",0,IF(AH$62=$AG70,1,0)*AH15))</f>
        <v>0</v>
      </c>
      <c r="AI70" s="121">
        <f t="shared" ca="1" si="105"/>
        <v>0</v>
      </c>
      <c r="AJ70" s="121">
        <f t="shared" ca="1" si="105"/>
        <v>0</v>
      </c>
      <c r="AK70" s="121">
        <f t="shared" ca="1" si="105"/>
        <v>0</v>
      </c>
      <c r="AL70" s="121">
        <f t="shared" ca="1" si="105"/>
        <v>0</v>
      </c>
      <c r="AM70" s="121">
        <f t="shared" ca="1" si="105"/>
        <v>0</v>
      </c>
      <c r="AN70" s="121">
        <f t="shared" ca="1" si="105"/>
        <v>0</v>
      </c>
      <c r="AO70" s="121">
        <f t="shared" si="105"/>
        <v>0</v>
      </c>
      <c r="AP70" s="121">
        <f t="shared" ca="1" si="105"/>
        <v>0</v>
      </c>
      <c r="AQ70" s="121">
        <f t="shared" ca="1" si="105"/>
        <v>0</v>
      </c>
      <c r="AR70" s="121">
        <f t="shared" ca="1" si="105"/>
        <v>0</v>
      </c>
      <c r="AS70" s="121">
        <f t="shared" ca="1" si="105"/>
        <v>0</v>
      </c>
      <c r="AT70" s="121">
        <f t="shared" ca="1" si="105"/>
        <v>0</v>
      </c>
      <c r="AU70" s="121">
        <f t="shared" ca="1" si="105"/>
        <v>0</v>
      </c>
    </row>
    <row r="71" spans="1:47">
      <c r="A71">
        <v>2</v>
      </c>
      <c r="C71" s="160"/>
      <c r="D71" s="50" t="str">
        <f t="shared" si="98"/>
        <v>| 2 |</v>
      </c>
      <c r="E71" s="161" t="str">
        <f t="shared" ca="1" si="99"/>
        <v>風林火|-|</v>
      </c>
      <c r="F71" s="50"/>
      <c r="G71" s="161" t="str">
        <f t="shared" ca="1" si="100"/>
        <v>虹かん|-|</v>
      </c>
      <c r="H71" s="50"/>
      <c r="I71" s="161" t="str">
        <f t="shared" ca="1" si="101"/>
        <v>せにゃ|-|</v>
      </c>
      <c r="J71" s="50"/>
      <c r="K71" s="161" t="str">
        <f t="shared" ca="1" si="102"/>
        <v>はれむ|-|</v>
      </c>
      <c r="L71" s="50"/>
      <c r="M71" s="161" t="str">
        <f t="shared" ca="1" si="103"/>
        <v>SED|-|</v>
      </c>
      <c r="N71" s="161"/>
      <c r="O71" s="161" t="str">
        <f t="shared" ca="1" si="104"/>
        <v>さんぽ|-|</v>
      </c>
      <c r="P71" s="162"/>
      <c r="R71" s="130"/>
      <c r="S71" s="130"/>
      <c r="T71" s="130"/>
      <c r="AE71" s="43"/>
      <c r="AF71" s="44"/>
      <c r="AG71" s="45">
        <f ca="1">AP62</f>
        <v>1</v>
      </c>
      <c r="AH71" s="121">
        <f t="shared" ref="AH71:AU71" ca="1" si="106">IF(ISNA(AH16),0,IF(AH16="",0,IF(AH$62=$AG71,1,0)*AH16))</f>
        <v>0</v>
      </c>
      <c r="AI71" s="121">
        <f t="shared" ca="1" si="106"/>
        <v>0</v>
      </c>
      <c r="AJ71" s="121">
        <f t="shared" ca="1" si="106"/>
        <v>0</v>
      </c>
      <c r="AK71" s="121">
        <f t="shared" ca="1" si="106"/>
        <v>0</v>
      </c>
      <c r="AL71" s="121">
        <f t="shared" ca="1" si="106"/>
        <v>0</v>
      </c>
      <c r="AM71" s="121">
        <f t="shared" ca="1" si="106"/>
        <v>0</v>
      </c>
      <c r="AN71" s="121">
        <f t="shared" ca="1" si="106"/>
        <v>0</v>
      </c>
      <c r="AO71" s="121">
        <f t="shared" ca="1" si="106"/>
        <v>0</v>
      </c>
      <c r="AP71" s="121">
        <f t="shared" si="106"/>
        <v>0</v>
      </c>
      <c r="AQ71" s="121">
        <f t="shared" ca="1" si="106"/>
        <v>0</v>
      </c>
      <c r="AR71" s="121">
        <f t="shared" ca="1" si="106"/>
        <v>0</v>
      </c>
      <c r="AS71" s="121">
        <f t="shared" ca="1" si="106"/>
        <v>0</v>
      </c>
      <c r="AT71" s="121">
        <f t="shared" ca="1" si="106"/>
        <v>0</v>
      </c>
      <c r="AU71" s="121">
        <f t="shared" ca="1" si="106"/>
        <v>0</v>
      </c>
    </row>
    <row r="72" spans="1:47">
      <c r="A72">
        <v>3</v>
      </c>
      <c r="C72" s="160"/>
      <c r="D72" s="50" t="str">
        <f t="shared" si="98"/>
        <v>| 3 |</v>
      </c>
      <c r="E72" s="161" t="str">
        <f t="shared" ca="1" si="99"/>
        <v>猫王国|-|</v>
      </c>
      <c r="F72" s="50"/>
      <c r="G72" s="161" t="str">
        <f t="shared" ca="1" si="100"/>
        <v>はれむ|-|</v>
      </c>
      <c r="H72" s="50"/>
      <c r="I72" s="161" t="str">
        <f t="shared" ca="1" si="101"/>
        <v>SED|-|</v>
      </c>
      <c r="J72" s="50"/>
      <c r="K72" s="161" t="str">
        <f t="shared" ca="1" si="102"/>
        <v>さんぽ|-|</v>
      </c>
      <c r="L72" s="50"/>
      <c r="M72" s="161" t="str">
        <f t="shared" ca="1" si="103"/>
        <v>YDK|-|</v>
      </c>
      <c r="N72" s="161"/>
      <c r="O72" s="161" t="str">
        <f t="shared" ca="1" si="104"/>
        <v>FRE|-|</v>
      </c>
      <c r="P72" s="162"/>
      <c r="R72" s="130"/>
      <c r="S72" s="130"/>
      <c r="T72" s="130"/>
      <c r="AE72" s="43"/>
      <c r="AF72" s="44"/>
      <c r="AG72" s="45">
        <f ca="1">AQ$62</f>
        <v>1</v>
      </c>
      <c r="AH72" s="121">
        <f t="shared" ref="AH72:AU72" ca="1" si="107">IF(ISNA(AH17),0,IF(AH17="",0,IF(AH$62=$AG72,1,0)*AH17))</f>
        <v>0</v>
      </c>
      <c r="AI72" s="121">
        <f t="shared" ca="1" si="107"/>
        <v>0</v>
      </c>
      <c r="AJ72" s="121">
        <f t="shared" ca="1" si="107"/>
        <v>0</v>
      </c>
      <c r="AK72" s="121">
        <f t="shared" ca="1" si="107"/>
        <v>0</v>
      </c>
      <c r="AL72" s="121">
        <f t="shared" ca="1" si="107"/>
        <v>0</v>
      </c>
      <c r="AM72" s="121">
        <f t="shared" ca="1" si="107"/>
        <v>0</v>
      </c>
      <c r="AN72" s="121">
        <f t="shared" ca="1" si="107"/>
        <v>0</v>
      </c>
      <c r="AO72" s="121">
        <f t="shared" ca="1" si="107"/>
        <v>0</v>
      </c>
      <c r="AP72" s="121">
        <f t="shared" ca="1" si="107"/>
        <v>0</v>
      </c>
      <c r="AQ72" s="121">
        <f t="shared" si="107"/>
        <v>0</v>
      </c>
      <c r="AR72" s="121">
        <f t="shared" ca="1" si="107"/>
        <v>0</v>
      </c>
      <c r="AS72" s="121">
        <f t="shared" ca="1" si="107"/>
        <v>0</v>
      </c>
      <c r="AT72" s="121">
        <f t="shared" ca="1" si="107"/>
        <v>0</v>
      </c>
      <c r="AU72" s="121">
        <f t="shared" ca="1" si="107"/>
        <v>0</v>
      </c>
    </row>
    <row r="73" spans="1:47">
      <c r="A73">
        <v>4</v>
      </c>
      <c r="C73" s="160"/>
      <c r="D73" s="50" t="str">
        <f t="shared" si="98"/>
        <v>| 4 |</v>
      </c>
      <c r="E73" s="161" t="str">
        <f t="shared" ca="1" si="99"/>
        <v>虹かん|-|</v>
      </c>
      <c r="F73" s="50"/>
      <c r="G73" s="161" t="str">
        <f t="shared" ca="1" si="100"/>
        <v>さんぽ|-|</v>
      </c>
      <c r="H73" s="50"/>
      <c r="I73" s="161" t="str">
        <f t="shared" ca="1" si="101"/>
        <v>YDK|-|</v>
      </c>
      <c r="J73" s="50"/>
      <c r="K73" s="161" t="str">
        <f t="shared" ca="1" si="102"/>
        <v>FRE|-|</v>
      </c>
      <c r="L73" s="50"/>
      <c r="M73" s="161" t="str">
        <f t="shared" ca="1" si="103"/>
        <v>てんし|-|</v>
      </c>
      <c r="N73" s="161"/>
      <c r="O73" s="161" t="str">
        <f t="shared" ca="1" si="104"/>
        <v>QVC|-|</v>
      </c>
      <c r="P73" s="162"/>
      <c r="R73" s="130"/>
      <c r="S73" s="130"/>
      <c r="T73" s="130"/>
      <c r="AE73" s="43"/>
      <c r="AF73" s="44"/>
      <c r="AG73" s="45">
        <f ca="1">AR$62</f>
        <v>1</v>
      </c>
      <c r="AH73" s="121">
        <f t="shared" ref="AH73:AU73" ca="1" si="108">IF(ISNA(AH18),0,IF(AH18="",0,IF(AH$62=$AG73,1,0)*AH18))</f>
        <v>0</v>
      </c>
      <c r="AI73" s="121">
        <f t="shared" ca="1" si="108"/>
        <v>0</v>
      </c>
      <c r="AJ73" s="121">
        <f t="shared" ca="1" si="108"/>
        <v>0</v>
      </c>
      <c r="AK73" s="121">
        <f t="shared" ca="1" si="108"/>
        <v>0</v>
      </c>
      <c r="AL73" s="121">
        <f t="shared" ca="1" si="108"/>
        <v>0</v>
      </c>
      <c r="AM73" s="121">
        <f t="shared" ca="1" si="108"/>
        <v>0</v>
      </c>
      <c r="AN73" s="121">
        <f t="shared" ca="1" si="108"/>
        <v>0</v>
      </c>
      <c r="AO73" s="121">
        <f t="shared" ca="1" si="108"/>
        <v>0</v>
      </c>
      <c r="AP73" s="121">
        <f t="shared" ca="1" si="108"/>
        <v>0</v>
      </c>
      <c r="AQ73" s="121">
        <f t="shared" ca="1" si="108"/>
        <v>0</v>
      </c>
      <c r="AR73" s="121">
        <f t="shared" si="108"/>
        <v>0</v>
      </c>
      <c r="AS73" s="121">
        <f t="shared" ca="1" si="108"/>
        <v>0</v>
      </c>
      <c r="AT73" s="121">
        <f t="shared" ca="1" si="108"/>
        <v>0</v>
      </c>
      <c r="AU73" s="121">
        <f t="shared" ca="1" si="108"/>
        <v>0</v>
      </c>
    </row>
    <row r="74" spans="1:47">
      <c r="A74">
        <v>5</v>
      </c>
      <c r="C74" s="160"/>
      <c r="D74" s="50" t="str">
        <f t="shared" si="98"/>
        <v>| 5 |</v>
      </c>
      <c r="E74" s="161" t="str">
        <f t="shared" ca="1" si="99"/>
        <v>せにゃ|-|</v>
      </c>
      <c r="F74" s="50"/>
      <c r="G74" s="161" t="str">
        <f t="shared" ca="1" si="100"/>
        <v>FRE|-|</v>
      </c>
      <c r="H74" s="50"/>
      <c r="I74" s="161" t="str">
        <f t="shared" ca="1" si="101"/>
        <v>てんし|-|</v>
      </c>
      <c r="J74" s="50"/>
      <c r="K74" s="161" t="str">
        <f t="shared" ca="1" si="102"/>
        <v>QVC|-|</v>
      </c>
      <c r="L74" s="50"/>
      <c r="M74" s="161" t="str">
        <f t="shared" ca="1" si="103"/>
        <v>風林火|-|</v>
      </c>
      <c r="N74" s="161"/>
      <c r="O74" s="161" t="str">
        <f t="shared" ca="1" si="104"/>
        <v>猫王国|-|</v>
      </c>
      <c r="P74" s="162"/>
      <c r="R74" s="130"/>
      <c r="S74" s="130"/>
      <c r="T74" s="130"/>
      <c r="AE74" s="43"/>
      <c r="AF74" s="44"/>
      <c r="AG74" s="45">
        <f ca="1">AS$62</f>
        <v>1</v>
      </c>
      <c r="AH74" s="121">
        <f t="shared" ref="AH74:AU74" ca="1" si="109">IF(ISNA(AH19),0,IF(AH19="",0,IF(AH$62=$AG74,1,0)*AH19))</f>
        <v>0</v>
      </c>
      <c r="AI74" s="121">
        <f t="shared" ca="1" si="109"/>
        <v>0</v>
      </c>
      <c r="AJ74" s="121">
        <f t="shared" ca="1" si="109"/>
        <v>0</v>
      </c>
      <c r="AK74" s="121">
        <f t="shared" ca="1" si="109"/>
        <v>0</v>
      </c>
      <c r="AL74" s="121">
        <f t="shared" ca="1" si="109"/>
        <v>0</v>
      </c>
      <c r="AM74" s="121">
        <f t="shared" ca="1" si="109"/>
        <v>0</v>
      </c>
      <c r="AN74" s="121">
        <f t="shared" ca="1" si="109"/>
        <v>0</v>
      </c>
      <c r="AO74" s="121">
        <f t="shared" ca="1" si="109"/>
        <v>0</v>
      </c>
      <c r="AP74" s="121">
        <f t="shared" ca="1" si="109"/>
        <v>0</v>
      </c>
      <c r="AQ74" s="121">
        <f t="shared" ca="1" si="109"/>
        <v>0</v>
      </c>
      <c r="AR74" s="121">
        <f t="shared" ca="1" si="109"/>
        <v>0</v>
      </c>
      <c r="AS74" s="121">
        <f t="shared" si="109"/>
        <v>0</v>
      </c>
      <c r="AT74" s="121">
        <f t="shared" ca="1" si="109"/>
        <v>0</v>
      </c>
      <c r="AU74" s="121">
        <f t="shared" ca="1" si="109"/>
        <v>0</v>
      </c>
    </row>
    <row r="75" spans="1:47">
      <c r="A75">
        <v>6</v>
      </c>
      <c r="C75" s="160"/>
      <c r="D75" s="50" t="str">
        <f t="shared" si="98"/>
        <v>| 6 |</v>
      </c>
      <c r="E75" s="161" t="str">
        <f t="shared" ca="1" si="99"/>
        <v>はれむ|-|</v>
      </c>
      <c r="F75" s="50"/>
      <c r="G75" s="161" t="str">
        <f t="shared" ca="1" si="100"/>
        <v>QVC|-|</v>
      </c>
      <c r="H75" s="50"/>
      <c r="I75" s="161" t="str">
        <f t="shared" ca="1" si="101"/>
        <v>風林火|-|</v>
      </c>
      <c r="J75" s="50"/>
      <c r="K75" s="161" t="str">
        <f t="shared" ca="1" si="102"/>
        <v>猫王国|-|</v>
      </c>
      <c r="L75" s="50"/>
      <c r="M75" s="161" t="str">
        <f t="shared" ca="1" si="103"/>
        <v>虹かん|-|</v>
      </c>
      <c r="N75" s="161"/>
      <c r="O75" s="161" t="str">
        <f t="shared" ca="1" si="104"/>
        <v>せにゃ|-|</v>
      </c>
      <c r="P75" s="162"/>
      <c r="R75" s="130"/>
      <c r="S75" s="130"/>
      <c r="T75" s="130"/>
      <c r="AE75" s="43"/>
      <c r="AF75" s="44"/>
      <c r="AG75" s="45">
        <f ca="1">AT$62</f>
        <v>1</v>
      </c>
      <c r="AH75" s="121">
        <f t="shared" ref="AH75:AU75" ca="1" si="110">IF(ISNA(AH20),0,IF(AH20="",0,IF(AH$62=$AG75,1,0)*AH20))</f>
        <v>0</v>
      </c>
      <c r="AI75" s="121">
        <f t="shared" ca="1" si="110"/>
        <v>0</v>
      </c>
      <c r="AJ75" s="121">
        <f t="shared" ca="1" si="110"/>
        <v>0</v>
      </c>
      <c r="AK75" s="121">
        <f t="shared" ca="1" si="110"/>
        <v>0</v>
      </c>
      <c r="AL75" s="121">
        <f t="shared" ca="1" si="110"/>
        <v>0</v>
      </c>
      <c r="AM75" s="121">
        <f t="shared" ca="1" si="110"/>
        <v>0</v>
      </c>
      <c r="AN75" s="121">
        <f t="shared" ca="1" si="110"/>
        <v>0</v>
      </c>
      <c r="AO75" s="121">
        <f t="shared" ca="1" si="110"/>
        <v>0</v>
      </c>
      <c r="AP75" s="121">
        <f t="shared" ca="1" si="110"/>
        <v>0</v>
      </c>
      <c r="AQ75" s="121">
        <f t="shared" ca="1" si="110"/>
        <v>0</v>
      </c>
      <c r="AR75" s="121">
        <f t="shared" ca="1" si="110"/>
        <v>0</v>
      </c>
      <c r="AS75" s="121">
        <f t="shared" ca="1" si="110"/>
        <v>0</v>
      </c>
      <c r="AT75" s="121">
        <f t="shared" si="110"/>
        <v>0</v>
      </c>
      <c r="AU75" s="121">
        <f t="shared" ca="1" si="110"/>
        <v>0</v>
      </c>
    </row>
    <row r="76" spans="1:47">
      <c r="A76">
        <v>7</v>
      </c>
      <c r="C76" s="160"/>
      <c r="D76" s="50" t="str">
        <f t="shared" si="98"/>
        <v>| 7 |</v>
      </c>
      <c r="E76" s="161" t="str">
        <f t="shared" ca="1" si="99"/>
        <v>SED|-|</v>
      </c>
      <c r="F76" s="50"/>
      <c r="G76" s="161" t="str">
        <f t="shared" ca="1" si="100"/>
        <v>猫王国|-|</v>
      </c>
      <c r="H76" s="50"/>
      <c r="I76" s="161" t="str">
        <f t="shared" ca="1" si="101"/>
        <v>虹かん|-|</v>
      </c>
      <c r="J76" s="50"/>
      <c r="K76" s="161" t="str">
        <f t="shared" ca="1" si="102"/>
        <v>せにゃ|-|</v>
      </c>
      <c r="L76" s="50"/>
      <c r="M76" s="161" t="str">
        <f t="shared" ca="1" si="103"/>
        <v>はれむ|-|</v>
      </c>
      <c r="N76" s="161"/>
      <c r="O76" s="161" t="str">
        <f t="shared" ca="1" si="104"/>
        <v>休み|-|</v>
      </c>
      <c r="P76" s="162"/>
      <c r="R76" s="130"/>
      <c r="S76" s="130"/>
      <c r="T76" s="130"/>
      <c r="AE76" s="43"/>
      <c r="AF76" s="44"/>
      <c r="AG76" s="45">
        <f ca="1">AU$62</f>
        <v>1</v>
      </c>
      <c r="AH76" s="121">
        <f t="shared" ref="AH76:AU76" ca="1" si="111">IF(ISNA(AH21),0,IF(AH21="",0,IF(AH$62=$AG76,1,0)*AH21))</f>
        <v>0</v>
      </c>
      <c r="AI76" s="121">
        <f t="shared" ca="1" si="111"/>
        <v>0</v>
      </c>
      <c r="AJ76" s="121">
        <f t="shared" ca="1" si="111"/>
        <v>0</v>
      </c>
      <c r="AK76" s="121">
        <f t="shared" ca="1" si="111"/>
        <v>0</v>
      </c>
      <c r="AL76" s="121">
        <f t="shared" ca="1" si="111"/>
        <v>0</v>
      </c>
      <c r="AM76" s="121">
        <f t="shared" ca="1" si="111"/>
        <v>0</v>
      </c>
      <c r="AN76" s="121">
        <f t="shared" ca="1" si="111"/>
        <v>0</v>
      </c>
      <c r="AO76" s="121">
        <f t="shared" ca="1" si="111"/>
        <v>0</v>
      </c>
      <c r="AP76" s="121">
        <f t="shared" ca="1" si="111"/>
        <v>0</v>
      </c>
      <c r="AQ76" s="121">
        <f t="shared" ca="1" si="111"/>
        <v>0</v>
      </c>
      <c r="AR76" s="121">
        <f t="shared" ca="1" si="111"/>
        <v>0</v>
      </c>
      <c r="AS76" s="121">
        <f t="shared" ca="1" si="111"/>
        <v>0</v>
      </c>
      <c r="AT76" s="121">
        <f t="shared" ca="1" si="111"/>
        <v>0</v>
      </c>
      <c r="AU76" s="121">
        <f t="shared" si="111"/>
        <v>0</v>
      </c>
    </row>
    <row r="77" spans="1:47">
      <c r="A77">
        <v>8</v>
      </c>
      <c r="C77" s="160"/>
      <c r="D77" s="50" t="str">
        <f t="shared" si="98"/>
        <v>| 8 |</v>
      </c>
      <c r="E77" s="161" t="str">
        <f t="shared" ca="1" si="99"/>
        <v>さんぽ|-|</v>
      </c>
      <c r="F77" s="50"/>
      <c r="G77" s="161" t="str">
        <f t="shared" ca="1" si="100"/>
        <v>せにゃ|-|</v>
      </c>
      <c r="H77" s="50"/>
      <c r="I77" s="161" t="str">
        <f t="shared" ca="1" si="101"/>
        <v>はれむ|-|</v>
      </c>
      <c r="J77" s="50"/>
      <c r="K77" s="161" t="str">
        <f t="shared" ca="1" si="102"/>
        <v>SED|-|</v>
      </c>
      <c r="L77" s="50"/>
      <c r="M77" s="161" t="str">
        <f t="shared" ca="1" si="103"/>
        <v>休み|-|</v>
      </c>
      <c r="N77" s="161"/>
      <c r="O77" s="161" t="str">
        <f t="shared" ca="1" si="104"/>
        <v>YDK|-|</v>
      </c>
      <c r="P77" s="162"/>
      <c r="R77" s="130"/>
      <c r="S77" s="130"/>
      <c r="T77" s="130"/>
      <c r="AE77" s="43"/>
      <c r="AF77" s="44"/>
      <c r="AH77" s="139">
        <f t="shared" ref="AH77:AU77" ca="1" si="112">AH62-SUM(AH63:AH76)/100</f>
        <v>1</v>
      </c>
      <c r="AI77" s="139">
        <f t="shared" ca="1" si="112"/>
        <v>1</v>
      </c>
      <c r="AJ77" s="139">
        <f t="shared" ca="1" si="112"/>
        <v>1</v>
      </c>
      <c r="AK77" s="139">
        <f t="shared" ca="1" si="112"/>
        <v>1</v>
      </c>
      <c r="AL77" s="139">
        <f t="shared" ca="1" si="112"/>
        <v>1</v>
      </c>
      <c r="AM77" s="139">
        <f t="shared" ca="1" si="112"/>
        <v>1</v>
      </c>
      <c r="AN77" s="139">
        <f t="shared" ca="1" si="112"/>
        <v>1</v>
      </c>
      <c r="AO77" s="139">
        <f t="shared" ca="1" si="112"/>
        <v>1</v>
      </c>
      <c r="AP77" s="139">
        <f t="shared" ca="1" si="112"/>
        <v>1</v>
      </c>
      <c r="AQ77" s="139">
        <f t="shared" ca="1" si="112"/>
        <v>1</v>
      </c>
      <c r="AR77" s="139">
        <f t="shared" ca="1" si="112"/>
        <v>1</v>
      </c>
      <c r="AS77" s="139">
        <f t="shared" ca="1" si="112"/>
        <v>1</v>
      </c>
      <c r="AT77" s="139">
        <f t="shared" ca="1" si="112"/>
        <v>1</v>
      </c>
      <c r="AU77" s="139">
        <f t="shared" ca="1" si="112"/>
        <v>1</v>
      </c>
    </row>
    <row r="78" spans="1:47">
      <c r="A78">
        <v>9</v>
      </c>
      <c r="C78" s="160"/>
      <c r="D78" s="50" t="str">
        <f t="shared" si="98"/>
        <v>| 9 |</v>
      </c>
      <c r="E78" s="161" t="str">
        <f t="shared" ca="1" si="99"/>
        <v>YDK|-|</v>
      </c>
      <c r="F78" s="50"/>
      <c r="G78" s="161" t="str">
        <f t="shared" ca="1" si="100"/>
        <v>SED|-|</v>
      </c>
      <c r="H78" s="50"/>
      <c r="I78" s="161" t="str">
        <f t="shared" ca="1" si="101"/>
        <v>さんぽ|-|</v>
      </c>
      <c r="J78" s="50"/>
      <c r="K78" s="161" t="str">
        <f t="shared" ca="1" si="102"/>
        <v>休み|-|</v>
      </c>
      <c r="L78" s="50"/>
      <c r="M78" s="161" t="str">
        <f t="shared" ca="1" si="103"/>
        <v>FRE|-|</v>
      </c>
      <c r="N78" s="161"/>
      <c r="O78" s="161" t="str">
        <f t="shared" ca="1" si="104"/>
        <v>てんし|-|</v>
      </c>
      <c r="P78" s="162"/>
      <c r="R78" s="130"/>
      <c r="S78" s="130"/>
      <c r="T78" s="130"/>
      <c r="AE78" s="43"/>
      <c r="AF78" s="44"/>
      <c r="AG78" t="s">
        <v>210</v>
      </c>
      <c r="AH78" s="118">
        <f t="shared" ref="AH78:AU78" ca="1" si="113">RANK(AH77,$AH$77:$AU$77,1)</f>
        <v>1</v>
      </c>
      <c r="AI78" s="119">
        <f t="shared" ca="1" si="113"/>
        <v>1</v>
      </c>
      <c r="AJ78" s="119">
        <f t="shared" ca="1" si="113"/>
        <v>1</v>
      </c>
      <c r="AK78" s="119">
        <f t="shared" ca="1" si="113"/>
        <v>1</v>
      </c>
      <c r="AL78" s="119">
        <f t="shared" ca="1" si="113"/>
        <v>1</v>
      </c>
      <c r="AM78" s="119">
        <f t="shared" ca="1" si="113"/>
        <v>1</v>
      </c>
      <c r="AN78" s="119">
        <f t="shared" ca="1" si="113"/>
        <v>1</v>
      </c>
      <c r="AO78" s="119">
        <f t="shared" ca="1" si="113"/>
        <v>1</v>
      </c>
      <c r="AP78" s="119">
        <f t="shared" ca="1" si="113"/>
        <v>1</v>
      </c>
      <c r="AQ78" s="119">
        <f t="shared" ca="1" si="113"/>
        <v>1</v>
      </c>
      <c r="AR78" s="119">
        <f t="shared" ca="1" si="113"/>
        <v>1</v>
      </c>
      <c r="AS78" s="119">
        <f t="shared" ca="1" si="113"/>
        <v>1</v>
      </c>
      <c r="AT78" s="119">
        <f t="shared" ca="1" si="113"/>
        <v>1</v>
      </c>
      <c r="AU78" s="120">
        <f t="shared" ca="1" si="113"/>
        <v>1</v>
      </c>
    </row>
    <row r="79" spans="1:47">
      <c r="A79">
        <v>10</v>
      </c>
      <c r="C79" s="160"/>
      <c r="D79" s="50" t="str">
        <f t="shared" si="98"/>
        <v>| 10 |</v>
      </c>
      <c r="E79" s="161" t="str">
        <f t="shared" ca="1" si="99"/>
        <v>FRE|-|</v>
      </c>
      <c r="F79" s="50"/>
      <c r="G79" s="161" t="str">
        <f t="shared" ca="1" si="100"/>
        <v>YDK|-|</v>
      </c>
      <c r="H79" s="50"/>
      <c r="I79" s="161" t="str">
        <f t="shared" ca="1" si="101"/>
        <v>休み|-|</v>
      </c>
      <c r="J79" s="50"/>
      <c r="K79" s="161" t="str">
        <f t="shared" ca="1" si="102"/>
        <v>てんし|-|</v>
      </c>
      <c r="L79" s="50"/>
      <c r="M79" s="161" t="str">
        <f t="shared" ca="1" si="103"/>
        <v>QVC|-|</v>
      </c>
      <c r="N79" s="161"/>
      <c r="O79" s="161" t="str">
        <f t="shared" ca="1" si="104"/>
        <v>風林火|-|</v>
      </c>
      <c r="P79" s="162"/>
      <c r="R79" s="130"/>
      <c r="S79" s="130"/>
      <c r="T79" s="130"/>
      <c r="AE79" s="43"/>
      <c r="AF79" s="44"/>
      <c r="AG79" s="45">
        <f ca="1">AH78</f>
        <v>1</v>
      </c>
      <c r="AH79" s="121">
        <f t="shared" ref="AH79:AU79" si="114">IF(ISNA(AH8),0,IF(AH8="",0,IF(AH$78=$AG79,1,0)*AH8))</f>
        <v>0</v>
      </c>
      <c r="AI79" s="121">
        <f t="shared" ca="1" si="114"/>
        <v>0</v>
      </c>
      <c r="AJ79" s="121">
        <f t="shared" ca="1" si="114"/>
        <v>0</v>
      </c>
      <c r="AK79" s="121">
        <f t="shared" ca="1" si="114"/>
        <v>0</v>
      </c>
      <c r="AL79" s="121">
        <f t="shared" ca="1" si="114"/>
        <v>0</v>
      </c>
      <c r="AM79" s="121">
        <f t="shared" ca="1" si="114"/>
        <v>0</v>
      </c>
      <c r="AN79" s="121">
        <f t="shared" ca="1" si="114"/>
        <v>0</v>
      </c>
      <c r="AO79" s="121">
        <f t="shared" ca="1" si="114"/>
        <v>0</v>
      </c>
      <c r="AP79" s="121">
        <f t="shared" ca="1" si="114"/>
        <v>0</v>
      </c>
      <c r="AQ79" s="121">
        <f t="shared" ca="1" si="114"/>
        <v>0</v>
      </c>
      <c r="AR79" s="121">
        <f t="shared" ca="1" si="114"/>
        <v>0</v>
      </c>
      <c r="AS79" s="121">
        <f t="shared" ca="1" si="114"/>
        <v>0</v>
      </c>
      <c r="AT79" s="121">
        <f t="shared" ca="1" si="114"/>
        <v>0</v>
      </c>
      <c r="AU79" s="121">
        <f t="shared" ca="1" si="114"/>
        <v>0</v>
      </c>
    </row>
    <row r="80" spans="1:47">
      <c r="A80">
        <v>11</v>
      </c>
      <c r="C80" s="160"/>
      <c r="D80" s="50" t="str">
        <f t="shared" si="98"/>
        <v>| 11 |</v>
      </c>
      <c r="E80" s="161" t="str">
        <f t="shared" ca="1" si="99"/>
        <v>てんし|-|</v>
      </c>
      <c r="F80" s="50"/>
      <c r="G80" s="161" t="str">
        <f t="shared" ca="1" si="100"/>
        <v>休み|-|</v>
      </c>
      <c r="H80" s="50"/>
      <c r="I80" s="161" t="str">
        <f t="shared" ca="1" si="101"/>
        <v>QVC|-|</v>
      </c>
      <c r="J80" s="50"/>
      <c r="K80" s="161" t="str">
        <f t="shared" ca="1" si="102"/>
        <v>風林火|-|</v>
      </c>
      <c r="L80" s="50"/>
      <c r="M80" s="161" t="str">
        <f t="shared" ca="1" si="103"/>
        <v>猫王国|-|</v>
      </c>
      <c r="N80" s="161"/>
      <c r="O80" s="161" t="str">
        <f t="shared" ca="1" si="104"/>
        <v>虹かん|-|</v>
      </c>
      <c r="P80" s="162"/>
      <c r="R80" s="130"/>
      <c r="S80" s="130"/>
      <c r="T80" s="130"/>
      <c r="AE80" s="43"/>
      <c r="AF80" s="44"/>
      <c r="AG80" s="45">
        <f ca="1">AI78</f>
        <v>1</v>
      </c>
      <c r="AH80" s="121">
        <f t="shared" ref="AH80:AU80" ca="1" si="115">IF(ISNA(AH9),0,IF(AH9="",0,IF(AH$78=$AG80,1,0)*AH9))</f>
        <v>0</v>
      </c>
      <c r="AI80" s="121">
        <f t="shared" si="115"/>
        <v>0</v>
      </c>
      <c r="AJ80" s="121">
        <f t="shared" ca="1" si="115"/>
        <v>0</v>
      </c>
      <c r="AK80" s="121">
        <f t="shared" ca="1" si="115"/>
        <v>0</v>
      </c>
      <c r="AL80" s="121">
        <f t="shared" ca="1" si="115"/>
        <v>0</v>
      </c>
      <c r="AM80" s="121">
        <f t="shared" ca="1" si="115"/>
        <v>0</v>
      </c>
      <c r="AN80" s="121">
        <f t="shared" ca="1" si="115"/>
        <v>0</v>
      </c>
      <c r="AO80" s="121">
        <f t="shared" ca="1" si="115"/>
        <v>0</v>
      </c>
      <c r="AP80" s="121">
        <f t="shared" ca="1" si="115"/>
        <v>0</v>
      </c>
      <c r="AQ80" s="121">
        <f t="shared" ca="1" si="115"/>
        <v>0</v>
      </c>
      <c r="AR80" s="121">
        <f t="shared" ca="1" si="115"/>
        <v>0</v>
      </c>
      <c r="AS80" s="121">
        <f t="shared" ca="1" si="115"/>
        <v>0</v>
      </c>
      <c r="AT80" s="121">
        <f t="shared" ca="1" si="115"/>
        <v>0</v>
      </c>
      <c r="AU80" s="121">
        <f t="shared" ca="1" si="115"/>
        <v>0</v>
      </c>
    </row>
    <row r="81" spans="1:47">
      <c r="A81">
        <v>12</v>
      </c>
      <c r="C81" s="160"/>
      <c r="D81" s="50" t="str">
        <f t="shared" si="98"/>
        <v/>
      </c>
      <c r="E81" s="161" t="str">
        <f t="shared" si="99"/>
        <v/>
      </c>
      <c r="F81" s="50"/>
      <c r="G81" s="161" t="str">
        <f t="shared" si="100"/>
        <v/>
      </c>
      <c r="H81" s="50"/>
      <c r="I81" s="161" t="str">
        <f t="shared" si="101"/>
        <v/>
      </c>
      <c r="J81" s="50"/>
      <c r="K81" s="161" t="str">
        <f t="shared" si="102"/>
        <v/>
      </c>
      <c r="L81" s="50"/>
      <c r="M81" s="161" t="str">
        <f t="shared" si="103"/>
        <v/>
      </c>
      <c r="N81" s="161"/>
      <c r="O81" s="161" t="str">
        <f t="shared" si="104"/>
        <v/>
      </c>
      <c r="P81" s="162"/>
      <c r="R81" s="130"/>
      <c r="S81" s="130"/>
      <c r="T81" s="130"/>
      <c r="AE81" s="43"/>
      <c r="AF81" s="44"/>
      <c r="AG81" s="45">
        <f ca="1">AJ78</f>
        <v>1</v>
      </c>
      <c r="AH81" s="121">
        <f t="shared" ref="AH81:AU81" ca="1" si="116">IF(ISNA(AH10),0,IF(AH10="",0,IF(AH$78=$AG81,1,0)*AH10))</f>
        <v>0</v>
      </c>
      <c r="AI81" s="121">
        <f t="shared" ca="1" si="116"/>
        <v>0</v>
      </c>
      <c r="AJ81" s="121">
        <f t="shared" si="116"/>
        <v>0</v>
      </c>
      <c r="AK81" s="121">
        <f t="shared" ca="1" si="116"/>
        <v>0</v>
      </c>
      <c r="AL81" s="121">
        <f t="shared" ca="1" si="116"/>
        <v>0</v>
      </c>
      <c r="AM81" s="121">
        <f t="shared" ca="1" si="116"/>
        <v>0</v>
      </c>
      <c r="AN81" s="121">
        <f t="shared" ca="1" si="116"/>
        <v>0</v>
      </c>
      <c r="AO81" s="121">
        <f t="shared" ca="1" si="116"/>
        <v>0</v>
      </c>
      <c r="AP81" s="121">
        <f t="shared" ca="1" si="116"/>
        <v>0</v>
      </c>
      <c r="AQ81" s="121">
        <f t="shared" ca="1" si="116"/>
        <v>0</v>
      </c>
      <c r="AR81" s="121">
        <f t="shared" ca="1" si="116"/>
        <v>0</v>
      </c>
      <c r="AS81" s="121">
        <f t="shared" ca="1" si="116"/>
        <v>0</v>
      </c>
      <c r="AT81" s="121">
        <f t="shared" ca="1" si="116"/>
        <v>0</v>
      </c>
      <c r="AU81" s="121">
        <f t="shared" ca="1" si="116"/>
        <v>0</v>
      </c>
    </row>
    <row r="82" spans="1:47">
      <c r="A82">
        <v>13</v>
      </c>
      <c r="C82" s="160"/>
      <c r="D82" s="50" t="str">
        <f t="shared" si="98"/>
        <v/>
      </c>
      <c r="E82" s="161" t="str">
        <f t="shared" si="99"/>
        <v/>
      </c>
      <c r="F82" s="50"/>
      <c r="G82" s="161" t="str">
        <f t="shared" si="100"/>
        <v/>
      </c>
      <c r="H82" s="50"/>
      <c r="I82" s="161" t="str">
        <f t="shared" si="101"/>
        <v/>
      </c>
      <c r="J82" s="50"/>
      <c r="K82" s="161" t="str">
        <f t="shared" si="102"/>
        <v/>
      </c>
      <c r="L82" s="50"/>
      <c r="M82" s="161" t="str">
        <f t="shared" si="103"/>
        <v/>
      </c>
      <c r="N82" s="161"/>
      <c r="O82" s="161" t="str">
        <f t="shared" si="104"/>
        <v/>
      </c>
      <c r="P82" s="162"/>
      <c r="R82" s="130"/>
      <c r="S82" s="130"/>
      <c r="T82" s="130"/>
      <c r="AE82" s="43"/>
      <c r="AF82" s="44"/>
      <c r="AG82" s="45">
        <f ca="1">AK78</f>
        <v>1</v>
      </c>
      <c r="AH82" s="121">
        <f t="shared" ref="AH82:AU82" ca="1" si="117">IF(ISNA(AH11),0,IF(AH11="",0,IF(AH$78=$AG82,1,0)*AH11))</f>
        <v>0</v>
      </c>
      <c r="AI82" s="121">
        <f t="shared" ca="1" si="117"/>
        <v>0</v>
      </c>
      <c r="AJ82" s="121">
        <f t="shared" ca="1" si="117"/>
        <v>0</v>
      </c>
      <c r="AK82" s="121">
        <f t="shared" si="117"/>
        <v>0</v>
      </c>
      <c r="AL82" s="121">
        <f t="shared" ca="1" si="117"/>
        <v>0</v>
      </c>
      <c r="AM82" s="121">
        <f t="shared" ca="1" si="117"/>
        <v>0</v>
      </c>
      <c r="AN82" s="121">
        <f t="shared" ca="1" si="117"/>
        <v>0</v>
      </c>
      <c r="AO82" s="121">
        <f t="shared" ca="1" si="117"/>
        <v>0</v>
      </c>
      <c r="AP82" s="121">
        <f t="shared" ca="1" si="117"/>
        <v>0</v>
      </c>
      <c r="AQ82" s="121">
        <f t="shared" ca="1" si="117"/>
        <v>0</v>
      </c>
      <c r="AR82" s="121">
        <f t="shared" ca="1" si="117"/>
        <v>0</v>
      </c>
      <c r="AS82" s="121">
        <f t="shared" ca="1" si="117"/>
        <v>0</v>
      </c>
      <c r="AT82" s="121">
        <f t="shared" ca="1" si="117"/>
        <v>0</v>
      </c>
      <c r="AU82" s="121">
        <f t="shared" ca="1" si="117"/>
        <v>0</v>
      </c>
    </row>
    <row r="83" spans="1:47">
      <c r="C83" s="160"/>
      <c r="D83" s="50"/>
      <c r="E83" s="50"/>
      <c r="F83" s="50"/>
      <c r="G83" s="50"/>
      <c r="H83" s="50"/>
      <c r="I83" s="50"/>
      <c r="J83" s="50"/>
      <c r="K83" s="50"/>
      <c r="L83" s="50"/>
      <c r="M83" s="50"/>
      <c r="N83" s="50"/>
      <c r="O83" s="50"/>
      <c r="P83" s="162"/>
      <c r="Q83" s="130"/>
      <c r="R83" s="130"/>
      <c r="S83" s="130"/>
      <c r="T83" s="130"/>
      <c r="U83" s="130"/>
      <c r="V83" s="130"/>
      <c r="W83" s="130"/>
      <c r="X83" s="130"/>
      <c r="Y83" s="130"/>
      <c r="Z83" s="130"/>
      <c r="AA83" s="130"/>
      <c r="AB83" s="130"/>
      <c r="AC83" s="130"/>
      <c r="AE83" s="43"/>
      <c r="AF83" s="44"/>
      <c r="AG83" s="45">
        <f ca="1">AL78</f>
        <v>1</v>
      </c>
      <c r="AH83" s="121">
        <f t="shared" ref="AH83:AU83" ca="1" si="118">IF(ISNA(AH12),0,IF(AH12="",0,IF(AH$78=$AG83,1,0)*AH12))</f>
        <v>0</v>
      </c>
      <c r="AI83" s="121">
        <f t="shared" ca="1" si="118"/>
        <v>0</v>
      </c>
      <c r="AJ83" s="121">
        <f t="shared" ca="1" si="118"/>
        <v>0</v>
      </c>
      <c r="AK83" s="121">
        <f t="shared" ca="1" si="118"/>
        <v>0</v>
      </c>
      <c r="AL83" s="121">
        <f t="shared" si="118"/>
        <v>0</v>
      </c>
      <c r="AM83" s="121">
        <f t="shared" ca="1" si="118"/>
        <v>0</v>
      </c>
      <c r="AN83" s="121">
        <f t="shared" ca="1" si="118"/>
        <v>0</v>
      </c>
      <c r="AO83" s="121">
        <f t="shared" ca="1" si="118"/>
        <v>0</v>
      </c>
      <c r="AP83" s="121">
        <f t="shared" ca="1" si="118"/>
        <v>0</v>
      </c>
      <c r="AQ83" s="121">
        <f t="shared" ca="1" si="118"/>
        <v>0</v>
      </c>
      <c r="AR83" s="121">
        <f t="shared" ca="1" si="118"/>
        <v>0</v>
      </c>
      <c r="AS83" s="121">
        <f t="shared" ca="1" si="118"/>
        <v>0</v>
      </c>
      <c r="AT83" s="121">
        <f t="shared" ca="1" si="118"/>
        <v>0</v>
      </c>
      <c r="AU83" s="121">
        <f t="shared" ca="1" si="118"/>
        <v>0</v>
      </c>
    </row>
    <row r="84" spans="1:47">
      <c r="A84">
        <v>0</v>
      </c>
      <c r="C84" s="160"/>
      <c r="D84" s="50" t="str">
        <f>IF($B$65&gt;=E$66,IF($A84&gt;=$B$2,"",CONCATENATE("| "," |")),"")</f>
        <v>|  |</v>
      </c>
      <c r="E84" s="161" t="str">
        <f>IF($B$65&gt;=E$66,IF($A84&gt;=$B$2,"",CONCATENATE(INDEX($B$22:$AC$35,$A84+1,$B$64*2+E$66),"|",INDEX($B$22:$AC$35,$A84+1,$B$64*2+E$66+1),"|")),"")</f>
        <v>はれむ|0|</v>
      </c>
      <c r="F84" s="43"/>
      <c r="G84" s="161" t="str">
        <f>IF($B$65&gt;=G$66,IF($A84&gt;=$B$2,"",CONCATENATE(INDEX($B$22:$AC$35,$A84+1,$B$64*2+G$66+1),"|",INDEX($B$22:$AC$35,$A84+1,$B$64*2+G$66+2),"|")),"")</f>
        <v>せにゃ|0|</v>
      </c>
      <c r="H84" s="43"/>
      <c r="I84" s="161" t="str">
        <f>IF($B$65&gt;=I$66,IF($A84&gt;=$B$2,"",CONCATENATE(INDEX($B$22:$AC$35,$A84+1,$B$64*2+I$66*2-1),"|",INDEX($B$22:$AC$35,$A84+1,$B$64*2+I$66*2),"|")),"")</f>
        <v>虹かん|0|</v>
      </c>
      <c r="J84" s="43"/>
      <c r="K84" s="161" t="str">
        <f>IF($B$65&gt;=K$66,IF($A84&gt;=$B$2,"",CONCATENATE(INDEX($B$22:$AC$35,$A84+1,$B$64*2+K$66*2-1),"|",INDEX($B$22:$AC$35,$A84+1,$B$64*2+K$66*2),"|")),"")</f>
        <v>猫王国|0|</v>
      </c>
      <c r="L84" s="43"/>
      <c r="M84" s="161" t="str">
        <f>IF($B$65&gt;=M$66,IF($A84&gt;=$B$2,"",CONCATENATE(INDEX($B$22:$AC$35,$A84+1,$B$64*2+M$66*2-1),"|",INDEX($B$22:$AC$35,$A84+1,$B$64*2+M$66*2),"|")),"")</f>
        <v>風林火|0|</v>
      </c>
      <c r="N84" s="43"/>
      <c r="O84" s="161" t="str">
        <f>IF($B$65&gt;=O$66,IF($A84&gt;=$B$2,"",CONCATENATE(INDEX($B$22:$AC$35,$A84+1,$B$64*2+O$66*2-1),"|",INDEX($B$22:$AC$35,$A84+1,$B$64*2+O$66*2),"|")),"")</f>
        <v>QVC|0|</v>
      </c>
      <c r="P84" s="163"/>
      <c r="Q84" s="130"/>
      <c r="S84" s="130"/>
      <c r="U84" s="130"/>
      <c r="W84" s="130"/>
      <c r="Y84" s="130"/>
      <c r="AA84" s="130"/>
      <c r="AB84" s="130"/>
      <c r="AC84" s="130"/>
      <c r="AE84" s="43"/>
      <c r="AF84" s="44"/>
      <c r="AG84" s="45">
        <f ca="1">AM78</f>
        <v>1</v>
      </c>
      <c r="AH84" s="121">
        <f t="shared" ref="AH84:AU84" ca="1" si="119">IF(ISNA(AH13),0,IF(AH13="",0,IF(AH$78=$AG84,1,0)*AH13))</f>
        <v>0</v>
      </c>
      <c r="AI84" s="121">
        <f t="shared" ca="1" si="119"/>
        <v>0</v>
      </c>
      <c r="AJ84" s="121">
        <f t="shared" ca="1" si="119"/>
        <v>0</v>
      </c>
      <c r="AK84" s="121">
        <f t="shared" ca="1" si="119"/>
        <v>0</v>
      </c>
      <c r="AL84" s="121">
        <f t="shared" ca="1" si="119"/>
        <v>0</v>
      </c>
      <c r="AM84" s="121">
        <f t="shared" si="119"/>
        <v>0</v>
      </c>
      <c r="AN84" s="121">
        <f t="shared" ca="1" si="119"/>
        <v>0</v>
      </c>
      <c r="AO84" s="121">
        <f t="shared" ca="1" si="119"/>
        <v>0</v>
      </c>
      <c r="AP84" s="121">
        <f t="shared" ca="1" si="119"/>
        <v>0</v>
      </c>
      <c r="AQ84" s="121">
        <f t="shared" ca="1" si="119"/>
        <v>0</v>
      </c>
      <c r="AR84" s="121">
        <f t="shared" ca="1" si="119"/>
        <v>0</v>
      </c>
      <c r="AS84" s="121">
        <f t="shared" ca="1" si="119"/>
        <v>0</v>
      </c>
      <c r="AT84" s="121">
        <f t="shared" ca="1" si="119"/>
        <v>0</v>
      </c>
      <c r="AU84" s="121">
        <f t="shared" ca="1" si="119"/>
        <v>0</v>
      </c>
    </row>
    <row r="85" spans="1:47">
      <c r="A85">
        <v>1</v>
      </c>
      <c r="C85" s="160"/>
      <c r="D85" s="50" t="str">
        <f t="shared" ref="D85:D97" si="120">IF($B$65&gt;=E$66,IF($A85&gt;=$B$2,"",CONCATENATE("| ",A85," |")),"")</f>
        <v>| 1 |</v>
      </c>
      <c r="E85" s="161" t="str">
        <f t="shared" ref="E85:E97" ca="1" si="121">IF($B$65&gt;=E$66,IF($A85&gt;=$B$2,"",CONCATENATE(INDEX($B$22:$AC$35,$A85+1,$B$64*2+E$66*2-1),"|",IF(ISBLANK(INDEX($B$22:$AC$35,$A85+1,$B$64*2+E$66*2)),"-",INDEX($B$22:$AC$35,$A85+1,$B$64*2+E$66*2)),"|")),"")</f>
        <v>SED|-|</v>
      </c>
      <c r="F85" s="43"/>
      <c r="G85" s="161" t="str">
        <f t="shared" ref="G85:G97" ca="1" si="122">IF($B$65&gt;=G$66,IF($A85&gt;=$B$2,"",CONCATENATE(INDEX($B$22:$AC$35,$A85+1,$B$64*2+G$66*2-1),"|",IF(ISBLANK(INDEX($B$22:$AC$35,$A85+1,$B$64*2+G$66*2)),"-",INDEX($B$22:$AC$35,$A85+1,$B$64*2+G$66*2)),"|")),"")</f>
        <v>さんぽ|-|</v>
      </c>
      <c r="H85" s="43"/>
      <c r="I85" s="161" t="str">
        <f t="shared" ref="I85:I97" ca="1" si="123">IF($B$65&gt;=I$66,IF($A85&gt;=$B$2,"",CONCATENATE(INDEX($B$22:$AC$35,$A85+1,$B$64*2+I$66*2-1),"|",IF(ISBLANK(INDEX($B$22:$AC$35,$A85+1,$B$64*2+I$66*2)),"-",INDEX($B$22:$AC$35,$A85+1,$B$64*2+I$66*2)),"|")),"")</f>
        <v>YDK|-|</v>
      </c>
      <c r="J85" s="43"/>
      <c r="K85" s="161" t="str">
        <f t="shared" ref="K85:K97" ca="1" si="124">IF($B$65&gt;=K$66,IF($A85&gt;=$B$2,"",CONCATENATE(INDEX($B$22:$AC$35,$A85+1,$B$64*2+K$66*2-1),"|",IF(ISBLANK(INDEX($B$22:$AC$35,$A85+1,$B$64*2+K$66*2)),"-",INDEX($B$22:$AC$35,$A85+1,$B$64*2+K$66*2)),"|")),"")</f>
        <v>FRE|-|</v>
      </c>
      <c r="L85" s="43"/>
      <c r="M85" s="161" t="str">
        <f t="shared" ref="M85:M97" ca="1" si="125">IF($B$65&gt;=M$66,IF($A85&gt;=$B$2,"",CONCATENATE(INDEX($B$22:$AC$35,$A85+1,$B$64*2+M$66*2-1),"|",IF(ISBLANK(INDEX($B$22:$AC$35,$A85+1,$B$64*2+M$66*2)),"-",INDEX($B$22:$AC$35,$A85+1,$B$64*2+M$66*2)),"|")),"")</f>
        <v>てんし|-|</v>
      </c>
      <c r="N85" s="43"/>
      <c r="O85" s="161" t="str">
        <f t="shared" ref="O85:O97" ca="1" si="126">IF($B$65&gt;=O$66,IF($A85&gt;=$B$2,"",CONCATENATE(INDEX($B$22:$AC$35,$A85+1,$B$64*2+O$66*2-1),"|",IF(ISBLANK(INDEX($B$22:$AC$35,$A85+1,$B$64*2+O$66*2)),"-",INDEX($B$22:$AC$35,$A85+1,$B$64*2+O$66*2)),"|")),"")</f>
        <v>休み|-|</v>
      </c>
      <c r="P85" s="163"/>
      <c r="Q85" s="130"/>
      <c r="S85" s="130"/>
      <c r="U85" s="130"/>
      <c r="W85" s="130"/>
      <c r="Y85" s="130"/>
      <c r="AE85" s="43"/>
      <c r="AF85" s="44"/>
      <c r="AG85" s="45">
        <f ca="1">AN78</f>
        <v>1</v>
      </c>
      <c r="AH85" s="121">
        <f t="shared" ref="AH85:AU85" ca="1" si="127">IF(ISNA(AH14),0,IF(AH14="",0,IF(AH$78=$AG85,1,0)*AH14))</f>
        <v>0</v>
      </c>
      <c r="AI85" s="121">
        <f t="shared" ca="1" si="127"/>
        <v>0</v>
      </c>
      <c r="AJ85" s="121">
        <f t="shared" ca="1" si="127"/>
        <v>0</v>
      </c>
      <c r="AK85" s="121">
        <f t="shared" ca="1" si="127"/>
        <v>0</v>
      </c>
      <c r="AL85" s="121">
        <f t="shared" ca="1" si="127"/>
        <v>0</v>
      </c>
      <c r="AM85" s="121">
        <f t="shared" ca="1" si="127"/>
        <v>0</v>
      </c>
      <c r="AN85" s="121">
        <f t="shared" si="127"/>
        <v>0</v>
      </c>
      <c r="AO85" s="121">
        <f t="shared" ca="1" si="127"/>
        <v>0</v>
      </c>
      <c r="AP85" s="121">
        <f t="shared" ca="1" si="127"/>
        <v>0</v>
      </c>
      <c r="AQ85" s="121">
        <f t="shared" ca="1" si="127"/>
        <v>0</v>
      </c>
      <c r="AR85" s="121">
        <f t="shared" ca="1" si="127"/>
        <v>0</v>
      </c>
      <c r="AS85" s="121">
        <f t="shared" ca="1" si="127"/>
        <v>0</v>
      </c>
      <c r="AT85" s="121">
        <f t="shared" ca="1" si="127"/>
        <v>0</v>
      </c>
      <c r="AU85" s="121">
        <f t="shared" ca="1" si="127"/>
        <v>0</v>
      </c>
    </row>
    <row r="86" spans="1:47">
      <c r="A86">
        <v>2</v>
      </c>
      <c r="C86" s="160"/>
      <c r="D86" s="50" t="str">
        <f t="shared" si="120"/>
        <v>| 2 |</v>
      </c>
      <c r="E86" s="161" t="str">
        <f t="shared" ca="1" si="121"/>
        <v>YDK|-|</v>
      </c>
      <c r="F86" s="43"/>
      <c r="G86" s="161" t="str">
        <f t="shared" ca="1" si="122"/>
        <v>FRE|-|</v>
      </c>
      <c r="H86" s="43"/>
      <c r="I86" s="161" t="str">
        <f t="shared" ca="1" si="123"/>
        <v>てんし|-|</v>
      </c>
      <c r="J86" s="43"/>
      <c r="K86" s="161" t="str">
        <f t="shared" ca="1" si="124"/>
        <v>QVC|-|</v>
      </c>
      <c r="L86" s="43"/>
      <c r="M86" s="161" t="str">
        <f t="shared" ca="1" si="125"/>
        <v>休み|-|</v>
      </c>
      <c r="N86" s="43"/>
      <c r="O86" s="161" t="str">
        <f t="shared" ca="1" si="126"/>
        <v>猫王国|-|</v>
      </c>
      <c r="P86" s="163"/>
      <c r="Q86" s="130"/>
      <c r="S86" s="130"/>
      <c r="U86" s="130"/>
      <c r="W86" s="130"/>
      <c r="Y86" s="130"/>
      <c r="AE86" s="43"/>
      <c r="AF86" s="44"/>
      <c r="AG86" s="45">
        <f ca="1">AO78</f>
        <v>1</v>
      </c>
      <c r="AH86" s="121">
        <f t="shared" ref="AH86:AU86" ca="1" si="128">IF(ISNA(AH15),0,IF(AH15="",0,IF(AH$78=$AG86,1,0)*AH15))</f>
        <v>0</v>
      </c>
      <c r="AI86" s="121">
        <f t="shared" ca="1" si="128"/>
        <v>0</v>
      </c>
      <c r="AJ86" s="121">
        <f t="shared" ca="1" si="128"/>
        <v>0</v>
      </c>
      <c r="AK86" s="121">
        <f t="shared" ca="1" si="128"/>
        <v>0</v>
      </c>
      <c r="AL86" s="121">
        <f t="shared" ca="1" si="128"/>
        <v>0</v>
      </c>
      <c r="AM86" s="121">
        <f t="shared" ca="1" si="128"/>
        <v>0</v>
      </c>
      <c r="AN86" s="121">
        <f t="shared" ca="1" si="128"/>
        <v>0</v>
      </c>
      <c r="AO86" s="121">
        <f t="shared" si="128"/>
        <v>0</v>
      </c>
      <c r="AP86" s="121">
        <f t="shared" ca="1" si="128"/>
        <v>0</v>
      </c>
      <c r="AQ86" s="121">
        <f t="shared" ca="1" si="128"/>
        <v>0</v>
      </c>
      <c r="AR86" s="121">
        <f t="shared" ca="1" si="128"/>
        <v>0</v>
      </c>
      <c r="AS86" s="121">
        <f t="shared" ca="1" si="128"/>
        <v>0</v>
      </c>
      <c r="AT86" s="121">
        <f t="shared" ca="1" si="128"/>
        <v>0</v>
      </c>
      <c r="AU86" s="121">
        <f t="shared" ca="1" si="128"/>
        <v>0</v>
      </c>
    </row>
    <row r="87" spans="1:47">
      <c r="A87">
        <v>3</v>
      </c>
      <c r="C87" s="160"/>
      <c r="D87" s="50" t="str">
        <f t="shared" si="120"/>
        <v>| 3 |</v>
      </c>
      <c r="E87" s="161" t="str">
        <f t="shared" ca="1" si="121"/>
        <v>てんし|-|</v>
      </c>
      <c r="F87" s="43"/>
      <c r="G87" s="161" t="str">
        <f t="shared" ca="1" si="122"/>
        <v>QVC|-|</v>
      </c>
      <c r="H87" s="43"/>
      <c r="I87" s="161" t="str">
        <f t="shared" ca="1" si="123"/>
        <v>風林火|-|</v>
      </c>
      <c r="J87" s="43"/>
      <c r="K87" s="161" t="str">
        <f t="shared" ca="1" si="124"/>
        <v>休み|-|</v>
      </c>
      <c r="L87" s="43"/>
      <c r="M87" s="161" t="str">
        <f t="shared" ca="1" si="125"/>
        <v>虹かん|-|</v>
      </c>
      <c r="N87" s="43"/>
      <c r="O87" s="161" t="str">
        <f t="shared" ca="1" si="126"/>
        <v>せにゃ|-|</v>
      </c>
      <c r="P87" s="163"/>
      <c r="Q87" s="130"/>
      <c r="S87" s="130"/>
      <c r="U87" s="130"/>
      <c r="W87" s="130"/>
      <c r="Y87" s="130"/>
      <c r="AE87" s="43"/>
      <c r="AF87" s="44"/>
      <c r="AG87" s="45">
        <f ca="1">AP78</f>
        <v>1</v>
      </c>
      <c r="AH87" s="121">
        <f t="shared" ref="AH87:AU87" ca="1" si="129">IF(ISNA(AH16),0,IF(AH16="",0,IF(AH$78=$AG87,1,0)*AH16))</f>
        <v>0</v>
      </c>
      <c r="AI87" s="121">
        <f t="shared" ca="1" si="129"/>
        <v>0</v>
      </c>
      <c r="AJ87" s="121">
        <f t="shared" ca="1" si="129"/>
        <v>0</v>
      </c>
      <c r="AK87" s="121">
        <f t="shared" ca="1" si="129"/>
        <v>0</v>
      </c>
      <c r="AL87" s="121">
        <f t="shared" ca="1" si="129"/>
        <v>0</v>
      </c>
      <c r="AM87" s="121">
        <f t="shared" ca="1" si="129"/>
        <v>0</v>
      </c>
      <c r="AN87" s="121">
        <f t="shared" ca="1" si="129"/>
        <v>0</v>
      </c>
      <c r="AO87" s="121">
        <f t="shared" ca="1" si="129"/>
        <v>0</v>
      </c>
      <c r="AP87" s="121">
        <f t="shared" si="129"/>
        <v>0</v>
      </c>
      <c r="AQ87" s="121">
        <f t="shared" ca="1" si="129"/>
        <v>0</v>
      </c>
      <c r="AR87" s="121">
        <f t="shared" ca="1" si="129"/>
        <v>0</v>
      </c>
      <c r="AS87" s="121">
        <f t="shared" ca="1" si="129"/>
        <v>0</v>
      </c>
      <c r="AT87" s="121">
        <f t="shared" ca="1" si="129"/>
        <v>0</v>
      </c>
      <c r="AU87" s="121">
        <f t="shared" ca="1" si="129"/>
        <v>0</v>
      </c>
    </row>
    <row r="88" spans="1:47">
      <c r="A88">
        <v>4</v>
      </c>
      <c r="C88" s="160"/>
      <c r="D88" s="50" t="str">
        <f t="shared" si="120"/>
        <v>| 4 |</v>
      </c>
      <c r="E88" s="161" t="str">
        <f t="shared" ca="1" si="121"/>
        <v>風林火|-|</v>
      </c>
      <c r="F88" s="43"/>
      <c r="G88" s="161" t="str">
        <f t="shared" ca="1" si="122"/>
        <v>猫王国|-|</v>
      </c>
      <c r="H88" s="43"/>
      <c r="I88" s="161" t="str">
        <f t="shared" ca="1" si="123"/>
        <v>休み|-|</v>
      </c>
      <c r="J88" s="43"/>
      <c r="K88" s="161" t="str">
        <f t="shared" ca="1" si="124"/>
        <v>せにゃ|-|</v>
      </c>
      <c r="L88" s="43"/>
      <c r="M88" s="161" t="str">
        <f t="shared" ca="1" si="125"/>
        <v>はれむ|-|</v>
      </c>
      <c r="N88" s="43"/>
      <c r="O88" s="161" t="str">
        <f t="shared" ca="1" si="126"/>
        <v>SED|-|</v>
      </c>
      <c r="P88" s="163"/>
      <c r="Q88" s="130"/>
      <c r="S88" s="130"/>
      <c r="U88" s="130"/>
      <c r="W88" s="130"/>
      <c r="Y88" s="130"/>
      <c r="AE88" s="43"/>
      <c r="AF88" s="44"/>
      <c r="AG88" s="45">
        <f ca="1">AQ$78</f>
        <v>1</v>
      </c>
      <c r="AH88" s="121">
        <f t="shared" ref="AH88:AU88" ca="1" si="130">IF(ISNA(AH17),0,IF(AH17="",0,IF(AH$78=$AG88,1,0)*AH17))</f>
        <v>0</v>
      </c>
      <c r="AI88" s="121">
        <f t="shared" ca="1" si="130"/>
        <v>0</v>
      </c>
      <c r="AJ88" s="121">
        <f t="shared" ca="1" si="130"/>
        <v>0</v>
      </c>
      <c r="AK88" s="121">
        <f t="shared" ca="1" si="130"/>
        <v>0</v>
      </c>
      <c r="AL88" s="121">
        <f t="shared" ca="1" si="130"/>
        <v>0</v>
      </c>
      <c r="AM88" s="121">
        <f t="shared" ca="1" si="130"/>
        <v>0</v>
      </c>
      <c r="AN88" s="121">
        <f t="shared" ca="1" si="130"/>
        <v>0</v>
      </c>
      <c r="AO88" s="121">
        <f t="shared" ca="1" si="130"/>
        <v>0</v>
      </c>
      <c r="AP88" s="121">
        <f t="shared" ca="1" si="130"/>
        <v>0</v>
      </c>
      <c r="AQ88" s="121">
        <f t="shared" si="130"/>
        <v>0</v>
      </c>
      <c r="AR88" s="121">
        <f t="shared" ca="1" si="130"/>
        <v>0</v>
      </c>
      <c r="AS88" s="121">
        <f t="shared" ca="1" si="130"/>
        <v>0</v>
      </c>
      <c r="AT88" s="121">
        <f t="shared" ca="1" si="130"/>
        <v>0</v>
      </c>
      <c r="AU88" s="121">
        <f t="shared" ca="1" si="130"/>
        <v>0</v>
      </c>
    </row>
    <row r="89" spans="1:47">
      <c r="A89">
        <v>5</v>
      </c>
      <c r="C89" s="160"/>
      <c r="D89" s="50" t="str">
        <f t="shared" si="120"/>
        <v>| 5 |</v>
      </c>
      <c r="E89" s="161" t="str">
        <f t="shared" ca="1" si="121"/>
        <v>虹かん|-|</v>
      </c>
      <c r="F89" s="43"/>
      <c r="G89" s="161" t="str">
        <f t="shared" ca="1" si="122"/>
        <v>休み|-|</v>
      </c>
      <c r="H89" s="43"/>
      <c r="I89" s="161" t="str">
        <f t="shared" ca="1" si="123"/>
        <v>はれむ|-|</v>
      </c>
      <c r="J89" s="43"/>
      <c r="K89" s="161" t="str">
        <f t="shared" ca="1" si="124"/>
        <v>SED|-|</v>
      </c>
      <c r="L89" s="43"/>
      <c r="M89" s="161" t="str">
        <f t="shared" ca="1" si="125"/>
        <v>さんぽ|-|</v>
      </c>
      <c r="N89" s="43"/>
      <c r="O89" s="161" t="str">
        <f t="shared" ca="1" si="126"/>
        <v>YDK|-|</v>
      </c>
      <c r="P89" s="163"/>
      <c r="Q89" s="130"/>
      <c r="S89" s="130"/>
      <c r="U89" s="130"/>
      <c r="W89" s="130"/>
      <c r="Y89" s="130"/>
      <c r="AE89" s="43"/>
      <c r="AF89" s="44"/>
      <c r="AG89" s="45">
        <f ca="1">AR$78</f>
        <v>1</v>
      </c>
      <c r="AH89" s="121">
        <f t="shared" ref="AH89:AU89" ca="1" si="131">IF(ISNA(AH18),0,IF(AH18="",0,IF(AH$78=$AG89,1,0)*AH18))</f>
        <v>0</v>
      </c>
      <c r="AI89" s="121">
        <f t="shared" ca="1" si="131"/>
        <v>0</v>
      </c>
      <c r="AJ89" s="121">
        <f t="shared" ca="1" si="131"/>
        <v>0</v>
      </c>
      <c r="AK89" s="121">
        <f t="shared" ca="1" si="131"/>
        <v>0</v>
      </c>
      <c r="AL89" s="121">
        <f t="shared" ca="1" si="131"/>
        <v>0</v>
      </c>
      <c r="AM89" s="121">
        <f t="shared" ca="1" si="131"/>
        <v>0</v>
      </c>
      <c r="AN89" s="121">
        <f t="shared" ca="1" si="131"/>
        <v>0</v>
      </c>
      <c r="AO89" s="121">
        <f t="shared" ca="1" si="131"/>
        <v>0</v>
      </c>
      <c r="AP89" s="121">
        <f t="shared" ca="1" si="131"/>
        <v>0</v>
      </c>
      <c r="AQ89" s="121">
        <f t="shared" ca="1" si="131"/>
        <v>0</v>
      </c>
      <c r="AR89" s="121">
        <f t="shared" si="131"/>
        <v>0</v>
      </c>
      <c r="AS89" s="121">
        <f t="shared" ca="1" si="131"/>
        <v>0</v>
      </c>
      <c r="AT89" s="121">
        <f t="shared" ca="1" si="131"/>
        <v>0</v>
      </c>
      <c r="AU89" s="121">
        <f t="shared" ca="1" si="131"/>
        <v>0</v>
      </c>
    </row>
    <row r="90" spans="1:47">
      <c r="A90">
        <v>6</v>
      </c>
      <c r="C90" s="160"/>
      <c r="D90" s="50" t="str">
        <f t="shared" si="120"/>
        <v>| 6 |</v>
      </c>
      <c r="E90" s="161" t="str">
        <f t="shared" ca="1" si="121"/>
        <v>休み|-|</v>
      </c>
      <c r="F90" s="43"/>
      <c r="G90" s="161" t="str">
        <f t="shared" ca="1" si="122"/>
        <v>SED|-|</v>
      </c>
      <c r="H90" s="43"/>
      <c r="I90" s="161" t="str">
        <f t="shared" ca="1" si="123"/>
        <v>さんぽ|-|</v>
      </c>
      <c r="J90" s="43"/>
      <c r="K90" s="161" t="str">
        <f t="shared" ca="1" si="124"/>
        <v>YDK|-|</v>
      </c>
      <c r="L90" s="43"/>
      <c r="M90" s="161" t="str">
        <f t="shared" ca="1" si="125"/>
        <v>FRE|-|</v>
      </c>
      <c r="N90" s="43"/>
      <c r="O90" s="161" t="str">
        <f t="shared" ca="1" si="126"/>
        <v>てんし|-|</v>
      </c>
      <c r="P90" s="163"/>
      <c r="Q90" s="130"/>
      <c r="S90" s="130"/>
      <c r="U90" s="130"/>
      <c r="W90" s="130"/>
      <c r="Y90" s="130"/>
      <c r="AE90" s="43"/>
      <c r="AF90" s="44"/>
      <c r="AG90" s="45">
        <f ca="1">AS$78</f>
        <v>1</v>
      </c>
      <c r="AH90" s="121">
        <f t="shared" ref="AH90:AU90" ca="1" si="132">IF(ISNA(AH19),0,IF(AH19="",0,IF(AH$78=$AG90,1,0)*AH19))</f>
        <v>0</v>
      </c>
      <c r="AI90" s="121">
        <f t="shared" ca="1" si="132"/>
        <v>0</v>
      </c>
      <c r="AJ90" s="121">
        <f t="shared" ca="1" si="132"/>
        <v>0</v>
      </c>
      <c r="AK90" s="121">
        <f t="shared" ca="1" si="132"/>
        <v>0</v>
      </c>
      <c r="AL90" s="121">
        <f t="shared" ca="1" si="132"/>
        <v>0</v>
      </c>
      <c r="AM90" s="121">
        <f t="shared" ca="1" si="132"/>
        <v>0</v>
      </c>
      <c r="AN90" s="121">
        <f t="shared" ca="1" si="132"/>
        <v>0</v>
      </c>
      <c r="AO90" s="121">
        <f t="shared" ca="1" si="132"/>
        <v>0</v>
      </c>
      <c r="AP90" s="121">
        <f t="shared" ca="1" si="132"/>
        <v>0</v>
      </c>
      <c r="AQ90" s="121">
        <f t="shared" ca="1" si="132"/>
        <v>0</v>
      </c>
      <c r="AR90" s="121">
        <f t="shared" ca="1" si="132"/>
        <v>0</v>
      </c>
      <c r="AS90" s="121">
        <f t="shared" si="132"/>
        <v>0</v>
      </c>
      <c r="AT90" s="121">
        <f t="shared" ca="1" si="132"/>
        <v>0</v>
      </c>
      <c r="AU90" s="121">
        <f t="shared" ca="1" si="132"/>
        <v>0</v>
      </c>
    </row>
    <row r="91" spans="1:47">
      <c r="A91">
        <v>7</v>
      </c>
      <c r="C91" s="160"/>
      <c r="D91" s="50" t="str">
        <f t="shared" si="120"/>
        <v>| 7 |</v>
      </c>
      <c r="E91" s="161" t="str">
        <f t="shared" ca="1" si="121"/>
        <v>さんぽ|-|</v>
      </c>
      <c r="F91" s="43"/>
      <c r="G91" s="161" t="str">
        <f t="shared" ca="1" si="122"/>
        <v>YDK|-|</v>
      </c>
      <c r="H91" s="43"/>
      <c r="I91" s="161" t="str">
        <f t="shared" ca="1" si="123"/>
        <v>FRE|-|</v>
      </c>
      <c r="J91" s="43"/>
      <c r="K91" s="161" t="str">
        <f t="shared" ca="1" si="124"/>
        <v>てんし|-|</v>
      </c>
      <c r="L91" s="43"/>
      <c r="M91" s="161" t="str">
        <f t="shared" ca="1" si="125"/>
        <v>QVC|-|</v>
      </c>
      <c r="N91" s="43"/>
      <c r="O91" s="161" t="str">
        <f t="shared" ca="1" si="126"/>
        <v>風林火|-|</v>
      </c>
      <c r="P91" s="163"/>
      <c r="Q91" s="130"/>
      <c r="S91" s="130"/>
      <c r="U91" s="130"/>
      <c r="W91" s="130"/>
      <c r="Y91" s="130"/>
      <c r="AE91" s="43"/>
      <c r="AF91" s="44"/>
      <c r="AG91" s="45">
        <f ca="1">AT$78</f>
        <v>1</v>
      </c>
      <c r="AH91" s="121">
        <f t="shared" ref="AH91:AU91" ca="1" si="133">IF(ISNA(AH20),0,IF(AH20="",0,IF(AH$78=$AG91,1,0)*AH20))</f>
        <v>0</v>
      </c>
      <c r="AI91" s="121">
        <f t="shared" ca="1" si="133"/>
        <v>0</v>
      </c>
      <c r="AJ91" s="121">
        <f t="shared" ca="1" si="133"/>
        <v>0</v>
      </c>
      <c r="AK91" s="121">
        <f t="shared" ca="1" si="133"/>
        <v>0</v>
      </c>
      <c r="AL91" s="121">
        <f t="shared" ca="1" si="133"/>
        <v>0</v>
      </c>
      <c r="AM91" s="121">
        <f t="shared" ca="1" si="133"/>
        <v>0</v>
      </c>
      <c r="AN91" s="121">
        <f t="shared" ca="1" si="133"/>
        <v>0</v>
      </c>
      <c r="AO91" s="121">
        <f t="shared" ca="1" si="133"/>
        <v>0</v>
      </c>
      <c r="AP91" s="121">
        <f t="shared" ca="1" si="133"/>
        <v>0</v>
      </c>
      <c r="AQ91" s="121">
        <f t="shared" ca="1" si="133"/>
        <v>0</v>
      </c>
      <c r="AR91" s="121">
        <f t="shared" ca="1" si="133"/>
        <v>0</v>
      </c>
      <c r="AS91" s="121">
        <f t="shared" ca="1" si="133"/>
        <v>0</v>
      </c>
      <c r="AT91" s="121">
        <f t="shared" si="133"/>
        <v>0</v>
      </c>
      <c r="AU91" s="121">
        <f t="shared" ca="1" si="133"/>
        <v>0</v>
      </c>
    </row>
    <row r="92" spans="1:47">
      <c r="A92">
        <v>8</v>
      </c>
      <c r="C92" s="160"/>
      <c r="D92" s="50" t="str">
        <f t="shared" si="120"/>
        <v>| 8 |</v>
      </c>
      <c r="E92" s="161" t="str">
        <f t="shared" ca="1" si="121"/>
        <v>FRE|-|</v>
      </c>
      <c r="F92" s="43"/>
      <c r="G92" s="161" t="str">
        <f t="shared" ca="1" si="122"/>
        <v>てんし|-|</v>
      </c>
      <c r="H92" s="43"/>
      <c r="I92" s="161" t="str">
        <f t="shared" ca="1" si="123"/>
        <v>QVC|-|</v>
      </c>
      <c r="J92" s="43"/>
      <c r="K92" s="161" t="str">
        <f t="shared" ca="1" si="124"/>
        <v>風林火|-|</v>
      </c>
      <c r="L92" s="43"/>
      <c r="M92" s="161" t="str">
        <f t="shared" ca="1" si="125"/>
        <v>猫王国|-|</v>
      </c>
      <c r="N92" s="43"/>
      <c r="O92" s="161" t="str">
        <f t="shared" ca="1" si="126"/>
        <v>虹かん|-|</v>
      </c>
      <c r="P92" s="163"/>
      <c r="Q92" s="130"/>
      <c r="S92" s="130"/>
      <c r="U92" s="130"/>
      <c r="W92" s="130"/>
      <c r="Y92" s="130"/>
      <c r="AE92" s="43"/>
      <c r="AF92" s="44"/>
      <c r="AG92" s="45">
        <f ca="1">AU$78</f>
        <v>1</v>
      </c>
      <c r="AH92" s="121">
        <f t="shared" ref="AH92:AU92" ca="1" si="134">IF(ISNA(AH21),0,IF(AH21="",0,IF(AH$78=$AG92,1,0)*AH21))</f>
        <v>0</v>
      </c>
      <c r="AI92" s="121">
        <f t="shared" ca="1" si="134"/>
        <v>0</v>
      </c>
      <c r="AJ92" s="121">
        <f t="shared" ca="1" si="134"/>
        <v>0</v>
      </c>
      <c r="AK92" s="121">
        <f t="shared" ca="1" si="134"/>
        <v>0</v>
      </c>
      <c r="AL92" s="121">
        <f t="shared" ca="1" si="134"/>
        <v>0</v>
      </c>
      <c r="AM92" s="121">
        <f t="shared" ca="1" si="134"/>
        <v>0</v>
      </c>
      <c r="AN92" s="121">
        <f t="shared" ca="1" si="134"/>
        <v>0</v>
      </c>
      <c r="AO92" s="121">
        <f t="shared" ca="1" si="134"/>
        <v>0</v>
      </c>
      <c r="AP92" s="121">
        <f t="shared" ca="1" si="134"/>
        <v>0</v>
      </c>
      <c r="AQ92" s="121">
        <f t="shared" ca="1" si="134"/>
        <v>0</v>
      </c>
      <c r="AR92" s="121">
        <f t="shared" ca="1" si="134"/>
        <v>0</v>
      </c>
      <c r="AS92" s="121">
        <f t="shared" ca="1" si="134"/>
        <v>0</v>
      </c>
      <c r="AT92" s="121">
        <f t="shared" ca="1" si="134"/>
        <v>0</v>
      </c>
      <c r="AU92" s="121">
        <f t="shared" si="134"/>
        <v>0</v>
      </c>
    </row>
    <row r="93" spans="1:47">
      <c r="A93">
        <v>9</v>
      </c>
      <c r="C93" s="160"/>
      <c r="D93" s="50" t="str">
        <f t="shared" si="120"/>
        <v>| 9 |</v>
      </c>
      <c r="E93" s="161" t="str">
        <f t="shared" ca="1" si="121"/>
        <v>QVC|-|</v>
      </c>
      <c r="F93" s="43"/>
      <c r="G93" s="161" t="str">
        <f t="shared" ca="1" si="122"/>
        <v>風林火|-|</v>
      </c>
      <c r="H93" s="43"/>
      <c r="I93" s="161" t="str">
        <f t="shared" ca="1" si="123"/>
        <v>猫王国|-|</v>
      </c>
      <c r="J93" s="43"/>
      <c r="K93" s="161" t="str">
        <f t="shared" ca="1" si="124"/>
        <v>虹かん|-|</v>
      </c>
      <c r="L93" s="43"/>
      <c r="M93" s="161" t="str">
        <f t="shared" ca="1" si="125"/>
        <v>せにゃ|-|</v>
      </c>
      <c r="N93" s="43"/>
      <c r="O93" s="161" t="str">
        <f t="shared" ca="1" si="126"/>
        <v>はれむ|-|</v>
      </c>
      <c r="P93" s="163"/>
      <c r="Q93" s="130"/>
      <c r="S93" s="130"/>
      <c r="U93" s="130"/>
      <c r="W93" s="130"/>
      <c r="Y93" s="130"/>
      <c r="AE93" s="43"/>
      <c r="AF93" s="44"/>
      <c r="AH93" s="139">
        <f t="shared" ref="AH93:AU93" ca="1" si="135">AH78-SUM(AH79:AH92)/100</f>
        <v>1</v>
      </c>
      <c r="AI93" s="139">
        <f t="shared" ca="1" si="135"/>
        <v>1</v>
      </c>
      <c r="AJ93" s="139">
        <f t="shared" ca="1" si="135"/>
        <v>1</v>
      </c>
      <c r="AK93" s="139">
        <f t="shared" ca="1" si="135"/>
        <v>1</v>
      </c>
      <c r="AL93" s="139">
        <f t="shared" ca="1" si="135"/>
        <v>1</v>
      </c>
      <c r="AM93" s="139">
        <f t="shared" ca="1" si="135"/>
        <v>1</v>
      </c>
      <c r="AN93" s="139">
        <f t="shared" ca="1" si="135"/>
        <v>1</v>
      </c>
      <c r="AO93" s="139">
        <f t="shared" ca="1" si="135"/>
        <v>1</v>
      </c>
      <c r="AP93" s="139">
        <f t="shared" ca="1" si="135"/>
        <v>1</v>
      </c>
      <c r="AQ93" s="139">
        <f t="shared" ca="1" si="135"/>
        <v>1</v>
      </c>
      <c r="AR93" s="139">
        <f t="shared" ca="1" si="135"/>
        <v>1</v>
      </c>
      <c r="AS93" s="139">
        <f t="shared" ca="1" si="135"/>
        <v>1</v>
      </c>
      <c r="AT93" s="139">
        <f t="shared" ca="1" si="135"/>
        <v>1</v>
      </c>
      <c r="AU93" s="139">
        <f t="shared" ca="1" si="135"/>
        <v>1</v>
      </c>
    </row>
    <row r="94" spans="1:47">
      <c r="A94">
        <v>10</v>
      </c>
      <c r="C94" s="160"/>
      <c r="D94" s="50" t="str">
        <f t="shared" si="120"/>
        <v>| 10 |</v>
      </c>
      <c r="E94" s="161" t="str">
        <f t="shared" ca="1" si="121"/>
        <v>猫王国|-|</v>
      </c>
      <c r="F94" s="43"/>
      <c r="G94" s="161" t="str">
        <f t="shared" ca="1" si="122"/>
        <v>虹かん|-|</v>
      </c>
      <c r="H94" s="43"/>
      <c r="I94" s="161" t="str">
        <f t="shared" ca="1" si="123"/>
        <v>せにゃ|-|</v>
      </c>
      <c r="J94" s="43"/>
      <c r="K94" s="161" t="str">
        <f t="shared" ca="1" si="124"/>
        <v>はれむ|-|</v>
      </c>
      <c r="L94" s="43"/>
      <c r="M94" s="161" t="str">
        <f t="shared" ca="1" si="125"/>
        <v>SED|-|</v>
      </c>
      <c r="N94" s="43"/>
      <c r="O94" s="161" t="str">
        <f t="shared" ca="1" si="126"/>
        <v>さんぽ|-|</v>
      </c>
      <c r="P94" s="163"/>
      <c r="Q94" s="130"/>
      <c r="S94" s="130"/>
      <c r="U94" s="130"/>
      <c r="W94" s="130"/>
      <c r="Y94" s="130"/>
      <c r="AE94" s="43"/>
      <c r="AF94" s="44"/>
      <c r="AG94" t="s">
        <v>211</v>
      </c>
      <c r="AH94" s="118">
        <f t="shared" ref="AH94:AU94" ca="1" si="136">RANK(AH93,$AH$93:$AU$93,1)</f>
        <v>1</v>
      </c>
      <c r="AI94" s="119">
        <f t="shared" ca="1" si="136"/>
        <v>1</v>
      </c>
      <c r="AJ94" s="119">
        <f t="shared" ca="1" si="136"/>
        <v>1</v>
      </c>
      <c r="AK94" s="119">
        <f t="shared" ca="1" si="136"/>
        <v>1</v>
      </c>
      <c r="AL94" s="119">
        <f t="shared" ca="1" si="136"/>
        <v>1</v>
      </c>
      <c r="AM94" s="119">
        <f t="shared" ca="1" si="136"/>
        <v>1</v>
      </c>
      <c r="AN94" s="119">
        <f t="shared" ca="1" si="136"/>
        <v>1</v>
      </c>
      <c r="AO94" s="119">
        <f t="shared" ca="1" si="136"/>
        <v>1</v>
      </c>
      <c r="AP94" s="119">
        <f t="shared" ca="1" si="136"/>
        <v>1</v>
      </c>
      <c r="AQ94" s="119">
        <f t="shared" ca="1" si="136"/>
        <v>1</v>
      </c>
      <c r="AR94" s="119">
        <f t="shared" ca="1" si="136"/>
        <v>1</v>
      </c>
      <c r="AS94" s="119">
        <f t="shared" ca="1" si="136"/>
        <v>1</v>
      </c>
      <c r="AT94" s="119">
        <f t="shared" ca="1" si="136"/>
        <v>1</v>
      </c>
      <c r="AU94" s="120">
        <f t="shared" ca="1" si="136"/>
        <v>1</v>
      </c>
    </row>
    <row r="95" spans="1:47">
      <c r="A95">
        <v>11</v>
      </c>
      <c r="C95" s="160"/>
      <c r="D95" s="50" t="str">
        <f t="shared" si="120"/>
        <v>| 11 |</v>
      </c>
      <c r="E95" s="161" t="str">
        <f t="shared" ca="1" si="121"/>
        <v>せにゃ|-|</v>
      </c>
      <c r="F95" s="43"/>
      <c r="G95" s="161" t="str">
        <f t="shared" ca="1" si="122"/>
        <v>はれむ|-|</v>
      </c>
      <c r="H95" s="43"/>
      <c r="I95" s="161" t="str">
        <f t="shared" ca="1" si="123"/>
        <v>SED|-|</v>
      </c>
      <c r="J95" s="43"/>
      <c r="K95" s="161" t="str">
        <f t="shared" ca="1" si="124"/>
        <v>さんぽ|-|</v>
      </c>
      <c r="L95" s="43"/>
      <c r="M95" s="161" t="str">
        <f t="shared" ca="1" si="125"/>
        <v>YDK|-|</v>
      </c>
      <c r="N95" s="43"/>
      <c r="O95" s="161" t="str">
        <f t="shared" ca="1" si="126"/>
        <v>FRE|-|</v>
      </c>
      <c r="P95" s="163"/>
      <c r="Q95" s="130"/>
      <c r="S95" s="130"/>
      <c r="U95" s="130"/>
      <c r="W95" s="130"/>
      <c r="Y95" s="130"/>
      <c r="AE95" s="43"/>
      <c r="AF95" s="44"/>
      <c r="AG95" s="45">
        <f ca="1">AH94</f>
        <v>1</v>
      </c>
      <c r="AH95" s="121">
        <f t="shared" ref="AH95:AU95" si="137">IF(ISNA(AH8),0,IF(AH8="",0,IF(AH$94=$AG95,1,0)*AH8))</f>
        <v>0</v>
      </c>
      <c r="AI95" s="121">
        <f t="shared" ca="1" si="137"/>
        <v>0</v>
      </c>
      <c r="AJ95" s="121">
        <f t="shared" ca="1" si="137"/>
        <v>0</v>
      </c>
      <c r="AK95" s="121">
        <f t="shared" ca="1" si="137"/>
        <v>0</v>
      </c>
      <c r="AL95" s="121">
        <f t="shared" ca="1" si="137"/>
        <v>0</v>
      </c>
      <c r="AM95" s="121">
        <f t="shared" ca="1" si="137"/>
        <v>0</v>
      </c>
      <c r="AN95" s="121">
        <f t="shared" ca="1" si="137"/>
        <v>0</v>
      </c>
      <c r="AO95" s="121">
        <f t="shared" ca="1" si="137"/>
        <v>0</v>
      </c>
      <c r="AP95" s="121">
        <f t="shared" ca="1" si="137"/>
        <v>0</v>
      </c>
      <c r="AQ95" s="121">
        <f t="shared" ca="1" si="137"/>
        <v>0</v>
      </c>
      <c r="AR95" s="121">
        <f t="shared" ca="1" si="137"/>
        <v>0</v>
      </c>
      <c r="AS95" s="121">
        <f t="shared" ca="1" si="137"/>
        <v>0</v>
      </c>
      <c r="AT95" s="121">
        <f t="shared" ca="1" si="137"/>
        <v>0</v>
      </c>
      <c r="AU95" s="121">
        <f t="shared" ca="1" si="137"/>
        <v>0</v>
      </c>
    </row>
    <row r="96" spans="1:47">
      <c r="A96">
        <v>12</v>
      </c>
      <c r="C96" s="160"/>
      <c r="D96" s="50" t="str">
        <f t="shared" si="120"/>
        <v/>
      </c>
      <c r="E96" s="161" t="str">
        <f t="shared" si="121"/>
        <v/>
      </c>
      <c r="F96" s="43"/>
      <c r="G96" s="161" t="str">
        <f t="shared" si="122"/>
        <v/>
      </c>
      <c r="H96" s="43"/>
      <c r="I96" s="161" t="str">
        <f t="shared" si="123"/>
        <v/>
      </c>
      <c r="J96" s="43"/>
      <c r="K96" s="161" t="str">
        <f t="shared" si="124"/>
        <v/>
      </c>
      <c r="L96" s="43"/>
      <c r="M96" s="161" t="str">
        <f t="shared" si="125"/>
        <v/>
      </c>
      <c r="N96" s="43"/>
      <c r="O96" s="161" t="str">
        <f t="shared" si="126"/>
        <v/>
      </c>
      <c r="P96" s="163"/>
      <c r="Q96" s="130"/>
      <c r="S96" s="130"/>
      <c r="U96" s="130"/>
      <c r="W96" s="130"/>
      <c r="Y96" s="130"/>
      <c r="AE96" s="43"/>
      <c r="AF96" s="44"/>
      <c r="AG96" s="45">
        <f ca="1">AI94</f>
        <v>1</v>
      </c>
      <c r="AH96" s="121">
        <f t="shared" ref="AH96:AU96" ca="1" si="138">IF(ISNA(AH9),0,IF(AH9="",0,IF(AH$94=$AG96,1,0)*AH9))</f>
        <v>0</v>
      </c>
      <c r="AI96" s="121">
        <f t="shared" si="138"/>
        <v>0</v>
      </c>
      <c r="AJ96" s="121">
        <f t="shared" ca="1" si="138"/>
        <v>0</v>
      </c>
      <c r="AK96" s="121">
        <f t="shared" ca="1" si="138"/>
        <v>0</v>
      </c>
      <c r="AL96" s="121">
        <f t="shared" ca="1" si="138"/>
        <v>0</v>
      </c>
      <c r="AM96" s="121">
        <f t="shared" ca="1" si="138"/>
        <v>0</v>
      </c>
      <c r="AN96" s="121">
        <f t="shared" ca="1" si="138"/>
        <v>0</v>
      </c>
      <c r="AO96" s="121">
        <f t="shared" ca="1" si="138"/>
        <v>0</v>
      </c>
      <c r="AP96" s="121">
        <f t="shared" ca="1" si="138"/>
        <v>0</v>
      </c>
      <c r="AQ96" s="121">
        <f t="shared" ca="1" si="138"/>
        <v>0</v>
      </c>
      <c r="AR96" s="121">
        <f t="shared" ca="1" si="138"/>
        <v>0</v>
      </c>
      <c r="AS96" s="121">
        <f t="shared" ca="1" si="138"/>
        <v>0</v>
      </c>
      <c r="AT96" s="121">
        <f t="shared" ca="1" si="138"/>
        <v>0</v>
      </c>
      <c r="AU96" s="121">
        <f t="shared" ca="1" si="138"/>
        <v>0</v>
      </c>
    </row>
    <row r="97" spans="1:47">
      <c r="A97">
        <v>13</v>
      </c>
      <c r="C97" s="160"/>
      <c r="D97" s="50" t="str">
        <f t="shared" si="120"/>
        <v/>
      </c>
      <c r="E97" s="161" t="str">
        <f t="shared" si="121"/>
        <v/>
      </c>
      <c r="F97" s="43"/>
      <c r="G97" s="161" t="str">
        <f t="shared" si="122"/>
        <v/>
      </c>
      <c r="H97" s="43"/>
      <c r="I97" s="161" t="str">
        <f t="shared" si="123"/>
        <v/>
      </c>
      <c r="J97" s="43"/>
      <c r="K97" s="161" t="str">
        <f t="shared" si="124"/>
        <v/>
      </c>
      <c r="L97" s="43"/>
      <c r="M97" s="161" t="str">
        <f t="shared" si="125"/>
        <v/>
      </c>
      <c r="N97" s="43"/>
      <c r="O97" s="161" t="str">
        <f t="shared" si="126"/>
        <v/>
      </c>
      <c r="P97" s="163"/>
      <c r="Q97" s="130"/>
      <c r="S97" s="130"/>
      <c r="U97" s="130"/>
      <c r="W97" s="130"/>
      <c r="Y97" s="130"/>
      <c r="AE97" s="43"/>
      <c r="AF97" s="44"/>
      <c r="AG97" s="45">
        <f ca="1">AJ94</f>
        <v>1</v>
      </c>
      <c r="AH97" s="121">
        <f t="shared" ref="AH97:AU97" ca="1" si="139">IF(ISNA(AH10),0,IF(AH10="",0,IF(AH$94=$AG97,1,0)*AH10))</f>
        <v>0</v>
      </c>
      <c r="AI97" s="121">
        <f t="shared" ca="1" si="139"/>
        <v>0</v>
      </c>
      <c r="AJ97" s="121">
        <f t="shared" si="139"/>
        <v>0</v>
      </c>
      <c r="AK97" s="121">
        <f t="shared" ca="1" si="139"/>
        <v>0</v>
      </c>
      <c r="AL97" s="121">
        <f t="shared" ca="1" si="139"/>
        <v>0</v>
      </c>
      <c r="AM97" s="121">
        <f t="shared" ca="1" si="139"/>
        <v>0</v>
      </c>
      <c r="AN97" s="121">
        <f t="shared" ca="1" si="139"/>
        <v>0</v>
      </c>
      <c r="AO97" s="121">
        <f t="shared" ca="1" si="139"/>
        <v>0</v>
      </c>
      <c r="AP97" s="121">
        <f t="shared" ca="1" si="139"/>
        <v>0</v>
      </c>
      <c r="AQ97" s="121">
        <f t="shared" ca="1" si="139"/>
        <v>0</v>
      </c>
      <c r="AR97" s="121">
        <f t="shared" ca="1" si="139"/>
        <v>0</v>
      </c>
      <c r="AS97" s="121">
        <f t="shared" ca="1" si="139"/>
        <v>0</v>
      </c>
      <c r="AT97" s="121">
        <f t="shared" ca="1" si="139"/>
        <v>0</v>
      </c>
      <c r="AU97" s="121">
        <f t="shared" ca="1" si="139"/>
        <v>0</v>
      </c>
    </row>
    <row r="98" spans="1:47">
      <c r="C98" s="164"/>
      <c r="D98" s="43"/>
      <c r="E98" s="43"/>
      <c r="F98" s="43"/>
      <c r="G98" s="43"/>
      <c r="H98" s="43"/>
      <c r="I98" s="43"/>
      <c r="J98" s="43"/>
      <c r="K98" s="43"/>
      <c r="L98" s="43"/>
      <c r="M98" s="43"/>
      <c r="N98" s="43"/>
      <c r="O98" s="43"/>
      <c r="P98" s="163"/>
      <c r="AE98" s="43"/>
      <c r="AF98" s="44"/>
      <c r="AG98" s="45">
        <f ca="1">AK94</f>
        <v>1</v>
      </c>
      <c r="AH98" s="121">
        <f t="shared" ref="AH98:AU98" ca="1" si="140">IF(ISNA(AH11),0,IF(AH11="",0,IF(AH$94=$AG98,1,0)*AH11))</f>
        <v>0</v>
      </c>
      <c r="AI98" s="121">
        <f t="shared" ca="1" si="140"/>
        <v>0</v>
      </c>
      <c r="AJ98" s="121">
        <f t="shared" ca="1" si="140"/>
        <v>0</v>
      </c>
      <c r="AK98" s="121">
        <f t="shared" si="140"/>
        <v>0</v>
      </c>
      <c r="AL98" s="121">
        <f t="shared" ca="1" si="140"/>
        <v>0</v>
      </c>
      <c r="AM98" s="121">
        <f t="shared" ca="1" si="140"/>
        <v>0</v>
      </c>
      <c r="AN98" s="121">
        <f t="shared" ca="1" si="140"/>
        <v>0</v>
      </c>
      <c r="AO98" s="121">
        <f t="shared" ca="1" si="140"/>
        <v>0</v>
      </c>
      <c r="AP98" s="121">
        <f t="shared" ca="1" si="140"/>
        <v>0</v>
      </c>
      <c r="AQ98" s="121">
        <f t="shared" ca="1" si="140"/>
        <v>0</v>
      </c>
      <c r="AR98" s="121">
        <f t="shared" ca="1" si="140"/>
        <v>0</v>
      </c>
      <c r="AS98" s="121">
        <f t="shared" ca="1" si="140"/>
        <v>0</v>
      </c>
      <c r="AT98" s="121">
        <f t="shared" ca="1" si="140"/>
        <v>0</v>
      </c>
      <c r="AU98" s="121">
        <f t="shared" ca="1" si="140"/>
        <v>0</v>
      </c>
    </row>
    <row r="99" spans="1:47">
      <c r="A99">
        <v>0</v>
      </c>
      <c r="C99" s="164"/>
      <c r="D99" s="50" t="str">
        <f>IF($B$66&gt;=E$66,IF($A99&gt;=$B$2,"",CONCATENATE("| "," |")),"")</f>
        <v/>
      </c>
      <c r="E99" s="161" t="str">
        <f>IF($B$66&gt;=E$66,IF($A99&gt;=$B$2,"",CONCATENATE(INDEX($B$22:$AC$35,$A99+1,$B$64*2+$B$65*2+E$66*2-1),"|",INDEX($B$22:$AC$35,$A99+1,$B$64*2+B$65*2+E$66*2),"|")),"")</f>
        <v/>
      </c>
      <c r="F99" s="43"/>
      <c r="G99" s="161" t="str">
        <f>IF($B$66&gt;=G$66,IF($A99&gt;=$B$2,"",CONCATENATE(INDEX($B$22:$AC$35,$A99+1,$B$64*2+$B$65*2+G$66*2-1),"|",INDEX($B$22:$AC$35,$A99+1,$B$64*2+D$65*2+G$66*2),"|")),"")</f>
        <v/>
      </c>
      <c r="H99" s="43"/>
      <c r="I99" s="161" t="str">
        <f>IF($B$66&gt;=I$66,IF($A99&gt;=$B$2,"",CONCATENATE(INDEX($B$22:$AC$35,$A99+1,$B$64*2+$B$65*2+I$66*2-1),"|",INDEX($B$22:$AC$35,$A99+1,$B$64*2+F$65*2+I$66*2),"|")),"")</f>
        <v/>
      </c>
      <c r="J99" s="43"/>
      <c r="K99" s="161" t="str">
        <f>IF($B$66&gt;=K$66,IF($A99&gt;=$B$2,"",CONCATENATE(INDEX($B$22:$AC$35,$A99+1,$B$64*2+$B$65*2+K$66*2-1),"|",INDEX($B$22:$AC$35,$A99+1,$B$64*2+H$65*2+K$66*2),"|")),"")</f>
        <v/>
      </c>
      <c r="L99" s="43"/>
      <c r="M99" s="43"/>
      <c r="N99" s="43"/>
      <c r="O99" s="43"/>
      <c r="P99" s="163"/>
      <c r="AE99" s="43"/>
      <c r="AF99" s="44"/>
      <c r="AG99" s="45">
        <f ca="1">AL94</f>
        <v>1</v>
      </c>
      <c r="AH99" s="121">
        <f t="shared" ref="AH99:AU99" ca="1" si="141">IF(ISNA(AH12),0,IF(AH12="",0,IF(AH$94=$AG99,1,0)*AH12))</f>
        <v>0</v>
      </c>
      <c r="AI99" s="121">
        <f t="shared" ca="1" si="141"/>
        <v>0</v>
      </c>
      <c r="AJ99" s="121">
        <f t="shared" ca="1" si="141"/>
        <v>0</v>
      </c>
      <c r="AK99" s="121">
        <f t="shared" ca="1" si="141"/>
        <v>0</v>
      </c>
      <c r="AL99" s="121">
        <f t="shared" si="141"/>
        <v>0</v>
      </c>
      <c r="AM99" s="121">
        <f t="shared" ca="1" si="141"/>
        <v>0</v>
      </c>
      <c r="AN99" s="121">
        <f t="shared" ca="1" si="141"/>
        <v>0</v>
      </c>
      <c r="AO99" s="121">
        <f t="shared" ca="1" si="141"/>
        <v>0</v>
      </c>
      <c r="AP99" s="121">
        <f t="shared" ca="1" si="141"/>
        <v>0</v>
      </c>
      <c r="AQ99" s="121">
        <f t="shared" ca="1" si="141"/>
        <v>0</v>
      </c>
      <c r="AR99" s="121">
        <f t="shared" ca="1" si="141"/>
        <v>0</v>
      </c>
      <c r="AS99" s="121">
        <f t="shared" ca="1" si="141"/>
        <v>0</v>
      </c>
      <c r="AT99" s="121">
        <f t="shared" ca="1" si="141"/>
        <v>0</v>
      </c>
      <c r="AU99" s="121">
        <f t="shared" ca="1" si="141"/>
        <v>0</v>
      </c>
    </row>
    <row r="100" spans="1:47">
      <c r="A100">
        <v>1</v>
      </c>
      <c r="C100" s="164"/>
      <c r="D100" s="50" t="str">
        <f t="shared" ref="D100:D112" si="142">IF($B$66&gt;=E$66,IF($A100&gt;=$B$2,"",CONCATENATE("| ",$A100," |")),"")</f>
        <v/>
      </c>
      <c r="E100" s="161" t="str">
        <f t="shared" ref="E100:E112" si="143">IF($B$66&gt;=E$66,IF($A100&gt;=$B$2,"",CONCATENATE(INDEX($B$22:$AC$35,$A100+1,$B$64*2+$B$65*2+E$66*2-1),"|",IF(ISBLANK(INDEX($B$22:$AC$35,$A100+1,$B$64*2+B$65*2+E$66*2)),"-",INDEX($B$22:$AC$35,$A100+1,$B$64*2+B$65*2+E$66*2)),"|")),"")</f>
        <v/>
      </c>
      <c r="F100" s="43"/>
      <c r="G100" s="161" t="str">
        <f t="shared" ref="G100:G112" si="144">IF($B$66&gt;=G$66,IF($A100&gt;=$B$2,"",CONCATENATE(INDEX($B$22:$AC$35,$A100+1,$B$64*2+$B$65*2+G$66*2-1),"|",IF(ISBLANK(INDEX($B$22:$AC$35,$A100+1,$B$64*2+D$65*2+G$66*2)),"-",INDEX($B$22:$AC$35,$A100+1,$B$64*2+D$65*2+G$66*2)),"|")),"")</f>
        <v/>
      </c>
      <c r="H100" s="43"/>
      <c r="I100" s="161" t="str">
        <f t="shared" ref="I100:I112" si="145">IF($B$66&gt;=I$66,IF($A100&gt;=$B$2,"",CONCATENATE(INDEX($B$22:$AC$35,$A100+1,$B$64*2+$B$65*2+I$66*2-1),"|",IF(ISBLANK(INDEX($B$22:$AC$35,$A100+1,$B$64*2+F$65*2+I$66*2)),"-",INDEX($B$22:$AC$35,$A100+1,$B$64*2+F$65*2+I$66*2)),"|")),"")</f>
        <v/>
      </c>
      <c r="J100" s="43"/>
      <c r="K100" s="161" t="str">
        <f t="shared" ref="K100:K112" si="146">IF($B$66&gt;=K$66,IF($A100&gt;=$B$2,"",CONCATENATE(INDEX($B$22:$AC$35,$A100+1,$B$64*2+$B$65*2+K$66*2-1),"|",IF(ISBLANK(INDEX($B$22:$AC$35,$A100+1,$B$64*2+H$65*2+K$66*2)),"-",INDEX($B$22:$AC$35,$A100+1,$B$64*2+H$65*2+K$66*2)),"|")),"")</f>
        <v/>
      </c>
      <c r="L100" s="43"/>
      <c r="M100" s="43"/>
      <c r="N100" s="43"/>
      <c r="O100" s="43"/>
      <c r="P100" s="163"/>
      <c r="AE100" s="43"/>
      <c r="AF100" s="44"/>
      <c r="AG100" s="45">
        <f ca="1">AM94</f>
        <v>1</v>
      </c>
      <c r="AH100" s="121">
        <f t="shared" ref="AH100:AU100" ca="1" si="147">IF(ISNA(AH13),0,IF(AH13="",0,IF(AH$94=$AG100,1,0)*AH13))</f>
        <v>0</v>
      </c>
      <c r="AI100" s="121">
        <f t="shared" ca="1" si="147"/>
        <v>0</v>
      </c>
      <c r="AJ100" s="121">
        <f t="shared" ca="1" si="147"/>
        <v>0</v>
      </c>
      <c r="AK100" s="121">
        <f t="shared" ca="1" si="147"/>
        <v>0</v>
      </c>
      <c r="AL100" s="121">
        <f t="shared" ca="1" si="147"/>
        <v>0</v>
      </c>
      <c r="AM100" s="121">
        <f t="shared" si="147"/>
        <v>0</v>
      </c>
      <c r="AN100" s="121">
        <f t="shared" ca="1" si="147"/>
        <v>0</v>
      </c>
      <c r="AO100" s="121">
        <f t="shared" ca="1" si="147"/>
        <v>0</v>
      </c>
      <c r="AP100" s="121">
        <f t="shared" ca="1" si="147"/>
        <v>0</v>
      </c>
      <c r="AQ100" s="121">
        <f t="shared" ca="1" si="147"/>
        <v>0</v>
      </c>
      <c r="AR100" s="121">
        <f t="shared" ca="1" si="147"/>
        <v>0</v>
      </c>
      <c r="AS100" s="121">
        <f t="shared" ca="1" si="147"/>
        <v>0</v>
      </c>
      <c r="AT100" s="121">
        <f t="shared" ca="1" si="147"/>
        <v>0</v>
      </c>
      <c r="AU100" s="121">
        <f t="shared" ca="1" si="147"/>
        <v>0</v>
      </c>
    </row>
    <row r="101" spans="1:47">
      <c r="A101">
        <v>2</v>
      </c>
      <c r="C101" s="164"/>
      <c r="D101" s="50" t="str">
        <f t="shared" si="142"/>
        <v/>
      </c>
      <c r="E101" s="161" t="str">
        <f t="shared" si="143"/>
        <v/>
      </c>
      <c r="F101" s="43"/>
      <c r="G101" s="161" t="str">
        <f t="shared" si="144"/>
        <v/>
      </c>
      <c r="H101" s="43"/>
      <c r="I101" s="161" t="str">
        <f t="shared" si="145"/>
        <v/>
      </c>
      <c r="J101" s="43"/>
      <c r="K101" s="161" t="str">
        <f t="shared" si="146"/>
        <v/>
      </c>
      <c r="L101" s="43"/>
      <c r="M101" s="43"/>
      <c r="N101" s="43"/>
      <c r="O101" s="43"/>
      <c r="P101" s="163"/>
      <c r="AE101" s="43"/>
      <c r="AF101" s="44"/>
      <c r="AG101" s="45">
        <f ca="1">AN94</f>
        <v>1</v>
      </c>
      <c r="AH101" s="121">
        <f t="shared" ref="AH101:AU101" ca="1" si="148">IF(ISNA(AH14),0,IF(AH14="",0,IF(AH$94=$AG101,1,0)*AH14))</f>
        <v>0</v>
      </c>
      <c r="AI101" s="121">
        <f t="shared" ca="1" si="148"/>
        <v>0</v>
      </c>
      <c r="AJ101" s="121">
        <f t="shared" ca="1" si="148"/>
        <v>0</v>
      </c>
      <c r="AK101" s="121">
        <f t="shared" ca="1" si="148"/>
        <v>0</v>
      </c>
      <c r="AL101" s="121">
        <f t="shared" ca="1" si="148"/>
        <v>0</v>
      </c>
      <c r="AM101" s="121">
        <f t="shared" ca="1" si="148"/>
        <v>0</v>
      </c>
      <c r="AN101" s="121">
        <f t="shared" si="148"/>
        <v>0</v>
      </c>
      <c r="AO101" s="121">
        <f t="shared" ca="1" si="148"/>
        <v>0</v>
      </c>
      <c r="AP101" s="121">
        <f t="shared" ca="1" si="148"/>
        <v>0</v>
      </c>
      <c r="AQ101" s="121">
        <f t="shared" ca="1" si="148"/>
        <v>0</v>
      </c>
      <c r="AR101" s="121">
        <f t="shared" ca="1" si="148"/>
        <v>0</v>
      </c>
      <c r="AS101" s="121">
        <f t="shared" ca="1" si="148"/>
        <v>0</v>
      </c>
      <c r="AT101" s="121">
        <f t="shared" ca="1" si="148"/>
        <v>0</v>
      </c>
      <c r="AU101" s="121">
        <f t="shared" ca="1" si="148"/>
        <v>0</v>
      </c>
    </row>
    <row r="102" spans="1:47">
      <c r="A102">
        <v>3</v>
      </c>
      <c r="C102" s="164"/>
      <c r="D102" s="50" t="str">
        <f t="shared" si="142"/>
        <v/>
      </c>
      <c r="E102" s="161" t="str">
        <f t="shared" si="143"/>
        <v/>
      </c>
      <c r="F102" s="43"/>
      <c r="G102" s="161" t="str">
        <f t="shared" si="144"/>
        <v/>
      </c>
      <c r="H102" s="43"/>
      <c r="I102" s="161" t="str">
        <f t="shared" si="145"/>
        <v/>
      </c>
      <c r="J102" s="43"/>
      <c r="K102" s="161" t="str">
        <f t="shared" si="146"/>
        <v/>
      </c>
      <c r="L102" s="43"/>
      <c r="M102" s="43"/>
      <c r="N102" s="43"/>
      <c r="O102" s="43"/>
      <c r="P102" s="163"/>
      <c r="AE102" s="43"/>
      <c r="AF102" s="44"/>
      <c r="AG102" s="45">
        <f ca="1">AO94</f>
        <v>1</v>
      </c>
      <c r="AH102" s="121">
        <f t="shared" ref="AH102:AU102" ca="1" si="149">IF(ISNA(AH15),0,IF(AH15="",0,IF(AH$94=$AG102,1,0)*AH15))</f>
        <v>0</v>
      </c>
      <c r="AI102" s="121">
        <f t="shared" ca="1" si="149"/>
        <v>0</v>
      </c>
      <c r="AJ102" s="121">
        <f t="shared" ca="1" si="149"/>
        <v>0</v>
      </c>
      <c r="AK102" s="121">
        <f t="shared" ca="1" si="149"/>
        <v>0</v>
      </c>
      <c r="AL102" s="121">
        <f t="shared" ca="1" si="149"/>
        <v>0</v>
      </c>
      <c r="AM102" s="121">
        <f t="shared" ca="1" si="149"/>
        <v>0</v>
      </c>
      <c r="AN102" s="121">
        <f t="shared" ca="1" si="149"/>
        <v>0</v>
      </c>
      <c r="AO102" s="121">
        <f t="shared" si="149"/>
        <v>0</v>
      </c>
      <c r="AP102" s="121">
        <f t="shared" ca="1" si="149"/>
        <v>0</v>
      </c>
      <c r="AQ102" s="121">
        <f t="shared" ca="1" si="149"/>
        <v>0</v>
      </c>
      <c r="AR102" s="121">
        <f t="shared" ca="1" si="149"/>
        <v>0</v>
      </c>
      <c r="AS102" s="121">
        <f t="shared" ca="1" si="149"/>
        <v>0</v>
      </c>
      <c r="AT102" s="121">
        <f t="shared" ca="1" si="149"/>
        <v>0</v>
      </c>
      <c r="AU102" s="121">
        <f t="shared" ca="1" si="149"/>
        <v>0</v>
      </c>
    </row>
    <row r="103" spans="1:47">
      <c r="A103">
        <v>4</v>
      </c>
      <c r="C103" s="164"/>
      <c r="D103" s="50" t="str">
        <f t="shared" si="142"/>
        <v/>
      </c>
      <c r="E103" s="161" t="str">
        <f t="shared" si="143"/>
        <v/>
      </c>
      <c r="F103" s="43"/>
      <c r="G103" s="161" t="str">
        <f t="shared" si="144"/>
        <v/>
      </c>
      <c r="H103" s="43"/>
      <c r="I103" s="161" t="str">
        <f t="shared" si="145"/>
        <v/>
      </c>
      <c r="J103" s="43"/>
      <c r="K103" s="161" t="str">
        <f t="shared" si="146"/>
        <v/>
      </c>
      <c r="L103" s="43"/>
      <c r="M103" s="43"/>
      <c r="N103" s="43"/>
      <c r="O103" s="43"/>
      <c r="P103" s="163"/>
      <c r="AE103" s="43"/>
      <c r="AF103" s="44"/>
      <c r="AG103" s="45">
        <f ca="1">AP94</f>
        <v>1</v>
      </c>
      <c r="AH103" s="121">
        <f t="shared" ref="AH103:AU103" ca="1" si="150">IF(ISNA(AH16),0,IF(AH16="",0,IF(AH$94=$AG103,1,0)*AH16))</f>
        <v>0</v>
      </c>
      <c r="AI103" s="121">
        <f t="shared" ca="1" si="150"/>
        <v>0</v>
      </c>
      <c r="AJ103" s="121">
        <f t="shared" ca="1" si="150"/>
        <v>0</v>
      </c>
      <c r="AK103" s="121">
        <f t="shared" ca="1" si="150"/>
        <v>0</v>
      </c>
      <c r="AL103" s="121">
        <f t="shared" ca="1" si="150"/>
        <v>0</v>
      </c>
      <c r="AM103" s="121">
        <f t="shared" ca="1" si="150"/>
        <v>0</v>
      </c>
      <c r="AN103" s="121">
        <f t="shared" ca="1" si="150"/>
        <v>0</v>
      </c>
      <c r="AO103" s="121">
        <f t="shared" ca="1" si="150"/>
        <v>0</v>
      </c>
      <c r="AP103" s="121">
        <f t="shared" si="150"/>
        <v>0</v>
      </c>
      <c r="AQ103" s="121">
        <f t="shared" ca="1" si="150"/>
        <v>0</v>
      </c>
      <c r="AR103" s="121">
        <f t="shared" ca="1" si="150"/>
        <v>0</v>
      </c>
      <c r="AS103" s="121">
        <f t="shared" ca="1" si="150"/>
        <v>0</v>
      </c>
      <c r="AT103" s="121">
        <f t="shared" ca="1" si="150"/>
        <v>0</v>
      </c>
      <c r="AU103" s="121">
        <f t="shared" ca="1" si="150"/>
        <v>0</v>
      </c>
    </row>
    <row r="104" spans="1:47">
      <c r="A104">
        <v>5</v>
      </c>
      <c r="C104" s="164"/>
      <c r="D104" s="50" t="str">
        <f t="shared" si="142"/>
        <v/>
      </c>
      <c r="E104" s="161" t="str">
        <f t="shared" si="143"/>
        <v/>
      </c>
      <c r="F104" s="43"/>
      <c r="G104" s="161" t="str">
        <f t="shared" si="144"/>
        <v/>
      </c>
      <c r="H104" s="43"/>
      <c r="I104" s="161" t="str">
        <f t="shared" si="145"/>
        <v/>
      </c>
      <c r="J104" s="43"/>
      <c r="K104" s="161" t="str">
        <f t="shared" si="146"/>
        <v/>
      </c>
      <c r="L104" s="43"/>
      <c r="M104" s="43"/>
      <c r="N104" s="43"/>
      <c r="O104" s="43"/>
      <c r="P104" s="163"/>
      <c r="AE104" s="43"/>
      <c r="AF104" s="44"/>
      <c r="AG104" s="45">
        <f ca="1">AQ$94</f>
        <v>1</v>
      </c>
      <c r="AH104" s="121">
        <f t="shared" ref="AH104:AU104" ca="1" si="151">IF(ISNA(AH17),0,IF(AH17="",0,IF(AH$94=$AG104,1,0)*AH17))</f>
        <v>0</v>
      </c>
      <c r="AI104" s="121">
        <f t="shared" ca="1" si="151"/>
        <v>0</v>
      </c>
      <c r="AJ104" s="121">
        <f t="shared" ca="1" si="151"/>
        <v>0</v>
      </c>
      <c r="AK104" s="121">
        <f t="shared" ca="1" si="151"/>
        <v>0</v>
      </c>
      <c r="AL104" s="121">
        <f t="shared" ca="1" si="151"/>
        <v>0</v>
      </c>
      <c r="AM104" s="121">
        <f t="shared" ca="1" si="151"/>
        <v>0</v>
      </c>
      <c r="AN104" s="121">
        <f t="shared" ca="1" si="151"/>
        <v>0</v>
      </c>
      <c r="AO104" s="121">
        <f t="shared" ca="1" si="151"/>
        <v>0</v>
      </c>
      <c r="AP104" s="121">
        <f t="shared" ca="1" si="151"/>
        <v>0</v>
      </c>
      <c r="AQ104" s="121">
        <f t="shared" si="151"/>
        <v>0</v>
      </c>
      <c r="AR104" s="121">
        <f t="shared" ca="1" si="151"/>
        <v>0</v>
      </c>
      <c r="AS104" s="121">
        <f t="shared" ca="1" si="151"/>
        <v>0</v>
      </c>
      <c r="AT104" s="121">
        <f t="shared" ca="1" si="151"/>
        <v>0</v>
      </c>
      <c r="AU104" s="121">
        <f t="shared" ca="1" si="151"/>
        <v>0</v>
      </c>
    </row>
    <row r="105" spans="1:47">
      <c r="A105">
        <v>6</v>
      </c>
      <c r="C105" s="164"/>
      <c r="D105" s="50" t="str">
        <f t="shared" si="142"/>
        <v/>
      </c>
      <c r="E105" s="161" t="str">
        <f t="shared" si="143"/>
        <v/>
      </c>
      <c r="F105" s="43"/>
      <c r="G105" s="161" t="str">
        <f t="shared" si="144"/>
        <v/>
      </c>
      <c r="H105" s="43"/>
      <c r="I105" s="161" t="str">
        <f t="shared" si="145"/>
        <v/>
      </c>
      <c r="J105" s="43"/>
      <c r="K105" s="161" t="str">
        <f t="shared" si="146"/>
        <v/>
      </c>
      <c r="L105" s="43"/>
      <c r="M105" s="43"/>
      <c r="N105" s="43"/>
      <c r="O105" s="43"/>
      <c r="P105" s="163"/>
      <c r="AF105" s="44"/>
      <c r="AG105" s="45">
        <f ca="1">AR$94</f>
        <v>1</v>
      </c>
      <c r="AH105" s="121">
        <f t="shared" ref="AH105:AU105" ca="1" si="152">IF(ISNA(AH18),0,IF(AH18="",0,IF(AH$94=$AG105,1,0)*AH18))</f>
        <v>0</v>
      </c>
      <c r="AI105" s="121">
        <f t="shared" ca="1" si="152"/>
        <v>0</v>
      </c>
      <c r="AJ105" s="121">
        <f t="shared" ca="1" si="152"/>
        <v>0</v>
      </c>
      <c r="AK105" s="121">
        <f t="shared" ca="1" si="152"/>
        <v>0</v>
      </c>
      <c r="AL105" s="121">
        <f t="shared" ca="1" si="152"/>
        <v>0</v>
      </c>
      <c r="AM105" s="121">
        <f t="shared" ca="1" si="152"/>
        <v>0</v>
      </c>
      <c r="AN105" s="121">
        <f t="shared" ca="1" si="152"/>
        <v>0</v>
      </c>
      <c r="AO105" s="121">
        <f t="shared" ca="1" si="152"/>
        <v>0</v>
      </c>
      <c r="AP105" s="121">
        <f t="shared" ca="1" si="152"/>
        <v>0</v>
      </c>
      <c r="AQ105" s="121">
        <f t="shared" ca="1" si="152"/>
        <v>0</v>
      </c>
      <c r="AR105" s="121">
        <f t="shared" si="152"/>
        <v>0</v>
      </c>
      <c r="AS105" s="121">
        <f t="shared" ca="1" si="152"/>
        <v>0</v>
      </c>
      <c r="AT105" s="121">
        <f t="shared" ca="1" si="152"/>
        <v>0</v>
      </c>
      <c r="AU105" s="121">
        <f t="shared" ca="1" si="152"/>
        <v>0</v>
      </c>
    </row>
    <row r="106" spans="1:47">
      <c r="A106">
        <v>7</v>
      </c>
      <c r="C106" s="164"/>
      <c r="D106" s="50" t="str">
        <f t="shared" si="142"/>
        <v/>
      </c>
      <c r="E106" s="161" t="str">
        <f t="shared" si="143"/>
        <v/>
      </c>
      <c r="F106" s="43"/>
      <c r="G106" s="161" t="str">
        <f t="shared" si="144"/>
        <v/>
      </c>
      <c r="H106" s="43"/>
      <c r="I106" s="161" t="str">
        <f t="shared" si="145"/>
        <v/>
      </c>
      <c r="J106" s="43"/>
      <c r="K106" s="161" t="str">
        <f t="shared" si="146"/>
        <v/>
      </c>
      <c r="L106" s="43"/>
      <c r="M106" s="43"/>
      <c r="N106" s="43"/>
      <c r="O106" s="43"/>
      <c r="P106" s="163"/>
      <c r="AF106" s="44"/>
      <c r="AG106" s="45">
        <f ca="1">AS$94</f>
        <v>1</v>
      </c>
      <c r="AH106" s="121">
        <f t="shared" ref="AH106:AU106" ca="1" si="153">IF(ISNA(AH19),0,IF(AH19="",0,IF(AH$94=$AG106,1,0)*AH19))</f>
        <v>0</v>
      </c>
      <c r="AI106" s="121">
        <f t="shared" ca="1" si="153"/>
        <v>0</v>
      </c>
      <c r="AJ106" s="121">
        <f t="shared" ca="1" si="153"/>
        <v>0</v>
      </c>
      <c r="AK106" s="121">
        <f t="shared" ca="1" si="153"/>
        <v>0</v>
      </c>
      <c r="AL106" s="121">
        <f t="shared" ca="1" si="153"/>
        <v>0</v>
      </c>
      <c r="AM106" s="121">
        <f t="shared" ca="1" si="153"/>
        <v>0</v>
      </c>
      <c r="AN106" s="121">
        <f t="shared" ca="1" si="153"/>
        <v>0</v>
      </c>
      <c r="AO106" s="121">
        <f t="shared" ca="1" si="153"/>
        <v>0</v>
      </c>
      <c r="AP106" s="121">
        <f t="shared" ca="1" si="153"/>
        <v>0</v>
      </c>
      <c r="AQ106" s="121">
        <f t="shared" ca="1" si="153"/>
        <v>0</v>
      </c>
      <c r="AR106" s="121">
        <f t="shared" ca="1" si="153"/>
        <v>0</v>
      </c>
      <c r="AS106" s="121">
        <f t="shared" si="153"/>
        <v>0</v>
      </c>
      <c r="AT106" s="121">
        <f t="shared" ca="1" si="153"/>
        <v>0</v>
      </c>
      <c r="AU106" s="121">
        <f t="shared" ca="1" si="153"/>
        <v>0</v>
      </c>
    </row>
    <row r="107" spans="1:47">
      <c r="A107">
        <v>8</v>
      </c>
      <c r="C107" s="164"/>
      <c r="D107" s="50" t="str">
        <f t="shared" si="142"/>
        <v/>
      </c>
      <c r="E107" s="161" t="str">
        <f t="shared" si="143"/>
        <v/>
      </c>
      <c r="F107" s="43"/>
      <c r="G107" s="161" t="str">
        <f t="shared" si="144"/>
        <v/>
      </c>
      <c r="H107" s="43"/>
      <c r="I107" s="161" t="str">
        <f t="shared" si="145"/>
        <v/>
      </c>
      <c r="J107" s="43"/>
      <c r="K107" s="161" t="str">
        <f t="shared" si="146"/>
        <v/>
      </c>
      <c r="L107" s="43"/>
      <c r="M107" s="43"/>
      <c r="N107" s="43"/>
      <c r="O107" s="43"/>
      <c r="P107" s="163"/>
      <c r="AF107" s="44"/>
      <c r="AG107" s="45">
        <f ca="1">AT$94</f>
        <v>1</v>
      </c>
      <c r="AH107" s="121">
        <f t="shared" ref="AH107:AU107" ca="1" si="154">IF(ISNA(AH20),0,IF(AH20="",0,IF(AH$94=$AG107,1,0)*AH20))</f>
        <v>0</v>
      </c>
      <c r="AI107" s="121">
        <f t="shared" ca="1" si="154"/>
        <v>0</v>
      </c>
      <c r="AJ107" s="121">
        <f t="shared" ca="1" si="154"/>
        <v>0</v>
      </c>
      <c r="AK107" s="121">
        <f t="shared" ca="1" si="154"/>
        <v>0</v>
      </c>
      <c r="AL107" s="121">
        <f t="shared" ca="1" si="154"/>
        <v>0</v>
      </c>
      <c r="AM107" s="121">
        <f t="shared" ca="1" si="154"/>
        <v>0</v>
      </c>
      <c r="AN107" s="121">
        <f t="shared" ca="1" si="154"/>
        <v>0</v>
      </c>
      <c r="AO107" s="121">
        <f t="shared" ca="1" si="154"/>
        <v>0</v>
      </c>
      <c r="AP107" s="121">
        <f t="shared" ca="1" si="154"/>
        <v>0</v>
      </c>
      <c r="AQ107" s="121">
        <f t="shared" ca="1" si="154"/>
        <v>0</v>
      </c>
      <c r="AR107" s="121">
        <f t="shared" ca="1" si="154"/>
        <v>0</v>
      </c>
      <c r="AS107" s="121">
        <f t="shared" ca="1" si="154"/>
        <v>0</v>
      </c>
      <c r="AT107" s="121">
        <f t="shared" si="154"/>
        <v>0</v>
      </c>
      <c r="AU107" s="121">
        <f t="shared" ca="1" si="154"/>
        <v>0</v>
      </c>
    </row>
    <row r="108" spans="1:47">
      <c r="A108">
        <v>9</v>
      </c>
      <c r="C108" s="164"/>
      <c r="D108" s="50" t="str">
        <f t="shared" si="142"/>
        <v/>
      </c>
      <c r="E108" s="161" t="str">
        <f t="shared" si="143"/>
        <v/>
      </c>
      <c r="F108" s="43"/>
      <c r="G108" s="161" t="str">
        <f t="shared" si="144"/>
        <v/>
      </c>
      <c r="H108" s="43"/>
      <c r="I108" s="161" t="str">
        <f t="shared" si="145"/>
        <v/>
      </c>
      <c r="J108" s="43"/>
      <c r="K108" s="161" t="str">
        <f t="shared" si="146"/>
        <v/>
      </c>
      <c r="L108" s="43"/>
      <c r="M108" s="43"/>
      <c r="N108" s="43"/>
      <c r="O108" s="43"/>
      <c r="P108" s="163"/>
      <c r="AF108" s="44"/>
      <c r="AG108" s="45">
        <f ca="1">AU$94</f>
        <v>1</v>
      </c>
      <c r="AH108" s="121">
        <f t="shared" ref="AH108:AU108" ca="1" si="155">IF(ISNA(AH21),0,IF(AH21="",0,IF(AH$94=$AG108,1,0)*AH21))</f>
        <v>0</v>
      </c>
      <c r="AI108" s="121">
        <f t="shared" ca="1" si="155"/>
        <v>0</v>
      </c>
      <c r="AJ108" s="121">
        <f t="shared" ca="1" si="155"/>
        <v>0</v>
      </c>
      <c r="AK108" s="121">
        <f t="shared" ca="1" si="155"/>
        <v>0</v>
      </c>
      <c r="AL108" s="121">
        <f t="shared" ca="1" si="155"/>
        <v>0</v>
      </c>
      <c r="AM108" s="121">
        <f t="shared" ca="1" si="155"/>
        <v>0</v>
      </c>
      <c r="AN108" s="121">
        <f t="shared" ca="1" si="155"/>
        <v>0</v>
      </c>
      <c r="AO108" s="121">
        <f t="shared" ca="1" si="155"/>
        <v>0</v>
      </c>
      <c r="AP108" s="121">
        <f t="shared" ca="1" si="155"/>
        <v>0</v>
      </c>
      <c r="AQ108" s="121">
        <f t="shared" ca="1" si="155"/>
        <v>0</v>
      </c>
      <c r="AR108" s="121">
        <f t="shared" ca="1" si="155"/>
        <v>0</v>
      </c>
      <c r="AS108" s="121">
        <f t="shared" ca="1" si="155"/>
        <v>0</v>
      </c>
      <c r="AT108" s="121">
        <f t="shared" ca="1" si="155"/>
        <v>0</v>
      </c>
      <c r="AU108" s="121">
        <f t="shared" si="155"/>
        <v>0</v>
      </c>
    </row>
    <row r="109" spans="1:47">
      <c r="A109">
        <v>10</v>
      </c>
      <c r="C109" s="164"/>
      <c r="D109" s="50" t="str">
        <f t="shared" si="142"/>
        <v/>
      </c>
      <c r="E109" s="161" t="str">
        <f t="shared" si="143"/>
        <v/>
      </c>
      <c r="F109" s="43"/>
      <c r="G109" s="161" t="str">
        <f t="shared" si="144"/>
        <v/>
      </c>
      <c r="H109" s="43"/>
      <c r="I109" s="161" t="str">
        <f t="shared" si="145"/>
        <v/>
      </c>
      <c r="J109" s="43"/>
      <c r="K109" s="161" t="str">
        <f t="shared" si="146"/>
        <v/>
      </c>
      <c r="L109" s="43"/>
      <c r="M109" s="43"/>
      <c r="N109" s="43"/>
      <c r="O109" s="43"/>
      <c r="P109" s="163"/>
      <c r="AF109" s="44"/>
      <c r="AH109" s="139">
        <f t="shared" ref="AH109:AU109" ca="1" si="156">AH94-SUM(AH95:AH108)/100</f>
        <v>1</v>
      </c>
      <c r="AI109" s="139">
        <f t="shared" ca="1" si="156"/>
        <v>1</v>
      </c>
      <c r="AJ109" s="139">
        <f t="shared" ca="1" si="156"/>
        <v>1</v>
      </c>
      <c r="AK109" s="139">
        <f t="shared" ca="1" si="156"/>
        <v>1</v>
      </c>
      <c r="AL109" s="139">
        <f t="shared" ca="1" si="156"/>
        <v>1</v>
      </c>
      <c r="AM109" s="139">
        <f t="shared" ca="1" si="156"/>
        <v>1</v>
      </c>
      <c r="AN109" s="139">
        <f t="shared" ca="1" si="156"/>
        <v>1</v>
      </c>
      <c r="AO109" s="139">
        <f t="shared" ca="1" si="156"/>
        <v>1</v>
      </c>
      <c r="AP109" s="139">
        <f t="shared" ca="1" si="156"/>
        <v>1</v>
      </c>
      <c r="AQ109" s="139">
        <f t="shared" ca="1" si="156"/>
        <v>1</v>
      </c>
      <c r="AR109" s="139">
        <f t="shared" ca="1" si="156"/>
        <v>1</v>
      </c>
      <c r="AS109" s="139">
        <f t="shared" ca="1" si="156"/>
        <v>1</v>
      </c>
      <c r="AT109" s="139">
        <f t="shared" ca="1" si="156"/>
        <v>1</v>
      </c>
      <c r="AU109" s="139">
        <f t="shared" ca="1" si="156"/>
        <v>1</v>
      </c>
    </row>
    <row r="110" spans="1:47">
      <c r="A110">
        <v>11</v>
      </c>
      <c r="C110" s="164"/>
      <c r="D110" s="50" t="str">
        <f t="shared" si="142"/>
        <v/>
      </c>
      <c r="E110" s="161" t="str">
        <f t="shared" si="143"/>
        <v/>
      </c>
      <c r="F110" s="43"/>
      <c r="G110" s="161" t="str">
        <f t="shared" si="144"/>
        <v/>
      </c>
      <c r="H110" s="43"/>
      <c r="I110" s="161" t="str">
        <f t="shared" si="145"/>
        <v/>
      </c>
      <c r="J110" s="43"/>
      <c r="K110" s="161" t="str">
        <f t="shared" si="146"/>
        <v/>
      </c>
      <c r="L110" s="43"/>
      <c r="M110" s="43"/>
      <c r="N110" s="43"/>
      <c r="O110" s="43"/>
      <c r="P110" s="163"/>
      <c r="AF110" s="44"/>
      <c r="AG110" t="s">
        <v>212</v>
      </c>
      <c r="AH110" s="118">
        <f t="shared" ref="AH110:AU110" ca="1" si="157">RANK(AH109,$AH$109:$AU$109,1)</f>
        <v>1</v>
      </c>
      <c r="AI110" s="119">
        <f t="shared" ca="1" si="157"/>
        <v>1</v>
      </c>
      <c r="AJ110" s="119">
        <f t="shared" ca="1" si="157"/>
        <v>1</v>
      </c>
      <c r="AK110" s="119">
        <f t="shared" ca="1" si="157"/>
        <v>1</v>
      </c>
      <c r="AL110" s="119">
        <f t="shared" ca="1" si="157"/>
        <v>1</v>
      </c>
      <c r="AM110" s="119">
        <f t="shared" ca="1" si="157"/>
        <v>1</v>
      </c>
      <c r="AN110" s="119">
        <f t="shared" ca="1" si="157"/>
        <v>1</v>
      </c>
      <c r="AO110" s="119">
        <f t="shared" ca="1" si="157"/>
        <v>1</v>
      </c>
      <c r="AP110" s="119">
        <f t="shared" ca="1" si="157"/>
        <v>1</v>
      </c>
      <c r="AQ110" s="119">
        <f t="shared" ca="1" si="157"/>
        <v>1</v>
      </c>
      <c r="AR110" s="119">
        <f t="shared" ca="1" si="157"/>
        <v>1</v>
      </c>
      <c r="AS110" s="119">
        <f t="shared" ca="1" si="157"/>
        <v>1</v>
      </c>
      <c r="AT110" s="119">
        <f t="shared" ca="1" si="157"/>
        <v>1</v>
      </c>
      <c r="AU110" s="120">
        <f t="shared" ca="1" si="157"/>
        <v>1</v>
      </c>
    </row>
    <row r="111" spans="1:47">
      <c r="A111">
        <v>12</v>
      </c>
      <c r="C111" s="164"/>
      <c r="D111" s="50" t="str">
        <f t="shared" si="142"/>
        <v/>
      </c>
      <c r="E111" s="161" t="str">
        <f t="shared" si="143"/>
        <v/>
      </c>
      <c r="F111" s="43"/>
      <c r="G111" s="161" t="str">
        <f t="shared" si="144"/>
        <v/>
      </c>
      <c r="H111" s="43"/>
      <c r="I111" s="161" t="str">
        <f t="shared" si="145"/>
        <v/>
      </c>
      <c r="J111" s="43"/>
      <c r="K111" s="161" t="str">
        <f t="shared" si="146"/>
        <v/>
      </c>
      <c r="L111" s="43"/>
      <c r="M111" s="43"/>
      <c r="N111" s="43"/>
      <c r="O111" s="43"/>
      <c r="P111" s="163"/>
      <c r="AF111" s="44"/>
      <c r="AG111" s="45">
        <f ca="1">AH110</f>
        <v>1</v>
      </c>
      <c r="AH111" s="121">
        <f t="shared" ref="AH111:AU111" si="158">IF(ISNA(AH8),0,IF(AH8="",0,IF(AH$110=$AG111,1,0)*AH8))</f>
        <v>0</v>
      </c>
      <c r="AI111" s="121">
        <f t="shared" ca="1" si="158"/>
        <v>0</v>
      </c>
      <c r="AJ111" s="121">
        <f t="shared" ca="1" si="158"/>
        <v>0</v>
      </c>
      <c r="AK111" s="121">
        <f t="shared" ca="1" si="158"/>
        <v>0</v>
      </c>
      <c r="AL111" s="121">
        <f t="shared" ca="1" si="158"/>
        <v>0</v>
      </c>
      <c r="AM111" s="121">
        <f t="shared" ca="1" si="158"/>
        <v>0</v>
      </c>
      <c r="AN111" s="121">
        <f t="shared" ca="1" si="158"/>
        <v>0</v>
      </c>
      <c r="AO111" s="121">
        <f t="shared" ca="1" si="158"/>
        <v>0</v>
      </c>
      <c r="AP111" s="121">
        <f t="shared" ca="1" si="158"/>
        <v>0</v>
      </c>
      <c r="AQ111" s="121">
        <f t="shared" ca="1" si="158"/>
        <v>0</v>
      </c>
      <c r="AR111" s="121">
        <f t="shared" ca="1" si="158"/>
        <v>0</v>
      </c>
      <c r="AS111" s="121">
        <f t="shared" ca="1" si="158"/>
        <v>0</v>
      </c>
      <c r="AT111" s="121">
        <f t="shared" ca="1" si="158"/>
        <v>0</v>
      </c>
      <c r="AU111" s="121">
        <f t="shared" ca="1" si="158"/>
        <v>0</v>
      </c>
    </row>
    <row r="112" spans="1:47">
      <c r="A112">
        <v>13</v>
      </c>
      <c r="C112" s="164"/>
      <c r="D112" s="50" t="str">
        <f t="shared" si="142"/>
        <v/>
      </c>
      <c r="E112" s="161" t="str">
        <f t="shared" si="143"/>
        <v/>
      </c>
      <c r="F112" s="43"/>
      <c r="G112" s="161" t="str">
        <f t="shared" si="144"/>
        <v/>
      </c>
      <c r="H112" s="43"/>
      <c r="I112" s="161" t="str">
        <f t="shared" si="145"/>
        <v/>
      </c>
      <c r="J112" s="43"/>
      <c r="K112" s="161" t="str">
        <f t="shared" si="146"/>
        <v/>
      </c>
      <c r="L112" s="43"/>
      <c r="M112" s="43"/>
      <c r="N112" s="43"/>
      <c r="O112" s="43"/>
      <c r="P112" s="163"/>
      <c r="AF112" s="44"/>
      <c r="AG112" s="45">
        <f ca="1">AI110</f>
        <v>1</v>
      </c>
      <c r="AH112" s="121">
        <f t="shared" ref="AH112:AU112" ca="1" si="159">IF(ISNA(AH9),0,IF(AH9="",0,IF(AH$110=$AG112,1,0)*AH9))</f>
        <v>0</v>
      </c>
      <c r="AI112" s="121">
        <f t="shared" si="159"/>
        <v>0</v>
      </c>
      <c r="AJ112" s="121">
        <f t="shared" ca="1" si="159"/>
        <v>0</v>
      </c>
      <c r="AK112" s="121">
        <f t="shared" ca="1" si="159"/>
        <v>0</v>
      </c>
      <c r="AL112" s="121">
        <f t="shared" ca="1" si="159"/>
        <v>0</v>
      </c>
      <c r="AM112" s="121">
        <f t="shared" ca="1" si="159"/>
        <v>0</v>
      </c>
      <c r="AN112" s="121">
        <f t="shared" ca="1" si="159"/>
        <v>0</v>
      </c>
      <c r="AO112" s="121">
        <f t="shared" ca="1" si="159"/>
        <v>0</v>
      </c>
      <c r="AP112" s="121">
        <f t="shared" ca="1" si="159"/>
        <v>0</v>
      </c>
      <c r="AQ112" s="121">
        <f t="shared" ca="1" si="159"/>
        <v>0</v>
      </c>
      <c r="AR112" s="121">
        <f t="shared" ca="1" si="159"/>
        <v>0</v>
      </c>
      <c r="AS112" s="121">
        <f t="shared" ca="1" si="159"/>
        <v>0</v>
      </c>
      <c r="AT112" s="121">
        <f t="shared" ca="1" si="159"/>
        <v>0</v>
      </c>
      <c r="AU112" s="121">
        <f t="shared" ca="1" si="159"/>
        <v>0</v>
      </c>
    </row>
    <row r="113" spans="1:47">
      <c r="C113" s="164"/>
      <c r="D113" s="43"/>
      <c r="E113" s="43"/>
      <c r="F113" s="43"/>
      <c r="G113" s="43"/>
      <c r="H113" s="43"/>
      <c r="I113" s="43"/>
      <c r="J113" s="43"/>
      <c r="K113" s="43"/>
      <c r="L113" s="43"/>
      <c r="M113" s="43"/>
      <c r="N113" s="43"/>
      <c r="O113" s="43"/>
      <c r="P113" s="163"/>
      <c r="AF113" s="44"/>
      <c r="AG113" s="45">
        <f ca="1">AJ110</f>
        <v>1</v>
      </c>
      <c r="AH113" s="121">
        <f t="shared" ref="AH113:AU113" ca="1" si="160">IF(ISNA(AH10),0,IF(AH10="",0,IF(AH$110=$AG113,1,0)*AH10))</f>
        <v>0</v>
      </c>
      <c r="AI113" s="121">
        <f t="shared" ca="1" si="160"/>
        <v>0</v>
      </c>
      <c r="AJ113" s="121">
        <f t="shared" si="160"/>
        <v>0</v>
      </c>
      <c r="AK113" s="121">
        <f t="shared" ca="1" si="160"/>
        <v>0</v>
      </c>
      <c r="AL113" s="121">
        <f t="shared" ca="1" si="160"/>
        <v>0</v>
      </c>
      <c r="AM113" s="121">
        <f t="shared" ca="1" si="160"/>
        <v>0</v>
      </c>
      <c r="AN113" s="121">
        <f t="shared" ca="1" si="160"/>
        <v>0</v>
      </c>
      <c r="AO113" s="121">
        <f t="shared" ca="1" si="160"/>
        <v>0</v>
      </c>
      <c r="AP113" s="121">
        <f t="shared" ca="1" si="160"/>
        <v>0</v>
      </c>
      <c r="AQ113" s="121">
        <f t="shared" ca="1" si="160"/>
        <v>0</v>
      </c>
      <c r="AR113" s="121">
        <f t="shared" ca="1" si="160"/>
        <v>0</v>
      </c>
      <c r="AS113" s="121">
        <f t="shared" ca="1" si="160"/>
        <v>0</v>
      </c>
      <c r="AT113" s="121">
        <f t="shared" ca="1" si="160"/>
        <v>0</v>
      </c>
      <c r="AU113" s="121">
        <f t="shared" ca="1" si="160"/>
        <v>0</v>
      </c>
    </row>
    <row r="114" spans="1:47">
      <c r="C114" s="164"/>
      <c r="D114" s="43"/>
      <c r="E114" s="43"/>
      <c r="F114" s="43"/>
      <c r="G114" s="43"/>
      <c r="H114" s="43"/>
      <c r="I114" s="43"/>
      <c r="J114" s="43"/>
      <c r="K114" s="43"/>
      <c r="L114" s="43"/>
      <c r="M114" s="43"/>
      <c r="N114" s="43"/>
      <c r="O114" s="43"/>
      <c r="P114" s="163"/>
      <c r="AF114" s="44"/>
      <c r="AG114" s="45">
        <f ca="1">AK110</f>
        <v>1</v>
      </c>
      <c r="AH114" s="121">
        <f t="shared" ref="AH114:AU114" ca="1" si="161">IF(ISNA(AH11),0,IF(AH11="",0,IF(AH$110=$AG114,1,0)*AH11))</f>
        <v>0</v>
      </c>
      <c r="AI114" s="121">
        <f t="shared" ca="1" si="161"/>
        <v>0</v>
      </c>
      <c r="AJ114" s="121">
        <f t="shared" ca="1" si="161"/>
        <v>0</v>
      </c>
      <c r="AK114" s="121">
        <f t="shared" si="161"/>
        <v>0</v>
      </c>
      <c r="AL114" s="121">
        <f t="shared" ca="1" si="161"/>
        <v>0</v>
      </c>
      <c r="AM114" s="121">
        <f t="shared" ca="1" si="161"/>
        <v>0</v>
      </c>
      <c r="AN114" s="121">
        <f t="shared" ca="1" si="161"/>
        <v>0</v>
      </c>
      <c r="AO114" s="121">
        <f t="shared" ca="1" si="161"/>
        <v>0</v>
      </c>
      <c r="AP114" s="121">
        <f t="shared" ca="1" si="161"/>
        <v>0</v>
      </c>
      <c r="AQ114" s="121">
        <f t="shared" ca="1" si="161"/>
        <v>0</v>
      </c>
      <c r="AR114" s="121">
        <f t="shared" ca="1" si="161"/>
        <v>0</v>
      </c>
      <c r="AS114" s="121">
        <f t="shared" ca="1" si="161"/>
        <v>0</v>
      </c>
      <c r="AT114" s="121">
        <f t="shared" ca="1" si="161"/>
        <v>0</v>
      </c>
      <c r="AU114" s="121">
        <f t="shared" ca="1" si="161"/>
        <v>0</v>
      </c>
    </row>
    <row r="115" spans="1:47">
      <c r="C115" s="164"/>
      <c r="D115" s="43"/>
      <c r="E115" s="43"/>
      <c r="F115" s="43"/>
      <c r="G115" s="43"/>
      <c r="H115" s="43"/>
      <c r="I115" s="43"/>
      <c r="J115" s="43"/>
      <c r="K115" s="43"/>
      <c r="L115" s="43"/>
      <c r="M115" s="43"/>
      <c r="N115" s="43"/>
      <c r="O115" s="43"/>
      <c r="P115" s="163"/>
      <c r="AF115" s="44"/>
      <c r="AG115" s="45">
        <f ca="1">AL110</f>
        <v>1</v>
      </c>
      <c r="AH115" s="121">
        <f t="shared" ref="AH115:AU115" ca="1" si="162">IF(ISNA(AH12),0,IF(AH12="",0,IF(AH$110=$AG115,1,0)*AH12))</f>
        <v>0</v>
      </c>
      <c r="AI115" s="121">
        <f t="shared" ca="1" si="162"/>
        <v>0</v>
      </c>
      <c r="AJ115" s="121">
        <f t="shared" ca="1" si="162"/>
        <v>0</v>
      </c>
      <c r="AK115" s="121">
        <f t="shared" ca="1" si="162"/>
        <v>0</v>
      </c>
      <c r="AL115" s="121">
        <f t="shared" si="162"/>
        <v>0</v>
      </c>
      <c r="AM115" s="121">
        <f t="shared" ca="1" si="162"/>
        <v>0</v>
      </c>
      <c r="AN115" s="121">
        <f t="shared" ca="1" si="162"/>
        <v>0</v>
      </c>
      <c r="AO115" s="121">
        <f t="shared" ca="1" si="162"/>
        <v>0</v>
      </c>
      <c r="AP115" s="121">
        <f t="shared" ca="1" si="162"/>
        <v>0</v>
      </c>
      <c r="AQ115" s="121">
        <f t="shared" ca="1" si="162"/>
        <v>0</v>
      </c>
      <c r="AR115" s="121">
        <f t="shared" ca="1" si="162"/>
        <v>0</v>
      </c>
      <c r="AS115" s="121">
        <f t="shared" ca="1" si="162"/>
        <v>0</v>
      </c>
      <c r="AT115" s="121">
        <f t="shared" ca="1" si="162"/>
        <v>0</v>
      </c>
      <c r="AU115" s="121">
        <f t="shared" ca="1" si="162"/>
        <v>0</v>
      </c>
    </row>
    <row r="116" spans="1:47">
      <c r="A116">
        <v>0</v>
      </c>
      <c r="C116" s="164"/>
      <c r="D116" s="50" t="s">
        <v>213</v>
      </c>
      <c r="E116" s="50" t="s">
        <v>214</v>
      </c>
      <c r="F116" s="50" t="s">
        <v>215</v>
      </c>
      <c r="G116" s="165" t="s">
        <v>216</v>
      </c>
      <c r="H116" s="165" t="s">
        <v>215</v>
      </c>
      <c r="I116" s="50" t="s">
        <v>217</v>
      </c>
      <c r="J116" s="165" t="s">
        <v>215</v>
      </c>
      <c r="K116" s="50" t="s">
        <v>218</v>
      </c>
      <c r="L116" s="165" t="s">
        <v>215</v>
      </c>
      <c r="M116" s="50" t="s">
        <v>219</v>
      </c>
      <c r="N116" s="50" t="s">
        <v>215</v>
      </c>
      <c r="O116" s="43"/>
      <c r="P116" s="163"/>
      <c r="AF116" s="44"/>
      <c r="AG116" s="45">
        <f ca="1">AM110</f>
        <v>1</v>
      </c>
      <c r="AH116" s="121">
        <f t="shared" ref="AH116:AU116" ca="1" si="163">IF(ISNA(AH13),0,IF(AH13="",0,IF(AH$110=$AG116,1,0)*AH13))</f>
        <v>0</v>
      </c>
      <c r="AI116" s="121">
        <f t="shared" ca="1" si="163"/>
        <v>0</v>
      </c>
      <c r="AJ116" s="121">
        <f t="shared" ca="1" si="163"/>
        <v>0</v>
      </c>
      <c r="AK116" s="121">
        <f t="shared" ca="1" si="163"/>
        <v>0</v>
      </c>
      <c r="AL116" s="121">
        <f t="shared" ca="1" si="163"/>
        <v>0</v>
      </c>
      <c r="AM116" s="121">
        <f t="shared" si="163"/>
        <v>0</v>
      </c>
      <c r="AN116" s="121">
        <f t="shared" ca="1" si="163"/>
        <v>0</v>
      </c>
      <c r="AO116" s="121">
        <f t="shared" ca="1" si="163"/>
        <v>0</v>
      </c>
      <c r="AP116" s="121">
        <f t="shared" ca="1" si="163"/>
        <v>0</v>
      </c>
      <c r="AQ116" s="121">
        <f t="shared" ca="1" si="163"/>
        <v>0</v>
      </c>
      <c r="AR116" s="121">
        <f t="shared" ca="1" si="163"/>
        <v>0</v>
      </c>
      <c r="AS116" s="121">
        <f t="shared" ca="1" si="163"/>
        <v>0</v>
      </c>
      <c r="AT116" s="121">
        <f t="shared" ca="1" si="163"/>
        <v>0</v>
      </c>
      <c r="AU116" s="121">
        <f t="shared" ca="1" si="163"/>
        <v>0</v>
      </c>
    </row>
    <row r="117" spans="1:47">
      <c r="A117">
        <v>1</v>
      </c>
      <c r="C117" s="164"/>
      <c r="D117" s="50" t="str">
        <f t="shared" ref="D117:D129" si="164">IF($A117&gt;$B$2,"",CONCATENATE("| ",A117," |"))</f>
        <v>| 1 |</v>
      </c>
      <c r="E117" s="50" t="str">
        <f t="shared" ref="E117:E129" ca="1" si="165">IF($A117&gt;$B$2,"",G6)</f>
        <v>休み</v>
      </c>
      <c r="F117" s="50" t="str">
        <f t="shared" ref="F117:F129" si="166">IF($A117&gt;$B$2,"",CONCATENATE("| "))</f>
        <v xml:space="preserve">| </v>
      </c>
      <c r="G117" s="50">
        <f t="shared" ref="G117:G129" ca="1" si="167">IF($A117&gt;$B$2,"",H6)</f>
        <v>0</v>
      </c>
      <c r="H117" s="50" t="str">
        <f t="shared" ref="H117:H129" si="168">IF($A117&gt;$B$2,"",CONCATENATE("| "))</f>
        <v xml:space="preserve">| </v>
      </c>
      <c r="I117" s="165"/>
      <c r="J117" s="165" t="s">
        <v>215</v>
      </c>
      <c r="K117" s="50"/>
      <c r="L117" s="165" t="s">
        <v>215</v>
      </c>
      <c r="M117" s="50"/>
      <c r="N117" s="50" t="s">
        <v>215</v>
      </c>
      <c r="O117" s="43"/>
      <c r="P117" s="163"/>
      <c r="AF117" s="44"/>
      <c r="AG117" s="45">
        <f ca="1">AN110</f>
        <v>1</v>
      </c>
      <c r="AH117" s="121">
        <f t="shared" ref="AH117:AU117" ca="1" si="169">IF(ISNA(AH14),0,IF(AH14="",0,IF(AH$110=$AG117,1,0)*AH14))</f>
        <v>0</v>
      </c>
      <c r="AI117" s="121">
        <f t="shared" ca="1" si="169"/>
        <v>0</v>
      </c>
      <c r="AJ117" s="121">
        <f t="shared" ca="1" si="169"/>
        <v>0</v>
      </c>
      <c r="AK117" s="121">
        <f t="shared" ca="1" si="169"/>
        <v>0</v>
      </c>
      <c r="AL117" s="121">
        <f t="shared" ca="1" si="169"/>
        <v>0</v>
      </c>
      <c r="AM117" s="121">
        <f t="shared" ca="1" si="169"/>
        <v>0</v>
      </c>
      <c r="AN117" s="121">
        <f t="shared" si="169"/>
        <v>0</v>
      </c>
      <c r="AO117" s="121">
        <f t="shared" ca="1" si="169"/>
        <v>0</v>
      </c>
      <c r="AP117" s="121">
        <f t="shared" ca="1" si="169"/>
        <v>0</v>
      </c>
      <c r="AQ117" s="121">
        <f t="shared" ca="1" si="169"/>
        <v>0</v>
      </c>
      <c r="AR117" s="121">
        <f t="shared" ca="1" si="169"/>
        <v>0</v>
      </c>
      <c r="AS117" s="121">
        <f t="shared" ca="1" si="169"/>
        <v>0</v>
      </c>
      <c r="AT117" s="121">
        <f t="shared" ca="1" si="169"/>
        <v>0</v>
      </c>
      <c r="AU117" s="121">
        <f t="shared" ca="1" si="169"/>
        <v>0</v>
      </c>
    </row>
    <row r="118" spans="1:47">
      <c r="A118">
        <v>2</v>
      </c>
      <c r="C118" s="164"/>
      <c r="D118" s="50" t="str">
        <f t="shared" si="164"/>
        <v>| 2 |</v>
      </c>
      <c r="E118" s="50" t="str">
        <f t="shared" ca="1" si="165"/>
        <v>てんし</v>
      </c>
      <c r="F118" s="50" t="str">
        <f t="shared" si="166"/>
        <v xml:space="preserve">| </v>
      </c>
      <c r="G118" s="50">
        <f t="shared" ca="1" si="167"/>
        <v>0</v>
      </c>
      <c r="H118" s="50" t="str">
        <f t="shared" si="168"/>
        <v xml:space="preserve">| </v>
      </c>
      <c r="I118" s="165"/>
      <c r="J118" s="165" t="s">
        <v>215</v>
      </c>
      <c r="K118" s="50"/>
      <c r="L118" s="165" t="s">
        <v>215</v>
      </c>
      <c r="M118" s="50"/>
      <c r="N118" s="50" t="s">
        <v>215</v>
      </c>
      <c r="O118" s="43"/>
      <c r="P118" s="163"/>
      <c r="AF118" s="44"/>
      <c r="AG118" s="45">
        <f ca="1">AO110</f>
        <v>1</v>
      </c>
      <c r="AH118" s="121">
        <f t="shared" ref="AH118:AU118" ca="1" si="170">IF(ISNA(AH15),0,IF(AH15="",0,IF(AH$110=$AG118,1,0)*AH15))</f>
        <v>0</v>
      </c>
      <c r="AI118" s="121">
        <f t="shared" ca="1" si="170"/>
        <v>0</v>
      </c>
      <c r="AJ118" s="121">
        <f t="shared" ca="1" si="170"/>
        <v>0</v>
      </c>
      <c r="AK118" s="121">
        <f t="shared" ca="1" si="170"/>
        <v>0</v>
      </c>
      <c r="AL118" s="121">
        <f t="shared" ca="1" si="170"/>
        <v>0</v>
      </c>
      <c r="AM118" s="121">
        <f t="shared" ca="1" si="170"/>
        <v>0</v>
      </c>
      <c r="AN118" s="121">
        <f t="shared" ca="1" si="170"/>
        <v>0</v>
      </c>
      <c r="AO118" s="121">
        <f t="shared" si="170"/>
        <v>0</v>
      </c>
      <c r="AP118" s="121">
        <f t="shared" ca="1" si="170"/>
        <v>0</v>
      </c>
      <c r="AQ118" s="121">
        <f t="shared" ca="1" si="170"/>
        <v>0</v>
      </c>
      <c r="AR118" s="121">
        <f t="shared" ca="1" si="170"/>
        <v>0</v>
      </c>
      <c r="AS118" s="121">
        <f t="shared" ca="1" si="170"/>
        <v>0</v>
      </c>
      <c r="AT118" s="121">
        <f t="shared" ca="1" si="170"/>
        <v>0</v>
      </c>
      <c r="AU118" s="121">
        <f t="shared" ca="1" si="170"/>
        <v>0</v>
      </c>
    </row>
    <row r="119" spans="1:47">
      <c r="A119">
        <v>3</v>
      </c>
      <c r="C119" s="164"/>
      <c r="D119" s="50" t="str">
        <f t="shared" si="164"/>
        <v>| 3 |</v>
      </c>
      <c r="E119" s="50" t="str">
        <f t="shared" ca="1" si="165"/>
        <v>FRE</v>
      </c>
      <c r="F119" s="50" t="str">
        <f t="shared" si="166"/>
        <v xml:space="preserve">| </v>
      </c>
      <c r="G119" s="50">
        <f t="shared" ca="1" si="167"/>
        <v>0</v>
      </c>
      <c r="H119" s="50" t="str">
        <f t="shared" si="168"/>
        <v xml:space="preserve">| </v>
      </c>
      <c r="I119" s="165"/>
      <c r="J119" s="165" t="s">
        <v>215</v>
      </c>
      <c r="K119" s="50"/>
      <c r="L119" s="165" t="s">
        <v>215</v>
      </c>
      <c r="M119" s="50"/>
      <c r="N119" s="50" t="s">
        <v>215</v>
      </c>
      <c r="O119" s="43"/>
      <c r="P119" s="163"/>
      <c r="AF119" s="44"/>
      <c r="AG119" s="45">
        <f ca="1">AP110</f>
        <v>1</v>
      </c>
      <c r="AH119" s="121">
        <f t="shared" ref="AH119:AU119" ca="1" si="171">IF(ISNA(AH16),0,IF(AH16="",0,IF(AH$110=$AG119,1,0)*AH16))</f>
        <v>0</v>
      </c>
      <c r="AI119" s="121">
        <f t="shared" ca="1" si="171"/>
        <v>0</v>
      </c>
      <c r="AJ119" s="121">
        <f t="shared" ca="1" si="171"/>
        <v>0</v>
      </c>
      <c r="AK119" s="121">
        <f t="shared" ca="1" si="171"/>
        <v>0</v>
      </c>
      <c r="AL119" s="121">
        <f t="shared" ca="1" si="171"/>
        <v>0</v>
      </c>
      <c r="AM119" s="121">
        <f t="shared" ca="1" si="171"/>
        <v>0</v>
      </c>
      <c r="AN119" s="121">
        <f t="shared" ca="1" si="171"/>
        <v>0</v>
      </c>
      <c r="AO119" s="121">
        <f t="shared" ca="1" si="171"/>
        <v>0</v>
      </c>
      <c r="AP119" s="121">
        <f t="shared" si="171"/>
        <v>0</v>
      </c>
      <c r="AQ119" s="121">
        <f t="shared" ca="1" si="171"/>
        <v>0</v>
      </c>
      <c r="AR119" s="121">
        <f t="shared" ca="1" si="171"/>
        <v>0</v>
      </c>
      <c r="AS119" s="121">
        <f t="shared" ca="1" si="171"/>
        <v>0</v>
      </c>
      <c r="AT119" s="121">
        <f t="shared" ca="1" si="171"/>
        <v>0</v>
      </c>
      <c r="AU119" s="121">
        <f t="shared" ca="1" si="171"/>
        <v>0</v>
      </c>
    </row>
    <row r="120" spans="1:47">
      <c r="A120">
        <v>4</v>
      </c>
      <c r="C120" s="164"/>
      <c r="D120" s="50" t="str">
        <f t="shared" si="164"/>
        <v>| 4 |</v>
      </c>
      <c r="E120" s="50" t="str">
        <f t="shared" ca="1" si="165"/>
        <v>YDK</v>
      </c>
      <c r="F120" s="50" t="str">
        <f t="shared" si="166"/>
        <v xml:space="preserve">| </v>
      </c>
      <c r="G120" s="50">
        <f t="shared" ca="1" si="167"/>
        <v>0</v>
      </c>
      <c r="H120" s="50" t="str">
        <f t="shared" si="168"/>
        <v xml:space="preserve">| </v>
      </c>
      <c r="I120" s="165"/>
      <c r="J120" s="165" t="s">
        <v>215</v>
      </c>
      <c r="K120" s="50"/>
      <c r="L120" s="165" t="s">
        <v>215</v>
      </c>
      <c r="M120" s="50"/>
      <c r="N120" s="50" t="s">
        <v>215</v>
      </c>
      <c r="O120" s="43"/>
      <c r="P120" s="163"/>
      <c r="AF120" s="44"/>
      <c r="AG120" s="45">
        <f ca="1">AQ$110</f>
        <v>1</v>
      </c>
      <c r="AH120" s="121">
        <f t="shared" ref="AH120:AU120" ca="1" si="172">IF(ISNA(AH17),0,IF(AH17="",0,IF(AH$110=$AG120,1,0)*AH17))</f>
        <v>0</v>
      </c>
      <c r="AI120" s="121">
        <f t="shared" ca="1" si="172"/>
        <v>0</v>
      </c>
      <c r="AJ120" s="121">
        <f t="shared" ca="1" si="172"/>
        <v>0</v>
      </c>
      <c r="AK120" s="121">
        <f t="shared" ca="1" si="172"/>
        <v>0</v>
      </c>
      <c r="AL120" s="121">
        <f t="shared" ca="1" si="172"/>
        <v>0</v>
      </c>
      <c r="AM120" s="121">
        <f t="shared" ca="1" si="172"/>
        <v>0</v>
      </c>
      <c r="AN120" s="121">
        <f t="shared" ca="1" si="172"/>
        <v>0</v>
      </c>
      <c r="AO120" s="121">
        <f t="shared" ca="1" si="172"/>
        <v>0</v>
      </c>
      <c r="AP120" s="121">
        <f t="shared" ca="1" si="172"/>
        <v>0</v>
      </c>
      <c r="AQ120" s="121">
        <f t="shared" si="172"/>
        <v>0</v>
      </c>
      <c r="AR120" s="121">
        <f t="shared" ca="1" si="172"/>
        <v>0</v>
      </c>
      <c r="AS120" s="121">
        <f t="shared" ca="1" si="172"/>
        <v>0</v>
      </c>
      <c r="AT120" s="121">
        <f t="shared" ca="1" si="172"/>
        <v>0</v>
      </c>
      <c r="AU120" s="121">
        <f t="shared" ca="1" si="172"/>
        <v>0</v>
      </c>
    </row>
    <row r="121" spans="1:47">
      <c r="A121">
        <v>5</v>
      </c>
      <c r="C121" s="164"/>
      <c r="D121" s="50" t="str">
        <f t="shared" si="164"/>
        <v>| 5 |</v>
      </c>
      <c r="E121" s="50" t="str">
        <f t="shared" ca="1" si="165"/>
        <v>さんぽ</v>
      </c>
      <c r="F121" s="50" t="str">
        <f t="shared" si="166"/>
        <v xml:space="preserve">| </v>
      </c>
      <c r="G121" s="50">
        <f t="shared" ca="1" si="167"/>
        <v>0</v>
      </c>
      <c r="H121" s="50" t="str">
        <f t="shared" si="168"/>
        <v xml:space="preserve">| </v>
      </c>
      <c r="I121" s="165"/>
      <c r="J121" s="165" t="s">
        <v>215</v>
      </c>
      <c r="K121" s="50"/>
      <c r="L121" s="165" t="s">
        <v>215</v>
      </c>
      <c r="M121" s="50"/>
      <c r="N121" s="50" t="s">
        <v>215</v>
      </c>
      <c r="O121" s="43"/>
      <c r="P121" s="163"/>
      <c r="AF121" s="44"/>
      <c r="AG121" s="45">
        <f ca="1">AR$110</f>
        <v>1</v>
      </c>
      <c r="AH121" s="121">
        <f t="shared" ref="AH121:AU121" ca="1" si="173">IF(ISNA(AH18),0,IF(AH18="",0,IF(AH$110=$AG121,1,0)*AH18))</f>
        <v>0</v>
      </c>
      <c r="AI121" s="121">
        <f t="shared" ca="1" si="173"/>
        <v>0</v>
      </c>
      <c r="AJ121" s="121">
        <f t="shared" ca="1" si="173"/>
        <v>0</v>
      </c>
      <c r="AK121" s="121">
        <f t="shared" ca="1" si="173"/>
        <v>0</v>
      </c>
      <c r="AL121" s="121">
        <f t="shared" ca="1" si="173"/>
        <v>0</v>
      </c>
      <c r="AM121" s="121">
        <f t="shared" ca="1" si="173"/>
        <v>0</v>
      </c>
      <c r="AN121" s="121">
        <f t="shared" ca="1" si="173"/>
        <v>0</v>
      </c>
      <c r="AO121" s="121">
        <f t="shared" ca="1" si="173"/>
        <v>0</v>
      </c>
      <c r="AP121" s="121">
        <f t="shared" ca="1" si="173"/>
        <v>0</v>
      </c>
      <c r="AQ121" s="121">
        <f t="shared" ca="1" si="173"/>
        <v>0</v>
      </c>
      <c r="AR121" s="121">
        <f t="shared" si="173"/>
        <v>0</v>
      </c>
      <c r="AS121" s="121">
        <f t="shared" ca="1" si="173"/>
        <v>0</v>
      </c>
      <c r="AT121" s="121">
        <f t="shared" ca="1" si="173"/>
        <v>0</v>
      </c>
      <c r="AU121" s="121">
        <f t="shared" ca="1" si="173"/>
        <v>0</v>
      </c>
    </row>
    <row r="122" spans="1:47">
      <c r="A122">
        <v>6</v>
      </c>
      <c r="C122" s="164"/>
      <c r="D122" s="50" t="str">
        <f t="shared" si="164"/>
        <v>| 6 |</v>
      </c>
      <c r="E122" s="50" t="str">
        <f t="shared" ca="1" si="165"/>
        <v>SED</v>
      </c>
      <c r="F122" s="50" t="str">
        <f t="shared" si="166"/>
        <v xml:space="preserve">| </v>
      </c>
      <c r="G122" s="50">
        <f t="shared" ca="1" si="167"/>
        <v>0</v>
      </c>
      <c r="H122" s="50" t="str">
        <f t="shared" si="168"/>
        <v xml:space="preserve">| </v>
      </c>
      <c r="I122" s="165"/>
      <c r="J122" s="165" t="s">
        <v>215</v>
      </c>
      <c r="K122" s="50"/>
      <c r="L122" s="165" t="s">
        <v>215</v>
      </c>
      <c r="M122" s="50"/>
      <c r="N122" s="50" t="s">
        <v>215</v>
      </c>
      <c r="O122" s="43"/>
      <c r="P122" s="163"/>
      <c r="AF122" s="44"/>
      <c r="AG122" s="45">
        <f ca="1">AS$110</f>
        <v>1</v>
      </c>
      <c r="AH122" s="121">
        <f t="shared" ref="AH122:AU122" ca="1" si="174">IF(ISNA(AH19),0,IF(AH19="",0,IF(AH$110=$AG122,1,0)*AH19))</f>
        <v>0</v>
      </c>
      <c r="AI122" s="121">
        <f t="shared" ca="1" si="174"/>
        <v>0</v>
      </c>
      <c r="AJ122" s="121">
        <f t="shared" ca="1" si="174"/>
        <v>0</v>
      </c>
      <c r="AK122" s="121">
        <f t="shared" ca="1" si="174"/>
        <v>0</v>
      </c>
      <c r="AL122" s="121">
        <f t="shared" ca="1" si="174"/>
        <v>0</v>
      </c>
      <c r="AM122" s="121">
        <f t="shared" ca="1" si="174"/>
        <v>0</v>
      </c>
      <c r="AN122" s="121">
        <f t="shared" ca="1" si="174"/>
        <v>0</v>
      </c>
      <c r="AO122" s="121">
        <f t="shared" ca="1" si="174"/>
        <v>0</v>
      </c>
      <c r="AP122" s="121">
        <f t="shared" ca="1" si="174"/>
        <v>0</v>
      </c>
      <c r="AQ122" s="121">
        <f t="shared" ca="1" si="174"/>
        <v>0</v>
      </c>
      <c r="AR122" s="121">
        <f t="shared" ca="1" si="174"/>
        <v>0</v>
      </c>
      <c r="AS122" s="121">
        <f t="shared" si="174"/>
        <v>0</v>
      </c>
      <c r="AT122" s="121">
        <f t="shared" ca="1" si="174"/>
        <v>0</v>
      </c>
      <c r="AU122" s="121">
        <f t="shared" ca="1" si="174"/>
        <v>0</v>
      </c>
    </row>
    <row r="123" spans="1:47">
      <c r="A123">
        <v>7</v>
      </c>
      <c r="C123" s="164"/>
      <c r="D123" s="50" t="str">
        <f t="shared" si="164"/>
        <v>| 7 |</v>
      </c>
      <c r="E123" s="50" t="str">
        <f t="shared" ca="1" si="165"/>
        <v>はれむ</v>
      </c>
      <c r="F123" s="50" t="str">
        <f t="shared" si="166"/>
        <v xml:space="preserve">| </v>
      </c>
      <c r="G123" s="50">
        <f t="shared" ca="1" si="167"/>
        <v>0</v>
      </c>
      <c r="H123" s="50" t="str">
        <f t="shared" si="168"/>
        <v xml:space="preserve">| </v>
      </c>
      <c r="I123" s="165"/>
      <c r="J123" s="165" t="s">
        <v>215</v>
      </c>
      <c r="K123" s="50"/>
      <c r="L123" s="165" t="s">
        <v>215</v>
      </c>
      <c r="M123" s="50"/>
      <c r="N123" s="50" t="s">
        <v>215</v>
      </c>
      <c r="O123" s="43"/>
      <c r="P123" s="163"/>
      <c r="AF123" s="44"/>
      <c r="AG123" s="45">
        <f ca="1">AT$110</f>
        <v>1</v>
      </c>
      <c r="AH123" s="121">
        <f t="shared" ref="AH123:AU123" ca="1" si="175">IF(ISNA(AH20),0,IF(AH20="",0,IF(AH$110=$AG123,1,0)*AH20))</f>
        <v>0</v>
      </c>
      <c r="AI123" s="121">
        <f t="shared" ca="1" si="175"/>
        <v>0</v>
      </c>
      <c r="AJ123" s="121">
        <f t="shared" ca="1" si="175"/>
        <v>0</v>
      </c>
      <c r="AK123" s="121">
        <f t="shared" ca="1" si="175"/>
        <v>0</v>
      </c>
      <c r="AL123" s="121">
        <f t="shared" ca="1" si="175"/>
        <v>0</v>
      </c>
      <c r="AM123" s="121">
        <f t="shared" ca="1" si="175"/>
        <v>0</v>
      </c>
      <c r="AN123" s="121">
        <f t="shared" ca="1" si="175"/>
        <v>0</v>
      </c>
      <c r="AO123" s="121">
        <f t="shared" ca="1" si="175"/>
        <v>0</v>
      </c>
      <c r="AP123" s="121">
        <f t="shared" ca="1" si="175"/>
        <v>0</v>
      </c>
      <c r="AQ123" s="121">
        <f t="shared" ca="1" si="175"/>
        <v>0</v>
      </c>
      <c r="AR123" s="121">
        <f t="shared" ca="1" si="175"/>
        <v>0</v>
      </c>
      <c r="AS123" s="121">
        <f t="shared" ca="1" si="175"/>
        <v>0</v>
      </c>
      <c r="AT123" s="121">
        <f t="shared" si="175"/>
        <v>0</v>
      </c>
      <c r="AU123" s="121">
        <f t="shared" ca="1" si="175"/>
        <v>0</v>
      </c>
    </row>
    <row r="124" spans="1:47">
      <c r="A124">
        <v>8</v>
      </c>
      <c r="C124" s="164"/>
      <c r="D124" s="50" t="str">
        <f t="shared" si="164"/>
        <v>| 8 |</v>
      </c>
      <c r="E124" s="50" t="str">
        <f t="shared" ca="1" si="165"/>
        <v>せにゃ</v>
      </c>
      <c r="F124" s="50" t="str">
        <f t="shared" si="166"/>
        <v xml:space="preserve">| </v>
      </c>
      <c r="G124" s="50">
        <f t="shared" ca="1" si="167"/>
        <v>0</v>
      </c>
      <c r="H124" s="50" t="str">
        <f t="shared" si="168"/>
        <v xml:space="preserve">| </v>
      </c>
      <c r="I124" s="165"/>
      <c r="J124" s="165" t="s">
        <v>215</v>
      </c>
      <c r="K124" s="50"/>
      <c r="L124" s="165" t="s">
        <v>215</v>
      </c>
      <c r="M124" s="50"/>
      <c r="N124" s="50" t="s">
        <v>215</v>
      </c>
      <c r="O124" s="43"/>
      <c r="P124" s="163"/>
      <c r="AF124" s="44"/>
      <c r="AG124" s="45">
        <f ca="1">AU$110</f>
        <v>1</v>
      </c>
      <c r="AH124" s="121">
        <f t="shared" ref="AH124:AU124" ca="1" si="176">IF(ISNA(AH21),0,IF(AH21="",0,IF(AH$110=$AG124,1,0)*AH21))</f>
        <v>0</v>
      </c>
      <c r="AI124" s="121">
        <f t="shared" ca="1" si="176"/>
        <v>0</v>
      </c>
      <c r="AJ124" s="121">
        <f t="shared" ca="1" si="176"/>
        <v>0</v>
      </c>
      <c r="AK124" s="121">
        <f t="shared" ca="1" si="176"/>
        <v>0</v>
      </c>
      <c r="AL124" s="121">
        <f t="shared" ca="1" si="176"/>
        <v>0</v>
      </c>
      <c r="AM124" s="121">
        <f t="shared" ca="1" si="176"/>
        <v>0</v>
      </c>
      <c r="AN124" s="121">
        <f t="shared" ca="1" si="176"/>
        <v>0</v>
      </c>
      <c r="AO124" s="121">
        <f t="shared" ca="1" si="176"/>
        <v>0</v>
      </c>
      <c r="AP124" s="121">
        <f t="shared" ca="1" si="176"/>
        <v>0</v>
      </c>
      <c r="AQ124" s="121">
        <f t="shared" ca="1" si="176"/>
        <v>0</v>
      </c>
      <c r="AR124" s="121">
        <f t="shared" ca="1" si="176"/>
        <v>0</v>
      </c>
      <c r="AS124" s="121">
        <f t="shared" ca="1" si="176"/>
        <v>0</v>
      </c>
      <c r="AT124" s="121">
        <f t="shared" ca="1" si="176"/>
        <v>0</v>
      </c>
      <c r="AU124" s="121">
        <f t="shared" si="176"/>
        <v>0</v>
      </c>
    </row>
    <row r="125" spans="1:47">
      <c r="A125">
        <v>9</v>
      </c>
      <c r="C125" s="164"/>
      <c r="D125" s="50" t="str">
        <f t="shared" si="164"/>
        <v>| 9 |</v>
      </c>
      <c r="E125" s="50" t="str">
        <f t="shared" ca="1" si="165"/>
        <v>虹かん</v>
      </c>
      <c r="F125" s="50" t="str">
        <f t="shared" si="166"/>
        <v xml:space="preserve">| </v>
      </c>
      <c r="G125" s="50">
        <f t="shared" ca="1" si="167"/>
        <v>0</v>
      </c>
      <c r="H125" s="50" t="str">
        <f t="shared" si="168"/>
        <v xml:space="preserve">| </v>
      </c>
      <c r="I125" s="165"/>
      <c r="J125" s="165" t="s">
        <v>215</v>
      </c>
      <c r="K125" s="50"/>
      <c r="L125" s="165" t="s">
        <v>215</v>
      </c>
      <c r="M125" s="50"/>
      <c r="N125" s="50" t="s">
        <v>215</v>
      </c>
      <c r="O125" s="43"/>
      <c r="P125" s="163"/>
      <c r="AF125" s="44"/>
      <c r="AH125" s="139">
        <f t="shared" ref="AH125:AU125" ca="1" si="177">AH110-SUM(AH111:AH124)/100</f>
        <v>1</v>
      </c>
      <c r="AI125" s="139">
        <f t="shared" ca="1" si="177"/>
        <v>1</v>
      </c>
      <c r="AJ125" s="139">
        <f t="shared" ca="1" si="177"/>
        <v>1</v>
      </c>
      <c r="AK125" s="139">
        <f t="shared" ca="1" si="177"/>
        <v>1</v>
      </c>
      <c r="AL125" s="139">
        <f t="shared" ca="1" si="177"/>
        <v>1</v>
      </c>
      <c r="AM125" s="139">
        <f t="shared" ca="1" si="177"/>
        <v>1</v>
      </c>
      <c r="AN125" s="139">
        <f t="shared" ca="1" si="177"/>
        <v>1</v>
      </c>
      <c r="AO125" s="139">
        <f t="shared" ca="1" si="177"/>
        <v>1</v>
      </c>
      <c r="AP125" s="139">
        <f t="shared" ca="1" si="177"/>
        <v>1</v>
      </c>
      <c r="AQ125" s="139">
        <f t="shared" ca="1" si="177"/>
        <v>1</v>
      </c>
      <c r="AR125" s="139">
        <f t="shared" ca="1" si="177"/>
        <v>1</v>
      </c>
      <c r="AS125" s="139">
        <f t="shared" ca="1" si="177"/>
        <v>1</v>
      </c>
      <c r="AT125" s="139">
        <f t="shared" ca="1" si="177"/>
        <v>1</v>
      </c>
      <c r="AU125" s="139">
        <f t="shared" ca="1" si="177"/>
        <v>1</v>
      </c>
    </row>
    <row r="126" spans="1:47">
      <c r="A126">
        <v>10</v>
      </c>
      <c r="C126" s="164"/>
      <c r="D126" s="50" t="str">
        <f t="shared" si="164"/>
        <v>| 10 |</v>
      </c>
      <c r="E126" s="50" t="str">
        <f t="shared" ca="1" si="165"/>
        <v>猫王国</v>
      </c>
      <c r="F126" s="50" t="str">
        <f t="shared" si="166"/>
        <v xml:space="preserve">| </v>
      </c>
      <c r="G126" s="50">
        <f t="shared" ca="1" si="167"/>
        <v>0</v>
      </c>
      <c r="H126" s="50" t="str">
        <f t="shared" si="168"/>
        <v xml:space="preserve">| </v>
      </c>
      <c r="I126" s="165"/>
      <c r="J126" s="165" t="s">
        <v>215</v>
      </c>
      <c r="K126" s="50"/>
      <c r="L126" s="165" t="s">
        <v>215</v>
      </c>
      <c r="M126" s="50"/>
      <c r="N126" s="50" t="s">
        <v>215</v>
      </c>
      <c r="O126" s="43"/>
      <c r="P126" s="163"/>
      <c r="AF126" s="44"/>
      <c r="AG126" t="s">
        <v>220</v>
      </c>
      <c r="AH126" s="166">
        <f t="shared" ref="AH126:AU126" ca="1" si="178">RANK(AH125,$AH125:$AU125,1)</f>
        <v>1</v>
      </c>
      <c r="AI126" s="167">
        <f t="shared" ca="1" si="178"/>
        <v>1</v>
      </c>
      <c r="AJ126" s="167">
        <f t="shared" ca="1" si="178"/>
        <v>1</v>
      </c>
      <c r="AK126" s="167">
        <f t="shared" ca="1" si="178"/>
        <v>1</v>
      </c>
      <c r="AL126" s="167">
        <f t="shared" ca="1" si="178"/>
        <v>1</v>
      </c>
      <c r="AM126" s="167">
        <f t="shared" ca="1" si="178"/>
        <v>1</v>
      </c>
      <c r="AN126" s="167">
        <f t="shared" ca="1" si="178"/>
        <v>1</v>
      </c>
      <c r="AO126" s="167">
        <f t="shared" ca="1" si="178"/>
        <v>1</v>
      </c>
      <c r="AP126" s="167">
        <f t="shared" ca="1" si="178"/>
        <v>1</v>
      </c>
      <c r="AQ126" s="167">
        <f t="shared" ca="1" si="178"/>
        <v>1</v>
      </c>
      <c r="AR126" s="167">
        <f t="shared" ca="1" si="178"/>
        <v>1</v>
      </c>
      <c r="AS126" s="167">
        <f t="shared" ca="1" si="178"/>
        <v>1</v>
      </c>
      <c r="AT126" s="167">
        <f t="shared" ca="1" si="178"/>
        <v>1</v>
      </c>
      <c r="AU126" s="168">
        <f t="shared" ca="1" si="178"/>
        <v>1</v>
      </c>
    </row>
    <row r="127" spans="1:47">
      <c r="A127">
        <v>11</v>
      </c>
      <c r="C127" s="164"/>
      <c r="D127" s="50" t="str">
        <f t="shared" si="164"/>
        <v>| 11 |</v>
      </c>
      <c r="E127" s="50" t="str">
        <f t="shared" ca="1" si="165"/>
        <v>風林火</v>
      </c>
      <c r="F127" s="50" t="str">
        <f t="shared" si="166"/>
        <v xml:space="preserve">| </v>
      </c>
      <c r="G127" s="50">
        <f t="shared" ca="1" si="167"/>
        <v>0</v>
      </c>
      <c r="H127" s="50" t="str">
        <f t="shared" si="168"/>
        <v xml:space="preserve">| </v>
      </c>
      <c r="I127" s="43"/>
      <c r="J127" s="165" t="s">
        <v>215</v>
      </c>
      <c r="K127" s="43"/>
      <c r="L127" s="165" t="s">
        <v>215</v>
      </c>
      <c r="M127" s="43"/>
      <c r="N127" s="50" t="s">
        <v>215</v>
      </c>
      <c r="O127" s="43"/>
      <c r="P127" s="163"/>
      <c r="AF127" s="44"/>
      <c r="AG127" t="s">
        <v>221</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c r="A128">
        <v>12</v>
      </c>
      <c r="C128" s="164"/>
      <c r="D128" s="50" t="str">
        <f t="shared" si="164"/>
        <v>| 12 |</v>
      </c>
      <c r="E128" s="50" t="str">
        <f t="shared" ca="1" si="165"/>
        <v>QVC</v>
      </c>
      <c r="F128" s="50" t="str">
        <f t="shared" si="166"/>
        <v xml:space="preserve">| </v>
      </c>
      <c r="G128" s="50">
        <f t="shared" ca="1" si="167"/>
        <v>0</v>
      </c>
      <c r="H128" s="50" t="str">
        <f t="shared" si="168"/>
        <v xml:space="preserve">| </v>
      </c>
      <c r="I128" s="43"/>
      <c r="J128" s="165" t="s">
        <v>215</v>
      </c>
      <c r="K128" s="43"/>
      <c r="L128" s="165" t="s">
        <v>215</v>
      </c>
      <c r="M128" s="43"/>
      <c r="N128" s="165" t="s">
        <v>215</v>
      </c>
      <c r="O128" s="43"/>
      <c r="P128" s="163"/>
      <c r="AF128" s="44"/>
      <c r="AH128" s="45">
        <f t="shared" ref="AH128:AU128" ca="1" si="179">AH126+AH127/100</f>
        <v>1.01</v>
      </c>
      <c r="AI128" s="45">
        <f t="shared" ca="1" si="179"/>
        <v>1.02</v>
      </c>
      <c r="AJ128" s="45">
        <f t="shared" ca="1" si="179"/>
        <v>1.03</v>
      </c>
      <c r="AK128" s="45">
        <f t="shared" ca="1" si="179"/>
        <v>1.04</v>
      </c>
      <c r="AL128" s="45">
        <f t="shared" ca="1" si="179"/>
        <v>1.05</v>
      </c>
      <c r="AM128" s="45">
        <f t="shared" ca="1" si="179"/>
        <v>1.06</v>
      </c>
      <c r="AN128" s="45">
        <f t="shared" ca="1" si="179"/>
        <v>1.07</v>
      </c>
      <c r="AO128" s="45">
        <f t="shared" ca="1" si="179"/>
        <v>1.08</v>
      </c>
      <c r="AP128" s="45">
        <f t="shared" ca="1" si="179"/>
        <v>1.0900000000000001</v>
      </c>
      <c r="AQ128" s="45">
        <f t="shared" ca="1" si="179"/>
        <v>1.1000000000000001</v>
      </c>
      <c r="AR128" s="45">
        <f t="shared" ca="1" si="179"/>
        <v>1.1100000000000001</v>
      </c>
      <c r="AS128" s="45">
        <f t="shared" ca="1" si="179"/>
        <v>1.1200000000000001</v>
      </c>
      <c r="AT128" s="45">
        <f t="shared" ca="1" si="179"/>
        <v>1.1299999999999999</v>
      </c>
      <c r="AU128" s="45">
        <f t="shared" ca="1" si="179"/>
        <v>1.1400000000000001</v>
      </c>
    </row>
    <row r="129" spans="1:47">
      <c r="A129">
        <v>13</v>
      </c>
      <c r="C129" s="164"/>
      <c r="D129" s="50" t="str">
        <f t="shared" si="164"/>
        <v/>
      </c>
      <c r="E129" s="50" t="str">
        <f t="shared" si="165"/>
        <v/>
      </c>
      <c r="F129" s="50" t="str">
        <f t="shared" si="166"/>
        <v/>
      </c>
      <c r="G129" s="50" t="str">
        <f t="shared" si="167"/>
        <v/>
      </c>
      <c r="H129" s="50" t="str">
        <f t="shared" si="168"/>
        <v/>
      </c>
      <c r="I129" s="43"/>
      <c r="J129" s="43"/>
      <c r="K129" s="43"/>
      <c r="L129" s="43"/>
      <c r="M129" s="43"/>
      <c r="N129" s="43"/>
      <c r="O129" s="43"/>
      <c r="P129" s="163"/>
      <c r="AF129" s="44"/>
      <c r="AG129" t="s">
        <v>222</v>
      </c>
      <c r="AH129" s="169">
        <f t="shared" ref="AH129:AU129" ca="1" si="180">RANK(AH128,$AH128:$AU128,1)</f>
        <v>1</v>
      </c>
      <c r="AI129" s="170">
        <f t="shared" ca="1" si="180"/>
        <v>2</v>
      </c>
      <c r="AJ129" s="170">
        <f t="shared" ca="1" si="180"/>
        <v>3</v>
      </c>
      <c r="AK129" s="170">
        <f t="shared" ca="1" si="180"/>
        <v>4</v>
      </c>
      <c r="AL129" s="170">
        <f t="shared" ca="1" si="180"/>
        <v>5</v>
      </c>
      <c r="AM129" s="170">
        <f t="shared" ca="1" si="180"/>
        <v>6</v>
      </c>
      <c r="AN129" s="170">
        <f t="shared" ca="1" si="180"/>
        <v>7</v>
      </c>
      <c r="AO129" s="170">
        <f t="shared" ca="1" si="180"/>
        <v>8</v>
      </c>
      <c r="AP129" s="170">
        <f t="shared" ca="1" si="180"/>
        <v>9</v>
      </c>
      <c r="AQ129" s="170">
        <f t="shared" ca="1" si="180"/>
        <v>10</v>
      </c>
      <c r="AR129" s="170">
        <f t="shared" ca="1" si="180"/>
        <v>11</v>
      </c>
      <c r="AS129" s="170">
        <f t="shared" ca="1" si="180"/>
        <v>12</v>
      </c>
      <c r="AT129" s="170">
        <f t="shared" ca="1" si="180"/>
        <v>13</v>
      </c>
      <c r="AU129" s="171">
        <f t="shared" ca="1" si="180"/>
        <v>14</v>
      </c>
    </row>
    <row r="130" spans="1:47">
      <c r="C130" s="164"/>
      <c r="D130" s="43"/>
      <c r="E130" s="43"/>
      <c r="F130" s="43"/>
      <c r="G130" s="43"/>
      <c r="H130" s="43"/>
      <c r="I130" s="43"/>
      <c r="J130" s="43"/>
      <c r="K130" s="43"/>
      <c r="L130" s="43"/>
      <c r="M130" s="43"/>
      <c r="N130" s="43"/>
      <c r="O130" s="43"/>
      <c r="P130" s="163"/>
      <c r="AF130" s="44"/>
      <c r="AG130" t="s">
        <v>184</v>
      </c>
      <c r="AH130" s="172">
        <f t="shared" ref="AH130:AU130" ca="1" si="181">AH27</f>
        <v>0</v>
      </c>
      <c r="AI130" s="103">
        <f t="shared" ca="1" si="181"/>
        <v>0</v>
      </c>
      <c r="AJ130" s="103">
        <f t="shared" ca="1" si="181"/>
        <v>0</v>
      </c>
      <c r="AK130" s="103">
        <f t="shared" ca="1" si="181"/>
        <v>0</v>
      </c>
      <c r="AL130" s="103">
        <f t="shared" ca="1" si="181"/>
        <v>0</v>
      </c>
      <c r="AM130" s="103">
        <f t="shared" ca="1" si="181"/>
        <v>0</v>
      </c>
      <c r="AN130" s="103">
        <f t="shared" ca="1" si="181"/>
        <v>0</v>
      </c>
      <c r="AO130" s="103">
        <f t="shared" ca="1" si="181"/>
        <v>0</v>
      </c>
      <c r="AP130" s="103">
        <f t="shared" ca="1" si="181"/>
        <v>0</v>
      </c>
      <c r="AQ130" s="103">
        <f t="shared" ca="1" si="181"/>
        <v>0</v>
      </c>
      <c r="AR130" s="103">
        <f t="shared" ca="1" si="181"/>
        <v>0</v>
      </c>
      <c r="AS130" s="103">
        <f t="shared" ca="1" si="181"/>
        <v>0</v>
      </c>
      <c r="AT130" s="103">
        <f t="shared" ca="1" si="181"/>
        <v>0</v>
      </c>
      <c r="AU130" s="104">
        <f t="shared" ca="1" si="181"/>
        <v>0</v>
      </c>
    </row>
    <row r="131" spans="1:47">
      <c r="C131" s="164"/>
      <c r="D131" s="43"/>
      <c r="E131" s="43"/>
      <c r="F131" s="43"/>
      <c r="G131" s="43"/>
      <c r="H131" s="43"/>
      <c r="I131" s="43"/>
      <c r="J131" s="43"/>
      <c r="K131" s="43"/>
      <c r="L131" s="43"/>
      <c r="M131" s="43"/>
      <c r="N131" s="43"/>
      <c r="O131" s="43"/>
      <c r="P131" s="163"/>
      <c r="AF131" s="44"/>
      <c r="AG131" t="s">
        <v>223</v>
      </c>
      <c r="AH131" s="173" t="str">
        <f t="shared" ref="AH131:AU131" si="182">AH7</f>
        <v>休み</v>
      </c>
      <c r="AI131" s="111" t="str">
        <f t="shared" si="182"/>
        <v>てんし</v>
      </c>
      <c r="AJ131" s="111" t="str">
        <f t="shared" si="182"/>
        <v>FRE</v>
      </c>
      <c r="AK131" s="111" t="str">
        <f t="shared" si="182"/>
        <v>YDK</v>
      </c>
      <c r="AL131" s="111" t="str">
        <f t="shared" si="182"/>
        <v>さんぽ</v>
      </c>
      <c r="AM131" s="111" t="str">
        <f t="shared" si="182"/>
        <v>SED</v>
      </c>
      <c r="AN131" s="111" t="str">
        <f t="shared" si="182"/>
        <v>はれむ</v>
      </c>
      <c r="AO131" s="111" t="str">
        <f t="shared" si="182"/>
        <v>せにゃ</v>
      </c>
      <c r="AP131" s="111" t="str">
        <f t="shared" si="182"/>
        <v>虹かん</v>
      </c>
      <c r="AQ131" s="111" t="str">
        <f t="shared" si="182"/>
        <v>猫王国</v>
      </c>
      <c r="AR131" s="111" t="str">
        <f t="shared" si="182"/>
        <v>風林火</v>
      </c>
      <c r="AS131" s="111" t="str">
        <f t="shared" si="182"/>
        <v>QVC</v>
      </c>
      <c r="AT131" s="111" t="str">
        <f t="shared" si="182"/>
        <v/>
      </c>
      <c r="AU131" s="112" t="str">
        <f t="shared" si="182"/>
        <v/>
      </c>
    </row>
    <row r="132" spans="1:47">
      <c r="C132" s="164"/>
      <c r="D132" s="43"/>
      <c r="E132" s="43"/>
      <c r="F132" s="43"/>
      <c r="G132" s="43"/>
      <c r="H132" s="43"/>
      <c r="I132" s="43"/>
      <c r="J132" s="43"/>
      <c r="K132" s="43"/>
      <c r="L132" s="43"/>
      <c r="M132" s="43"/>
      <c r="N132" s="43"/>
      <c r="O132" s="43"/>
      <c r="P132" s="163"/>
      <c r="AF132" s="44"/>
    </row>
    <row r="133" spans="1:47">
      <c r="C133" s="174"/>
      <c r="D133" s="175"/>
      <c r="E133" s="175"/>
      <c r="F133" s="175"/>
      <c r="G133" s="175"/>
      <c r="H133" s="175"/>
      <c r="I133" s="175"/>
      <c r="J133" s="175"/>
      <c r="K133" s="175"/>
      <c r="L133" s="175"/>
      <c r="M133" s="175"/>
      <c r="N133" s="175"/>
      <c r="O133" s="175"/>
      <c r="P133" s="176"/>
      <c r="AF133" s="44"/>
    </row>
    <row r="134" spans="1:47">
      <c r="AF134" s="44"/>
    </row>
    <row r="135" spans="1:47">
      <c r="AF135" s="44"/>
    </row>
  </sheetData>
  <sheetProtection selectLockedCells="1" selectUnlockedCells="1"/>
  <mergeCells count="8">
    <mergeCell ref="R55:AC56"/>
    <mergeCell ref="T68:AB70"/>
    <mergeCell ref="K3:AC3"/>
    <mergeCell ref="K4:AC4"/>
    <mergeCell ref="K5:AC5"/>
    <mergeCell ref="R38:Z40"/>
    <mergeCell ref="Q43:Y50"/>
    <mergeCell ref="R52:Z54"/>
  </mergeCells>
  <phoneticPr fontId="21"/>
  <conditionalFormatting sqref="Q43:Y50">
    <cfRule type="expression" dxfId="1" priority="1" stopIfTrue="1">
      <formula>IF(リーグＥ!A1="",0,1)</formula>
    </cfRule>
  </conditionalFormatting>
  <pageMargins left="0.7" right="0.7" top="0.75" bottom="0.75"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dimension ref="A1:AV135"/>
  <sheetViews>
    <sheetView zoomScale="75" zoomScaleNormal="75" workbookViewId="0">
      <selection activeCell="M20" sqref="M20"/>
    </sheetView>
  </sheetViews>
  <sheetFormatPr defaultRowHeight="13.5" outlineLevelCol="1"/>
  <cols>
    <col min="1" max="1" width="7.125" customWidth="1"/>
    <col min="2" max="2" width="9.125" customWidth="1"/>
    <col min="3" max="3" width="8.125" customWidth="1"/>
    <col min="4" max="4" width="10.125" customWidth="1"/>
    <col min="5" max="30" width="7.125" customWidth="1"/>
    <col min="31" max="31" width="5.625" customWidth="1"/>
    <col min="32" max="32" width="5.625" customWidth="1" outlineLevel="1"/>
    <col min="33" max="47" width="6.625" customWidth="1" outlineLevel="1"/>
    <col min="48" max="48" width="9" outlineLevel="1"/>
  </cols>
  <sheetData>
    <row r="1" spans="1:47" ht="13.5" customHeight="1">
      <c r="A1" t="s">
        <v>0</v>
      </c>
      <c r="B1" s="41" t="s">
        <v>15</v>
      </c>
      <c r="E1" s="42"/>
      <c r="F1" s="42"/>
      <c r="G1" s="42"/>
      <c r="H1" s="42"/>
      <c r="I1" s="42"/>
      <c r="K1" s="42"/>
      <c r="AE1" s="43"/>
      <c r="AF1" s="44"/>
    </row>
    <row r="2" spans="1:47" ht="14.25" customHeight="1">
      <c r="A2" t="s">
        <v>178</v>
      </c>
      <c r="B2" s="45">
        <f>VLOOKUP($B1,リーグ割り当て!B3:C12,2,FALSE)</f>
        <v>12</v>
      </c>
      <c r="E2" s="42"/>
      <c r="F2" s="46"/>
      <c r="G2" s="47"/>
      <c r="H2" s="42"/>
      <c r="I2" s="42"/>
      <c r="K2" s="42"/>
      <c r="U2" s="48"/>
      <c r="V2" s="48"/>
      <c r="W2" s="48"/>
      <c r="X2" s="48"/>
      <c r="Y2" s="48"/>
      <c r="Z2" s="48"/>
      <c r="AA2" s="48"/>
      <c r="AB2" s="48"/>
      <c r="AC2" s="48"/>
      <c r="AD2" s="48"/>
      <c r="AE2" s="43"/>
      <c r="AF2" s="44" t="s">
        <v>179</v>
      </c>
    </row>
    <row r="3" spans="1:47" ht="14.25" customHeight="1">
      <c r="A3" s="49" t="s">
        <v>180</v>
      </c>
      <c r="B3" s="49">
        <f>MATCH($B$2,対戦表!$A$3:A123,0)</f>
        <v>82</v>
      </c>
      <c r="E3" s="42"/>
      <c r="F3" s="42"/>
      <c r="G3" s="47"/>
      <c r="H3" s="42"/>
      <c r="I3" s="42"/>
      <c r="K3" s="234" t="s">
        <v>181</v>
      </c>
      <c r="L3" s="234"/>
      <c r="M3" s="234"/>
      <c r="N3" s="234"/>
      <c r="O3" s="234"/>
      <c r="P3" s="234"/>
      <c r="Q3" s="234"/>
      <c r="R3" s="234"/>
      <c r="S3" s="234"/>
      <c r="T3" s="234"/>
      <c r="U3" s="234"/>
      <c r="V3" s="234"/>
      <c r="W3" s="234"/>
      <c r="X3" s="234"/>
      <c r="Y3" s="234"/>
      <c r="Z3" s="234"/>
      <c r="AA3" s="234"/>
      <c r="AB3" s="234"/>
      <c r="AC3" s="234"/>
      <c r="AD3" s="48"/>
      <c r="AE3" s="43"/>
      <c r="AF3" s="44"/>
    </row>
    <row r="4" spans="1:47" ht="14.25" customHeight="1">
      <c r="A4" s="49"/>
      <c r="B4" s="49"/>
      <c r="E4" s="42"/>
      <c r="F4" s="50"/>
      <c r="G4" s="50"/>
      <c r="H4" s="50"/>
      <c r="I4" s="42"/>
      <c r="K4" s="235" t="str">
        <f ca="1">CONCATENATE(B1," ",I6,I7,I8,I9,I10,I11,I12,I13,I14,I15,I16,I17,I18,I19)</f>
        <v xml:space="preserve">F 1:休み/0pt 2:ヘレス/0pt 3位:BSF/0pt 4位:DIS/0pt 5:FKF/0pt 6:プリニ/0pt 7位:ジオン/0pt 8位:OLP/0pt 9位:シロB/0pt 10:セビ商/0pt 11:トロス/0pt 12:ワンピ/0pt </v>
      </c>
      <c r="L4" s="235"/>
      <c r="M4" s="235"/>
      <c r="N4" s="235"/>
      <c r="O4" s="235"/>
      <c r="P4" s="235"/>
      <c r="Q4" s="235"/>
      <c r="R4" s="235"/>
      <c r="S4" s="235"/>
      <c r="T4" s="235"/>
      <c r="U4" s="235"/>
      <c r="V4" s="235"/>
      <c r="W4" s="235"/>
      <c r="X4" s="235"/>
      <c r="Y4" s="235"/>
      <c r="Z4" s="235"/>
      <c r="AA4" s="235"/>
      <c r="AB4" s="235"/>
      <c r="AC4" s="235"/>
      <c r="AD4" s="48"/>
      <c r="AE4" s="43"/>
      <c r="AF4" s="44"/>
    </row>
    <row r="5" spans="1:47" ht="14.25" customHeight="1">
      <c r="A5" s="51" t="s">
        <v>182</v>
      </c>
      <c r="B5" s="52" t="str">
        <f>リーグ割り当て!C17</f>
        <v>名前</v>
      </c>
      <c r="C5" s="52" t="str">
        <f>リーグ割り当て!D17</f>
        <v>CR担当</v>
      </c>
      <c r="D5" s="53" t="str">
        <f>リーグ割り当て!E17</f>
        <v>ヘルプ、他</v>
      </c>
      <c r="E5" s="42"/>
      <c r="F5" s="51" t="s">
        <v>183</v>
      </c>
      <c r="G5" s="52" t="s">
        <v>28</v>
      </c>
      <c r="H5" s="53" t="s">
        <v>184</v>
      </c>
      <c r="K5" s="236" t="s">
        <v>185</v>
      </c>
      <c r="L5" s="236"/>
      <c r="M5" s="236"/>
      <c r="N5" s="236"/>
      <c r="O5" s="236"/>
      <c r="P5" s="236"/>
      <c r="Q5" s="236"/>
      <c r="R5" s="236"/>
      <c r="S5" s="236"/>
      <c r="T5" s="236"/>
      <c r="U5" s="236"/>
      <c r="V5" s="236"/>
      <c r="W5" s="236"/>
      <c r="X5" s="236"/>
      <c r="Y5" s="236"/>
      <c r="Z5" s="236"/>
      <c r="AA5" s="236"/>
      <c r="AB5" s="236"/>
      <c r="AC5" s="236"/>
      <c r="AE5" s="43"/>
      <c r="AF5" s="44"/>
    </row>
    <row r="6" spans="1:47" ht="14.25" customHeight="1">
      <c r="A6" s="54">
        <v>1</v>
      </c>
      <c r="B6" s="55" t="str">
        <f>IF($A6&lt;=$B$2,INDEX(リーグ割り当て!$C$18:$E$117,$A6+VLOOKUP($B$1,リーグ割り当て!$B$3:$E$12,4,FALSE),1),"")</f>
        <v>休み</v>
      </c>
      <c r="C6" s="55" t="str">
        <f>IF($A6&lt;=$B$2,INDEX(リーグ割り当て!$C$18:$E$117,$A6+VLOOKUP($B$1,リーグ割り当て!$B$3:$E$12,4,FALSE),2),"")</f>
        <v>休み</v>
      </c>
      <c r="D6" s="56">
        <f>IF($A6&lt;=$B$2,INDEX(リーグ割り当て!$C$18:$E$117,$A6+VLOOKUP($B$1,リーグ割り当て!$B$3:$E$12,4,FALSE),3),"")</f>
        <v>0</v>
      </c>
      <c r="F6" s="54">
        <v>1</v>
      </c>
      <c r="G6" s="57" t="str">
        <f t="shared" ref="G6:G19" ca="1" si="0">HLOOKUP(F6,$AH$129:$AU$131,3,FALSE)</f>
        <v>休み</v>
      </c>
      <c r="H6" s="58">
        <f t="shared" ref="H6:H19" ca="1" si="1">HLOOKUP(F6,$AH$129:$AU$131,2,FALSE)</f>
        <v>0</v>
      </c>
      <c r="I6" s="59" t="str">
        <f ca="1">IF(G6="","",CONCATENATE(F6,":",G6,"/",H6,"pt "))</f>
        <v xml:space="preserve">1:休み/0pt </v>
      </c>
      <c r="K6" s="60" t="str">
        <f t="shared" ref="K6:K18" ca="1" si="2">IF(2*ROUNDDOWN((B$2+1)/2,0)&gt;A6,CONCATENATE(A6,"回戦 ",Q6,R6,S6,T6,U6,V6,W6,X6,Y6,Z6,AA6,AB6,AC6),"")</f>
        <v>1回戦 休み - ワンピ / ヘレス - トロス / BSF-セビ商 / DIS - シロB / FKF - OLP / プリニ - ジオン</v>
      </c>
      <c r="L6" s="61"/>
      <c r="M6" s="61"/>
      <c r="N6" s="61"/>
      <c r="O6" s="61"/>
      <c r="P6" s="61"/>
      <c r="Q6" s="62" t="str">
        <f t="shared" ref="Q6:Q18" ca="1" si="3">IF(B23="-",CONCATENATE(B$22,"お休み"),IF(MATCH(B$22,$B$6:$B$19,0)&lt;MATCH(B23,$B$6:$B$19,0),CONCATENATE(B$22," - ",B23),""))</f>
        <v>休み - ワンピ</v>
      </c>
      <c r="R6" s="62" t="str">
        <f t="shared" ref="R6:R18" ca="1" si="4">IF(D23="-",CONCATENATE(" / ",B$22,"お休み"),IF(MATCH(D$22,$B$6:$B$19,0)&lt;MATCH(D23,$B$6:$B$19,0),CONCATENATE(" / ",D$22," - ",D23),""))</f>
        <v xml:space="preserve"> / ヘレス - トロス</v>
      </c>
      <c r="S6" s="62" t="str">
        <f t="shared" ref="S6:S18" ca="1" si="5">IF(F23="-",CONCATENATE(" / ",F$22,"お休み"),IF(MATCH(F$22,$B$6:$B$19,0)&lt;MATCH(F23,$B$6:$B$19,0),CONCATENATE(" / ",F$22,"-",F23),""))</f>
        <v xml:space="preserve"> / BSF-セビ商</v>
      </c>
      <c r="T6" s="62" t="str">
        <f t="shared" ref="T6:T18" ca="1" si="6">IF(H23="-",CONCATENATE(" / ",H$22,"お休み"),IF(MATCH(H$22,$B$6:$B$19,0)&lt;MATCH(H23,$B$6:$B$19,0),CONCATENATE(" / ",H$22," - ",H23),""))</f>
        <v xml:space="preserve"> / DIS - シロB</v>
      </c>
      <c r="U6" s="62" t="str">
        <f t="shared" ref="U6:U18" ca="1" si="7">IF(J23="-",CONCATENATE(" / ",J$22,"お休み"),IF(MATCH(J$22,$B$6:$B$19,0)&lt;MATCH(J23,$B$6:$B$19,0),CONCATENATE(" / ",J$22," - ",J23),""))</f>
        <v xml:space="preserve"> / FKF - OLP</v>
      </c>
      <c r="V6" s="62" t="str">
        <f t="shared" ref="V6:V18" ca="1" si="8">IF(L23="-",CONCATENATE(" / ",L$22,"お休み"),IF(MATCH(L$22,$B$6:$B$19,0)&lt;MATCH(L23,$B$6:$B$19,0),CONCATENATE(" / ",L$22," - ",L23),""))</f>
        <v xml:space="preserve"> / プリニ - ジオン</v>
      </c>
      <c r="W6" s="62" t="str">
        <f t="shared" ref="W6:W18" ca="1" si="9">IF(N23="-",CONCATENATE(" / ",N$22,"お休み"),IF(MATCH(N$22,$B$6:$B$19,0)&lt;MATCH(N23,$B$6:$B$19,0),CONCATENATE(" / ",N$22," - ",N23),""))</f>
        <v/>
      </c>
      <c r="X6" s="62" t="str">
        <f t="shared" ref="X6:X18" ca="1" si="10">IF(P23="-",CONCATENATE(" / ",P$22,"お休み"),IF(MATCH(P$22,$B$6:$B$19,0)&lt;MATCH(P23,$B$6:$B$19,0),CONCATENATE(" / ",P$22," - ",P23),""))</f>
        <v/>
      </c>
      <c r="Y6" s="62" t="str">
        <f t="shared" ref="Y6:Y18" ca="1" si="11">IF(R23="-",CONCATENATE(" / ",R$22,"お休み"),IF(MATCH(R$22,$B$6:$B$19,0)&lt;MATCH(R23,$B$6:$B$19,0),CONCATENATE(" / ",R$22," - ",R23),""))</f>
        <v/>
      </c>
      <c r="Z6" s="62" t="str">
        <f t="shared" ref="Z6:Z18" ca="1" si="12">IF(T23="-",CONCATENATE(" / ",T$22,"お休み"),IF(T23="-",CONCATENATE(" / ",T$22,"お休み"),IF(MATCH(T$22,$B$6:$B$19,0)&lt;MATCH(T23,$B$6:$B$19,0),CONCATENATE(" / ",T$22," - ",T23),"")))</f>
        <v/>
      </c>
      <c r="AA6" s="62" t="str">
        <f t="shared" ref="AA6:AA18" ca="1" si="13">IF(V23="-",CONCATENATE(" / ",V$22,"お休み"),IF(MATCH(V$22,$B$6:$B$19,0)&lt;MATCH(V23,$B$6:$B$19,0),CONCATENATE("/ ",V$22,"-",V23),""))</f>
        <v/>
      </c>
      <c r="AB6" s="62" t="str">
        <f t="shared" ref="AB6:AB18" ca="1" si="14">IF(X23="-",CONCATENATE(" / ",X$22,"お休み"),IF(MATCH(X$22,$B$6:$B$19,0)&lt;MATCH(X23,$B$6:$B$19,0),CONCATENATE("/ ",X$22,"-",X23),""))</f>
        <v/>
      </c>
      <c r="AC6" s="63" t="str">
        <f t="shared" ref="AC6:AC18" ca="1" si="15">IF(Z23="-",CONCATENATE(" / ",Z$22,"お休み"),IF(MATCH(Z$22,$B$6:$B$19,0)&lt;MATCH(Z23,$B$6:$B$19,0),CONCATENATE("/ ",Z$22,"-",Z23),""))</f>
        <v/>
      </c>
      <c r="AE6" s="43"/>
      <c r="AF6" s="44"/>
    </row>
    <row r="7" spans="1:47">
      <c r="A7" s="54">
        <v>2</v>
      </c>
      <c r="B7" s="55" t="str">
        <f>IF($A7&lt;=$B$2,INDEX(リーグ割り当て!$C$18:$E$117,$A7+VLOOKUP($B$1,リーグ割り当て!$B$3:$E$12,4,FALSE),1),"")</f>
        <v>ヘレス</v>
      </c>
      <c r="C7" s="55" t="str">
        <f>IF($A7&lt;=$B$2,INDEX(リーグ割り当て!$C$18:$E$117,$A7+VLOOKUP($B$1,リーグ割り当て!$B$3:$E$12,4,FALSE),2),"")</f>
        <v>ドン・アブドラ　Kanaloa</v>
      </c>
      <c r="D7" s="56">
        <f>IF($A7&lt;=$B$2,INDEX(リーグ割り当て!$C$18:$E$117,$A7+VLOOKUP($B$1,リーグ割り当て!$B$3:$E$12,4,FALSE),3),"")</f>
        <v>0</v>
      </c>
      <c r="F7" s="54">
        <v>2</v>
      </c>
      <c r="G7" s="57" t="str">
        <f t="shared" ca="1" si="0"/>
        <v>ヘレス</v>
      </c>
      <c r="H7" s="58">
        <f t="shared" ca="1" si="1"/>
        <v>0</v>
      </c>
      <c r="I7" s="59" t="str">
        <f ca="1">IF(G7="","",CONCATENATE(F7,":",G7,"/",H7,"pt "))</f>
        <v xml:space="preserve">2:ヘレス/0pt </v>
      </c>
      <c r="K7" s="60" t="str">
        <f t="shared" ca="1" si="2"/>
        <v>2回戦 休み - トロス / ヘレス - シロB / BSF-OLP / DIS - ジオン / FKF - プリニ / セビ商 - ワンピ</v>
      </c>
      <c r="L7" s="61"/>
      <c r="M7" s="61"/>
      <c r="N7" s="61"/>
      <c r="O7" s="61"/>
      <c r="P7" s="61"/>
      <c r="Q7" s="62" t="str">
        <f t="shared" ca="1" si="3"/>
        <v>休み - トロス</v>
      </c>
      <c r="R7" s="62" t="str">
        <f t="shared" ca="1" si="4"/>
        <v xml:space="preserve"> / ヘレス - シロB</v>
      </c>
      <c r="S7" s="62" t="str">
        <f t="shared" ca="1" si="5"/>
        <v xml:space="preserve"> / BSF-OLP</v>
      </c>
      <c r="T7" s="62" t="str">
        <f t="shared" ca="1" si="6"/>
        <v xml:space="preserve"> / DIS - ジオン</v>
      </c>
      <c r="U7" s="62" t="str">
        <f t="shared" ca="1" si="7"/>
        <v xml:space="preserve"> / FKF - プリニ</v>
      </c>
      <c r="V7" s="62" t="str">
        <f t="shared" ca="1" si="8"/>
        <v/>
      </c>
      <c r="W7" s="62" t="str">
        <f t="shared" ca="1" si="9"/>
        <v/>
      </c>
      <c r="X7" s="62" t="str">
        <f t="shared" ca="1" si="10"/>
        <v/>
      </c>
      <c r="Y7" s="62" t="str">
        <f t="shared" ca="1" si="11"/>
        <v/>
      </c>
      <c r="Z7" s="62" t="str">
        <f t="shared" ca="1" si="12"/>
        <v xml:space="preserve"> / セビ商 - ワンピ</v>
      </c>
      <c r="AA7" s="62" t="str">
        <f t="shared" ca="1" si="13"/>
        <v/>
      </c>
      <c r="AB7" s="62" t="str">
        <f t="shared" ca="1" si="14"/>
        <v/>
      </c>
      <c r="AC7" s="63" t="str">
        <f t="shared" ca="1" si="15"/>
        <v/>
      </c>
      <c r="AE7" s="43"/>
      <c r="AF7" s="44"/>
      <c r="AG7" s="64"/>
      <c r="AH7" s="65" t="str">
        <f>B22</f>
        <v>休み</v>
      </c>
      <c r="AI7" s="65" t="str">
        <f>D22</f>
        <v>ヘレス</v>
      </c>
      <c r="AJ7" s="65" t="str">
        <f>F22</f>
        <v>BSF</v>
      </c>
      <c r="AK7" s="65" t="str">
        <f>H22</f>
        <v>DIS</v>
      </c>
      <c r="AL7" s="65" t="str">
        <f>J22</f>
        <v>FKF</v>
      </c>
      <c r="AM7" s="65" t="str">
        <f>L22</f>
        <v>プリニ</v>
      </c>
      <c r="AN7" s="65" t="str">
        <f>N22</f>
        <v>ジオン</v>
      </c>
      <c r="AO7" s="65" t="str">
        <f>P22</f>
        <v>OLP</v>
      </c>
      <c r="AP7" s="65" t="str">
        <f>R22</f>
        <v>シロB</v>
      </c>
      <c r="AQ7" s="65" t="str">
        <f>T22</f>
        <v>セビ商</v>
      </c>
      <c r="AR7" s="65" t="str">
        <f>V22</f>
        <v>トロス</v>
      </c>
      <c r="AS7" s="65" t="str">
        <f>X22</f>
        <v>ワンピ</v>
      </c>
      <c r="AT7" s="65" t="str">
        <f>Z22</f>
        <v/>
      </c>
      <c r="AU7" s="66" t="str">
        <f>AB22</f>
        <v/>
      </c>
    </row>
    <row r="8" spans="1:47">
      <c r="A8" s="54">
        <v>3</v>
      </c>
      <c r="B8" s="55" t="str">
        <f>IF($A8&lt;=$B$2,INDEX(リーグ割り当て!$C$18:$E$117,$A8+VLOOKUP($B$1,リーグ割り当て!$B$3:$E$12,4,FALSE),1),"")</f>
        <v>BSF</v>
      </c>
      <c r="C8" s="55" t="str">
        <f>IF($A8&lt;=$B$2,INDEX(リーグ割り当て!$C$18:$E$117,$A8+VLOOKUP($B$1,リーグ割り当て!$B$3:$E$12,4,FALSE),2),"")</f>
        <v>ポプラ　ガジー</v>
      </c>
      <c r="D8" s="56">
        <f>IF($A8&lt;=$B$2,INDEX(リーグ割り当て!$C$18:$E$117,$A8+VLOOKUP($B$1,リーグ割り当て!$B$3:$E$12,4,FALSE),3),"")</f>
        <v>0</v>
      </c>
      <c r="F8" s="54">
        <v>3</v>
      </c>
      <c r="G8" s="57" t="str">
        <f t="shared" ca="1" si="0"/>
        <v>BSF</v>
      </c>
      <c r="H8" s="58">
        <f t="shared" ca="1" si="1"/>
        <v>0</v>
      </c>
      <c r="I8" s="59" t="str">
        <f ca="1">IF(G8="","",CONCATENATE(F8,"位:",G8,"/",H8,"pt "))</f>
        <v xml:space="preserve">3位:BSF/0pt </v>
      </c>
      <c r="K8" s="60" t="str">
        <f t="shared" ca="1" si="2"/>
        <v>3回戦 休み - セビ商 / ヘレス - ジオン / BSF-プリニ / DIS - FKF / OLP - ワンピ / シロB - トロス</v>
      </c>
      <c r="L8" s="61"/>
      <c r="M8" s="61"/>
      <c r="N8" s="61"/>
      <c r="O8" s="61"/>
      <c r="P8" s="61"/>
      <c r="Q8" s="62" t="str">
        <f t="shared" ca="1" si="3"/>
        <v>休み - セビ商</v>
      </c>
      <c r="R8" s="62" t="str">
        <f t="shared" ca="1" si="4"/>
        <v xml:space="preserve"> / ヘレス - ジオン</v>
      </c>
      <c r="S8" s="62" t="str">
        <f t="shared" ca="1" si="5"/>
        <v xml:space="preserve"> / BSF-プリニ</v>
      </c>
      <c r="T8" s="62" t="str">
        <f t="shared" ca="1" si="6"/>
        <v xml:space="preserve"> / DIS - FKF</v>
      </c>
      <c r="U8" s="62" t="str">
        <f t="shared" ca="1" si="7"/>
        <v/>
      </c>
      <c r="V8" s="62" t="str">
        <f t="shared" ca="1" si="8"/>
        <v/>
      </c>
      <c r="W8" s="62" t="str">
        <f t="shared" ca="1" si="9"/>
        <v/>
      </c>
      <c r="X8" s="62" t="str">
        <f t="shared" ca="1" si="10"/>
        <v xml:space="preserve"> / OLP - ワンピ</v>
      </c>
      <c r="Y8" s="62" t="str">
        <f t="shared" ca="1" si="11"/>
        <v xml:space="preserve"> / シロB - トロス</v>
      </c>
      <c r="Z8" s="62" t="str">
        <f t="shared" ca="1" si="12"/>
        <v/>
      </c>
      <c r="AA8" s="62" t="str">
        <f t="shared" ca="1" si="13"/>
        <v/>
      </c>
      <c r="AB8" s="62" t="str">
        <f t="shared" ca="1" si="14"/>
        <v/>
      </c>
      <c r="AC8" s="63" t="str">
        <f t="shared" ca="1" si="15"/>
        <v/>
      </c>
      <c r="AE8" s="43"/>
      <c r="AF8" s="44"/>
      <c r="AG8" s="67" t="str">
        <f t="shared" ref="AG8:AG21" si="16">B6</f>
        <v>休み</v>
      </c>
      <c r="AH8" s="68"/>
      <c r="AI8" s="69" t="str">
        <f t="shared" ref="AI8:AU8" ca="1" si="17">IF(OR($AG8="",AI$7=""),"",IF(ISBLANK(VLOOKUP($AG8,OFFSET($B$23:$AC$35,0,(COLUMN()-COLUMN($AH$8))*2,13,2),2,FALSE)),"",VLOOKUP($AG8,OFFSET($B$23:$AC$35,0,(COLUMN()-COLUMN($AH$8))*2,13,2),2,FALSE)))</f>
        <v/>
      </c>
      <c r="AJ8" s="69" t="str">
        <f t="shared" ca="1" si="17"/>
        <v/>
      </c>
      <c r="AK8" s="69" t="str">
        <f t="shared" ca="1" si="17"/>
        <v/>
      </c>
      <c r="AL8" s="69" t="str">
        <f t="shared" ca="1" si="17"/>
        <v/>
      </c>
      <c r="AM8" s="69" t="str">
        <f t="shared" ca="1" si="17"/>
        <v/>
      </c>
      <c r="AN8" s="69" t="str">
        <f t="shared" ca="1" si="17"/>
        <v/>
      </c>
      <c r="AO8" s="69" t="str">
        <f t="shared" ca="1" si="17"/>
        <v/>
      </c>
      <c r="AP8" s="69" t="str">
        <f t="shared" ca="1" si="17"/>
        <v/>
      </c>
      <c r="AQ8" s="69" t="str">
        <f t="shared" ca="1" si="17"/>
        <v/>
      </c>
      <c r="AR8" s="69" t="str">
        <f t="shared" ca="1" si="17"/>
        <v/>
      </c>
      <c r="AS8" s="69" t="str">
        <f t="shared" ca="1" si="17"/>
        <v/>
      </c>
      <c r="AT8" s="69" t="str">
        <f t="shared" ca="1" si="17"/>
        <v/>
      </c>
      <c r="AU8" s="70" t="str">
        <f t="shared" ca="1" si="17"/>
        <v/>
      </c>
    </row>
    <row r="9" spans="1:47">
      <c r="A9" s="54">
        <v>4</v>
      </c>
      <c r="B9" s="55" t="str">
        <f>IF($A9&lt;=$B$2,INDEX(リーグ割り当て!$C$18:$E$117,$A9+VLOOKUP($B$1,リーグ割り当て!$B$3:$E$12,4,FALSE),1),"")</f>
        <v>DIS</v>
      </c>
      <c r="C9" s="55" t="str">
        <f>IF($A9&lt;=$B$2,INDEX(リーグ割り当て!$C$18:$E$117,$A9+VLOOKUP($B$1,リーグ割り当て!$B$3:$E$12,4,FALSE),2),"")</f>
        <v>トモロコ　Sophie</v>
      </c>
      <c r="D9" s="56">
        <f>IF($A9&lt;=$B$2,INDEX(リーグ割り当て!$C$18:$E$117,$A9+VLOOKUP($B$1,リーグ割り当て!$B$3:$E$12,4,FALSE),3),"")</f>
        <v>0</v>
      </c>
      <c r="F9" s="54">
        <v>4</v>
      </c>
      <c r="G9" s="57" t="str">
        <f t="shared" ca="1" si="0"/>
        <v>DIS</v>
      </c>
      <c r="H9" s="58">
        <f t="shared" ca="1" si="1"/>
        <v>0</v>
      </c>
      <c r="I9" s="59" t="str">
        <f ca="1">IF(G9="","",CONCATENATE(F9,"位:",G9,"/",H9,"pt "))</f>
        <v xml:space="preserve">4位:DIS/0pt </v>
      </c>
      <c r="K9" s="60" t="str">
        <f t="shared" ca="1" si="2"/>
        <v>4回戦 休み - シロB / ヘレス - FKF / BSF-DIS / プリニ - ワンピ / ジオン - トロス / OLP - セビ商</v>
      </c>
      <c r="L9" s="61"/>
      <c r="M9" s="61"/>
      <c r="N9" s="61"/>
      <c r="O9" s="61"/>
      <c r="P9" s="61"/>
      <c r="Q9" s="62" t="str">
        <f t="shared" ca="1" si="3"/>
        <v>休み - シロB</v>
      </c>
      <c r="R9" s="62" t="str">
        <f t="shared" ca="1" si="4"/>
        <v xml:space="preserve"> / ヘレス - FKF</v>
      </c>
      <c r="S9" s="62" t="str">
        <f t="shared" ca="1" si="5"/>
        <v xml:space="preserve"> / BSF-DIS</v>
      </c>
      <c r="T9" s="62" t="str">
        <f t="shared" ca="1" si="6"/>
        <v/>
      </c>
      <c r="U9" s="62" t="str">
        <f t="shared" ca="1" si="7"/>
        <v/>
      </c>
      <c r="V9" s="62" t="str">
        <f t="shared" ca="1" si="8"/>
        <v xml:space="preserve"> / プリニ - ワンピ</v>
      </c>
      <c r="W9" s="62" t="str">
        <f t="shared" ca="1" si="9"/>
        <v xml:space="preserve"> / ジオン - トロス</v>
      </c>
      <c r="X9" s="62" t="str">
        <f t="shared" ca="1" si="10"/>
        <v xml:space="preserve"> / OLP - セビ商</v>
      </c>
      <c r="Y9" s="62" t="str">
        <f t="shared" ca="1" si="11"/>
        <v/>
      </c>
      <c r="Z9" s="62" t="str">
        <f t="shared" ca="1" si="12"/>
        <v/>
      </c>
      <c r="AA9" s="62" t="str">
        <f t="shared" ca="1" si="13"/>
        <v/>
      </c>
      <c r="AB9" s="62" t="str">
        <f t="shared" ca="1" si="14"/>
        <v/>
      </c>
      <c r="AC9" s="63" t="str">
        <f t="shared" ca="1" si="15"/>
        <v/>
      </c>
      <c r="AE9" s="43"/>
      <c r="AF9" s="44"/>
      <c r="AG9" s="67" t="str">
        <f t="shared" si="16"/>
        <v>ヘレス</v>
      </c>
      <c r="AH9" s="71" t="str">
        <f t="shared" ref="AH9:AH21" ca="1" si="18">IF(OR($AG9="",AH$7=""),"",IF(ISBLANK(VLOOKUP($AG9,OFFSET($B$23:$AC$35,0,(COLUMN()-COLUMN($AH$8))*2,13,2),2,FALSE)),"",VLOOKUP($AG9,OFFSET($B$23:$AC$35,0,(COLUMN()-COLUMN($AH$8))*2,13,2),2,FALSE)))</f>
        <v/>
      </c>
      <c r="AI9" s="72"/>
      <c r="AJ9" s="73" t="str">
        <f t="shared" ref="AJ9:AU9" ca="1" si="19">IF(OR($AG9="",AJ$7=""),"",IF(ISBLANK(VLOOKUP($AG9,OFFSET($B$23:$AC$35,0,(COLUMN()-COLUMN($AH$8))*2,13,2),2,FALSE)),"",VLOOKUP($AG9,OFFSET($B$23:$AC$35,0,(COLUMN()-COLUMN($AH$8))*2,13,2),2,FALSE)))</f>
        <v/>
      </c>
      <c r="AK9" s="73" t="str">
        <f t="shared" ca="1" si="19"/>
        <v/>
      </c>
      <c r="AL9" s="73" t="str">
        <f t="shared" ca="1" si="19"/>
        <v/>
      </c>
      <c r="AM9" s="73" t="str">
        <f t="shared" ca="1" si="19"/>
        <v/>
      </c>
      <c r="AN9" s="73" t="str">
        <f t="shared" ca="1" si="19"/>
        <v/>
      </c>
      <c r="AO9" s="73" t="str">
        <f t="shared" ca="1" si="19"/>
        <v/>
      </c>
      <c r="AP9" s="73" t="str">
        <f t="shared" ca="1" si="19"/>
        <v/>
      </c>
      <c r="AQ9" s="73" t="str">
        <f t="shared" ca="1" si="19"/>
        <v/>
      </c>
      <c r="AR9" s="73" t="str">
        <f t="shared" ca="1" si="19"/>
        <v/>
      </c>
      <c r="AS9" s="73" t="str">
        <f t="shared" ca="1" si="19"/>
        <v/>
      </c>
      <c r="AT9" s="73" t="str">
        <f t="shared" ca="1" si="19"/>
        <v/>
      </c>
      <c r="AU9" s="74" t="str">
        <f t="shared" ca="1" si="19"/>
        <v/>
      </c>
    </row>
    <row r="10" spans="1:47">
      <c r="A10" s="54">
        <v>5</v>
      </c>
      <c r="B10" s="55" t="str">
        <f>IF($A10&lt;=$B$2,INDEX(リーグ割り当て!$C$18:$E$117,$A10+VLOOKUP($B$1,リーグ割り当て!$B$3:$E$12,4,FALSE),1),"")</f>
        <v>FKF</v>
      </c>
      <c r="C10" s="55" t="str">
        <f>IF($A10&lt;=$B$2,INDEX(リーグ割り当て!$C$18:$E$117,$A10+VLOOKUP($B$1,リーグ割り当て!$B$3:$E$12,4,FALSE),2),"")</f>
        <v>ルスラン・カラエフ　広明</v>
      </c>
      <c r="D10" s="56">
        <f>IF($A10&lt;=$B$2,INDEX(リーグ割り当て!$C$18:$E$117,$A10+VLOOKUP($B$1,リーグ割り当て!$B$3:$E$12,4,FALSE),3),"")</f>
        <v>0</v>
      </c>
      <c r="F10" s="54">
        <v>5</v>
      </c>
      <c r="G10" s="57" t="str">
        <f t="shared" ca="1" si="0"/>
        <v>FKF</v>
      </c>
      <c r="H10" s="58">
        <f t="shared" ca="1" si="1"/>
        <v>0</v>
      </c>
      <c r="I10" s="59" t="str">
        <f ca="1">IF(G10="","",CONCATENATE(F10,":",G10,"/",H10,"pt "))</f>
        <v xml:space="preserve">5:FKF/0pt </v>
      </c>
      <c r="K10" s="60" t="str">
        <f t="shared" ca="1" si="2"/>
        <v>5回戦 休み - OLP / ヘレス - BSF / DIS - ワンピ / FKF - トロス / プリニ - セビ商 / ジオン - シロB</v>
      </c>
      <c r="L10" s="61"/>
      <c r="M10" s="61"/>
      <c r="N10" s="61"/>
      <c r="O10" s="61"/>
      <c r="P10" s="61"/>
      <c r="Q10" s="62" t="str">
        <f t="shared" ca="1" si="3"/>
        <v>休み - OLP</v>
      </c>
      <c r="R10" s="62" t="str">
        <f t="shared" ca="1" si="4"/>
        <v xml:space="preserve"> / ヘレス - BSF</v>
      </c>
      <c r="S10" s="62" t="str">
        <f t="shared" ca="1" si="5"/>
        <v/>
      </c>
      <c r="T10" s="62" t="str">
        <f t="shared" ca="1" si="6"/>
        <v xml:space="preserve"> / DIS - ワンピ</v>
      </c>
      <c r="U10" s="62" t="str">
        <f t="shared" ca="1" si="7"/>
        <v xml:space="preserve"> / FKF - トロス</v>
      </c>
      <c r="V10" s="62" t="str">
        <f t="shared" ca="1" si="8"/>
        <v xml:space="preserve"> / プリニ - セビ商</v>
      </c>
      <c r="W10" s="62" t="str">
        <f t="shared" ca="1" si="9"/>
        <v xml:space="preserve"> / ジオン - シロB</v>
      </c>
      <c r="X10" s="62" t="str">
        <f t="shared" ca="1" si="10"/>
        <v/>
      </c>
      <c r="Y10" s="62" t="str">
        <f t="shared" ca="1" si="11"/>
        <v/>
      </c>
      <c r="Z10" s="62" t="str">
        <f t="shared" ca="1" si="12"/>
        <v/>
      </c>
      <c r="AA10" s="62" t="str">
        <f t="shared" ca="1" si="13"/>
        <v/>
      </c>
      <c r="AB10" s="62" t="str">
        <f t="shared" ca="1" si="14"/>
        <v/>
      </c>
      <c r="AC10" s="63" t="str">
        <f t="shared" ca="1" si="15"/>
        <v/>
      </c>
      <c r="AE10" s="43"/>
      <c r="AF10" s="44"/>
      <c r="AG10" s="67" t="str">
        <f t="shared" si="16"/>
        <v>BSF</v>
      </c>
      <c r="AH10" s="71" t="str">
        <f t="shared" ca="1" si="18"/>
        <v/>
      </c>
      <c r="AI10" s="73" t="str">
        <f t="shared" ref="AI10:AI21" ca="1" si="20">IF(OR($AG10="",AI$7=""),"",IF(ISBLANK(VLOOKUP($AG10,OFFSET($B$23:$AC$35,0,(COLUMN()-COLUMN($AH$8))*2,13,2),2,FALSE)),"",VLOOKUP($AG10,OFFSET($B$23:$AC$35,0,(COLUMN()-COLUMN($AH$8))*2,13,2),2,FALSE)))</f>
        <v/>
      </c>
      <c r="AJ10" s="72"/>
      <c r="AK10" s="73" t="str">
        <f t="shared" ref="AK10:AU10" ca="1" si="21">IF(OR($AG10="",AK$7=""),"",IF(ISBLANK(VLOOKUP($AG10,OFFSET($B$23:$AC$35,0,(COLUMN()-COLUMN($AH$8))*2,13,2),2,FALSE)),"",VLOOKUP($AG10,OFFSET($B$23:$AC$35,0,(COLUMN()-COLUMN($AH$8))*2,13,2),2,FALSE)))</f>
        <v/>
      </c>
      <c r="AL10" s="73" t="str">
        <f t="shared" ca="1" si="21"/>
        <v/>
      </c>
      <c r="AM10" s="73" t="str">
        <f t="shared" ca="1" si="21"/>
        <v/>
      </c>
      <c r="AN10" s="73" t="str">
        <f t="shared" ca="1" si="21"/>
        <v/>
      </c>
      <c r="AO10" s="73" t="str">
        <f t="shared" ca="1" si="21"/>
        <v/>
      </c>
      <c r="AP10" s="73" t="str">
        <f t="shared" ca="1" si="21"/>
        <v/>
      </c>
      <c r="AQ10" s="73" t="str">
        <f t="shared" ca="1" si="21"/>
        <v/>
      </c>
      <c r="AR10" s="73" t="str">
        <f t="shared" ca="1" si="21"/>
        <v/>
      </c>
      <c r="AS10" s="73" t="str">
        <f t="shared" ca="1" si="21"/>
        <v/>
      </c>
      <c r="AT10" s="73" t="str">
        <f t="shared" ca="1" si="21"/>
        <v/>
      </c>
      <c r="AU10" s="74" t="str">
        <f t="shared" ca="1" si="21"/>
        <v/>
      </c>
    </row>
    <row r="11" spans="1:47">
      <c r="A11" s="54">
        <v>6</v>
      </c>
      <c r="B11" s="55" t="str">
        <f>IF($A11&lt;=$B$2,INDEX(リーグ割り当て!$C$18:$E$117,$A11+VLOOKUP($B$1,リーグ割り当て!$B$3:$E$12,4,FALSE),1),"")</f>
        <v>プリニ</v>
      </c>
      <c r="C11" s="55" t="str">
        <f>IF($A11&lt;=$B$2,INDEX(リーグ割り当て!$C$18:$E$117,$A11+VLOOKUP($B$1,リーグ割り当て!$B$3:$E$12,4,FALSE),2),"")</f>
        <v>ショウノ　レオン・グランツァ</v>
      </c>
      <c r="D11" s="56">
        <f>IF($A11&lt;=$B$2,INDEX(リーグ割り当て!$C$18:$E$117,$A11+VLOOKUP($B$1,リーグ割り当て!$B$3:$E$12,4,FALSE),3),"")</f>
        <v>0</v>
      </c>
      <c r="F11" s="54">
        <v>6</v>
      </c>
      <c r="G11" s="57" t="str">
        <f t="shared" ca="1" si="0"/>
        <v>プリニ</v>
      </c>
      <c r="H11" s="58">
        <f t="shared" ca="1" si="1"/>
        <v>0</v>
      </c>
      <c r="I11" s="59" t="str">
        <f ca="1">IF(G11="","",CONCATENATE(F11,":",G11,"/",H11,"pt "))</f>
        <v xml:space="preserve">6:プリニ/0pt </v>
      </c>
      <c r="K11" s="60" t="str">
        <f t="shared" ca="1" si="2"/>
        <v>6回戦 休み - ジオン / ヘレス - ワンピ / BSF-トロス / DIS - セビ商 / FKF - シロB / プリニ - OLP</v>
      </c>
      <c r="L11" s="61"/>
      <c r="M11" s="61"/>
      <c r="N11" s="61"/>
      <c r="O11" s="61"/>
      <c r="P11" s="61"/>
      <c r="Q11" s="62" t="str">
        <f t="shared" ca="1" si="3"/>
        <v>休み - ジオン</v>
      </c>
      <c r="R11" s="62" t="str">
        <f t="shared" ca="1" si="4"/>
        <v xml:space="preserve"> / ヘレス - ワンピ</v>
      </c>
      <c r="S11" s="62" t="str">
        <f t="shared" ca="1" si="5"/>
        <v xml:space="preserve"> / BSF-トロス</v>
      </c>
      <c r="T11" s="62" t="str">
        <f t="shared" ca="1" si="6"/>
        <v xml:space="preserve"> / DIS - セビ商</v>
      </c>
      <c r="U11" s="62" t="str">
        <f t="shared" ca="1" si="7"/>
        <v xml:space="preserve"> / FKF - シロB</v>
      </c>
      <c r="V11" s="62" t="str">
        <f t="shared" ca="1" si="8"/>
        <v xml:space="preserve"> / プリニ - OLP</v>
      </c>
      <c r="W11" s="62" t="str">
        <f t="shared" ca="1" si="9"/>
        <v/>
      </c>
      <c r="X11" s="62" t="str">
        <f t="shared" ca="1" si="10"/>
        <v/>
      </c>
      <c r="Y11" s="62" t="str">
        <f t="shared" ca="1" si="11"/>
        <v/>
      </c>
      <c r="Z11" s="62" t="str">
        <f t="shared" ca="1" si="12"/>
        <v/>
      </c>
      <c r="AA11" s="62" t="str">
        <f t="shared" ca="1" si="13"/>
        <v/>
      </c>
      <c r="AB11" s="62" t="str">
        <f t="shared" ca="1" si="14"/>
        <v/>
      </c>
      <c r="AC11" s="63" t="str">
        <f t="shared" ca="1" si="15"/>
        <v/>
      </c>
      <c r="AE11" s="43"/>
      <c r="AF11" s="44"/>
      <c r="AG11" s="67" t="str">
        <f t="shared" si="16"/>
        <v>DIS</v>
      </c>
      <c r="AH11" s="71" t="str">
        <f t="shared" ca="1" si="18"/>
        <v/>
      </c>
      <c r="AI11" s="73" t="str">
        <f t="shared" ca="1" si="20"/>
        <v/>
      </c>
      <c r="AJ11" s="73" t="str">
        <f t="shared" ref="AJ11:AJ21" ca="1" si="22">IF(OR($AG11="",AJ$7=""),"",IF(ISBLANK(VLOOKUP($AG11,OFFSET($B$23:$AC$35,0,(COLUMN()-COLUMN($AH$8))*2,13,2),2,FALSE)),"",VLOOKUP($AG11,OFFSET($B$23:$AC$35,0,(COLUMN()-COLUMN($AH$8))*2,13,2),2,FALSE)))</f>
        <v/>
      </c>
      <c r="AK11" s="72"/>
      <c r="AL11" s="73" t="str">
        <f t="shared" ref="AL11:AU11" ca="1" si="23">IF(OR($AG11="",AL$7=""),"",IF(ISBLANK(VLOOKUP($AG11,OFFSET($B$23:$AC$35,0,(COLUMN()-COLUMN($AH$8))*2,13,2),2,FALSE)),"",VLOOKUP($AG11,OFFSET($B$23:$AC$35,0,(COLUMN()-COLUMN($AH$8))*2,13,2),2,FALSE)))</f>
        <v/>
      </c>
      <c r="AM11" s="73" t="str">
        <f t="shared" ca="1" si="23"/>
        <v/>
      </c>
      <c r="AN11" s="73" t="str">
        <f t="shared" ca="1" si="23"/>
        <v/>
      </c>
      <c r="AO11" s="73" t="str">
        <f t="shared" ca="1" si="23"/>
        <v/>
      </c>
      <c r="AP11" s="73" t="str">
        <f t="shared" ca="1" si="23"/>
        <v/>
      </c>
      <c r="AQ11" s="73" t="str">
        <f t="shared" ca="1" si="23"/>
        <v/>
      </c>
      <c r="AR11" s="73" t="str">
        <f t="shared" ca="1" si="23"/>
        <v/>
      </c>
      <c r="AS11" s="73" t="str">
        <f t="shared" ca="1" si="23"/>
        <v/>
      </c>
      <c r="AT11" s="73" t="str">
        <f t="shared" ca="1" si="23"/>
        <v/>
      </c>
      <c r="AU11" s="74" t="str">
        <f t="shared" ca="1" si="23"/>
        <v/>
      </c>
    </row>
    <row r="12" spans="1:47">
      <c r="A12" s="54">
        <v>7</v>
      </c>
      <c r="B12" s="55" t="str">
        <f>IF($A12&lt;=$B$2,INDEX(リーグ割り当て!$C$18:$E$117,$A12+VLOOKUP($B$1,リーグ割り当て!$B$3:$E$12,4,FALSE),1),"")</f>
        <v>ジオン</v>
      </c>
      <c r="C12" s="55" t="str">
        <f>IF($A12&lt;=$B$2,INDEX(リーグ割り当て!$C$18:$E$117,$A12+VLOOKUP($B$1,リーグ割り当て!$B$3:$E$12,4,FALSE),2),"")</f>
        <v>よりさと　K１６</v>
      </c>
      <c r="D12" s="56">
        <f>IF($A12&lt;=$B$2,INDEX(リーグ割り当て!$C$18:$E$117,$A12+VLOOKUP($B$1,リーグ割り当て!$B$3:$E$12,4,FALSE),3),"")</f>
        <v>0</v>
      </c>
      <c r="F12" s="54">
        <v>7</v>
      </c>
      <c r="G12" s="57" t="str">
        <f t="shared" ca="1" si="0"/>
        <v>ジオン</v>
      </c>
      <c r="H12" s="58">
        <f t="shared" ca="1" si="1"/>
        <v>0</v>
      </c>
      <c r="I12" s="59" t="str">
        <f ca="1">IF(G12="","",CONCATENATE(F12,"位:",G12,"/",H12,"pt "))</f>
        <v xml:space="preserve">7位:ジオン/0pt </v>
      </c>
      <c r="K12" s="60" t="str">
        <f t="shared" ca="1" si="2"/>
        <v>7回戦 休み - プリニ / ヘレス - セビ商 / BSF-シロB / DIS - OLP / FKF - ジオン/ トロス-ワンピ</v>
      </c>
      <c r="L12" s="61"/>
      <c r="M12" s="61"/>
      <c r="N12" s="61"/>
      <c r="O12" s="61"/>
      <c r="P12" s="61"/>
      <c r="Q12" s="62" t="str">
        <f t="shared" ca="1" si="3"/>
        <v>休み - プリニ</v>
      </c>
      <c r="R12" s="62" t="str">
        <f t="shared" ca="1" si="4"/>
        <v xml:space="preserve"> / ヘレス - セビ商</v>
      </c>
      <c r="S12" s="62" t="str">
        <f t="shared" ca="1" si="5"/>
        <v xml:space="preserve"> / BSF-シロB</v>
      </c>
      <c r="T12" s="62" t="str">
        <f t="shared" ca="1" si="6"/>
        <v xml:space="preserve"> / DIS - OLP</v>
      </c>
      <c r="U12" s="62" t="str">
        <f t="shared" ca="1" si="7"/>
        <v xml:space="preserve"> / FKF - ジオン</v>
      </c>
      <c r="V12" s="62" t="str">
        <f t="shared" ca="1" si="8"/>
        <v/>
      </c>
      <c r="W12" s="62" t="str">
        <f t="shared" ca="1" si="9"/>
        <v/>
      </c>
      <c r="X12" s="62" t="str">
        <f t="shared" ca="1" si="10"/>
        <v/>
      </c>
      <c r="Y12" s="62" t="str">
        <f t="shared" ca="1" si="11"/>
        <v/>
      </c>
      <c r="Z12" s="62" t="str">
        <f t="shared" ca="1" si="12"/>
        <v/>
      </c>
      <c r="AA12" s="62" t="str">
        <f t="shared" ca="1" si="13"/>
        <v>/ トロス-ワンピ</v>
      </c>
      <c r="AB12" s="62" t="str">
        <f t="shared" ca="1" si="14"/>
        <v/>
      </c>
      <c r="AC12" s="63" t="str">
        <f t="shared" ca="1" si="15"/>
        <v/>
      </c>
      <c r="AE12" s="43"/>
      <c r="AF12" s="44"/>
      <c r="AG12" s="67" t="str">
        <f t="shared" si="16"/>
        <v>FKF</v>
      </c>
      <c r="AH12" s="71" t="str">
        <f t="shared" ca="1" si="18"/>
        <v/>
      </c>
      <c r="AI12" s="73" t="str">
        <f t="shared" ca="1" si="20"/>
        <v/>
      </c>
      <c r="AJ12" s="73" t="str">
        <f t="shared" ca="1" si="22"/>
        <v/>
      </c>
      <c r="AK12" s="73" t="str">
        <f t="shared" ref="AK12:AK21" ca="1" si="24">IF(OR($AG12="",AK$7=""),"",IF(ISBLANK(VLOOKUP($AG12,OFFSET($B$23:$AC$35,0,(COLUMN()-COLUMN($AH$8))*2,13,2),2,FALSE)),"",VLOOKUP($AG12,OFFSET($B$23:$AC$35,0,(COLUMN()-COLUMN($AH$8))*2,13,2),2,FALSE)))</f>
        <v/>
      </c>
      <c r="AL12" s="72"/>
      <c r="AM12" s="73" t="str">
        <f t="shared" ref="AM12:AU12" ca="1" si="25">IF(OR($AG12="",AM$7=""),"",IF(ISBLANK(VLOOKUP($AG12,OFFSET($B$23:$AC$35,0,(COLUMN()-COLUMN($AH$8))*2,13,2),2,FALSE)),"",VLOOKUP($AG12,OFFSET($B$23:$AC$35,0,(COLUMN()-COLUMN($AH$8))*2,13,2),2,FALSE)))</f>
        <v/>
      </c>
      <c r="AN12" s="73" t="str">
        <f t="shared" ca="1" si="25"/>
        <v/>
      </c>
      <c r="AO12" s="73" t="str">
        <f t="shared" ca="1" si="25"/>
        <v/>
      </c>
      <c r="AP12" s="73" t="str">
        <f t="shared" ca="1" si="25"/>
        <v/>
      </c>
      <c r="AQ12" s="73" t="str">
        <f t="shared" ca="1" si="25"/>
        <v/>
      </c>
      <c r="AR12" s="73" t="str">
        <f t="shared" ca="1" si="25"/>
        <v/>
      </c>
      <c r="AS12" s="73" t="str">
        <f t="shared" ca="1" si="25"/>
        <v/>
      </c>
      <c r="AT12" s="73" t="str">
        <f t="shared" ca="1" si="25"/>
        <v/>
      </c>
      <c r="AU12" s="74" t="str">
        <f t="shared" ca="1" si="25"/>
        <v/>
      </c>
    </row>
    <row r="13" spans="1:47">
      <c r="A13" s="54">
        <v>8</v>
      </c>
      <c r="B13" s="55" t="str">
        <f>IF($A13&lt;=$B$2,INDEX(リーグ割り当て!$C$18:$E$117,$A13+VLOOKUP($B$1,リーグ割り当て!$B$3:$E$12,4,FALSE),1),"")</f>
        <v>OLP</v>
      </c>
      <c r="C13" s="55" t="str">
        <f>IF($A13&lt;=$B$2,INDEX(リーグ割り当て!$C$18:$E$117,$A13+VLOOKUP($B$1,リーグ割り当て!$B$3:$E$12,4,FALSE),2),"")</f>
        <v>飛虎丸　Gleg</v>
      </c>
      <c r="D13" s="56">
        <f>IF($A13&lt;=$B$2,INDEX(リーグ割り当て!$C$18:$E$117,$A13+VLOOKUP($B$1,リーグ割り当て!$B$3:$E$12,4,FALSE),3),"")</f>
        <v>0</v>
      </c>
      <c r="F13" s="54">
        <v>8</v>
      </c>
      <c r="G13" s="57" t="str">
        <f t="shared" ca="1" si="0"/>
        <v>OLP</v>
      </c>
      <c r="H13" s="58">
        <f t="shared" ca="1" si="1"/>
        <v>0</v>
      </c>
      <c r="I13" s="59" t="str">
        <f ca="1">IF(G13="","",CONCATENATE(F13,"位:",G13,"/",H13,"pt "))</f>
        <v xml:space="preserve">8位:OLP/0pt </v>
      </c>
      <c r="K13" s="60" t="str">
        <f t="shared" ca="1" si="2"/>
        <v>8回戦 休み - FKF / ヘレス - OLP / BSF-ジオン / DIS - プリニ / シロB - ワンピ / セビ商 - トロス</v>
      </c>
      <c r="L13" s="61"/>
      <c r="M13" s="61"/>
      <c r="N13" s="61"/>
      <c r="O13" s="61"/>
      <c r="P13" s="61"/>
      <c r="Q13" s="62" t="str">
        <f t="shared" ca="1" si="3"/>
        <v>休み - FKF</v>
      </c>
      <c r="R13" s="62" t="str">
        <f t="shared" ca="1" si="4"/>
        <v xml:space="preserve"> / ヘレス - OLP</v>
      </c>
      <c r="S13" s="62" t="str">
        <f t="shared" ca="1" si="5"/>
        <v xml:space="preserve"> / BSF-ジオン</v>
      </c>
      <c r="T13" s="62" t="str">
        <f t="shared" ca="1" si="6"/>
        <v xml:space="preserve"> / DIS - プリニ</v>
      </c>
      <c r="U13" s="62" t="str">
        <f t="shared" ca="1" si="7"/>
        <v/>
      </c>
      <c r="V13" s="62" t="str">
        <f t="shared" ca="1" si="8"/>
        <v/>
      </c>
      <c r="W13" s="62" t="str">
        <f t="shared" ca="1" si="9"/>
        <v/>
      </c>
      <c r="X13" s="62" t="str">
        <f t="shared" ca="1" si="10"/>
        <v/>
      </c>
      <c r="Y13" s="62" t="str">
        <f t="shared" ca="1" si="11"/>
        <v xml:space="preserve"> / シロB - ワンピ</v>
      </c>
      <c r="Z13" s="62" t="str">
        <f t="shared" ca="1" si="12"/>
        <v xml:space="preserve"> / セビ商 - トロス</v>
      </c>
      <c r="AA13" s="62" t="str">
        <f t="shared" ca="1" si="13"/>
        <v/>
      </c>
      <c r="AB13" s="62" t="str">
        <f t="shared" ca="1" si="14"/>
        <v/>
      </c>
      <c r="AC13" s="63" t="str">
        <f t="shared" ca="1" si="15"/>
        <v/>
      </c>
      <c r="AE13" s="43"/>
      <c r="AF13" s="44"/>
      <c r="AG13" s="67" t="str">
        <f t="shared" si="16"/>
        <v>プリニ</v>
      </c>
      <c r="AH13" s="71" t="str">
        <f t="shared" ca="1" si="18"/>
        <v/>
      </c>
      <c r="AI13" s="73" t="str">
        <f t="shared" ca="1" si="20"/>
        <v/>
      </c>
      <c r="AJ13" s="73" t="str">
        <f t="shared" ca="1" si="22"/>
        <v/>
      </c>
      <c r="AK13" s="73" t="str">
        <f t="shared" ca="1" si="24"/>
        <v/>
      </c>
      <c r="AL13" s="73" t="str">
        <f t="shared" ref="AL13:AL21" ca="1" si="26">IF(OR($AG13="",AL$7=""),"",IF(ISBLANK(VLOOKUP($AG13,OFFSET($B$23:$AC$35,0,(COLUMN()-COLUMN($AH$8))*2,13,2),2,FALSE)),"",VLOOKUP($AG13,OFFSET($B$23:$AC$35,0,(COLUMN()-COLUMN($AH$8))*2,13,2),2,FALSE)))</f>
        <v/>
      </c>
      <c r="AM13" s="72"/>
      <c r="AN13" s="73" t="str">
        <f t="shared" ref="AN13:AU13" ca="1" si="27">IF(OR($AG13="",AN$7=""),"",IF(ISBLANK(VLOOKUP($AG13,OFFSET($B$23:$AC$35,0,(COLUMN()-COLUMN($AH$8))*2,13,2),2,FALSE)),"",VLOOKUP($AG13,OFFSET($B$23:$AC$35,0,(COLUMN()-COLUMN($AH$8))*2,13,2),2,FALSE)))</f>
        <v/>
      </c>
      <c r="AO13" s="73" t="str">
        <f t="shared" ca="1" si="27"/>
        <v/>
      </c>
      <c r="AP13" s="73" t="str">
        <f t="shared" ca="1" si="27"/>
        <v/>
      </c>
      <c r="AQ13" s="73" t="str">
        <f t="shared" ca="1" si="27"/>
        <v/>
      </c>
      <c r="AR13" s="73" t="str">
        <f t="shared" ca="1" si="27"/>
        <v/>
      </c>
      <c r="AS13" s="73" t="str">
        <f t="shared" ca="1" si="27"/>
        <v/>
      </c>
      <c r="AT13" s="73" t="str">
        <f t="shared" ca="1" si="27"/>
        <v/>
      </c>
      <c r="AU13" s="74" t="str">
        <f t="shared" ca="1" si="27"/>
        <v/>
      </c>
    </row>
    <row r="14" spans="1:47">
      <c r="A14" s="54">
        <v>9</v>
      </c>
      <c r="B14" s="55" t="str">
        <f>IF($A14&lt;=$B$2,INDEX(リーグ割り当て!$C$18:$E$117,$A14+VLOOKUP($B$1,リーグ割り当て!$B$3:$E$12,4,FALSE),1),"")</f>
        <v>シロB</v>
      </c>
      <c r="C14" s="55" t="str">
        <f>IF($A14&lt;=$B$2,INDEX(リーグ割り当て!$C$18:$E$117,$A14+VLOOKUP($B$1,リーグ割り当て!$B$3:$E$12,4,FALSE),2),"")</f>
        <v>ほしのあき　ぴよちゃん</v>
      </c>
      <c r="D14" s="56">
        <f>IF($A14&lt;=$B$2,INDEX(リーグ割り当て!$C$18:$E$117,$A14+VLOOKUP($B$1,リーグ割り当て!$B$3:$E$12,4,FALSE),3),"")</f>
        <v>0</v>
      </c>
      <c r="F14" s="54">
        <v>9</v>
      </c>
      <c r="G14" s="57" t="str">
        <f t="shared" ca="1" si="0"/>
        <v>シロB</v>
      </c>
      <c r="H14" s="58">
        <f t="shared" ca="1" si="1"/>
        <v>0</v>
      </c>
      <c r="I14" s="59" t="str">
        <f ca="1">IF(G14="","",CONCATENATE(F14,"位:",G14,"/",H14,"pt "))</f>
        <v xml:space="preserve">9位:シロB/0pt </v>
      </c>
      <c r="K14" s="60" t="str">
        <f t="shared" ca="1" si="2"/>
        <v>9回戦 休み - DIS / ヘレス - プリニ / BSF-FKF / ジオン - ワンピ / OLP - トロス / シロB - セビ商</v>
      </c>
      <c r="L14" s="61"/>
      <c r="M14" s="61"/>
      <c r="N14" s="61"/>
      <c r="O14" s="61"/>
      <c r="P14" s="61"/>
      <c r="Q14" s="62" t="str">
        <f t="shared" ca="1" si="3"/>
        <v>休み - DIS</v>
      </c>
      <c r="R14" s="62" t="str">
        <f t="shared" ca="1" si="4"/>
        <v xml:space="preserve"> / ヘレス - プリニ</v>
      </c>
      <c r="S14" s="62" t="str">
        <f t="shared" ca="1" si="5"/>
        <v xml:space="preserve"> / BSF-FKF</v>
      </c>
      <c r="T14" s="62" t="str">
        <f t="shared" ca="1" si="6"/>
        <v/>
      </c>
      <c r="U14" s="62" t="str">
        <f t="shared" ca="1" si="7"/>
        <v/>
      </c>
      <c r="V14" s="62" t="str">
        <f t="shared" ca="1" si="8"/>
        <v/>
      </c>
      <c r="W14" s="62" t="str">
        <f t="shared" ca="1" si="9"/>
        <v xml:space="preserve"> / ジオン - ワンピ</v>
      </c>
      <c r="X14" s="62" t="str">
        <f t="shared" ca="1" si="10"/>
        <v xml:space="preserve"> / OLP - トロス</v>
      </c>
      <c r="Y14" s="62" t="str">
        <f t="shared" ca="1" si="11"/>
        <v xml:space="preserve"> / シロB - セビ商</v>
      </c>
      <c r="Z14" s="62" t="str">
        <f t="shared" ca="1" si="12"/>
        <v/>
      </c>
      <c r="AA14" s="62" t="str">
        <f t="shared" ca="1" si="13"/>
        <v/>
      </c>
      <c r="AB14" s="62" t="str">
        <f t="shared" ca="1" si="14"/>
        <v/>
      </c>
      <c r="AC14" s="63" t="str">
        <f t="shared" ca="1" si="15"/>
        <v/>
      </c>
      <c r="AE14" s="43"/>
      <c r="AF14" s="44"/>
      <c r="AG14" s="75" t="str">
        <f t="shared" si="16"/>
        <v>ジオン</v>
      </c>
      <c r="AH14" s="71" t="str">
        <f t="shared" ca="1" si="18"/>
        <v/>
      </c>
      <c r="AI14" s="73" t="str">
        <f t="shared" ca="1" si="20"/>
        <v/>
      </c>
      <c r="AJ14" s="73" t="str">
        <f t="shared" ca="1" si="22"/>
        <v/>
      </c>
      <c r="AK14" s="73" t="str">
        <f t="shared" ca="1" si="24"/>
        <v/>
      </c>
      <c r="AL14" s="73" t="str">
        <f t="shared" ca="1" si="26"/>
        <v/>
      </c>
      <c r="AM14" s="73" t="str">
        <f t="shared" ref="AM14:AM21" ca="1" si="28">IF(OR($AG14="",AM$7=""),"",IF(ISBLANK(VLOOKUP($AG14,OFFSET($B$23:$AC$35,0,(COLUMN()-COLUMN($AH$8))*2,13,2),2,FALSE)),"",VLOOKUP($AG14,OFFSET($B$23:$AC$35,0,(COLUMN()-COLUMN($AH$8))*2,13,2),2,FALSE)))</f>
        <v/>
      </c>
      <c r="AN14" s="72"/>
      <c r="AO14" s="73" t="str">
        <f t="shared" ref="AO14:AU14" ca="1" si="29">IF(OR($AG14="",AO$7=""),"",IF(ISBLANK(VLOOKUP($AG14,OFFSET($B$23:$AC$35,0,(COLUMN()-COLUMN($AH$8))*2,13,2),2,FALSE)),"",VLOOKUP($AG14,OFFSET($B$23:$AC$35,0,(COLUMN()-COLUMN($AH$8))*2,13,2),2,FALSE)))</f>
        <v/>
      </c>
      <c r="AP14" s="73" t="str">
        <f t="shared" ca="1" si="29"/>
        <v/>
      </c>
      <c r="AQ14" s="73" t="str">
        <f t="shared" ca="1" si="29"/>
        <v/>
      </c>
      <c r="AR14" s="73" t="str">
        <f t="shared" ca="1" si="29"/>
        <v/>
      </c>
      <c r="AS14" s="73" t="str">
        <f t="shared" ca="1" si="29"/>
        <v/>
      </c>
      <c r="AT14" s="73" t="str">
        <f t="shared" ca="1" si="29"/>
        <v/>
      </c>
      <c r="AU14" s="74" t="str">
        <f t="shared" ca="1" si="29"/>
        <v/>
      </c>
    </row>
    <row r="15" spans="1:47">
      <c r="A15" s="54">
        <v>10</v>
      </c>
      <c r="B15" s="55" t="str">
        <f>IF($A15&lt;=$B$2,INDEX(リーグ割り当て!$C$18:$E$117,$A15+VLOOKUP($B$1,リーグ割り当て!$B$3:$E$12,4,FALSE),1),"")</f>
        <v>セビ商</v>
      </c>
      <c r="C15" s="55" t="str">
        <f>IF($A15&lt;=$B$2,INDEX(リーグ割り当て!$C$18:$E$117,$A15+VLOOKUP($B$1,リーグ割り当て!$B$3:$E$12,4,FALSE),2),"")</f>
        <v>yumeno　ここち</v>
      </c>
      <c r="D15" s="56">
        <f>IF($A15&lt;=$B$2,INDEX(リーグ割り当て!$C$18:$E$117,$A15+VLOOKUP($B$1,リーグ割り当て!$B$3:$E$12,4,FALSE),3),"")</f>
        <v>0</v>
      </c>
      <c r="F15" s="54">
        <v>10</v>
      </c>
      <c r="G15" s="57" t="str">
        <f t="shared" ca="1" si="0"/>
        <v>セビ商</v>
      </c>
      <c r="H15" s="58">
        <f t="shared" ca="1" si="1"/>
        <v>0</v>
      </c>
      <c r="I15" s="59" t="str">
        <f ca="1">IF(G15="","",CONCATENATE(F15,":",G15,"/",H15,"pt "))</f>
        <v xml:space="preserve">10:セビ商/0pt </v>
      </c>
      <c r="K15" s="60" t="str">
        <f t="shared" ca="1" si="2"/>
        <v>10回戦 休み - BSF / ヘレス - DIS / FKF - ワンピ / プリニ - トロス / ジオン - セビ商 / OLP - シロB</v>
      </c>
      <c r="L15" s="61"/>
      <c r="M15" s="61"/>
      <c r="N15" s="61"/>
      <c r="O15" s="61"/>
      <c r="P15" s="61"/>
      <c r="Q15" s="62" t="str">
        <f t="shared" ca="1" si="3"/>
        <v>休み - BSF</v>
      </c>
      <c r="R15" s="62" t="str">
        <f t="shared" ca="1" si="4"/>
        <v xml:space="preserve"> / ヘレス - DIS</v>
      </c>
      <c r="S15" s="62" t="str">
        <f t="shared" ca="1" si="5"/>
        <v/>
      </c>
      <c r="T15" s="62" t="str">
        <f t="shared" ca="1" si="6"/>
        <v/>
      </c>
      <c r="U15" s="62" t="str">
        <f t="shared" ca="1" si="7"/>
        <v xml:space="preserve"> / FKF - ワンピ</v>
      </c>
      <c r="V15" s="62" t="str">
        <f t="shared" ca="1" si="8"/>
        <v xml:space="preserve"> / プリニ - トロス</v>
      </c>
      <c r="W15" s="62" t="str">
        <f t="shared" ca="1" si="9"/>
        <v xml:space="preserve"> / ジオン - セビ商</v>
      </c>
      <c r="X15" s="62" t="str">
        <f t="shared" ca="1" si="10"/>
        <v xml:space="preserve"> / OLP - シロB</v>
      </c>
      <c r="Y15" s="62" t="str">
        <f t="shared" ca="1" si="11"/>
        <v/>
      </c>
      <c r="Z15" s="62" t="str">
        <f t="shared" ca="1" si="12"/>
        <v/>
      </c>
      <c r="AA15" s="62" t="str">
        <f t="shared" ca="1" si="13"/>
        <v/>
      </c>
      <c r="AB15" s="62" t="str">
        <f t="shared" ca="1" si="14"/>
        <v/>
      </c>
      <c r="AC15" s="63" t="str">
        <f t="shared" ca="1" si="15"/>
        <v/>
      </c>
      <c r="AE15" s="43"/>
      <c r="AF15" s="44"/>
      <c r="AG15" s="75" t="str">
        <f t="shared" si="16"/>
        <v>OLP</v>
      </c>
      <c r="AH15" s="71" t="str">
        <f t="shared" ca="1" si="18"/>
        <v/>
      </c>
      <c r="AI15" s="73" t="str">
        <f t="shared" ca="1" si="20"/>
        <v/>
      </c>
      <c r="AJ15" s="73" t="str">
        <f t="shared" ca="1" si="22"/>
        <v/>
      </c>
      <c r="AK15" s="73" t="str">
        <f t="shared" ca="1" si="24"/>
        <v/>
      </c>
      <c r="AL15" s="73" t="str">
        <f t="shared" ca="1" si="26"/>
        <v/>
      </c>
      <c r="AM15" s="73" t="str">
        <f t="shared" ca="1" si="28"/>
        <v/>
      </c>
      <c r="AN15" s="73" t="str">
        <f t="shared" ref="AN15:AN21" ca="1" si="30">IF(OR($AG15="",AN$7=""),"",IF(ISBLANK(VLOOKUP($AG15,OFFSET($B$23:$AC$35,0,(COLUMN()-COLUMN($AH$8))*2,13,2),2,FALSE)),"",VLOOKUP($AG15,OFFSET($B$23:$AC$35,0,(COLUMN()-COLUMN($AH$8))*2,13,2),2,FALSE)))</f>
        <v/>
      </c>
      <c r="AO15" s="72"/>
      <c r="AP15" s="73" t="str">
        <f t="shared" ref="AP15:AU15" ca="1" si="31">IF(OR($AG15="",AP$7=""),"",IF(ISBLANK(VLOOKUP($AG15,OFFSET($B$23:$AC$35,0,(COLUMN()-COLUMN($AH$8))*2,13,2),2,FALSE)),"",VLOOKUP($AG15,OFFSET($B$23:$AC$35,0,(COLUMN()-COLUMN($AH$8))*2,13,2),2,FALSE)))</f>
        <v/>
      </c>
      <c r="AQ15" s="73" t="str">
        <f t="shared" ca="1" si="31"/>
        <v/>
      </c>
      <c r="AR15" s="73" t="str">
        <f t="shared" ca="1" si="31"/>
        <v/>
      </c>
      <c r="AS15" s="73" t="str">
        <f t="shared" ca="1" si="31"/>
        <v/>
      </c>
      <c r="AT15" s="73" t="str">
        <f t="shared" ca="1" si="31"/>
        <v/>
      </c>
      <c r="AU15" s="74" t="str">
        <f t="shared" ca="1" si="31"/>
        <v/>
      </c>
    </row>
    <row r="16" spans="1:47">
      <c r="A16" s="54">
        <v>11</v>
      </c>
      <c r="B16" s="55" t="str">
        <f>IF($A16&lt;=$B$2,INDEX(リーグ割り当て!$C$18:$E$117,$A16+VLOOKUP($B$1,リーグ割り当て!$B$3:$E$12,4,FALSE),1),"")</f>
        <v>トロス</v>
      </c>
      <c r="C16" s="55" t="str">
        <f>IF($A16&lt;=$B$2,INDEX(リーグ割り当て!$C$18:$E$117,$A16+VLOOKUP($B$1,リーグ割り当て!$B$3:$E$12,4,FALSE),2),"")</f>
        <v>バベルダオブ　野菜マン</v>
      </c>
      <c r="D16" s="56">
        <f>IF($A16&lt;=$B$2,INDEX(リーグ割り当て!$C$18:$E$117,$A16+VLOOKUP($B$1,リーグ割り当て!$B$3:$E$12,4,FALSE),3),"")</f>
        <v>0</v>
      </c>
      <c r="F16" s="54">
        <v>11</v>
      </c>
      <c r="G16" s="57" t="str">
        <f t="shared" ca="1" si="0"/>
        <v>トロス</v>
      </c>
      <c r="H16" s="58">
        <f t="shared" ca="1" si="1"/>
        <v>0</v>
      </c>
      <c r="I16" s="59" t="str">
        <f ca="1">IF(G16="","",CONCATENATE(F16,":",G16,"/",H16,"pt "))</f>
        <v xml:space="preserve">11:トロス/0pt </v>
      </c>
      <c r="K16" s="60" t="str">
        <f t="shared" ca="1" si="2"/>
        <v>11回戦 休み - ヘレス / BSF-ワンピ / DIS - トロス / FKF - セビ商 / プリニ - シロB / ジオン - OLP</v>
      </c>
      <c r="L16" s="61"/>
      <c r="M16" s="61"/>
      <c r="N16" s="61"/>
      <c r="O16" s="61"/>
      <c r="P16" s="61"/>
      <c r="Q16" s="62" t="str">
        <f t="shared" ca="1" si="3"/>
        <v>休み - ヘレス</v>
      </c>
      <c r="R16" s="62" t="str">
        <f t="shared" ca="1" si="4"/>
        <v/>
      </c>
      <c r="S16" s="62" t="str">
        <f t="shared" ca="1" si="5"/>
        <v xml:space="preserve"> / BSF-ワンピ</v>
      </c>
      <c r="T16" s="62" t="str">
        <f t="shared" ca="1" si="6"/>
        <v xml:space="preserve"> / DIS - トロス</v>
      </c>
      <c r="U16" s="62" t="str">
        <f t="shared" ca="1" si="7"/>
        <v xml:space="preserve"> / FKF - セビ商</v>
      </c>
      <c r="V16" s="62" t="str">
        <f t="shared" ca="1" si="8"/>
        <v xml:space="preserve"> / プリニ - シロB</v>
      </c>
      <c r="W16" s="62" t="str">
        <f t="shared" ca="1" si="9"/>
        <v xml:space="preserve"> / ジオン - OLP</v>
      </c>
      <c r="X16" s="62" t="str">
        <f t="shared" ca="1" si="10"/>
        <v/>
      </c>
      <c r="Y16" s="62" t="str">
        <f t="shared" ca="1" si="11"/>
        <v/>
      </c>
      <c r="Z16" s="62" t="str">
        <f t="shared" ca="1" si="12"/>
        <v/>
      </c>
      <c r="AA16" s="62" t="str">
        <f t="shared" ca="1" si="13"/>
        <v/>
      </c>
      <c r="AB16" s="62" t="str">
        <f t="shared" ca="1" si="14"/>
        <v/>
      </c>
      <c r="AC16" s="63" t="str">
        <f t="shared" ca="1" si="15"/>
        <v/>
      </c>
      <c r="AE16" s="43"/>
      <c r="AF16" s="44"/>
      <c r="AG16" s="76" t="str">
        <f t="shared" si="16"/>
        <v>シロB</v>
      </c>
      <c r="AH16" s="71" t="str">
        <f t="shared" ca="1" si="18"/>
        <v/>
      </c>
      <c r="AI16" s="73" t="str">
        <f t="shared" ca="1" si="20"/>
        <v/>
      </c>
      <c r="AJ16" s="73" t="str">
        <f t="shared" ca="1" si="22"/>
        <v/>
      </c>
      <c r="AK16" s="73" t="str">
        <f t="shared" ca="1" si="24"/>
        <v/>
      </c>
      <c r="AL16" s="73" t="str">
        <f t="shared" ca="1" si="26"/>
        <v/>
      </c>
      <c r="AM16" s="73" t="str">
        <f t="shared" ca="1" si="28"/>
        <v/>
      </c>
      <c r="AN16" s="73" t="str">
        <f t="shared" ca="1" si="30"/>
        <v/>
      </c>
      <c r="AO16" s="73" t="str">
        <f t="shared" ref="AO16:AO21" ca="1" si="32">IF(OR($AG16="",AO$7=""),"",IF(ISBLANK(VLOOKUP($AG16,OFFSET($B$23:$AC$35,0,(COLUMN()-COLUMN($AH$8))*2,13,2),2,FALSE)),"",VLOOKUP($AG16,OFFSET($B$23:$AC$35,0,(COLUMN()-COLUMN($AH$8))*2,13,2),2,FALSE)))</f>
        <v/>
      </c>
      <c r="AP16" s="72"/>
      <c r="AQ16" s="73" t="str">
        <f ca="1">IF(OR($AG16="",AQ$7=""),"",IF(ISBLANK(VLOOKUP($AG16,OFFSET($B$23:$AC$35,0,(COLUMN()-COLUMN($AH$8))*2,13,2),2,FALSE)),"",VLOOKUP($AG16,OFFSET($B$23:$AC$35,0,(COLUMN()-COLUMN($AH$8))*2,13,2),2,FALSE)))</f>
        <v/>
      </c>
      <c r="AR16" s="73" t="str">
        <f ca="1">IF(OR($AG16="",AR$7=""),"",IF(ISBLANK(VLOOKUP($AG16,OFFSET($B$23:$AC$35,0,(COLUMN()-COLUMN($AH$8))*2,13,2),2,FALSE)),"",VLOOKUP($AG16,OFFSET($B$23:$AC$35,0,(COLUMN()-COLUMN($AH$8))*2,13,2),2,FALSE)))</f>
        <v/>
      </c>
      <c r="AS16" s="73" t="str">
        <f ca="1">IF(OR($AG16="",AS$7=""),"",IF(ISBLANK(VLOOKUP($AG16,OFFSET($B$23:$AC$35,0,(COLUMN()-COLUMN($AH$8))*2,13,2),2,FALSE)),"",VLOOKUP($AG16,OFFSET($B$23:$AC$35,0,(COLUMN()-COLUMN($AH$8))*2,13,2),2,FALSE)))</f>
        <v/>
      </c>
      <c r="AT16" s="73" t="str">
        <f ca="1">IF(OR($AG16="",AT$7=""),"",IF(ISBLANK(VLOOKUP($AG16,OFFSET($B$23:$AC$35,0,(COLUMN()-COLUMN($AH$8))*2,13,2),2,FALSE)),"",VLOOKUP($AG16,OFFSET($B$23:$AC$35,0,(COLUMN()-COLUMN($AH$8))*2,13,2),2,FALSE)))</f>
        <v/>
      </c>
      <c r="AU16" s="74" t="str">
        <f ca="1">IF(OR($AG16="",AU$7=""),"",IF(ISBLANK(VLOOKUP($AG16,OFFSET($B$23:$AC$35,0,(COLUMN()-COLUMN($AH$8))*2,13,2),2,FALSE)),"",VLOOKUP($AG16,OFFSET($B$23:$AC$35,0,(COLUMN()-COLUMN($AH$8))*2,13,2),2,FALSE)))</f>
        <v/>
      </c>
    </row>
    <row r="17" spans="1:47">
      <c r="A17" s="54">
        <v>12</v>
      </c>
      <c r="B17" s="55" t="str">
        <f>IF($A17&lt;=$B$2,INDEX(リーグ割り当て!$C$18:$E$117,$A17+VLOOKUP($B$1,リーグ割り当て!$B$3:$E$12,4,FALSE),1),"")</f>
        <v>ワンピ</v>
      </c>
      <c r="C17" s="55" t="str">
        <f>IF($A17&lt;=$B$2,INDEX(リーグ割り当て!$C$18:$E$117,$A17+VLOOKUP($B$1,リーグ割り当て!$B$3:$E$12,4,FALSE),2),"")</f>
        <v>フランキ　＾バギー＾</v>
      </c>
      <c r="D17" s="56">
        <f>IF($A17&lt;=$B$2,INDEX(リーグ割り当て!$C$18:$E$117,$A17+VLOOKUP($B$1,リーグ割り当て!$B$3:$E$12,4,FALSE),3),"")</f>
        <v>0</v>
      </c>
      <c r="F17" s="54">
        <v>12</v>
      </c>
      <c r="G17" s="57" t="str">
        <f t="shared" ca="1" si="0"/>
        <v>ワンピ</v>
      </c>
      <c r="H17" s="58">
        <f t="shared" ca="1" si="1"/>
        <v>0</v>
      </c>
      <c r="I17" s="59" t="str">
        <f ca="1">IF(G17="","",CONCATENATE(F17,":",G17,"/",H17,"pt "))</f>
        <v xml:space="preserve">12:ワンピ/0pt </v>
      </c>
      <c r="K17" s="60" t="str">
        <f t="shared" si="2"/>
        <v/>
      </c>
      <c r="L17" s="61"/>
      <c r="M17" s="61"/>
      <c r="N17" s="61"/>
      <c r="O17" s="61"/>
      <c r="P17" s="61"/>
      <c r="Q17" s="62" t="str">
        <f t="shared" ca="1" si="3"/>
        <v xml:space="preserve">休み - </v>
      </c>
      <c r="R17" s="62" t="str">
        <f t="shared" ca="1" si="4"/>
        <v xml:space="preserve"> / ヘレス - </v>
      </c>
      <c r="S17" s="62" t="str">
        <f t="shared" ca="1" si="5"/>
        <v xml:space="preserve"> / BSF-</v>
      </c>
      <c r="T17" s="62" t="str">
        <f t="shared" ca="1" si="6"/>
        <v xml:space="preserve"> / DIS - </v>
      </c>
      <c r="U17" s="62" t="str">
        <f t="shared" ca="1" si="7"/>
        <v xml:space="preserve"> / FKF - </v>
      </c>
      <c r="V17" s="62" t="str">
        <f t="shared" ca="1" si="8"/>
        <v xml:space="preserve"> / プリニ - </v>
      </c>
      <c r="W17" s="62" t="str">
        <f t="shared" ca="1" si="9"/>
        <v xml:space="preserve"> / ジオン - </v>
      </c>
      <c r="X17" s="62" t="str">
        <f t="shared" ca="1" si="10"/>
        <v xml:space="preserve"> / OLP - </v>
      </c>
      <c r="Y17" s="62" t="str">
        <f t="shared" ca="1" si="11"/>
        <v xml:space="preserve"> / シロB - </v>
      </c>
      <c r="Z17" s="62" t="str">
        <f t="shared" ca="1" si="12"/>
        <v xml:space="preserve"> / セビ商 - </v>
      </c>
      <c r="AA17" s="62" t="str">
        <f t="shared" ca="1" si="13"/>
        <v>/ トロス-</v>
      </c>
      <c r="AB17" s="62" t="str">
        <f t="shared" ca="1" si="14"/>
        <v>/ ワンピ-</v>
      </c>
      <c r="AC17" s="63" t="str">
        <f t="shared" ca="1" si="15"/>
        <v/>
      </c>
      <c r="AE17" s="43"/>
      <c r="AF17" s="44"/>
      <c r="AG17" s="76" t="str">
        <f t="shared" si="16"/>
        <v>セビ商</v>
      </c>
      <c r="AH17" s="71" t="str">
        <f t="shared" ca="1" si="18"/>
        <v/>
      </c>
      <c r="AI17" s="73" t="str">
        <f t="shared" ca="1" si="20"/>
        <v/>
      </c>
      <c r="AJ17" s="73" t="str">
        <f t="shared" ca="1" si="22"/>
        <v/>
      </c>
      <c r="AK17" s="73" t="str">
        <f t="shared" ca="1" si="24"/>
        <v/>
      </c>
      <c r="AL17" s="73" t="str">
        <f t="shared" ca="1" si="26"/>
        <v/>
      </c>
      <c r="AM17" s="73" t="str">
        <f t="shared" ca="1" si="28"/>
        <v/>
      </c>
      <c r="AN17" s="73" t="str">
        <f t="shared" ca="1" si="30"/>
        <v/>
      </c>
      <c r="AO17" s="73" t="str">
        <f t="shared" ca="1" si="32"/>
        <v/>
      </c>
      <c r="AP17" s="73" t="str">
        <f ca="1">IF(OR($AG17="",AP$7=""),"",IF(ISBLANK(VLOOKUP($AG17,OFFSET($B$23:$AC$35,0,(COLUMN()-COLUMN($AH$8))*2,13,2),2,FALSE)),"",VLOOKUP($AG17,OFFSET($B$23:$AC$35,0,(COLUMN()-COLUMN($AH$8))*2,13,2),2,FALSE)))</f>
        <v/>
      </c>
      <c r="AQ17" s="72"/>
      <c r="AR17" s="73" t="str">
        <f ca="1">IF(OR($AG17="",AR$7=""),"",IF(ISBLANK(VLOOKUP($AG17,OFFSET($B$23:$AC$35,0,(COLUMN()-COLUMN($AH$8))*2,13,2),2,FALSE)),"",VLOOKUP($AG17,OFFSET($B$23:$AC$35,0,(COLUMN()-COLUMN($AH$8))*2,13,2),2,FALSE)))</f>
        <v/>
      </c>
      <c r="AS17" s="73" t="str">
        <f ca="1">IF(OR($AG17="",AS$7=""),"",IF(ISBLANK(VLOOKUP($AG17,OFFSET($B$23:$AC$35,0,(COLUMN()-COLUMN($AH$8))*2,13,2),2,FALSE)),"",VLOOKUP($AG17,OFFSET($B$23:$AC$35,0,(COLUMN()-COLUMN($AH$8))*2,13,2),2,FALSE)))</f>
        <v/>
      </c>
      <c r="AT17" s="73" t="str">
        <f ca="1">IF(OR($AG17="",AT$7=""),"",IF(ISBLANK(VLOOKUP($AG17,OFFSET($B$23:$AC$35,0,(COLUMN()-COLUMN($AH$8))*2,13,2),2,FALSE)),"",VLOOKUP($AG17,OFFSET($B$23:$AC$35,0,(COLUMN()-COLUMN($AH$8))*2,13,2),2,FALSE)))</f>
        <v/>
      </c>
      <c r="AU17" s="74" t="str">
        <f ca="1">IF(OR($AG17="",AU$7=""),"",IF(ISBLANK(VLOOKUP($AG17,OFFSET($B$23:$AC$35,0,(COLUMN()-COLUMN($AH$8))*2,13,2),2,FALSE)),"",VLOOKUP($AG17,OFFSET($B$23:$AC$35,0,(COLUMN()-COLUMN($AH$8))*2,13,2),2,FALSE)))</f>
        <v/>
      </c>
    </row>
    <row r="18" spans="1:47">
      <c r="A18" s="54">
        <v>13</v>
      </c>
      <c r="B18" s="55" t="str">
        <f>IF($A18&lt;=$B$2,INDEX(リーグ割り当て!$C$18:$E$117,$A18+VLOOKUP($B$1,リーグ割り当て!$B$3:$E$12,4,FALSE),1),"")</f>
        <v/>
      </c>
      <c r="C18" s="55" t="str">
        <f>IF($A18&lt;=$B$2,INDEX(リーグ割り当て!$C$18:$E$117,$A18+VLOOKUP($B$1,リーグ割り当て!$B$3:$E$12,4,FALSE),2),"")</f>
        <v/>
      </c>
      <c r="D18" s="56" t="str">
        <f>IF($A18&lt;=$B$2,INDEX(リーグ割り当て!$C$18:$E$117,$A18+VLOOKUP($B$1,リーグ割り当て!$B$3:$E$12,4,FALSE),3),"")</f>
        <v/>
      </c>
      <c r="F18" s="54">
        <v>13</v>
      </c>
      <c r="G18" s="57" t="str">
        <f t="shared" ca="1" si="0"/>
        <v/>
      </c>
      <c r="H18" s="58">
        <f t="shared" ca="1" si="1"/>
        <v>0</v>
      </c>
      <c r="I18" s="59" t="str">
        <f ca="1">IF(G18="","",CONCATENATE(F18,"位:",G18,"/",H18,"pt "))</f>
        <v/>
      </c>
      <c r="K18" s="60" t="str">
        <f t="shared" si="2"/>
        <v/>
      </c>
      <c r="L18" s="77"/>
      <c r="M18" s="77"/>
      <c r="N18" s="77"/>
      <c r="O18" s="77"/>
      <c r="P18" s="77"/>
      <c r="Q18" s="62" t="str">
        <f t="shared" ca="1" si="3"/>
        <v xml:space="preserve">休み - </v>
      </c>
      <c r="R18" s="62" t="str">
        <f t="shared" ca="1" si="4"/>
        <v xml:space="preserve"> / ヘレス - </v>
      </c>
      <c r="S18" s="62" t="str">
        <f t="shared" ca="1" si="5"/>
        <v xml:space="preserve"> / BSF-</v>
      </c>
      <c r="T18" s="62" t="str">
        <f t="shared" ca="1" si="6"/>
        <v xml:space="preserve"> / DIS - </v>
      </c>
      <c r="U18" s="62" t="str">
        <f t="shared" ca="1" si="7"/>
        <v xml:space="preserve"> / FKF - </v>
      </c>
      <c r="V18" s="62" t="str">
        <f t="shared" ca="1" si="8"/>
        <v xml:space="preserve"> / プリニ - </v>
      </c>
      <c r="W18" s="62" t="str">
        <f t="shared" ca="1" si="9"/>
        <v xml:space="preserve"> / ジオン - </v>
      </c>
      <c r="X18" s="62" t="str">
        <f t="shared" ca="1" si="10"/>
        <v xml:space="preserve"> / OLP - </v>
      </c>
      <c r="Y18" s="62" t="str">
        <f t="shared" ca="1" si="11"/>
        <v xml:space="preserve"> / シロB - </v>
      </c>
      <c r="Z18" s="62" t="str">
        <f t="shared" ca="1" si="12"/>
        <v xml:space="preserve"> / セビ商 - </v>
      </c>
      <c r="AA18" s="62" t="str">
        <f t="shared" ca="1" si="13"/>
        <v>/ トロス-</v>
      </c>
      <c r="AB18" s="62" t="str">
        <f t="shared" ca="1" si="14"/>
        <v>/ ワンピ-</v>
      </c>
      <c r="AC18" s="63" t="str">
        <f t="shared" ca="1" si="15"/>
        <v/>
      </c>
      <c r="AE18" s="43"/>
      <c r="AF18" s="44"/>
      <c r="AG18" s="76" t="str">
        <f t="shared" si="16"/>
        <v>トロス</v>
      </c>
      <c r="AH18" s="71" t="str">
        <f t="shared" ca="1" si="18"/>
        <v/>
      </c>
      <c r="AI18" s="73" t="str">
        <f t="shared" ca="1" si="20"/>
        <v/>
      </c>
      <c r="AJ18" s="73" t="str">
        <f t="shared" ca="1" si="22"/>
        <v/>
      </c>
      <c r="AK18" s="73" t="str">
        <f t="shared" ca="1" si="24"/>
        <v/>
      </c>
      <c r="AL18" s="73" t="str">
        <f t="shared" ca="1" si="26"/>
        <v/>
      </c>
      <c r="AM18" s="73" t="str">
        <f t="shared" ca="1" si="28"/>
        <v/>
      </c>
      <c r="AN18" s="73" t="str">
        <f t="shared" ca="1" si="30"/>
        <v/>
      </c>
      <c r="AO18" s="73" t="str">
        <f t="shared" ca="1" si="32"/>
        <v/>
      </c>
      <c r="AP18" s="73" t="str">
        <f ca="1">IF(OR($AG18="",AP$7=""),"",IF(ISBLANK(VLOOKUP($AG18,OFFSET($B$23:$AC$35,0,(COLUMN()-COLUMN($AH$8))*2,13,2),2,FALSE)),"",VLOOKUP($AG18,OFFSET($B$23:$AC$35,0,(COLUMN()-COLUMN($AH$8))*2,13,2),2,FALSE)))</f>
        <v/>
      </c>
      <c r="AQ18" s="73" t="str">
        <f ca="1">IF(OR($AG18="",AQ$7=""),"",IF(ISBLANK(VLOOKUP($AG18,OFFSET($B$23:$AC$35,0,(COLUMN()-COLUMN($AH$8))*2,13,2),2,FALSE)),"",VLOOKUP($AG18,OFFSET($B$23:$AC$35,0,(COLUMN()-COLUMN($AH$8))*2,13,2),2,FALSE)))</f>
        <v/>
      </c>
      <c r="AR18" s="72"/>
      <c r="AS18" s="73" t="str">
        <f ca="1">IF(OR($AG18="",AS$7=""),"",IF(ISBLANK(VLOOKUP($AG18,OFFSET($B$23:$AC$35,0,(COLUMN()-COLUMN($AH$8))*2,13,2),2,FALSE)),"",VLOOKUP($AG18,OFFSET($B$23:$AC$35,0,(COLUMN()-COLUMN($AH$8))*2,13,2),2,FALSE)))</f>
        <v/>
      </c>
      <c r="AT18" s="73" t="str">
        <f ca="1">IF(OR($AG18="",AT$7=""),"",IF(ISBLANK(VLOOKUP($AG18,OFFSET($B$23:$AC$35,0,(COLUMN()-COLUMN($AH$8))*2,13,2),2,FALSE)),"",VLOOKUP($AG18,OFFSET($B$23:$AC$35,0,(COLUMN()-COLUMN($AH$8))*2,13,2),2,FALSE)))</f>
        <v/>
      </c>
      <c r="AU18" s="74" t="str">
        <f ca="1">IF(OR($AG18="",AU$7=""),"",IF(ISBLANK(VLOOKUP($AG18,OFFSET($B$23:$AC$35,0,(COLUMN()-COLUMN($AH$8))*2,13,2),2,FALSE)),"",VLOOKUP($AG18,OFFSET($B$23:$AC$35,0,(COLUMN()-COLUMN($AH$8))*2,13,2),2,FALSE)))</f>
        <v/>
      </c>
    </row>
    <row r="19" spans="1:47">
      <c r="A19" s="78">
        <v>14</v>
      </c>
      <c r="B19" s="79" t="str">
        <f>IF($A19&lt;=$B$2,INDEX(リーグ割り当て!$C$18:$E$117,$A19+VLOOKUP($B$1,リーグ割り当て!$B$3:$E$12,4,FALSE),1),"")</f>
        <v/>
      </c>
      <c r="C19" s="79" t="str">
        <f>IF($A19&lt;=$B$2,INDEX(リーグ割り当て!$C$18:$E$117,$A19+VLOOKUP($B$1,リーグ割り当て!$B$3:$E$12,4,FALSE),2),"")</f>
        <v/>
      </c>
      <c r="D19" s="80" t="str">
        <f>IF($A19&lt;=$B$2,INDEX(リーグ割り当て!$C$18:$E$117,$A19+VLOOKUP($B$1,リーグ割り当て!$B$3:$E$12,4,FALSE),3),"")</f>
        <v/>
      </c>
      <c r="F19" s="78">
        <v>14</v>
      </c>
      <c r="G19" s="81" t="str">
        <f t="shared" ca="1" si="0"/>
        <v/>
      </c>
      <c r="H19" s="82">
        <f t="shared" ca="1" si="1"/>
        <v>0</v>
      </c>
      <c r="I19" s="59" t="str">
        <f ca="1">IF(G19="","",CONCATENATE(F19,":",G19,"/",H19,"pt "))</f>
        <v/>
      </c>
      <c r="K19" s="83"/>
      <c r="L19" s="83"/>
      <c r="M19" s="83"/>
      <c r="N19" s="83"/>
      <c r="O19" s="83"/>
      <c r="P19" s="83"/>
      <c r="Q19" s="83"/>
      <c r="R19" s="83"/>
      <c r="S19" s="83"/>
      <c r="T19" s="83"/>
      <c r="U19" s="83"/>
      <c r="V19" s="83"/>
      <c r="W19" s="83"/>
      <c r="X19" s="84"/>
      <c r="Y19" s="84"/>
      <c r="Z19" s="84"/>
      <c r="AA19" s="84"/>
      <c r="AB19" s="84"/>
      <c r="AC19" s="84"/>
      <c r="AE19" s="43"/>
      <c r="AF19" s="44"/>
      <c r="AG19" s="76" t="str">
        <f t="shared" si="16"/>
        <v>ワンピ</v>
      </c>
      <c r="AH19" s="71" t="str">
        <f t="shared" ca="1" si="18"/>
        <v/>
      </c>
      <c r="AI19" s="73" t="str">
        <f t="shared" ca="1" si="20"/>
        <v/>
      </c>
      <c r="AJ19" s="73" t="str">
        <f t="shared" ca="1" si="22"/>
        <v/>
      </c>
      <c r="AK19" s="73" t="str">
        <f t="shared" ca="1" si="24"/>
        <v/>
      </c>
      <c r="AL19" s="73" t="str">
        <f t="shared" ca="1" si="26"/>
        <v/>
      </c>
      <c r="AM19" s="73" t="str">
        <f t="shared" ca="1" si="28"/>
        <v/>
      </c>
      <c r="AN19" s="73" t="str">
        <f t="shared" ca="1" si="30"/>
        <v/>
      </c>
      <c r="AO19" s="73" t="str">
        <f t="shared" ca="1" si="32"/>
        <v/>
      </c>
      <c r="AP19" s="73" t="str">
        <f ca="1">IF(OR($AG19="",AP$7=""),"",IF(ISBLANK(VLOOKUP($AG19,OFFSET($B$23:$AC$35,0,(COLUMN()-COLUMN($AH$8))*2,13,2),2,FALSE)),"",VLOOKUP($AG19,OFFSET($B$23:$AC$35,0,(COLUMN()-COLUMN($AH$8))*2,13,2),2,FALSE)))</f>
        <v/>
      </c>
      <c r="AQ19" s="73" t="str">
        <f ca="1">IF(OR($AG19="",AQ$7=""),"",IF(ISBLANK(VLOOKUP($AG19,OFFSET($B$23:$AC$35,0,(COLUMN()-COLUMN($AH$8))*2,13,2),2,FALSE)),"",VLOOKUP($AG19,OFFSET($B$23:$AC$35,0,(COLUMN()-COLUMN($AH$8))*2,13,2),2,FALSE)))</f>
        <v/>
      </c>
      <c r="AR19" s="73" t="str">
        <f ca="1">IF(OR($AG19="",AR$7=""),"",IF(ISBLANK(VLOOKUP($AG19,OFFSET($B$23:$AC$35,0,(COLUMN()-COLUMN($AH$8))*2,13,2),2,FALSE)),"",VLOOKUP($AG19,OFFSET($B$23:$AC$35,0,(COLUMN()-COLUMN($AH$8))*2,13,2),2,FALSE)))</f>
        <v/>
      </c>
      <c r="AS19" s="72"/>
      <c r="AT19" s="73" t="str">
        <f ca="1">IF(OR($AG19="",AT$7=""),"",IF(ISBLANK(VLOOKUP($AG19,OFFSET($B$23:$AC$35,0,(COLUMN()-COLUMN($AH$8))*2,13,2),2,FALSE)),"",VLOOKUP($AG19,OFFSET($B$23:$AC$35,0,(COLUMN()-COLUMN($AH$8))*2,13,2),2,FALSE)))</f>
        <v/>
      </c>
      <c r="AU19" s="74" t="str">
        <f ca="1">IF(OR($AG19="",AU$7=""),"",IF(ISBLANK(VLOOKUP($AG19,OFFSET($B$23:$AC$35,0,(COLUMN()-COLUMN($AH$8))*2,13,2),2,FALSE)),"",VLOOKUP($AG19,OFFSET($B$23:$AC$35,0,(COLUMN()-COLUMN($AH$8))*2,13,2),2,FALSE)))</f>
        <v/>
      </c>
    </row>
    <row r="20" spans="1:47">
      <c r="AE20" s="43"/>
      <c r="AF20" s="44"/>
      <c r="AG20" s="76" t="str">
        <f t="shared" si="16"/>
        <v/>
      </c>
      <c r="AH20" s="71" t="str">
        <f t="shared" ca="1" si="18"/>
        <v/>
      </c>
      <c r="AI20" s="73" t="str">
        <f t="shared" ca="1" si="20"/>
        <v/>
      </c>
      <c r="AJ20" s="73" t="str">
        <f t="shared" ca="1" si="22"/>
        <v/>
      </c>
      <c r="AK20" s="73" t="str">
        <f t="shared" ca="1" si="24"/>
        <v/>
      </c>
      <c r="AL20" s="73" t="str">
        <f t="shared" ca="1" si="26"/>
        <v/>
      </c>
      <c r="AM20" s="73" t="str">
        <f t="shared" ca="1" si="28"/>
        <v/>
      </c>
      <c r="AN20" s="73" t="str">
        <f t="shared" ca="1" si="30"/>
        <v/>
      </c>
      <c r="AO20" s="73" t="str">
        <f t="shared" ca="1" si="32"/>
        <v/>
      </c>
      <c r="AP20" s="73" t="str">
        <f ca="1">IF(OR($AG20="",AP$7=""),"",IF(ISBLANK(VLOOKUP($AG20,OFFSET($B$23:$AC$35,0,(COLUMN()-COLUMN($AH$8))*2,13,2),2,FALSE)),"",VLOOKUP($AG20,OFFSET($B$23:$AC$35,0,(COLUMN()-COLUMN($AH$8))*2,13,2),2,FALSE)))</f>
        <v/>
      </c>
      <c r="AQ20" s="73" t="str">
        <f ca="1">IF(OR($AG20="",AQ$7=""),"",IF(ISBLANK(VLOOKUP($AG20,OFFSET($B$23:$AC$35,0,(COLUMN()-COLUMN($AH$8))*2,13,2),2,FALSE)),"",VLOOKUP($AG20,OFFSET($B$23:$AC$35,0,(COLUMN()-COLUMN($AH$8))*2,13,2),2,FALSE)))</f>
        <v/>
      </c>
      <c r="AR20" s="73" t="str">
        <f ca="1">IF(OR($AG20="",AR$7=""),"",IF(ISBLANK(VLOOKUP($AG20,OFFSET($B$23:$AC$35,0,(COLUMN()-COLUMN($AH$8))*2,13,2),2,FALSE)),"",VLOOKUP($AG20,OFFSET($B$23:$AC$35,0,(COLUMN()-COLUMN($AH$8))*2,13,2),2,FALSE)))</f>
        <v/>
      </c>
      <c r="AS20" s="73" t="str">
        <f ca="1">IF(OR($AG20="",AS$7=""),"",IF(ISBLANK(VLOOKUP($AG20,OFFSET($B$23:$AC$35,0,(COLUMN()-COLUMN($AH$8))*2,13,2),2,FALSE)),"",VLOOKUP($AG20,OFFSET($B$23:$AC$35,0,(COLUMN()-COLUMN($AH$8))*2,13,2),2,FALSE)))</f>
        <v/>
      </c>
      <c r="AT20" s="72"/>
      <c r="AU20" s="74" t="str">
        <f ca="1">IF(OR($AG20="",AU$7=""),"",IF(ISBLANK(VLOOKUP($AG20,OFFSET($B$23:$AC$35,0,(COLUMN()-COLUMN($AH$8))*2,13,2),2,FALSE)),"",VLOOKUP($AG20,OFFSET($B$23:$AC$35,0,(COLUMN()-COLUMN($AH$8))*2,13,2),2,FALSE)))</f>
        <v/>
      </c>
    </row>
    <row r="21" spans="1:47" ht="17.25">
      <c r="P21" s="85"/>
      <c r="Q21" s="85"/>
      <c r="R21" s="85"/>
      <c r="S21" s="85"/>
      <c r="T21" s="85"/>
      <c r="U21" s="85"/>
      <c r="V21" s="86"/>
      <c r="W21" s="86"/>
      <c r="X21" s="86"/>
      <c r="Y21" s="86"/>
      <c r="Z21" s="86"/>
      <c r="AA21" s="86"/>
      <c r="AB21" s="86"/>
      <c r="AC21" s="86"/>
      <c r="AE21" s="43"/>
      <c r="AF21" s="44"/>
      <c r="AG21" s="87" t="str">
        <f t="shared" si="16"/>
        <v/>
      </c>
      <c r="AH21" s="88" t="str">
        <f t="shared" ca="1" si="18"/>
        <v/>
      </c>
      <c r="AI21" s="89" t="str">
        <f t="shared" ca="1" si="20"/>
        <v/>
      </c>
      <c r="AJ21" s="89" t="str">
        <f t="shared" ca="1" si="22"/>
        <v/>
      </c>
      <c r="AK21" s="89" t="str">
        <f t="shared" ca="1" si="24"/>
        <v/>
      </c>
      <c r="AL21" s="89" t="str">
        <f t="shared" ca="1" si="26"/>
        <v/>
      </c>
      <c r="AM21" s="89" t="str">
        <f t="shared" ca="1" si="28"/>
        <v/>
      </c>
      <c r="AN21" s="89" t="str">
        <f t="shared" ca="1" si="30"/>
        <v/>
      </c>
      <c r="AO21" s="89" t="str">
        <f t="shared" ca="1" si="32"/>
        <v/>
      </c>
      <c r="AP21" s="89" t="str">
        <f ca="1">IF(OR($AG21="",AP$7=""),"",IF(ISBLANK(VLOOKUP($AG21,OFFSET($B$23:$AC$35,0,(COLUMN()-COLUMN($AH$8))*2,13,2),2,FALSE)),"",VLOOKUP($AG21,OFFSET($B$23:$AC$35,0,(COLUMN()-COLUMN($AH$8))*2,13,2),2,FALSE)))</f>
        <v/>
      </c>
      <c r="AQ21" s="89" t="str">
        <f ca="1">IF(OR($AG21="",AQ$7=""),"",IF(ISBLANK(VLOOKUP($AG21,OFFSET($B$23:$AC$35,0,(COLUMN()-COLUMN($AH$8))*2,13,2),2,FALSE)),"",VLOOKUP($AG21,OFFSET($B$23:$AC$35,0,(COLUMN()-COLUMN($AH$8))*2,13,2),2,FALSE)))</f>
        <v/>
      </c>
      <c r="AR21" s="89" t="str">
        <f ca="1">IF(OR($AG21="",AR$7=""),"",IF(ISBLANK(VLOOKUP($AG21,OFFSET($B$23:$AC$35,0,(COLUMN()-COLUMN($AH$8))*2,13,2),2,FALSE)),"",VLOOKUP($AG21,OFFSET($B$23:$AC$35,0,(COLUMN()-COLUMN($AH$8))*2,13,2),2,FALSE)))</f>
        <v/>
      </c>
      <c r="AS21" s="89" t="str">
        <f ca="1">IF(OR($AG21="",AS$7=""),"",IF(ISBLANK(VLOOKUP($AG21,OFFSET($B$23:$AC$35,0,(COLUMN()-COLUMN($AH$8))*2,13,2),2,FALSE)),"",VLOOKUP($AG21,OFFSET($B$23:$AC$35,0,(COLUMN()-COLUMN($AH$8))*2,13,2),2,FALSE)))</f>
        <v/>
      </c>
      <c r="AT21" s="89" t="str">
        <f ca="1">IF(OR($AG21="",AT$7=""),"",IF(ISBLANK(VLOOKUP($AG21,OFFSET($B$23:$AC$35,0,(COLUMN()-COLUMN($AH$8))*2,13,2),2,FALSE)),"",VLOOKUP($AG21,OFFSET($B$23:$AC$35,0,(COLUMN()-COLUMN($AH$8))*2,13,2),2,FALSE)))</f>
        <v/>
      </c>
      <c r="AU21" s="90"/>
    </row>
    <row r="22" spans="1:47">
      <c r="A22" s="64"/>
      <c r="B22" s="91" t="str">
        <f>B6</f>
        <v>休み</v>
      </c>
      <c r="C22" s="92">
        <f>SUM(C23:C35)</f>
        <v>0</v>
      </c>
      <c r="D22" s="92" t="str">
        <f>B7</f>
        <v>ヘレス</v>
      </c>
      <c r="E22" s="92">
        <f>SUM(E23:E35)</f>
        <v>0</v>
      </c>
      <c r="F22" s="92" t="str">
        <f>B8</f>
        <v>BSF</v>
      </c>
      <c r="G22" s="92">
        <f>SUM(G23:G35)</f>
        <v>0</v>
      </c>
      <c r="H22" s="92" t="str">
        <f>B9</f>
        <v>DIS</v>
      </c>
      <c r="I22" s="92">
        <f>SUM(I23:I35)</f>
        <v>0</v>
      </c>
      <c r="J22" s="92" t="str">
        <f>B10</f>
        <v>FKF</v>
      </c>
      <c r="K22" s="92">
        <f>SUM(K23:K35)</f>
        <v>0</v>
      </c>
      <c r="L22" s="92" t="str">
        <f>B11</f>
        <v>プリニ</v>
      </c>
      <c r="M22" s="92">
        <f>SUM(M23:M35)</f>
        <v>0</v>
      </c>
      <c r="N22" s="92" t="str">
        <f>IF(ISBLANK($B12),"",$B12)</f>
        <v>ジオン</v>
      </c>
      <c r="O22" s="92">
        <f>SUM(O23:O35)</f>
        <v>0</v>
      </c>
      <c r="P22" s="92" t="str">
        <f>IF(ISBLANK($B13),"",$B13)</f>
        <v>OLP</v>
      </c>
      <c r="Q22" s="92">
        <f>SUM(Q23:Q35)</f>
        <v>0</v>
      </c>
      <c r="R22" s="92" t="str">
        <f>IF(ISBLANK($B14),"",$B14)</f>
        <v>シロB</v>
      </c>
      <c r="S22" s="92">
        <f>SUM(S23:S35)</f>
        <v>0</v>
      </c>
      <c r="T22" s="92" t="str">
        <f>IF(ISBLANK($B15),"",$B15)</f>
        <v>セビ商</v>
      </c>
      <c r="U22" s="92">
        <f>SUM(U23:U35)</f>
        <v>0</v>
      </c>
      <c r="V22" s="92" t="str">
        <f>IF(ISBLANK($B16),"",$B16)</f>
        <v>トロス</v>
      </c>
      <c r="W22" s="92">
        <f>SUM(W23:W35)</f>
        <v>0</v>
      </c>
      <c r="X22" s="92" t="str">
        <f>IF(ISBLANK($B17),"",$B17)</f>
        <v>ワンピ</v>
      </c>
      <c r="Y22" s="92">
        <f>SUM(Y23:Y35)</f>
        <v>0</v>
      </c>
      <c r="Z22" s="92" t="str">
        <f>IF(ISBLANK($B18),"",$B18)</f>
        <v/>
      </c>
      <c r="AA22" s="92">
        <f>SUM(AA23:AA35)</f>
        <v>0</v>
      </c>
      <c r="AB22" s="92" t="str">
        <f>IF(ISBLANK($B19),"",$B19)</f>
        <v/>
      </c>
      <c r="AC22" s="93">
        <f>SUM(AC23:AC35)</f>
        <v>0</v>
      </c>
      <c r="AE22" s="43"/>
      <c r="AF22" s="44"/>
      <c r="AG22" s="94" t="s">
        <v>186</v>
      </c>
      <c r="AH22" s="95">
        <f t="shared" ref="AH22:AU22" ca="1" si="33">COUNTIF(AH$8:AH$21,3)</f>
        <v>0</v>
      </c>
      <c r="AI22" s="96">
        <f t="shared" ca="1" si="33"/>
        <v>0</v>
      </c>
      <c r="AJ22" s="96">
        <f t="shared" ca="1" si="33"/>
        <v>0</v>
      </c>
      <c r="AK22" s="96">
        <f t="shared" ca="1" si="33"/>
        <v>0</v>
      </c>
      <c r="AL22" s="96">
        <f t="shared" ca="1" si="33"/>
        <v>0</v>
      </c>
      <c r="AM22" s="96">
        <f t="shared" ca="1" si="33"/>
        <v>0</v>
      </c>
      <c r="AN22" s="96">
        <f t="shared" ca="1" si="33"/>
        <v>0</v>
      </c>
      <c r="AO22" s="96">
        <f t="shared" ca="1" si="33"/>
        <v>0</v>
      </c>
      <c r="AP22" s="96">
        <f t="shared" ca="1" si="33"/>
        <v>0</v>
      </c>
      <c r="AQ22" s="96">
        <f t="shared" ca="1" si="33"/>
        <v>0</v>
      </c>
      <c r="AR22" s="96">
        <f t="shared" ca="1" si="33"/>
        <v>0</v>
      </c>
      <c r="AS22" s="96">
        <f t="shared" ca="1" si="33"/>
        <v>0</v>
      </c>
      <c r="AT22" s="96">
        <f t="shared" ca="1" si="33"/>
        <v>0</v>
      </c>
      <c r="AU22" s="97">
        <f t="shared" ca="1" si="33"/>
        <v>0</v>
      </c>
    </row>
    <row r="23" spans="1:47">
      <c r="A23" s="75" t="s">
        <v>187</v>
      </c>
      <c r="B23" s="98" t="str">
        <f ca="1">IF(ISBLANK(OFFSET(対戦表!A2,$B$3,1)),"",IF(OFFSET(対戦表!A2,$B$3,1)=0,"-",INDEX($B$6:$B$20,OFFSET(対戦表!A2,$B$3,1))))</f>
        <v>ワンピ</v>
      </c>
      <c r="C23" s="99"/>
      <c r="D23" s="100" t="str">
        <f ca="1">IF(ISBLANK(OFFSET(対戦表!B2,$B$3,1)),"",IF(OFFSET(対戦表!B2,$B$3,1)=0,"-",INDEX($B$6:$B$20,OFFSET(対戦表!B2,$B$3,1))))</f>
        <v>トロス</v>
      </c>
      <c r="E23" s="99"/>
      <c r="F23" s="100" t="str">
        <f ca="1">IF(ISBLANK(OFFSET(対戦表!C2,$B$3,1)),"",IF(OFFSET(対戦表!C2,$B$3,1)=0,"-",INDEX($B$6:$B$20,OFFSET(対戦表!C2,$B$3,1))))</f>
        <v>セビ商</v>
      </c>
      <c r="G23" s="99"/>
      <c r="H23" s="100" t="str">
        <f ca="1">IF(ISBLANK(OFFSET(対戦表!D2,$B$3,1)),"",IF(OFFSET(対戦表!D2,$B$3,1)=0,"-",INDEX($B$6:$B$20,OFFSET(対戦表!D2,$B$3,1))))</f>
        <v>シロB</v>
      </c>
      <c r="I23" s="99"/>
      <c r="J23" s="100" t="str">
        <f ca="1">IF(ISBLANK(OFFSET(対戦表!E2,$B$3,1)),"",IF(OFFSET(対戦表!E2,$B$3,1)=0,"-",INDEX($B$6:$B$20,OFFSET(対戦表!E2,$B$3,1))))</f>
        <v>OLP</v>
      </c>
      <c r="K23" s="99"/>
      <c r="L23" s="100" t="str">
        <f ca="1">IF(ISBLANK(OFFSET(対戦表!F2,$B$3,1)),"",IF(OFFSET(対戦表!F2,$B$3,1)=0,"-",INDEX($B$6:$B$20,OFFSET(対戦表!F2,$B$3,1))))</f>
        <v>ジオン</v>
      </c>
      <c r="M23" s="99"/>
      <c r="N23" s="100" t="str">
        <f ca="1">IF(ISBLANK(OFFSET(対戦表!G2,$B$3,1)),"",IF(OFFSET(対戦表!G2,$B$3,1)=0,"-",INDEX($B$6:$B$20,OFFSET(対戦表!G2,$B$3,1))))</f>
        <v>プリニ</v>
      </c>
      <c r="O23" s="99"/>
      <c r="P23" s="100" t="str">
        <f ca="1">IF(ISBLANK(OFFSET(対戦表!H2,$B$3,1)),"",IF(OFFSET(対戦表!H2,$B$3,1)=0,"-",INDEX($B$6:$B$20,OFFSET(対戦表!H2,$B$3,1))))</f>
        <v>FKF</v>
      </c>
      <c r="Q23" s="99"/>
      <c r="R23" s="100" t="str">
        <f ca="1">IF(ISBLANK(OFFSET(対戦表!I2,$B$3,1)),"",IF(OFFSET(対戦表!I2,$B$3,1)=0,"-",INDEX($B$6:$B$20,OFFSET(対戦表!I2,$B$3,1))))</f>
        <v>DIS</v>
      </c>
      <c r="S23" s="99"/>
      <c r="T23" s="100" t="str">
        <f ca="1">IF(ISBLANK(OFFSET(対戦表!J2,$B$3,1)),"",IF(OFFSET(対戦表!J2,$B$3,1)=0,"-",INDEX($B$6:$B$20,OFFSET(対戦表!J2,$B$3,1))))</f>
        <v>BSF</v>
      </c>
      <c r="U23" s="99"/>
      <c r="V23" s="100" t="str">
        <f ca="1">IF(ISBLANK(OFFSET(対戦表!K2,$B$3,1)),"",IF(OFFSET(対戦表!K2,$B$3,1)=0,"-",INDEX($B$6:$B$20,OFFSET(対戦表!K2,$B$3,1))))</f>
        <v>ヘレス</v>
      </c>
      <c r="W23" s="99"/>
      <c r="X23" s="100" t="str">
        <f ca="1">IF(ISBLANK(OFFSET(対戦表!L2,$B$3,1)),"",IF(OFFSET(対戦表!L2,$B$3,1)=0,"-",INDEX($B$6:$B$20,OFFSET(対戦表!L2,$B$3,1))))</f>
        <v>休み</v>
      </c>
      <c r="Y23" s="99"/>
      <c r="Z23" s="100" t="str">
        <f ca="1">IF(ISBLANK(OFFSET(対戦表!M2,$B$3,1)),"",IF(OFFSET(対戦表!M2,$B$3,1)=0,"-",INDEX($B$6:$B$20,OFFSET(対戦表!M2,$B$3,1))))</f>
        <v/>
      </c>
      <c r="AA23" s="99"/>
      <c r="AB23" s="100" t="str">
        <f ca="1">IF(ISBLANK(OFFSET(対戦表!N2,$B$3,1)),"",IF(OFFSET(対戦表!N2,$B$3,1)=0,"-",INDEX($B$6:$B$20,OFFSET(対戦表!N2,$B$3,1))))</f>
        <v/>
      </c>
      <c r="AC23" s="99"/>
      <c r="AE23" s="43"/>
      <c r="AF23" s="44"/>
      <c r="AG23" s="101" t="s">
        <v>188</v>
      </c>
      <c r="AH23" s="102">
        <f t="shared" ref="AH23:AU23" ca="1" si="34">COUNTIF(AH$8:AH$21,2)</f>
        <v>0</v>
      </c>
      <c r="AI23" s="103">
        <f t="shared" ca="1" si="34"/>
        <v>0</v>
      </c>
      <c r="AJ23" s="103">
        <f t="shared" ca="1" si="34"/>
        <v>0</v>
      </c>
      <c r="AK23" s="103">
        <f t="shared" ca="1" si="34"/>
        <v>0</v>
      </c>
      <c r="AL23" s="103">
        <f t="shared" ca="1" si="34"/>
        <v>0</v>
      </c>
      <c r="AM23" s="103">
        <f t="shared" ca="1" si="34"/>
        <v>0</v>
      </c>
      <c r="AN23" s="103">
        <f t="shared" ca="1" si="34"/>
        <v>0</v>
      </c>
      <c r="AO23" s="103">
        <f t="shared" ca="1" si="34"/>
        <v>0</v>
      </c>
      <c r="AP23" s="103">
        <f t="shared" ca="1" si="34"/>
        <v>0</v>
      </c>
      <c r="AQ23" s="103">
        <f t="shared" ca="1" si="34"/>
        <v>0</v>
      </c>
      <c r="AR23" s="103">
        <f t="shared" ca="1" si="34"/>
        <v>0</v>
      </c>
      <c r="AS23" s="103">
        <f t="shared" ca="1" si="34"/>
        <v>0</v>
      </c>
      <c r="AT23" s="103">
        <f t="shared" ca="1" si="34"/>
        <v>0</v>
      </c>
      <c r="AU23" s="104">
        <f t="shared" ca="1" si="34"/>
        <v>0</v>
      </c>
    </row>
    <row r="24" spans="1:47">
      <c r="A24" s="75" t="s">
        <v>189</v>
      </c>
      <c r="B24" s="105" t="str">
        <f ca="1">IF(ISBLANK(OFFSET(対戦表!A3,$B$3,1)),"",IF(OFFSET(対戦表!A3,$B$3,1)=0,"-",INDEX($B$6:$B$20,OFFSET(対戦表!A3,$B$3,1))))</f>
        <v>トロス</v>
      </c>
      <c r="C24" s="106"/>
      <c r="D24" s="107" t="str">
        <f ca="1">IF(ISBLANK(OFFSET(対戦表!B3,$B$3,1)),"",IF(OFFSET(対戦表!B3,$B$3,1)=0,"-",INDEX($B$6:$B$20,OFFSET(対戦表!B3,$B$3,1))))</f>
        <v>シロB</v>
      </c>
      <c r="E24" s="106"/>
      <c r="F24" s="107" t="str">
        <f ca="1">IF(ISBLANK(OFFSET(対戦表!C3,$B$3,1)),"",IF(OFFSET(対戦表!C3,$B$3,1)=0,"-",INDEX($B$6:$B$20,OFFSET(対戦表!C3,$B$3,1))))</f>
        <v>OLP</v>
      </c>
      <c r="G24" s="106"/>
      <c r="H24" s="107" t="str">
        <f ca="1">IF(ISBLANK(OFFSET(対戦表!D3,$B$3,1)),"",IF(OFFSET(対戦表!D3,$B$3,1)=0,"-",INDEX($B$6:$B$20,OFFSET(対戦表!D3,$B$3,1))))</f>
        <v>ジオン</v>
      </c>
      <c r="I24" s="106"/>
      <c r="J24" s="107" t="str">
        <f ca="1">IF(ISBLANK(OFFSET(対戦表!E3,$B$3,1)),"",IF(OFFSET(対戦表!E3,$B$3,1)=0,"-",INDEX($B$6:$B$20,OFFSET(対戦表!E3,$B$3,1))))</f>
        <v>プリニ</v>
      </c>
      <c r="K24" s="106"/>
      <c r="L24" s="107" t="str">
        <f ca="1">IF(ISBLANK(OFFSET(対戦表!F3,$B$3,1)),"",IF(OFFSET(対戦表!F3,$B$3,1)=0,"-",INDEX($B$6:$B$20,OFFSET(対戦表!F3,$B$3,1))))</f>
        <v>FKF</v>
      </c>
      <c r="M24" s="106"/>
      <c r="N24" s="107" t="str">
        <f ca="1">IF(ISBLANK(OFFSET(対戦表!G3,$B$3,1)),"",IF(OFFSET(対戦表!G3,$B$3,1)=0,"-",INDEX($B$6:$B$20,OFFSET(対戦表!G3,$B$3,1))))</f>
        <v>DIS</v>
      </c>
      <c r="O24" s="106"/>
      <c r="P24" s="107" t="str">
        <f ca="1">IF(ISBLANK(OFFSET(対戦表!H3,$B$3,1)),"",IF(OFFSET(対戦表!H3,$B$3,1)=0,"-",INDEX($B$6:$B$20,OFFSET(対戦表!H3,$B$3,1))))</f>
        <v>BSF</v>
      </c>
      <c r="Q24" s="106"/>
      <c r="R24" s="107" t="str">
        <f ca="1">IF(ISBLANK(OFFSET(対戦表!I3,$B$3,1)),"",IF(OFFSET(対戦表!I3,$B$3,1)=0,"-",INDEX($B$6:$B$20,OFFSET(対戦表!I3,$B$3,1))))</f>
        <v>ヘレス</v>
      </c>
      <c r="S24" s="106"/>
      <c r="T24" s="107" t="str">
        <f ca="1">IF(ISBLANK(OFFSET(対戦表!J3,$B$3,1)),"",IF(OFFSET(対戦表!J3,$B$3,1)=0,"-",INDEX($B$6:$B$20,OFFSET(対戦表!J3,$B$3,1))))</f>
        <v>ワンピ</v>
      </c>
      <c r="U24" s="106"/>
      <c r="V24" s="107" t="str">
        <f ca="1">IF(ISBLANK(OFFSET(対戦表!K3,$B$3,1)),"",IF(OFFSET(対戦表!K3,$B$3,1)=0,"-",INDEX($B$6:$B$20,OFFSET(対戦表!K3,$B$3,1))))</f>
        <v>休み</v>
      </c>
      <c r="W24" s="106"/>
      <c r="X24" s="107" t="str">
        <f ca="1">IF(ISBLANK(OFFSET(対戦表!L3,$B$3,1)),"",IF(OFFSET(対戦表!L3,$B$3,1)=0,"-",INDEX($B$6:$B$20,OFFSET(対戦表!L3,$B$3,1))))</f>
        <v>セビ商</v>
      </c>
      <c r="Y24" s="106"/>
      <c r="Z24" s="107" t="str">
        <f ca="1">IF(ISBLANK(OFFSET(対戦表!M3,$B$3,1)),"",IF(OFFSET(対戦表!M3,$B$3,1)=0,"-",INDEX($B$6:$B$20,OFFSET(対戦表!M3,$B$3,1))))</f>
        <v/>
      </c>
      <c r="AA24" s="106"/>
      <c r="AB24" s="107" t="str">
        <f ca="1">IF(ISBLANK(OFFSET(対戦表!N3,$B$3,1)),"",IF(OFFSET(対戦表!N3,$B$3,1)=0,"-",INDEX($B$6:$B$20,OFFSET(対戦表!N3,$B$3,1))))</f>
        <v/>
      </c>
      <c r="AC24" s="106"/>
      <c r="AE24" s="43"/>
      <c r="AF24" s="44"/>
      <c r="AG24" s="108" t="s">
        <v>190</v>
      </c>
      <c r="AH24" s="102">
        <f t="shared" ref="AH24:AU24" ca="1" si="35">COUNTIF(AH$8:AH$21,1)</f>
        <v>0</v>
      </c>
      <c r="AI24" s="103">
        <f t="shared" ca="1" si="35"/>
        <v>0</v>
      </c>
      <c r="AJ24" s="103">
        <f t="shared" ca="1" si="35"/>
        <v>0</v>
      </c>
      <c r="AK24" s="103">
        <f t="shared" ca="1" si="35"/>
        <v>0</v>
      </c>
      <c r="AL24" s="103">
        <f t="shared" ca="1" si="35"/>
        <v>0</v>
      </c>
      <c r="AM24" s="103">
        <f t="shared" ca="1" si="35"/>
        <v>0</v>
      </c>
      <c r="AN24" s="103">
        <f t="shared" ca="1" si="35"/>
        <v>0</v>
      </c>
      <c r="AO24" s="103">
        <f t="shared" ca="1" si="35"/>
        <v>0</v>
      </c>
      <c r="AP24" s="103">
        <f t="shared" ca="1" si="35"/>
        <v>0</v>
      </c>
      <c r="AQ24" s="103">
        <f t="shared" ca="1" si="35"/>
        <v>0</v>
      </c>
      <c r="AR24" s="103">
        <f t="shared" ca="1" si="35"/>
        <v>0</v>
      </c>
      <c r="AS24" s="103">
        <f t="shared" ca="1" si="35"/>
        <v>0</v>
      </c>
      <c r="AT24" s="103">
        <f t="shared" ca="1" si="35"/>
        <v>0</v>
      </c>
      <c r="AU24" s="104">
        <f t="shared" ca="1" si="35"/>
        <v>0</v>
      </c>
    </row>
    <row r="25" spans="1:47">
      <c r="A25" s="75" t="s">
        <v>191</v>
      </c>
      <c r="B25" s="105" t="str">
        <f ca="1">IF(ISBLANK(OFFSET(対戦表!A4,$B$3,1)),"",IF(OFFSET(対戦表!A4,$B$3,1)=0,"-",INDEX($B$6:$B$20,OFFSET(対戦表!A4,$B$3,1))))</f>
        <v>セビ商</v>
      </c>
      <c r="C25" s="106"/>
      <c r="D25" s="107" t="str">
        <f ca="1">IF(ISBLANK(OFFSET(対戦表!B4,$B$3,1)),"",IF(OFFSET(対戦表!B4,$B$3,1)=0,"-",INDEX($B$6:$B$20,OFFSET(対戦表!B4,$B$3,1))))</f>
        <v>ジオン</v>
      </c>
      <c r="E25" s="106"/>
      <c r="F25" s="107" t="str">
        <f ca="1">IF(ISBLANK(OFFSET(対戦表!C4,$B$3,1)),"",IF(OFFSET(対戦表!C4,$B$3,1)=0,"-",INDEX($B$6:$B$20,OFFSET(対戦表!C4,$B$3,1))))</f>
        <v>プリニ</v>
      </c>
      <c r="G25" s="106"/>
      <c r="H25" s="107" t="str">
        <f ca="1">IF(ISBLANK(OFFSET(対戦表!D4,$B$3,1)),"",IF(OFFSET(対戦表!D4,$B$3,1)=0,"-",INDEX($B$6:$B$20,OFFSET(対戦表!D4,$B$3,1))))</f>
        <v>FKF</v>
      </c>
      <c r="I25" s="106"/>
      <c r="J25" s="107" t="str">
        <f ca="1">IF(ISBLANK(OFFSET(対戦表!E4,$B$3,1)),"",IF(OFFSET(対戦表!E4,$B$3,1)=0,"-",INDEX($B$6:$B$20,OFFSET(対戦表!E4,$B$3,1))))</f>
        <v>DIS</v>
      </c>
      <c r="K25" s="106"/>
      <c r="L25" s="107" t="str">
        <f ca="1">IF(ISBLANK(OFFSET(対戦表!F4,$B$3,1)),"",IF(OFFSET(対戦表!F4,$B$3,1)=0,"-",INDEX($B$6:$B$20,OFFSET(対戦表!F4,$B$3,1))))</f>
        <v>BSF</v>
      </c>
      <c r="M25" s="106"/>
      <c r="N25" s="107" t="str">
        <f ca="1">IF(ISBLANK(OFFSET(対戦表!G4,$B$3,1)),"",IF(OFFSET(対戦表!G4,$B$3,1)=0,"-",INDEX($B$6:$B$20,OFFSET(対戦表!G4,$B$3,1))))</f>
        <v>ヘレス</v>
      </c>
      <c r="O25" s="106"/>
      <c r="P25" s="107" t="str">
        <f ca="1">IF(ISBLANK(OFFSET(対戦表!H4,$B$3,1)),"",IF(OFFSET(対戦表!H4,$B$3,1)=0,"-",INDEX($B$6:$B$20,OFFSET(対戦表!H4,$B$3,1))))</f>
        <v>ワンピ</v>
      </c>
      <c r="Q25" s="106"/>
      <c r="R25" s="107" t="str">
        <f ca="1">IF(ISBLANK(OFFSET(対戦表!I4,$B$3,1)),"",IF(OFFSET(対戦表!I4,$B$3,1)=0,"-",INDEX($B$6:$B$20,OFFSET(対戦表!I4,$B$3,1))))</f>
        <v>トロス</v>
      </c>
      <c r="S25" s="106"/>
      <c r="T25" s="107" t="str">
        <f ca="1">IF(ISBLANK(OFFSET(対戦表!J4,$B$3,1)),"",IF(OFFSET(対戦表!J4,$B$3,1)=0,"-",INDEX($B$6:$B$20,OFFSET(対戦表!J4,$B$3,1))))</f>
        <v>休み</v>
      </c>
      <c r="U25" s="106"/>
      <c r="V25" s="107" t="str">
        <f ca="1">IF(ISBLANK(OFFSET(対戦表!K4,$B$3,1)),"",IF(OFFSET(対戦表!K4,$B$3,1)=0,"-",INDEX($B$6:$B$20,OFFSET(対戦表!K4,$B$3,1))))</f>
        <v>シロB</v>
      </c>
      <c r="W25" s="106"/>
      <c r="X25" s="107" t="str">
        <f ca="1">IF(ISBLANK(OFFSET(対戦表!L4,$B$3,1)),"",IF(OFFSET(対戦表!L4,$B$3,1)=0,"-",INDEX($B$6:$B$20,OFFSET(対戦表!L4,$B$3,1))))</f>
        <v>OLP</v>
      </c>
      <c r="Y25" s="106"/>
      <c r="Z25" s="107" t="str">
        <f ca="1">IF(ISBLANK(OFFSET(対戦表!M4,$B$3,1)),"",IF(OFFSET(対戦表!M4,$B$3,1)=0,"-",INDEX($B$6:$B$20,OFFSET(対戦表!M4,$B$3,1))))</f>
        <v/>
      </c>
      <c r="AA25" s="106"/>
      <c r="AB25" s="107" t="str">
        <f ca="1">IF(ISBLANK(OFFSET(対戦表!N4,$B$3,1)),"",IF(OFFSET(対戦表!N4,$B$3,1)=0,"-",INDEX($B$6:$B$20,OFFSET(対戦表!N4,$B$3,1))))</f>
        <v/>
      </c>
      <c r="AC25" s="106"/>
      <c r="AE25" s="43"/>
      <c r="AF25" s="44"/>
      <c r="AG25" s="108" t="s">
        <v>192</v>
      </c>
      <c r="AH25" s="102">
        <f t="shared" ref="AH25:AU25" ca="1" si="36">COUNTIF(AH$8:AH$21,0)</f>
        <v>0</v>
      </c>
      <c r="AI25" s="103">
        <f t="shared" ca="1" si="36"/>
        <v>0</v>
      </c>
      <c r="AJ25" s="103">
        <f t="shared" ca="1" si="36"/>
        <v>0</v>
      </c>
      <c r="AK25" s="103">
        <f t="shared" ca="1" si="36"/>
        <v>0</v>
      </c>
      <c r="AL25" s="103">
        <f t="shared" ca="1" si="36"/>
        <v>0</v>
      </c>
      <c r="AM25" s="103">
        <f t="shared" ca="1" si="36"/>
        <v>0</v>
      </c>
      <c r="AN25" s="103">
        <f t="shared" ca="1" si="36"/>
        <v>0</v>
      </c>
      <c r="AO25" s="103">
        <f t="shared" ca="1" si="36"/>
        <v>0</v>
      </c>
      <c r="AP25" s="103">
        <f t="shared" ca="1" si="36"/>
        <v>0</v>
      </c>
      <c r="AQ25" s="103">
        <f t="shared" ca="1" si="36"/>
        <v>0</v>
      </c>
      <c r="AR25" s="103">
        <f t="shared" ca="1" si="36"/>
        <v>0</v>
      </c>
      <c r="AS25" s="103">
        <f t="shared" ca="1" si="36"/>
        <v>0</v>
      </c>
      <c r="AT25" s="103">
        <f t="shared" ca="1" si="36"/>
        <v>0</v>
      </c>
      <c r="AU25" s="104">
        <f t="shared" ca="1" si="36"/>
        <v>0</v>
      </c>
    </row>
    <row r="26" spans="1:47" ht="14.25" customHeight="1">
      <c r="A26" s="75" t="s">
        <v>193</v>
      </c>
      <c r="B26" s="105" t="str">
        <f ca="1">IF(ISBLANK(OFFSET(対戦表!A5,$B$3,1)),"",IF(OFFSET(対戦表!A5,$B$3,1)=0,"-",INDEX($B$6:$B$20,OFFSET(対戦表!A5,$B$3,1))))</f>
        <v>シロB</v>
      </c>
      <c r="C26" s="106"/>
      <c r="D26" s="107" t="str">
        <f ca="1">IF(ISBLANK(OFFSET(対戦表!B5,$B$3,1)),"",IF(OFFSET(対戦表!B5,$B$3,1)=0,"-",INDEX($B$6:$B$20,OFFSET(対戦表!B5,$B$3,1))))</f>
        <v>FKF</v>
      </c>
      <c r="E26" s="106"/>
      <c r="F26" s="107" t="str">
        <f ca="1">IF(ISBLANK(OFFSET(対戦表!C5,$B$3,1)),"",IF(OFFSET(対戦表!C5,$B$3,1)=0,"-",INDEX($B$6:$B$20,OFFSET(対戦表!C5,$B$3,1))))</f>
        <v>DIS</v>
      </c>
      <c r="G26" s="106"/>
      <c r="H26" s="107" t="str">
        <f ca="1">IF(ISBLANK(OFFSET(対戦表!D5,$B$3,1)),"",IF(OFFSET(対戦表!D5,$B$3,1)=0,"-",INDEX($B$6:$B$20,OFFSET(対戦表!D5,$B$3,1))))</f>
        <v>BSF</v>
      </c>
      <c r="I26" s="106"/>
      <c r="J26" s="107" t="str">
        <f ca="1">IF(ISBLANK(OFFSET(対戦表!E5,$B$3,1)),"",IF(OFFSET(対戦表!E5,$B$3,1)=0,"-",INDEX($B$6:$B$20,OFFSET(対戦表!E5,$B$3,1))))</f>
        <v>ヘレス</v>
      </c>
      <c r="K26" s="106"/>
      <c r="L26" s="107" t="str">
        <f ca="1">IF(ISBLANK(OFFSET(対戦表!F5,$B$3,1)),"",IF(OFFSET(対戦表!F5,$B$3,1)=0,"-",INDEX($B$6:$B$20,OFFSET(対戦表!F5,$B$3,1))))</f>
        <v>ワンピ</v>
      </c>
      <c r="M26" s="106"/>
      <c r="N26" s="107" t="str">
        <f ca="1">IF(ISBLANK(OFFSET(対戦表!G5,$B$3,1)),"",IF(OFFSET(対戦表!G5,$B$3,1)=0,"-",INDEX($B$6:$B$20,OFFSET(対戦表!G5,$B$3,1))))</f>
        <v>トロス</v>
      </c>
      <c r="O26" s="106"/>
      <c r="P26" s="107" t="str">
        <f ca="1">IF(ISBLANK(OFFSET(対戦表!H5,$B$3,1)),"",IF(OFFSET(対戦表!H5,$B$3,1)=0,"-",INDEX($B$6:$B$20,OFFSET(対戦表!H5,$B$3,1))))</f>
        <v>セビ商</v>
      </c>
      <c r="Q26" s="106"/>
      <c r="R26" s="107" t="str">
        <f ca="1">IF(ISBLANK(OFFSET(対戦表!I5,$B$3,1)),"",IF(OFFSET(対戦表!I5,$B$3,1)=0,"-",INDEX($B$6:$B$20,OFFSET(対戦表!I5,$B$3,1))))</f>
        <v>休み</v>
      </c>
      <c r="S26" s="106"/>
      <c r="T26" s="107" t="str">
        <f ca="1">IF(ISBLANK(OFFSET(対戦表!J5,$B$3,1)),"",IF(OFFSET(対戦表!J5,$B$3,1)=0,"-",INDEX($B$6:$B$20,OFFSET(対戦表!J5,$B$3,1))))</f>
        <v>OLP</v>
      </c>
      <c r="U26" s="106"/>
      <c r="V26" s="107" t="str">
        <f ca="1">IF(ISBLANK(OFFSET(対戦表!K5,$B$3,1)),"",IF(OFFSET(対戦表!K5,$B$3,1)=0,"-",INDEX($B$6:$B$20,OFFSET(対戦表!K5,$B$3,1))))</f>
        <v>ジオン</v>
      </c>
      <c r="W26" s="106"/>
      <c r="X26" s="107" t="str">
        <f ca="1">IF(ISBLANK(OFFSET(対戦表!L5,$B$3,1)),"",IF(OFFSET(対戦表!L5,$B$3,1)=0,"-",INDEX($B$6:$B$20,OFFSET(対戦表!L5,$B$3,1))))</f>
        <v>プリニ</v>
      </c>
      <c r="Y26" s="106"/>
      <c r="Z26" s="107" t="str">
        <f ca="1">IF(ISBLANK(OFFSET(対戦表!M5,$B$3,1)),"",IF(OFFSET(対戦表!M5,$B$3,1)=0,"-",INDEX($B$6:$B$20,OFFSET(対戦表!M5,$B$3,1))))</f>
        <v/>
      </c>
      <c r="AA26" s="106"/>
      <c r="AB26" s="107" t="str">
        <f ca="1">IF(ISBLANK(OFFSET(対戦表!N5,$B$3,1)),"",IF(OFFSET(対戦表!N5,$B$3,1)=0,"-",INDEX($B$6:$B$20,OFFSET(対戦表!N5,$B$3,1))))</f>
        <v/>
      </c>
      <c r="AC26" s="106"/>
      <c r="AE26" s="43"/>
      <c r="AF26" s="44"/>
      <c r="AG26" s="109" t="s">
        <v>2</v>
      </c>
      <c r="AH26" s="110">
        <f t="shared" ref="AH26:AU26" ca="1" si="37">SUM(AH22:AH25)</f>
        <v>0</v>
      </c>
      <c r="AI26" s="111">
        <f t="shared" ca="1" si="37"/>
        <v>0</v>
      </c>
      <c r="AJ26" s="111">
        <f t="shared" ca="1" si="37"/>
        <v>0</v>
      </c>
      <c r="AK26" s="111">
        <f t="shared" ca="1" si="37"/>
        <v>0</v>
      </c>
      <c r="AL26" s="111">
        <f t="shared" ca="1" si="37"/>
        <v>0</v>
      </c>
      <c r="AM26" s="111">
        <f t="shared" ca="1" si="37"/>
        <v>0</v>
      </c>
      <c r="AN26" s="111">
        <f t="shared" ca="1" si="37"/>
        <v>0</v>
      </c>
      <c r="AO26" s="111">
        <f t="shared" ca="1" si="37"/>
        <v>0</v>
      </c>
      <c r="AP26" s="111">
        <f t="shared" ca="1" si="37"/>
        <v>0</v>
      </c>
      <c r="AQ26" s="111">
        <f t="shared" ca="1" si="37"/>
        <v>0</v>
      </c>
      <c r="AR26" s="111">
        <f t="shared" ca="1" si="37"/>
        <v>0</v>
      </c>
      <c r="AS26" s="111">
        <f t="shared" ca="1" si="37"/>
        <v>0</v>
      </c>
      <c r="AT26" s="111">
        <f t="shared" ca="1" si="37"/>
        <v>0</v>
      </c>
      <c r="AU26" s="112">
        <f t="shared" ca="1" si="37"/>
        <v>0</v>
      </c>
    </row>
    <row r="27" spans="1:47" ht="15" customHeight="1">
      <c r="A27" s="75" t="s">
        <v>194</v>
      </c>
      <c r="B27" s="105" t="str">
        <f ca="1">IF(ISBLANK(OFFSET(対戦表!A6,$B$3,1)),"",IF(OFFSET(対戦表!A6,$B$3,1)=0,"-",INDEX($B$6:$B$20,OFFSET(対戦表!A6,$B$3,1))))</f>
        <v>OLP</v>
      </c>
      <c r="C27" s="106"/>
      <c r="D27" s="107" t="str">
        <f ca="1">IF(ISBLANK(OFFSET(対戦表!B6,$B$3,1)),"",IF(OFFSET(対戦表!B6,$B$3,1)=0,"-",INDEX($B$6:$B$20,OFFSET(対戦表!B6,$B$3,1))))</f>
        <v>BSF</v>
      </c>
      <c r="E27" s="106"/>
      <c r="F27" s="107" t="str">
        <f ca="1">IF(ISBLANK(OFFSET(対戦表!C6,$B$3,1)),"",IF(OFFSET(対戦表!C6,$B$3,1)=0,"-",INDEX($B$6:$B$20,OFFSET(対戦表!C6,$B$3,1))))</f>
        <v>ヘレス</v>
      </c>
      <c r="G27" s="106"/>
      <c r="H27" s="107" t="str">
        <f ca="1">IF(ISBLANK(OFFSET(対戦表!D6,$B$3,1)),"",IF(OFFSET(対戦表!D6,$B$3,1)=0,"-",INDEX($B$6:$B$20,OFFSET(対戦表!D6,$B$3,1))))</f>
        <v>ワンピ</v>
      </c>
      <c r="I27" s="106"/>
      <c r="J27" s="107" t="str">
        <f ca="1">IF(ISBLANK(OFFSET(対戦表!E6,$B$3,1)),"",IF(OFFSET(対戦表!E6,$B$3,1)=0,"-",INDEX($B$6:$B$20,OFFSET(対戦表!E6,$B$3,1))))</f>
        <v>トロス</v>
      </c>
      <c r="K27" s="106"/>
      <c r="L27" s="107" t="str">
        <f ca="1">IF(ISBLANK(OFFSET(対戦表!F6,$B$3,1)),"",IF(OFFSET(対戦表!F6,$B$3,1)=0,"-",INDEX($B$6:$B$20,OFFSET(対戦表!F6,$B$3,1))))</f>
        <v>セビ商</v>
      </c>
      <c r="M27" s="106"/>
      <c r="N27" s="107" t="str">
        <f ca="1">IF(ISBLANK(OFFSET(対戦表!G6,$B$3,1)),"",IF(OFFSET(対戦表!G6,$B$3,1)=0,"-",INDEX($B$6:$B$20,OFFSET(対戦表!G6,$B$3,1))))</f>
        <v>シロB</v>
      </c>
      <c r="O27" s="106"/>
      <c r="P27" s="107" t="str">
        <f ca="1">IF(ISBLANK(OFFSET(対戦表!H6,$B$3,1)),"",IF(OFFSET(対戦表!H6,$B$3,1)=0,"-",INDEX($B$6:$B$20,OFFSET(対戦表!H6,$B$3,1))))</f>
        <v>休み</v>
      </c>
      <c r="Q27" s="106"/>
      <c r="R27" s="107" t="str">
        <f ca="1">IF(ISBLANK(OFFSET(対戦表!I6,$B$3,1)),"",IF(OFFSET(対戦表!I6,$B$3,1)=0,"-",INDEX($B$6:$B$20,OFFSET(対戦表!I6,$B$3,1))))</f>
        <v>ジオン</v>
      </c>
      <c r="S27" s="106"/>
      <c r="T27" s="107" t="str">
        <f ca="1">IF(ISBLANK(OFFSET(対戦表!J6,$B$3,1)),"",IF(OFFSET(対戦表!J6,$B$3,1)=0,"-",INDEX($B$6:$B$20,OFFSET(対戦表!J6,$B$3,1))))</f>
        <v>プリニ</v>
      </c>
      <c r="U27" s="106"/>
      <c r="V27" s="107" t="str">
        <f ca="1">IF(ISBLANK(OFFSET(対戦表!K6,$B$3,1)),"",IF(OFFSET(対戦表!K6,$B$3,1)=0,"-",INDEX($B$6:$B$20,OFFSET(対戦表!K6,$B$3,1))))</f>
        <v>FKF</v>
      </c>
      <c r="W27" s="106"/>
      <c r="X27" s="107" t="str">
        <f ca="1">IF(ISBLANK(OFFSET(対戦表!L6,$B$3,1)),"",IF(OFFSET(対戦表!L6,$B$3,1)=0,"-",INDEX($B$6:$B$20,OFFSET(対戦表!L6,$B$3,1))))</f>
        <v>DIS</v>
      </c>
      <c r="Y27" s="106"/>
      <c r="Z27" s="107" t="str">
        <f ca="1">IF(ISBLANK(OFFSET(対戦表!M6,$B$3,1)),"",IF(OFFSET(対戦表!M6,$B$3,1)=0,"-",INDEX($B$6:$B$20,OFFSET(対戦表!M6,$B$3,1))))</f>
        <v/>
      </c>
      <c r="AA27" s="106"/>
      <c r="AB27" s="107" t="str">
        <f ca="1">IF(ISBLANK(OFFSET(対戦表!N6,$B$3,1)),"",IF(OFFSET(対戦表!N6,$B$3,1)=0,"-",INDEX($B$6:$B$20,OFFSET(対戦表!N6,$B$3,1))))</f>
        <v/>
      </c>
      <c r="AC27" s="106"/>
      <c r="AE27" s="43"/>
      <c r="AF27" s="44"/>
      <c r="AG27" s="113" t="s">
        <v>184</v>
      </c>
      <c r="AH27" s="114">
        <f t="shared" ref="AH27:AU27" ca="1" si="38">AH22*3+AH23*2+AH24</f>
        <v>0</v>
      </c>
      <c r="AI27" s="115">
        <f t="shared" ca="1" si="38"/>
        <v>0</v>
      </c>
      <c r="AJ27" s="115">
        <f t="shared" ca="1" si="38"/>
        <v>0</v>
      </c>
      <c r="AK27" s="115">
        <f t="shared" ca="1" si="38"/>
        <v>0</v>
      </c>
      <c r="AL27" s="115">
        <f t="shared" ca="1" si="38"/>
        <v>0</v>
      </c>
      <c r="AM27" s="115">
        <f t="shared" ca="1" si="38"/>
        <v>0</v>
      </c>
      <c r="AN27" s="115">
        <f t="shared" ca="1" si="38"/>
        <v>0</v>
      </c>
      <c r="AO27" s="115">
        <f t="shared" ca="1" si="38"/>
        <v>0</v>
      </c>
      <c r="AP27" s="115">
        <f t="shared" ca="1" si="38"/>
        <v>0</v>
      </c>
      <c r="AQ27" s="115">
        <f t="shared" ca="1" si="38"/>
        <v>0</v>
      </c>
      <c r="AR27" s="115">
        <f t="shared" ca="1" si="38"/>
        <v>0</v>
      </c>
      <c r="AS27" s="115">
        <f t="shared" ca="1" si="38"/>
        <v>0</v>
      </c>
      <c r="AT27" s="115">
        <f t="shared" ca="1" si="38"/>
        <v>0</v>
      </c>
      <c r="AU27" s="116">
        <f t="shared" ca="1" si="38"/>
        <v>0</v>
      </c>
    </row>
    <row r="28" spans="1:47" ht="14.25" customHeight="1">
      <c r="A28" s="75" t="s">
        <v>195</v>
      </c>
      <c r="B28" s="105" t="str">
        <f ca="1">IF(ISBLANK(OFFSET(対戦表!A7,$B$3,1)),"",IF(OFFSET(対戦表!A7,$B$3,1)=0,"-",INDEX($B$6:$B$20,OFFSET(対戦表!A7,$B$3,1))))</f>
        <v>ジオン</v>
      </c>
      <c r="C28" s="106"/>
      <c r="D28" s="107" t="str">
        <f ca="1">IF(ISBLANK(OFFSET(対戦表!B7,$B$3,1)),"",IF(OFFSET(対戦表!B7,$B$3,1)=0,"-",INDEX($B$6:$B$20,OFFSET(対戦表!B7,$B$3,1))))</f>
        <v>ワンピ</v>
      </c>
      <c r="E28" s="106"/>
      <c r="F28" s="107" t="str">
        <f ca="1">IF(ISBLANK(OFFSET(対戦表!C7,$B$3,1)),"",IF(OFFSET(対戦表!C7,$B$3,1)=0,"-",INDEX($B$6:$B$20,OFFSET(対戦表!C7,$B$3,1))))</f>
        <v>トロス</v>
      </c>
      <c r="G28" s="106"/>
      <c r="H28" s="107" t="str">
        <f ca="1">IF(ISBLANK(OFFSET(対戦表!D7,$B$3,1)),"",IF(OFFSET(対戦表!D7,$B$3,1)=0,"-",INDEX($B$6:$B$20,OFFSET(対戦表!D7,$B$3,1))))</f>
        <v>セビ商</v>
      </c>
      <c r="I28" s="106"/>
      <c r="J28" s="107" t="str">
        <f ca="1">IF(ISBLANK(OFFSET(対戦表!E7,$B$3,1)),"",IF(OFFSET(対戦表!E7,$B$3,1)=0,"-",INDEX($B$6:$B$20,OFFSET(対戦表!E7,$B$3,1))))</f>
        <v>シロB</v>
      </c>
      <c r="K28" s="106"/>
      <c r="L28" s="107" t="str">
        <f ca="1">IF(ISBLANK(OFFSET(対戦表!F7,$B$3,1)),"",IF(OFFSET(対戦表!F7,$B$3,1)=0,"-",INDEX($B$6:$B$20,OFFSET(対戦表!F7,$B$3,1))))</f>
        <v>OLP</v>
      </c>
      <c r="M28" s="106"/>
      <c r="N28" s="107" t="str">
        <f ca="1">IF(ISBLANK(OFFSET(対戦表!G7,$B$3,1)),"",IF(OFFSET(対戦表!G7,$B$3,1)=0,"-",INDEX($B$6:$B$20,OFFSET(対戦表!G7,$B$3,1))))</f>
        <v>休み</v>
      </c>
      <c r="O28" s="106"/>
      <c r="P28" s="107" t="str">
        <f ca="1">IF(ISBLANK(OFFSET(対戦表!H7,$B$3,1)),"",IF(OFFSET(対戦表!H7,$B$3,1)=0,"-",INDEX($B$6:$B$20,OFFSET(対戦表!H7,$B$3,1))))</f>
        <v>プリニ</v>
      </c>
      <c r="Q28" s="106"/>
      <c r="R28" s="107" t="str">
        <f ca="1">IF(ISBLANK(OFFSET(対戦表!I7,$B$3,1)),"",IF(OFFSET(対戦表!I7,$B$3,1)=0,"-",INDEX($B$6:$B$20,OFFSET(対戦表!I7,$B$3,1))))</f>
        <v>FKF</v>
      </c>
      <c r="S28" s="106"/>
      <c r="T28" s="107" t="str">
        <f ca="1">IF(ISBLANK(OFFSET(対戦表!J7,$B$3,1)),"",IF(OFFSET(対戦表!J7,$B$3,1)=0,"-",INDEX($B$6:$B$20,OFFSET(対戦表!J7,$B$3,1))))</f>
        <v>DIS</v>
      </c>
      <c r="U28" s="106"/>
      <c r="V28" s="107" t="str">
        <f ca="1">IF(ISBLANK(OFFSET(対戦表!K7,$B$3,1)),"",IF(OFFSET(対戦表!K7,$B$3,1)=0,"-",INDEX($B$6:$B$20,OFFSET(対戦表!K7,$B$3,1))))</f>
        <v>BSF</v>
      </c>
      <c r="W28" s="106"/>
      <c r="X28" s="107" t="str">
        <f ca="1">IF(ISBLANK(OFFSET(対戦表!L7,$B$3,1)),"",IF(OFFSET(対戦表!L7,$B$3,1)=0,"-",INDEX($B$6:$B$20,OFFSET(対戦表!L7,$B$3,1))))</f>
        <v>ヘレス</v>
      </c>
      <c r="Y28" s="106"/>
      <c r="Z28" s="107" t="str">
        <f ca="1">IF(ISBLANK(OFFSET(対戦表!M7,$B$3,1)),"",IF(OFFSET(対戦表!M7,$B$3,1)=0,"-",INDEX($B$6:$B$20,OFFSET(対戦表!M7,$B$3,1))))</f>
        <v/>
      </c>
      <c r="AA28" s="106"/>
      <c r="AB28" s="107" t="str">
        <f ca="1">IF(ISBLANK(OFFSET(対戦表!N7,$B$3,1)),"",IF(OFFSET(対戦表!N7,$B$3,1)=0,"-",INDEX($B$6:$B$20,OFFSET(対戦表!N7,$B$3,1))))</f>
        <v/>
      </c>
      <c r="AC28" s="106"/>
      <c r="AE28" s="43"/>
      <c r="AF28" s="44"/>
    </row>
    <row r="29" spans="1:47" ht="14.25" customHeight="1">
      <c r="A29" s="75" t="s">
        <v>196</v>
      </c>
      <c r="B29" s="105" t="str">
        <f ca="1">IF(ISBLANK(OFFSET(対戦表!A8,$B$3,1)),"",IF(OFFSET(対戦表!A8,$B$3,1)=0,"-",INDEX($B$6:$B$20,OFFSET(対戦表!A8,$B$3,1))))</f>
        <v>プリニ</v>
      </c>
      <c r="C29" s="106"/>
      <c r="D29" s="107" t="str">
        <f ca="1">IF(ISBLANK(OFFSET(対戦表!B8,$B$3,1)),"",IF(OFFSET(対戦表!B8,$B$3,1)=0,"-",INDEX($B$6:$B$20,OFFSET(対戦表!B8,$B$3,1))))</f>
        <v>セビ商</v>
      </c>
      <c r="E29" s="106"/>
      <c r="F29" s="107" t="str">
        <f ca="1">IF(ISBLANK(OFFSET(対戦表!C8,$B$3,1)),"",IF(OFFSET(対戦表!C8,$B$3,1)=0,"-",INDEX($B$6:$B$20,OFFSET(対戦表!C8,$B$3,1))))</f>
        <v>シロB</v>
      </c>
      <c r="G29" s="106"/>
      <c r="H29" s="107" t="str">
        <f ca="1">IF(ISBLANK(OFFSET(対戦表!D8,$B$3,1)),"",IF(OFFSET(対戦表!D8,$B$3,1)=0,"-",INDEX($B$6:$B$20,OFFSET(対戦表!D8,$B$3,1))))</f>
        <v>OLP</v>
      </c>
      <c r="I29" s="106"/>
      <c r="J29" s="107" t="str">
        <f ca="1">IF(ISBLANK(OFFSET(対戦表!E8,$B$3,1)),"",IF(OFFSET(対戦表!E8,$B$3,1)=0,"-",INDEX($B$6:$B$20,OFFSET(対戦表!E8,$B$3,1))))</f>
        <v>ジオン</v>
      </c>
      <c r="K29" s="106"/>
      <c r="L29" s="107" t="str">
        <f ca="1">IF(ISBLANK(OFFSET(対戦表!F8,$B$3,1)),"",IF(OFFSET(対戦表!F8,$B$3,1)=0,"-",INDEX($B$6:$B$20,OFFSET(対戦表!F8,$B$3,1))))</f>
        <v>休み</v>
      </c>
      <c r="M29" s="106"/>
      <c r="N29" s="107" t="str">
        <f ca="1">IF(ISBLANK(OFFSET(対戦表!G8,$B$3,1)),"",IF(OFFSET(対戦表!G8,$B$3,1)=0,"-",INDEX($B$6:$B$20,OFFSET(対戦表!G8,$B$3,1))))</f>
        <v>FKF</v>
      </c>
      <c r="O29" s="106"/>
      <c r="P29" s="107" t="str">
        <f ca="1">IF(ISBLANK(OFFSET(対戦表!H8,$B$3,1)),"",IF(OFFSET(対戦表!H8,$B$3,1)=0,"-",INDEX($B$6:$B$20,OFFSET(対戦表!H8,$B$3,1))))</f>
        <v>DIS</v>
      </c>
      <c r="Q29" s="106"/>
      <c r="R29" s="107" t="str">
        <f ca="1">IF(ISBLANK(OFFSET(対戦表!I8,$B$3,1)),"",IF(OFFSET(対戦表!I8,$B$3,1)=0,"-",INDEX($B$6:$B$20,OFFSET(対戦表!I8,$B$3,1))))</f>
        <v>BSF</v>
      </c>
      <c r="S29" s="106"/>
      <c r="T29" s="107" t="str">
        <f ca="1">IF(ISBLANK(OFFSET(対戦表!J8,$B$3,1)),"",IF(OFFSET(対戦表!J8,$B$3,1)=0,"-",INDEX($B$6:$B$20,OFFSET(対戦表!J8,$B$3,1))))</f>
        <v>ヘレス</v>
      </c>
      <c r="U29" s="106"/>
      <c r="V29" s="107" t="str">
        <f ca="1">IF(ISBLANK(OFFSET(対戦表!K8,$B$3,1)),"",IF(OFFSET(対戦表!K8,$B$3,1)=0,"-",INDEX($B$6:$B$20,OFFSET(対戦表!K8,$B$3,1))))</f>
        <v>ワンピ</v>
      </c>
      <c r="W29" s="106"/>
      <c r="X29" s="107" t="str">
        <f ca="1">IF(ISBLANK(OFFSET(対戦表!L8,$B$3,1)),"",IF(OFFSET(対戦表!L8,$B$3,1)=0,"-",INDEX($B$6:$B$20,OFFSET(対戦表!L8,$B$3,1))))</f>
        <v>トロス</v>
      </c>
      <c r="Y29" s="106"/>
      <c r="Z29" s="107" t="str">
        <f ca="1">IF(ISBLANK(OFFSET(対戦表!M8,$B$3,1)),"",IF(OFFSET(対戦表!M8,$B$3,1)=0,"-",INDEX($B$6:$B$20,OFFSET(対戦表!M8,$B$3,1))))</f>
        <v/>
      </c>
      <c r="AA29" s="106"/>
      <c r="AB29" s="107" t="str">
        <f ca="1">IF(ISBLANK(OFFSET(対戦表!N8,$B$3,1)),"",IF(OFFSET(対戦表!N8,$B$3,1)=0,"-",INDEX($B$6:$B$20,OFFSET(対戦表!N8,$B$3,1))))</f>
        <v/>
      </c>
      <c r="AC29" s="106"/>
      <c r="AE29" s="43"/>
      <c r="AF29" s="44"/>
    </row>
    <row r="30" spans="1:47" ht="15" customHeight="1">
      <c r="A30" s="75" t="s">
        <v>197</v>
      </c>
      <c r="B30" s="105" t="str">
        <f ca="1">IF(ISBLANK(OFFSET(対戦表!A9,$B$3,1)),"",IF(OFFSET(対戦表!A9,$B$3,1)=0,"-",INDEX($B$6:$B$20,OFFSET(対戦表!A9,$B$3,1))))</f>
        <v>FKF</v>
      </c>
      <c r="C30" s="106"/>
      <c r="D30" s="107" t="str">
        <f ca="1">IF(ISBLANK(OFFSET(対戦表!B9,$B$3,1)),"",IF(OFFSET(対戦表!B9,$B$3,1)=0,"-",INDEX($B$6:$B$20,OFFSET(対戦表!B9,$B$3,1))))</f>
        <v>OLP</v>
      </c>
      <c r="E30" s="106"/>
      <c r="F30" s="107" t="str">
        <f ca="1">IF(ISBLANK(OFFSET(対戦表!C9,$B$3,1)),"",IF(OFFSET(対戦表!C9,$B$3,1)=0,"-",INDEX($B$6:$B$20,OFFSET(対戦表!C9,$B$3,1))))</f>
        <v>ジオン</v>
      </c>
      <c r="G30" s="106"/>
      <c r="H30" s="107" t="str">
        <f ca="1">IF(ISBLANK(OFFSET(対戦表!D9,$B$3,1)),"",IF(OFFSET(対戦表!D9,$B$3,1)=0,"-",INDEX($B$6:$B$20,OFFSET(対戦表!D9,$B$3,1))))</f>
        <v>プリニ</v>
      </c>
      <c r="I30" s="106"/>
      <c r="J30" s="107" t="str">
        <f ca="1">IF(ISBLANK(OFFSET(対戦表!E9,$B$3,1)),"",IF(OFFSET(対戦表!E9,$B$3,1)=0,"-",INDEX($B$6:$B$20,OFFSET(対戦表!E9,$B$3,1))))</f>
        <v>休み</v>
      </c>
      <c r="K30" s="106"/>
      <c r="L30" s="107" t="str">
        <f ca="1">IF(ISBLANK(OFFSET(対戦表!F9,$B$3,1)),"",IF(OFFSET(対戦表!F9,$B$3,1)=0,"-",INDEX($B$6:$B$20,OFFSET(対戦表!F9,$B$3,1))))</f>
        <v>DIS</v>
      </c>
      <c r="M30" s="106"/>
      <c r="N30" s="107" t="str">
        <f ca="1">IF(ISBLANK(OFFSET(対戦表!G9,$B$3,1)),"",IF(OFFSET(対戦表!G9,$B$3,1)=0,"-",INDEX($B$6:$B$20,OFFSET(対戦表!G9,$B$3,1))))</f>
        <v>BSF</v>
      </c>
      <c r="O30" s="106"/>
      <c r="P30" s="107" t="str">
        <f ca="1">IF(ISBLANK(OFFSET(対戦表!H9,$B$3,1)),"",IF(OFFSET(対戦表!H9,$B$3,1)=0,"-",INDEX($B$6:$B$20,OFFSET(対戦表!H9,$B$3,1))))</f>
        <v>ヘレス</v>
      </c>
      <c r="Q30" s="106"/>
      <c r="R30" s="107" t="str">
        <f ca="1">IF(ISBLANK(OFFSET(対戦表!I9,$B$3,1)),"",IF(OFFSET(対戦表!I9,$B$3,1)=0,"-",INDEX($B$6:$B$20,OFFSET(対戦表!I9,$B$3,1))))</f>
        <v>ワンピ</v>
      </c>
      <c r="S30" s="106"/>
      <c r="T30" s="107" t="str">
        <f ca="1">IF(ISBLANK(OFFSET(対戦表!J9,$B$3,1)),"",IF(OFFSET(対戦表!J9,$B$3,1)=0,"-",INDEX($B$6:$B$20,OFFSET(対戦表!J9,$B$3,1))))</f>
        <v>トロス</v>
      </c>
      <c r="U30" s="106"/>
      <c r="V30" s="107" t="str">
        <f ca="1">IF(ISBLANK(OFFSET(対戦表!K9,$B$3,1)),"",IF(OFFSET(対戦表!K9,$B$3,1)=0,"-",INDEX($B$6:$B$20,OFFSET(対戦表!K9,$B$3,1))))</f>
        <v>セビ商</v>
      </c>
      <c r="W30" s="106"/>
      <c r="X30" s="107" t="str">
        <f ca="1">IF(ISBLANK(OFFSET(対戦表!L9,$B$3,1)),"",IF(OFFSET(対戦表!L9,$B$3,1)=0,"-",INDEX($B$6:$B$20,OFFSET(対戦表!L9,$B$3,1))))</f>
        <v>シロB</v>
      </c>
      <c r="Y30" s="106"/>
      <c r="Z30" s="107" t="str">
        <f ca="1">IF(ISBLANK(OFFSET(対戦表!M9,$B$3,1)),"",IF(OFFSET(対戦表!M9,$B$3,1)=0,"-",INDEX($B$6:$B$20,OFFSET(対戦表!M9,$B$3,1))))</f>
        <v/>
      </c>
      <c r="AA30" s="106"/>
      <c r="AB30" s="107" t="str">
        <f ca="1">IF(ISBLANK(OFFSET(対戦表!N9,$B$3,1)),"",IF(OFFSET(対戦表!N9,$B$3,1)=0,"-",INDEX($B$6:$B$20,OFFSET(対戦表!N9,$B$3,1))))</f>
        <v/>
      </c>
      <c r="AC30" s="106"/>
      <c r="AE30" s="43"/>
      <c r="AF30" s="44"/>
      <c r="AG30" s="117" t="s">
        <v>198</v>
      </c>
      <c r="AH30" s="118">
        <f t="shared" ref="AH30:AU30" ca="1" si="39">RANK(AH27,$AH$27:$AU$27)</f>
        <v>1</v>
      </c>
      <c r="AI30" s="119">
        <f t="shared" ca="1" si="39"/>
        <v>1</v>
      </c>
      <c r="AJ30" s="119">
        <f t="shared" ca="1" si="39"/>
        <v>1</v>
      </c>
      <c r="AK30" s="119">
        <f t="shared" ca="1" si="39"/>
        <v>1</v>
      </c>
      <c r="AL30" s="119">
        <f t="shared" ca="1" si="39"/>
        <v>1</v>
      </c>
      <c r="AM30" s="119">
        <f t="shared" ca="1" si="39"/>
        <v>1</v>
      </c>
      <c r="AN30" s="119">
        <f t="shared" ca="1" si="39"/>
        <v>1</v>
      </c>
      <c r="AO30" s="119">
        <f t="shared" ca="1" si="39"/>
        <v>1</v>
      </c>
      <c r="AP30" s="119">
        <f t="shared" ca="1" si="39"/>
        <v>1</v>
      </c>
      <c r="AQ30" s="119">
        <f t="shared" ca="1" si="39"/>
        <v>1</v>
      </c>
      <c r="AR30" s="119">
        <f t="shared" ca="1" si="39"/>
        <v>1</v>
      </c>
      <c r="AS30" s="119">
        <f t="shared" ca="1" si="39"/>
        <v>1</v>
      </c>
      <c r="AT30" s="119">
        <f t="shared" ca="1" si="39"/>
        <v>1</v>
      </c>
      <c r="AU30" s="120">
        <f t="shared" ca="1" si="39"/>
        <v>1</v>
      </c>
    </row>
    <row r="31" spans="1:47" ht="14.25" customHeight="1">
      <c r="A31" s="75" t="s">
        <v>199</v>
      </c>
      <c r="B31" s="105" t="str">
        <f ca="1">IF(ISBLANK(OFFSET(対戦表!A10,$B$3,1)),"",IF(OFFSET(対戦表!A10,$B$3,1)=0,"-",INDEX($B$6:$B$20,OFFSET(対戦表!A10,$B$3,1))))</f>
        <v>DIS</v>
      </c>
      <c r="C31" s="106"/>
      <c r="D31" s="107" t="str">
        <f ca="1">IF(ISBLANK(OFFSET(対戦表!B10,$B$3,1)),"",IF(OFFSET(対戦表!B10,$B$3,1)=0,"-",INDEX($B$6:$B$20,OFFSET(対戦表!B10,$B$3,1))))</f>
        <v>プリニ</v>
      </c>
      <c r="E31" s="106"/>
      <c r="F31" s="107" t="str">
        <f ca="1">IF(ISBLANK(OFFSET(対戦表!C10,$B$3,1)),"",IF(OFFSET(対戦表!C10,$B$3,1)=0,"-",INDEX($B$6:$B$20,OFFSET(対戦表!C10,$B$3,1))))</f>
        <v>FKF</v>
      </c>
      <c r="G31" s="106"/>
      <c r="H31" s="107" t="str">
        <f ca="1">IF(ISBLANK(OFFSET(対戦表!D10,$B$3,1)),"",IF(OFFSET(対戦表!D10,$B$3,1)=0,"-",INDEX($B$6:$B$20,OFFSET(対戦表!D10,$B$3,1))))</f>
        <v>休み</v>
      </c>
      <c r="I31" s="106"/>
      <c r="J31" s="107" t="str">
        <f ca="1">IF(ISBLANK(OFFSET(対戦表!E10,$B$3,1)),"",IF(OFFSET(対戦表!E10,$B$3,1)=0,"-",INDEX($B$6:$B$20,OFFSET(対戦表!E10,$B$3,1))))</f>
        <v>BSF</v>
      </c>
      <c r="K31" s="106"/>
      <c r="L31" s="107" t="str">
        <f ca="1">IF(ISBLANK(OFFSET(対戦表!F10,$B$3,1)),"",IF(OFFSET(対戦表!F10,$B$3,1)=0,"-",INDEX($B$6:$B$20,OFFSET(対戦表!F10,$B$3,1))))</f>
        <v>ヘレス</v>
      </c>
      <c r="M31" s="106"/>
      <c r="N31" s="107" t="str">
        <f ca="1">IF(ISBLANK(OFFSET(対戦表!G10,$B$3,1)),"",IF(OFFSET(対戦表!G10,$B$3,1)=0,"-",INDEX($B$6:$B$20,OFFSET(対戦表!G10,$B$3,1))))</f>
        <v>ワンピ</v>
      </c>
      <c r="O31" s="106"/>
      <c r="P31" s="107" t="str">
        <f ca="1">IF(ISBLANK(OFFSET(対戦表!H10,$B$3,1)),"",IF(OFFSET(対戦表!H10,$B$3,1)=0,"-",INDEX($B$6:$B$20,OFFSET(対戦表!H10,$B$3,1))))</f>
        <v>トロス</v>
      </c>
      <c r="Q31" s="106"/>
      <c r="R31" s="107" t="str">
        <f ca="1">IF(ISBLANK(OFFSET(対戦表!I10,$B$3,1)),"",IF(OFFSET(対戦表!I10,$B$3,1)=0,"-",INDEX($B$6:$B$20,OFFSET(対戦表!I10,$B$3,1))))</f>
        <v>セビ商</v>
      </c>
      <c r="S31" s="106"/>
      <c r="T31" s="107" t="str">
        <f ca="1">IF(ISBLANK(OFFSET(対戦表!J10,$B$3,1)),"",IF(OFFSET(対戦表!J10,$B$3,1)=0,"-",INDEX($B$6:$B$20,OFFSET(対戦表!J10,$B$3,1))))</f>
        <v>シロB</v>
      </c>
      <c r="U31" s="106"/>
      <c r="V31" s="107" t="str">
        <f ca="1">IF(ISBLANK(OFFSET(対戦表!K10,$B$3,1)),"",IF(OFFSET(対戦表!K10,$B$3,1)=0,"-",INDEX($B$6:$B$20,OFFSET(対戦表!K10,$B$3,1))))</f>
        <v>OLP</v>
      </c>
      <c r="W31" s="106"/>
      <c r="X31" s="107" t="str">
        <f ca="1">IF(ISBLANK(OFFSET(対戦表!L10,$B$3,1)),"",IF(OFFSET(対戦表!L10,$B$3,1)=0,"-",INDEX($B$6:$B$20,OFFSET(対戦表!L10,$B$3,1))))</f>
        <v>ジオン</v>
      </c>
      <c r="Y31" s="106"/>
      <c r="Z31" s="107" t="str">
        <f ca="1">IF(ISBLANK(OFFSET(対戦表!M10,$B$3,1)),"",IF(OFFSET(対戦表!M10,$B$3,1)=0,"-",INDEX($B$6:$B$20,OFFSET(対戦表!M10,$B$3,1))))</f>
        <v/>
      </c>
      <c r="AA31" s="106"/>
      <c r="AB31" s="107" t="str">
        <f ca="1">IF(ISBLANK(OFFSET(対戦表!N10,$B$3,1)),"",IF(OFFSET(対戦表!N10,$B$3,1)=0,"-",INDEX($B$6:$B$20,OFFSET(対戦表!N10,$B$3,1))))</f>
        <v/>
      </c>
      <c r="AC31" s="106"/>
      <c r="AE31" s="43"/>
      <c r="AF31" s="44"/>
      <c r="AG31" s="45">
        <f ca="1">AH30</f>
        <v>1</v>
      </c>
      <c r="AH31" s="121">
        <f t="shared" ref="AH31:AU31" si="40">IF(ISNA(AH8),0,IF(AH8="",0,IF(AH$30=$AG31,1,0)*AH8))</f>
        <v>0</v>
      </c>
      <c r="AI31" s="121">
        <f t="shared" ca="1" si="40"/>
        <v>0</v>
      </c>
      <c r="AJ31" s="121">
        <f t="shared" ca="1" si="40"/>
        <v>0</v>
      </c>
      <c r="AK31" s="121">
        <f t="shared" ca="1" si="40"/>
        <v>0</v>
      </c>
      <c r="AL31" s="121">
        <f t="shared" ca="1" si="40"/>
        <v>0</v>
      </c>
      <c r="AM31" s="121">
        <f t="shared" ca="1" si="40"/>
        <v>0</v>
      </c>
      <c r="AN31" s="121">
        <f t="shared" ca="1" si="40"/>
        <v>0</v>
      </c>
      <c r="AO31" s="121">
        <f t="shared" ca="1" si="40"/>
        <v>0</v>
      </c>
      <c r="AP31" s="121">
        <f t="shared" ca="1" si="40"/>
        <v>0</v>
      </c>
      <c r="AQ31" s="121">
        <f t="shared" ca="1" si="40"/>
        <v>0</v>
      </c>
      <c r="AR31" s="121">
        <f t="shared" ca="1" si="40"/>
        <v>0</v>
      </c>
      <c r="AS31" s="121">
        <f t="shared" ca="1" si="40"/>
        <v>0</v>
      </c>
      <c r="AT31" s="121">
        <f t="shared" ca="1" si="40"/>
        <v>0</v>
      </c>
      <c r="AU31" s="121">
        <f t="shared" ca="1" si="40"/>
        <v>0</v>
      </c>
    </row>
    <row r="32" spans="1:47" ht="13.5" customHeight="1">
      <c r="A32" s="75" t="s">
        <v>200</v>
      </c>
      <c r="B32" s="105" t="str">
        <f ca="1">IF(ISBLANK(OFFSET(対戦表!A11,$B$3,1)),"",IF(OFFSET(対戦表!A11,$B$3,1)=0,"-",INDEX($B$6:$B$20,OFFSET(対戦表!A11,$B$3,1))))</f>
        <v>BSF</v>
      </c>
      <c r="C32" s="106"/>
      <c r="D32" s="107" t="str">
        <f ca="1">IF(ISBLANK(OFFSET(対戦表!B11,$B$3,1)),"",IF(OFFSET(対戦表!B11,$B$3,1)=0,"-",INDEX($B$6:$B$20,OFFSET(対戦表!B11,$B$3,1))))</f>
        <v>DIS</v>
      </c>
      <c r="E32" s="106"/>
      <c r="F32" s="107" t="str">
        <f ca="1">IF(ISBLANK(OFFSET(対戦表!C11,$B$3,1)),"",IF(OFFSET(対戦表!C11,$B$3,1)=0,"-",INDEX($B$6:$B$20,OFFSET(対戦表!C11,$B$3,1))))</f>
        <v>休み</v>
      </c>
      <c r="G32" s="106"/>
      <c r="H32" s="107" t="str">
        <f ca="1">IF(ISBLANK(OFFSET(対戦表!D11,$B$3,1)),"",IF(OFFSET(対戦表!D11,$B$3,1)=0,"-",INDEX($B$6:$B$20,OFFSET(対戦表!D11,$B$3,1))))</f>
        <v>ヘレス</v>
      </c>
      <c r="I32" s="106"/>
      <c r="J32" s="107" t="str">
        <f ca="1">IF(ISBLANK(OFFSET(対戦表!E11,$B$3,1)),"",IF(OFFSET(対戦表!E11,$B$3,1)=0,"-",INDEX($B$6:$B$20,OFFSET(対戦表!E11,$B$3,1))))</f>
        <v>ワンピ</v>
      </c>
      <c r="K32" s="106"/>
      <c r="L32" s="107" t="str">
        <f ca="1">IF(ISBLANK(OFFSET(対戦表!F11,$B$3,1)),"",IF(OFFSET(対戦表!F11,$B$3,1)=0,"-",INDEX($B$6:$B$20,OFFSET(対戦表!F11,$B$3,1))))</f>
        <v>トロス</v>
      </c>
      <c r="M32" s="106"/>
      <c r="N32" s="107" t="str">
        <f ca="1">IF(ISBLANK(OFFSET(対戦表!G11,$B$3,1)),"",IF(OFFSET(対戦表!G11,$B$3,1)=0,"-",INDEX($B$6:$B$20,OFFSET(対戦表!G11,$B$3,1))))</f>
        <v>セビ商</v>
      </c>
      <c r="O32" s="106"/>
      <c r="P32" s="107" t="str">
        <f ca="1">IF(ISBLANK(OFFSET(対戦表!H11,$B$3,1)),"",IF(OFFSET(対戦表!H11,$B$3,1)=0,"-",INDEX($B$6:$B$20,OFFSET(対戦表!H11,$B$3,1))))</f>
        <v>シロB</v>
      </c>
      <c r="Q32" s="106"/>
      <c r="R32" s="107" t="str">
        <f ca="1">IF(ISBLANK(OFFSET(対戦表!I11,$B$3,1)),"",IF(OFFSET(対戦表!I11,$B$3,1)=0,"-",INDEX($B$6:$B$20,OFFSET(対戦表!I11,$B$3,1))))</f>
        <v>OLP</v>
      </c>
      <c r="S32" s="106"/>
      <c r="T32" s="107" t="str">
        <f ca="1">IF(ISBLANK(OFFSET(対戦表!J11,$B$3,1)),"",IF(OFFSET(対戦表!J11,$B$3,1)=0,"-",INDEX($B$6:$B$20,OFFSET(対戦表!J11,$B$3,1))))</f>
        <v>ジオン</v>
      </c>
      <c r="U32" s="106"/>
      <c r="V32" s="107" t="str">
        <f ca="1">IF(ISBLANK(OFFSET(対戦表!K11,$B$3,1)),"",IF(OFFSET(対戦表!K11,$B$3,1)=0,"-",INDEX($B$6:$B$20,OFFSET(対戦表!K11,$B$3,1))))</f>
        <v>プリニ</v>
      </c>
      <c r="W32" s="106"/>
      <c r="X32" s="107" t="str">
        <f ca="1">IF(ISBLANK(OFFSET(対戦表!L11,$B$3,1)),"",IF(OFFSET(対戦表!L11,$B$3,1)=0,"-",INDEX($B$6:$B$20,OFFSET(対戦表!L11,$B$3,1))))</f>
        <v>FKF</v>
      </c>
      <c r="Y32" s="106"/>
      <c r="Z32" s="107" t="str">
        <f ca="1">IF(ISBLANK(OFFSET(対戦表!M11,$B$3,1)),"",IF(OFFSET(対戦表!M11,$B$3,1)=0,"-",INDEX($B$6:$B$20,OFFSET(対戦表!M11,$B$3,1))))</f>
        <v/>
      </c>
      <c r="AA32" s="106"/>
      <c r="AB32" s="107" t="str">
        <f ca="1">IF(ISBLANK(OFFSET(対戦表!N11,$B$3,1)),"",IF(OFFSET(対戦表!N11,$B$3,1)=0,"-",INDEX($B$6:$B$20,OFFSET(対戦表!N11,$B$3,1))))</f>
        <v/>
      </c>
      <c r="AC32" s="106"/>
      <c r="AE32" s="43"/>
      <c r="AF32" s="44"/>
      <c r="AG32" s="45">
        <f ca="1">AI30</f>
        <v>1</v>
      </c>
      <c r="AH32" s="121">
        <f t="shared" ref="AH32:AU32" ca="1" si="41">IF(ISNA(AH9),0,IF(AH9="",0,IF(AH$30=$AG32,1,0)*AH9))</f>
        <v>0</v>
      </c>
      <c r="AI32" s="121">
        <f t="shared" si="41"/>
        <v>0</v>
      </c>
      <c r="AJ32" s="121">
        <f t="shared" ca="1" si="41"/>
        <v>0</v>
      </c>
      <c r="AK32" s="121">
        <f t="shared" ca="1" si="41"/>
        <v>0</v>
      </c>
      <c r="AL32" s="121">
        <f t="shared" ca="1" si="41"/>
        <v>0</v>
      </c>
      <c r="AM32" s="121">
        <f t="shared" ca="1" si="41"/>
        <v>0</v>
      </c>
      <c r="AN32" s="121">
        <f t="shared" ca="1" si="41"/>
        <v>0</v>
      </c>
      <c r="AO32" s="121">
        <f t="shared" ca="1" si="41"/>
        <v>0</v>
      </c>
      <c r="AP32" s="121">
        <f t="shared" ca="1" si="41"/>
        <v>0</v>
      </c>
      <c r="AQ32" s="121">
        <f t="shared" ca="1" si="41"/>
        <v>0</v>
      </c>
      <c r="AR32" s="121">
        <f t="shared" ca="1" si="41"/>
        <v>0</v>
      </c>
      <c r="AS32" s="121">
        <f t="shared" ca="1" si="41"/>
        <v>0</v>
      </c>
      <c r="AT32" s="121">
        <f t="shared" ca="1" si="41"/>
        <v>0</v>
      </c>
      <c r="AU32" s="121">
        <f t="shared" ca="1" si="41"/>
        <v>0</v>
      </c>
    </row>
    <row r="33" spans="1:47" ht="13.5" customHeight="1">
      <c r="A33" s="75" t="s">
        <v>201</v>
      </c>
      <c r="B33" s="105" t="str">
        <f ca="1">IF(ISBLANK(OFFSET(対戦表!A12,$B$3,1)),"",IF(OFFSET(対戦表!A12,$B$3,1)=0,"-",INDEX($B$6:$B$20,OFFSET(対戦表!A12,$B$3,1))))</f>
        <v>ヘレス</v>
      </c>
      <c r="C33" s="106"/>
      <c r="D33" s="107" t="str">
        <f ca="1">IF(ISBLANK(OFFSET(対戦表!B12,$B$3,1)),"",IF(OFFSET(対戦表!B12,$B$3,1)=0,"-",INDEX($B$6:$B$20,OFFSET(対戦表!B12,$B$3,1))))</f>
        <v>休み</v>
      </c>
      <c r="E33" s="106"/>
      <c r="F33" s="107" t="str">
        <f ca="1">IF(ISBLANK(OFFSET(対戦表!C12,$B$3,1)),"",IF(OFFSET(対戦表!C12,$B$3,1)=0,"-",INDEX($B$6:$B$20,OFFSET(対戦表!C12,$B$3,1))))</f>
        <v>ワンピ</v>
      </c>
      <c r="G33" s="106"/>
      <c r="H33" s="107" t="str">
        <f ca="1">IF(ISBLANK(OFFSET(対戦表!D12,$B$3,1)),"",IF(OFFSET(対戦表!D12,$B$3,1)=0,"-",INDEX($B$6:$B$20,OFFSET(対戦表!D12,$B$3,1))))</f>
        <v>トロス</v>
      </c>
      <c r="I33" s="106"/>
      <c r="J33" s="107" t="str">
        <f ca="1">IF(ISBLANK(OFFSET(対戦表!E12,$B$3,1)),"",IF(OFFSET(対戦表!E12,$B$3,1)=0,"-",INDEX($B$6:$B$20,OFFSET(対戦表!E12,$B$3,1))))</f>
        <v>セビ商</v>
      </c>
      <c r="K33" s="106"/>
      <c r="L33" s="107" t="str">
        <f ca="1">IF(ISBLANK(OFFSET(対戦表!F12,$B$3,1)),"",IF(OFFSET(対戦表!F12,$B$3,1)=0,"-",INDEX($B$6:$B$20,OFFSET(対戦表!F12,$B$3,1))))</f>
        <v>シロB</v>
      </c>
      <c r="M33" s="106"/>
      <c r="N33" s="107" t="str">
        <f ca="1">IF(ISBLANK(OFFSET(対戦表!G12,$B$3,1)),"",IF(OFFSET(対戦表!G12,$B$3,1)=0,"-",INDEX($B$6:$B$20,OFFSET(対戦表!G12,$B$3,1))))</f>
        <v>OLP</v>
      </c>
      <c r="O33" s="106"/>
      <c r="P33" s="107" t="str">
        <f ca="1">IF(ISBLANK(OFFSET(対戦表!H12,$B$3,1)),"",IF(OFFSET(対戦表!H12,$B$3,1)=0,"-",INDEX($B$6:$B$20,OFFSET(対戦表!H12,$B$3,1))))</f>
        <v>ジオン</v>
      </c>
      <c r="Q33" s="106"/>
      <c r="R33" s="107" t="str">
        <f ca="1">IF(ISBLANK(OFFSET(対戦表!I12,$B$3,1)),"",IF(OFFSET(対戦表!I12,$B$3,1)=0,"-",INDEX($B$6:$B$20,OFFSET(対戦表!I12,$B$3,1))))</f>
        <v>プリニ</v>
      </c>
      <c r="S33" s="106"/>
      <c r="T33" s="107" t="str">
        <f ca="1">IF(ISBLANK(OFFSET(対戦表!J12,$B$3,1)),"",IF(OFFSET(対戦表!J12,$B$3,1)=0,"-",INDEX($B$6:$B$20,OFFSET(対戦表!J12,$B$3,1))))</f>
        <v>FKF</v>
      </c>
      <c r="U33" s="106"/>
      <c r="V33" s="107" t="str">
        <f ca="1">IF(ISBLANK(OFFSET(対戦表!K12,$B$3,1)),"",IF(OFFSET(対戦表!K12,$B$3,1)=0,"-",INDEX($B$6:$B$20,OFFSET(対戦表!K12,$B$3,1))))</f>
        <v>DIS</v>
      </c>
      <c r="W33" s="106"/>
      <c r="X33" s="107" t="str">
        <f ca="1">IF(ISBLANK(OFFSET(対戦表!L12,$B$3,1)),"",IF(OFFSET(対戦表!L12,$B$3,1)=0,"-",INDEX($B$6:$B$20,OFFSET(対戦表!L12,$B$3,1))))</f>
        <v>BSF</v>
      </c>
      <c r="Y33" s="106"/>
      <c r="Z33" s="107" t="str">
        <f ca="1">IF(ISBLANK(OFFSET(対戦表!M12,$B$3,1)),"",IF(OFFSET(対戦表!M12,$B$3,1)=0,"-",INDEX($B$6:$B$20,OFFSET(対戦表!M12,$B$3,1))))</f>
        <v/>
      </c>
      <c r="AA33" s="106"/>
      <c r="AB33" s="107" t="str">
        <f ca="1">IF(ISBLANK(OFFSET(対戦表!N12,$B$3,1)),"",IF(OFFSET(対戦表!N12,$B$3,1)=0,"-",INDEX($B$6:$B$20,OFFSET(対戦表!N12,$B$3,1))))</f>
        <v/>
      </c>
      <c r="AC33" s="106"/>
      <c r="AE33" s="43"/>
      <c r="AF33" s="44"/>
      <c r="AG33" s="45">
        <f ca="1">AJ30</f>
        <v>1</v>
      </c>
      <c r="AH33" s="121">
        <f t="shared" ref="AH33:AU33" ca="1" si="42">IF(ISNA(AH10),0,IF(AH10="",0,IF(AH$30=$AG33,1,0)*AH10))</f>
        <v>0</v>
      </c>
      <c r="AI33" s="121">
        <f t="shared" ca="1" si="42"/>
        <v>0</v>
      </c>
      <c r="AJ33" s="121">
        <f t="shared" si="42"/>
        <v>0</v>
      </c>
      <c r="AK33" s="121">
        <f t="shared" ca="1" si="42"/>
        <v>0</v>
      </c>
      <c r="AL33" s="121">
        <f t="shared" ca="1" si="42"/>
        <v>0</v>
      </c>
      <c r="AM33" s="121">
        <f t="shared" ca="1" si="42"/>
        <v>0</v>
      </c>
      <c r="AN33" s="121">
        <f t="shared" ca="1" si="42"/>
        <v>0</v>
      </c>
      <c r="AO33" s="121">
        <f t="shared" ca="1" si="42"/>
        <v>0</v>
      </c>
      <c r="AP33" s="121">
        <f t="shared" ca="1" si="42"/>
        <v>0</v>
      </c>
      <c r="AQ33" s="121">
        <f t="shared" ca="1" si="42"/>
        <v>0</v>
      </c>
      <c r="AR33" s="121">
        <f t="shared" ca="1" si="42"/>
        <v>0</v>
      </c>
      <c r="AS33" s="121">
        <f t="shared" ca="1" si="42"/>
        <v>0</v>
      </c>
      <c r="AT33" s="121">
        <f t="shared" ca="1" si="42"/>
        <v>0</v>
      </c>
      <c r="AU33" s="121">
        <f t="shared" ca="1" si="42"/>
        <v>0</v>
      </c>
    </row>
    <row r="34" spans="1:47">
      <c r="A34" s="75" t="s">
        <v>202</v>
      </c>
      <c r="B34" s="105" t="str">
        <f ca="1">IF(ISBLANK(OFFSET(対戦表!A13,$B$3,1)),"",IF(OFFSET(対戦表!A13,$B$3,1)=0,"-",INDEX($B$6:$B$20,OFFSET(対戦表!A13,$B$3,1))))</f>
        <v/>
      </c>
      <c r="C34" s="106"/>
      <c r="D34" s="107" t="str">
        <f ca="1">IF(ISBLANK(OFFSET(対戦表!B13,$B$3,1)),"",IF(OFFSET(対戦表!B13,$B$3,1)=0,"-",INDEX($B$6:$B$20,OFFSET(対戦表!B13,$B$3,1))))</f>
        <v/>
      </c>
      <c r="E34" s="106"/>
      <c r="F34" s="107" t="str">
        <f ca="1">IF(ISBLANK(OFFSET(対戦表!C13,$B$3,1)),"",IF(OFFSET(対戦表!C13,$B$3,1)=0,"-",INDEX($B$6:$B$20,OFFSET(対戦表!C13,$B$3,1))))</f>
        <v/>
      </c>
      <c r="G34" s="106"/>
      <c r="H34" s="107" t="str">
        <f ca="1">IF(ISBLANK(OFFSET(対戦表!D13,$B$3,1)),"",IF(OFFSET(対戦表!D13,$B$3,1)=0,"-",INDEX($B$6:$B$20,OFFSET(対戦表!D13,$B$3,1))))</f>
        <v/>
      </c>
      <c r="I34" s="106"/>
      <c r="J34" s="107" t="str">
        <f ca="1">IF(ISBLANK(OFFSET(対戦表!E13,$B$3,1)),"",IF(OFFSET(対戦表!E13,$B$3,1)=0,"-",INDEX($B$6:$B$20,OFFSET(対戦表!E13,$B$3,1))))</f>
        <v/>
      </c>
      <c r="K34" s="106"/>
      <c r="L34" s="107" t="str">
        <f ca="1">IF(ISBLANK(OFFSET(対戦表!F13,$B$3,1)),"",IF(OFFSET(対戦表!F13,$B$3,1)=0,"-",INDEX($B$6:$B$20,OFFSET(対戦表!F13,$B$3,1))))</f>
        <v/>
      </c>
      <c r="M34" s="106"/>
      <c r="N34" s="107" t="str">
        <f ca="1">IF(ISBLANK(OFFSET(対戦表!G13,$B$3,1)),"",IF(OFFSET(対戦表!G13,$B$3,1)=0,"-",INDEX($B$6:$B$20,OFFSET(対戦表!G13,$B$3,1))))</f>
        <v/>
      </c>
      <c r="O34" s="106"/>
      <c r="P34" s="107" t="str">
        <f ca="1">IF(ISBLANK(OFFSET(対戦表!H13,$B$3,1)),"",IF(OFFSET(対戦表!H13,$B$3,1)=0,"-",INDEX($B$6:$B$20,OFFSET(対戦表!H13,$B$3,1))))</f>
        <v/>
      </c>
      <c r="Q34" s="106"/>
      <c r="R34" s="107" t="str">
        <f ca="1">IF(ISBLANK(OFFSET(対戦表!I13,$B$3,1)),"",IF(OFFSET(対戦表!I13,$B$3,1)=0,"-",INDEX($B$6:$B$20,OFFSET(対戦表!I13,$B$3,1))))</f>
        <v/>
      </c>
      <c r="S34" s="106"/>
      <c r="T34" s="107" t="str">
        <f ca="1">IF(ISBLANK(OFFSET(対戦表!J13,$B$3,1)),"",IF(OFFSET(対戦表!J13,$B$3,1)=0,"-",INDEX($B$6:$B$20,OFFSET(対戦表!J13,$B$3,1))))</f>
        <v/>
      </c>
      <c r="U34" s="106"/>
      <c r="V34" s="107" t="str">
        <f ca="1">IF(ISBLANK(OFFSET(対戦表!K13,$B$3,1)),"",IF(OFFSET(対戦表!K13,$B$3,1)=0,"-",INDEX($B$6:$B$20,OFFSET(対戦表!K13,$B$3,1))))</f>
        <v/>
      </c>
      <c r="W34" s="106"/>
      <c r="X34" s="107" t="str">
        <f ca="1">IF(ISBLANK(OFFSET(対戦表!L13,$B$3,1)),"",IF(OFFSET(対戦表!L13,$B$3,1)=0,"-",INDEX($B$6:$B$20,OFFSET(対戦表!L13,$B$3,1))))</f>
        <v/>
      </c>
      <c r="Y34" s="106"/>
      <c r="Z34" s="107" t="str">
        <f ca="1">IF(ISBLANK(OFFSET(対戦表!M13,$B$3,1)),"",IF(OFFSET(対戦表!M13,$B$3,1)=0,"-",INDEX($B$6:$B$20,OFFSET(対戦表!M13,$B$3,1))))</f>
        <v/>
      </c>
      <c r="AA34" s="106"/>
      <c r="AB34" s="107" t="str">
        <f ca="1">IF(ISBLANK(OFFSET(対戦表!N13,$B$3,1)),"",IF(OFFSET(対戦表!N13,$B$3,1)=0,"-",INDEX($B$6:$B$20,OFFSET(対戦表!N13,$B$3,1))))</f>
        <v/>
      </c>
      <c r="AC34" s="106"/>
      <c r="AE34" s="43"/>
      <c r="AF34" s="44"/>
      <c r="AG34" s="45">
        <f ca="1">AK30</f>
        <v>1</v>
      </c>
      <c r="AH34" s="121">
        <f t="shared" ref="AH34:AU34" ca="1" si="43">IF(ISNA(AH11),0,IF(AH11="",0,IF(AH$30=$AG34,1,0)*AH11))</f>
        <v>0</v>
      </c>
      <c r="AI34" s="121">
        <f t="shared" ca="1" si="43"/>
        <v>0</v>
      </c>
      <c r="AJ34" s="121">
        <f t="shared" ca="1" si="43"/>
        <v>0</v>
      </c>
      <c r="AK34" s="121">
        <f t="shared" si="43"/>
        <v>0</v>
      </c>
      <c r="AL34" s="121">
        <f t="shared" ca="1" si="43"/>
        <v>0</v>
      </c>
      <c r="AM34" s="121">
        <f t="shared" ca="1" si="43"/>
        <v>0</v>
      </c>
      <c r="AN34" s="121">
        <f t="shared" ca="1" si="43"/>
        <v>0</v>
      </c>
      <c r="AO34" s="121">
        <f t="shared" ca="1" si="43"/>
        <v>0</v>
      </c>
      <c r="AP34" s="121">
        <f t="shared" ca="1" si="43"/>
        <v>0</v>
      </c>
      <c r="AQ34" s="121">
        <f t="shared" ca="1" si="43"/>
        <v>0</v>
      </c>
      <c r="AR34" s="121">
        <f t="shared" ca="1" si="43"/>
        <v>0</v>
      </c>
      <c r="AS34" s="121">
        <f t="shared" ca="1" si="43"/>
        <v>0</v>
      </c>
      <c r="AT34" s="121">
        <f t="shared" ca="1" si="43"/>
        <v>0</v>
      </c>
      <c r="AU34" s="121">
        <f t="shared" ca="1" si="43"/>
        <v>0</v>
      </c>
    </row>
    <row r="35" spans="1:47">
      <c r="A35" s="122" t="s">
        <v>203</v>
      </c>
      <c r="B35" s="123" t="str">
        <f ca="1">IF(ISBLANK(OFFSET(対戦表!A14,$B$3,1)),"",IF(OFFSET(対戦表!A14,$B$3,1)=0,"-",INDEX($B$6:$B$20,OFFSET(対戦表!A14,$B$3,1))))</f>
        <v/>
      </c>
      <c r="C35" s="124"/>
      <c r="D35" s="125" t="str">
        <f ca="1">IF(ISBLANK(OFFSET(対戦表!B14,$B$3,1)),"",IF(OFFSET(対戦表!B14,$B$3,1)=0,"-",INDEX($B$6:$B$20,OFFSET(対戦表!B14,$B$3,1))))</f>
        <v/>
      </c>
      <c r="E35" s="124"/>
      <c r="F35" s="125" t="str">
        <f ca="1">IF(ISBLANK(OFFSET(対戦表!C14,$B$3,1)),"",IF(OFFSET(対戦表!C14,$B$3,1)=0,"-",INDEX($B$6:$B$20,OFFSET(対戦表!C14,$B$3,1))))</f>
        <v/>
      </c>
      <c r="G35" s="124"/>
      <c r="H35" s="125" t="str">
        <f ca="1">IF(ISBLANK(OFFSET(対戦表!D14,$B$3,1)),"",IF(OFFSET(対戦表!D14,$B$3,1)=0,"-",INDEX($B$6:$B$20,OFFSET(対戦表!D14,$B$3,1))))</f>
        <v/>
      </c>
      <c r="I35" s="124"/>
      <c r="J35" s="125" t="str">
        <f ca="1">IF(ISBLANK(OFFSET(対戦表!E14,$B$3,1)),"",IF(OFFSET(対戦表!E14,$B$3,1)=0,"-",INDEX($B$6:$B$20,OFFSET(対戦表!E14,$B$3,1))))</f>
        <v/>
      </c>
      <c r="K35" s="124"/>
      <c r="L35" s="125" t="str">
        <f ca="1">IF(ISBLANK(OFFSET(対戦表!F14,$B$3,1)),"",IF(OFFSET(対戦表!F14,$B$3,1)=0,"-",INDEX($B$6:$B$20,OFFSET(対戦表!F14,$B$3,1))))</f>
        <v/>
      </c>
      <c r="M35" s="124"/>
      <c r="N35" s="125" t="str">
        <f ca="1">IF(ISBLANK(OFFSET(対戦表!G14,$B$3,1)),"",IF(OFFSET(対戦表!G14,$B$3,1)=0,"-",INDEX($B$6:$B$20,OFFSET(対戦表!G14,$B$3,1))))</f>
        <v/>
      </c>
      <c r="O35" s="124"/>
      <c r="P35" s="125" t="str">
        <f ca="1">IF(ISBLANK(OFFSET(対戦表!H14,$B$3,1)),"",IF(OFFSET(対戦表!H14,$B$3,1)=0,"-",INDEX($B$6:$B$20,OFFSET(対戦表!H14,$B$3,1))))</f>
        <v/>
      </c>
      <c r="Q35" s="124"/>
      <c r="R35" s="125" t="str">
        <f ca="1">IF(ISBLANK(OFFSET(対戦表!I14,$B$3,1)),"",IF(OFFSET(対戦表!I14,$B$3,1)=0,"-",INDEX($B$6:$B$20,OFFSET(対戦表!I14,$B$3,1))))</f>
        <v/>
      </c>
      <c r="S35" s="124"/>
      <c r="T35" s="125" t="str">
        <f ca="1">IF(ISBLANK(OFFSET(対戦表!J14,$B$3,1)),"",IF(OFFSET(対戦表!J14,$B$3,1)=0,"-",INDEX($B$6:$B$20,OFFSET(対戦表!J14,$B$3,1))))</f>
        <v/>
      </c>
      <c r="U35" s="124"/>
      <c r="V35" s="125" t="str">
        <f ca="1">IF(ISBLANK(OFFSET(対戦表!K14,$B$3,1)),"",IF(OFFSET(対戦表!K14,$B$3,1)=0,"-",INDEX($B$6:$B$20,OFFSET(対戦表!K14,$B$3,1))))</f>
        <v/>
      </c>
      <c r="W35" s="124"/>
      <c r="X35" s="125" t="str">
        <f ca="1">IF(ISBLANK(OFFSET(対戦表!L14,$B$3,1)),"",IF(OFFSET(対戦表!L14,$B$3,1)=0,"-",INDEX($B$6:$B$20,OFFSET(対戦表!L14,$B$3,1))))</f>
        <v/>
      </c>
      <c r="Y35" s="124"/>
      <c r="Z35" s="125" t="str">
        <f ca="1">IF(ISBLANK(OFFSET(対戦表!M14,$B$3,1)),"",IF(OFFSET(対戦表!M14,$B$3,1)=0,"-",INDEX($B$6:$B$20,OFFSET(対戦表!M14,$B$3,1))))</f>
        <v/>
      </c>
      <c r="AA35" s="124"/>
      <c r="AB35" s="125" t="str">
        <f ca="1">IF(ISBLANK(OFFSET(対戦表!N14,$B$3,1)),"",IF(OFFSET(対戦表!N14,$B$3,1)=0,"-",INDEX($B$6:$B$20,OFFSET(対戦表!N14,$B$3,1))))</f>
        <v/>
      </c>
      <c r="AC35" s="124"/>
      <c r="AE35" s="43"/>
      <c r="AF35" s="44"/>
      <c r="AG35" s="45">
        <f ca="1">AL30</f>
        <v>1</v>
      </c>
      <c r="AH35" s="121">
        <f t="shared" ref="AH35:AU35" ca="1" si="44">IF(ISNA(AH12),0,IF(AH12="",0,IF(AH$30=$AG35,1,0)*AH12))</f>
        <v>0</v>
      </c>
      <c r="AI35" s="121">
        <f t="shared" ca="1" si="44"/>
        <v>0</v>
      </c>
      <c r="AJ35" s="121">
        <f t="shared" ca="1" si="44"/>
        <v>0</v>
      </c>
      <c r="AK35" s="121">
        <f t="shared" ca="1" si="44"/>
        <v>0</v>
      </c>
      <c r="AL35" s="121">
        <f t="shared" si="44"/>
        <v>0</v>
      </c>
      <c r="AM35" s="121">
        <f t="shared" ca="1" si="44"/>
        <v>0</v>
      </c>
      <c r="AN35" s="121">
        <f t="shared" ca="1" si="44"/>
        <v>0</v>
      </c>
      <c r="AO35" s="121">
        <f t="shared" ca="1" si="44"/>
        <v>0</v>
      </c>
      <c r="AP35" s="121">
        <f t="shared" ca="1" si="44"/>
        <v>0</v>
      </c>
      <c r="AQ35" s="121">
        <f t="shared" ca="1" si="44"/>
        <v>0</v>
      </c>
      <c r="AR35" s="121">
        <f t="shared" ca="1" si="44"/>
        <v>0</v>
      </c>
      <c r="AS35" s="121">
        <f t="shared" ca="1" si="44"/>
        <v>0</v>
      </c>
      <c r="AT35" s="121">
        <f t="shared" ca="1" si="44"/>
        <v>0</v>
      </c>
      <c r="AU35" s="121">
        <f t="shared" ca="1" si="44"/>
        <v>0</v>
      </c>
    </row>
    <row r="36" spans="1:47">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3"/>
      <c r="AF36" s="44"/>
      <c r="AG36" s="45">
        <f ca="1">AM30</f>
        <v>1</v>
      </c>
      <c r="AH36" s="121">
        <f t="shared" ref="AH36:AU36" ca="1" si="45">IF(ISNA(AH13),0,IF(AH13="",0,IF(AH$30=$AG36,1,0)*AH13))</f>
        <v>0</v>
      </c>
      <c r="AI36" s="121">
        <f t="shared" ca="1" si="45"/>
        <v>0</v>
      </c>
      <c r="AJ36" s="121">
        <f t="shared" ca="1" si="45"/>
        <v>0</v>
      </c>
      <c r="AK36" s="121">
        <f t="shared" ca="1" si="45"/>
        <v>0</v>
      </c>
      <c r="AL36" s="121">
        <f t="shared" ca="1" si="45"/>
        <v>0</v>
      </c>
      <c r="AM36" s="121">
        <f t="shared" si="45"/>
        <v>0</v>
      </c>
      <c r="AN36" s="121">
        <f t="shared" ca="1" si="45"/>
        <v>0</v>
      </c>
      <c r="AO36" s="121">
        <f t="shared" ca="1" si="45"/>
        <v>0</v>
      </c>
      <c r="AP36" s="121">
        <f t="shared" ca="1" si="45"/>
        <v>0</v>
      </c>
      <c r="AQ36" s="121">
        <f t="shared" ca="1" si="45"/>
        <v>0</v>
      </c>
      <c r="AR36" s="121">
        <f t="shared" ca="1" si="45"/>
        <v>0</v>
      </c>
      <c r="AS36" s="121">
        <f t="shared" ca="1" si="45"/>
        <v>0</v>
      </c>
      <c r="AT36" s="121">
        <f t="shared" ca="1" si="45"/>
        <v>0</v>
      </c>
      <c r="AU36" s="121">
        <f t="shared" ca="1" si="45"/>
        <v>0</v>
      </c>
    </row>
    <row r="37" spans="1:47" ht="14.25" customHeight="1">
      <c r="AE37" s="43"/>
      <c r="AF37" s="44"/>
      <c r="AG37" s="45">
        <f ca="1">AN30</f>
        <v>1</v>
      </c>
      <c r="AH37" s="121">
        <f t="shared" ref="AH37:AU37" ca="1" si="46">IF(ISNA(AH14),0,IF(AH14="",0,IF(AH$30=$AG37,1,0)*AH14))</f>
        <v>0</v>
      </c>
      <c r="AI37" s="121">
        <f t="shared" ca="1" si="46"/>
        <v>0</v>
      </c>
      <c r="AJ37" s="121">
        <f t="shared" ca="1" si="46"/>
        <v>0</v>
      </c>
      <c r="AK37" s="121">
        <f t="shared" ca="1" si="46"/>
        <v>0</v>
      </c>
      <c r="AL37" s="121">
        <f t="shared" ca="1" si="46"/>
        <v>0</v>
      </c>
      <c r="AM37" s="121">
        <f t="shared" ca="1" si="46"/>
        <v>0</v>
      </c>
      <c r="AN37" s="121">
        <f t="shared" si="46"/>
        <v>0</v>
      </c>
      <c r="AO37" s="121">
        <f t="shared" ca="1" si="46"/>
        <v>0</v>
      </c>
      <c r="AP37" s="121">
        <f t="shared" ca="1" si="46"/>
        <v>0</v>
      </c>
      <c r="AQ37" s="121">
        <f t="shared" ca="1" si="46"/>
        <v>0</v>
      </c>
      <c r="AR37" s="121">
        <f t="shared" ca="1" si="46"/>
        <v>0</v>
      </c>
      <c r="AS37" s="121">
        <f t="shared" ca="1" si="46"/>
        <v>0</v>
      </c>
      <c r="AT37" s="121">
        <f t="shared" ca="1" si="46"/>
        <v>0</v>
      </c>
      <c r="AU37" s="121">
        <f t="shared" ca="1" si="46"/>
        <v>0</v>
      </c>
    </row>
    <row r="38" spans="1:47" ht="14.25" customHeight="1">
      <c r="R38" s="237" t="s">
        <v>204</v>
      </c>
      <c r="S38" s="237"/>
      <c r="T38" s="237"/>
      <c r="U38" s="237"/>
      <c r="V38" s="237"/>
      <c r="W38" s="237"/>
      <c r="X38" s="237"/>
      <c r="Y38" s="237"/>
      <c r="Z38" s="237"/>
      <c r="AE38" s="43"/>
      <c r="AF38" s="44"/>
      <c r="AG38" s="45">
        <f ca="1">AO30</f>
        <v>1</v>
      </c>
      <c r="AH38" s="121">
        <f t="shared" ref="AH38:AU38" ca="1" si="47">IF(ISNA(AH15),0,IF(AH15="",0,IF(AH$30=$AG38,1,0)*AH15))</f>
        <v>0</v>
      </c>
      <c r="AI38" s="121">
        <f t="shared" ca="1" si="47"/>
        <v>0</v>
      </c>
      <c r="AJ38" s="121">
        <f t="shared" ca="1" si="47"/>
        <v>0</v>
      </c>
      <c r="AK38" s="121">
        <f t="shared" ca="1" si="47"/>
        <v>0</v>
      </c>
      <c r="AL38" s="121">
        <f t="shared" ca="1" si="47"/>
        <v>0</v>
      </c>
      <c r="AM38" s="121">
        <f t="shared" ca="1" si="47"/>
        <v>0</v>
      </c>
      <c r="AN38" s="121">
        <f t="shared" ca="1" si="47"/>
        <v>0</v>
      </c>
      <c r="AO38" s="121">
        <f t="shared" si="47"/>
        <v>0</v>
      </c>
      <c r="AP38" s="121">
        <f t="shared" ca="1" si="47"/>
        <v>0</v>
      </c>
      <c r="AQ38" s="121">
        <f t="shared" ca="1" si="47"/>
        <v>0</v>
      </c>
      <c r="AR38" s="121">
        <f t="shared" ca="1" si="47"/>
        <v>0</v>
      </c>
      <c r="AS38" s="121">
        <f t="shared" ca="1" si="47"/>
        <v>0</v>
      </c>
      <c r="AT38" s="121">
        <f t="shared" ca="1" si="47"/>
        <v>0</v>
      </c>
      <c r="AU38" s="121">
        <f t="shared" ca="1" si="47"/>
        <v>0</v>
      </c>
    </row>
    <row r="39" spans="1:47" ht="14.25" customHeight="1">
      <c r="A39" s="127" t="s">
        <v>205</v>
      </c>
      <c r="R39" s="237"/>
      <c r="S39" s="237"/>
      <c r="T39" s="237"/>
      <c r="U39" s="237"/>
      <c r="V39" s="237"/>
      <c r="W39" s="237"/>
      <c r="X39" s="237"/>
      <c r="Y39" s="237"/>
      <c r="Z39" s="237"/>
      <c r="AE39" s="43"/>
      <c r="AF39" s="44"/>
      <c r="AG39" s="45">
        <f ca="1">AP30</f>
        <v>1</v>
      </c>
      <c r="AH39" s="121">
        <f t="shared" ref="AH39:AU39" ca="1" si="48">IF(ISNA(AH16),0,IF(AH16="",0,IF(AH$30=$AG39,1,0)*AH16))</f>
        <v>0</v>
      </c>
      <c r="AI39" s="121">
        <f t="shared" ca="1" si="48"/>
        <v>0</v>
      </c>
      <c r="AJ39" s="121">
        <f t="shared" ca="1" si="48"/>
        <v>0</v>
      </c>
      <c r="AK39" s="121">
        <f t="shared" ca="1" si="48"/>
        <v>0</v>
      </c>
      <c r="AL39" s="121">
        <f t="shared" ca="1" si="48"/>
        <v>0</v>
      </c>
      <c r="AM39" s="121">
        <f t="shared" ca="1" si="48"/>
        <v>0</v>
      </c>
      <c r="AN39" s="121">
        <f t="shared" ca="1" si="48"/>
        <v>0</v>
      </c>
      <c r="AO39" s="121">
        <f t="shared" ca="1" si="48"/>
        <v>0</v>
      </c>
      <c r="AP39" s="121">
        <f t="shared" si="48"/>
        <v>0</v>
      </c>
      <c r="AQ39" s="121">
        <f t="shared" ca="1" si="48"/>
        <v>0</v>
      </c>
      <c r="AR39" s="121">
        <f t="shared" ca="1" si="48"/>
        <v>0</v>
      </c>
      <c r="AS39" s="121">
        <f t="shared" ca="1" si="48"/>
        <v>0</v>
      </c>
      <c r="AT39" s="121">
        <f t="shared" ca="1" si="48"/>
        <v>0</v>
      </c>
      <c r="AU39" s="121">
        <f t="shared" ca="1" si="48"/>
        <v>0</v>
      </c>
    </row>
    <row r="40" spans="1:47" ht="14.25" customHeight="1">
      <c r="A40" s="51"/>
      <c r="B40" s="128" t="str">
        <f>A41</f>
        <v>休み</v>
      </c>
      <c r="C40" s="128" t="str">
        <f>A42</f>
        <v>ヘレス</v>
      </c>
      <c r="D40" s="128" t="str">
        <f>A43</f>
        <v>BSF</v>
      </c>
      <c r="E40" s="128" t="str">
        <f>A44</f>
        <v>DIS</v>
      </c>
      <c r="F40" s="128" t="str">
        <f>A45</f>
        <v>FKF</v>
      </c>
      <c r="G40" s="128" t="str">
        <f>A46</f>
        <v>プリニ</v>
      </c>
      <c r="H40" s="128" t="str">
        <f>A47</f>
        <v>ジオン</v>
      </c>
      <c r="I40" s="128" t="str">
        <f>A48</f>
        <v>OLP</v>
      </c>
      <c r="J40" s="128" t="str">
        <f>A49</f>
        <v>シロB</v>
      </c>
      <c r="K40" s="128" t="str">
        <f>A50</f>
        <v>セビ商</v>
      </c>
      <c r="L40" s="128" t="str">
        <f>A51</f>
        <v>トロス</v>
      </c>
      <c r="M40" s="128" t="str">
        <f>A52</f>
        <v>ワンピ</v>
      </c>
      <c r="N40" s="128" t="str">
        <f>A53</f>
        <v/>
      </c>
      <c r="O40" s="129" t="str">
        <f>A54</f>
        <v/>
      </c>
      <c r="P40" s="130"/>
      <c r="R40" s="237"/>
      <c r="S40" s="237"/>
      <c r="T40" s="237"/>
      <c r="U40" s="237"/>
      <c r="V40" s="237"/>
      <c r="W40" s="237"/>
      <c r="X40" s="237"/>
      <c r="Y40" s="237"/>
      <c r="Z40" s="237"/>
      <c r="AE40" s="43"/>
      <c r="AF40" s="44"/>
      <c r="AG40" s="45">
        <f ca="1">AQ$30</f>
        <v>1</v>
      </c>
      <c r="AH40" s="121">
        <f t="shared" ref="AH40:AU40" ca="1" si="49">IF(ISNA(AH17),0,IF(AH17="",0,IF(AH$30=$AG40,1,0)*AH17))</f>
        <v>0</v>
      </c>
      <c r="AI40" s="121">
        <f t="shared" ca="1" si="49"/>
        <v>0</v>
      </c>
      <c r="AJ40" s="121">
        <f t="shared" ca="1" si="49"/>
        <v>0</v>
      </c>
      <c r="AK40" s="121">
        <f t="shared" ca="1" si="49"/>
        <v>0</v>
      </c>
      <c r="AL40" s="121">
        <f t="shared" ca="1" si="49"/>
        <v>0</v>
      </c>
      <c r="AM40" s="121">
        <f t="shared" ca="1" si="49"/>
        <v>0</v>
      </c>
      <c r="AN40" s="121">
        <f t="shared" ca="1" si="49"/>
        <v>0</v>
      </c>
      <c r="AO40" s="121">
        <f t="shared" ca="1" si="49"/>
        <v>0</v>
      </c>
      <c r="AP40" s="121">
        <f t="shared" ca="1" si="49"/>
        <v>0</v>
      </c>
      <c r="AQ40" s="121">
        <f t="shared" si="49"/>
        <v>0</v>
      </c>
      <c r="AR40" s="121">
        <f t="shared" ca="1" si="49"/>
        <v>0</v>
      </c>
      <c r="AS40" s="121">
        <f t="shared" ca="1" si="49"/>
        <v>0</v>
      </c>
      <c r="AT40" s="121">
        <f t="shared" ca="1" si="49"/>
        <v>0</v>
      </c>
      <c r="AU40" s="121">
        <f t="shared" ca="1" si="49"/>
        <v>0</v>
      </c>
    </row>
    <row r="41" spans="1:47" ht="14.25" customHeight="1">
      <c r="A41" s="131" t="str">
        <f t="shared" ref="A41:A54" si="50">B6</f>
        <v>休み</v>
      </c>
      <c r="B41" s="132">
        <f>AH8</f>
        <v>0</v>
      </c>
      <c r="C41" s="133" t="str">
        <f t="shared" ref="C41:O41" ca="1" si="51">IF(ISNA(AI8),"",AI8)</f>
        <v/>
      </c>
      <c r="D41" s="133" t="str">
        <f t="shared" ca="1" si="51"/>
        <v/>
      </c>
      <c r="E41" s="133" t="str">
        <f t="shared" ca="1" si="51"/>
        <v/>
      </c>
      <c r="F41" s="133" t="str">
        <f t="shared" ca="1" si="51"/>
        <v/>
      </c>
      <c r="G41" s="133" t="str">
        <f t="shared" ca="1" si="51"/>
        <v/>
      </c>
      <c r="H41" s="133" t="str">
        <f t="shared" ca="1" si="51"/>
        <v/>
      </c>
      <c r="I41" s="133" t="str">
        <f t="shared" ca="1" si="51"/>
        <v/>
      </c>
      <c r="J41" s="133" t="str">
        <f t="shared" ca="1" si="51"/>
        <v/>
      </c>
      <c r="K41" s="133" t="str">
        <f t="shared" ca="1" si="51"/>
        <v/>
      </c>
      <c r="L41" s="133" t="str">
        <f t="shared" ca="1" si="51"/>
        <v/>
      </c>
      <c r="M41" s="133" t="str">
        <f t="shared" ca="1" si="51"/>
        <v/>
      </c>
      <c r="N41" s="133" t="str">
        <f t="shared" ca="1" si="51"/>
        <v/>
      </c>
      <c r="O41" s="134" t="str">
        <f t="shared" ca="1" si="51"/>
        <v/>
      </c>
      <c r="P41" s="130"/>
      <c r="Q41" s="135"/>
      <c r="S41" s="135"/>
      <c r="T41" s="135"/>
      <c r="U41" s="135"/>
      <c r="AE41" s="43"/>
      <c r="AF41" s="44"/>
      <c r="AG41" s="45">
        <f ca="1">AR$30</f>
        <v>1</v>
      </c>
      <c r="AH41" s="121">
        <f t="shared" ref="AH41:AU41" ca="1" si="52">IF(ISNA(AH18),0,IF(AH18="",0,IF(AH$30=$AG41,1,0)*AH18))</f>
        <v>0</v>
      </c>
      <c r="AI41" s="121">
        <f t="shared" ca="1" si="52"/>
        <v>0</v>
      </c>
      <c r="AJ41" s="121">
        <f t="shared" ca="1" si="52"/>
        <v>0</v>
      </c>
      <c r="AK41" s="121">
        <f t="shared" ca="1" si="52"/>
        <v>0</v>
      </c>
      <c r="AL41" s="121">
        <f t="shared" ca="1" si="52"/>
        <v>0</v>
      </c>
      <c r="AM41" s="121">
        <f t="shared" ca="1" si="52"/>
        <v>0</v>
      </c>
      <c r="AN41" s="121">
        <f t="shared" ca="1" si="52"/>
        <v>0</v>
      </c>
      <c r="AO41" s="121">
        <f t="shared" ca="1" si="52"/>
        <v>0</v>
      </c>
      <c r="AP41" s="121">
        <f t="shared" ca="1" si="52"/>
        <v>0</v>
      </c>
      <c r="AQ41" s="121">
        <f t="shared" ca="1" si="52"/>
        <v>0</v>
      </c>
      <c r="AR41" s="121">
        <f t="shared" si="52"/>
        <v>0</v>
      </c>
      <c r="AS41" s="121">
        <f t="shared" ca="1" si="52"/>
        <v>0</v>
      </c>
      <c r="AT41" s="121">
        <f t="shared" ca="1" si="52"/>
        <v>0</v>
      </c>
      <c r="AU41" s="121">
        <f t="shared" ca="1" si="52"/>
        <v>0</v>
      </c>
    </row>
    <row r="42" spans="1:47" ht="14.25" customHeight="1">
      <c r="A42" s="131" t="str">
        <f t="shared" si="50"/>
        <v>ヘレス</v>
      </c>
      <c r="B42" s="136" t="str">
        <f t="shared" ref="B42:B54" ca="1" si="53">IF(ISNA(AH9),"",IF(AH9=1,IF(AH9=INDEX($B$41:$O$54,COLUMN()-COLUMN($A$40),ROW()-ROW($A$40)),AH9,"NG"),IF(OR(AH9=2,AH9=3),IF(INDEX($B$41:$O$54,COLUMN()-COLUMN($A$40),ROW()-ROW($A$40))=0,AH9,"NG"),IF(AH9=0,IF(OR(INDEX($B$41:$O$54,COLUMN()-COLUMN($A$40),ROW()-ROW($A$40))=2,INDEX($B$41:$O$54,COLUMN()-COLUMN($A$40),ROW()-ROW($A$40))=3),AH9,"NG"),""))))</f>
        <v/>
      </c>
      <c r="C42" s="137">
        <f>AI9</f>
        <v>0</v>
      </c>
      <c r="D42" s="57" t="str">
        <f t="shared" ref="D42:O42" ca="1" si="54">IF(ISNA(AJ9),"",AJ9)</f>
        <v/>
      </c>
      <c r="E42" s="57" t="str">
        <f t="shared" ca="1" si="54"/>
        <v/>
      </c>
      <c r="F42" s="57" t="str">
        <f t="shared" ca="1" si="54"/>
        <v/>
      </c>
      <c r="G42" s="57" t="str">
        <f t="shared" ca="1" si="54"/>
        <v/>
      </c>
      <c r="H42" s="57" t="str">
        <f t="shared" ca="1" si="54"/>
        <v/>
      </c>
      <c r="I42" s="57" t="str">
        <f t="shared" ca="1" si="54"/>
        <v/>
      </c>
      <c r="J42" s="57" t="str">
        <f t="shared" ca="1" si="54"/>
        <v/>
      </c>
      <c r="K42" s="57" t="str">
        <f t="shared" ca="1" si="54"/>
        <v/>
      </c>
      <c r="L42" s="57" t="str">
        <f t="shared" ca="1" si="54"/>
        <v/>
      </c>
      <c r="M42" s="57" t="str">
        <f t="shared" ca="1" si="54"/>
        <v/>
      </c>
      <c r="N42" s="57" t="str">
        <f t="shared" ca="1" si="54"/>
        <v/>
      </c>
      <c r="O42" s="58" t="str">
        <f t="shared" ca="1" si="54"/>
        <v/>
      </c>
      <c r="P42" s="130"/>
      <c r="Q42" s="135"/>
      <c r="R42" s="135"/>
      <c r="S42" s="135"/>
      <c r="T42" s="135"/>
      <c r="U42" s="135"/>
      <c r="AE42" s="43"/>
      <c r="AF42" s="44"/>
      <c r="AG42" s="45">
        <f ca="1">AS$30</f>
        <v>1</v>
      </c>
      <c r="AH42" s="121">
        <f t="shared" ref="AH42:AU42" ca="1" si="55">IF(ISNA(AH19),0,IF(AH19="",0,IF(AH$30=$AG42,1,0)*AH19))</f>
        <v>0</v>
      </c>
      <c r="AI42" s="121">
        <f t="shared" ca="1" si="55"/>
        <v>0</v>
      </c>
      <c r="AJ42" s="121">
        <f t="shared" ca="1" si="55"/>
        <v>0</v>
      </c>
      <c r="AK42" s="121">
        <f t="shared" ca="1" si="55"/>
        <v>0</v>
      </c>
      <c r="AL42" s="121">
        <f t="shared" ca="1" si="55"/>
        <v>0</v>
      </c>
      <c r="AM42" s="121">
        <f t="shared" ca="1" si="55"/>
        <v>0</v>
      </c>
      <c r="AN42" s="121">
        <f t="shared" ca="1" si="55"/>
        <v>0</v>
      </c>
      <c r="AO42" s="121">
        <f t="shared" ca="1" si="55"/>
        <v>0</v>
      </c>
      <c r="AP42" s="121">
        <f t="shared" ca="1" si="55"/>
        <v>0</v>
      </c>
      <c r="AQ42" s="121">
        <f t="shared" ca="1" si="55"/>
        <v>0</v>
      </c>
      <c r="AR42" s="121">
        <f t="shared" ca="1" si="55"/>
        <v>0</v>
      </c>
      <c r="AS42" s="121">
        <f t="shared" si="55"/>
        <v>0</v>
      </c>
      <c r="AT42" s="121">
        <f t="shared" ca="1" si="55"/>
        <v>0</v>
      </c>
      <c r="AU42" s="121">
        <f t="shared" ca="1" si="55"/>
        <v>0</v>
      </c>
    </row>
    <row r="43" spans="1:47" ht="14.25" customHeight="1">
      <c r="A43" s="131" t="str">
        <f t="shared" si="50"/>
        <v>BSF</v>
      </c>
      <c r="B43" s="136" t="str">
        <f t="shared" ca="1" si="53"/>
        <v/>
      </c>
      <c r="C43" s="138" t="str">
        <f t="shared" ref="C43:C54" ca="1" si="56">IF(ISNA(AI10),"",IF(AI10=1,IF(AI10=INDEX($B$41:$O$54,COLUMN()-COLUMN($A$40),ROW()-ROW($A$40)),AI10,"NG"),IF(OR(AI10=2,AI10=3),IF(INDEX($B$41:$O$54,COLUMN()-COLUMN($A$40),ROW()-ROW($A$40))=0,AI10,"NG"),IF(AI10=0,IF(OR(INDEX($B$41:$O$54,COLUMN()-COLUMN($A$40),ROW()-ROW($A$40))=2,INDEX($B$41:$O$54,COLUMN()-COLUMN($A$40),ROW()-ROW($A$40))=3),AI10,"NG"),""))))</f>
        <v/>
      </c>
      <c r="D43" s="137">
        <f>AJ10</f>
        <v>0</v>
      </c>
      <c r="E43" s="57" t="str">
        <f t="shared" ref="E43:O43" ca="1" si="57">IF(ISNA(AK10),"",AK10)</f>
        <v/>
      </c>
      <c r="F43" s="57" t="str">
        <f t="shared" ca="1" si="57"/>
        <v/>
      </c>
      <c r="G43" s="57" t="str">
        <f t="shared" ca="1" si="57"/>
        <v/>
      </c>
      <c r="H43" s="57" t="str">
        <f t="shared" ca="1" si="57"/>
        <v/>
      </c>
      <c r="I43" s="57" t="str">
        <f t="shared" ca="1" si="57"/>
        <v/>
      </c>
      <c r="J43" s="57" t="str">
        <f t="shared" ca="1" si="57"/>
        <v/>
      </c>
      <c r="K43" s="57" t="str">
        <f t="shared" ca="1" si="57"/>
        <v/>
      </c>
      <c r="L43" s="57" t="str">
        <f t="shared" ca="1" si="57"/>
        <v/>
      </c>
      <c r="M43" s="57" t="str">
        <f t="shared" ca="1" si="57"/>
        <v/>
      </c>
      <c r="N43" s="57" t="str">
        <f t="shared" ca="1" si="57"/>
        <v/>
      </c>
      <c r="O43" s="58" t="str">
        <f t="shared" ca="1" si="57"/>
        <v/>
      </c>
      <c r="P43" s="130"/>
      <c r="Q43" s="238" t="str">
        <f ca="1">IF(COUNTIF(B41:O54,"NG")&gt;0,"どっか入力がおかしいところがあるようです",IF(ISNA($B$2),IF(ISBLANK(B1),"リーグ名を入力してください",CONCATENATE("リーグ名「",$B$1,"」は、リーグ割り当てシートに存在しないようです")),""))</f>
        <v/>
      </c>
      <c r="R43" s="238"/>
      <c r="S43" s="238"/>
      <c r="T43" s="238"/>
      <c r="U43" s="238"/>
      <c r="V43" s="238"/>
      <c r="W43" s="238"/>
      <c r="X43" s="238"/>
      <c r="Y43" s="238"/>
      <c r="AE43" s="43"/>
      <c r="AF43" s="44"/>
      <c r="AG43" s="45">
        <f ca="1">AT$30</f>
        <v>1</v>
      </c>
      <c r="AH43" s="121">
        <f t="shared" ref="AH43:AU43" ca="1" si="58">IF(ISNA(AH20),0,IF(AH20="",0,IF(AH$30=$AG43,1,0)*AH20))</f>
        <v>0</v>
      </c>
      <c r="AI43" s="121">
        <f t="shared" ca="1" si="58"/>
        <v>0</v>
      </c>
      <c r="AJ43" s="121">
        <f t="shared" ca="1" si="58"/>
        <v>0</v>
      </c>
      <c r="AK43" s="121">
        <f t="shared" ca="1" si="58"/>
        <v>0</v>
      </c>
      <c r="AL43" s="121">
        <f t="shared" ca="1" si="58"/>
        <v>0</v>
      </c>
      <c r="AM43" s="121">
        <f t="shared" ca="1" si="58"/>
        <v>0</v>
      </c>
      <c r="AN43" s="121">
        <f t="shared" ca="1" si="58"/>
        <v>0</v>
      </c>
      <c r="AO43" s="121">
        <f t="shared" ca="1" si="58"/>
        <v>0</v>
      </c>
      <c r="AP43" s="121">
        <f t="shared" ca="1" si="58"/>
        <v>0</v>
      </c>
      <c r="AQ43" s="121">
        <f t="shared" ca="1" si="58"/>
        <v>0</v>
      </c>
      <c r="AR43" s="121">
        <f t="shared" ca="1" si="58"/>
        <v>0</v>
      </c>
      <c r="AS43" s="121">
        <f t="shared" ca="1" si="58"/>
        <v>0</v>
      </c>
      <c r="AT43" s="121">
        <f t="shared" si="58"/>
        <v>0</v>
      </c>
      <c r="AU43" s="121">
        <f t="shared" ca="1" si="58"/>
        <v>0</v>
      </c>
    </row>
    <row r="44" spans="1:47" ht="14.25" customHeight="1">
      <c r="A44" s="131" t="str">
        <f t="shared" si="50"/>
        <v>DIS</v>
      </c>
      <c r="B44" s="136" t="str">
        <f t="shared" ca="1" si="53"/>
        <v/>
      </c>
      <c r="C44" s="138" t="str">
        <f t="shared" ca="1" si="56"/>
        <v/>
      </c>
      <c r="D44" s="138" t="str">
        <f t="shared" ref="D44:D54" ca="1" si="59">IF(ISNA(AJ11),"",IF(AJ11=1,IF(AJ11=INDEX($B$41:$O$54,COLUMN()-COLUMN($A$40),ROW()-ROW($A$40)),AJ11,"NG"),IF(OR(AJ11=2,AJ11=3),IF(INDEX($B$41:$O$54,COLUMN()-COLUMN($A$40),ROW()-ROW($A$40))=0,AJ11,"NG"),IF(AJ11=0,IF(OR(INDEX($B$41:$O$54,COLUMN()-COLUMN($A$40),ROW()-ROW($A$40))=2,INDEX($B$41:$O$54,COLUMN()-COLUMN($A$40),ROW()-ROW($A$40))=3),AJ11,"NG"),""))))</f>
        <v/>
      </c>
      <c r="E44" s="137">
        <f>AK11</f>
        <v>0</v>
      </c>
      <c r="F44" s="57" t="str">
        <f t="shared" ref="F44:O44" ca="1" si="60">IF(ISNA(AL11),"",AL11)</f>
        <v/>
      </c>
      <c r="G44" s="57" t="str">
        <f t="shared" ca="1" si="60"/>
        <v/>
      </c>
      <c r="H44" s="57" t="str">
        <f t="shared" ca="1" si="60"/>
        <v/>
      </c>
      <c r="I44" s="57" t="str">
        <f t="shared" ca="1" si="60"/>
        <v/>
      </c>
      <c r="J44" s="57" t="str">
        <f t="shared" ca="1" si="60"/>
        <v/>
      </c>
      <c r="K44" s="57" t="str">
        <f t="shared" ca="1" si="60"/>
        <v/>
      </c>
      <c r="L44" s="57" t="str">
        <f t="shared" ca="1" si="60"/>
        <v/>
      </c>
      <c r="M44" s="57" t="str">
        <f t="shared" ca="1" si="60"/>
        <v/>
      </c>
      <c r="N44" s="57" t="str">
        <f t="shared" ca="1" si="60"/>
        <v/>
      </c>
      <c r="O44" s="58" t="str">
        <f t="shared" ca="1" si="60"/>
        <v/>
      </c>
      <c r="P44" s="130"/>
      <c r="Q44" s="238"/>
      <c r="R44" s="238"/>
      <c r="S44" s="238"/>
      <c r="T44" s="238"/>
      <c r="U44" s="238"/>
      <c r="V44" s="238"/>
      <c r="W44" s="238"/>
      <c r="X44" s="238"/>
      <c r="Y44" s="238"/>
      <c r="AE44" s="43"/>
      <c r="AF44" s="44"/>
      <c r="AG44" s="45">
        <f ca="1">AU$30</f>
        <v>1</v>
      </c>
      <c r="AH44" s="121">
        <f t="shared" ref="AH44:AU44" ca="1" si="61">IF(ISNA(AH21),0,IF(AH21="",0,IF(AH$30=$AG44,1,0)*AH21))</f>
        <v>0</v>
      </c>
      <c r="AI44" s="121">
        <f t="shared" ca="1" si="61"/>
        <v>0</v>
      </c>
      <c r="AJ44" s="121">
        <f t="shared" ca="1" si="61"/>
        <v>0</v>
      </c>
      <c r="AK44" s="121">
        <f t="shared" ca="1" si="61"/>
        <v>0</v>
      </c>
      <c r="AL44" s="121">
        <f t="shared" ca="1" si="61"/>
        <v>0</v>
      </c>
      <c r="AM44" s="121">
        <f t="shared" ca="1" si="61"/>
        <v>0</v>
      </c>
      <c r="AN44" s="121">
        <f t="shared" ca="1" si="61"/>
        <v>0</v>
      </c>
      <c r="AO44" s="121">
        <f t="shared" ca="1" si="61"/>
        <v>0</v>
      </c>
      <c r="AP44" s="121">
        <f t="shared" ca="1" si="61"/>
        <v>0</v>
      </c>
      <c r="AQ44" s="121">
        <f t="shared" ca="1" si="61"/>
        <v>0</v>
      </c>
      <c r="AR44" s="121">
        <f t="shared" ca="1" si="61"/>
        <v>0</v>
      </c>
      <c r="AS44" s="121">
        <f t="shared" ca="1" si="61"/>
        <v>0</v>
      </c>
      <c r="AT44" s="121">
        <f t="shared" ca="1" si="61"/>
        <v>0</v>
      </c>
      <c r="AU44" s="121">
        <f t="shared" si="61"/>
        <v>0</v>
      </c>
    </row>
    <row r="45" spans="1:47" ht="14.25" customHeight="1">
      <c r="A45" s="131" t="str">
        <f t="shared" si="50"/>
        <v>FKF</v>
      </c>
      <c r="B45" s="136" t="str">
        <f t="shared" ca="1" si="53"/>
        <v/>
      </c>
      <c r="C45" s="138" t="str">
        <f t="shared" ca="1" si="56"/>
        <v/>
      </c>
      <c r="D45" s="138" t="str">
        <f t="shared" ca="1" si="59"/>
        <v/>
      </c>
      <c r="E45" s="138" t="str">
        <f t="shared" ref="E45:E54" ca="1" si="62">IF(ISNA(AK12),"",IF(AK12=1,IF(AK12=INDEX($B$41:$O$54,COLUMN()-COLUMN($A$40),ROW()-ROW($A$40)),AK12,"NG"),IF(OR(AK12=2,AK12=3),IF(INDEX($B$41:$O$54,COLUMN()-COLUMN($A$40),ROW()-ROW($A$40))=0,AK12,"NG"),IF(AK12=0,IF(OR(INDEX($B$41:$O$54,COLUMN()-COLUMN($A$40),ROW()-ROW($A$40))=2,INDEX($B$41:$O$54,COLUMN()-COLUMN($A$40),ROW()-ROW($A$40))=3),AK12,"NG"),""))))</f>
        <v/>
      </c>
      <c r="F45" s="137">
        <f>AL12</f>
        <v>0</v>
      </c>
      <c r="G45" s="57" t="str">
        <f t="shared" ref="G45:O45" ca="1" si="63">IF(ISNA(AM12),"",AM12)</f>
        <v/>
      </c>
      <c r="H45" s="57" t="str">
        <f t="shared" ca="1" si="63"/>
        <v/>
      </c>
      <c r="I45" s="57" t="str">
        <f t="shared" ca="1" si="63"/>
        <v/>
      </c>
      <c r="J45" s="57" t="str">
        <f t="shared" ca="1" si="63"/>
        <v/>
      </c>
      <c r="K45" s="57" t="str">
        <f t="shared" ca="1" si="63"/>
        <v/>
      </c>
      <c r="L45" s="57" t="str">
        <f t="shared" ca="1" si="63"/>
        <v/>
      </c>
      <c r="M45" s="57" t="str">
        <f t="shared" ca="1" si="63"/>
        <v/>
      </c>
      <c r="N45" s="57" t="str">
        <f t="shared" ca="1" si="63"/>
        <v/>
      </c>
      <c r="O45" s="58" t="str">
        <f t="shared" ca="1" si="63"/>
        <v/>
      </c>
      <c r="P45" s="130"/>
      <c r="Q45" s="238"/>
      <c r="R45" s="238"/>
      <c r="S45" s="238"/>
      <c r="T45" s="238"/>
      <c r="U45" s="238"/>
      <c r="V45" s="238"/>
      <c r="W45" s="238"/>
      <c r="X45" s="238"/>
      <c r="Y45" s="238"/>
      <c r="AE45" s="43"/>
      <c r="AF45" s="44"/>
      <c r="AG45" s="117"/>
      <c r="AH45" s="139">
        <f t="shared" ref="AH45:AU45" ca="1" si="64">AH30-SUM(AH31:AH44)/100</f>
        <v>1</v>
      </c>
      <c r="AI45" s="139">
        <f t="shared" ca="1" si="64"/>
        <v>1</v>
      </c>
      <c r="AJ45" s="139">
        <f t="shared" ca="1" si="64"/>
        <v>1</v>
      </c>
      <c r="AK45" s="139">
        <f t="shared" ca="1" si="64"/>
        <v>1</v>
      </c>
      <c r="AL45" s="139">
        <f t="shared" ca="1" si="64"/>
        <v>1</v>
      </c>
      <c r="AM45" s="139">
        <f t="shared" ca="1" si="64"/>
        <v>1</v>
      </c>
      <c r="AN45" s="139">
        <f t="shared" ca="1" si="64"/>
        <v>1</v>
      </c>
      <c r="AO45" s="139">
        <f t="shared" ca="1" si="64"/>
        <v>1</v>
      </c>
      <c r="AP45" s="139">
        <f t="shared" ca="1" si="64"/>
        <v>1</v>
      </c>
      <c r="AQ45" s="139">
        <f t="shared" ca="1" si="64"/>
        <v>1</v>
      </c>
      <c r="AR45" s="139">
        <f t="shared" ca="1" si="64"/>
        <v>1</v>
      </c>
      <c r="AS45" s="139">
        <f t="shared" ca="1" si="64"/>
        <v>1</v>
      </c>
      <c r="AT45" s="139">
        <f t="shared" ca="1" si="64"/>
        <v>1</v>
      </c>
      <c r="AU45" s="139">
        <f t="shared" ca="1" si="64"/>
        <v>1</v>
      </c>
    </row>
    <row r="46" spans="1:47" ht="14.25" customHeight="1">
      <c r="A46" s="131" t="str">
        <f t="shared" si="50"/>
        <v>プリニ</v>
      </c>
      <c r="B46" s="136" t="str">
        <f t="shared" ca="1" si="53"/>
        <v/>
      </c>
      <c r="C46" s="138" t="str">
        <f t="shared" ca="1" si="56"/>
        <v/>
      </c>
      <c r="D46" s="138" t="str">
        <f t="shared" ca="1" si="59"/>
        <v/>
      </c>
      <c r="E46" s="138" t="str">
        <f t="shared" ca="1" si="62"/>
        <v/>
      </c>
      <c r="F46" s="138" t="str">
        <f t="shared" ref="F46:F54" ca="1" si="65">IF(ISNA(AL13),"",IF(AL13=1,IF(AL13=INDEX($B$41:$O$54,COLUMN()-COLUMN($A$40),ROW()-ROW($A$40)),AL13,"NG"),IF(OR(AL13=2,AL13=3),IF(INDEX($B$41:$O$54,COLUMN()-COLUMN($A$40),ROW()-ROW($A$40))=0,AL13,"NG"),IF(AL13=0,IF(OR(INDEX($B$41:$O$54,COLUMN()-COLUMN($A$40),ROW()-ROW($A$40))=2,INDEX($B$41:$O$54,COLUMN()-COLUMN($A$40),ROW()-ROW($A$40))=3),AL13,"NG"),""))))</f>
        <v/>
      </c>
      <c r="G46" s="137">
        <f>AM13</f>
        <v>0</v>
      </c>
      <c r="H46" s="57" t="str">
        <f t="shared" ref="H46:O46" ca="1" si="66">IF(ISNA(AN13),"",AN13)</f>
        <v/>
      </c>
      <c r="I46" s="57" t="str">
        <f t="shared" ca="1" si="66"/>
        <v/>
      </c>
      <c r="J46" s="57" t="str">
        <f t="shared" ca="1" si="66"/>
        <v/>
      </c>
      <c r="K46" s="57" t="str">
        <f t="shared" ca="1" si="66"/>
        <v/>
      </c>
      <c r="L46" s="57" t="str">
        <f t="shared" ca="1" si="66"/>
        <v/>
      </c>
      <c r="M46" s="57" t="str">
        <f t="shared" ca="1" si="66"/>
        <v/>
      </c>
      <c r="N46" s="57" t="str">
        <f t="shared" ca="1" si="66"/>
        <v/>
      </c>
      <c r="O46" s="58" t="str">
        <f t="shared" ca="1" si="66"/>
        <v/>
      </c>
      <c r="P46" s="130"/>
      <c r="Q46" s="238"/>
      <c r="R46" s="238"/>
      <c r="S46" s="238"/>
      <c r="T46" s="238"/>
      <c r="U46" s="238"/>
      <c r="V46" s="238"/>
      <c r="W46" s="238"/>
      <c r="X46" s="238"/>
      <c r="Y46" s="238"/>
      <c r="AE46" s="43"/>
      <c r="AF46" s="44"/>
      <c r="AG46" s="117" t="s">
        <v>206</v>
      </c>
      <c r="AH46" s="118">
        <f t="shared" ref="AH46:AU46" ca="1" si="67">RANK(AH45,$AH$45:$AU$45,1)</f>
        <v>1</v>
      </c>
      <c r="AI46" s="119">
        <f t="shared" ca="1" si="67"/>
        <v>1</v>
      </c>
      <c r="AJ46" s="119">
        <f t="shared" ca="1" si="67"/>
        <v>1</v>
      </c>
      <c r="AK46" s="119">
        <f t="shared" ca="1" si="67"/>
        <v>1</v>
      </c>
      <c r="AL46" s="119">
        <f t="shared" ca="1" si="67"/>
        <v>1</v>
      </c>
      <c r="AM46" s="119">
        <f t="shared" ca="1" si="67"/>
        <v>1</v>
      </c>
      <c r="AN46" s="119">
        <f t="shared" ca="1" si="67"/>
        <v>1</v>
      </c>
      <c r="AO46" s="119">
        <f t="shared" ca="1" si="67"/>
        <v>1</v>
      </c>
      <c r="AP46" s="119">
        <f t="shared" ca="1" si="67"/>
        <v>1</v>
      </c>
      <c r="AQ46" s="119">
        <f t="shared" ca="1" si="67"/>
        <v>1</v>
      </c>
      <c r="AR46" s="119">
        <f t="shared" ca="1" si="67"/>
        <v>1</v>
      </c>
      <c r="AS46" s="119">
        <f t="shared" ca="1" si="67"/>
        <v>1</v>
      </c>
      <c r="AT46" s="119">
        <f t="shared" ca="1" si="67"/>
        <v>1</v>
      </c>
      <c r="AU46" s="120">
        <f t="shared" ca="1" si="67"/>
        <v>1</v>
      </c>
    </row>
    <row r="47" spans="1:47" ht="14.25" customHeight="1">
      <c r="A47" s="131" t="str">
        <f t="shared" si="50"/>
        <v>ジオン</v>
      </c>
      <c r="B47" s="136" t="str">
        <f t="shared" ca="1" si="53"/>
        <v/>
      </c>
      <c r="C47" s="138" t="str">
        <f t="shared" ca="1" si="56"/>
        <v/>
      </c>
      <c r="D47" s="138" t="str">
        <f t="shared" ca="1" si="59"/>
        <v/>
      </c>
      <c r="E47" s="138" t="str">
        <f t="shared" ca="1" si="62"/>
        <v/>
      </c>
      <c r="F47" s="138" t="str">
        <f t="shared" ca="1" si="65"/>
        <v/>
      </c>
      <c r="G47" s="138" t="str">
        <f t="shared" ref="G47:G54" ca="1" si="68">IF(ISNA(AM14),"",IF(AM14=1,IF(AM14=INDEX($B$41:$O$54,COLUMN()-COLUMN($A$40),ROW()-ROW($A$40)),AM14,"NG"),IF(OR(AM14=2,AM14=3),IF(INDEX($B$41:$O$54,COLUMN()-COLUMN($A$40),ROW()-ROW($A$40))=0,AM14,"NG"),IF(AM14=0,IF(OR(INDEX($B$41:$O$54,COLUMN()-COLUMN($A$40),ROW()-ROW($A$40))=2,INDEX($B$41:$O$54,COLUMN()-COLUMN($A$40),ROW()-ROW($A$40))=3),AM14,"NG"),""))))</f>
        <v/>
      </c>
      <c r="H47" s="137">
        <f>AN14</f>
        <v>0</v>
      </c>
      <c r="I47" s="57" t="str">
        <f t="shared" ref="I47:O47" ca="1" si="69">IF(ISNA(AO14),"",AO14)</f>
        <v/>
      </c>
      <c r="J47" s="57" t="str">
        <f t="shared" ca="1" si="69"/>
        <v/>
      </c>
      <c r="K47" s="57" t="str">
        <f t="shared" ca="1" si="69"/>
        <v/>
      </c>
      <c r="L47" s="57" t="str">
        <f t="shared" ca="1" si="69"/>
        <v/>
      </c>
      <c r="M47" s="57" t="str">
        <f t="shared" ca="1" si="69"/>
        <v/>
      </c>
      <c r="N47" s="57" t="str">
        <f t="shared" ca="1" si="69"/>
        <v/>
      </c>
      <c r="O47" s="58" t="str">
        <f t="shared" ca="1" si="69"/>
        <v/>
      </c>
      <c r="P47" s="130"/>
      <c r="Q47" s="238"/>
      <c r="R47" s="238"/>
      <c r="S47" s="238"/>
      <c r="T47" s="238"/>
      <c r="U47" s="238"/>
      <c r="V47" s="238"/>
      <c r="W47" s="238"/>
      <c r="X47" s="238"/>
      <c r="Y47" s="238"/>
      <c r="AE47" s="43"/>
      <c r="AF47" s="44"/>
      <c r="AG47" s="45">
        <f ca="1">AH46</f>
        <v>1</v>
      </c>
      <c r="AH47" s="121">
        <f t="shared" ref="AH47:AU47" si="70">IF(ISNA(AH8),0,IF(AH8="",0,IF(AH$46=$AG47,1,0)*AH8))</f>
        <v>0</v>
      </c>
      <c r="AI47" s="121">
        <f t="shared" ca="1" si="70"/>
        <v>0</v>
      </c>
      <c r="AJ47" s="121">
        <f t="shared" ca="1" si="70"/>
        <v>0</v>
      </c>
      <c r="AK47" s="121">
        <f t="shared" ca="1" si="70"/>
        <v>0</v>
      </c>
      <c r="AL47" s="121">
        <f t="shared" ca="1" si="70"/>
        <v>0</v>
      </c>
      <c r="AM47" s="121">
        <f t="shared" ca="1" si="70"/>
        <v>0</v>
      </c>
      <c r="AN47" s="121">
        <f t="shared" ca="1" si="70"/>
        <v>0</v>
      </c>
      <c r="AO47" s="121">
        <f t="shared" ca="1" si="70"/>
        <v>0</v>
      </c>
      <c r="AP47" s="121">
        <f t="shared" ca="1" si="70"/>
        <v>0</v>
      </c>
      <c r="AQ47" s="121">
        <f t="shared" ca="1" si="70"/>
        <v>0</v>
      </c>
      <c r="AR47" s="121">
        <f t="shared" ca="1" si="70"/>
        <v>0</v>
      </c>
      <c r="AS47" s="121">
        <f t="shared" ca="1" si="70"/>
        <v>0</v>
      </c>
      <c r="AT47" s="121">
        <f t="shared" ca="1" si="70"/>
        <v>0</v>
      </c>
      <c r="AU47" s="121">
        <f t="shared" ca="1" si="70"/>
        <v>0</v>
      </c>
    </row>
    <row r="48" spans="1:47" ht="14.25" customHeight="1">
      <c r="A48" s="131" t="str">
        <f t="shared" si="50"/>
        <v>OLP</v>
      </c>
      <c r="B48" s="136" t="str">
        <f t="shared" ca="1" si="53"/>
        <v/>
      </c>
      <c r="C48" s="138" t="str">
        <f t="shared" ca="1" si="56"/>
        <v/>
      </c>
      <c r="D48" s="138" t="str">
        <f t="shared" ca="1" si="59"/>
        <v/>
      </c>
      <c r="E48" s="138" t="str">
        <f t="shared" ca="1" si="62"/>
        <v/>
      </c>
      <c r="F48" s="138" t="str">
        <f t="shared" ca="1" si="65"/>
        <v/>
      </c>
      <c r="G48" s="138" t="str">
        <f t="shared" ca="1" si="68"/>
        <v/>
      </c>
      <c r="H48" s="138" t="str">
        <f t="shared" ref="H48:H54" ca="1" si="71">IF(ISNA(AN15),"",IF(AN15=1,IF(AN15=INDEX($B$41:$O$54,COLUMN()-COLUMN($A$40),ROW()-ROW($A$40)),AN15,"NG"),IF(OR(AN15=2,AN15=3),IF(INDEX($B$41:$O$54,COLUMN()-COLUMN($A$40),ROW()-ROW($A$40))=0,AN15,"NG"),IF(AN15=0,IF(OR(INDEX($B$41:$O$54,COLUMN()-COLUMN($A$40),ROW()-ROW($A$40))=2,INDEX($B$41:$O$54,COLUMN()-COLUMN($A$40),ROW()-ROW($A$40))=3),AN15,"NG"),""))))</f>
        <v/>
      </c>
      <c r="I48" s="140">
        <f>AO15</f>
        <v>0</v>
      </c>
      <c r="J48" s="57" t="str">
        <f t="shared" ref="J48:O48" ca="1" si="72">IF(ISNA(AP15),"",AP15)</f>
        <v/>
      </c>
      <c r="K48" s="57" t="str">
        <f t="shared" ca="1" si="72"/>
        <v/>
      </c>
      <c r="L48" s="57" t="str">
        <f t="shared" ca="1" si="72"/>
        <v/>
      </c>
      <c r="M48" s="57" t="str">
        <f t="shared" ca="1" si="72"/>
        <v/>
      </c>
      <c r="N48" s="57" t="str">
        <f t="shared" ca="1" si="72"/>
        <v/>
      </c>
      <c r="O48" s="58" t="str">
        <f t="shared" ca="1" si="72"/>
        <v/>
      </c>
      <c r="P48" s="130"/>
      <c r="Q48" s="238"/>
      <c r="R48" s="238"/>
      <c r="S48" s="238"/>
      <c r="T48" s="238"/>
      <c r="U48" s="238"/>
      <c r="V48" s="238"/>
      <c r="W48" s="238"/>
      <c r="X48" s="238"/>
      <c r="Y48" s="238"/>
      <c r="AE48" s="43"/>
      <c r="AF48" s="44"/>
      <c r="AG48" s="45">
        <f ca="1">AI46</f>
        <v>1</v>
      </c>
      <c r="AH48" s="121">
        <f t="shared" ref="AH48:AU48" ca="1" si="73">IF(ISNA(AH9),0,IF(AH9="",0,IF(AH$46=$AG48,1,0)*AH9))</f>
        <v>0</v>
      </c>
      <c r="AI48" s="121">
        <f t="shared" si="73"/>
        <v>0</v>
      </c>
      <c r="AJ48" s="121">
        <f t="shared" ca="1" si="73"/>
        <v>0</v>
      </c>
      <c r="AK48" s="121">
        <f t="shared" ca="1" si="73"/>
        <v>0</v>
      </c>
      <c r="AL48" s="121">
        <f t="shared" ca="1" si="73"/>
        <v>0</v>
      </c>
      <c r="AM48" s="121">
        <f t="shared" ca="1" si="73"/>
        <v>0</v>
      </c>
      <c r="AN48" s="121">
        <f t="shared" ca="1" si="73"/>
        <v>0</v>
      </c>
      <c r="AO48" s="121">
        <f t="shared" ca="1" si="73"/>
        <v>0</v>
      </c>
      <c r="AP48" s="121">
        <f t="shared" ca="1" si="73"/>
        <v>0</v>
      </c>
      <c r="AQ48" s="121">
        <f t="shared" ca="1" si="73"/>
        <v>0</v>
      </c>
      <c r="AR48" s="121">
        <f t="shared" ca="1" si="73"/>
        <v>0</v>
      </c>
      <c r="AS48" s="121">
        <f t="shared" ca="1" si="73"/>
        <v>0</v>
      </c>
      <c r="AT48" s="121">
        <f t="shared" ca="1" si="73"/>
        <v>0</v>
      </c>
      <c r="AU48" s="121">
        <f t="shared" ca="1" si="73"/>
        <v>0</v>
      </c>
    </row>
    <row r="49" spans="1:47" ht="14.25" customHeight="1">
      <c r="A49" s="131" t="str">
        <f t="shared" si="50"/>
        <v>シロB</v>
      </c>
      <c r="B49" s="136" t="str">
        <f t="shared" ca="1" si="53"/>
        <v/>
      </c>
      <c r="C49" s="138" t="str">
        <f t="shared" ca="1" si="56"/>
        <v/>
      </c>
      <c r="D49" s="138" t="str">
        <f t="shared" ca="1" si="59"/>
        <v/>
      </c>
      <c r="E49" s="138" t="str">
        <f t="shared" ca="1" si="62"/>
        <v/>
      </c>
      <c r="F49" s="138" t="str">
        <f t="shared" ca="1" si="65"/>
        <v/>
      </c>
      <c r="G49" s="138" t="str">
        <f t="shared" ca="1" si="68"/>
        <v/>
      </c>
      <c r="H49" s="138" t="str">
        <f t="shared" ca="1" si="71"/>
        <v/>
      </c>
      <c r="I49" s="141" t="str">
        <f t="shared" ref="I49:I54" ca="1" si="74">IF(ISNA(AO16),"",IF(AO16=1,IF(AO16=INDEX($B$41:$O$54,COLUMN()-COLUMN($A$40),ROW()-ROW($A$40)),AO16,"NG"),IF(OR(AO16=2,AO16=3),IF(INDEX($B$41:$O$54,COLUMN()-COLUMN($A$40),ROW()-ROW($A$40))=0,AO16,"NG"),IF(AO16=0,IF(OR(INDEX($B$41:$O$54,COLUMN()-COLUMN($A$40),ROW()-ROW($A$40))=2,INDEX($B$41:$O$54,COLUMN()-COLUMN($A$40),ROW()-ROW($A$40))=3),AO16,"NG"),""))))</f>
        <v/>
      </c>
      <c r="J49" s="137">
        <f>AP16</f>
        <v>0</v>
      </c>
      <c r="K49" s="57" t="str">
        <f ca="1">IF(ISNA(AQ16),"",AQ16)</f>
        <v/>
      </c>
      <c r="L49" s="57" t="str">
        <f ca="1">IF(ISNA(AR16),"",AR16)</f>
        <v/>
      </c>
      <c r="M49" s="57" t="str">
        <f ca="1">IF(ISNA(AS16),"",AS16)</f>
        <v/>
      </c>
      <c r="N49" s="57" t="str">
        <f ca="1">IF(ISNA(AT16),"",AT16)</f>
        <v/>
      </c>
      <c r="O49" s="58" t="str">
        <f ca="1">IF(ISNA(AU16),"",AU16)</f>
        <v/>
      </c>
      <c r="P49" s="130"/>
      <c r="Q49" s="238"/>
      <c r="R49" s="238"/>
      <c r="S49" s="238"/>
      <c r="T49" s="238"/>
      <c r="U49" s="238"/>
      <c r="V49" s="238"/>
      <c r="W49" s="238"/>
      <c r="X49" s="238"/>
      <c r="Y49" s="238"/>
      <c r="AE49" s="43"/>
      <c r="AF49" s="44"/>
      <c r="AG49" s="45">
        <f ca="1">AJ46</f>
        <v>1</v>
      </c>
      <c r="AH49" s="121">
        <f t="shared" ref="AH49:AU49" ca="1" si="75">IF(ISNA(AH10),0,IF(AH10="",0,IF(AH$46=$AG49,1,0)*AH10))</f>
        <v>0</v>
      </c>
      <c r="AI49" s="121">
        <f t="shared" ca="1" si="75"/>
        <v>0</v>
      </c>
      <c r="AJ49" s="121">
        <f t="shared" si="75"/>
        <v>0</v>
      </c>
      <c r="AK49" s="121">
        <f t="shared" ca="1" si="75"/>
        <v>0</v>
      </c>
      <c r="AL49" s="121">
        <f t="shared" ca="1" si="75"/>
        <v>0</v>
      </c>
      <c r="AM49" s="121">
        <f t="shared" ca="1" si="75"/>
        <v>0</v>
      </c>
      <c r="AN49" s="121">
        <f t="shared" ca="1" si="75"/>
        <v>0</v>
      </c>
      <c r="AO49" s="121">
        <f t="shared" ca="1" si="75"/>
        <v>0</v>
      </c>
      <c r="AP49" s="121">
        <f t="shared" ca="1" si="75"/>
        <v>0</v>
      </c>
      <c r="AQ49" s="121">
        <f t="shared" ca="1" si="75"/>
        <v>0</v>
      </c>
      <c r="AR49" s="121">
        <f t="shared" ca="1" si="75"/>
        <v>0</v>
      </c>
      <c r="AS49" s="121">
        <f t="shared" ca="1" si="75"/>
        <v>0</v>
      </c>
      <c r="AT49" s="121">
        <f t="shared" ca="1" si="75"/>
        <v>0</v>
      </c>
      <c r="AU49" s="121">
        <f t="shared" ca="1" si="75"/>
        <v>0</v>
      </c>
    </row>
    <row r="50" spans="1:47" ht="14.25" customHeight="1">
      <c r="A50" s="131" t="str">
        <f t="shared" si="50"/>
        <v>セビ商</v>
      </c>
      <c r="B50" s="136" t="str">
        <f t="shared" ca="1" si="53"/>
        <v/>
      </c>
      <c r="C50" s="138" t="str">
        <f t="shared" ca="1" si="56"/>
        <v/>
      </c>
      <c r="D50" s="138" t="str">
        <f t="shared" ca="1" si="59"/>
        <v/>
      </c>
      <c r="E50" s="138" t="str">
        <f t="shared" ca="1" si="62"/>
        <v/>
      </c>
      <c r="F50" s="138" t="str">
        <f t="shared" ca="1" si="65"/>
        <v/>
      </c>
      <c r="G50" s="138" t="str">
        <f t="shared" ca="1" si="68"/>
        <v/>
      </c>
      <c r="H50" s="138" t="str">
        <f t="shared" ca="1" si="71"/>
        <v/>
      </c>
      <c r="I50" s="138" t="str">
        <f t="shared" ca="1" si="74"/>
        <v/>
      </c>
      <c r="J50" s="138" t="str">
        <f ca="1">IF(ISNA(AP17),"",IF(AP17=1,IF(AP17=INDEX($B$41:$O$54,COLUMN()-COLUMN($A$40),ROW()-ROW($A$40)),AP17,"NG"),IF(OR(AP17=2,AP17=3),IF(INDEX($B$41:$O$54,COLUMN()-COLUMN($A$40),ROW()-ROW($A$40))=0,AP17,"NG"),IF(AP17=0,IF(OR(INDEX($B$41:$O$54,COLUMN()-COLUMN($A$40),ROW()-ROW($A$40))=2,INDEX($B$41:$O$54,COLUMN()-COLUMN($A$40),ROW()-ROW($A$40))=3),AP17,"NG"),""))))</f>
        <v/>
      </c>
      <c r="K50" s="140">
        <f>AQ17</f>
        <v>0</v>
      </c>
      <c r="L50" s="57" t="str">
        <f ca="1">IF(ISNA(AR17),"",AR17)</f>
        <v/>
      </c>
      <c r="M50" s="57" t="str">
        <f ca="1">IF(ISNA(AS17),"",AS17)</f>
        <v/>
      </c>
      <c r="N50" s="57" t="str">
        <f ca="1">IF(ISNA(AT17),"",AT17)</f>
        <v/>
      </c>
      <c r="O50" s="58" t="str">
        <f ca="1">IF(ISNA(AU17),"",AU17)</f>
        <v/>
      </c>
      <c r="P50" s="43"/>
      <c r="Q50" s="238"/>
      <c r="R50" s="238"/>
      <c r="S50" s="238"/>
      <c r="T50" s="238"/>
      <c r="U50" s="238"/>
      <c r="V50" s="238"/>
      <c r="W50" s="238"/>
      <c r="X50" s="238"/>
      <c r="Y50" s="238"/>
      <c r="AE50" s="43"/>
      <c r="AF50" s="44"/>
      <c r="AG50" s="45">
        <f ca="1">AK46</f>
        <v>1</v>
      </c>
      <c r="AH50" s="121">
        <f t="shared" ref="AH50:AU50" ca="1" si="76">IF(ISNA(AH11),0,IF(AH11="",0,IF(AH$46=$AG50,1,0)*AH11))</f>
        <v>0</v>
      </c>
      <c r="AI50" s="121">
        <f t="shared" ca="1" si="76"/>
        <v>0</v>
      </c>
      <c r="AJ50" s="121">
        <f t="shared" ca="1" si="76"/>
        <v>0</v>
      </c>
      <c r="AK50" s="121">
        <f t="shared" si="76"/>
        <v>0</v>
      </c>
      <c r="AL50" s="121">
        <f t="shared" ca="1" si="76"/>
        <v>0</v>
      </c>
      <c r="AM50" s="121">
        <f t="shared" ca="1" si="76"/>
        <v>0</v>
      </c>
      <c r="AN50" s="121">
        <f t="shared" ca="1" si="76"/>
        <v>0</v>
      </c>
      <c r="AO50" s="121">
        <f t="shared" ca="1" si="76"/>
        <v>0</v>
      </c>
      <c r="AP50" s="121">
        <f t="shared" ca="1" si="76"/>
        <v>0</v>
      </c>
      <c r="AQ50" s="121">
        <f t="shared" ca="1" si="76"/>
        <v>0</v>
      </c>
      <c r="AR50" s="121">
        <f t="shared" ca="1" si="76"/>
        <v>0</v>
      </c>
      <c r="AS50" s="121">
        <f t="shared" ca="1" si="76"/>
        <v>0</v>
      </c>
      <c r="AT50" s="121">
        <f t="shared" ca="1" si="76"/>
        <v>0</v>
      </c>
      <c r="AU50" s="121">
        <f t="shared" ca="1" si="76"/>
        <v>0</v>
      </c>
    </row>
    <row r="51" spans="1:47" ht="14.25" customHeight="1">
      <c r="A51" s="131" t="str">
        <f t="shared" si="50"/>
        <v>トロス</v>
      </c>
      <c r="B51" s="136" t="str">
        <f t="shared" ca="1" si="53"/>
        <v/>
      </c>
      <c r="C51" s="138" t="str">
        <f t="shared" ca="1" si="56"/>
        <v/>
      </c>
      <c r="D51" s="138" t="str">
        <f t="shared" ca="1" si="59"/>
        <v/>
      </c>
      <c r="E51" s="138" t="str">
        <f t="shared" ca="1" si="62"/>
        <v/>
      </c>
      <c r="F51" s="138" t="str">
        <f t="shared" ca="1" si="65"/>
        <v/>
      </c>
      <c r="G51" s="138" t="str">
        <f t="shared" ca="1" si="68"/>
        <v/>
      </c>
      <c r="H51" s="138" t="str">
        <f t="shared" ca="1" si="71"/>
        <v/>
      </c>
      <c r="I51" s="138" t="str">
        <f t="shared" ca="1" si="74"/>
        <v/>
      </c>
      <c r="J51" s="138" t="str">
        <f ca="1">IF(ISNA(AP18),"",IF(AP18=1,IF(AP18=INDEX($B$41:$O$54,COLUMN()-COLUMN($A$40),ROW()-ROW($A$40)),AP18,"NG"),IF(OR(AP18=2,AP18=3),IF(INDEX($B$41:$O$54,COLUMN()-COLUMN($A$40),ROW()-ROW($A$40))=0,AP18,"NG"),IF(AP18=0,IF(OR(INDEX($B$41:$O$54,COLUMN()-COLUMN($A$40),ROW()-ROW($A$40))=2,INDEX($B$41:$O$54,COLUMN()-COLUMN($A$40),ROW()-ROW($A$40))=3),AP18,"NG"),""))))</f>
        <v/>
      </c>
      <c r="K51" s="141" t="str">
        <f ca="1">IF(ISNA(AQ18),"",IF(AQ18=1,IF(AQ18=INDEX($B$41:$O$54,COLUMN()-COLUMN($A$40),ROW()-ROW($A$40)),AQ18,"NG"),IF(OR(AQ18=2,AQ18=3),IF(INDEX($B$41:$O$54,COLUMN()-COLUMN($A$40),ROW()-ROW($A$40))=0,AQ18,"NG"),IF(AQ18=0,IF(OR(INDEX($B$41:$O$54,COLUMN()-COLUMN($A$40),ROW()-ROW($A$40))=2,INDEX($B$41:$O$54,COLUMN()-COLUMN($A$40),ROW()-ROW($A$40))=3),AQ18,"NG"),""))))</f>
        <v/>
      </c>
      <c r="L51" s="142"/>
      <c r="M51" s="57" t="str">
        <f ca="1">IF(ISNA(AS18),"",AS18)</f>
        <v/>
      </c>
      <c r="N51" s="57" t="str">
        <f ca="1">IF(ISNA(AT18),"",AT18)</f>
        <v/>
      </c>
      <c r="O51" s="58" t="str">
        <f ca="1">IF(ISNA(AU18),"",AU18)</f>
        <v/>
      </c>
      <c r="P51" s="50"/>
      <c r="AE51" s="43"/>
      <c r="AF51" s="44"/>
      <c r="AG51" s="45">
        <f ca="1">AL46</f>
        <v>1</v>
      </c>
      <c r="AH51" s="121">
        <f t="shared" ref="AH51:AU51" ca="1" si="77">IF(ISNA(AH12),0,IF(AH12="",0,IF(AH$46=$AG51,1,0)*AH12))</f>
        <v>0</v>
      </c>
      <c r="AI51" s="121">
        <f t="shared" ca="1" si="77"/>
        <v>0</v>
      </c>
      <c r="AJ51" s="121">
        <f t="shared" ca="1" si="77"/>
        <v>0</v>
      </c>
      <c r="AK51" s="121">
        <f t="shared" ca="1" si="77"/>
        <v>0</v>
      </c>
      <c r="AL51" s="121">
        <f t="shared" si="77"/>
        <v>0</v>
      </c>
      <c r="AM51" s="121">
        <f t="shared" ca="1" si="77"/>
        <v>0</v>
      </c>
      <c r="AN51" s="121">
        <f t="shared" ca="1" si="77"/>
        <v>0</v>
      </c>
      <c r="AO51" s="121">
        <f t="shared" ca="1" si="77"/>
        <v>0</v>
      </c>
      <c r="AP51" s="121">
        <f t="shared" ca="1" si="77"/>
        <v>0</v>
      </c>
      <c r="AQ51" s="121">
        <f t="shared" ca="1" si="77"/>
        <v>0</v>
      </c>
      <c r="AR51" s="121">
        <f t="shared" ca="1" si="77"/>
        <v>0</v>
      </c>
      <c r="AS51" s="121">
        <f t="shared" ca="1" si="77"/>
        <v>0</v>
      </c>
      <c r="AT51" s="121">
        <f t="shared" ca="1" si="77"/>
        <v>0</v>
      </c>
      <c r="AU51" s="121">
        <f t="shared" ca="1" si="77"/>
        <v>0</v>
      </c>
    </row>
    <row r="52" spans="1:47" ht="14.25" customHeight="1">
      <c r="A52" s="131" t="str">
        <f t="shared" si="50"/>
        <v>ワンピ</v>
      </c>
      <c r="B52" s="136" t="str">
        <f t="shared" ca="1" si="53"/>
        <v/>
      </c>
      <c r="C52" s="138" t="str">
        <f t="shared" ca="1" si="56"/>
        <v/>
      </c>
      <c r="D52" s="138" t="str">
        <f t="shared" ca="1" si="59"/>
        <v/>
      </c>
      <c r="E52" s="138" t="str">
        <f t="shared" ca="1" si="62"/>
        <v/>
      </c>
      <c r="F52" s="138" t="str">
        <f t="shared" ca="1" si="65"/>
        <v/>
      </c>
      <c r="G52" s="138" t="str">
        <f t="shared" ca="1" si="68"/>
        <v/>
      </c>
      <c r="H52" s="138" t="str">
        <f t="shared" ca="1" si="71"/>
        <v/>
      </c>
      <c r="I52" s="138" t="str">
        <f t="shared" ca="1" si="74"/>
        <v/>
      </c>
      <c r="J52" s="138" t="str">
        <f ca="1">IF(ISNA(AP19),"",IF(AP19=1,IF(AP19=INDEX($B$41:$O$54,COLUMN()-COLUMN($A$40),ROW()-ROW($A$40)),AP19,"NG"),IF(OR(AP19=2,AP19=3),IF(INDEX($B$41:$O$54,COLUMN()-COLUMN($A$40),ROW()-ROW($A$40))=0,AP19,"NG"),IF(AP19=0,IF(OR(INDEX($B$41:$O$54,COLUMN()-COLUMN($A$40),ROW()-ROW($A$40))=2,INDEX($B$41:$O$54,COLUMN()-COLUMN($A$40),ROW()-ROW($A$40))=3),AP19,"NG"),""))))</f>
        <v/>
      </c>
      <c r="K52" s="138" t="str">
        <f ca="1">IF(ISNA(AQ19),"",IF(AQ19=1,IF(AQ19=INDEX($B$41:$O$54,COLUMN()-COLUMN($A$40),ROW()-ROW($A$40)),AQ19,"NG"),IF(OR(AQ19=2,AQ19=3),IF(INDEX($B$41:$O$54,COLUMN()-COLUMN($A$40),ROW()-ROW($A$40))=0,AQ19,"NG"),IF(AQ19=0,IF(OR(INDEX($B$41:$O$54,COLUMN()-COLUMN($A$40),ROW()-ROW($A$40))=2,INDEX($B$41:$O$54,COLUMN()-COLUMN($A$40),ROW()-ROW($A$40))=3),AQ19,"NG"),""))))</f>
        <v/>
      </c>
      <c r="L52" s="138" t="str">
        <f ca="1">IF(ISNA(AR19),"",IF(AR19=1,IF(AR19=INDEX($B$41:$O$54,COLUMN()-COLUMN($A$40),ROW()-ROW($A$40)),AR19,"NG"),IF(OR(AR19=2,AR19=3),IF(INDEX($B$41:$O$54,COLUMN()-COLUMN($A$40),ROW()-ROW($A$40))=0,AR19,"NG"),IF(AR19=0,IF(OR(INDEX($B$41:$O$54,COLUMN()-COLUMN($A$40),ROW()-ROW($A$40))=2,INDEX($B$41:$O$54,COLUMN()-COLUMN($A$40),ROW()-ROW($A$40))=3),AR19,"NG"),""))))</f>
        <v/>
      </c>
      <c r="M52" s="140"/>
      <c r="N52" s="57" t="str">
        <f ca="1">IF(ISNA(AT19),"",AT19)</f>
        <v/>
      </c>
      <c r="O52" s="58" t="str">
        <f ca="1">IF(ISNA(AU19),"",AU19)</f>
        <v/>
      </c>
      <c r="P52" s="50"/>
      <c r="R52" s="237" t="s">
        <v>207</v>
      </c>
      <c r="S52" s="237"/>
      <c r="T52" s="237"/>
      <c r="U52" s="237"/>
      <c r="V52" s="237"/>
      <c r="W52" s="237"/>
      <c r="X52" s="237"/>
      <c r="Y52" s="237"/>
      <c r="Z52" s="237"/>
      <c r="AE52" s="43"/>
      <c r="AF52" s="44"/>
      <c r="AG52" s="45">
        <f ca="1">AM46</f>
        <v>1</v>
      </c>
      <c r="AH52" s="121">
        <f t="shared" ref="AH52:AU52" ca="1" si="78">IF(ISNA(AH13),0,IF(AH13="",0,IF(AH$46=$AG52,1,0)*AH13))</f>
        <v>0</v>
      </c>
      <c r="AI52" s="121">
        <f t="shared" ca="1" si="78"/>
        <v>0</v>
      </c>
      <c r="AJ52" s="121">
        <f t="shared" ca="1" si="78"/>
        <v>0</v>
      </c>
      <c r="AK52" s="121">
        <f t="shared" ca="1" si="78"/>
        <v>0</v>
      </c>
      <c r="AL52" s="121">
        <f t="shared" ca="1" si="78"/>
        <v>0</v>
      </c>
      <c r="AM52" s="121">
        <f t="shared" si="78"/>
        <v>0</v>
      </c>
      <c r="AN52" s="121">
        <f t="shared" ca="1" si="78"/>
        <v>0</v>
      </c>
      <c r="AO52" s="121">
        <f t="shared" ca="1" si="78"/>
        <v>0</v>
      </c>
      <c r="AP52" s="121">
        <f t="shared" ca="1" si="78"/>
        <v>0</v>
      </c>
      <c r="AQ52" s="121">
        <f t="shared" ca="1" si="78"/>
        <v>0</v>
      </c>
      <c r="AR52" s="121">
        <f t="shared" ca="1" si="78"/>
        <v>0</v>
      </c>
      <c r="AS52" s="121">
        <f t="shared" ca="1" si="78"/>
        <v>0</v>
      </c>
      <c r="AT52" s="121">
        <f t="shared" ca="1" si="78"/>
        <v>0</v>
      </c>
      <c r="AU52" s="121">
        <f t="shared" ca="1" si="78"/>
        <v>0</v>
      </c>
    </row>
    <row r="53" spans="1:47" ht="14.25" customHeight="1">
      <c r="A53" s="131" t="str">
        <f t="shared" si="50"/>
        <v/>
      </c>
      <c r="B53" s="136" t="str">
        <f t="shared" ca="1" si="53"/>
        <v/>
      </c>
      <c r="C53" s="138" t="str">
        <f t="shared" ca="1" si="56"/>
        <v/>
      </c>
      <c r="D53" s="138" t="str">
        <f t="shared" ca="1" si="59"/>
        <v/>
      </c>
      <c r="E53" s="138" t="str">
        <f t="shared" ca="1" si="62"/>
        <v/>
      </c>
      <c r="F53" s="138" t="str">
        <f t="shared" ca="1" si="65"/>
        <v/>
      </c>
      <c r="G53" s="138" t="str">
        <f t="shared" ca="1" si="68"/>
        <v/>
      </c>
      <c r="H53" s="138" t="str">
        <f t="shared" ca="1" si="71"/>
        <v/>
      </c>
      <c r="I53" s="138" t="str">
        <f t="shared" ca="1" si="74"/>
        <v/>
      </c>
      <c r="J53" s="138" t="str">
        <f ca="1">IF(ISNA(AP20),"",IF(AP20=1,IF(AP20=INDEX($B$41:$O$54,COLUMN()-COLUMN($A$40),ROW()-ROW($A$40)),AP20,"NG"),IF(OR(AP20=2,AP20=3),IF(INDEX($B$41:$O$54,COLUMN()-COLUMN($A$40),ROW()-ROW($A$40))=0,AP20,"NG"),IF(AP20=0,IF(OR(INDEX($B$41:$O$54,COLUMN()-COLUMN($A$40),ROW()-ROW($A$40))=2,INDEX($B$41:$O$54,COLUMN()-COLUMN($A$40),ROW()-ROW($A$40))=3),AP20,"NG"),""))))</f>
        <v/>
      </c>
      <c r="K53" s="138" t="str">
        <f ca="1">IF(ISNA(AQ20),"",IF(AQ20=1,IF(AQ20=INDEX($B$41:$O$54,COLUMN()-COLUMN($A$40),ROW()-ROW($A$40)),AQ20,"NG"),IF(OR(AQ20=2,AQ20=3),IF(INDEX($B$41:$O$54,COLUMN()-COLUMN($A$40),ROW()-ROW($A$40))=0,AQ20,"NG"),IF(AQ20=0,IF(OR(INDEX($B$41:$O$54,COLUMN()-COLUMN($A$40),ROW()-ROW($A$40))=2,INDEX($B$41:$O$54,COLUMN()-COLUMN($A$40),ROW()-ROW($A$40))=3),AQ20,"NG"),""))))</f>
        <v/>
      </c>
      <c r="L53" s="138" t="str">
        <f ca="1">IF(ISNA(AR20),"",IF(AR20=1,IF(AR20=INDEX($B$41:$O$54,COLUMN()-COLUMN($A$40),ROW()-ROW($A$40)),AR20,"NG"),IF(OR(AR20=2,AR20=3),IF(INDEX($B$41:$O$54,COLUMN()-COLUMN($A$40),ROW()-ROW($A$40))=0,AR20,"NG"),IF(AR20=0,IF(OR(INDEX($B$41:$O$54,COLUMN()-COLUMN($A$40),ROW()-ROW($A$40))=2,INDEX($B$41:$O$54,COLUMN()-COLUMN($A$40),ROW()-ROW($A$40))=3),AR20,"NG"),""))))</f>
        <v/>
      </c>
      <c r="M53" s="141" t="str">
        <f ca="1">IF(ISNA(AS20),"",IF(AS20=1,IF(AS20=INDEX($B$41:$O$54,COLUMN()-COLUMN($A$40),ROW()-ROW($A$40)),AS20,"NG"),IF(OR(AS20=2,AS20=3),IF(INDEX($B$41:$O$54,COLUMN()-COLUMN($A$40),ROW()-ROW($A$40))=0,AS20,"NG"),IF(AS20=0,IF(OR(INDEX($B$41:$O$54,COLUMN()-COLUMN($A$40),ROW()-ROW($A$40))=2,INDEX($B$41:$O$54,COLUMN()-COLUMN($A$40),ROW()-ROW($A$40))=3),AS20,"NG"),""))))</f>
        <v/>
      </c>
      <c r="N53" s="143"/>
      <c r="O53" s="58" t="str">
        <f ca="1">IF(ISNA(AU20),"",AU20)</f>
        <v/>
      </c>
      <c r="P53" s="50"/>
      <c r="R53" s="237"/>
      <c r="S53" s="237"/>
      <c r="T53" s="237"/>
      <c r="U53" s="237"/>
      <c r="V53" s="237"/>
      <c r="W53" s="237"/>
      <c r="X53" s="237"/>
      <c r="Y53" s="237"/>
      <c r="Z53" s="237"/>
      <c r="AE53" s="43"/>
      <c r="AF53" s="44"/>
      <c r="AG53" s="45">
        <f ca="1">AN46</f>
        <v>1</v>
      </c>
      <c r="AH53" s="121">
        <f t="shared" ref="AH53:AU53" ca="1" si="79">IF(ISNA(AH14),0,IF(AH14="",0,IF(AH$46=$AG53,1,0)*AH14))</f>
        <v>0</v>
      </c>
      <c r="AI53" s="121">
        <f t="shared" ca="1" si="79"/>
        <v>0</v>
      </c>
      <c r="AJ53" s="121">
        <f t="shared" ca="1" si="79"/>
        <v>0</v>
      </c>
      <c r="AK53" s="121">
        <f t="shared" ca="1" si="79"/>
        <v>0</v>
      </c>
      <c r="AL53" s="121">
        <f t="shared" ca="1" si="79"/>
        <v>0</v>
      </c>
      <c r="AM53" s="121">
        <f t="shared" ca="1" si="79"/>
        <v>0</v>
      </c>
      <c r="AN53" s="121">
        <f t="shared" si="79"/>
        <v>0</v>
      </c>
      <c r="AO53" s="121">
        <f t="shared" ca="1" si="79"/>
        <v>0</v>
      </c>
      <c r="AP53" s="121">
        <f t="shared" ca="1" si="79"/>
        <v>0</v>
      </c>
      <c r="AQ53" s="121">
        <f t="shared" ca="1" si="79"/>
        <v>0</v>
      </c>
      <c r="AR53" s="121">
        <f t="shared" ca="1" si="79"/>
        <v>0</v>
      </c>
      <c r="AS53" s="121">
        <f t="shared" ca="1" si="79"/>
        <v>0</v>
      </c>
      <c r="AT53" s="121">
        <f t="shared" ca="1" si="79"/>
        <v>0</v>
      </c>
      <c r="AU53" s="121">
        <f t="shared" ca="1" si="79"/>
        <v>0</v>
      </c>
    </row>
    <row r="54" spans="1:47" ht="14.25" customHeight="1">
      <c r="A54" s="144" t="str">
        <f t="shared" si="50"/>
        <v/>
      </c>
      <c r="B54" s="145" t="str">
        <f t="shared" ca="1" si="53"/>
        <v/>
      </c>
      <c r="C54" s="146" t="str">
        <f t="shared" ca="1" si="56"/>
        <v/>
      </c>
      <c r="D54" s="146" t="str">
        <f t="shared" ca="1" si="59"/>
        <v/>
      </c>
      <c r="E54" s="146" t="str">
        <f t="shared" ca="1" si="62"/>
        <v/>
      </c>
      <c r="F54" s="146" t="str">
        <f t="shared" ca="1" si="65"/>
        <v/>
      </c>
      <c r="G54" s="146" t="str">
        <f t="shared" ca="1" si="68"/>
        <v/>
      </c>
      <c r="H54" s="146" t="str">
        <f t="shared" ca="1" si="71"/>
        <v/>
      </c>
      <c r="I54" s="146" t="str">
        <f t="shared" ca="1" si="74"/>
        <v/>
      </c>
      <c r="J54" s="146" t="str">
        <f ca="1">IF(ISNA(AP21),"",IF(AP21=1,IF(AP21=INDEX($B$41:$O$54,COLUMN()-COLUMN($A$40),ROW()-ROW($A$40)),AP21,"NG"),IF(OR(AP21=2,AP21=3),IF(INDEX($B$41:$O$54,COLUMN()-COLUMN($A$40),ROW()-ROW($A$40))=0,AP21,"NG"),IF(AP21=0,IF(OR(INDEX($B$41:$O$54,COLUMN()-COLUMN($A$40),ROW()-ROW($A$40))=2,INDEX($B$41:$O$54,COLUMN()-COLUMN($A$40),ROW()-ROW($A$40))=3),AP21,"NG"),""))))</f>
        <v/>
      </c>
      <c r="K54" s="146" t="str">
        <f ca="1">IF(ISNA(AQ21),"",IF(AQ21=1,IF(AQ21=INDEX($B$41:$O$54,COLUMN()-COLUMN($A$40),ROW()-ROW($A$40)),AQ21,"NG"),IF(OR(AQ21=2,AQ21=3),IF(INDEX($B$41:$O$54,COLUMN()-COLUMN($A$40),ROW()-ROW($A$40))=0,AQ21,"NG"),IF(AQ21=0,IF(OR(INDEX($B$41:$O$54,COLUMN()-COLUMN($A$40),ROW()-ROW($A$40))=2,INDEX($B$41:$O$54,COLUMN()-COLUMN($A$40),ROW()-ROW($A$40))=3),AQ21,"NG"),""))))</f>
        <v/>
      </c>
      <c r="L54" s="146" t="str">
        <f ca="1">IF(ISNA(AR21),"",IF(AR21=1,IF(AR21=INDEX($B$41:$O$54,COLUMN()-COLUMN($A$40),ROW()-ROW($A$40)),AR21,"NG"),IF(OR(AR21=2,AR21=3),IF(INDEX($B$41:$O$54,COLUMN()-COLUMN($A$40),ROW()-ROW($A$40))=0,AR21,"NG"),IF(AR21=0,IF(OR(INDEX($B$41:$O$54,COLUMN()-COLUMN($A$40),ROW()-ROW($A$40))=2,INDEX($B$41:$O$54,COLUMN()-COLUMN($A$40),ROW()-ROW($A$40))=3),AR21,"NG"),""))))</f>
        <v/>
      </c>
      <c r="M54" s="146" t="str">
        <f ca="1">IF(ISNA(AS21),"",IF(AS21=1,IF(AS21=INDEX($B$41:$O$54,COLUMN()-COLUMN($A$40),ROW()-ROW($A$40)),AS21,"NG"),IF(OR(AS21=2,AS21=3),IF(INDEX($B$41:$O$54,COLUMN()-COLUMN($A$40),ROW()-ROW($A$40))=0,AS21,"NG"),IF(AS21=0,IF(OR(INDEX($B$41:$O$54,COLUMN()-COLUMN($A$40),ROW()-ROW($A$40))=2,INDEX($B$41:$O$54,COLUMN()-COLUMN($A$40),ROW()-ROW($A$40))=3),AS21,"NG"),""))))</f>
        <v/>
      </c>
      <c r="N54" s="146" t="str">
        <f ca="1">IF(ISNA(AT21),"",IF(AT21=1,IF(AT21=INDEX($B$41:$O$54,COLUMN()-COLUMN($A$40),ROW()-ROW($A$40)),AT21,"NG"),IF(OR(AT21=2,AT21=3),IF(INDEX($B$41:$O$54,COLUMN()-COLUMN($A$40),ROW()-ROW($A$40))=0,AT21,"NG"),IF(AT21=0,IF(OR(INDEX($B$41:$O$54,COLUMN()-COLUMN($A$40),ROW()-ROW($A$40))=2,INDEX($B$41:$O$54,COLUMN()-COLUMN($A$40),ROW()-ROW($A$40))=3),AT21,"NG"),""))))</f>
        <v/>
      </c>
      <c r="O54" s="147"/>
      <c r="P54" s="148" t="s">
        <v>2</v>
      </c>
      <c r="R54" s="237"/>
      <c r="S54" s="237"/>
      <c r="T54" s="237"/>
      <c r="U54" s="237"/>
      <c r="V54" s="237"/>
      <c r="W54" s="237"/>
      <c r="X54" s="237"/>
      <c r="Y54" s="237"/>
      <c r="Z54" s="237"/>
      <c r="AE54" s="43"/>
      <c r="AF54" s="44"/>
      <c r="AG54" s="45">
        <f ca="1">AO46</f>
        <v>1</v>
      </c>
      <c r="AH54" s="121">
        <f t="shared" ref="AH54:AU54" ca="1" si="80">IF(ISNA(AH15),0,IF(AH15="",0,IF(AH$46=$AG54,1,0)*AH15))</f>
        <v>0</v>
      </c>
      <c r="AI54" s="121">
        <f t="shared" ca="1" si="80"/>
        <v>0</v>
      </c>
      <c r="AJ54" s="121">
        <f t="shared" ca="1" si="80"/>
        <v>0</v>
      </c>
      <c r="AK54" s="121">
        <f t="shared" ca="1" si="80"/>
        <v>0</v>
      </c>
      <c r="AL54" s="121">
        <f t="shared" ca="1" si="80"/>
        <v>0</v>
      </c>
      <c r="AM54" s="121">
        <f t="shared" ca="1" si="80"/>
        <v>0</v>
      </c>
      <c r="AN54" s="121">
        <f t="shared" ca="1" si="80"/>
        <v>0</v>
      </c>
      <c r="AO54" s="121">
        <f t="shared" si="80"/>
        <v>0</v>
      </c>
      <c r="AP54" s="121">
        <f t="shared" ca="1" si="80"/>
        <v>0</v>
      </c>
      <c r="AQ54" s="121">
        <f t="shared" ca="1" si="80"/>
        <v>0</v>
      </c>
      <c r="AR54" s="121">
        <f t="shared" ca="1" si="80"/>
        <v>0</v>
      </c>
      <c r="AS54" s="121">
        <f t="shared" ca="1" si="80"/>
        <v>0</v>
      </c>
      <c r="AT54" s="121">
        <f t="shared" ca="1" si="80"/>
        <v>0</v>
      </c>
      <c r="AU54" s="121">
        <f t="shared" ca="1" si="80"/>
        <v>0</v>
      </c>
    </row>
    <row r="55" spans="1:47" ht="14.25" customHeight="1">
      <c r="A55" s="149" t="str">
        <f t="shared" ref="A55:O59" si="81">AG22</f>
        <v>勝利</v>
      </c>
      <c r="B55" s="150">
        <f t="shared" ca="1" si="81"/>
        <v>0</v>
      </c>
      <c r="C55" s="150">
        <f t="shared" ca="1" si="81"/>
        <v>0</v>
      </c>
      <c r="D55" s="150">
        <f t="shared" ca="1" si="81"/>
        <v>0</v>
      </c>
      <c r="E55" s="150">
        <f t="shared" ca="1" si="81"/>
        <v>0</v>
      </c>
      <c r="F55" s="150">
        <f t="shared" ca="1" si="81"/>
        <v>0</v>
      </c>
      <c r="G55" s="150">
        <f t="shared" ca="1" si="81"/>
        <v>0</v>
      </c>
      <c r="H55" s="150">
        <f t="shared" ca="1" si="81"/>
        <v>0</v>
      </c>
      <c r="I55" s="150">
        <f t="shared" ca="1" si="81"/>
        <v>0</v>
      </c>
      <c r="J55" s="150">
        <f t="shared" ca="1" si="81"/>
        <v>0</v>
      </c>
      <c r="K55" s="150">
        <f t="shared" ca="1" si="81"/>
        <v>0</v>
      </c>
      <c r="L55" s="150">
        <f t="shared" ca="1" si="81"/>
        <v>0</v>
      </c>
      <c r="M55" s="150">
        <f t="shared" ca="1" si="81"/>
        <v>0</v>
      </c>
      <c r="N55" s="150">
        <f t="shared" ca="1" si="81"/>
        <v>0</v>
      </c>
      <c r="O55" s="150">
        <f t="shared" ca="1" si="81"/>
        <v>0</v>
      </c>
      <c r="P55" s="151">
        <f ca="1">SUM(B55:O55)</f>
        <v>0</v>
      </c>
      <c r="R55" s="233" t="str">
        <f ca="1">IF(P55+P56=P58,"","勝利数と敗戦数が一致していない")</f>
        <v/>
      </c>
      <c r="S55" s="233"/>
      <c r="T55" s="233"/>
      <c r="U55" s="233"/>
      <c r="V55" s="233"/>
      <c r="W55" s="233"/>
      <c r="X55" s="233"/>
      <c r="Y55" s="233"/>
      <c r="Z55" s="233"/>
      <c r="AA55" s="233"/>
      <c r="AB55" s="233"/>
      <c r="AC55" s="233"/>
      <c r="AE55" s="43"/>
      <c r="AF55" s="44"/>
      <c r="AG55" s="45">
        <f ca="1">AP46</f>
        <v>1</v>
      </c>
      <c r="AH55" s="121">
        <f t="shared" ref="AH55:AU55" ca="1" si="82">IF(ISNA(AH16),0,IF(AH16="",0,IF(AH$46=$AG55,1,0)*AH16))</f>
        <v>0</v>
      </c>
      <c r="AI55" s="121">
        <f t="shared" ca="1" si="82"/>
        <v>0</v>
      </c>
      <c r="AJ55" s="121">
        <f t="shared" ca="1" si="82"/>
        <v>0</v>
      </c>
      <c r="AK55" s="121">
        <f t="shared" ca="1" si="82"/>
        <v>0</v>
      </c>
      <c r="AL55" s="121">
        <f t="shared" ca="1" si="82"/>
        <v>0</v>
      </c>
      <c r="AM55" s="121">
        <f t="shared" ca="1" si="82"/>
        <v>0</v>
      </c>
      <c r="AN55" s="121">
        <f t="shared" ca="1" si="82"/>
        <v>0</v>
      </c>
      <c r="AO55" s="121">
        <f t="shared" ca="1" si="82"/>
        <v>0</v>
      </c>
      <c r="AP55" s="121">
        <f t="shared" si="82"/>
        <v>0</v>
      </c>
      <c r="AQ55" s="121">
        <f t="shared" ca="1" si="82"/>
        <v>0</v>
      </c>
      <c r="AR55" s="121">
        <f t="shared" ca="1" si="82"/>
        <v>0</v>
      </c>
      <c r="AS55" s="121">
        <f t="shared" ca="1" si="82"/>
        <v>0</v>
      </c>
      <c r="AT55" s="121">
        <f t="shared" ca="1" si="82"/>
        <v>0</v>
      </c>
      <c r="AU55" s="121">
        <f t="shared" ca="1" si="82"/>
        <v>0</v>
      </c>
    </row>
    <row r="56" spans="1:47" ht="14.25" customHeight="1">
      <c r="A56" s="54" t="str">
        <f t="shared" si="81"/>
        <v>優勢勝</v>
      </c>
      <c r="B56" s="57">
        <f t="shared" ca="1" si="81"/>
        <v>0</v>
      </c>
      <c r="C56" s="57">
        <f t="shared" ca="1" si="81"/>
        <v>0</v>
      </c>
      <c r="D56" s="57">
        <f t="shared" ca="1" si="81"/>
        <v>0</v>
      </c>
      <c r="E56" s="57">
        <f t="shared" ca="1" si="81"/>
        <v>0</v>
      </c>
      <c r="F56" s="57">
        <f t="shared" ca="1" si="81"/>
        <v>0</v>
      </c>
      <c r="G56" s="57">
        <f t="shared" ca="1" si="81"/>
        <v>0</v>
      </c>
      <c r="H56" s="57">
        <f t="shared" ca="1" si="81"/>
        <v>0</v>
      </c>
      <c r="I56" s="57">
        <f t="shared" ca="1" si="81"/>
        <v>0</v>
      </c>
      <c r="J56" s="57">
        <f t="shared" ca="1" si="81"/>
        <v>0</v>
      </c>
      <c r="K56" s="57">
        <f t="shared" ca="1" si="81"/>
        <v>0</v>
      </c>
      <c r="L56" s="57">
        <f t="shared" ca="1" si="81"/>
        <v>0</v>
      </c>
      <c r="M56" s="57">
        <f t="shared" ca="1" si="81"/>
        <v>0</v>
      </c>
      <c r="N56" s="57">
        <f t="shared" ca="1" si="81"/>
        <v>0</v>
      </c>
      <c r="O56" s="57">
        <f t="shared" ca="1" si="81"/>
        <v>0</v>
      </c>
      <c r="P56" s="151">
        <f ca="1">SUM(B56:O56)</f>
        <v>0</v>
      </c>
      <c r="R56" s="233"/>
      <c r="S56" s="233"/>
      <c r="T56" s="233"/>
      <c r="U56" s="233"/>
      <c r="V56" s="233"/>
      <c r="W56" s="233"/>
      <c r="X56" s="233"/>
      <c r="Y56" s="233"/>
      <c r="Z56" s="233"/>
      <c r="AA56" s="233"/>
      <c r="AB56" s="233"/>
      <c r="AC56" s="233"/>
      <c r="AE56" s="43"/>
      <c r="AF56" s="44"/>
      <c r="AG56" s="45">
        <f ca="1">AQ$46</f>
        <v>1</v>
      </c>
      <c r="AH56" s="121">
        <f t="shared" ref="AH56:AU56" ca="1" si="83">IF(ISNA(AH17),0,IF(AH17="",0,IF(AH$46=$AG56,1,0)*AH17))</f>
        <v>0</v>
      </c>
      <c r="AI56" s="121">
        <f t="shared" ca="1" si="83"/>
        <v>0</v>
      </c>
      <c r="AJ56" s="121">
        <f t="shared" ca="1" si="83"/>
        <v>0</v>
      </c>
      <c r="AK56" s="121">
        <f t="shared" ca="1" si="83"/>
        <v>0</v>
      </c>
      <c r="AL56" s="121">
        <f t="shared" ca="1" si="83"/>
        <v>0</v>
      </c>
      <c r="AM56" s="121">
        <f t="shared" ca="1" si="83"/>
        <v>0</v>
      </c>
      <c r="AN56" s="121">
        <f t="shared" ca="1" si="83"/>
        <v>0</v>
      </c>
      <c r="AO56" s="121">
        <f t="shared" ca="1" si="83"/>
        <v>0</v>
      </c>
      <c r="AP56" s="121">
        <f t="shared" ca="1" si="83"/>
        <v>0</v>
      </c>
      <c r="AQ56" s="121">
        <f t="shared" si="83"/>
        <v>0</v>
      </c>
      <c r="AR56" s="121">
        <f t="shared" ca="1" si="83"/>
        <v>0</v>
      </c>
      <c r="AS56" s="121">
        <f t="shared" ca="1" si="83"/>
        <v>0</v>
      </c>
      <c r="AT56" s="121">
        <f t="shared" ca="1" si="83"/>
        <v>0</v>
      </c>
      <c r="AU56" s="121">
        <f t="shared" ca="1" si="83"/>
        <v>0</v>
      </c>
    </row>
    <row r="57" spans="1:47" ht="14.25" customHeight="1">
      <c r="A57" s="54" t="str">
        <f t="shared" si="81"/>
        <v>引き分</v>
      </c>
      <c r="B57" s="57">
        <f t="shared" ca="1" si="81"/>
        <v>0</v>
      </c>
      <c r="C57" s="57">
        <f t="shared" ca="1" si="81"/>
        <v>0</v>
      </c>
      <c r="D57" s="57">
        <f t="shared" ca="1" si="81"/>
        <v>0</v>
      </c>
      <c r="E57" s="57">
        <f t="shared" ca="1" si="81"/>
        <v>0</v>
      </c>
      <c r="F57" s="57">
        <f t="shared" ca="1" si="81"/>
        <v>0</v>
      </c>
      <c r="G57" s="57">
        <f t="shared" ca="1" si="81"/>
        <v>0</v>
      </c>
      <c r="H57" s="57">
        <f t="shared" ca="1" si="81"/>
        <v>0</v>
      </c>
      <c r="I57" s="57">
        <f t="shared" ca="1" si="81"/>
        <v>0</v>
      </c>
      <c r="J57" s="57">
        <f t="shared" ca="1" si="81"/>
        <v>0</v>
      </c>
      <c r="K57" s="57">
        <f t="shared" ca="1" si="81"/>
        <v>0</v>
      </c>
      <c r="L57" s="57">
        <f t="shared" ca="1" si="81"/>
        <v>0</v>
      </c>
      <c r="M57" s="57">
        <f t="shared" ca="1" si="81"/>
        <v>0</v>
      </c>
      <c r="N57" s="57">
        <f t="shared" ca="1" si="81"/>
        <v>0</v>
      </c>
      <c r="O57" s="57">
        <f t="shared" ca="1" si="81"/>
        <v>0</v>
      </c>
      <c r="P57" s="151">
        <f ca="1">SUM(B57:O57)</f>
        <v>0</v>
      </c>
      <c r="R57" s="152" t="str">
        <f ca="1">IF(ISODD(P57),"引き分け数は偶数","")</f>
        <v/>
      </c>
      <c r="AE57" s="43"/>
      <c r="AF57" s="44"/>
      <c r="AG57" s="45">
        <f ca="1">AR$46</f>
        <v>1</v>
      </c>
      <c r="AH57" s="121">
        <f t="shared" ref="AH57:AU57" ca="1" si="84">IF(ISNA(AH18),0,IF(AH18="",0,IF(AH$46=$AG57,1,0)*AH18))</f>
        <v>0</v>
      </c>
      <c r="AI57" s="121">
        <f t="shared" ca="1" si="84"/>
        <v>0</v>
      </c>
      <c r="AJ57" s="121">
        <f t="shared" ca="1" si="84"/>
        <v>0</v>
      </c>
      <c r="AK57" s="121">
        <f t="shared" ca="1" si="84"/>
        <v>0</v>
      </c>
      <c r="AL57" s="121">
        <f t="shared" ca="1" si="84"/>
        <v>0</v>
      </c>
      <c r="AM57" s="121">
        <f t="shared" ca="1" si="84"/>
        <v>0</v>
      </c>
      <c r="AN57" s="121">
        <f t="shared" ca="1" si="84"/>
        <v>0</v>
      </c>
      <c r="AO57" s="121">
        <f t="shared" ca="1" si="84"/>
        <v>0</v>
      </c>
      <c r="AP57" s="121">
        <f t="shared" ca="1" si="84"/>
        <v>0</v>
      </c>
      <c r="AQ57" s="121">
        <f t="shared" ca="1" si="84"/>
        <v>0</v>
      </c>
      <c r="AR57" s="121">
        <f t="shared" si="84"/>
        <v>0</v>
      </c>
      <c r="AS57" s="121">
        <f t="shared" ca="1" si="84"/>
        <v>0</v>
      </c>
      <c r="AT57" s="121">
        <f t="shared" ca="1" si="84"/>
        <v>0</v>
      </c>
      <c r="AU57" s="121">
        <f t="shared" ca="1" si="84"/>
        <v>0</v>
      </c>
    </row>
    <row r="58" spans="1:47">
      <c r="A58" s="54" t="str">
        <f t="shared" si="81"/>
        <v>敗戦</v>
      </c>
      <c r="B58" s="57">
        <f t="shared" ca="1" si="81"/>
        <v>0</v>
      </c>
      <c r="C58" s="57">
        <f t="shared" ca="1" si="81"/>
        <v>0</v>
      </c>
      <c r="D58" s="57">
        <f t="shared" ca="1" si="81"/>
        <v>0</v>
      </c>
      <c r="E58" s="57">
        <f t="shared" ca="1" si="81"/>
        <v>0</v>
      </c>
      <c r="F58" s="57">
        <f t="shared" ca="1" si="81"/>
        <v>0</v>
      </c>
      <c r="G58" s="57">
        <f t="shared" ca="1" si="81"/>
        <v>0</v>
      </c>
      <c r="H58" s="57">
        <f t="shared" ca="1" si="81"/>
        <v>0</v>
      </c>
      <c r="I58" s="57">
        <f t="shared" ca="1" si="81"/>
        <v>0</v>
      </c>
      <c r="J58" s="57">
        <f t="shared" ca="1" si="81"/>
        <v>0</v>
      </c>
      <c r="K58" s="57">
        <f t="shared" ca="1" si="81"/>
        <v>0</v>
      </c>
      <c r="L58" s="57">
        <f t="shared" ca="1" si="81"/>
        <v>0</v>
      </c>
      <c r="M58" s="57">
        <f t="shared" ca="1" si="81"/>
        <v>0</v>
      </c>
      <c r="N58" s="57">
        <f t="shared" ca="1" si="81"/>
        <v>0</v>
      </c>
      <c r="O58" s="57">
        <f t="shared" ca="1" si="81"/>
        <v>0</v>
      </c>
      <c r="P58" s="151">
        <f ca="1">SUM(B58:O58)</f>
        <v>0</v>
      </c>
      <c r="AE58" s="43"/>
      <c r="AF58" s="44"/>
      <c r="AG58" s="45">
        <f ca="1">AS$46</f>
        <v>1</v>
      </c>
      <c r="AH58" s="121">
        <f t="shared" ref="AH58:AU58" ca="1" si="85">IF(ISNA(AH19),0,IF(AH19="",0,IF(AH$46=$AG58,1,0)*AH19))</f>
        <v>0</v>
      </c>
      <c r="AI58" s="121">
        <f t="shared" ca="1" si="85"/>
        <v>0</v>
      </c>
      <c r="AJ58" s="121">
        <f t="shared" ca="1" si="85"/>
        <v>0</v>
      </c>
      <c r="AK58" s="121">
        <f t="shared" ca="1" si="85"/>
        <v>0</v>
      </c>
      <c r="AL58" s="121">
        <f t="shared" ca="1" si="85"/>
        <v>0</v>
      </c>
      <c r="AM58" s="121">
        <f t="shared" ca="1" si="85"/>
        <v>0</v>
      </c>
      <c r="AN58" s="121">
        <f t="shared" ca="1" si="85"/>
        <v>0</v>
      </c>
      <c r="AO58" s="121">
        <f t="shared" ca="1" si="85"/>
        <v>0</v>
      </c>
      <c r="AP58" s="121">
        <f t="shared" ca="1" si="85"/>
        <v>0</v>
      </c>
      <c r="AQ58" s="121">
        <f t="shared" ca="1" si="85"/>
        <v>0</v>
      </c>
      <c r="AR58" s="121">
        <f t="shared" ca="1" si="85"/>
        <v>0</v>
      </c>
      <c r="AS58" s="121">
        <f t="shared" si="85"/>
        <v>0</v>
      </c>
      <c r="AT58" s="121">
        <f t="shared" ca="1" si="85"/>
        <v>0</v>
      </c>
      <c r="AU58" s="121">
        <f t="shared" ca="1" si="85"/>
        <v>0</v>
      </c>
    </row>
    <row r="59" spans="1:47">
      <c r="A59" s="78" t="str">
        <f t="shared" si="81"/>
        <v>合計</v>
      </c>
      <c r="B59" s="81">
        <f t="shared" ca="1" si="81"/>
        <v>0</v>
      </c>
      <c r="C59" s="81">
        <f t="shared" ca="1" si="81"/>
        <v>0</v>
      </c>
      <c r="D59" s="81">
        <f t="shared" ca="1" si="81"/>
        <v>0</v>
      </c>
      <c r="E59" s="81">
        <f t="shared" ca="1" si="81"/>
        <v>0</v>
      </c>
      <c r="F59" s="81">
        <f t="shared" ca="1" si="81"/>
        <v>0</v>
      </c>
      <c r="G59" s="81">
        <f t="shared" ca="1" si="81"/>
        <v>0</v>
      </c>
      <c r="H59" s="81">
        <f t="shared" ca="1" si="81"/>
        <v>0</v>
      </c>
      <c r="I59" s="81">
        <f t="shared" ca="1" si="81"/>
        <v>0</v>
      </c>
      <c r="J59" s="81">
        <f t="shared" ca="1" si="81"/>
        <v>0</v>
      </c>
      <c r="K59" s="81">
        <f t="shared" ca="1" si="81"/>
        <v>0</v>
      </c>
      <c r="L59" s="81">
        <f t="shared" ca="1" si="81"/>
        <v>0</v>
      </c>
      <c r="M59" s="81">
        <f t="shared" ca="1" si="81"/>
        <v>0</v>
      </c>
      <c r="N59" s="81">
        <f t="shared" ca="1" si="81"/>
        <v>0</v>
      </c>
      <c r="O59" s="81">
        <f t="shared" ca="1" si="81"/>
        <v>0</v>
      </c>
      <c r="P59" s="153">
        <f ca="1">SUM(B59:O59)</f>
        <v>0</v>
      </c>
      <c r="AE59" s="43"/>
      <c r="AF59" s="44"/>
      <c r="AG59" s="45">
        <f ca="1">AT$46</f>
        <v>1</v>
      </c>
      <c r="AH59" s="121">
        <f t="shared" ref="AH59:AU59" ca="1" si="86">IF(ISNA(AH20),0,IF(AH20="",0,IF(AH$46=$AG59,1,0)*AH20))</f>
        <v>0</v>
      </c>
      <c r="AI59" s="121">
        <f t="shared" ca="1" si="86"/>
        <v>0</v>
      </c>
      <c r="AJ59" s="121">
        <f t="shared" ca="1" si="86"/>
        <v>0</v>
      </c>
      <c r="AK59" s="121">
        <f t="shared" ca="1" si="86"/>
        <v>0</v>
      </c>
      <c r="AL59" s="121">
        <f t="shared" ca="1" si="86"/>
        <v>0</v>
      </c>
      <c r="AM59" s="121">
        <f t="shared" ca="1" si="86"/>
        <v>0</v>
      </c>
      <c r="AN59" s="121">
        <f t="shared" ca="1" si="86"/>
        <v>0</v>
      </c>
      <c r="AO59" s="121">
        <f t="shared" ca="1" si="86"/>
        <v>0</v>
      </c>
      <c r="AP59" s="121">
        <f t="shared" ca="1" si="86"/>
        <v>0</v>
      </c>
      <c r="AQ59" s="121">
        <f t="shared" ca="1" si="86"/>
        <v>0</v>
      </c>
      <c r="AR59" s="121">
        <f t="shared" ca="1" si="86"/>
        <v>0</v>
      </c>
      <c r="AS59" s="121">
        <f t="shared" ca="1" si="86"/>
        <v>0</v>
      </c>
      <c r="AT59" s="121">
        <f t="shared" si="86"/>
        <v>0</v>
      </c>
      <c r="AU59" s="121">
        <f t="shared" ca="1" si="86"/>
        <v>0</v>
      </c>
    </row>
    <row r="60" spans="1:47">
      <c r="AE60" s="43"/>
      <c r="AF60" s="44"/>
      <c r="AG60" s="45">
        <f ca="1">AU$46</f>
        <v>1</v>
      </c>
      <c r="AH60" s="121">
        <f t="shared" ref="AH60:AU60" ca="1" si="87">IF(ISNA(AH21),0,IF(AH21="",0,IF(AH$46=$AG60,1,0)*AH21))</f>
        <v>0</v>
      </c>
      <c r="AI60" s="121">
        <f t="shared" ca="1" si="87"/>
        <v>0</v>
      </c>
      <c r="AJ60" s="121">
        <f t="shared" ca="1" si="87"/>
        <v>0</v>
      </c>
      <c r="AK60" s="121">
        <f t="shared" ca="1" si="87"/>
        <v>0</v>
      </c>
      <c r="AL60" s="121">
        <f t="shared" ca="1" si="87"/>
        <v>0</v>
      </c>
      <c r="AM60" s="121">
        <f t="shared" ca="1" si="87"/>
        <v>0</v>
      </c>
      <c r="AN60" s="121">
        <f t="shared" ca="1" si="87"/>
        <v>0</v>
      </c>
      <c r="AO60" s="121">
        <f t="shared" ca="1" si="87"/>
        <v>0</v>
      </c>
      <c r="AP60" s="121">
        <f t="shared" ca="1" si="87"/>
        <v>0</v>
      </c>
      <c r="AQ60" s="121">
        <f t="shared" ca="1" si="87"/>
        <v>0</v>
      </c>
      <c r="AR60" s="121">
        <f t="shared" ca="1" si="87"/>
        <v>0</v>
      </c>
      <c r="AS60" s="121">
        <f t="shared" ca="1" si="87"/>
        <v>0</v>
      </c>
      <c r="AT60" s="121">
        <f t="shared" ca="1" si="87"/>
        <v>0</v>
      </c>
      <c r="AU60" s="121">
        <f t="shared" si="87"/>
        <v>0</v>
      </c>
    </row>
    <row r="61" spans="1:47">
      <c r="AE61" s="43"/>
      <c r="AF61" s="44"/>
      <c r="AH61" s="139">
        <f t="shared" ref="AH61:AU61" ca="1" si="88">AH46-SUM(AH47:AH60)/100</f>
        <v>1</v>
      </c>
      <c r="AI61" s="139">
        <f t="shared" ca="1" si="88"/>
        <v>1</v>
      </c>
      <c r="AJ61" s="139">
        <f t="shared" ca="1" si="88"/>
        <v>1</v>
      </c>
      <c r="AK61" s="139">
        <f t="shared" ca="1" si="88"/>
        <v>1</v>
      </c>
      <c r="AL61" s="139">
        <f t="shared" ca="1" si="88"/>
        <v>1</v>
      </c>
      <c r="AM61" s="139">
        <f t="shared" ca="1" si="88"/>
        <v>1</v>
      </c>
      <c r="AN61" s="139">
        <f t="shared" ca="1" si="88"/>
        <v>1</v>
      </c>
      <c r="AO61" s="139">
        <f t="shared" ca="1" si="88"/>
        <v>1</v>
      </c>
      <c r="AP61" s="139">
        <f t="shared" ca="1" si="88"/>
        <v>1</v>
      </c>
      <c r="AQ61" s="139">
        <f t="shared" ca="1" si="88"/>
        <v>1</v>
      </c>
      <c r="AR61" s="139">
        <f t="shared" ca="1" si="88"/>
        <v>1</v>
      </c>
      <c r="AS61" s="139">
        <f t="shared" ca="1" si="88"/>
        <v>1</v>
      </c>
      <c r="AT61" s="139">
        <f t="shared" ca="1" si="88"/>
        <v>1</v>
      </c>
      <c r="AU61" s="139">
        <f t="shared" ca="1" si="88"/>
        <v>1</v>
      </c>
    </row>
    <row r="62" spans="1:47">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4"/>
      <c r="AG62" t="s">
        <v>208</v>
      </c>
      <c r="AH62" s="118">
        <f t="shared" ref="AH62:AU62" ca="1" si="89">RANK(AH61,$AH$61:$AU$61,1)</f>
        <v>1</v>
      </c>
      <c r="AI62" s="119">
        <f t="shared" ca="1" si="89"/>
        <v>1</v>
      </c>
      <c r="AJ62" s="119">
        <f t="shared" ca="1" si="89"/>
        <v>1</v>
      </c>
      <c r="AK62" s="119">
        <f t="shared" ca="1" si="89"/>
        <v>1</v>
      </c>
      <c r="AL62" s="119">
        <f t="shared" ca="1" si="89"/>
        <v>1</v>
      </c>
      <c r="AM62" s="119">
        <f t="shared" ca="1" si="89"/>
        <v>1</v>
      </c>
      <c r="AN62" s="119">
        <f t="shared" ca="1" si="89"/>
        <v>1</v>
      </c>
      <c r="AO62" s="119">
        <f t="shared" ca="1" si="89"/>
        <v>1</v>
      </c>
      <c r="AP62" s="119">
        <f t="shared" ca="1" si="89"/>
        <v>1</v>
      </c>
      <c r="AQ62" s="119">
        <f t="shared" ca="1" si="89"/>
        <v>1</v>
      </c>
      <c r="AR62" s="119">
        <f t="shared" ca="1" si="89"/>
        <v>1</v>
      </c>
      <c r="AS62" s="119">
        <f t="shared" ca="1" si="89"/>
        <v>1</v>
      </c>
      <c r="AT62" s="119">
        <f t="shared" ca="1" si="89"/>
        <v>1</v>
      </c>
      <c r="AU62" s="120">
        <f t="shared" ca="1" si="89"/>
        <v>1</v>
      </c>
    </row>
    <row r="63" spans="1:47">
      <c r="B63" t="s">
        <v>209</v>
      </c>
      <c r="AE63" s="43"/>
      <c r="AF63" s="44"/>
      <c r="AG63" s="45">
        <f ca="1">AH62</f>
        <v>1</v>
      </c>
      <c r="AH63" s="121">
        <f t="shared" ref="AH63:AU63" si="90">IF(ISNA(AH8),0,IF(AH8="",0,IF(AH$62=$AG63,1,0)*AH8))</f>
        <v>0</v>
      </c>
      <c r="AI63" s="121">
        <f t="shared" ca="1" si="90"/>
        <v>0</v>
      </c>
      <c r="AJ63" s="121">
        <f t="shared" ca="1" si="90"/>
        <v>0</v>
      </c>
      <c r="AK63" s="121">
        <f t="shared" ca="1" si="90"/>
        <v>0</v>
      </c>
      <c r="AL63" s="121">
        <f t="shared" ca="1" si="90"/>
        <v>0</v>
      </c>
      <c r="AM63" s="121">
        <f t="shared" ca="1" si="90"/>
        <v>0</v>
      </c>
      <c r="AN63" s="121">
        <f t="shared" ca="1" si="90"/>
        <v>0</v>
      </c>
      <c r="AO63" s="121">
        <f t="shared" ca="1" si="90"/>
        <v>0</v>
      </c>
      <c r="AP63" s="121">
        <f t="shared" ca="1" si="90"/>
        <v>0</v>
      </c>
      <c r="AQ63" s="121">
        <f t="shared" ca="1" si="90"/>
        <v>0</v>
      </c>
      <c r="AR63" s="121">
        <f t="shared" ca="1" si="90"/>
        <v>0</v>
      </c>
      <c r="AS63" s="121">
        <f t="shared" ca="1" si="90"/>
        <v>0</v>
      </c>
      <c r="AT63" s="121">
        <f t="shared" ca="1" si="90"/>
        <v>0</v>
      </c>
      <c r="AU63" s="121">
        <f t="shared" ca="1" si="90"/>
        <v>0</v>
      </c>
    </row>
    <row r="64" spans="1:47">
      <c r="B64" s="45">
        <f>HLOOKUP($B$2,Wiki!C2:K5,2,FALSE)</f>
        <v>6</v>
      </c>
      <c r="AE64" s="43"/>
      <c r="AF64" s="44"/>
      <c r="AG64" s="45">
        <f ca="1">AI62</f>
        <v>1</v>
      </c>
      <c r="AH64" s="121">
        <f t="shared" ref="AH64:AU64" ca="1" si="91">IF(ISNA(AH9),0,IF(AH9="",0,IF(AH$62=$AG64,1,0)*AH9))</f>
        <v>0</v>
      </c>
      <c r="AI64" s="121">
        <f t="shared" si="91"/>
        <v>0</v>
      </c>
      <c r="AJ64" s="121">
        <f t="shared" ca="1" si="91"/>
        <v>0</v>
      </c>
      <c r="AK64" s="121">
        <f t="shared" ca="1" si="91"/>
        <v>0</v>
      </c>
      <c r="AL64" s="121">
        <f t="shared" ca="1" si="91"/>
        <v>0</v>
      </c>
      <c r="AM64" s="121">
        <f t="shared" ca="1" si="91"/>
        <v>0</v>
      </c>
      <c r="AN64" s="121">
        <f t="shared" ca="1" si="91"/>
        <v>0</v>
      </c>
      <c r="AO64" s="121">
        <f t="shared" ca="1" si="91"/>
        <v>0</v>
      </c>
      <c r="AP64" s="121">
        <f t="shared" ca="1" si="91"/>
        <v>0</v>
      </c>
      <c r="AQ64" s="121">
        <f t="shared" ca="1" si="91"/>
        <v>0</v>
      </c>
      <c r="AR64" s="121">
        <f t="shared" ca="1" si="91"/>
        <v>0</v>
      </c>
      <c r="AS64" s="121">
        <f t="shared" ca="1" si="91"/>
        <v>0</v>
      </c>
      <c r="AT64" s="121">
        <f t="shared" ca="1" si="91"/>
        <v>0</v>
      </c>
      <c r="AU64" s="121">
        <f t="shared" ca="1" si="91"/>
        <v>0</v>
      </c>
    </row>
    <row r="65" spans="1:47" ht="13.5" customHeight="1">
      <c r="B65" s="45">
        <f>HLOOKUP($B$2,Wiki!C2:K5,3,FALSE)</f>
        <v>6</v>
      </c>
      <c r="AE65" s="43"/>
      <c r="AF65" s="44"/>
      <c r="AG65" s="45">
        <f ca="1">AJ62</f>
        <v>1</v>
      </c>
      <c r="AH65" s="121">
        <f t="shared" ref="AH65:AU65" ca="1" si="92">IF(ISNA(AH10),0,IF(AH10="",0,IF(AH$62=$AG65,1,0)*AH10))</f>
        <v>0</v>
      </c>
      <c r="AI65" s="121">
        <f t="shared" ca="1" si="92"/>
        <v>0</v>
      </c>
      <c r="AJ65" s="121">
        <f t="shared" si="92"/>
        <v>0</v>
      </c>
      <c r="AK65" s="121">
        <f t="shared" ca="1" si="92"/>
        <v>0</v>
      </c>
      <c r="AL65" s="121">
        <f t="shared" ca="1" si="92"/>
        <v>0</v>
      </c>
      <c r="AM65" s="121">
        <f t="shared" ca="1" si="92"/>
        <v>0</v>
      </c>
      <c r="AN65" s="121">
        <f t="shared" ca="1" si="92"/>
        <v>0</v>
      </c>
      <c r="AO65" s="121">
        <f t="shared" ca="1" si="92"/>
        <v>0</v>
      </c>
      <c r="AP65" s="121">
        <f t="shared" ca="1" si="92"/>
        <v>0</v>
      </c>
      <c r="AQ65" s="121">
        <f t="shared" ca="1" si="92"/>
        <v>0</v>
      </c>
      <c r="AR65" s="121">
        <f t="shared" ca="1" si="92"/>
        <v>0</v>
      </c>
      <c r="AS65" s="121">
        <f t="shared" ca="1" si="92"/>
        <v>0</v>
      </c>
      <c r="AT65" s="121">
        <f t="shared" ca="1" si="92"/>
        <v>0</v>
      </c>
      <c r="AU65" s="121">
        <f t="shared" ca="1" si="92"/>
        <v>0</v>
      </c>
    </row>
    <row r="66" spans="1:47" ht="13.5" customHeight="1">
      <c r="B66" s="45">
        <f>HLOOKUP($B$2,Wiki!C2:K5,4,FALSE)</f>
        <v>0</v>
      </c>
      <c r="C66">
        <v>1</v>
      </c>
      <c r="D66">
        <v>1</v>
      </c>
      <c r="E66">
        <v>1</v>
      </c>
      <c r="F66">
        <v>1</v>
      </c>
      <c r="G66">
        <v>2</v>
      </c>
      <c r="H66">
        <v>2</v>
      </c>
      <c r="I66">
        <v>3</v>
      </c>
      <c r="J66">
        <v>3</v>
      </c>
      <c r="K66">
        <v>4</v>
      </c>
      <c r="L66">
        <v>4</v>
      </c>
      <c r="M66">
        <v>5</v>
      </c>
      <c r="N66">
        <v>5</v>
      </c>
      <c r="O66">
        <v>6</v>
      </c>
      <c r="AE66" s="43"/>
      <c r="AF66" s="44"/>
      <c r="AG66" s="45">
        <f ca="1">AK62</f>
        <v>1</v>
      </c>
      <c r="AH66" s="121">
        <f t="shared" ref="AH66:AU66" ca="1" si="93">IF(ISNA(AH11),0,IF(AH11="",0,IF(AH$62=$AG66,1,0)*AH11))</f>
        <v>0</v>
      </c>
      <c r="AI66" s="121">
        <f t="shared" ca="1" si="93"/>
        <v>0</v>
      </c>
      <c r="AJ66" s="121">
        <f t="shared" ca="1" si="93"/>
        <v>0</v>
      </c>
      <c r="AK66" s="121">
        <f t="shared" si="93"/>
        <v>0</v>
      </c>
      <c r="AL66" s="121">
        <f t="shared" ca="1" si="93"/>
        <v>0</v>
      </c>
      <c r="AM66" s="121">
        <f t="shared" ca="1" si="93"/>
        <v>0</v>
      </c>
      <c r="AN66" s="121">
        <f t="shared" ca="1" si="93"/>
        <v>0</v>
      </c>
      <c r="AO66" s="121">
        <f t="shared" ca="1" si="93"/>
        <v>0</v>
      </c>
      <c r="AP66" s="121">
        <f t="shared" ca="1" si="93"/>
        <v>0</v>
      </c>
      <c r="AQ66" s="121">
        <f t="shared" ca="1" si="93"/>
        <v>0</v>
      </c>
      <c r="AR66" s="121">
        <f t="shared" ca="1" si="93"/>
        <v>0</v>
      </c>
      <c r="AS66" s="121">
        <f t="shared" ca="1" si="93"/>
        <v>0</v>
      </c>
      <c r="AT66" s="121">
        <f t="shared" ca="1" si="93"/>
        <v>0</v>
      </c>
      <c r="AU66" s="121">
        <f t="shared" ca="1" si="93"/>
        <v>0</v>
      </c>
    </row>
    <row r="67" spans="1:47" ht="13.5" customHeight="1">
      <c r="AE67" s="43"/>
      <c r="AF67" s="44"/>
      <c r="AG67" s="45">
        <f ca="1">AL62</f>
        <v>1</v>
      </c>
      <c r="AH67" s="121">
        <f t="shared" ref="AH67:AU67" ca="1" si="94">IF(ISNA(AH12),0,IF(AH12="",0,IF(AH$62=$AG67,1,0)*AH12))</f>
        <v>0</v>
      </c>
      <c r="AI67" s="121">
        <f t="shared" ca="1" si="94"/>
        <v>0</v>
      </c>
      <c r="AJ67" s="121">
        <f t="shared" ca="1" si="94"/>
        <v>0</v>
      </c>
      <c r="AK67" s="121">
        <f t="shared" ca="1" si="94"/>
        <v>0</v>
      </c>
      <c r="AL67" s="121">
        <f t="shared" si="94"/>
        <v>0</v>
      </c>
      <c r="AM67" s="121">
        <f t="shared" ca="1" si="94"/>
        <v>0</v>
      </c>
      <c r="AN67" s="121">
        <f t="shared" ca="1" si="94"/>
        <v>0</v>
      </c>
      <c r="AO67" s="121">
        <f t="shared" ca="1" si="94"/>
        <v>0</v>
      </c>
      <c r="AP67" s="121">
        <f t="shared" ca="1" si="94"/>
        <v>0</v>
      </c>
      <c r="AQ67" s="121">
        <f t="shared" ca="1" si="94"/>
        <v>0</v>
      </c>
      <c r="AR67" s="121">
        <f t="shared" ca="1" si="94"/>
        <v>0</v>
      </c>
      <c r="AS67" s="121">
        <f t="shared" ca="1" si="94"/>
        <v>0</v>
      </c>
      <c r="AT67" s="121">
        <f t="shared" ca="1" si="94"/>
        <v>0</v>
      </c>
      <c r="AU67" s="121">
        <f t="shared" ca="1" si="94"/>
        <v>0</v>
      </c>
    </row>
    <row r="68" spans="1:47" ht="13.5" customHeight="1">
      <c r="C68" s="157"/>
      <c r="D68" s="158"/>
      <c r="E68" s="158"/>
      <c r="F68" s="158"/>
      <c r="G68" s="158"/>
      <c r="H68" s="158"/>
      <c r="I68" s="158"/>
      <c r="J68" s="158"/>
      <c r="K68" s="158"/>
      <c r="L68" s="158"/>
      <c r="M68" s="158"/>
      <c r="N68" s="158"/>
      <c r="O68" s="158"/>
      <c r="P68" s="159"/>
      <c r="T68" s="237"/>
      <c r="U68" s="237"/>
      <c r="V68" s="237"/>
      <c r="W68" s="237"/>
      <c r="X68" s="237"/>
      <c r="Y68" s="237"/>
      <c r="Z68" s="237"/>
      <c r="AA68" s="237"/>
      <c r="AB68" s="237"/>
      <c r="AE68" s="43"/>
      <c r="AF68" s="44"/>
      <c r="AG68" s="45">
        <f ca="1">AM62</f>
        <v>1</v>
      </c>
      <c r="AH68" s="121">
        <f t="shared" ref="AH68:AU68" ca="1" si="95">IF(ISNA(AH13),0,IF(AH13="",0,IF(AH$62=$AG68,1,0)*AH13))</f>
        <v>0</v>
      </c>
      <c r="AI68" s="121">
        <f t="shared" ca="1" si="95"/>
        <v>0</v>
      </c>
      <c r="AJ68" s="121">
        <f t="shared" ca="1" si="95"/>
        <v>0</v>
      </c>
      <c r="AK68" s="121">
        <f t="shared" ca="1" si="95"/>
        <v>0</v>
      </c>
      <c r="AL68" s="121">
        <f t="shared" ca="1" si="95"/>
        <v>0</v>
      </c>
      <c r="AM68" s="121">
        <f t="shared" si="95"/>
        <v>0</v>
      </c>
      <c r="AN68" s="121">
        <f t="shared" ca="1" si="95"/>
        <v>0</v>
      </c>
      <c r="AO68" s="121">
        <f t="shared" ca="1" si="95"/>
        <v>0</v>
      </c>
      <c r="AP68" s="121">
        <f t="shared" ca="1" si="95"/>
        <v>0</v>
      </c>
      <c r="AQ68" s="121">
        <f t="shared" ca="1" si="95"/>
        <v>0</v>
      </c>
      <c r="AR68" s="121">
        <f t="shared" ca="1" si="95"/>
        <v>0</v>
      </c>
      <c r="AS68" s="121">
        <f t="shared" ca="1" si="95"/>
        <v>0</v>
      </c>
      <c r="AT68" s="121">
        <f t="shared" ca="1" si="95"/>
        <v>0</v>
      </c>
      <c r="AU68" s="121">
        <f t="shared" ca="1" si="95"/>
        <v>0</v>
      </c>
    </row>
    <row r="69" spans="1:47" ht="13.5" customHeight="1">
      <c r="C69" s="160"/>
      <c r="D69" s="50" t="str">
        <f>IF($A69&gt;=$B$2,"",CONCATENATE("| "," |"))</f>
        <v>|  |</v>
      </c>
      <c r="E69" s="161" t="str">
        <f>IF($A69&gt;=$B$2,"",CONCATENATE(B22,"|",C22,"|"))</f>
        <v>休み|0|</v>
      </c>
      <c r="F69" s="50"/>
      <c r="G69" s="161" t="str">
        <f>IF($A69&gt;=$B$2,"",CONCATENATE(D22,"|",E22,"|"))</f>
        <v>ヘレス|0|</v>
      </c>
      <c r="H69" s="50"/>
      <c r="I69" s="161" t="str">
        <f>IF($A69&gt;=$B$2,"",CONCATENATE(F22,"|",G22,"|"))</f>
        <v>BSF|0|</v>
      </c>
      <c r="J69" s="50"/>
      <c r="K69" s="161" t="str">
        <f>IF($A69&gt;=$B$2,"",CONCATENATE(H22,"|",I22,"|"))</f>
        <v>DIS|0|</v>
      </c>
      <c r="L69" s="50"/>
      <c r="M69" s="161" t="str">
        <f>IF($B$64&gt;4,IF($A69&gt;=$B$2,"",CONCATENATE(J22,"|",K22,"|")),"")</f>
        <v>FKF|0|</v>
      </c>
      <c r="N69" s="50"/>
      <c r="O69" s="50" t="str">
        <f>IF($B$64&gt;=O$66,IF($A69&gt;=$B$2,"",CONCATENATE(L22,"|",M22,"|")),"")</f>
        <v>プリニ|0|</v>
      </c>
      <c r="P69" s="162"/>
      <c r="R69" s="130"/>
      <c r="S69" s="130"/>
      <c r="T69" s="237"/>
      <c r="U69" s="237"/>
      <c r="V69" s="237"/>
      <c r="W69" s="237"/>
      <c r="X69" s="237"/>
      <c r="Y69" s="237"/>
      <c r="Z69" s="237"/>
      <c r="AA69" s="237"/>
      <c r="AB69" s="237"/>
      <c r="AE69" s="43"/>
      <c r="AF69" s="44"/>
      <c r="AG69" s="45">
        <f ca="1">AN62</f>
        <v>1</v>
      </c>
      <c r="AH69" s="121">
        <f t="shared" ref="AH69:AU69" ca="1" si="96">IF(ISNA(AH14),0,IF(AH14="",0,IF(AH$62=$AG69,1,0)*AH14))</f>
        <v>0</v>
      </c>
      <c r="AI69" s="121">
        <f t="shared" ca="1" si="96"/>
        <v>0</v>
      </c>
      <c r="AJ69" s="121">
        <f t="shared" ca="1" si="96"/>
        <v>0</v>
      </c>
      <c r="AK69" s="121">
        <f t="shared" ca="1" si="96"/>
        <v>0</v>
      </c>
      <c r="AL69" s="121">
        <f t="shared" ca="1" si="96"/>
        <v>0</v>
      </c>
      <c r="AM69" s="121">
        <f t="shared" ca="1" si="96"/>
        <v>0</v>
      </c>
      <c r="AN69" s="121">
        <f t="shared" si="96"/>
        <v>0</v>
      </c>
      <c r="AO69" s="121">
        <f t="shared" ca="1" si="96"/>
        <v>0</v>
      </c>
      <c r="AP69" s="121">
        <f t="shared" ca="1" si="96"/>
        <v>0</v>
      </c>
      <c r="AQ69" s="121">
        <f t="shared" ca="1" si="96"/>
        <v>0</v>
      </c>
      <c r="AR69" s="121">
        <f t="shared" ca="1" si="96"/>
        <v>0</v>
      </c>
      <c r="AS69" s="121">
        <f t="shared" ca="1" si="96"/>
        <v>0</v>
      </c>
      <c r="AT69" s="121">
        <f t="shared" ca="1" si="96"/>
        <v>0</v>
      </c>
      <c r="AU69" s="121">
        <f t="shared" ca="1" si="96"/>
        <v>0</v>
      </c>
    </row>
    <row r="70" spans="1:47">
      <c r="A70">
        <v>1</v>
      </c>
      <c r="C70" s="160"/>
      <c r="D70" s="50" t="str">
        <f t="shared" ref="D70:D82" si="97">IF($A70&gt;=$B$2,"",CONCATENATE("| ",A70," |"))</f>
        <v>| 1 |</v>
      </c>
      <c r="E70" s="161" t="str">
        <f t="shared" ref="E70:E82" ca="1" si="98">IF($A70&gt;=$B$2,"",CONCATENATE(B23,"|",IF(ISBLANK(C23),"-",C23),"|"))</f>
        <v>ワンピ|-|</v>
      </c>
      <c r="F70" s="50"/>
      <c r="G70" s="161" t="str">
        <f t="shared" ref="G70:G82" ca="1" si="99">IF($A70&gt;=$B$2,"",CONCATENATE(D23,"|",IF(ISBLANK(E23),"-",E23),"|"))</f>
        <v>トロス|-|</v>
      </c>
      <c r="H70" s="50"/>
      <c r="I70" s="161" t="str">
        <f t="shared" ref="I70:I82" ca="1" si="100">IF($A70&gt;=$B$2,"",CONCATENATE(F23,"|",IF(ISBLANK(G23),"-",G23),"|"))</f>
        <v>セビ商|-|</v>
      </c>
      <c r="J70" s="50"/>
      <c r="K70" s="161" t="str">
        <f t="shared" ref="K70:K82" ca="1" si="101">IF($A70&gt;=$B$2,"",CONCATENATE(H23,"|",IF(ISBLANK(I23),"-",I23),"|"))</f>
        <v>シロB|-|</v>
      </c>
      <c r="L70" s="50"/>
      <c r="M70" s="161" t="str">
        <f t="shared" ref="M70:M82" ca="1" si="102">IF($B$64&gt;=M$66,IF($A70&gt;=$B$2,"",CONCATENATE(J23,"|",IF(ISBLANK(K23),"-",K23),"|")),"")</f>
        <v>OLP|-|</v>
      </c>
      <c r="N70" s="161"/>
      <c r="O70" s="161" t="str">
        <f t="shared" ref="O70:O82" ca="1" si="103">IF($B$64&gt;=O$66,IF($A70&gt;=$B$2,"",CONCATENATE(L23,"|",IF(ISBLANK(M23),"-",M23),"|")),"")</f>
        <v>ジオン|-|</v>
      </c>
      <c r="P70" s="162"/>
      <c r="R70" s="130"/>
      <c r="S70" s="130"/>
      <c r="T70" s="237"/>
      <c r="U70" s="237"/>
      <c r="V70" s="237"/>
      <c r="W70" s="237"/>
      <c r="X70" s="237"/>
      <c r="Y70" s="237"/>
      <c r="Z70" s="237"/>
      <c r="AA70" s="237"/>
      <c r="AB70" s="237"/>
      <c r="AE70" s="43"/>
      <c r="AF70" s="44"/>
      <c r="AG70" s="45">
        <f ca="1">AO62</f>
        <v>1</v>
      </c>
      <c r="AH70" s="121">
        <f t="shared" ref="AH70:AU70" ca="1" si="104">IF(ISNA(AH15),0,IF(AH15="",0,IF(AH$62=$AG70,1,0)*AH15))</f>
        <v>0</v>
      </c>
      <c r="AI70" s="121">
        <f t="shared" ca="1" si="104"/>
        <v>0</v>
      </c>
      <c r="AJ70" s="121">
        <f t="shared" ca="1" si="104"/>
        <v>0</v>
      </c>
      <c r="AK70" s="121">
        <f t="shared" ca="1" si="104"/>
        <v>0</v>
      </c>
      <c r="AL70" s="121">
        <f t="shared" ca="1" si="104"/>
        <v>0</v>
      </c>
      <c r="AM70" s="121">
        <f t="shared" ca="1" si="104"/>
        <v>0</v>
      </c>
      <c r="AN70" s="121">
        <f t="shared" ca="1" si="104"/>
        <v>0</v>
      </c>
      <c r="AO70" s="121">
        <f t="shared" si="104"/>
        <v>0</v>
      </c>
      <c r="AP70" s="121">
        <f t="shared" ca="1" si="104"/>
        <v>0</v>
      </c>
      <c r="AQ70" s="121">
        <f t="shared" ca="1" si="104"/>
        <v>0</v>
      </c>
      <c r="AR70" s="121">
        <f t="shared" ca="1" si="104"/>
        <v>0</v>
      </c>
      <c r="AS70" s="121">
        <f t="shared" ca="1" si="104"/>
        <v>0</v>
      </c>
      <c r="AT70" s="121">
        <f t="shared" ca="1" si="104"/>
        <v>0</v>
      </c>
      <c r="AU70" s="121">
        <f t="shared" ca="1" si="104"/>
        <v>0</v>
      </c>
    </row>
    <row r="71" spans="1:47">
      <c r="A71">
        <v>2</v>
      </c>
      <c r="C71" s="160"/>
      <c r="D71" s="50" t="str">
        <f t="shared" si="97"/>
        <v>| 2 |</v>
      </c>
      <c r="E71" s="161" t="str">
        <f t="shared" ca="1" si="98"/>
        <v>トロス|-|</v>
      </c>
      <c r="F71" s="50"/>
      <c r="G71" s="161" t="str">
        <f t="shared" ca="1" si="99"/>
        <v>シロB|-|</v>
      </c>
      <c r="H71" s="50"/>
      <c r="I71" s="161" t="str">
        <f t="shared" ca="1" si="100"/>
        <v>OLP|-|</v>
      </c>
      <c r="J71" s="50"/>
      <c r="K71" s="161" t="str">
        <f t="shared" ca="1" si="101"/>
        <v>ジオン|-|</v>
      </c>
      <c r="L71" s="50"/>
      <c r="M71" s="161" t="str">
        <f t="shared" ca="1" si="102"/>
        <v>プリニ|-|</v>
      </c>
      <c r="N71" s="161"/>
      <c r="O71" s="161" t="str">
        <f t="shared" ca="1" si="103"/>
        <v>FKF|-|</v>
      </c>
      <c r="P71" s="162"/>
      <c r="R71" s="130"/>
      <c r="S71" s="130"/>
      <c r="T71" s="130"/>
      <c r="AE71" s="43"/>
      <c r="AF71" s="44"/>
      <c r="AG71" s="45">
        <f ca="1">AP62</f>
        <v>1</v>
      </c>
      <c r="AH71" s="121">
        <f t="shared" ref="AH71:AU71" ca="1" si="105">IF(ISNA(AH16),0,IF(AH16="",0,IF(AH$62=$AG71,1,0)*AH16))</f>
        <v>0</v>
      </c>
      <c r="AI71" s="121">
        <f t="shared" ca="1" si="105"/>
        <v>0</v>
      </c>
      <c r="AJ71" s="121">
        <f t="shared" ca="1" si="105"/>
        <v>0</v>
      </c>
      <c r="AK71" s="121">
        <f t="shared" ca="1" si="105"/>
        <v>0</v>
      </c>
      <c r="AL71" s="121">
        <f t="shared" ca="1" si="105"/>
        <v>0</v>
      </c>
      <c r="AM71" s="121">
        <f t="shared" ca="1" si="105"/>
        <v>0</v>
      </c>
      <c r="AN71" s="121">
        <f t="shared" ca="1" si="105"/>
        <v>0</v>
      </c>
      <c r="AO71" s="121">
        <f t="shared" ca="1" si="105"/>
        <v>0</v>
      </c>
      <c r="AP71" s="121">
        <f t="shared" si="105"/>
        <v>0</v>
      </c>
      <c r="AQ71" s="121">
        <f t="shared" ca="1" si="105"/>
        <v>0</v>
      </c>
      <c r="AR71" s="121">
        <f t="shared" ca="1" si="105"/>
        <v>0</v>
      </c>
      <c r="AS71" s="121">
        <f t="shared" ca="1" si="105"/>
        <v>0</v>
      </c>
      <c r="AT71" s="121">
        <f t="shared" ca="1" si="105"/>
        <v>0</v>
      </c>
      <c r="AU71" s="121">
        <f t="shared" ca="1" si="105"/>
        <v>0</v>
      </c>
    </row>
    <row r="72" spans="1:47">
      <c r="A72">
        <v>3</v>
      </c>
      <c r="C72" s="160"/>
      <c r="D72" s="50" t="str">
        <f t="shared" si="97"/>
        <v>| 3 |</v>
      </c>
      <c r="E72" s="161" t="str">
        <f t="shared" ca="1" si="98"/>
        <v>セビ商|-|</v>
      </c>
      <c r="F72" s="50"/>
      <c r="G72" s="161" t="str">
        <f t="shared" ca="1" si="99"/>
        <v>ジオン|-|</v>
      </c>
      <c r="H72" s="50"/>
      <c r="I72" s="161" t="str">
        <f t="shared" ca="1" si="100"/>
        <v>プリニ|-|</v>
      </c>
      <c r="J72" s="50"/>
      <c r="K72" s="161" t="str">
        <f t="shared" ca="1" si="101"/>
        <v>FKF|-|</v>
      </c>
      <c r="L72" s="50"/>
      <c r="M72" s="161" t="str">
        <f t="shared" ca="1" si="102"/>
        <v>DIS|-|</v>
      </c>
      <c r="N72" s="161"/>
      <c r="O72" s="161" t="str">
        <f t="shared" ca="1" si="103"/>
        <v>BSF|-|</v>
      </c>
      <c r="P72" s="162"/>
      <c r="R72" s="130"/>
      <c r="S72" s="130"/>
      <c r="T72" s="130"/>
      <c r="AE72" s="43"/>
      <c r="AF72" s="44"/>
      <c r="AG72" s="45">
        <f ca="1">AQ$62</f>
        <v>1</v>
      </c>
      <c r="AH72" s="121">
        <f t="shared" ref="AH72:AU72" ca="1" si="106">IF(ISNA(AH17),0,IF(AH17="",0,IF(AH$62=$AG72,1,0)*AH17))</f>
        <v>0</v>
      </c>
      <c r="AI72" s="121">
        <f t="shared" ca="1" si="106"/>
        <v>0</v>
      </c>
      <c r="AJ72" s="121">
        <f t="shared" ca="1" si="106"/>
        <v>0</v>
      </c>
      <c r="AK72" s="121">
        <f t="shared" ca="1" si="106"/>
        <v>0</v>
      </c>
      <c r="AL72" s="121">
        <f t="shared" ca="1" si="106"/>
        <v>0</v>
      </c>
      <c r="AM72" s="121">
        <f t="shared" ca="1" si="106"/>
        <v>0</v>
      </c>
      <c r="AN72" s="121">
        <f t="shared" ca="1" si="106"/>
        <v>0</v>
      </c>
      <c r="AO72" s="121">
        <f t="shared" ca="1" si="106"/>
        <v>0</v>
      </c>
      <c r="AP72" s="121">
        <f t="shared" ca="1" si="106"/>
        <v>0</v>
      </c>
      <c r="AQ72" s="121">
        <f t="shared" si="106"/>
        <v>0</v>
      </c>
      <c r="AR72" s="121">
        <f t="shared" ca="1" si="106"/>
        <v>0</v>
      </c>
      <c r="AS72" s="121">
        <f t="shared" ca="1" si="106"/>
        <v>0</v>
      </c>
      <c r="AT72" s="121">
        <f t="shared" ca="1" si="106"/>
        <v>0</v>
      </c>
      <c r="AU72" s="121">
        <f t="shared" ca="1" si="106"/>
        <v>0</v>
      </c>
    </row>
    <row r="73" spans="1:47">
      <c r="A73">
        <v>4</v>
      </c>
      <c r="C73" s="160"/>
      <c r="D73" s="50" t="str">
        <f t="shared" si="97"/>
        <v>| 4 |</v>
      </c>
      <c r="E73" s="161" t="str">
        <f t="shared" ca="1" si="98"/>
        <v>シロB|-|</v>
      </c>
      <c r="F73" s="50"/>
      <c r="G73" s="161" t="str">
        <f t="shared" ca="1" si="99"/>
        <v>FKF|-|</v>
      </c>
      <c r="H73" s="50"/>
      <c r="I73" s="161" t="str">
        <f t="shared" ca="1" si="100"/>
        <v>DIS|-|</v>
      </c>
      <c r="J73" s="50"/>
      <c r="K73" s="161" t="str">
        <f t="shared" ca="1" si="101"/>
        <v>BSF|-|</v>
      </c>
      <c r="L73" s="50"/>
      <c r="M73" s="161" t="str">
        <f t="shared" ca="1" si="102"/>
        <v>ヘレス|-|</v>
      </c>
      <c r="N73" s="161"/>
      <c r="O73" s="161" t="str">
        <f t="shared" ca="1" si="103"/>
        <v>ワンピ|-|</v>
      </c>
      <c r="P73" s="162"/>
      <c r="R73" s="130"/>
      <c r="S73" s="130"/>
      <c r="T73" s="130"/>
      <c r="AE73" s="43"/>
      <c r="AF73" s="44"/>
      <c r="AG73" s="45">
        <f ca="1">AR$62</f>
        <v>1</v>
      </c>
      <c r="AH73" s="121">
        <f t="shared" ref="AH73:AU73" ca="1" si="107">IF(ISNA(AH18),0,IF(AH18="",0,IF(AH$62=$AG73,1,0)*AH18))</f>
        <v>0</v>
      </c>
      <c r="AI73" s="121">
        <f t="shared" ca="1" si="107"/>
        <v>0</v>
      </c>
      <c r="AJ73" s="121">
        <f t="shared" ca="1" si="107"/>
        <v>0</v>
      </c>
      <c r="AK73" s="121">
        <f t="shared" ca="1" si="107"/>
        <v>0</v>
      </c>
      <c r="AL73" s="121">
        <f t="shared" ca="1" si="107"/>
        <v>0</v>
      </c>
      <c r="AM73" s="121">
        <f t="shared" ca="1" si="107"/>
        <v>0</v>
      </c>
      <c r="AN73" s="121">
        <f t="shared" ca="1" si="107"/>
        <v>0</v>
      </c>
      <c r="AO73" s="121">
        <f t="shared" ca="1" si="107"/>
        <v>0</v>
      </c>
      <c r="AP73" s="121">
        <f t="shared" ca="1" si="107"/>
        <v>0</v>
      </c>
      <c r="AQ73" s="121">
        <f t="shared" ca="1" si="107"/>
        <v>0</v>
      </c>
      <c r="AR73" s="121">
        <f t="shared" si="107"/>
        <v>0</v>
      </c>
      <c r="AS73" s="121">
        <f t="shared" ca="1" si="107"/>
        <v>0</v>
      </c>
      <c r="AT73" s="121">
        <f t="shared" ca="1" si="107"/>
        <v>0</v>
      </c>
      <c r="AU73" s="121">
        <f t="shared" ca="1" si="107"/>
        <v>0</v>
      </c>
    </row>
    <row r="74" spans="1:47">
      <c r="A74">
        <v>5</v>
      </c>
      <c r="C74" s="160"/>
      <c r="D74" s="50" t="str">
        <f t="shared" si="97"/>
        <v>| 5 |</v>
      </c>
      <c r="E74" s="161" t="str">
        <f t="shared" ca="1" si="98"/>
        <v>OLP|-|</v>
      </c>
      <c r="F74" s="50"/>
      <c r="G74" s="161" t="str">
        <f t="shared" ca="1" si="99"/>
        <v>BSF|-|</v>
      </c>
      <c r="H74" s="50"/>
      <c r="I74" s="161" t="str">
        <f t="shared" ca="1" si="100"/>
        <v>ヘレス|-|</v>
      </c>
      <c r="J74" s="50"/>
      <c r="K74" s="161" t="str">
        <f t="shared" ca="1" si="101"/>
        <v>ワンピ|-|</v>
      </c>
      <c r="L74" s="50"/>
      <c r="M74" s="161" t="str">
        <f t="shared" ca="1" si="102"/>
        <v>トロス|-|</v>
      </c>
      <c r="N74" s="161"/>
      <c r="O74" s="161" t="str">
        <f t="shared" ca="1" si="103"/>
        <v>セビ商|-|</v>
      </c>
      <c r="P74" s="162"/>
      <c r="R74" s="130"/>
      <c r="S74" s="130"/>
      <c r="T74" s="130"/>
      <c r="AE74" s="43"/>
      <c r="AF74" s="44"/>
      <c r="AG74" s="45">
        <f ca="1">AS$62</f>
        <v>1</v>
      </c>
      <c r="AH74" s="121">
        <f t="shared" ref="AH74:AU74" ca="1" si="108">IF(ISNA(AH19),0,IF(AH19="",0,IF(AH$62=$AG74,1,0)*AH19))</f>
        <v>0</v>
      </c>
      <c r="AI74" s="121">
        <f t="shared" ca="1" si="108"/>
        <v>0</v>
      </c>
      <c r="AJ74" s="121">
        <f t="shared" ca="1" si="108"/>
        <v>0</v>
      </c>
      <c r="AK74" s="121">
        <f t="shared" ca="1" si="108"/>
        <v>0</v>
      </c>
      <c r="AL74" s="121">
        <f t="shared" ca="1" si="108"/>
        <v>0</v>
      </c>
      <c r="AM74" s="121">
        <f t="shared" ca="1" si="108"/>
        <v>0</v>
      </c>
      <c r="AN74" s="121">
        <f t="shared" ca="1" si="108"/>
        <v>0</v>
      </c>
      <c r="AO74" s="121">
        <f t="shared" ca="1" si="108"/>
        <v>0</v>
      </c>
      <c r="AP74" s="121">
        <f t="shared" ca="1" si="108"/>
        <v>0</v>
      </c>
      <c r="AQ74" s="121">
        <f t="shared" ca="1" si="108"/>
        <v>0</v>
      </c>
      <c r="AR74" s="121">
        <f t="shared" ca="1" si="108"/>
        <v>0</v>
      </c>
      <c r="AS74" s="121">
        <f t="shared" si="108"/>
        <v>0</v>
      </c>
      <c r="AT74" s="121">
        <f t="shared" ca="1" si="108"/>
        <v>0</v>
      </c>
      <c r="AU74" s="121">
        <f t="shared" ca="1" si="108"/>
        <v>0</v>
      </c>
    </row>
    <row r="75" spans="1:47">
      <c r="A75">
        <v>6</v>
      </c>
      <c r="C75" s="160"/>
      <c r="D75" s="50" t="str">
        <f t="shared" si="97"/>
        <v>| 6 |</v>
      </c>
      <c r="E75" s="161" t="str">
        <f t="shared" ca="1" si="98"/>
        <v>ジオン|-|</v>
      </c>
      <c r="F75" s="50"/>
      <c r="G75" s="161" t="str">
        <f t="shared" ca="1" si="99"/>
        <v>ワンピ|-|</v>
      </c>
      <c r="H75" s="50"/>
      <c r="I75" s="161" t="str">
        <f t="shared" ca="1" si="100"/>
        <v>トロス|-|</v>
      </c>
      <c r="J75" s="50"/>
      <c r="K75" s="161" t="str">
        <f t="shared" ca="1" si="101"/>
        <v>セビ商|-|</v>
      </c>
      <c r="L75" s="50"/>
      <c r="M75" s="161" t="str">
        <f t="shared" ca="1" si="102"/>
        <v>シロB|-|</v>
      </c>
      <c r="N75" s="161"/>
      <c r="O75" s="161" t="str">
        <f t="shared" ca="1" si="103"/>
        <v>OLP|-|</v>
      </c>
      <c r="P75" s="162"/>
      <c r="R75" s="130"/>
      <c r="S75" s="130"/>
      <c r="T75" s="130"/>
      <c r="AE75" s="43"/>
      <c r="AF75" s="44"/>
      <c r="AG75" s="45">
        <f ca="1">AT$62</f>
        <v>1</v>
      </c>
      <c r="AH75" s="121">
        <f t="shared" ref="AH75:AU75" ca="1" si="109">IF(ISNA(AH20),0,IF(AH20="",0,IF(AH$62=$AG75,1,0)*AH20))</f>
        <v>0</v>
      </c>
      <c r="AI75" s="121">
        <f t="shared" ca="1" si="109"/>
        <v>0</v>
      </c>
      <c r="AJ75" s="121">
        <f t="shared" ca="1" si="109"/>
        <v>0</v>
      </c>
      <c r="AK75" s="121">
        <f t="shared" ca="1" si="109"/>
        <v>0</v>
      </c>
      <c r="AL75" s="121">
        <f t="shared" ca="1" si="109"/>
        <v>0</v>
      </c>
      <c r="AM75" s="121">
        <f t="shared" ca="1" si="109"/>
        <v>0</v>
      </c>
      <c r="AN75" s="121">
        <f t="shared" ca="1" si="109"/>
        <v>0</v>
      </c>
      <c r="AO75" s="121">
        <f t="shared" ca="1" si="109"/>
        <v>0</v>
      </c>
      <c r="AP75" s="121">
        <f t="shared" ca="1" si="109"/>
        <v>0</v>
      </c>
      <c r="AQ75" s="121">
        <f t="shared" ca="1" si="109"/>
        <v>0</v>
      </c>
      <c r="AR75" s="121">
        <f t="shared" ca="1" si="109"/>
        <v>0</v>
      </c>
      <c r="AS75" s="121">
        <f t="shared" ca="1" si="109"/>
        <v>0</v>
      </c>
      <c r="AT75" s="121">
        <f t="shared" si="109"/>
        <v>0</v>
      </c>
      <c r="AU75" s="121">
        <f t="shared" ca="1" si="109"/>
        <v>0</v>
      </c>
    </row>
    <row r="76" spans="1:47">
      <c r="A76">
        <v>7</v>
      </c>
      <c r="C76" s="160"/>
      <c r="D76" s="50" t="str">
        <f t="shared" si="97"/>
        <v>| 7 |</v>
      </c>
      <c r="E76" s="161" t="str">
        <f t="shared" ca="1" si="98"/>
        <v>プリニ|-|</v>
      </c>
      <c r="F76" s="50"/>
      <c r="G76" s="161" t="str">
        <f t="shared" ca="1" si="99"/>
        <v>セビ商|-|</v>
      </c>
      <c r="H76" s="50"/>
      <c r="I76" s="161" t="str">
        <f t="shared" ca="1" si="100"/>
        <v>シロB|-|</v>
      </c>
      <c r="J76" s="50"/>
      <c r="K76" s="161" t="str">
        <f t="shared" ca="1" si="101"/>
        <v>OLP|-|</v>
      </c>
      <c r="L76" s="50"/>
      <c r="M76" s="161" t="str">
        <f t="shared" ca="1" si="102"/>
        <v>ジオン|-|</v>
      </c>
      <c r="N76" s="161"/>
      <c r="O76" s="161" t="str">
        <f t="shared" ca="1" si="103"/>
        <v>休み|-|</v>
      </c>
      <c r="P76" s="162"/>
      <c r="R76" s="130"/>
      <c r="S76" s="130"/>
      <c r="T76" s="130"/>
      <c r="AE76" s="43"/>
      <c r="AF76" s="44"/>
      <c r="AG76" s="45">
        <f ca="1">AU$62</f>
        <v>1</v>
      </c>
      <c r="AH76" s="121">
        <f t="shared" ref="AH76:AU76" ca="1" si="110">IF(ISNA(AH21),0,IF(AH21="",0,IF(AH$62=$AG76,1,0)*AH21))</f>
        <v>0</v>
      </c>
      <c r="AI76" s="121">
        <f t="shared" ca="1" si="110"/>
        <v>0</v>
      </c>
      <c r="AJ76" s="121">
        <f t="shared" ca="1" si="110"/>
        <v>0</v>
      </c>
      <c r="AK76" s="121">
        <f t="shared" ca="1" si="110"/>
        <v>0</v>
      </c>
      <c r="AL76" s="121">
        <f t="shared" ca="1" si="110"/>
        <v>0</v>
      </c>
      <c r="AM76" s="121">
        <f t="shared" ca="1" si="110"/>
        <v>0</v>
      </c>
      <c r="AN76" s="121">
        <f t="shared" ca="1" si="110"/>
        <v>0</v>
      </c>
      <c r="AO76" s="121">
        <f t="shared" ca="1" si="110"/>
        <v>0</v>
      </c>
      <c r="AP76" s="121">
        <f t="shared" ca="1" si="110"/>
        <v>0</v>
      </c>
      <c r="AQ76" s="121">
        <f t="shared" ca="1" si="110"/>
        <v>0</v>
      </c>
      <c r="AR76" s="121">
        <f t="shared" ca="1" si="110"/>
        <v>0</v>
      </c>
      <c r="AS76" s="121">
        <f t="shared" ca="1" si="110"/>
        <v>0</v>
      </c>
      <c r="AT76" s="121">
        <f t="shared" ca="1" si="110"/>
        <v>0</v>
      </c>
      <c r="AU76" s="121">
        <f t="shared" si="110"/>
        <v>0</v>
      </c>
    </row>
    <row r="77" spans="1:47">
      <c r="A77">
        <v>8</v>
      </c>
      <c r="C77" s="160"/>
      <c r="D77" s="50" t="str">
        <f t="shared" si="97"/>
        <v>| 8 |</v>
      </c>
      <c r="E77" s="161" t="str">
        <f t="shared" ca="1" si="98"/>
        <v>FKF|-|</v>
      </c>
      <c r="F77" s="50"/>
      <c r="G77" s="161" t="str">
        <f t="shared" ca="1" si="99"/>
        <v>OLP|-|</v>
      </c>
      <c r="H77" s="50"/>
      <c r="I77" s="161" t="str">
        <f t="shared" ca="1" si="100"/>
        <v>ジオン|-|</v>
      </c>
      <c r="J77" s="50"/>
      <c r="K77" s="161" t="str">
        <f t="shared" ca="1" si="101"/>
        <v>プリニ|-|</v>
      </c>
      <c r="L77" s="50"/>
      <c r="M77" s="161" t="str">
        <f t="shared" ca="1" si="102"/>
        <v>休み|-|</v>
      </c>
      <c r="N77" s="161"/>
      <c r="O77" s="161" t="str">
        <f t="shared" ca="1" si="103"/>
        <v>DIS|-|</v>
      </c>
      <c r="P77" s="162"/>
      <c r="R77" s="130"/>
      <c r="S77" s="130"/>
      <c r="T77" s="130"/>
      <c r="AE77" s="43"/>
      <c r="AF77" s="44"/>
      <c r="AH77" s="139">
        <f t="shared" ref="AH77:AU77" ca="1" si="111">AH62-SUM(AH63:AH76)/100</f>
        <v>1</v>
      </c>
      <c r="AI77" s="139">
        <f t="shared" ca="1" si="111"/>
        <v>1</v>
      </c>
      <c r="AJ77" s="139">
        <f t="shared" ca="1" si="111"/>
        <v>1</v>
      </c>
      <c r="AK77" s="139">
        <f t="shared" ca="1" si="111"/>
        <v>1</v>
      </c>
      <c r="AL77" s="139">
        <f t="shared" ca="1" si="111"/>
        <v>1</v>
      </c>
      <c r="AM77" s="139">
        <f t="shared" ca="1" si="111"/>
        <v>1</v>
      </c>
      <c r="AN77" s="139">
        <f t="shared" ca="1" si="111"/>
        <v>1</v>
      </c>
      <c r="AO77" s="139">
        <f t="shared" ca="1" si="111"/>
        <v>1</v>
      </c>
      <c r="AP77" s="139">
        <f t="shared" ca="1" si="111"/>
        <v>1</v>
      </c>
      <c r="AQ77" s="139">
        <f t="shared" ca="1" si="111"/>
        <v>1</v>
      </c>
      <c r="AR77" s="139">
        <f t="shared" ca="1" si="111"/>
        <v>1</v>
      </c>
      <c r="AS77" s="139">
        <f t="shared" ca="1" si="111"/>
        <v>1</v>
      </c>
      <c r="AT77" s="139">
        <f t="shared" ca="1" si="111"/>
        <v>1</v>
      </c>
      <c r="AU77" s="139">
        <f t="shared" ca="1" si="111"/>
        <v>1</v>
      </c>
    </row>
    <row r="78" spans="1:47">
      <c r="A78">
        <v>9</v>
      </c>
      <c r="C78" s="160"/>
      <c r="D78" s="50" t="str">
        <f t="shared" si="97"/>
        <v>| 9 |</v>
      </c>
      <c r="E78" s="161" t="str">
        <f t="shared" ca="1" si="98"/>
        <v>DIS|-|</v>
      </c>
      <c r="F78" s="50"/>
      <c r="G78" s="161" t="str">
        <f t="shared" ca="1" si="99"/>
        <v>プリニ|-|</v>
      </c>
      <c r="H78" s="50"/>
      <c r="I78" s="161" t="str">
        <f t="shared" ca="1" si="100"/>
        <v>FKF|-|</v>
      </c>
      <c r="J78" s="50"/>
      <c r="K78" s="161" t="str">
        <f t="shared" ca="1" si="101"/>
        <v>休み|-|</v>
      </c>
      <c r="L78" s="50"/>
      <c r="M78" s="161" t="str">
        <f t="shared" ca="1" si="102"/>
        <v>BSF|-|</v>
      </c>
      <c r="N78" s="161"/>
      <c r="O78" s="161" t="str">
        <f t="shared" ca="1" si="103"/>
        <v>ヘレス|-|</v>
      </c>
      <c r="P78" s="162"/>
      <c r="R78" s="130"/>
      <c r="S78" s="130"/>
      <c r="T78" s="130"/>
      <c r="AE78" s="43"/>
      <c r="AF78" s="44"/>
      <c r="AG78" t="s">
        <v>210</v>
      </c>
      <c r="AH78" s="118">
        <f t="shared" ref="AH78:AU78" ca="1" si="112">RANK(AH77,$AH$77:$AU$77,1)</f>
        <v>1</v>
      </c>
      <c r="AI78" s="119">
        <f t="shared" ca="1" si="112"/>
        <v>1</v>
      </c>
      <c r="AJ78" s="119">
        <f t="shared" ca="1" si="112"/>
        <v>1</v>
      </c>
      <c r="AK78" s="119">
        <f t="shared" ca="1" si="112"/>
        <v>1</v>
      </c>
      <c r="AL78" s="119">
        <f t="shared" ca="1" si="112"/>
        <v>1</v>
      </c>
      <c r="AM78" s="119">
        <f t="shared" ca="1" si="112"/>
        <v>1</v>
      </c>
      <c r="AN78" s="119">
        <f t="shared" ca="1" si="112"/>
        <v>1</v>
      </c>
      <c r="AO78" s="119">
        <f t="shared" ca="1" si="112"/>
        <v>1</v>
      </c>
      <c r="AP78" s="119">
        <f t="shared" ca="1" si="112"/>
        <v>1</v>
      </c>
      <c r="AQ78" s="119">
        <f t="shared" ca="1" si="112"/>
        <v>1</v>
      </c>
      <c r="AR78" s="119">
        <f t="shared" ca="1" si="112"/>
        <v>1</v>
      </c>
      <c r="AS78" s="119">
        <f t="shared" ca="1" si="112"/>
        <v>1</v>
      </c>
      <c r="AT78" s="119">
        <f t="shared" ca="1" si="112"/>
        <v>1</v>
      </c>
      <c r="AU78" s="120">
        <f t="shared" ca="1" si="112"/>
        <v>1</v>
      </c>
    </row>
    <row r="79" spans="1:47">
      <c r="A79">
        <v>10</v>
      </c>
      <c r="C79" s="160"/>
      <c r="D79" s="50" t="str">
        <f t="shared" si="97"/>
        <v>| 10 |</v>
      </c>
      <c r="E79" s="161" t="str">
        <f t="shared" ca="1" si="98"/>
        <v>BSF|-|</v>
      </c>
      <c r="F79" s="50"/>
      <c r="G79" s="161" t="str">
        <f t="shared" ca="1" si="99"/>
        <v>DIS|-|</v>
      </c>
      <c r="H79" s="50"/>
      <c r="I79" s="161" t="str">
        <f t="shared" ca="1" si="100"/>
        <v>休み|-|</v>
      </c>
      <c r="J79" s="50"/>
      <c r="K79" s="161" t="str">
        <f t="shared" ca="1" si="101"/>
        <v>ヘレス|-|</v>
      </c>
      <c r="L79" s="50"/>
      <c r="M79" s="161" t="str">
        <f t="shared" ca="1" si="102"/>
        <v>ワンピ|-|</v>
      </c>
      <c r="N79" s="161"/>
      <c r="O79" s="161" t="str">
        <f t="shared" ca="1" si="103"/>
        <v>トロス|-|</v>
      </c>
      <c r="P79" s="162"/>
      <c r="R79" s="130"/>
      <c r="S79" s="130"/>
      <c r="T79" s="130"/>
      <c r="AE79" s="43"/>
      <c r="AF79" s="44"/>
      <c r="AG79" s="45">
        <f ca="1">AH78</f>
        <v>1</v>
      </c>
      <c r="AH79" s="121">
        <f t="shared" ref="AH79:AU79" si="113">IF(ISNA(AH8),0,IF(AH8="",0,IF(AH$78=$AG79,1,0)*AH8))</f>
        <v>0</v>
      </c>
      <c r="AI79" s="121">
        <f t="shared" ca="1" si="113"/>
        <v>0</v>
      </c>
      <c r="AJ79" s="121">
        <f t="shared" ca="1" si="113"/>
        <v>0</v>
      </c>
      <c r="AK79" s="121">
        <f t="shared" ca="1" si="113"/>
        <v>0</v>
      </c>
      <c r="AL79" s="121">
        <f t="shared" ca="1" si="113"/>
        <v>0</v>
      </c>
      <c r="AM79" s="121">
        <f t="shared" ca="1" si="113"/>
        <v>0</v>
      </c>
      <c r="AN79" s="121">
        <f t="shared" ca="1" si="113"/>
        <v>0</v>
      </c>
      <c r="AO79" s="121">
        <f t="shared" ca="1" si="113"/>
        <v>0</v>
      </c>
      <c r="AP79" s="121">
        <f t="shared" ca="1" si="113"/>
        <v>0</v>
      </c>
      <c r="AQ79" s="121">
        <f t="shared" ca="1" si="113"/>
        <v>0</v>
      </c>
      <c r="AR79" s="121">
        <f t="shared" ca="1" si="113"/>
        <v>0</v>
      </c>
      <c r="AS79" s="121">
        <f t="shared" ca="1" si="113"/>
        <v>0</v>
      </c>
      <c r="AT79" s="121">
        <f t="shared" ca="1" si="113"/>
        <v>0</v>
      </c>
      <c r="AU79" s="121">
        <f t="shared" ca="1" si="113"/>
        <v>0</v>
      </c>
    </row>
    <row r="80" spans="1:47">
      <c r="A80">
        <v>11</v>
      </c>
      <c r="C80" s="160"/>
      <c r="D80" s="50" t="str">
        <f t="shared" si="97"/>
        <v>| 11 |</v>
      </c>
      <c r="E80" s="161" t="str">
        <f t="shared" ca="1" si="98"/>
        <v>ヘレス|-|</v>
      </c>
      <c r="F80" s="50"/>
      <c r="G80" s="161" t="str">
        <f t="shared" ca="1" si="99"/>
        <v>休み|-|</v>
      </c>
      <c r="H80" s="50"/>
      <c r="I80" s="161" t="str">
        <f t="shared" ca="1" si="100"/>
        <v>ワンピ|-|</v>
      </c>
      <c r="J80" s="50"/>
      <c r="K80" s="161" t="str">
        <f t="shared" ca="1" si="101"/>
        <v>トロス|-|</v>
      </c>
      <c r="L80" s="50"/>
      <c r="M80" s="161" t="str">
        <f t="shared" ca="1" si="102"/>
        <v>セビ商|-|</v>
      </c>
      <c r="N80" s="161"/>
      <c r="O80" s="161" t="str">
        <f t="shared" ca="1" si="103"/>
        <v>シロB|-|</v>
      </c>
      <c r="P80" s="162"/>
      <c r="R80" s="130"/>
      <c r="S80" s="130"/>
      <c r="T80" s="130"/>
      <c r="AE80" s="43"/>
      <c r="AF80" s="44"/>
      <c r="AG80" s="45">
        <f ca="1">AI78</f>
        <v>1</v>
      </c>
      <c r="AH80" s="121">
        <f t="shared" ref="AH80:AU80" ca="1" si="114">IF(ISNA(AH9),0,IF(AH9="",0,IF(AH$78=$AG80,1,0)*AH9))</f>
        <v>0</v>
      </c>
      <c r="AI80" s="121">
        <f t="shared" si="114"/>
        <v>0</v>
      </c>
      <c r="AJ80" s="121">
        <f t="shared" ca="1" si="114"/>
        <v>0</v>
      </c>
      <c r="AK80" s="121">
        <f t="shared" ca="1" si="114"/>
        <v>0</v>
      </c>
      <c r="AL80" s="121">
        <f t="shared" ca="1" si="114"/>
        <v>0</v>
      </c>
      <c r="AM80" s="121">
        <f t="shared" ca="1" si="114"/>
        <v>0</v>
      </c>
      <c r="AN80" s="121">
        <f t="shared" ca="1" si="114"/>
        <v>0</v>
      </c>
      <c r="AO80" s="121">
        <f t="shared" ca="1" si="114"/>
        <v>0</v>
      </c>
      <c r="AP80" s="121">
        <f t="shared" ca="1" si="114"/>
        <v>0</v>
      </c>
      <c r="AQ80" s="121">
        <f t="shared" ca="1" si="114"/>
        <v>0</v>
      </c>
      <c r="AR80" s="121">
        <f t="shared" ca="1" si="114"/>
        <v>0</v>
      </c>
      <c r="AS80" s="121">
        <f t="shared" ca="1" si="114"/>
        <v>0</v>
      </c>
      <c r="AT80" s="121">
        <f t="shared" ca="1" si="114"/>
        <v>0</v>
      </c>
      <c r="AU80" s="121">
        <f t="shared" ca="1" si="114"/>
        <v>0</v>
      </c>
    </row>
    <row r="81" spans="1:47">
      <c r="A81">
        <v>12</v>
      </c>
      <c r="C81" s="160"/>
      <c r="D81" s="50" t="str">
        <f t="shared" si="97"/>
        <v/>
      </c>
      <c r="E81" s="161" t="str">
        <f t="shared" si="98"/>
        <v/>
      </c>
      <c r="F81" s="50"/>
      <c r="G81" s="161" t="str">
        <f t="shared" si="99"/>
        <v/>
      </c>
      <c r="H81" s="50"/>
      <c r="I81" s="161" t="str">
        <f t="shared" si="100"/>
        <v/>
      </c>
      <c r="J81" s="50"/>
      <c r="K81" s="161" t="str">
        <f t="shared" si="101"/>
        <v/>
      </c>
      <c r="L81" s="50"/>
      <c r="M81" s="161" t="str">
        <f t="shared" si="102"/>
        <v/>
      </c>
      <c r="N81" s="161"/>
      <c r="O81" s="161" t="str">
        <f t="shared" si="103"/>
        <v/>
      </c>
      <c r="P81" s="162"/>
      <c r="R81" s="130"/>
      <c r="S81" s="130"/>
      <c r="T81" s="130"/>
      <c r="AE81" s="43"/>
      <c r="AF81" s="44"/>
      <c r="AG81" s="45">
        <f ca="1">AJ78</f>
        <v>1</v>
      </c>
      <c r="AH81" s="121">
        <f t="shared" ref="AH81:AU81" ca="1" si="115">IF(ISNA(AH10),0,IF(AH10="",0,IF(AH$78=$AG81,1,0)*AH10))</f>
        <v>0</v>
      </c>
      <c r="AI81" s="121">
        <f t="shared" ca="1" si="115"/>
        <v>0</v>
      </c>
      <c r="AJ81" s="121">
        <f t="shared" si="115"/>
        <v>0</v>
      </c>
      <c r="AK81" s="121">
        <f t="shared" ca="1" si="115"/>
        <v>0</v>
      </c>
      <c r="AL81" s="121">
        <f t="shared" ca="1" si="115"/>
        <v>0</v>
      </c>
      <c r="AM81" s="121">
        <f t="shared" ca="1" si="115"/>
        <v>0</v>
      </c>
      <c r="AN81" s="121">
        <f t="shared" ca="1" si="115"/>
        <v>0</v>
      </c>
      <c r="AO81" s="121">
        <f t="shared" ca="1" si="115"/>
        <v>0</v>
      </c>
      <c r="AP81" s="121">
        <f t="shared" ca="1" si="115"/>
        <v>0</v>
      </c>
      <c r="AQ81" s="121">
        <f t="shared" ca="1" si="115"/>
        <v>0</v>
      </c>
      <c r="AR81" s="121">
        <f t="shared" ca="1" si="115"/>
        <v>0</v>
      </c>
      <c r="AS81" s="121">
        <f t="shared" ca="1" si="115"/>
        <v>0</v>
      </c>
      <c r="AT81" s="121">
        <f t="shared" ca="1" si="115"/>
        <v>0</v>
      </c>
      <c r="AU81" s="121">
        <f t="shared" ca="1" si="115"/>
        <v>0</v>
      </c>
    </row>
    <row r="82" spans="1:47">
      <c r="A82">
        <v>13</v>
      </c>
      <c r="C82" s="160"/>
      <c r="D82" s="50" t="str">
        <f t="shared" si="97"/>
        <v/>
      </c>
      <c r="E82" s="161" t="str">
        <f t="shared" si="98"/>
        <v/>
      </c>
      <c r="F82" s="50"/>
      <c r="G82" s="161" t="str">
        <f t="shared" si="99"/>
        <v/>
      </c>
      <c r="H82" s="50"/>
      <c r="I82" s="161" t="str">
        <f t="shared" si="100"/>
        <v/>
      </c>
      <c r="J82" s="50"/>
      <c r="K82" s="161" t="str">
        <f t="shared" si="101"/>
        <v/>
      </c>
      <c r="L82" s="50"/>
      <c r="M82" s="161" t="str">
        <f t="shared" si="102"/>
        <v/>
      </c>
      <c r="N82" s="161"/>
      <c r="O82" s="161" t="str">
        <f t="shared" si="103"/>
        <v/>
      </c>
      <c r="P82" s="162"/>
      <c r="R82" s="130"/>
      <c r="S82" s="130"/>
      <c r="T82" s="130"/>
      <c r="AE82" s="43"/>
      <c r="AF82" s="44"/>
      <c r="AG82" s="45">
        <f ca="1">AK78</f>
        <v>1</v>
      </c>
      <c r="AH82" s="121">
        <f t="shared" ref="AH82:AU82" ca="1" si="116">IF(ISNA(AH11),0,IF(AH11="",0,IF(AH$78=$AG82,1,0)*AH11))</f>
        <v>0</v>
      </c>
      <c r="AI82" s="121">
        <f t="shared" ca="1" si="116"/>
        <v>0</v>
      </c>
      <c r="AJ82" s="121">
        <f t="shared" ca="1" si="116"/>
        <v>0</v>
      </c>
      <c r="AK82" s="121">
        <f t="shared" si="116"/>
        <v>0</v>
      </c>
      <c r="AL82" s="121">
        <f t="shared" ca="1" si="116"/>
        <v>0</v>
      </c>
      <c r="AM82" s="121">
        <f t="shared" ca="1" si="116"/>
        <v>0</v>
      </c>
      <c r="AN82" s="121">
        <f t="shared" ca="1" si="116"/>
        <v>0</v>
      </c>
      <c r="AO82" s="121">
        <f t="shared" ca="1" si="116"/>
        <v>0</v>
      </c>
      <c r="AP82" s="121">
        <f t="shared" ca="1" si="116"/>
        <v>0</v>
      </c>
      <c r="AQ82" s="121">
        <f t="shared" ca="1" si="116"/>
        <v>0</v>
      </c>
      <c r="AR82" s="121">
        <f t="shared" ca="1" si="116"/>
        <v>0</v>
      </c>
      <c r="AS82" s="121">
        <f t="shared" ca="1" si="116"/>
        <v>0</v>
      </c>
      <c r="AT82" s="121">
        <f t="shared" ca="1" si="116"/>
        <v>0</v>
      </c>
      <c r="AU82" s="121">
        <f t="shared" ca="1" si="116"/>
        <v>0</v>
      </c>
    </row>
    <row r="83" spans="1:47">
      <c r="C83" s="160"/>
      <c r="D83" s="50"/>
      <c r="E83" s="50"/>
      <c r="F83" s="50"/>
      <c r="G83" s="50"/>
      <c r="H83" s="50"/>
      <c r="I83" s="50"/>
      <c r="J83" s="50"/>
      <c r="K83" s="50"/>
      <c r="L83" s="50"/>
      <c r="M83" s="50"/>
      <c r="N83" s="50"/>
      <c r="O83" s="50"/>
      <c r="P83" s="162"/>
      <c r="Q83" s="130"/>
      <c r="R83" s="130"/>
      <c r="S83" s="130"/>
      <c r="T83" s="130"/>
      <c r="U83" s="130"/>
      <c r="V83" s="130"/>
      <c r="W83" s="130"/>
      <c r="X83" s="130"/>
      <c r="Y83" s="130"/>
      <c r="Z83" s="130"/>
      <c r="AA83" s="130"/>
      <c r="AB83" s="130"/>
      <c r="AC83" s="130"/>
      <c r="AE83" s="43"/>
      <c r="AF83" s="44"/>
      <c r="AG83" s="45">
        <f ca="1">AL78</f>
        <v>1</v>
      </c>
      <c r="AH83" s="121">
        <f t="shared" ref="AH83:AU83" ca="1" si="117">IF(ISNA(AH12),0,IF(AH12="",0,IF(AH$78=$AG83,1,0)*AH12))</f>
        <v>0</v>
      </c>
      <c r="AI83" s="121">
        <f t="shared" ca="1" si="117"/>
        <v>0</v>
      </c>
      <c r="AJ83" s="121">
        <f t="shared" ca="1" si="117"/>
        <v>0</v>
      </c>
      <c r="AK83" s="121">
        <f t="shared" ca="1" si="117"/>
        <v>0</v>
      </c>
      <c r="AL83" s="121">
        <f t="shared" si="117"/>
        <v>0</v>
      </c>
      <c r="AM83" s="121">
        <f t="shared" ca="1" si="117"/>
        <v>0</v>
      </c>
      <c r="AN83" s="121">
        <f t="shared" ca="1" si="117"/>
        <v>0</v>
      </c>
      <c r="AO83" s="121">
        <f t="shared" ca="1" si="117"/>
        <v>0</v>
      </c>
      <c r="AP83" s="121">
        <f t="shared" ca="1" si="117"/>
        <v>0</v>
      </c>
      <c r="AQ83" s="121">
        <f t="shared" ca="1" si="117"/>
        <v>0</v>
      </c>
      <c r="AR83" s="121">
        <f t="shared" ca="1" si="117"/>
        <v>0</v>
      </c>
      <c r="AS83" s="121">
        <f t="shared" ca="1" si="117"/>
        <v>0</v>
      </c>
      <c r="AT83" s="121">
        <f t="shared" ca="1" si="117"/>
        <v>0</v>
      </c>
      <c r="AU83" s="121">
        <f t="shared" ca="1" si="117"/>
        <v>0</v>
      </c>
    </row>
    <row r="84" spans="1:47">
      <c r="A84">
        <v>0</v>
      </c>
      <c r="C84" s="160"/>
      <c r="D84" s="50" t="str">
        <f>IF($B$65&gt;=E$66,IF($A84&gt;=$B$2,"",CONCATENATE("| "," |")),"")</f>
        <v>|  |</v>
      </c>
      <c r="E84" s="161" t="str">
        <f>IF($B$65&gt;=E$66,IF($A84&gt;=$B$2,"",CONCATENATE(INDEX($B$22:$AC$35,$A84+1,$B$64*2+E$66),"|",INDEX($B$22:$AC$35,$A84+1,$B$64*2+E$66+1),"|")),"")</f>
        <v>ジオン|0|</v>
      </c>
      <c r="F84" s="43"/>
      <c r="G84" s="161" t="str">
        <f>IF($B$65&gt;=G$66,IF($A84&gt;=$B$2,"",CONCATENATE(INDEX($B$22:$AC$35,$A84+1,$B$64*2+G$66+1),"|",INDEX($B$22:$AC$35,$A84+1,$B$64*2+G$66+2),"|")),"")</f>
        <v>OLP|0|</v>
      </c>
      <c r="H84" s="43"/>
      <c r="I84" s="161" t="str">
        <f>IF($B$65&gt;=I$66,IF($A84&gt;=$B$2,"",CONCATENATE(INDEX($B$22:$AC$35,$A84+1,$B$64*2+I$66*2-1),"|",INDEX($B$22:$AC$35,$A84+1,$B$64*2+I$66*2),"|")),"")</f>
        <v>シロB|0|</v>
      </c>
      <c r="J84" s="43"/>
      <c r="K84" s="161" t="str">
        <f>IF($B$65&gt;=K$66,IF($A84&gt;=$B$2,"",CONCATENATE(INDEX($B$22:$AC$35,$A84+1,$B$64*2+K$66*2-1),"|",INDEX($B$22:$AC$35,$A84+1,$B$64*2+K$66*2),"|")),"")</f>
        <v>セビ商|0|</v>
      </c>
      <c r="L84" s="43"/>
      <c r="M84" s="161" t="str">
        <f>IF($B$65&gt;=M$66,IF($A84&gt;=$B$2,"",CONCATENATE(INDEX($B$22:$AC$35,$A84+1,$B$64*2+M$66*2-1),"|",INDEX($B$22:$AC$35,$A84+1,$B$64*2+M$66*2),"|")),"")</f>
        <v>トロス|0|</v>
      </c>
      <c r="N84" s="43"/>
      <c r="O84" s="161" t="str">
        <f>IF($B$65&gt;=O$66,IF($A84&gt;=$B$2,"",CONCATENATE(INDEX($B$22:$AC$35,$A84+1,$B$64*2+O$66*2-1),"|",INDEX($B$22:$AC$35,$A84+1,$B$64*2+O$66*2),"|")),"")</f>
        <v>ワンピ|0|</v>
      </c>
      <c r="P84" s="163"/>
      <c r="Q84" s="130"/>
      <c r="S84" s="130"/>
      <c r="U84" s="130"/>
      <c r="W84" s="130"/>
      <c r="Y84" s="130"/>
      <c r="AA84" s="130"/>
      <c r="AB84" s="130"/>
      <c r="AC84" s="130"/>
      <c r="AE84" s="43"/>
      <c r="AF84" s="44"/>
      <c r="AG84" s="45">
        <f ca="1">AM78</f>
        <v>1</v>
      </c>
      <c r="AH84" s="121">
        <f t="shared" ref="AH84:AU84" ca="1" si="118">IF(ISNA(AH13),0,IF(AH13="",0,IF(AH$78=$AG84,1,0)*AH13))</f>
        <v>0</v>
      </c>
      <c r="AI84" s="121">
        <f t="shared" ca="1" si="118"/>
        <v>0</v>
      </c>
      <c r="AJ84" s="121">
        <f t="shared" ca="1" si="118"/>
        <v>0</v>
      </c>
      <c r="AK84" s="121">
        <f t="shared" ca="1" si="118"/>
        <v>0</v>
      </c>
      <c r="AL84" s="121">
        <f t="shared" ca="1" si="118"/>
        <v>0</v>
      </c>
      <c r="AM84" s="121">
        <f t="shared" si="118"/>
        <v>0</v>
      </c>
      <c r="AN84" s="121">
        <f t="shared" ca="1" si="118"/>
        <v>0</v>
      </c>
      <c r="AO84" s="121">
        <f t="shared" ca="1" si="118"/>
        <v>0</v>
      </c>
      <c r="AP84" s="121">
        <f t="shared" ca="1" si="118"/>
        <v>0</v>
      </c>
      <c r="AQ84" s="121">
        <f t="shared" ca="1" si="118"/>
        <v>0</v>
      </c>
      <c r="AR84" s="121">
        <f t="shared" ca="1" si="118"/>
        <v>0</v>
      </c>
      <c r="AS84" s="121">
        <f t="shared" ca="1" si="118"/>
        <v>0</v>
      </c>
      <c r="AT84" s="121">
        <f t="shared" ca="1" si="118"/>
        <v>0</v>
      </c>
      <c r="AU84" s="121">
        <f t="shared" ca="1" si="118"/>
        <v>0</v>
      </c>
    </row>
    <row r="85" spans="1:47">
      <c r="A85">
        <v>1</v>
      </c>
      <c r="C85" s="160"/>
      <c r="D85" s="50" t="str">
        <f t="shared" ref="D85:D97" si="119">IF($B$65&gt;=E$66,IF($A85&gt;=$B$2,"",CONCATENATE("| ",A85," |")),"")</f>
        <v>| 1 |</v>
      </c>
      <c r="E85" s="161" t="str">
        <f t="shared" ref="E85:E97" ca="1" si="120">IF($B$65&gt;=E$66,IF($A85&gt;=$B$2,"",CONCATENATE(INDEX($B$22:$AC$35,$A85+1,$B$64*2+E$66*2-1),"|",IF(ISBLANK(INDEX($B$22:$AC$35,$A85+1,$B$64*2+E$66*2)),"-",INDEX($B$22:$AC$35,$A85+1,$B$64*2+E$66*2)),"|")),"")</f>
        <v>プリニ|-|</v>
      </c>
      <c r="F85" s="43"/>
      <c r="G85" s="161" t="str">
        <f t="shared" ref="G85:G97" ca="1" si="121">IF($B$65&gt;=G$66,IF($A85&gt;=$B$2,"",CONCATENATE(INDEX($B$22:$AC$35,$A85+1,$B$64*2+G$66*2-1),"|",IF(ISBLANK(INDEX($B$22:$AC$35,$A85+1,$B$64*2+G$66*2)),"-",INDEX($B$22:$AC$35,$A85+1,$B$64*2+G$66*2)),"|")),"")</f>
        <v>FKF|-|</v>
      </c>
      <c r="H85" s="43"/>
      <c r="I85" s="161" t="str">
        <f t="shared" ref="I85:I97" ca="1" si="122">IF($B$65&gt;=I$66,IF($A85&gt;=$B$2,"",CONCATENATE(INDEX($B$22:$AC$35,$A85+1,$B$64*2+I$66*2-1),"|",IF(ISBLANK(INDEX($B$22:$AC$35,$A85+1,$B$64*2+I$66*2)),"-",INDEX($B$22:$AC$35,$A85+1,$B$64*2+I$66*2)),"|")),"")</f>
        <v>DIS|-|</v>
      </c>
      <c r="J85" s="43"/>
      <c r="K85" s="161" t="str">
        <f t="shared" ref="K85:K97" ca="1" si="123">IF($B$65&gt;=K$66,IF($A85&gt;=$B$2,"",CONCATENATE(INDEX($B$22:$AC$35,$A85+1,$B$64*2+K$66*2-1),"|",IF(ISBLANK(INDEX($B$22:$AC$35,$A85+1,$B$64*2+K$66*2)),"-",INDEX($B$22:$AC$35,$A85+1,$B$64*2+K$66*2)),"|")),"")</f>
        <v>BSF|-|</v>
      </c>
      <c r="L85" s="43"/>
      <c r="M85" s="161" t="str">
        <f t="shared" ref="M85:M97" ca="1" si="124">IF($B$65&gt;=M$66,IF($A85&gt;=$B$2,"",CONCATENATE(INDEX($B$22:$AC$35,$A85+1,$B$64*2+M$66*2-1),"|",IF(ISBLANK(INDEX($B$22:$AC$35,$A85+1,$B$64*2+M$66*2)),"-",INDEX($B$22:$AC$35,$A85+1,$B$64*2+M$66*2)),"|")),"")</f>
        <v>ヘレス|-|</v>
      </c>
      <c r="N85" s="43"/>
      <c r="O85" s="161" t="str">
        <f t="shared" ref="O85:O97" ca="1" si="125">IF($B$65&gt;=O$66,IF($A85&gt;=$B$2,"",CONCATENATE(INDEX($B$22:$AC$35,$A85+1,$B$64*2+O$66*2-1),"|",IF(ISBLANK(INDEX($B$22:$AC$35,$A85+1,$B$64*2+O$66*2)),"-",INDEX($B$22:$AC$35,$A85+1,$B$64*2+O$66*2)),"|")),"")</f>
        <v>休み|-|</v>
      </c>
      <c r="P85" s="163"/>
      <c r="Q85" s="130"/>
      <c r="S85" s="130"/>
      <c r="U85" s="130"/>
      <c r="W85" s="130"/>
      <c r="Y85" s="130"/>
      <c r="AE85" s="43"/>
      <c r="AF85" s="44"/>
      <c r="AG85" s="45">
        <f ca="1">AN78</f>
        <v>1</v>
      </c>
      <c r="AH85" s="121">
        <f t="shared" ref="AH85:AU85" ca="1" si="126">IF(ISNA(AH14),0,IF(AH14="",0,IF(AH$78=$AG85,1,0)*AH14))</f>
        <v>0</v>
      </c>
      <c r="AI85" s="121">
        <f t="shared" ca="1" si="126"/>
        <v>0</v>
      </c>
      <c r="AJ85" s="121">
        <f t="shared" ca="1" si="126"/>
        <v>0</v>
      </c>
      <c r="AK85" s="121">
        <f t="shared" ca="1" si="126"/>
        <v>0</v>
      </c>
      <c r="AL85" s="121">
        <f t="shared" ca="1" si="126"/>
        <v>0</v>
      </c>
      <c r="AM85" s="121">
        <f t="shared" ca="1" si="126"/>
        <v>0</v>
      </c>
      <c r="AN85" s="121">
        <f t="shared" si="126"/>
        <v>0</v>
      </c>
      <c r="AO85" s="121">
        <f t="shared" ca="1" si="126"/>
        <v>0</v>
      </c>
      <c r="AP85" s="121">
        <f t="shared" ca="1" si="126"/>
        <v>0</v>
      </c>
      <c r="AQ85" s="121">
        <f t="shared" ca="1" si="126"/>
        <v>0</v>
      </c>
      <c r="AR85" s="121">
        <f t="shared" ca="1" si="126"/>
        <v>0</v>
      </c>
      <c r="AS85" s="121">
        <f t="shared" ca="1" si="126"/>
        <v>0</v>
      </c>
      <c r="AT85" s="121">
        <f t="shared" ca="1" si="126"/>
        <v>0</v>
      </c>
      <c r="AU85" s="121">
        <f t="shared" ca="1" si="126"/>
        <v>0</v>
      </c>
    </row>
    <row r="86" spans="1:47">
      <c r="A86">
        <v>2</v>
      </c>
      <c r="C86" s="160"/>
      <c r="D86" s="50" t="str">
        <f t="shared" si="119"/>
        <v>| 2 |</v>
      </c>
      <c r="E86" s="161" t="str">
        <f t="shared" ca="1" si="120"/>
        <v>DIS|-|</v>
      </c>
      <c r="F86" s="43"/>
      <c r="G86" s="161" t="str">
        <f t="shared" ca="1" si="121"/>
        <v>BSF|-|</v>
      </c>
      <c r="H86" s="43"/>
      <c r="I86" s="161" t="str">
        <f t="shared" ca="1" si="122"/>
        <v>ヘレス|-|</v>
      </c>
      <c r="J86" s="43"/>
      <c r="K86" s="161" t="str">
        <f t="shared" ca="1" si="123"/>
        <v>ワンピ|-|</v>
      </c>
      <c r="L86" s="43"/>
      <c r="M86" s="161" t="str">
        <f t="shared" ca="1" si="124"/>
        <v>休み|-|</v>
      </c>
      <c r="N86" s="43"/>
      <c r="O86" s="161" t="str">
        <f t="shared" ca="1" si="125"/>
        <v>セビ商|-|</v>
      </c>
      <c r="P86" s="163"/>
      <c r="Q86" s="130"/>
      <c r="S86" s="130"/>
      <c r="U86" s="130"/>
      <c r="W86" s="130"/>
      <c r="Y86" s="130"/>
      <c r="AE86" s="43"/>
      <c r="AF86" s="44"/>
      <c r="AG86" s="45">
        <f ca="1">AO78</f>
        <v>1</v>
      </c>
      <c r="AH86" s="121">
        <f t="shared" ref="AH86:AU86" ca="1" si="127">IF(ISNA(AH15),0,IF(AH15="",0,IF(AH$78=$AG86,1,0)*AH15))</f>
        <v>0</v>
      </c>
      <c r="AI86" s="121">
        <f t="shared" ca="1" si="127"/>
        <v>0</v>
      </c>
      <c r="AJ86" s="121">
        <f t="shared" ca="1" si="127"/>
        <v>0</v>
      </c>
      <c r="AK86" s="121">
        <f t="shared" ca="1" si="127"/>
        <v>0</v>
      </c>
      <c r="AL86" s="121">
        <f t="shared" ca="1" si="127"/>
        <v>0</v>
      </c>
      <c r="AM86" s="121">
        <f t="shared" ca="1" si="127"/>
        <v>0</v>
      </c>
      <c r="AN86" s="121">
        <f t="shared" ca="1" si="127"/>
        <v>0</v>
      </c>
      <c r="AO86" s="121">
        <f t="shared" si="127"/>
        <v>0</v>
      </c>
      <c r="AP86" s="121">
        <f t="shared" ca="1" si="127"/>
        <v>0</v>
      </c>
      <c r="AQ86" s="121">
        <f t="shared" ca="1" si="127"/>
        <v>0</v>
      </c>
      <c r="AR86" s="121">
        <f t="shared" ca="1" si="127"/>
        <v>0</v>
      </c>
      <c r="AS86" s="121">
        <f t="shared" ca="1" si="127"/>
        <v>0</v>
      </c>
      <c r="AT86" s="121">
        <f t="shared" ca="1" si="127"/>
        <v>0</v>
      </c>
      <c r="AU86" s="121">
        <f t="shared" ca="1" si="127"/>
        <v>0</v>
      </c>
    </row>
    <row r="87" spans="1:47">
      <c r="A87">
        <v>3</v>
      </c>
      <c r="C87" s="160"/>
      <c r="D87" s="50" t="str">
        <f t="shared" si="119"/>
        <v>| 3 |</v>
      </c>
      <c r="E87" s="161" t="str">
        <f t="shared" ca="1" si="120"/>
        <v>ヘレス|-|</v>
      </c>
      <c r="F87" s="43"/>
      <c r="G87" s="161" t="str">
        <f t="shared" ca="1" si="121"/>
        <v>ワンピ|-|</v>
      </c>
      <c r="H87" s="43"/>
      <c r="I87" s="161" t="str">
        <f t="shared" ca="1" si="122"/>
        <v>トロス|-|</v>
      </c>
      <c r="J87" s="43"/>
      <c r="K87" s="161" t="str">
        <f t="shared" ca="1" si="123"/>
        <v>休み|-|</v>
      </c>
      <c r="L87" s="43"/>
      <c r="M87" s="161" t="str">
        <f t="shared" ca="1" si="124"/>
        <v>シロB|-|</v>
      </c>
      <c r="N87" s="43"/>
      <c r="O87" s="161" t="str">
        <f t="shared" ca="1" si="125"/>
        <v>OLP|-|</v>
      </c>
      <c r="P87" s="163"/>
      <c r="Q87" s="130"/>
      <c r="S87" s="130"/>
      <c r="U87" s="130"/>
      <c r="W87" s="130"/>
      <c r="Y87" s="130"/>
      <c r="AE87" s="43"/>
      <c r="AF87" s="44"/>
      <c r="AG87" s="45">
        <f ca="1">AP78</f>
        <v>1</v>
      </c>
      <c r="AH87" s="121">
        <f t="shared" ref="AH87:AU87" ca="1" si="128">IF(ISNA(AH16),0,IF(AH16="",0,IF(AH$78=$AG87,1,0)*AH16))</f>
        <v>0</v>
      </c>
      <c r="AI87" s="121">
        <f t="shared" ca="1" si="128"/>
        <v>0</v>
      </c>
      <c r="AJ87" s="121">
        <f t="shared" ca="1" si="128"/>
        <v>0</v>
      </c>
      <c r="AK87" s="121">
        <f t="shared" ca="1" si="128"/>
        <v>0</v>
      </c>
      <c r="AL87" s="121">
        <f t="shared" ca="1" si="128"/>
        <v>0</v>
      </c>
      <c r="AM87" s="121">
        <f t="shared" ca="1" si="128"/>
        <v>0</v>
      </c>
      <c r="AN87" s="121">
        <f t="shared" ca="1" si="128"/>
        <v>0</v>
      </c>
      <c r="AO87" s="121">
        <f t="shared" ca="1" si="128"/>
        <v>0</v>
      </c>
      <c r="AP87" s="121">
        <f t="shared" si="128"/>
        <v>0</v>
      </c>
      <c r="AQ87" s="121">
        <f t="shared" ca="1" si="128"/>
        <v>0</v>
      </c>
      <c r="AR87" s="121">
        <f t="shared" ca="1" si="128"/>
        <v>0</v>
      </c>
      <c r="AS87" s="121">
        <f t="shared" ca="1" si="128"/>
        <v>0</v>
      </c>
      <c r="AT87" s="121">
        <f t="shared" ca="1" si="128"/>
        <v>0</v>
      </c>
      <c r="AU87" s="121">
        <f t="shared" ca="1" si="128"/>
        <v>0</v>
      </c>
    </row>
    <row r="88" spans="1:47">
      <c r="A88">
        <v>4</v>
      </c>
      <c r="C88" s="160"/>
      <c r="D88" s="50" t="str">
        <f t="shared" si="119"/>
        <v>| 4 |</v>
      </c>
      <c r="E88" s="161" t="str">
        <f t="shared" ca="1" si="120"/>
        <v>トロス|-|</v>
      </c>
      <c r="F88" s="43"/>
      <c r="G88" s="161" t="str">
        <f t="shared" ca="1" si="121"/>
        <v>セビ商|-|</v>
      </c>
      <c r="H88" s="43"/>
      <c r="I88" s="161" t="str">
        <f t="shared" ca="1" si="122"/>
        <v>休み|-|</v>
      </c>
      <c r="J88" s="43"/>
      <c r="K88" s="161" t="str">
        <f t="shared" ca="1" si="123"/>
        <v>OLP|-|</v>
      </c>
      <c r="L88" s="43"/>
      <c r="M88" s="161" t="str">
        <f t="shared" ca="1" si="124"/>
        <v>ジオン|-|</v>
      </c>
      <c r="N88" s="43"/>
      <c r="O88" s="161" t="str">
        <f t="shared" ca="1" si="125"/>
        <v>プリニ|-|</v>
      </c>
      <c r="P88" s="163"/>
      <c r="Q88" s="130"/>
      <c r="S88" s="130"/>
      <c r="U88" s="130"/>
      <c r="W88" s="130"/>
      <c r="Y88" s="130"/>
      <c r="AE88" s="43"/>
      <c r="AF88" s="44"/>
      <c r="AG88" s="45">
        <f ca="1">AQ$78</f>
        <v>1</v>
      </c>
      <c r="AH88" s="121">
        <f t="shared" ref="AH88:AU88" ca="1" si="129">IF(ISNA(AH17),0,IF(AH17="",0,IF(AH$78=$AG88,1,0)*AH17))</f>
        <v>0</v>
      </c>
      <c r="AI88" s="121">
        <f t="shared" ca="1" si="129"/>
        <v>0</v>
      </c>
      <c r="AJ88" s="121">
        <f t="shared" ca="1" si="129"/>
        <v>0</v>
      </c>
      <c r="AK88" s="121">
        <f t="shared" ca="1" si="129"/>
        <v>0</v>
      </c>
      <c r="AL88" s="121">
        <f t="shared" ca="1" si="129"/>
        <v>0</v>
      </c>
      <c r="AM88" s="121">
        <f t="shared" ca="1" si="129"/>
        <v>0</v>
      </c>
      <c r="AN88" s="121">
        <f t="shared" ca="1" si="129"/>
        <v>0</v>
      </c>
      <c r="AO88" s="121">
        <f t="shared" ca="1" si="129"/>
        <v>0</v>
      </c>
      <c r="AP88" s="121">
        <f t="shared" ca="1" si="129"/>
        <v>0</v>
      </c>
      <c r="AQ88" s="121">
        <f t="shared" si="129"/>
        <v>0</v>
      </c>
      <c r="AR88" s="121">
        <f t="shared" ca="1" si="129"/>
        <v>0</v>
      </c>
      <c r="AS88" s="121">
        <f t="shared" ca="1" si="129"/>
        <v>0</v>
      </c>
      <c r="AT88" s="121">
        <f t="shared" ca="1" si="129"/>
        <v>0</v>
      </c>
      <c r="AU88" s="121">
        <f t="shared" ca="1" si="129"/>
        <v>0</v>
      </c>
    </row>
    <row r="89" spans="1:47">
      <c r="A89">
        <v>5</v>
      </c>
      <c r="C89" s="160"/>
      <c r="D89" s="50" t="str">
        <f t="shared" si="119"/>
        <v>| 5 |</v>
      </c>
      <c r="E89" s="161" t="str">
        <f t="shared" ca="1" si="120"/>
        <v>シロB|-|</v>
      </c>
      <c r="F89" s="43"/>
      <c r="G89" s="161" t="str">
        <f t="shared" ca="1" si="121"/>
        <v>休み|-|</v>
      </c>
      <c r="H89" s="43"/>
      <c r="I89" s="161" t="str">
        <f t="shared" ca="1" si="122"/>
        <v>ジオン|-|</v>
      </c>
      <c r="J89" s="43"/>
      <c r="K89" s="161" t="str">
        <f t="shared" ca="1" si="123"/>
        <v>プリニ|-|</v>
      </c>
      <c r="L89" s="43"/>
      <c r="M89" s="161" t="str">
        <f t="shared" ca="1" si="124"/>
        <v>FKF|-|</v>
      </c>
      <c r="N89" s="43"/>
      <c r="O89" s="161" t="str">
        <f t="shared" ca="1" si="125"/>
        <v>DIS|-|</v>
      </c>
      <c r="P89" s="163"/>
      <c r="Q89" s="130"/>
      <c r="S89" s="130"/>
      <c r="U89" s="130"/>
      <c r="W89" s="130"/>
      <c r="Y89" s="130"/>
      <c r="AE89" s="43"/>
      <c r="AF89" s="44"/>
      <c r="AG89" s="45">
        <f ca="1">AR$78</f>
        <v>1</v>
      </c>
      <c r="AH89" s="121">
        <f t="shared" ref="AH89:AU89" ca="1" si="130">IF(ISNA(AH18),0,IF(AH18="",0,IF(AH$78=$AG89,1,0)*AH18))</f>
        <v>0</v>
      </c>
      <c r="AI89" s="121">
        <f t="shared" ca="1" si="130"/>
        <v>0</v>
      </c>
      <c r="AJ89" s="121">
        <f t="shared" ca="1" si="130"/>
        <v>0</v>
      </c>
      <c r="AK89" s="121">
        <f t="shared" ca="1" si="130"/>
        <v>0</v>
      </c>
      <c r="AL89" s="121">
        <f t="shared" ca="1" si="130"/>
        <v>0</v>
      </c>
      <c r="AM89" s="121">
        <f t="shared" ca="1" si="130"/>
        <v>0</v>
      </c>
      <c r="AN89" s="121">
        <f t="shared" ca="1" si="130"/>
        <v>0</v>
      </c>
      <c r="AO89" s="121">
        <f t="shared" ca="1" si="130"/>
        <v>0</v>
      </c>
      <c r="AP89" s="121">
        <f t="shared" ca="1" si="130"/>
        <v>0</v>
      </c>
      <c r="AQ89" s="121">
        <f t="shared" ca="1" si="130"/>
        <v>0</v>
      </c>
      <c r="AR89" s="121">
        <f t="shared" si="130"/>
        <v>0</v>
      </c>
      <c r="AS89" s="121">
        <f t="shared" ca="1" si="130"/>
        <v>0</v>
      </c>
      <c r="AT89" s="121">
        <f t="shared" ca="1" si="130"/>
        <v>0</v>
      </c>
      <c r="AU89" s="121">
        <f t="shared" ca="1" si="130"/>
        <v>0</v>
      </c>
    </row>
    <row r="90" spans="1:47">
      <c r="A90">
        <v>6</v>
      </c>
      <c r="C90" s="160"/>
      <c r="D90" s="50" t="str">
        <f t="shared" si="119"/>
        <v>| 6 |</v>
      </c>
      <c r="E90" s="161" t="str">
        <f t="shared" ca="1" si="120"/>
        <v>休み|-|</v>
      </c>
      <c r="F90" s="43"/>
      <c r="G90" s="161" t="str">
        <f t="shared" ca="1" si="121"/>
        <v>プリニ|-|</v>
      </c>
      <c r="H90" s="43"/>
      <c r="I90" s="161" t="str">
        <f t="shared" ca="1" si="122"/>
        <v>FKF|-|</v>
      </c>
      <c r="J90" s="43"/>
      <c r="K90" s="161" t="str">
        <f t="shared" ca="1" si="123"/>
        <v>DIS|-|</v>
      </c>
      <c r="L90" s="43"/>
      <c r="M90" s="161" t="str">
        <f t="shared" ca="1" si="124"/>
        <v>BSF|-|</v>
      </c>
      <c r="N90" s="43"/>
      <c r="O90" s="161" t="str">
        <f t="shared" ca="1" si="125"/>
        <v>ヘレス|-|</v>
      </c>
      <c r="P90" s="163"/>
      <c r="Q90" s="130"/>
      <c r="S90" s="130"/>
      <c r="U90" s="130"/>
      <c r="W90" s="130"/>
      <c r="Y90" s="130"/>
      <c r="AE90" s="43"/>
      <c r="AF90" s="44"/>
      <c r="AG90" s="45">
        <f ca="1">AS$78</f>
        <v>1</v>
      </c>
      <c r="AH90" s="121">
        <f t="shared" ref="AH90:AU90" ca="1" si="131">IF(ISNA(AH19),0,IF(AH19="",0,IF(AH$78=$AG90,1,0)*AH19))</f>
        <v>0</v>
      </c>
      <c r="AI90" s="121">
        <f t="shared" ca="1" si="131"/>
        <v>0</v>
      </c>
      <c r="AJ90" s="121">
        <f t="shared" ca="1" si="131"/>
        <v>0</v>
      </c>
      <c r="AK90" s="121">
        <f t="shared" ca="1" si="131"/>
        <v>0</v>
      </c>
      <c r="AL90" s="121">
        <f t="shared" ca="1" si="131"/>
        <v>0</v>
      </c>
      <c r="AM90" s="121">
        <f t="shared" ca="1" si="131"/>
        <v>0</v>
      </c>
      <c r="AN90" s="121">
        <f t="shared" ca="1" si="131"/>
        <v>0</v>
      </c>
      <c r="AO90" s="121">
        <f t="shared" ca="1" si="131"/>
        <v>0</v>
      </c>
      <c r="AP90" s="121">
        <f t="shared" ca="1" si="131"/>
        <v>0</v>
      </c>
      <c r="AQ90" s="121">
        <f t="shared" ca="1" si="131"/>
        <v>0</v>
      </c>
      <c r="AR90" s="121">
        <f t="shared" ca="1" si="131"/>
        <v>0</v>
      </c>
      <c r="AS90" s="121">
        <f t="shared" si="131"/>
        <v>0</v>
      </c>
      <c r="AT90" s="121">
        <f t="shared" ca="1" si="131"/>
        <v>0</v>
      </c>
      <c r="AU90" s="121">
        <f t="shared" ca="1" si="131"/>
        <v>0</v>
      </c>
    </row>
    <row r="91" spans="1:47">
      <c r="A91">
        <v>7</v>
      </c>
      <c r="C91" s="160"/>
      <c r="D91" s="50" t="str">
        <f t="shared" si="119"/>
        <v>| 7 |</v>
      </c>
      <c r="E91" s="161" t="str">
        <f t="shared" ca="1" si="120"/>
        <v>FKF|-|</v>
      </c>
      <c r="F91" s="43"/>
      <c r="G91" s="161" t="str">
        <f t="shared" ca="1" si="121"/>
        <v>DIS|-|</v>
      </c>
      <c r="H91" s="43"/>
      <c r="I91" s="161" t="str">
        <f t="shared" ca="1" si="122"/>
        <v>BSF|-|</v>
      </c>
      <c r="J91" s="43"/>
      <c r="K91" s="161" t="str">
        <f t="shared" ca="1" si="123"/>
        <v>ヘレス|-|</v>
      </c>
      <c r="L91" s="43"/>
      <c r="M91" s="161" t="str">
        <f t="shared" ca="1" si="124"/>
        <v>ワンピ|-|</v>
      </c>
      <c r="N91" s="43"/>
      <c r="O91" s="161" t="str">
        <f t="shared" ca="1" si="125"/>
        <v>トロス|-|</v>
      </c>
      <c r="P91" s="163"/>
      <c r="Q91" s="130"/>
      <c r="S91" s="130"/>
      <c r="U91" s="130"/>
      <c r="W91" s="130"/>
      <c r="Y91" s="130"/>
      <c r="AE91" s="43"/>
      <c r="AF91" s="44"/>
      <c r="AG91" s="45">
        <f ca="1">AT$78</f>
        <v>1</v>
      </c>
      <c r="AH91" s="121">
        <f t="shared" ref="AH91:AU91" ca="1" si="132">IF(ISNA(AH20),0,IF(AH20="",0,IF(AH$78=$AG91,1,0)*AH20))</f>
        <v>0</v>
      </c>
      <c r="AI91" s="121">
        <f t="shared" ca="1" si="132"/>
        <v>0</v>
      </c>
      <c r="AJ91" s="121">
        <f t="shared" ca="1" si="132"/>
        <v>0</v>
      </c>
      <c r="AK91" s="121">
        <f t="shared" ca="1" si="132"/>
        <v>0</v>
      </c>
      <c r="AL91" s="121">
        <f t="shared" ca="1" si="132"/>
        <v>0</v>
      </c>
      <c r="AM91" s="121">
        <f t="shared" ca="1" si="132"/>
        <v>0</v>
      </c>
      <c r="AN91" s="121">
        <f t="shared" ca="1" si="132"/>
        <v>0</v>
      </c>
      <c r="AO91" s="121">
        <f t="shared" ca="1" si="132"/>
        <v>0</v>
      </c>
      <c r="AP91" s="121">
        <f t="shared" ca="1" si="132"/>
        <v>0</v>
      </c>
      <c r="AQ91" s="121">
        <f t="shared" ca="1" si="132"/>
        <v>0</v>
      </c>
      <c r="AR91" s="121">
        <f t="shared" ca="1" si="132"/>
        <v>0</v>
      </c>
      <c r="AS91" s="121">
        <f t="shared" ca="1" si="132"/>
        <v>0</v>
      </c>
      <c r="AT91" s="121">
        <f t="shared" si="132"/>
        <v>0</v>
      </c>
      <c r="AU91" s="121">
        <f t="shared" ca="1" si="132"/>
        <v>0</v>
      </c>
    </row>
    <row r="92" spans="1:47">
      <c r="A92">
        <v>8</v>
      </c>
      <c r="C92" s="160"/>
      <c r="D92" s="50" t="str">
        <f t="shared" si="119"/>
        <v>| 8 |</v>
      </c>
      <c r="E92" s="161" t="str">
        <f t="shared" ca="1" si="120"/>
        <v>BSF|-|</v>
      </c>
      <c r="F92" s="43"/>
      <c r="G92" s="161" t="str">
        <f t="shared" ca="1" si="121"/>
        <v>ヘレス|-|</v>
      </c>
      <c r="H92" s="43"/>
      <c r="I92" s="161" t="str">
        <f t="shared" ca="1" si="122"/>
        <v>ワンピ|-|</v>
      </c>
      <c r="J92" s="43"/>
      <c r="K92" s="161" t="str">
        <f t="shared" ca="1" si="123"/>
        <v>トロス|-|</v>
      </c>
      <c r="L92" s="43"/>
      <c r="M92" s="161" t="str">
        <f t="shared" ca="1" si="124"/>
        <v>セビ商|-|</v>
      </c>
      <c r="N92" s="43"/>
      <c r="O92" s="161" t="str">
        <f t="shared" ca="1" si="125"/>
        <v>シロB|-|</v>
      </c>
      <c r="P92" s="163"/>
      <c r="Q92" s="130"/>
      <c r="S92" s="130"/>
      <c r="U92" s="130"/>
      <c r="W92" s="130"/>
      <c r="Y92" s="130"/>
      <c r="AE92" s="43"/>
      <c r="AF92" s="44"/>
      <c r="AG92" s="45">
        <f ca="1">AU$78</f>
        <v>1</v>
      </c>
      <c r="AH92" s="121">
        <f t="shared" ref="AH92:AU92" ca="1" si="133">IF(ISNA(AH21),0,IF(AH21="",0,IF(AH$78=$AG92,1,0)*AH21))</f>
        <v>0</v>
      </c>
      <c r="AI92" s="121">
        <f t="shared" ca="1" si="133"/>
        <v>0</v>
      </c>
      <c r="AJ92" s="121">
        <f t="shared" ca="1" si="133"/>
        <v>0</v>
      </c>
      <c r="AK92" s="121">
        <f t="shared" ca="1" si="133"/>
        <v>0</v>
      </c>
      <c r="AL92" s="121">
        <f t="shared" ca="1" si="133"/>
        <v>0</v>
      </c>
      <c r="AM92" s="121">
        <f t="shared" ca="1" si="133"/>
        <v>0</v>
      </c>
      <c r="AN92" s="121">
        <f t="shared" ca="1" si="133"/>
        <v>0</v>
      </c>
      <c r="AO92" s="121">
        <f t="shared" ca="1" si="133"/>
        <v>0</v>
      </c>
      <c r="AP92" s="121">
        <f t="shared" ca="1" si="133"/>
        <v>0</v>
      </c>
      <c r="AQ92" s="121">
        <f t="shared" ca="1" si="133"/>
        <v>0</v>
      </c>
      <c r="AR92" s="121">
        <f t="shared" ca="1" si="133"/>
        <v>0</v>
      </c>
      <c r="AS92" s="121">
        <f t="shared" ca="1" si="133"/>
        <v>0</v>
      </c>
      <c r="AT92" s="121">
        <f t="shared" ca="1" si="133"/>
        <v>0</v>
      </c>
      <c r="AU92" s="121">
        <f t="shared" si="133"/>
        <v>0</v>
      </c>
    </row>
    <row r="93" spans="1:47">
      <c r="A93">
        <v>9</v>
      </c>
      <c r="C93" s="160"/>
      <c r="D93" s="50" t="str">
        <f t="shared" si="119"/>
        <v>| 9 |</v>
      </c>
      <c r="E93" s="161" t="str">
        <f t="shared" ca="1" si="120"/>
        <v>ワンピ|-|</v>
      </c>
      <c r="F93" s="43"/>
      <c r="G93" s="161" t="str">
        <f t="shared" ca="1" si="121"/>
        <v>トロス|-|</v>
      </c>
      <c r="H93" s="43"/>
      <c r="I93" s="161" t="str">
        <f t="shared" ca="1" si="122"/>
        <v>セビ商|-|</v>
      </c>
      <c r="J93" s="43"/>
      <c r="K93" s="161" t="str">
        <f t="shared" ca="1" si="123"/>
        <v>シロB|-|</v>
      </c>
      <c r="L93" s="43"/>
      <c r="M93" s="161" t="str">
        <f t="shared" ca="1" si="124"/>
        <v>OLP|-|</v>
      </c>
      <c r="N93" s="43"/>
      <c r="O93" s="161" t="str">
        <f t="shared" ca="1" si="125"/>
        <v>ジオン|-|</v>
      </c>
      <c r="P93" s="163"/>
      <c r="Q93" s="130"/>
      <c r="S93" s="130"/>
      <c r="U93" s="130"/>
      <c r="W93" s="130"/>
      <c r="Y93" s="130"/>
      <c r="AE93" s="43"/>
      <c r="AF93" s="44"/>
      <c r="AH93" s="139">
        <f t="shared" ref="AH93:AU93" ca="1" si="134">AH78-SUM(AH79:AH92)/100</f>
        <v>1</v>
      </c>
      <c r="AI93" s="139">
        <f t="shared" ca="1" si="134"/>
        <v>1</v>
      </c>
      <c r="AJ93" s="139">
        <f t="shared" ca="1" si="134"/>
        <v>1</v>
      </c>
      <c r="AK93" s="139">
        <f t="shared" ca="1" si="134"/>
        <v>1</v>
      </c>
      <c r="AL93" s="139">
        <f t="shared" ca="1" si="134"/>
        <v>1</v>
      </c>
      <c r="AM93" s="139">
        <f t="shared" ca="1" si="134"/>
        <v>1</v>
      </c>
      <c r="AN93" s="139">
        <f t="shared" ca="1" si="134"/>
        <v>1</v>
      </c>
      <c r="AO93" s="139">
        <f t="shared" ca="1" si="134"/>
        <v>1</v>
      </c>
      <c r="AP93" s="139">
        <f t="shared" ca="1" si="134"/>
        <v>1</v>
      </c>
      <c r="AQ93" s="139">
        <f t="shared" ca="1" si="134"/>
        <v>1</v>
      </c>
      <c r="AR93" s="139">
        <f t="shared" ca="1" si="134"/>
        <v>1</v>
      </c>
      <c r="AS93" s="139">
        <f t="shared" ca="1" si="134"/>
        <v>1</v>
      </c>
      <c r="AT93" s="139">
        <f t="shared" ca="1" si="134"/>
        <v>1</v>
      </c>
      <c r="AU93" s="139">
        <f t="shared" ca="1" si="134"/>
        <v>1</v>
      </c>
    </row>
    <row r="94" spans="1:47">
      <c r="A94">
        <v>10</v>
      </c>
      <c r="C94" s="160"/>
      <c r="D94" s="50" t="str">
        <f t="shared" si="119"/>
        <v>| 10 |</v>
      </c>
      <c r="E94" s="161" t="str">
        <f t="shared" ca="1" si="120"/>
        <v>セビ商|-|</v>
      </c>
      <c r="F94" s="43"/>
      <c r="G94" s="161" t="str">
        <f t="shared" ca="1" si="121"/>
        <v>シロB|-|</v>
      </c>
      <c r="H94" s="43"/>
      <c r="I94" s="161" t="str">
        <f t="shared" ca="1" si="122"/>
        <v>OLP|-|</v>
      </c>
      <c r="J94" s="43"/>
      <c r="K94" s="161" t="str">
        <f t="shared" ca="1" si="123"/>
        <v>ジオン|-|</v>
      </c>
      <c r="L94" s="43"/>
      <c r="M94" s="161" t="str">
        <f t="shared" ca="1" si="124"/>
        <v>プリニ|-|</v>
      </c>
      <c r="N94" s="43"/>
      <c r="O94" s="161" t="str">
        <f t="shared" ca="1" si="125"/>
        <v>FKF|-|</v>
      </c>
      <c r="P94" s="163"/>
      <c r="Q94" s="130"/>
      <c r="S94" s="130"/>
      <c r="U94" s="130"/>
      <c r="W94" s="130"/>
      <c r="Y94" s="130"/>
      <c r="AE94" s="43"/>
      <c r="AF94" s="44"/>
      <c r="AG94" t="s">
        <v>211</v>
      </c>
      <c r="AH94" s="118">
        <f t="shared" ref="AH94:AU94" ca="1" si="135">RANK(AH93,$AH$93:$AU$93,1)</f>
        <v>1</v>
      </c>
      <c r="AI94" s="119">
        <f t="shared" ca="1" si="135"/>
        <v>1</v>
      </c>
      <c r="AJ94" s="119">
        <f t="shared" ca="1" si="135"/>
        <v>1</v>
      </c>
      <c r="AK94" s="119">
        <f t="shared" ca="1" si="135"/>
        <v>1</v>
      </c>
      <c r="AL94" s="119">
        <f t="shared" ca="1" si="135"/>
        <v>1</v>
      </c>
      <c r="AM94" s="119">
        <f t="shared" ca="1" si="135"/>
        <v>1</v>
      </c>
      <c r="AN94" s="119">
        <f t="shared" ca="1" si="135"/>
        <v>1</v>
      </c>
      <c r="AO94" s="119">
        <f t="shared" ca="1" si="135"/>
        <v>1</v>
      </c>
      <c r="AP94" s="119">
        <f t="shared" ca="1" si="135"/>
        <v>1</v>
      </c>
      <c r="AQ94" s="119">
        <f t="shared" ca="1" si="135"/>
        <v>1</v>
      </c>
      <c r="AR94" s="119">
        <f t="shared" ca="1" si="135"/>
        <v>1</v>
      </c>
      <c r="AS94" s="119">
        <f t="shared" ca="1" si="135"/>
        <v>1</v>
      </c>
      <c r="AT94" s="119">
        <f t="shared" ca="1" si="135"/>
        <v>1</v>
      </c>
      <c r="AU94" s="120">
        <f t="shared" ca="1" si="135"/>
        <v>1</v>
      </c>
    </row>
    <row r="95" spans="1:47">
      <c r="A95">
        <v>11</v>
      </c>
      <c r="C95" s="160"/>
      <c r="D95" s="50" t="str">
        <f t="shared" si="119"/>
        <v>| 11 |</v>
      </c>
      <c r="E95" s="161" t="str">
        <f t="shared" ca="1" si="120"/>
        <v>OLP|-|</v>
      </c>
      <c r="F95" s="43"/>
      <c r="G95" s="161" t="str">
        <f t="shared" ca="1" si="121"/>
        <v>ジオン|-|</v>
      </c>
      <c r="H95" s="43"/>
      <c r="I95" s="161" t="str">
        <f t="shared" ca="1" si="122"/>
        <v>プリニ|-|</v>
      </c>
      <c r="J95" s="43"/>
      <c r="K95" s="161" t="str">
        <f t="shared" ca="1" si="123"/>
        <v>FKF|-|</v>
      </c>
      <c r="L95" s="43"/>
      <c r="M95" s="161" t="str">
        <f t="shared" ca="1" si="124"/>
        <v>DIS|-|</v>
      </c>
      <c r="N95" s="43"/>
      <c r="O95" s="161" t="str">
        <f t="shared" ca="1" si="125"/>
        <v>BSF|-|</v>
      </c>
      <c r="P95" s="163"/>
      <c r="Q95" s="130"/>
      <c r="S95" s="130"/>
      <c r="U95" s="130"/>
      <c r="W95" s="130"/>
      <c r="Y95" s="130"/>
      <c r="AE95" s="43"/>
      <c r="AF95" s="44"/>
      <c r="AG95" s="45">
        <f ca="1">AH94</f>
        <v>1</v>
      </c>
      <c r="AH95" s="121">
        <f t="shared" ref="AH95:AU95" si="136">IF(ISNA(AH8),0,IF(AH8="",0,IF(AH$94=$AG95,1,0)*AH8))</f>
        <v>0</v>
      </c>
      <c r="AI95" s="121">
        <f t="shared" ca="1" si="136"/>
        <v>0</v>
      </c>
      <c r="AJ95" s="121">
        <f t="shared" ca="1" si="136"/>
        <v>0</v>
      </c>
      <c r="AK95" s="121">
        <f t="shared" ca="1" si="136"/>
        <v>0</v>
      </c>
      <c r="AL95" s="121">
        <f t="shared" ca="1" si="136"/>
        <v>0</v>
      </c>
      <c r="AM95" s="121">
        <f t="shared" ca="1" si="136"/>
        <v>0</v>
      </c>
      <c r="AN95" s="121">
        <f t="shared" ca="1" si="136"/>
        <v>0</v>
      </c>
      <c r="AO95" s="121">
        <f t="shared" ca="1" si="136"/>
        <v>0</v>
      </c>
      <c r="AP95" s="121">
        <f t="shared" ca="1" si="136"/>
        <v>0</v>
      </c>
      <c r="AQ95" s="121">
        <f t="shared" ca="1" si="136"/>
        <v>0</v>
      </c>
      <c r="AR95" s="121">
        <f t="shared" ca="1" si="136"/>
        <v>0</v>
      </c>
      <c r="AS95" s="121">
        <f t="shared" ca="1" si="136"/>
        <v>0</v>
      </c>
      <c r="AT95" s="121">
        <f t="shared" ca="1" si="136"/>
        <v>0</v>
      </c>
      <c r="AU95" s="121">
        <f t="shared" ca="1" si="136"/>
        <v>0</v>
      </c>
    </row>
    <row r="96" spans="1:47">
      <c r="A96">
        <v>12</v>
      </c>
      <c r="C96" s="160"/>
      <c r="D96" s="50" t="str">
        <f t="shared" si="119"/>
        <v/>
      </c>
      <c r="E96" s="161" t="str">
        <f t="shared" si="120"/>
        <v/>
      </c>
      <c r="F96" s="43"/>
      <c r="G96" s="161" t="str">
        <f t="shared" si="121"/>
        <v/>
      </c>
      <c r="H96" s="43"/>
      <c r="I96" s="161" t="str">
        <f t="shared" si="122"/>
        <v/>
      </c>
      <c r="J96" s="43"/>
      <c r="K96" s="161" t="str">
        <f t="shared" si="123"/>
        <v/>
      </c>
      <c r="L96" s="43"/>
      <c r="M96" s="161" t="str">
        <f t="shared" si="124"/>
        <v/>
      </c>
      <c r="N96" s="43"/>
      <c r="O96" s="161" t="str">
        <f t="shared" si="125"/>
        <v/>
      </c>
      <c r="P96" s="163"/>
      <c r="Q96" s="130"/>
      <c r="S96" s="130"/>
      <c r="U96" s="130"/>
      <c r="W96" s="130"/>
      <c r="Y96" s="130"/>
      <c r="AE96" s="43"/>
      <c r="AF96" s="44"/>
      <c r="AG96" s="45">
        <f ca="1">AI94</f>
        <v>1</v>
      </c>
      <c r="AH96" s="121">
        <f t="shared" ref="AH96:AU96" ca="1" si="137">IF(ISNA(AH9),0,IF(AH9="",0,IF(AH$94=$AG96,1,0)*AH9))</f>
        <v>0</v>
      </c>
      <c r="AI96" s="121">
        <f t="shared" si="137"/>
        <v>0</v>
      </c>
      <c r="AJ96" s="121">
        <f t="shared" ca="1" si="137"/>
        <v>0</v>
      </c>
      <c r="AK96" s="121">
        <f t="shared" ca="1" si="137"/>
        <v>0</v>
      </c>
      <c r="AL96" s="121">
        <f t="shared" ca="1" si="137"/>
        <v>0</v>
      </c>
      <c r="AM96" s="121">
        <f t="shared" ca="1" si="137"/>
        <v>0</v>
      </c>
      <c r="AN96" s="121">
        <f t="shared" ca="1" si="137"/>
        <v>0</v>
      </c>
      <c r="AO96" s="121">
        <f t="shared" ca="1" si="137"/>
        <v>0</v>
      </c>
      <c r="AP96" s="121">
        <f t="shared" ca="1" si="137"/>
        <v>0</v>
      </c>
      <c r="AQ96" s="121">
        <f t="shared" ca="1" si="137"/>
        <v>0</v>
      </c>
      <c r="AR96" s="121">
        <f t="shared" ca="1" si="137"/>
        <v>0</v>
      </c>
      <c r="AS96" s="121">
        <f t="shared" ca="1" si="137"/>
        <v>0</v>
      </c>
      <c r="AT96" s="121">
        <f t="shared" ca="1" si="137"/>
        <v>0</v>
      </c>
      <c r="AU96" s="121">
        <f t="shared" ca="1" si="137"/>
        <v>0</v>
      </c>
    </row>
    <row r="97" spans="1:47">
      <c r="A97">
        <v>13</v>
      </c>
      <c r="C97" s="160"/>
      <c r="D97" s="50" t="str">
        <f t="shared" si="119"/>
        <v/>
      </c>
      <c r="E97" s="161" t="str">
        <f t="shared" si="120"/>
        <v/>
      </c>
      <c r="F97" s="43"/>
      <c r="G97" s="161" t="str">
        <f t="shared" si="121"/>
        <v/>
      </c>
      <c r="H97" s="43"/>
      <c r="I97" s="161" t="str">
        <f t="shared" si="122"/>
        <v/>
      </c>
      <c r="J97" s="43"/>
      <c r="K97" s="161" t="str">
        <f t="shared" si="123"/>
        <v/>
      </c>
      <c r="L97" s="43"/>
      <c r="M97" s="161" t="str">
        <f t="shared" si="124"/>
        <v/>
      </c>
      <c r="N97" s="43"/>
      <c r="O97" s="161" t="str">
        <f t="shared" si="125"/>
        <v/>
      </c>
      <c r="P97" s="163"/>
      <c r="Q97" s="130"/>
      <c r="S97" s="130"/>
      <c r="U97" s="130"/>
      <c r="W97" s="130"/>
      <c r="Y97" s="130"/>
      <c r="AE97" s="43"/>
      <c r="AF97" s="44"/>
      <c r="AG97" s="45">
        <f ca="1">AJ94</f>
        <v>1</v>
      </c>
      <c r="AH97" s="121">
        <f t="shared" ref="AH97:AU97" ca="1" si="138">IF(ISNA(AH10),0,IF(AH10="",0,IF(AH$94=$AG97,1,0)*AH10))</f>
        <v>0</v>
      </c>
      <c r="AI97" s="121">
        <f t="shared" ca="1" si="138"/>
        <v>0</v>
      </c>
      <c r="AJ97" s="121">
        <f t="shared" si="138"/>
        <v>0</v>
      </c>
      <c r="AK97" s="121">
        <f t="shared" ca="1" si="138"/>
        <v>0</v>
      </c>
      <c r="AL97" s="121">
        <f t="shared" ca="1" si="138"/>
        <v>0</v>
      </c>
      <c r="AM97" s="121">
        <f t="shared" ca="1" si="138"/>
        <v>0</v>
      </c>
      <c r="AN97" s="121">
        <f t="shared" ca="1" si="138"/>
        <v>0</v>
      </c>
      <c r="AO97" s="121">
        <f t="shared" ca="1" si="138"/>
        <v>0</v>
      </c>
      <c r="AP97" s="121">
        <f t="shared" ca="1" si="138"/>
        <v>0</v>
      </c>
      <c r="AQ97" s="121">
        <f t="shared" ca="1" si="138"/>
        <v>0</v>
      </c>
      <c r="AR97" s="121">
        <f t="shared" ca="1" si="138"/>
        <v>0</v>
      </c>
      <c r="AS97" s="121">
        <f t="shared" ca="1" si="138"/>
        <v>0</v>
      </c>
      <c r="AT97" s="121">
        <f t="shared" ca="1" si="138"/>
        <v>0</v>
      </c>
      <c r="AU97" s="121">
        <f t="shared" ca="1" si="138"/>
        <v>0</v>
      </c>
    </row>
    <row r="98" spans="1:47">
      <c r="C98" s="164"/>
      <c r="D98" s="43"/>
      <c r="E98" s="43"/>
      <c r="F98" s="43"/>
      <c r="G98" s="43"/>
      <c r="H98" s="43"/>
      <c r="I98" s="43"/>
      <c r="J98" s="43"/>
      <c r="K98" s="43"/>
      <c r="L98" s="43"/>
      <c r="M98" s="43"/>
      <c r="N98" s="43"/>
      <c r="O98" s="43"/>
      <c r="P98" s="163"/>
      <c r="AE98" s="43"/>
      <c r="AF98" s="44"/>
      <c r="AG98" s="45">
        <f ca="1">AK94</f>
        <v>1</v>
      </c>
      <c r="AH98" s="121">
        <f t="shared" ref="AH98:AU98" ca="1" si="139">IF(ISNA(AH11),0,IF(AH11="",0,IF(AH$94=$AG98,1,0)*AH11))</f>
        <v>0</v>
      </c>
      <c r="AI98" s="121">
        <f t="shared" ca="1" si="139"/>
        <v>0</v>
      </c>
      <c r="AJ98" s="121">
        <f t="shared" ca="1" si="139"/>
        <v>0</v>
      </c>
      <c r="AK98" s="121">
        <f t="shared" si="139"/>
        <v>0</v>
      </c>
      <c r="AL98" s="121">
        <f t="shared" ca="1" si="139"/>
        <v>0</v>
      </c>
      <c r="AM98" s="121">
        <f t="shared" ca="1" si="139"/>
        <v>0</v>
      </c>
      <c r="AN98" s="121">
        <f t="shared" ca="1" si="139"/>
        <v>0</v>
      </c>
      <c r="AO98" s="121">
        <f t="shared" ca="1" si="139"/>
        <v>0</v>
      </c>
      <c r="AP98" s="121">
        <f t="shared" ca="1" si="139"/>
        <v>0</v>
      </c>
      <c r="AQ98" s="121">
        <f t="shared" ca="1" si="139"/>
        <v>0</v>
      </c>
      <c r="AR98" s="121">
        <f t="shared" ca="1" si="139"/>
        <v>0</v>
      </c>
      <c r="AS98" s="121">
        <f t="shared" ca="1" si="139"/>
        <v>0</v>
      </c>
      <c r="AT98" s="121">
        <f t="shared" ca="1" si="139"/>
        <v>0</v>
      </c>
      <c r="AU98" s="121">
        <f t="shared" ca="1" si="139"/>
        <v>0</v>
      </c>
    </row>
    <row r="99" spans="1:47">
      <c r="A99">
        <v>0</v>
      </c>
      <c r="C99" s="164"/>
      <c r="D99" s="50" t="str">
        <f>IF($B$66&gt;=E$66,IF($A99&gt;=$B$2,"",CONCATENATE("| "," |")),"")</f>
        <v/>
      </c>
      <c r="E99" s="161" t="str">
        <f>IF($B$66&gt;=E$66,IF($A99&gt;=$B$2,"",CONCATENATE(INDEX($B$22:$AC$35,$A99+1,$B$64*2+$B$65*2+E$66*2-1),"|",INDEX($B$22:$AC$35,$A99+1,$B$64*2+B$65*2+E$66*2),"|")),"")</f>
        <v/>
      </c>
      <c r="F99" s="43"/>
      <c r="G99" s="161" t="str">
        <f>IF($B$66&gt;=G$66,IF($A99&gt;=$B$2,"",CONCATENATE(INDEX($B$22:$AC$35,$A99+1,$B$64*2+$B$65*2+G$66*2-1),"|",INDEX($B$22:$AC$35,$A99+1,$B$64*2+D$65*2+G$66*2),"|")),"")</f>
        <v/>
      </c>
      <c r="H99" s="43"/>
      <c r="I99" s="161" t="str">
        <f>IF($B$66&gt;=I$66,IF($A99&gt;=$B$2,"",CONCATENATE(INDEX($B$22:$AC$35,$A99+1,$B$64*2+$B$65*2+I$66*2-1),"|",INDEX($B$22:$AC$35,$A99+1,$B$64*2+F$65*2+I$66*2),"|")),"")</f>
        <v/>
      </c>
      <c r="J99" s="43"/>
      <c r="K99" s="161" t="str">
        <f>IF($B$66&gt;=K$66,IF($A99&gt;=$B$2,"",CONCATENATE(INDEX($B$22:$AC$35,$A99+1,$B$64*2+$B$65*2+K$66*2-1),"|",INDEX($B$22:$AC$35,$A99+1,$B$64*2+H$65*2+K$66*2),"|")),"")</f>
        <v/>
      </c>
      <c r="L99" s="43"/>
      <c r="M99" s="43"/>
      <c r="N99" s="43"/>
      <c r="O99" s="43"/>
      <c r="P99" s="163"/>
      <c r="AE99" s="43"/>
      <c r="AF99" s="44"/>
      <c r="AG99" s="45">
        <f ca="1">AL94</f>
        <v>1</v>
      </c>
      <c r="AH99" s="121">
        <f t="shared" ref="AH99:AU99" ca="1" si="140">IF(ISNA(AH12),0,IF(AH12="",0,IF(AH$94=$AG99,1,0)*AH12))</f>
        <v>0</v>
      </c>
      <c r="AI99" s="121">
        <f t="shared" ca="1" si="140"/>
        <v>0</v>
      </c>
      <c r="AJ99" s="121">
        <f t="shared" ca="1" si="140"/>
        <v>0</v>
      </c>
      <c r="AK99" s="121">
        <f t="shared" ca="1" si="140"/>
        <v>0</v>
      </c>
      <c r="AL99" s="121">
        <f t="shared" si="140"/>
        <v>0</v>
      </c>
      <c r="AM99" s="121">
        <f t="shared" ca="1" si="140"/>
        <v>0</v>
      </c>
      <c r="AN99" s="121">
        <f t="shared" ca="1" si="140"/>
        <v>0</v>
      </c>
      <c r="AO99" s="121">
        <f t="shared" ca="1" si="140"/>
        <v>0</v>
      </c>
      <c r="AP99" s="121">
        <f t="shared" ca="1" si="140"/>
        <v>0</v>
      </c>
      <c r="AQ99" s="121">
        <f t="shared" ca="1" si="140"/>
        <v>0</v>
      </c>
      <c r="AR99" s="121">
        <f t="shared" ca="1" si="140"/>
        <v>0</v>
      </c>
      <c r="AS99" s="121">
        <f t="shared" ca="1" si="140"/>
        <v>0</v>
      </c>
      <c r="AT99" s="121">
        <f t="shared" ca="1" si="140"/>
        <v>0</v>
      </c>
      <c r="AU99" s="121">
        <f t="shared" ca="1" si="140"/>
        <v>0</v>
      </c>
    </row>
    <row r="100" spans="1:47">
      <c r="A100">
        <v>1</v>
      </c>
      <c r="C100" s="164"/>
      <c r="D100" s="50" t="str">
        <f t="shared" ref="D100:D112" si="141">IF($B$66&gt;=E$66,IF($A100&gt;=$B$2,"",CONCATENATE("| ",$A100," |")),"")</f>
        <v/>
      </c>
      <c r="E100" s="161" t="str">
        <f t="shared" ref="E100:E112" si="142">IF($B$66&gt;=E$66,IF($A100&gt;=$B$2,"",CONCATENATE(INDEX($B$22:$AC$35,$A100+1,$B$64*2+$B$65*2+E$66*2-1),"|",IF(ISBLANK(INDEX($B$22:$AC$35,$A100+1,$B$64*2+B$65*2+E$66*2)),"-",INDEX($B$22:$AC$35,$A100+1,$B$64*2+B$65*2+E$66*2)),"|")),"")</f>
        <v/>
      </c>
      <c r="F100" s="43"/>
      <c r="G100" s="161" t="str">
        <f t="shared" ref="G100:G112" si="143">IF($B$66&gt;=G$66,IF($A100&gt;=$B$2,"",CONCATENATE(INDEX($B$22:$AC$35,$A100+1,$B$64*2+$B$65*2+G$66*2-1),"|",IF(ISBLANK(INDEX($B$22:$AC$35,$A100+1,$B$64*2+D$65*2+G$66*2)),"-",INDEX($B$22:$AC$35,$A100+1,$B$64*2+D$65*2+G$66*2)),"|")),"")</f>
        <v/>
      </c>
      <c r="H100" s="43"/>
      <c r="I100" s="161" t="str">
        <f t="shared" ref="I100:I112" si="144">IF($B$66&gt;=I$66,IF($A100&gt;=$B$2,"",CONCATENATE(INDEX($B$22:$AC$35,$A100+1,$B$64*2+$B$65*2+I$66*2-1),"|",IF(ISBLANK(INDEX($B$22:$AC$35,$A100+1,$B$64*2+F$65*2+I$66*2)),"-",INDEX($B$22:$AC$35,$A100+1,$B$64*2+F$65*2+I$66*2)),"|")),"")</f>
        <v/>
      </c>
      <c r="J100" s="43"/>
      <c r="K100" s="161" t="str">
        <f t="shared" ref="K100:K112" si="145">IF($B$66&gt;=K$66,IF($A100&gt;=$B$2,"",CONCATENATE(INDEX($B$22:$AC$35,$A100+1,$B$64*2+$B$65*2+K$66*2-1),"|",IF(ISBLANK(INDEX($B$22:$AC$35,$A100+1,$B$64*2+H$65*2+K$66*2)),"-",INDEX($B$22:$AC$35,$A100+1,$B$64*2+H$65*2+K$66*2)),"|")),"")</f>
        <v/>
      </c>
      <c r="L100" s="43"/>
      <c r="M100" s="43"/>
      <c r="N100" s="43"/>
      <c r="O100" s="43"/>
      <c r="P100" s="163"/>
      <c r="AE100" s="43"/>
      <c r="AF100" s="44"/>
      <c r="AG100" s="45">
        <f ca="1">AM94</f>
        <v>1</v>
      </c>
      <c r="AH100" s="121">
        <f t="shared" ref="AH100:AU100" ca="1" si="146">IF(ISNA(AH13),0,IF(AH13="",0,IF(AH$94=$AG100,1,0)*AH13))</f>
        <v>0</v>
      </c>
      <c r="AI100" s="121">
        <f t="shared" ca="1" si="146"/>
        <v>0</v>
      </c>
      <c r="AJ100" s="121">
        <f t="shared" ca="1" si="146"/>
        <v>0</v>
      </c>
      <c r="AK100" s="121">
        <f t="shared" ca="1" si="146"/>
        <v>0</v>
      </c>
      <c r="AL100" s="121">
        <f t="shared" ca="1" si="146"/>
        <v>0</v>
      </c>
      <c r="AM100" s="121">
        <f t="shared" si="146"/>
        <v>0</v>
      </c>
      <c r="AN100" s="121">
        <f t="shared" ca="1" si="146"/>
        <v>0</v>
      </c>
      <c r="AO100" s="121">
        <f t="shared" ca="1" si="146"/>
        <v>0</v>
      </c>
      <c r="AP100" s="121">
        <f t="shared" ca="1" si="146"/>
        <v>0</v>
      </c>
      <c r="AQ100" s="121">
        <f t="shared" ca="1" si="146"/>
        <v>0</v>
      </c>
      <c r="AR100" s="121">
        <f t="shared" ca="1" si="146"/>
        <v>0</v>
      </c>
      <c r="AS100" s="121">
        <f t="shared" ca="1" si="146"/>
        <v>0</v>
      </c>
      <c r="AT100" s="121">
        <f t="shared" ca="1" si="146"/>
        <v>0</v>
      </c>
      <c r="AU100" s="121">
        <f t="shared" ca="1" si="146"/>
        <v>0</v>
      </c>
    </row>
    <row r="101" spans="1:47">
      <c r="A101">
        <v>2</v>
      </c>
      <c r="C101" s="164"/>
      <c r="D101" s="50" t="str">
        <f t="shared" si="141"/>
        <v/>
      </c>
      <c r="E101" s="161" t="str">
        <f t="shared" si="142"/>
        <v/>
      </c>
      <c r="F101" s="43"/>
      <c r="G101" s="161" t="str">
        <f t="shared" si="143"/>
        <v/>
      </c>
      <c r="H101" s="43"/>
      <c r="I101" s="161" t="str">
        <f t="shared" si="144"/>
        <v/>
      </c>
      <c r="J101" s="43"/>
      <c r="K101" s="161" t="str">
        <f t="shared" si="145"/>
        <v/>
      </c>
      <c r="L101" s="43"/>
      <c r="M101" s="43"/>
      <c r="N101" s="43"/>
      <c r="O101" s="43"/>
      <c r="P101" s="163"/>
      <c r="AE101" s="43"/>
      <c r="AF101" s="44"/>
      <c r="AG101" s="45">
        <f ca="1">AN94</f>
        <v>1</v>
      </c>
      <c r="AH101" s="121">
        <f t="shared" ref="AH101:AU101" ca="1" si="147">IF(ISNA(AH14),0,IF(AH14="",0,IF(AH$94=$AG101,1,0)*AH14))</f>
        <v>0</v>
      </c>
      <c r="AI101" s="121">
        <f t="shared" ca="1" si="147"/>
        <v>0</v>
      </c>
      <c r="AJ101" s="121">
        <f t="shared" ca="1" si="147"/>
        <v>0</v>
      </c>
      <c r="AK101" s="121">
        <f t="shared" ca="1" si="147"/>
        <v>0</v>
      </c>
      <c r="AL101" s="121">
        <f t="shared" ca="1" si="147"/>
        <v>0</v>
      </c>
      <c r="AM101" s="121">
        <f t="shared" ca="1" si="147"/>
        <v>0</v>
      </c>
      <c r="AN101" s="121">
        <f t="shared" si="147"/>
        <v>0</v>
      </c>
      <c r="AO101" s="121">
        <f t="shared" ca="1" si="147"/>
        <v>0</v>
      </c>
      <c r="AP101" s="121">
        <f t="shared" ca="1" si="147"/>
        <v>0</v>
      </c>
      <c r="AQ101" s="121">
        <f t="shared" ca="1" si="147"/>
        <v>0</v>
      </c>
      <c r="AR101" s="121">
        <f t="shared" ca="1" si="147"/>
        <v>0</v>
      </c>
      <c r="AS101" s="121">
        <f t="shared" ca="1" si="147"/>
        <v>0</v>
      </c>
      <c r="AT101" s="121">
        <f t="shared" ca="1" si="147"/>
        <v>0</v>
      </c>
      <c r="AU101" s="121">
        <f t="shared" ca="1" si="147"/>
        <v>0</v>
      </c>
    </row>
    <row r="102" spans="1:47">
      <c r="A102">
        <v>3</v>
      </c>
      <c r="C102" s="164"/>
      <c r="D102" s="50" t="str">
        <f t="shared" si="141"/>
        <v/>
      </c>
      <c r="E102" s="161" t="str">
        <f t="shared" si="142"/>
        <v/>
      </c>
      <c r="F102" s="43"/>
      <c r="G102" s="161" t="str">
        <f t="shared" si="143"/>
        <v/>
      </c>
      <c r="H102" s="43"/>
      <c r="I102" s="161" t="str">
        <f t="shared" si="144"/>
        <v/>
      </c>
      <c r="J102" s="43"/>
      <c r="K102" s="161" t="str">
        <f t="shared" si="145"/>
        <v/>
      </c>
      <c r="L102" s="43"/>
      <c r="M102" s="43"/>
      <c r="N102" s="43"/>
      <c r="O102" s="43"/>
      <c r="P102" s="163"/>
      <c r="AE102" s="43"/>
      <c r="AF102" s="44"/>
      <c r="AG102" s="45">
        <f ca="1">AO94</f>
        <v>1</v>
      </c>
      <c r="AH102" s="121">
        <f t="shared" ref="AH102:AU102" ca="1" si="148">IF(ISNA(AH15),0,IF(AH15="",0,IF(AH$94=$AG102,1,0)*AH15))</f>
        <v>0</v>
      </c>
      <c r="AI102" s="121">
        <f t="shared" ca="1" si="148"/>
        <v>0</v>
      </c>
      <c r="AJ102" s="121">
        <f t="shared" ca="1" si="148"/>
        <v>0</v>
      </c>
      <c r="AK102" s="121">
        <f t="shared" ca="1" si="148"/>
        <v>0</v>
      </c>
      <c r="AL102" s="121">
        <f t="shared" ca="1" si="148"/>
        <v>0</v>
      </c>
      <c r="AM102" s="121">
        <f t="shared" ca="1" si="148"/>
        <v>0</v>
      </c>
      <c r="AN102" s="121">
        <f t="shared" ca="1" si="148"/>
        <v>0</v>
      </c>
      <c r="AO102" s="121">
        <f t="shared" si="148"/>
        <v>0</v>
      </c>
      <c r="AP102" s="121">
        <f t="shared" ca="1" si="148"/>
        <v>0</v>
      </c>
      <c r="AQ102" s="121">
        <f t="shared" ca="1" si="148"/>
        <v>0</v>
      </c>
      <c r="AR102" s="121">
        <f t="shared" ca="1" si="148"/>
        <v>0</v>
      </c>
      <c r="AS102" s="121">
        <f t="shared" ca="1" si="148"/>
        <v>0</v>
      </c>
      <c r="AT102" s="121">
        <f t="shared" ca="1" si="148"/>
        <v>0</v>
      </c>
      <c r="AU102" s="121">
        <f t="shared" ca="1" si="148"/>
        <v>0</v>
      </c>
    </row>
    <row r="103" spans="1:47">
      <c r="A103">
        <v>4</v>
      </c>
      <c r="C103" s="164"/>
      <c r="D103" s="50" t="str">
        <f t="shared" si="141"/>
        <v/>
      </c>
      <c r="E103" s="161" t="str">
        <f t="shared" si="142"/>
        <v/>
      </c>
      <c r="F103" s="43"/>
      <c r="G103" s="161" t="str">
        <f t="shared" si="143"/>
        <v/>
      </c>
      <c r="H103" s="43"/>
      <c r="I103" s="161" t="str">
        <f t="shared" si="144"/>
        <v/>
      </c>
      <c r="J103" s="43"/>
      <c r="K103" s="161" t="str">
        <f t="shared" si="145"/>
        <v/>
      </c>
      <c r="L103" s="43"/>
      <c r="M103" s="43"/>
      <c r="N103" s="43"/>
      <c r="O103" s="43"/>
      <c r="P103" s="163"/>
      <c r="AE103" s="43"/>
      <c r="AF103" s="44"/>
      <c r="AG103" s="45">
        <f ca="1">AP94</f>
        <v>1</v>
      </c>
      <c r="AH103" s="121">
        <f t="shared" ref="AH103:AU103" ca="1" si="149">IF(ISNA(AH16),0,IF(AH16="",0,IF(AH$94=$AG103,1,0)*AH16))</f>
        <v>0</v>
      </c>
      <c r="AI103" s="121">
        <f t="shared" ca="1" si="149"/>
        <v>0</v>
      </c>
      <c r="AJ103" s="121">
        <f t="shared" ca="1" si="149"/>
        <v>0</v>
      </c>
      <c r="AK103" s="121">
        <f t="shared" ca="1" si="149"/>
        <v>0</v>
      </c>
      <c r="AL103" s="121">
        <f t="shared" ca="1" si="149"/>
        <v>0</v>
      </c>
      <c r="AM103" s="121">
        <f t="shared" ca="1" si="149"/>
        <v>0</v>
      </c>
      <c r="AN103" s="121">
        <f t="shared" ca="1" si="149"/>
        <v>0</v>
      </c>
      <c r="AO103" s="121">
        <f t="shared" ca="1" si="149"/>
        <v>0</v>
      </c>
      <c r="AP103" s="121">
        <f t="shared" si="149"/>
        <v>0</v>
      </c>
      <c r="AQ103" s="121">
        <f t="shared" ca="1" si="149"/>
        <v>0</v>
      </c>
      <c r="AR103" s="121">
        <f t="shared" ca="1" si="149"/>
        <v>0</v>
      </c>
      <c r="AS103" s="121">
        <f t="shared" ca="1" si="149"/>
        <v>0</v>
      </c>
      <c r="AT103" s="121">
        <f t="shared" ca="1" si="149"/>
        <v>0</v>
      </c>
      <c r="AU103" s="121">
        <f t="shared" ca="1" si="149"/>
        <v>0</v>
      </c>
    </row>
    <row r="104" spans="1:47">
      <c r="A104">
        <v>5</v>
      </c>
      <c r="C104" s="164"/>
      <c r="D104" s="50" t="str">
        <f t="shared" si="141"/>
        <v/>
      </c>
      <c r="E104" s="161" t="str">
        <f t="shared" si="142"/>
        <v/>
      </c>
      <c r="F104" s="43"/>
      <c r="G104" s="161" t="str">
        <f t="shared" si="143"/>
        <v/>
      </c>
      <c r="H104" s="43"/>
      <c r="I104" s="161" t="str">
        <f t="shared" si="144"/>
        <v/>
      </c>
      <c r="J104" s="43"/>
      <c r="K104" s="161" t="str">
        <f t="shared" si="145"/>
        <v/>
      </c>
      <c r="L104" s="43"/>
      <c r="M104" s="43"/>
      <c r="N104" s="43"/>
      <c r="O104" s="43"/>
      <c r="P104" s="163"/>
      <c r="AE104" s="43"/>
      <c r="AF104" s="44"/>
      <c r="AG104" s="45">
        <f ca="1">AQ$94</f>
        <v>1</v>
      </c>
      <c r="AH104" s="121">
        <f t="shared" ref="AH104:AU104" ca="1" si="150">IF(ISNA(AH17),0,IF(AH17="",0,IF(AH$94=$AG104,1,0)*AH17))</f>
        <v>0</v>
      </c>
      <c r="AI104" s="121">
        <f t="shared" ca="1" si="150"/>
        <v>0</v>
      </c>
      <c r="AJ104" s="121">
        <f t="shared" ca="1" si="150"/>
        <v>0</v>
      </c>
      <c r="AK104" s="121">
        <f t="shared" ca="1" si="150"/>
        <v>0</v>
      </c>
      <c r="AL104" s="121">
        <f t="shared" ca="1" si="150"/>
        <v>0</v>
      </c>
      <c r="AM104" s="121">
        <f t="shared" ca="1" si="150"/>
        <v>0</v>
      </c>
      <c r="AN104" s="121">
        <f t="shared" ca="1" si="150"/>
        <v>0</v>
      </c>
      <c r="AO104" s="121">
        <f t="shared" ca="1" si="150"/>
        <v>0</v>
      </c>
      <c r="AP104" s="121">
        <f t="shared" ca="1" si="150"/>
        <v>0</v>
      </c>
      <c r="AQ104" s="121">
        <f t="shared" si="150"/>
        <v>0</v>
      </c>
      <c r="AR104" s="121">
        <f t="shared" ca="1" si="150"/>
        <v>0</v>
      </c>
      <c r="AS104" s="121">
        <f t="shared" ca="1" si="150"/>
        <v>0</v>
      </c>
      <c r="AT104" s="121">
        <f t="shared" ca="1" si="150"/>
        <v>0</v>
      </c>
      <c r="AU104" s="121">
        <f t="shared" ca="1" si="150"/>
        <v>0</v>
      </c>
    </row>
    <row r="105" spans="1:47">
      <c r="A105">
        <v>6</v>
      </c>
      <c r="C105" s="164"/>
      <c r="D105" s="50" t="str">
        <f t="shared" si="141"/>
        <v/>
      </c>
      <c r="E105" s="161" t="str">
        <f t="shared" si="142"/>
        <v/>
      </c>
      <c r="F105" s="43"/>
      <c r="G105" s="161" t="str">
        <f t="shared" si="143"/>
        <v/>
      </c>
      <c r="H105" s="43"/>
      <c r="I105" s="161" t="str">
        <f t="shared" si="144"/>
        <v/>
      </c>
      <c r="J105" s="43"/>
      <c r="K105" s="161" t="str">
        <f t="shared" si="145"/>
        <v/>
      </c>
      <c r="L105" s="43"/>
      <c r="M105" s="43"/>
      <c r="N105" s="43"/>
      <c r="O105" s="43"/>
      <c r="P105" s="163"/>
      <c r="AF105" s="44"/>
      <c r="AG105" s="45">
        <f ca="1">AR$94</f>
        <v>1</v>
      </c>
      <c r="AH105" s="121">
        <f t="shared" ref="AH105:AU105" ca="1" si="151">IF(ISNA(AH18),0,IF(AH18="",0,IF(AH$94=$AG105,1,0)*AH18))</f>
        <v>0</v>
      </c>
      <c r="AI105" s="121">
        <f t="shared" ca="1" si="151"/>
        <v>0</v>
      </c>
      <c r="AJ105" s="121">
        <f t="shared" ca="1" si="151"/>
        <v>0</v>
      </c>
      <c r="AK105" s="121">
        <f t="shared" ca="1" si="151"/>
        <v>0</v>
      </c>
      <c r="AL105" s="121">
        <f t="shared" ca="1" si="151"/>
        <v>0</v>
      </c>
      <c r="AM105" s="121">
        <f t="shared" ca="1" si="151"/>
        <v>0</v>
      </c>
      <c r="AN105" s="121">
        <f t="shared" ca="1" si="151"/>
        <v>0</v>
      </c>
      <c r="AO105" s="121">
        <f t="shared" ca="1" si="151"/>
        <v>0</v>
      </c>
      <c r="AP105" s="121">
        <f t="shared" ca="1" si="151"/>
        <v>0</v>
      </c>
      <c r="AQ105" s="121">
        <f t="shared" ca="1" si="151"/>
        <v>0</v>
      </c>
      <c r="AR105" s="121">
        <f t="shared" si="151"/>
        <v>0</v>
      </c>
      <c r="AS105" s="121">
        <f t="shared" ca="1" si="151"/>
        <v>0</v>
      </c>
      <c r="AT105" s="121">
        <f t="shared" ca="1" si="151"/>
        <v>0</v>
      </c>
      <c r="AU105" s="121">
        <f t="shared" ca="1" si="151"/>
        <v>0</v>
      </c>
    </row>
    <row r="106" spans="1:47">
      <c r="A106">
        <v>7</v>
      </c>
      <c r="C106" s="164"/>
      <c r="D106" s="50" t="str">
        <f t="shared" si="141"/>
        <v/>
      </c>
      <c r="E106" s="161" t="str">
        <f t="shared" si="142"/>
        <v/>
      </c>
      <c r="F106" s="43"/>
      <c r="G106" s="161" t="str">
        <f t="shared" si="143"/>
        <v/>
      </c>
      <c r="H106" s="43"/>
      <c r="I106" s="161" t="str">
        <f t="shared" si="144"/>
        <v/>
      </c>
      <c r="J106" s="43"/>
      <c r="K106" s="161" t="str">
        <f t="shared" si="145"/>
        <v/>
      </c>
      <c r="L106" s="43"/>
      <c r="M106" s="43"/>
      <c r="N106" s="43"/>
      <c r="O106" s="43"/>
      <c r="P106" s="163"/>
      <c r="AF106" s="44"/>
      <c r="AG106" s="45">
        <f ca="1">AS$94</f>
        <v>1</v>
      </c>
      <c r="AH106" s="121">
        <f t="shared" ref="AH106:AU106" ca="1" si="152">IF(ISNA(AH19),0,IF(AH19="",0,IF(AH$94=$AG106,1,0)*AH19))</f>
        <v>0</v>
      </c>
      <c r="AI106" s="121">
        <f t="shared" ca="1" si="152"/>
        <v>0</v>
      </c>
      <c r="AJ106" s="121">
        <f t="shared" ca="1" si="152"/>
        <v>0</v>
      </c>
      <c r="AK106" s="121">
        <f t="shared" ca="1" si="152"/>
        <v>0</v>
      </c>
      <c r="AL106" s="121">
        <f t="shared" ca="1" si="152"/>
        <v>0</v>
      </c>
      <c r="AM106" s="121">
        <f t="shared" ca="1" si="152"/>
        <v>0</v>
      </c>
      <c r="AN106" s="121">
        <f t="shared" ca="1" si="152"/>
        <v>0</v>
      </c>
      <c r="AO106" s="121">
        <f t="shared" ca="1" si="152"/>
        <v>0</v>
      </c>
      <c r="AP106" s="121">
        <f t="shared" ca="1" si="152"/>
        <v>0</v>
      </c>
      <c r="AQ106" s="121">
        <f t="shared" ca="1" si="152"/>
        <v>0</v>
      </c>
      <c r="AR106" s="121">
        <f t="shared" ca="1" si="152"/>
        <v>0</v>
      </c>
      <c r="AS106" s="121">
        <f t="shared" si="152"/>
        <v>0</v>
      </c>
      <c r="AT106" s="121">
        <f t="shared" ca="1" si="152"/>
        <v>0</v>
      </c>
      <c r="AU106" s="121">
        <f t="shared" ca="1" si="152"/>
        <v>0</v>
      </c>
    </row>
    <row r="107" spans="1:47">
      <c r="A107">
        <v>8</v>
      </c>
      <c r="C107" s="164"/>
      <c r="D107" s="50" t="str">
        <f t="shared" si="141"/>
        <v/>
      </c>
      <c r="E107" s="161" t="str">
        <f t="shared" si="142"/>
        <v/>
      </c>
      <c r="F107" s="43"/>
      <c r="G107" s="161" t="str">
        <f t="shared" si="143"/>
        <v/>
      </c>
      <c r="H107" s="43"/>
      <c r="I107" s="161" t="str">
        <f t="shared" si="144"/>
        <v/>
      </c>
      <c r="J107" s="43"/>
      <c r="K107" s="161" t="str">
        <f t="shared" si="145"/>
        <v/>
      </c>
      <c r="L107" s="43"/>
      <c r="M107" s="43"/>
      <c r="N107" s="43"/>
      <c r="O107" s="43"/>
      <c r="P107" s="163"/>
      <c r="AF107" s="44"/>
      <c r="AG107" s="45">
        <f ca="1">AT$94</f>
        <v>1</v>
      </c>
      <c r="AH107" s="121">
        <f t="shared" ref="AH107:AU107" ca="1" si="153">IF(ISNA(AH20),0,IF(AH20="",0,IF(AH$94=$AG107,1,0)*AH20))</f>
        <v>0</v>
      </c>
      <c r="AI107" s="121">
        <f t="shared" ca="1" si="153"/>
        <v>0</v>
      </c>
      <c r="AJ107" s="121">
        <f t="shared" ca="1" si="153"/>
        <v>0</v>
      </c>
      <c r="AK107" s="121">
        <f t="shared" ca="1" si="153"/>
        <v>0</v>
      </c>
      <c r="AL107" s="121">
        <f t="shared" ca="1" si="153"/>
        <v>0</v>
      </c>
      <c r="AM107" s="121">
        <f t="shared" ca="1" si="153"/>
        <v>0</v>
      </c>
      <c r="AN107" s="121">
        <f t="shared" ca="1" si="153"/>
        <v>0</v>
      </c>
      <c r="AO107" s="121">
        <f t="shared" ca="1" si="153"/>
        <v>0</v>
      </c>
      <c r="AP107" s="121">
        <f t="shared" ca="1" si="153"/>
        <v>0</v>
      </c>
      <c r="AQ107" s="121">
        <f t="shared" ca="1" si="153"/>
        <v>0</v>
      </c>
      <c r="AR107" s="121">
        <f t="shared" ca="1" si="153"/>
        <v>0</v>
      </c>
      <c r="AS107" s="121">
        <f t="shared" ca="1" si="153"/>
        <v>0</v>
      </c>
      <c r="AT107" s="121">
        <f t="shared" si="153"/>
        <v>0</v>
      </c>
      <c r="AU107" s="121">
        <f t="shared" ca="1" si="153"/>
        <v>0</v>
      </c>
    </row>
    <row r="108" spans="1:47">
      <c r="A108">
        <v>9</v>
      </c>
      <c r="C108" s="164"/>
      <c r="D108" s="50" t="str">
        <f t="shared" si="141"/>
        <v/>
      </c>
      <c r="E108" s="161" t="str">
        <f t="shared" si="142"/>
        <v/>
      </c>
      <c r="F108" s="43"/>
      <c r="G108" s="161" t="str">
        <f t="shared" si="143"/>
        <v/>
      </c>
      <c r="H108" s="43"/>
      <c r="I108" s="161" t="str">
        <f t="shared" si="144"/>
        <v/>
      </c>
      <c r="J108" s="43"/>
      <c r="K108" s="161" t="str">
        <f t="shared" si="145"/>
        <v/>
      </c>
      <c r="L108" s="43"/>
      <c r="M108" s="43"/>
      <c r="N108" s="43"/>
      <c r="O108" s="43"/>
      <c r="P108" s="163"/>
      <c r="AF108" s="44"/>
      <c r="AG108" s="45">
        <f ca="1">AU$94</f>
        <v>1</v>
      </c>
      <c r="AH108" s="121">
        <f t="shared" ref="AH108:AU108" ca="1" si="154">IF(ISNA(AH21),0,IF(AH21="",0,IF(AH$94=$AG108,1,0)*AH21))</f>
        <v>0</v>
      </c>
      <c r="AI108" s="121">
        <f t="shared" ca="1" si="154"/>
        <v>0</v>
      </c>
      <c r="AJ108" s="121">
        <f t="shared" ca="1" si="154"/>
        <v>0</v>
      </c>
      <c r="AK108" s="121">
        <f t="shared" ca="1" si="154"/>
        <v>0</v>
      </c>
      <c r="AL108" s="121">
        <f t="shared" ca="1" si="154"/>
        <v>0</v>
      </c>
      <c r="AM108" s="121">
        <f t="shared" ca="1" si="154"/>
        <v>0</v>
      </c>
      <c r="AN108" s="121">
        <f t="shared" ca="1" si="154"/>
        <v>0</v>
      </c>
      <c r="AO108" s="121">
        <f t="shared" ca="1" si="154"/>
        <v>0</v>
      </c>
      <c r="AP108" s="121">
        <f t="shared" ca="1" si="154"/>
        <v>0</v>
      </c>
      <c r="AQ108" s="121">
        <f t="shared" ca="1" si="154"/>
        <v>0</v>
      </c>
      <c r="AR108" s="121">
        <f t="shared" ca="1" si="154"/>
        <v>0</v>
      </c>
      <c r="AS108" s="121">
        <f t="shared" ca="1" si="154"/>
        <v>0</v>
      </c>
      <c r="AT108" s="121">
        <f t="shared" ca="1" si="154"/>
        <v>0</v>
      </c>
      <c r="AU108" s="121">
        <f t="shared" si="154"/>
        <v>0</v>
      </c>
    </row>
    <row r="109" spans="1:47">
      <c r="A109">
        <v>10</v>
      </c>
      <c r="C109" s="164"/>
      <c r="D109" s="50" t="str">
        <f t="shared" si="141"/>
        <v/>
      </c>
      <c r="E109" s="161" t="str">
        <f t="shared" si="142"/>
        <v/>
      </c>
      <c r="F109" s="43"/>
      <c r="G109" s="161" t="str">
        <f t="shared" si="143"/>
        <v/>
      </c>
      <c r="H109" s="43"/>
      <c r="I109" s="161" t="str">
        <f t="shared" si="144"/>
        <v/>
      </c>
      <c r="J109" s="43"/>
      <c r="K109" s="161" t="str">
        <f t="shared" si="145"/>
        <v/>
      </c>
      <c r="L109" s="43"/>
      <c r="M109" s="43"/>
      <c r="N109" s="43"/>
      <c r="O109" s="43"/>
      <c r="P109" s="163"/>
      <c r="AF109" s="44"/>
      <c r="AH109" s="139">
        <f t="shared" ref="AH109:AU109" ca="1" si="155">AH94-SUM(AH95:AH108)/100</f>
        <v>1</v>
      </c>
      <c r="AI109" s="139">
        <f t="shared" ca="1" si="155"/>
        <v>1</v>
      </c>
      <c r="AJ109" s="139">
        <f t="shared" ca="1" si="155"/>
        <v>1</v>
      </c>
      <c r="AK109" s="139">
        <f t="shared" ca="1" si="155"/>
        <v>1</v>
      </c>
      <c r="AL109" s="139">
        <f t="shared" ca="1" si="155"/>
        <v>1</v>
      </c>
      <c r="AM109" s="139">
        <f t="shared" ca="1" si="155"/>
        <v>1</v>
      </c>
      <c r="AN109" s="139">
        <f t="shared" ca="1" si="155"/>
        <v>1</v>
      </c>
      <c r="AO109" s="139">
        <f t="shared" ca="1" si="155"/>
        <v>1</v>
      </c>
      <c r="AP109" s="139">
        <f t="shared" ca="1" si="155"/>
        <v>1</v>
      </c>
      <c r="AQ109" s="139">
        <f t="shared" ca="1" si="155"/>
        <v>1</v>
      </c>
      <c r="AR109" s="139">
        <f t="shared" ca="1" si="155"/>
        <v>1</v>
      </c>
      <c r="AS109" s="139">
        <f t="shared" ca="1" si="155"/>
        <v>1</v>
      </c>
      <c r="AT109" s="139">
        <f t="shared" ca="1" si="155"/>
        <v>1</v>
      </c>
      <c r="AU109" s="139">
        <f t="shared" ca="1" si="155"/>
        <v>1</v>
      </c>
    </row>
    <row r="110" spans="1:47">
      <c r="A110">
        <v>11</v>
      </c>
      <c r="C110" s="164"/>
      <c r="D110" s="50" t="str">
        <f t="shared" si="141"/>
        <v/>
      </c>
      <c r="E110" s="161" t="str">
        <f t="shared" si="142"/>
        <v/>
      </c>
      <c r="F110" s="43"/>
      <c r="G110" s="161" t="str">
        <f t="shared" si="143"/>
        <v/>
      </c>
      <c r="H110" s="43"/>
      <c r="I110" s="161" t="str">
        <f t="shared" si="144"/>
        <v/>
      </c>
      <c r="J110" s="43"/>
      <c r="K110" s="161" t="str">
        <f t="shared" si="145"/>
        <v/>
      </c>
      <c r="L110" s="43"/>
      <c r="M110" s="43"/>
      <c r="N110" s="43"/>
      <c r="O110" s="43"/>
      <c r="P110" s="163"/>
      <c r="AF110" s="44"/>
      <c r="AG110" t="s">
        <v>212</v>
      </c>
      <c r="AH110" s="118">
        <f t="shared" ref="AH110:AU110" ca="1" si="156">RANK(AH109,$AH$109:$AU$109,1)</f>
        <v>1</v>
      </c>
      <c r="AI110" s="119">
        <f t="shared" ca="1" si="156"/>
        <v>1</v>
      </c>
      <c r="AJ110" s="119">
        <f t="shared" ca="1" si="156"/>
        <v>1</v>
      </c>
      <c r="AK110" s="119">
        <f t="shared" ca="1" si="156"/>
        <v>1</v>
      </c>
      <c r="AL110" s="119">
        <f t="shared" ca="1" si="156"/>
        <v>1</v>
      </c>
      <c r="AM110" s="119">
        <f t="shared" ca="1" si="156"/>
        <v>1</v>
      </c>
      <c r="AN110" s="119">
        <f t="shared" ca="1" si="156"/>
        <v>1</v>
      </c>
      <c r="AO110" s="119">
        <f t="shared" ca="1" si="156"/>
        <v>1</v>
      </c>
      <c r="AP110" s="119">
        <f t="shared" ca="1" si="156"/>
        <v>1</v>
      </c>
      <c r="AQ110" s="119">
        <f t="shared" ca="1" si="156"/>
        <v>1</v>
      </c>
      <c r="AR110" s="119">
        <f t="shared" ca="1" si="156"/>
        <v>1</v>
      </c>
      <c r="AS110" s="119">
        <f t="shared" ca="1" si="156"/>
        <v>1</v>
      </c>
      <c r="AT110" s="119">
        <f t="shared" ca="1" si="156"/>
        <v>1</v>
      </c>
      <c r="AU110" s="120">
        <f t="shared" ca="1" si="156"/>
        <v>1</v>
      </c>
    </row>
    <row r="111" spans="1:47">
      <c r="A111">
        <v>12</v>
      </c>
      <c r="C111" s="164"/>
      <c r="D111" s="50" t="str">
        <f t="shared" si="141"/>
        <v/>
      </c>
      <c r="E111" s="161" t="str">
        <f t="shared" si="142"/>
        <v/>
      </c>
      <c r="F111" s="43"/>
      <c r="G111" s="161" t="str">
        <f t="shared" si="143"/>
        <v/>
      </c>
      <c r="H111" s="43"/>
      <c r="I111" s="161" t="str">
        <f t="shared" si="144"/>
        <v/>
      </c>
      <c r="J111" s="43"/>
      <c r="K111" s="161" t="str">
        <f t="shared" si="145"/>
        <v/>
      </c>
      <c r="L111" s="43"/>
      <c r="M111" s="43"/>
      <c r="N111" s="43"/>
      <c r="O111" s="43"/>
      <c r="P111" s="163"/>
      <c r="AF111" s="44"/>
      <c r="AG111" s="45">
        <f ca="1">AH110</f>
        <v>1</v>
      </c>
      <c r="AH111" s="121">
        <f t="shared" ref="AH111:AU111" si="157">IF(ISNA(AH8),0,IF(AH8="",0,IF(AH$110=$AG111,1,0)*AH8))</f>
        <v>0</v>
      </c>
      <c r="AI111" s="121">
        <f t="shared" ca="1" si="157"/>
        <v>0</v>
      </c>
      <c r="AJ111" s="121">
        <f t="shared" ca="1" si="157"/>
        <v>0</v>
      </c>
      <c r="AK111" s="121">
        <f t="shared" ca="1" si="157"/>
        <v>0</v>
      </c>
      <c r="AL111" s="121">
        <f t="shared" ca="1" si="157"/>
        <v>0</v>
      </c>
      <c r="AM111" s="121">
        <f t="shared" ca="1" si="157"/>
        <v>0</v>
      </c>
      <c r="AN111" s="121">
        <f t="shared" ca="1" si="157"/>
        <v>0</v>
      </c>
      <c r="AO111" s="121">
        <f t="shared" ca="1" si="157"/>
        <v>0</v>
      </c>
      <c r="AP111" s="121">
        <f t="shared" ca="1" si="157"/>
        <v>0</v>
      </c>
      <c r="AQ111" s="121">
        <f t="shared" ca="1" si="157"/>
        <v>0</v>
      </c>
      <c r="AR111" s="121">
        <f t="shared" ca="1" si="157"/>
        <v>0</v>
      </c>
      <c r="AS111" s="121">
        <f t="shared" ca="1" si="157"/>
        <v>0</v>
      </c>
      <c r="AT111" s="121">
        <f t="shared" ca="1" si="157"/>
        <v>0</v>
      </c>
      <c r="AU111" s="121">
        <f t="shared" ca="1" si="157"/>
        <v>0</v>
      </c>
    </row>
    <row r="112" spans="1:47">
      <c r="A112">
        <v>13</v>
      </c>
      <c r="C112" s="164"/>
      <c r="D112" s="50" t="str">
        <f t="shared" si="141"/>
        <v/>
      </c>
      <c r="E112" s="161" t="str">
        <f t="shared" si="142"/>
        <v/>
      </c>
      <c r="F112" s="43"/>
      <c r="G112" s="161" t="str">
        <f t="shared" si="143"/>
        <v/>
      </c>
      <c r="H112" s="43"/>
      <c r="I112" s="161" t="str">
        <f t="shared" si="144"/>
        <v/>
      </c>
      <c r="J112" s="43"/>
      <c r="K112" s="161" t="str">
        <f t="shared" si="145"/>
        <v/>
      </c>
      <c r="L112" s="43"/>
      <c r="M112" s="43"/>
      <c r="N112" s="43"/>
      <c r="O112" s="43"/>
      <c r="P112" s="163"/>
      <c r="AF112" s="44"/>
      <c r="AG112" s="45">
        <f ca="1">AI110</f>
        <v>1</v>
      </c>
      <c r="AH112" s="121">
        <f t="shared" ref="AH112:AU112" ca="1" si="158">IF(ISNA(AH9),0,IF(AH9="",0,IF(AH$110=$AG112,1,0)*AH9))</f>
        <v>0</v>
      </c>
      <c r="AI112" s="121">
        <f t="shared" si="158"/>
        <v>0</v>
      </c>
      <c r="AJ112" s="121">
        <f t="shared" ca="1" si="158"/>
        <v>0</v>
      </c>
      <c r="AK112" s="121">
        <f t="shared" ca="1" si="158"/>
        <v>0</v>
      </c>
      <c r="AL112" s="121">
        <f t="shared" ca="1" si="158"/>
        <v>0</v>
      </c>
      <c r="AM112" s="121">
        <f t="shared" ca="1" si="158"/>
        <v>0</v>
      </c>
      <c r="AN112" s="121">
        <f t="shared" ca="1" si="158"/>
        <v>0</v>
      </c>
      <c r="AO112" s="121">
        <f t="shared" ca="1" si="158"/>
        <v>0</v>
      </c>
      <c r="AP112" s="121">
        <f t="shared" ca="1" si="158"/>
        <v>0</v>
      </c>
      <c r="AQ112" s="121">
        <f t="shared" ca="1" si="158"/>
        <v>0</v>
      </c>
      <c r="AR112" s="121">
        <f t="shared" ca="1" si="158"/>
        <v>0</v>
      </c>
      <c r="AS112" s="121">
        <f t="shared" ca="1" si="158"/>
        <v>0</v>
      </c>
      <c r="AT112" s="121">
        <f t="shared" ca="1" si="158"/>
        <v>0</v>
      </c>
      <c r="AU112" s="121">
        <f t="shared" ca="1" si="158"/>
        <v>0</v>
      </c>
    </row>
    <row r="113" spans="1:47">
      <c r="C113" s="164"/>
      <c r="D113" s="43"/>
      <c r="E113" s="43"/>
      <c r="F113" s="43"/>
      <c r="G113" s="43"/>
      <c r="H113" s="43"/>
      <c r="I113" s="43"/>
      <c r="J113" s="43"/>
      <c r="K113" s="43"/>
      <c r="L113" s="43"/>
      <c r="M113" s="43"/>
      <c r="N113" s="43"/>
      <c r="O113" s="43"/>
      <c r="P113" s="163"/>
      <c r="AF113" s="44"/>
      <c r="AG113" s="45">
        <f ca="1">AJ110</f>
        <v>1</v>
      </c>
      <c r="AH113" s="121">
        <f t="shared" ref="AH113:AU113" ca="1" si="159">IF(ISNA(AH10),0,IF(AH10="",0,IF(AH$110=$AG113,1,0)*AH10))</f>
        <v>0</v>
      </c>
      <c r="AI113" s="121">
        <f t="shared" ca="1" si="159"/>
        <v>0</v>
      </c>
      <c r="AJ113" s="121">
        <f t="shared" si="159"/>
        <v>0</v>
      </c>
      <c r="AK113" s="121">
        <f t="shared" ca="1" si="159"/>
        <v>0</v>
      </c>
      <c r="AL113" s="121">
        <f t="shared" ca="1" si="159"/>
        <v>0</v>
      </c>
      <c r="AM113" s="121">
        <f t="shared" ca="1" si="159"/>
        <v>0</v>
      </c>
      <c r="AN113" s="121">
        <f t="shared" ca="1" si="159"/>
        <v>0</v>
      </c>
      <c r="AO113" s="121">
        <f t="shared" ca="1" si="159"/>
        <v>0</v>
      </c>
      <c r="AP113" s="121">
        <f t="shared" ca="1" si="159"/>
        <v>0</v>
      </c>
      <c r="AQ113" s="121">
        <f t="shared" ca="1" si="159"/>
        <v>0</v>
      </c>
      <c r="AR113" s="121">
        <f t="shared" ca="1" si="159"/>
        <v>0</v>
      </c>
      <c r="AS113" s="121">
        <f t="shared" ca="1" si="159"/>
        <v>0</v>
      </c>
      <c r="AT113" s="121">
        <f t="shared" ca="1" si="159"/>
        <v>0</v>
      </c>
      <c r="AU113" s="121">
        <f t="shared" ca="1" si="159"/>
        <v>0</v>
      </c>
    </row>
    <row r="114" spans="1:47">
      <c r="C114" s="164"/>
      <c r="D114" s="43"/>
      <c r="E114" s="43"/>
      <c r="F114" s="43"/>
      <c r="G114" s="43"/>
      <c r="H114" s="43"/>
      <c r="I114" s="43"/>
      <c r="J114" s="43"/>
      <c r="K114" s="43"/>
      <c r="L114" s="43"/>
      <c r="M114" s="43"/>
      <c r="N114" s="43"/>
      <c r="O114" s="43"/>
      <c r="P114" s="163"/>
      <c r="AF114" s="44"/>
      <c r="AG114" s="45">
        <f ca="1">AK110</f>
        <v>1</v>
      </c>
      <c r="AH114" s="121">
        <f t="shared" ref="AH114:AU114" ca="1" si="160">IF(ISNA(AH11),0,IF(AH11="",0,IF(AH$110=$AG114,1,0)*AH11))</f>
        <v>0</v>
      </c>
      <c r="AI114" s="121">
        <f t="shared" ca="1" si="160"/>
        <v>0</v>
      </c>
      <c r="AJ114" s="121">
        <f t="shared" ca="1" si="160"/>
        <v>0</v>
      </c>
      <c r="AK114" s="121">
        <f t="shared" si="160"/>
        <v>0</v>
      </c>
      <c r="AL114" s="121">
        <f t="shared" ca="1" si="160"/>
        <v>0</v>
      </c>
      <c r="AM114" s="121">
        <f t="shared" ca="1" si="160"/>
        <v>0</v>
      </c>
      <c r="AN114" s="121">
        <f t="shared" ca="1" si="160"/>
        <v>0</v>
      </c>
      <c r="AO114" s="121">
        <f t="shared" ca="1" si="160"/>
        <v>0</v>
      </c>
      <c r="AP114" s="121">
        <f t="shared" ca="1" si="160"/>
        <v>0</v>
      </c>
      <c r="AQ114" s="121">
        <f t="shared" ca="1" si="160"/>
        <v>0</v>
      </c>
      <c r="AR114" s="121">
        <f t="shared" ca="1" si="160"/>
        <v>0</v>
      </c>
      <c r="AS114" s="121">
        <f t="shared" ca="1" si="160"/>
        <v>0</v>
      </c>
      <c r="AT114" s="121">
        <f t="shared" ca="1" si="160"/>
        <v>0</v>
      </c>
      <c r="AU114" s="121">
        <f t="shared" ca="1" si="160"/>
        <v>0</v>
      </c>
    </row>
    <row r="115" spans="1:47">
      <c r="C115" s="164"/>
      <c r="D115" s="43"/>
      <c r="E115" s="43"/>
      <c r="F115" s="43"/>
      <c r="G115" s="43"/>
      <c r="H115" s="43"/>
      <c r="I115" s="43"/>
      <c r="J115" s="43"/>
      <c r="K115" s="43"/>
      <c r="L115" s="43"/>
      <c r="M115" s="43"/>
      <c r="N115" s="43"/>
      <c r="O115" s="43"/>
      <c r="P115" s="163"/>
      <c r="AF115" s="44"/>
      <c r="AG115" s="45">
        <f ca="1">AL110</f>
        <v>1</v>
      </c>
      <c r="AH115" s="121">
        <f t="shared" ref="AH115:AU115" ca="1" si="161">IF(ISNA(AH12),0,IF(AH12="",0,IF(AH$110=$AG115,1,0)*AH12))</f>
        <v>0</v>
      </c>
      <c r="AI115" s="121">
        <f t="shared" ca="1" si="161"/>
        <v>0</v>
      </c>
      <c r="AJ115" s="121">
        <f t="shared" ca="1" si="161"/>
        <v>0</v>
      </c>
      <c r="AK115" s="121">
        <f t="shared" ca="1" si="161"/>
        <v>0</v>
      </c>
      <c r="AL115" s="121">
        <f t="shared" si="161"/>
        <v>0</v>
      </c>
      <c r="AM115" s="121">
        <f t="shared" ca="1" si="161"/>
        <v>0</v>
      </c>
      <c r="AN115" s="121">
        <f t="shared" ca="1" si="161"/>
        <v>0</v>
      </c>
      <c r="AO115" s="121">
        <f t="shared" ca="1" si="161"/>
        <v>0</v>
      </c>
      <c r="AP115" s="121">
        <f t="shared" ca="1" si="161"/>
        <v>0</v>
      </c>
      <c r="AQ115" s="121">
        <f t="shared" ca="1" si="161"/>
        <v>0</v>
      </c>
      <c r="AR115" s="121">
        <f t="shared" ca="1" si="161"/>
        <v>0</v>
      </c>
      <c r="AS115" s="121">
        <f t="shared" ca="1" si="161"/>
        <v>0</v>
      </c>
      <c r="AT115" s="121">
        <f t="shared" ca="1" si="161"/>
        <v>0</v>
      </c>
      <c r="AU115" s="121">
        <f t="shared" ca="1" si="161"/>
        <v>0</v>
      </c>
    </row>
    <row r="116" spans="1:47">
      <c r="A116">
        <v>0</v>
      </c>
      <c r="C116" s="164"/>
      <c r="D116" s="50" t="s">
        <v>213</v>
      </c>
      <c r="E116" s="50" t="s">
        <v>214</v>
      </c>
      <c r="F116" s="50" t="s">
        <v>215</v>
      </c>
      <c r="G116" s="165" t="s">
        <v>216</v>
      </c>
      <c r="H116" s="165" t="s">
        <v>215</v>
      </c>
      <c r="I116" s="50" t="s">
        <v>217</v>
      </c>
      <c r="J116" s="165" t="s">
        <v>215</v>
      </c>
      <c r="K116" s="50" t="s">
        <v>218</v>
      </c>
      <c r="L116" s="165" t="s">
        <v>215</v>
      </c>
      <c r="M116" s="50" t="s">
        <v>219</v>
      </c>
      <c r="N116" s="50" t="s">
        <v>215</v>
      </c>
      <c r="O116" s="43"/>
      <c r="P116" s="163"/>
      <c r="AF116" s="44"/>
      <c r="AG116" s="45">
        <f ca="1">AM110</f>
        <v>1</v>
      </c>
      <c r="AH116" s="121">
        <f t="shared" ref="AH116:AU116" ca="1" si="162">IF(ISNA(AH13),0,IF(AH13="",0,IF(AH$110=$AG116,1,0)*AH13))</f>
        <v>0</v>
      </c>
      <c r="AI116" s="121">
        <f t="shared" ca="1" si="162"/>
        <v>0</v>
      </c>
      <c r="AJ116" s="121">
        <f t="shared" ca="1" si="162"/>
        <v>0</v>
      </c>
      <c r="AK116" s="121">
        <f t="shared" ca="1" si="162"/>
        <v>0</v>
      </c>
      <c r="AL116" s="121">
        <f t="shared" ca="1" si="162"/>
        <v>0</v>
      </c>
      <c r="AM116" s="121">
        <f t="shared" si="162"/>
        <v>0</v>
      </c>
      <c r="AN116" s="121">
        <f t="shared" ca="1" si="162"/>
        <v>0</v>
      </c>
      <c r="AO116" s="121">
        <f t="shared" ca="1" si="162"/>
        <v>0</v>
      </c>
      <c r="AP116" s="121">
        <f t="shared" ca="1" si="162"/>
        <v>0</v>
      </c>
      <c r="AQ116" s="121">
        <f t="shared" ca="1" si="162"/>
        <v>0</v>
      </c>
      <c r="AR116" s="121">
        <f t="shared" ca="1" si="162"/>
        <v>0</v>
      </c>
      <c r="AS116" s="121">
        <f t="shared" ca="1" si="162"/>
        <v>0</v>
      </c>
      <c r="AT116" s="121">
        <f t="shared" ca="1" si="162"/>
        <v>0</v>
      </c>
      <c r="AU116" s="121">
        <f t="shared" ca="1" si="162"/>
        <v>0</v>
      </c>
    </row>
    <row r="117" spans="1:47">
      <c r="A117">
        <v>1</v>
      </c>
      <c r="C117" s="164"/>
      <c r="D117" s="50" t="str">
        <f t="shared" ref="D117:D130" si="163">IF($A117&gt;$B$2,"",CONCATENATE("| ",A117," |"))</f>
        <v>| 1 |</v>
      </c>
      <c r="E117" s="50" t="str">
        <f t="shared" ref="E117:E130" ca="1" si="164">IF($A117&gt;$B$2,"",G6)</f>
        <v>休み</v>
      </c>
      <c r="F117" s="50" t="str">
        <f t="shared" ref="F117:F130" si="165">IF($A117&gt;$B$2,"",CONCATENATE("| "))</f>
        <v xml:space="preserve">| </v>
      </c>
      <c r="G117" s="50">
        <f t="shared" ref="G117:G130" ca="1" si="166">IF($A117&gt;$B$2,"",H6)</f>
        <v>0</v>
      </c>
      <c r="H117" s="50" t="str">
        <f t="shared" ref="H117:H128" si="167">IF($A117&gt;$B$2,"",CONCATENATE("| "))</f>
        <v xml:space="preserve">| </v>
      </c>
      <c r="I117" s="165"/>
      <c r="J117" s="165" t="s">
        <v>215</v>
      </c>
      <c r="K117" s="50"/>
      <c r="L117" s="165" t="s">
        <v>215</v>
      </c>
      <c r="M117" s="50"/>
      <c r="N117" s="50" t="s">
        <v>215</v>
      </c>
      <c r="O117" s="43"/>
      <c r="P117" s="163"/>
      <c r="AF117" s="44"/>
      <c r="AG117" s="45">
        <f ca="1">AN110</f>
        <v>1</v>
      </c>
      <c r="AH117" s="121">
        <f t="shared" ref="AH117:AU117" ca="1" si="168">IF(ISNA(AH14),0,IF(AH14="",0,IF(AH$110=$AG117,1,0)*AH14))</f>
        <v>0</v>
      </c>
      <c r="AI117" s="121">
        <f t="shared" ca="1" si="168"/>
        <v>0</v>
      </c>
      <c r="AJ117" s="121">
        <f t="shared" ca="1" si="168"/>
        <v>0</v>
      </c>
      <c r="AK117" s="121">
        <f t="shared" ca="1" si="168"/>
        <v>0</v>
      </c>
      <c r="AL117" s="121">
        <f t="shared" ca="1" si="168"/>
        <v>0</v>
      </c>
      <c r="AM117" s="121">
        <f t="shared" ca="1" si="168"/>
        <v>0</v>
      </c>
      <c r="AN117" s="121">
        <f t="shared" si="168"/>
        <v>0</v>
      </c>
      <c r="AO117" s="121">
        <f t="shared" ca="1" si="168"/>
        <v>0</v>
      </c>
      <c r="AP117" s="121">
        <f t="shared" ca="1" si="168"/>
        <v>0</v>
      </c>
      <c r="AQ117" s="121">
        <f t="shared" ca="1" si="168"/>
        <v>0</v>
      </c>
      <c r="AR117" s="121">
        <f t="shared" ca="1" si="168"/>
        <v>0</v>
      </c>
      <c r="AS117" s="121">
        <f t="shared" ca="1" si="168"/>
        <v>0</v>
      </c>
      <c r="AT117" s="121">
        <f t="shared" ca="1" si="168"/>
        <v>0</v>
      </c>
      <c r="AU117" s="121">
        <f t="shared" ca="1" si="168"/>
        <v>0</v>
      </c>
    </row>
    <row r="118" spans="1:47">
      <c r="A118">
        <v>2</v>
      </c>
      <c r="C118" s="164"/>
      <c r="D118" s="50" t="str">
        <f t="shared" si="163"/>
        <v>| 2 |</v>
      </c>
      <c r="E118" s="50" t="str">
        <f t="shared" ca="1" si="164"/>
        <v>ヘレス</v>
      </c>
      <c r="F118" s="50" t="str">
        <f t="shared" si="165"/>
        <v xml:space="preserve">| </v>
      </c>
      <c r="G118" s="50">
        <f t="shared" ca="1" si="166"/>
        <v>0</v>
      </c>
      <c r="H118" s="50" t="str">
        <f t="shared" si="167"/>
        <v xml:space="preserve">| </v>
      </c>
      <c r="I118" s="165"/>
      <c r="J118" s="165" t="s">
        <v>215</v>
      </c>
      <c r="K118" s="50"/>
      <c r="L118" s="165" t="s">
        <v>215</v>
      </c>
      <c r="M118" s="50"/>
      <c r="N118" s="50" t="s">
        <v>215</v>
      </c>
      <c r="O118" s="43"/>
      <c r="P118" s="163"/>
      <c r="AF118" s="44"/>
      <c r="AG118" s="45">
        <f ca="1">AO110</f>
        <v>1</v>
      </c>
      <c r="AH118" s="121">
        <f t="shared" ref="AH118:AU118" ca="1" si="169">IF(ISNA(AH15),0,IF(AH15="",0,IF(AH$110=$AG118,1,0)*AH15))</f>
        <v>0</v>
      </c>
      <c r="AI118" s="121">
        <f t="shared" ca="1" si="169"/>
        <v>0</v>
      </c>
      <c r="AJ118" s="121">
        <f t="shared" ca="1" si="169"/>
        <v>0</v>
      </c>
      <c r="AK118" s="121">
        <f t="shared" ca="1" si="169"/>
        <v>0</v>
      </c>
      <c r="AL118" s="121">
        <f t="shared" ca="1" si="169"/>
        <v>0</v>
      </c>
      <c r="AM118" s="121">
        <f t="shared" ca="1" si="169"/>
        <v>0</v>
      </c>
      <c r="AN118" s="121">
        <f t="shared" ca="1" si="169"/>
        <v>0</v>
      </c>
      <c r="AO118" s="121">
        <f t="shared" si="169"/>
        <v>0</v>
      </c>
      <c r="AP118" s="121">
        <f t="shared" ca="1" si="169"/>
        <v>0</v>
      </c>
      <c r="AQ118" s="121">
        <f t="shared" ca="1" si="169"/>
        <v>0</v>
      </c>
      <c r="AR118" s="121">
        <f t="shared" ca="1" si="169"/>
        <v>0</v>
      </c>
      <c r="AS118" s="121">
        <f t="shared" ca="1" si="169"/>
        <v>0</v>
      </c>
      <c r="AT118" s="121">
        <f t="shared" ca="1" si="169"/>
        <v>0</v>
      </c>
      <c r="AU118" s="121">
        <f t="shared" ca="1" si="169"/>
        <v>0</v>
      </c>
    </row>
    <row r="119" spans="1:47">
      <c r="A119">
        <v>3</v>
      </c>
      <c r="C119" s="164"/>
      <c r="D119" s="50" t="str">
        <f t="shared" si="163"/>
        <v>| 3 |</v>
      </c>
      <c r="E119" s="50" t="str">
        <f t="shared" ca="1" si="164"/>
        <v>BSF</v>
      </c>
      <c r="F119" s="50" t="str">
        <f t="shared" si="165"/>
        <v xml:space="preserve">| </v>
      </c>
      <c r="G119" s="50">
        <f t="shared" ca="1" si="166"/>
        <v>0</v>
      </c>
      <c r="H119" s="50" t="str">
        <f t="shared" si="167"/>
        <v xml:space="preserve">| </v>
      </c>
      <c r="I119" s="165"/>
      <c r="J119" s="165" t="s">
        <v>215</v>
      </c>
      <c r="K119" s="50"/>
      <c r="L119" s="165" t="s">
        <v>215</v>
      </c>
      <c r="M119" s="50"/>
      <c r="N119" s="50" t="s">
        <v>215</v>
      </c>
      <c r="O119" s="43"/>
      <c r="P119" s="163"/>
      <c r="AF119" s="44"/>
      <c r="AG119" s="45">
        <f ca="1">AP110</f>
        <v>1</v>
      </c>
      <c r="AH119" s="121">
        <f t="shared" ref="AH119:AU119" ca="1" si="170">IF(ISNA(AH16),0,IF(AH16="",0,IF(AH$110=$AG119,1,0)*AH16))</f>
        <v>0</v>
      </c>
      <c r="AI119" s="121">
        <f t="shared" ca="1" si="170"/>
        <v>0</v>
      </c>
      <c r="AJ119" s="121">
        <f t="shared" ca="1" si="170"/>
        <v>0</v>
      </c>
      <c r="AK119" s="121">
        <f t="shared" ca="1" si="170"/>
        <v>0</v>
      </c>
      <c r="AL119" s="121">
        <f t="shared" ca="1" si="170"/>
        <v>0</v>
      </c>
      <c r="AM119" s="121">
        <f t="shared" ca="1" si="170"/>
        <v>0</v>
      </c>
      <c r="AN119" s="121">
        <f t="shared" ca="1" si="170"/>
        <v>0</v>
      </c>
      <c r="AO119" s="121">
        <f t="shared" ca="1" si="170"/>
        <v>0</v>
      </c>
      <c r="AP119" s="121">
        <f t="shared" si="170"/>
        <v>0</v>
      </c>
      <c r="AQ119" s="121">
        <f t="shared" ca="1" si="170"/>
        <v>0</v>
      </c>
      <c r="AR119" s="121">
        <f t="shared" ca="1" si="170"/>
        <v>0</v>
      </c>
      <c r="AS119" s="121">
        <f t="shared" ca="1" si="170"/>
        <v>0</v>
      </c>
      <c r="AT119" s="121">
        <f t="shared" ca="1" si="170"/>
        <v>0</v>
      </c>
      <c r="AU119" s="121">
        <f t="shared" ca="1" si="170"/>
        <v>0</v>
      </c>
    </row>
    <row r="120" spans="1:47">
      <c r="A120">
        <v>4</v>
      </c>
      <c r="C120" s="164"/>
      <c r="D120" s="50" t="str">
        <f t="shared" si="163"/>
        <v>| 4 |</v>
      </c>
      <c r="E120" s="50" t="str">
        <f t="shared" ca="1" si="164"/>
        <v>DIS</v>
      </c>
      <c r="F120" s="50" t="str">
        <f t="shared" si="165"/>
        <v xml:space="preserve">| </v>
      </c>
      <c r="G120" s="50">
        <f t="shared" ca="1" si="166"/>
        <v>0</v>
      </c>
      <c r="H120" s="50" t="str">
        <f t="shared" si="167"/>
        <v xml:space="preserve">| </v>
      </c>
      <c r="I120" s="165"/>
      <c r="J120" s="165" t="s">
        <v>215</v>
      </c>
      <c r="K120" s="50"/>
      <c r="L120" s="165" t="s">
        <v>215</v>
      </c>
      <c r="M120" s="50"/>
      <c r="N120" s="50" t="s">
        <v>215</v>
      </c>
      <c r="O120" s="43"/>
      <c r="P120" s="163"/>
      <c r="AF120" s="44"/>
      <c r="AG120" s="45">
        <f ca="1">AQ$110</f>
        <v>1</v>
      </c>
      <c r="AH120" s="121">
        <f t="shared" ref="AH120:AU120" ca="1" si="171">IF(ISNA(AH17),0,IF(AH17="",0,IF(AH$110=$AG120,1,0)*AH17))</f>
        <v>0</v>
      </c>
      <c r="AI120" s="121">
        <f t="shared" ca="1" si="171"/>
        <v>0</v>
      </c>
      <c r="AJ120" s="121">
        <f t="shared" ca="1" si="171"/>
        <v>0</v>
      </c>
      <c r="AK120" s="121">
        <f t="shared" ca="1" si="171"/>
        <v>0</v>
      </c>
      <c r="AL120" s="121">
        <f t="shared" ca="1" si="171"/>
        <v>0</v>
      </c>
      <c r="AM120" s="121">
        <f t="shared" ca="1" si="171"/>
        <v>0</v>
      </c>
      <c r="AN120" s="121">
        <f t="shared" ca="1" si="171"/>
        <v>0</v>
      </c>
      <c r="AO120" s="121">
        <f t="shared" ca="1" si="171"/>
        <v>0</v>
      </c>
      <c r="AP120" s="121">
        <f t="shared" ca="1" si="171"/>
        <v>0</v>
      </c>
      <c r="AQ120" s="121">
        <f t="shared" si="171"/>
        <v>0</v>
      </c>
      <c r="AR120" s="121">
        <f t="shared" ca="1" si="171"/>
        <v>0</v>
      </c>
      <c r="AS120" s="121">
        <f t="shared" ca="1" si="171"/>
        <v>0</v>
      </c>
      <c r="AT120" s="121">
        <f t="shared" ca="1" si="171"/>
        <v>0</v>
      </c>
      <c r="AU120" s="121">
        <f t="shared" ca="1" si="171"/>
        <v>0</v>
      </c>
    </row>
    <row r="121" spans="1:47">
      <c r="A121">
        <v>5</v>
      </c>
      <c r="C121" s="164"/>
      <c r="D121" s="50" t="str">
        <f t="shared" si="163"/>
        <v>| 5 |</v>
      </c>
      <c r="E121" s="50" t="str">
        <f t="shared" ca="1" si="164"/>
        <v>FKF</v>
      </c>
      <c r="F121" s="50" t="str">
        <f t="shared" si="165"/>
        <v xml:space="preserve">| </v>
      </c>
      <c r="G121" s="50">
        <f t="shared" ca="1" si="166"/>
        <v>0</v>
      </c>
      <c r="H121" s="50" t="str">
        <f t="shared" si="167"/>
        <v xml:space="preserve">| </v>
      </c>
      <c r="I121" s="165"/>
      <c r="J121" s="165" t="s">
        <v>215</v>
      </c>
      <c r="K121" s="50"/>
      <c r="L121" s="165" t="s">
        <v>215</v>
      </c>
      <c r="M121" s="50"/>
      <c r="N121" s="50" t="s">
        <v>215</v>
      </c>
      <c r="O121" s="43"/>
      <c r="P121" s="163"/>
      <c r="AF121" s="44"/>
      <c r="AG121" s="45">
        <f ca="1">AR$110</f>
        <v>1</v>
      </c>
      <c r="AH121" s="121">
        <f t="shared" ref="AH121:AU121" ca="1" si="172">IF(ISNA(AH18),0,IF(AH18="",0,IF(AH$110=$AG121,1,0)*AH18))</f>
        <v>0</v>
      </c>
      <c r="AI121" s="121">
        <f t="shared" ca="1" si="172"/>
        <v>0</v>
      </c>
      <c r="AJ121" s="121">
        <f t="shared" ca="1" si="172"/>
        <v>0</v>
      </c>
      <c r="AK121" s="121">
        <f t="shared" ca="1" si="172"/>
        <v>0</v>
      </c>
      <c r="AL121" s="121">
        <f t="shared" ca="1" si="172"/>
        <v>0</v>
      </c>
      <c r="AM121" s="121">
        <f t="shared" ca="1" si="172"/>
        <v>0</v>
      </c>
      <c r="AN121" s="121">
        <f t="shared" ca="1" si="172"/>
        <v>0</v>
      </c>
      <c r="AO121" s="121">
        <f t="shared" ca="1" si="172"/>
        <v>0</v>
      </c>
      <c r="AP121" s="121">
        <f t="shared" ca="1" si="172"/>
        <v>0</v>
      </c>
      <c r="AQ121" s="121">
        <f t="shared" ca="1" si="172"/>
        <v>0</v>
      </c>
      <c r="AR121" s="121">
        <f t="shared" si="172"/>
        <v>0</v>
      </c>
      <c r="AS121" s="121">
        <f t="shared" ca="1" si="172"/>
        <v>0</v>
      </c>
      <c r="AT121" s="121">
        <f t="shared" ca="1" si="172"/>
        <v>0</v>
      </c>
      <c r="AU121" s="121">
        <f t="shared" ca="1" si="172"/>
        <v>0</v>
      </c>
    </row>
    <row r="122" spans="1:47">
      <c r="A122">
        <v>6</v>
      </c>
      <c r="C122" s="164"/>
      <c r="D122" s="50" t="str">
        <f t="shared" si="163"/>
        <v>| 6 |</v>
      </c>
      <c r="E122" s="50" t="str">
        <f t="shared" ca="1" si="164"/>
        <v>プリニ</v>
      </c>
      <c r="F122" s="50" t="str">
        <f t="shared" si="165"/>
        <v xml:space="preserve">| </v>
      </c>
      <c r="G122" s="50">
        <f t="shared" ca="1" si="166"/>
        <v>0</v>
      </c>
      <c r="H122" s="50" t="str">
        <f t="shared" si="167"/>
        <v xml:space="preserve">| </v>
      </c>
      <c r="I122" s="165"/>
      <c r="J122" s="165" t="s">
        <v>215</v>
      </c>
      <c r="K122" s="50"/>
      <c r="L122" s="165" t="s">
        <v>215</v>
      </c>
      <c r="M122" s="50"/>
      <c r="N122" s="50" t="s">
        <v>215</v>
      </c>
      <c r="O122" s="43"/>
      <c r="P122" s="163"/>
      <c r="AF122" s="44"/>
      <c r="AG122" s="45">
        <f ca="1">AS$110</f>
        <v>1</v>
      </c>
      <c r="AH122" s="121">
        <f t="shared" ref="AH122:AU122" ca="1" si="173">IF(ISNA(AH19),0,IF(AH19="",0,IF(AH$110=$AG122,1,0)*AH19))</f>
        <v>0</v>
      </c>
      <c r="AI122" s="121">
        <f t="shared" ca="1" si="173"/>
        <v>0</v>
      </c>
      <c r="AJ122" s="121">
        <f t="shared" ca="1" si="173"/>
        <v>0</v>
      </c>
      <c r="AK122" s="121">
        <f t="shared" ca="1" si="173"/>
        <v>0</v>
      </c>
      <c r="AL122" s="121">
        <f t="shared" ca="1" si="173"/>
        <v>0</v>
      </c>
      <c r="AM122" s="121">
        <f t="shared" ca="1" si="173"/>
        <v>0</v>
      </c>
      <c r="AN122" s="121">
        <f t="shared" ca="1" si="173"/>
        <v>0</v>
      </c>
      <c r="AO122" s="121">
        <f t="shared" ca="1" si="173"/>
        <v>0</v>
      </c>
      <c r="AP122" s="121">
        <f t="shared" ca="1" si="173"/>
        <v>0</v>
      </c>
      <c r="AQ122" s="121">
        <f t="shared" ca="1" si="173"/>
        <v>0</v>
      </c>
      <c r="AR122" s="121">
        <f t="shared" ca="1" si="173"/>
        <v>0</v>
      </c>
      <c r="AS122" s="121">
        <f t="shared" si="173"/>
        <v>0</v>
      </c>
      <c r="AT122" s="121">
        <f t="shared" ca="1" si="173"/>
        <v>0</v>
      </c>
      <c r="AU122" s="121">
        <f t="shared" ca="1" si="173"/>
        <v>0</v>
      </c>
    </row>
    <row r="123" spans="1:47">
      <c r="A123">
        <v>7</v>
      </c>
      <c r="C123" s="164"/>
      <c r="D123" s="50" t="str">
        <f t="shared" si="163"/>
        <v>| 7 |</v>
      </c>
      <c r="E123" s="50" t="str">
        <f t="shared" ca="1" si="164"/>
        <v>ジオン</v>
      </c>
      <c r="F123" s="50" t="str">
        <f t="shared" si="165"/>
        <v xml:space="preserve">| </v>
      </c>
      <c r="G123" s="50">
        <f t="shared" ca="1" si="166"/>
        <v>0</v>
      </c>
      <c r="H123" s="50" t="str">
        <f t="shared" si="167"/>
        <v xml:space="preserve">| </v>
      </c>
      <c r="I123" s="165"/>
      <c r="J123" s="165" t="s">
        <v>215</v>
      </c>
      <c r="K123" s="50"/>
      <c r="L123" s="165" t="s">
        <v>215</v>
      </c>
      <c r="M123" s="50"/>
      <c r="N123" s="50" t="s">
        <v>215</v>
      </c>
      <c r="O123" s="43"/>
      <c r="P123" s="163"/>
      <c r="AF123" s="44"/>
      <c r="AG123" s="45">
        <f ca="1">AT$110</f>
        <v>1</v>
      </c>
      <c r="AH123" s="121">
        <f t="shared" ref="AH123:AU123" ca="1" si="174">IF(ISNA(AH20),0,IF(AH20="",0,IF(AH$110=$AG123,1,0)*AH20))</f>
        <v>0</v>
      </c>
      <c r="AI123" s="121">
        <f t="shared" ca="1" si="174"/>
        <v>0</v>
      </c>
      <c r="AJ123" s="121">
        <f t="shared" ca="1" si="174"/>
        <v>0</v>
      </c>
      <c r="AK123" s="121">
        <f t="shared" ca="1" si="174"/>
        <v>0</v>
      </c>
      <c r="AL123" s="121">
        <f t="shared" ca="1" si="174"/>
        <v>0</v>
      </c>
      <c r="AM123" s="121">
        <f t="shared" ca="1" si="174"/>
        <v>0</v>
      </c>
      <c r="AN123" s="121">
        <f t="shared" ca="1" si="174"/>
        <v>0</v>
      </c>
      <c r="AO123" s="121">
        <f t="shared" ca="1" si="174"/>
        <v>0</v>
      </c>
      <c r="AP123" s="121">
        <f t="shared" ca="1" si="174"/>
        <v>0</v>
      </c>
      <c r="AQ123" s="121">
        <f t="shared" ca="1" si="174"/>
        <v>0</v>
      </c>
      <c r="AR123" s="121">
        <f t="shared" ca="1" si="174"/>
        <v>0</v>
      </c>
      <c r="AS123" s="121">
        <f t="shared" ca="1" si="174"/>
        <v>0</v>
      </c>
      <c r="AT123" s="121">
        <f t="shared" si="174"/>
        <v>0</v>
      </c>
      <c r="AU123" s="121">
        <f t="shared" ca="1" si="174"/>
        <v>0</v>
      </c>
    </row>
    <row r="124" spans="1:47">
      <c r="A124">
        <v>8</v>
      </c>
      <c r="C124" s="164"/>
      <c r="D124" s="50" t="str">
        <f t="shared" si="163"/>
        <v>| 8 |</v>
      </c>
      <c r="E124" s="50" t="str">
        <f t="shared" ca="1" si="164"/>
        <v>OLP</v>
      </c>
      <c r="F124" s="50" t="str">
        <f t="shared" si="165"/>
        <v xml:space="preserve">| </v>
      </c>
      <c r="G124" s="50">
        <f t="shared" ca="1" si="166"/>
        <v>0</v>
      </c>
      <c r="H124" s="50" t="str">
        <f t="shared" si="167"/>
        <v xml:space="preserve">| </v>
      </c>
      <c r="I124" s="165"/>
      <c r="J124" s="165" t="s">
        <v>215</v>
      </c>
      <c r="K124" s="50"/>
      <c r="L124" s="165" t="s">
        <v>215</v>
      </c>
      <c r="M124" s="50"/>
      <c r="N124" s="50" t="s">
        <v>215</v>
      </c>
      <c r="O124" s="43"/>
      <c r="P124" s="163"/>
      <c r="AF124" s="44"/>
      <c r="AG124" s="45">
        <f ca="1">AU$110</f>
        <v>1</v>
      </c>
      <c r="AH124" s="121">
        <f t="shared" ref="AH124:AU124" ca="1" si="175">IF(ISNA(AH21),0,IF(AH21="",0,IF(AH$110=$AG124,1,0)*AH21))</f>
        <v>0</v>
      </c>
      <c r="AI124" s="121">
        <f t="shared" ca="1" si="175"/>
        <v>0</v>
      </c>
      <c r="AJ124" s="121">
        <f t="shared" ca="1" si="175"/>
        <v>0</v>
      </c>
      <c r="AK124" s="121">
        <f t="shared" ca="1" si="175"/>
        <v>0</v>
      </c>
      <c r="AL124" s="121">
        <f t="shared" ca="1" si="175"/>
        <v>0</v>
      </c>
      <c r="AM124" s="121">
        <f t="shared" ca="1" si="175"/>
        <v>0</v>
      </c>
      <c r="AN124" s="121">
        <f t="shared" ca="1" si="175"/>
        <v>0</v>
      </c>
      <c r="AO124" s="121">
        <f t="shared" ca="1" si="175"/>
        <v>0</v>
      </c>
      <c r="AP124" s="121">
        <f t="shared" ca="1" si="175"/>
        <v>0</v>
      </c>
      <c r="AQ124" s="121">
        <f t="shared" ca="1" si="175"/>
        <v>0</v>
      </c>
      <c r="AR124" s="121">
        <f t="shared" ca="1" si="175"/>
        <v>0</v>
      </c>
      <c r="AS124" s="121">
        <f t="shared" ca="1" si="175"/>
        <v>0</v>
      </c>
      <c r="AT124" s="121">
        <f t="shared" ca="1" si="175"/>
        <v>0</v>
      </c>
      <c r="AU124" s="121">
        <f t="shared" si="175"/>
        <v>0</v>
      </c>
    </row>
    <row r="125" spans="1:47">
      <c r="A125">
        <v>9</v>
      </c>
      <c r="C125" s="164"/>
      <c r="D125" s="50" t="str">
        <f t="shared" si="163"/>
        <v>| 9 |</v>
      </c>
      <c r="E125" s="50" t="str">
        <f t="shared" ca="1" si="164"/>
        <v>シロB</v>
      </c>
      <c r="F125" s="50" t="str">
        <f t="shared" si="165"/>
        <v xml:space="preserve">| </v>
      </c>
      <c r="G125" s="50">
        <f t="shared" ca="1" si="166"/>
        <v>0</v>
      </c>
      <c r="H125" s="50" t="str">
        <f t="shared" si="167"/>
        <v xml:space="preserve">| </v>
      </c>
      <c r="I125" s="165"/>
      <c r="J125" s="165" t="s">
        <v>215</v>
      </c>
      <c r="K125" s="50"/>
      <c r="L125" s="165" t="s">
        <v>215</v>
      </c>
      <c r="M125" s="50"/>
      <c r="N125" s="50" t="s">
        <v>215</v>
      </c>
      <c r="O125" s="43"/>
      <c r="P125" s="163"/>
      <c r="AF125" s="44"/>
      <c r="AH125" s="139">
        <f t="shared" ref="AH125:AU125" ca="1" si="176">AH110-SUM(AH111:AH124)/100</f>
        <v>1</v>
      </c>
      <c r="AI125" s="139">
        <f t="shared" ca="1" si="176"/>
        <v>1</v>
      </c>
      <c r="AJ125" s="139">
        <f t="shared" ca="1" si="176"/>
        <v>1</v>
      </c>
      <c r="AK125" s="139">
        <f t="shared" ca="1" si="176"/>
        <v>1</v>
      </c>
      <c r="AL125" s="139">
        <f t="shared" ca="1" si="176"/>
        <v>1</v>
      </c>
      <c r="AM125" s="139">
        <f t="shared" ca="1" si="176"/>
        <v>1</v>
      </c>
      <c r="AN125" s="139">
        <f t="shared" ca="1" si="176"/>
        <v>1</v>
      </c>
      <c r="AO125" s="139">
        <f t="shared" ca="1" si="176"/>
        <v>1</v>
      </c>
      <c r="AP125" s="139">
        <f t="shared" ca="1" si="176"/>
        <v>1</v>
      </c>
      <c r="AQ125" s="139">
        <f t="shared" ca="1" si="176"/>
        <v>1</v>
      </c>
      <c r="AR125" s="139">
        <f t="shared" ca="1" si="176"/>
        <v>1</v>
      </c>
      <c r="AS125" s="139">
        <f t="shared" ca="1" si="176"/>
        <v>1</v>
      </c>
      <c r="AT125" s="139">
        <f t="shared" ca="1" si="176"/>
        <v>1</v>
      </c>
      <c r="AU125" s="139">
        <f t="shared" ca="1" si="176"/>
        <v>1</v>
      </c>
    </row>
    <row r="126" spans="1:47">
      <c r="A126">
        <v>10</v>
      </c>
      <c r="C126" s="164"/>
      <c r="D126" s="50" t="str">
        <f t="shared" si="163"/>
        <v>| 10 |</v>
      </c>
      <c r="E126" s="50" t="str">
        <f t="shared" ca="1" si="164"/>
        <v>セビ商</v>
      </c>
      <c r="F126" s="50" t="str">
        <f t="shared" si="165"/>
        <v xml:space="preserve">| </v>
      </c>
      <c r="G126" s="50">
        <f t="shared" ca="1" si="166"/>
        <v>0</v>
      </c>
      <c r="H126" s="50" t="str">
        <f t="shared" si="167"/>
        <v xml:space="preserve">| </v>
      </c>
      <c r="I126" s="165"/>
      <c r="J126" s="165" t="s">
        <v>215</v>
      </c>
      <c r="K126" s="50"/>
      <c r="L126" s="165" t="s">
        <v>215</v>
      </c>
      <c r="M126" s="50"/>
      <c r="N126" s="50" t="s">
        <v>215</v>
      </c>
      <c r="O126" s="43"/>
      <c r="P126" s="163"/>
      <c r="AF126" s="44"/>
      <c r="AG126" t="s">
        <v>220</v>
      </c>
      <c r="AH126" s="166">
        <f t="shared" ref="AH126:AU126" ca="1" si="177">RANK(AH125,$AH125:$AU125,1)</f>
        <v>1</v>
      </c>
      <c r="AI126" s="167">
        <f t="shared" ca="1" si="177"/>
        <v>1</v>
      </c>
      <c r="AJ126" s="167">
        <f t="shared" ca="1" si="177"/>
        <v>1</v>
      </c>
      <c r="AK126" s="167">
        <f t="shared" ca="1" si="177"/>
        <v>1</v>
      </c>
      <c r="AL126" s="167">
        <f t="shared" ca="1" si="177"/>
        <v>1</v>
      </c>
      <c r="AM126" s="167">
        <f t="shared" ca="1" si="177"/>
        <v>1</v>
      </c>
      <c r="AN126" s="167">
        <f t="shared" ca="1" si="177"/>
        <v>1</v>
      </c>
      <c r="AO126" s="167">
        <f t="shared" ca="1" si="177"/>
        <v>1</v>
      </c>
      <c r="AP126" s="167">
        <f t="shared" ca="1" si="177"/>
        <v>1</v>
      </c>
      <c r="AQ126" s="167">
        <f t="shared" ca="1" si="177"/>
        <v>1</v>
      </c>
      <c r="AR126" s="167">
        <f t="shared" ca="1" si="177"/>
        <v>1</v>
      </c>
      <c r="AS126" s="167">
        <f t="shared" ca="1" si="177"/>
        <v>1</v>
      </c>
      <c r="AT126" s="167">
        <f t="shared" ca="1" si="177"/>
        <v>1</v>
      </c>
      <c r="AU126" s="168">
        <f t="shared" ca="1" si="177"/>
        <v>1</v>
      </c>
    </row>
    <row r="127" spans="1:47">
      <c r="A127">
        <v>11</v>
      </c>
      <c r="C127" s="164"/>
      <c r="D127" s="50" t="str">
        <f t="shared" si="163"/>
        <v>| 11 |</v>
      </c>
      <c r="E127" s="50" t="str">
        <f t="shared" ca="1" si="164"/>
        <v>トロス</v>
      </c>
      <c r="F127" s="50" t="str">
        <f t="shared" si="165"/>
        <v xml:space="preserve">| </v>
      </c>
      <c r="G127" s="50">
        <f t="shared" ca="1" si="166"/>
        <v>0</v>
      </c>
      <c r="H127" s="50" t="str">
        <f t="shared" si="167"/>
        <v xml:space="preserve">| </v>
      </c>
      <c r="I127" s="43"/>
      <c r="J127" s="165" t="s">
        <v>215</v>
      </c>
      <c r="K127" s="43"/>
      <c r="L127" s="165" t="s">
        <v>215</v>
      </c>
      <c r="M127" s="43"/>
      <c r="N127" s="165" t="s">
        <v>215</v>
      </c>
      <c r="O127" s="43"/>
      <c r="P127" s="163"/>
      <c r="AF127" s="44"/>
      <c r="AG127" t="s">
        <v>221</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c r="A128">
        <v>12</v>
      </c>
      <c r="C128" s="164"/>
      <c r="D128" s="50" t="str">
        <f t="shared" si="163"/>
        <v>| 12 |</v>
      </c>
      <c r="E128" s="50" t="str">
        <f t="shared" ca="1" si="164"/>
        <v>ワンピ</v>
      </c>
      <c r="F128" s="50" t="str">
        <f t="shared" si="165"/>
        <v xml:space="preserve">| </v>
      </c>
      <c r="G128" s="50">
        <f t="shared" ca="1" si="166"/>
        <v>0</v>
      </c>
      <c r="H128" s="50" t="str">
        <f t="shared" si="167"/>
        <v xml:space="preserve">| </v>
      </c>
      <c r="I128" s="43"/>
      <c r="J128" s="165" t="s">
        <v>215</v>
      </c>
      <c r="K128" s="43"/>
      <c r="L128" s="165" t="s">
        <v>215</v>
      </c>
      <c r="M128" s="43"/>
      <c r="N128" s="165" t="s">
        <v>215</v>
      </c>
      <c r="O128" s="43"/>
      <c r="P128" s="163"/>
      <c r="AF128" s="44"/>
      <c r="AH128" s="45">
        <f t="shared" ref="AH128:AU128" ca="1" si="178">AH126+AH127/100</f>
        <v>1.01</v>
      </c>
      <c r="AI128" s="45">
        <f t="shared" ca="1" si="178"/>
        <v>1.02</v>
      </c>
      <c r="AJ128" s="45">
        <f t="shared" ca="1" si="178"/>
        <v>1.03</v>
      </c>
      <c r="AK128" s="45">
        <f t="shared" ca="1" si="178"/>
        <v>1.04</v>
      </c>
      <c r="AL128" s="45">
        <f t="shared" ca="1" si="178"/>
        <v>1.05</v>
      </c>
      <c r="AM128" s="45">
        <f t="shared" ca="1" si="178"/>
        <v>1.06</v>
      </c>
      <c r="AN128" s="45">
        <f t="shared" ca="1" si="178"/>
        <v>1.07</v>
      </c>
      <c r="AO128" s="45">
        <f t="shared" ca="1" si="178"/>
        <v>1.08</v>
      </c>
      <c r="AP128" s="45">
        <f t="shared" ca="1" si="178"/>
        <v>1.0900000000000001</v>
      </c>
      <c r="AQ128" s="45">
        <f t="shared" ca="1" si="178"/>
        <v>1.1000000000000001</v>
      </c>
      <c r="AR128" s="45">
        <f t="shared" ca="1" si="178"/>
        <v>1.1100000000000001</v>
      </c>
      <c r="AS128" s="45">
        <f t="shared" ca="1" si="178"/>
        <v>1.1200000000000001</v>
      </c>
      <c r="AT128" s="45">
        <f t="shared" ca="1" si="178"/>
        <v>1.1299999999999999</v>
      </c>
      <c r="AU128" s="45">
        <f t="shared" ca="1" si="178"/>
        <v>1.1400000000000001</v>
      </c>
    </row>
    <row r="129" spans="1:47">
      <c r="A129">
        <v>13</v>
      </c>
      <c r="C129" s="164"/>
      <c r="D129" s="50" t="str">
        <f t="shared" si="163"/>
        <v/>
      </c>
      <c r="E129" s="50" t="str">
        <f t="shared" si="164"/>
        <v/>
      </c>
      <c r="F129" s="50" t="str">
        <f t="shared" si="165"/>
        <v/>
      </c>
      <c r="G129" s="50" t="str">
        <f t="shared" si="166"/>
        <v/>
      </c>
      <c r="H129" s="50" t="str">
        <f>IF($A129&gt;=$B$2,"",CONCATENATE("| "))</f>
        <v/>
      </c>
      <c r="I129" s="43"/>
      <c r="J129" s="43"/>
      <c r="K129" s="43"/>
      <c r="L129" s="43"/>
      <c r="M129" s="43"/>
      <c r="N129" s="43"/>
      <c r="O129" s="43"/>
      <c r="P129" s="163"/>
      <c r="AF129" s="44"/>
      <c r="AG129" t="s">
        <v>222</v>
      </c>
      <c r="AH129" s="169">
        <f t="shared" ref="AH129:AU129" ca="1" si="179">RANK(AH128,$AH128:$AU128,1)</f>
        <v>1</v>
      </c>
      <c r="AI129" s="170">
        <f t="shared" ca="1" si="179"/>
        <v>2</v>
      </c>
      <c r="AJ129" s="170">
        <f t="shared" ca="1" si="179"/>
        <v>3</v>
      </c>
      <c r="AK129" s="170">
        <f t="shared" ca="1" si="179"/>
        <v>4</v>
      </c>
      <c r="AL129" s="170">
        <f t="shared" ca="1" si="179"/>
        <v>5</v>
      </c>
      <c r="AM129" s="170">
        <f t="shared" ca="1" si="179"/>
        <v>6</v>
      </c>
      <c r="AN129" s="170">
        <f t="shared" ca="1" si="179"/>
        <v>7</v>
      </c>
      <c r="AO129" s="170">
        <f t="shared" ca="1" si="179"/>
        <v>8</v>
      </c>
      <c r="AP129" s="170">
        <f t="shared" ca="1" si="179"/>
        <v>9</v>
      </c>
      <c r="AQ129" s="170">
        <f t="shared" ca="1" si="179"/>
        <v>10</v>
      </c>
      <c r="AR129" s="170">
        <f t="shared" ca="1" si="179"/>
        <v>11</v>
      </c>
      <c r="AS129" s="170">
        <f t="shared" ca="1" si="179"/>
        <v>12</v>
      </c>
      <c r="AT129" s="170">
        <f t="shared" ca="1" si="179"/>
        <v>13</v>
      </c>
      <c r="AU129" s="171">
        <f t="shared" ca="1" si="179"/>
        <v>14</v>
      </c>
    </row>
    <row r="130" spans="1:47">
      <c r="A130">
        <v>14</v>
      </c>
      <c r="C130" s="164"/>
      <c r="D130" s="50" t="str">
        <f t="shared" si="163"/>
        <v/>
      </c>
      <c r="E130" s="50" t="str">
        <f t="shared" si="164"/>
        <v/>
      </c>
      <c r="F130" s="50" t="str">
        <f t="shared" si="165"/>
        <v/>
      </c>
      <c r="G130" s="50" t="str">
        <f t="shared" si="166"/>
        <v/>
      </c>
      <c r="H130" s="43"/>
      <c r="I130" s="43"/>
      <c r="J130" s="43"/>
      <c r="K130" s="43"/>
      <c r="L130" s="43"/>
      <c r="M130" s="43"/>
      <c r="N130" s="43"/>
      <c r="O130" s="43"/>
      <c r="P130" s="163"/>
      <c r="AF130" s="44"/>
      <c r="AG130" t="s">
        <v>184</v>
      </c>
      <c r="AH130" s="172">
        <f t="shared" ref="AH130:AU130" ca="1" si="180">AH27</f>
        <v>0</v>
      </c>
      <c r="AI130" s="103">
        <f t="shared" ca="1" si="180"/>
        <v>0</v>
      </c>
      <c r="AJ130" s="103">
        <f t="shared" ca="1" si="180"/>
        <v>0</v>
      </c>
      <c r="AK130" s="103">
        <f t="shared" ca="1" si="180"/>
        <v>0</v>
      </c>
      <c r="AL130" s="103">
        <f t="shared" ca="1" si="180"/>
        <v>0</v>
      </c>
      <c r="AM130" s="103">
        <f t="shared" ca="1" si="180"/>
        <v>0</v>
      </c>
      <c r="AN130" s="103">
        <f t="shared" ca="1" si="180"/>
        <v>0</v>
      </c>
      <c r="AO130" s="103">
        <f t="shared" ca="1" si="180"/>
        <v>0</v>
      </c>
      <c r="AP130" s="103">
        <f t="shared" ca="1" si="180"/>
        <v>0</v>
      </c>
      <c r="AQ130" s="103">
        <f t="shared" ca="1" si="180"/>
        <v>0</v>
      </c>
      <c r="AR130" s="103">
        <f t="shared" ca="1" si="180"/>
        <v>0</v>
      </c>
      <c r="AS130" s="103">
        <f t="shared" ca="1" si="180"/>
        <v>0</v>
      </c>
      <c r="AT130" s="103">
        <f t="shared" ca="1" si="180"/>
        <v>0</v>
      </c>
      <c r="AU130" s="104">
        <f t="shared" ca="1" si="180"/>
        <v>0</v>
      </c>
    </row>
    <row r="131" spans="1:47">
      <c r="C131" s="164"/>
      <c r="D131" s="50"/>
      <c r="E131" s="43"/>
      <c r="F131" s="43"/>
      <c r="G131" s="43"/>
      <c r="H131" s="43"/>
      <c r="I131" s="43"/>
      <c r="J131" s="43"/>
      <c r="K131" s="43"/>
      <c r="L131" s="43"/>
      <c r="M131" s="43"/>
      <c r="N131" s="43"/>
      <c r="O131" s="43"/>
      <c r="P131" s="163"/>
      <c r="AF131" s="44"/>
      <c r="AG131" t="s">
        <v>223</v>
      </c>
      <c r="AH131" s="173" t="str">
        <f t="shared" ref="AH131:AU131" si="181">AH7</f>
        <v>休み</v>
      </c>
      <c r="AI131" s="111" t="str">
        <f t="shared" si="181"/>
        <v>ヘレス</v>
      </c>
      <c r="AJ131" s="111" t="str">
        <f t="shared" si="181"/>
        <v>BSF</v>
      </c>
      <c r="AK131" s="111" t="str">
        <f t="shared" si="181"/>
        <v>DIS</v>
      </c>
      <c r="AL131" s="111" t="str">
        <f t="shared" si="181"/>
        <v>FKF</v>
      </c>
      <c r="AM131" s="111" t="str">
        <f t="shared" si="181"/>
        <v>プリニ</v>
      </c>
      <c r="AN131" s="111" t="str">
        <f t="shared" si="181"/>
        <v>ジオン</v>
      </c>
      <c r="AO131" s="111" t="str">
        <f t="shared" si="181"/>
        <v>OLP</v>
      </c>
      <c r="AP131" s="111" t="str">
        <f t="shared" si="181"/>
        <v>シロB</v>
      </c>
      <c r="AQ131" s="111" t="str">
        <f t="shared" si="181"/>
        <v>セビ商</v>
      </c>
      <c r="AR131" s="111" t="str">
        <f t="shared" si="181"/>
        <v>トロス</v>
      </c>
      <c r="AS131" s="111" t="str">
        <f t="shared" si="181"/>
        <v>ワンピ</v>
      </c>
      <c r="AT131" s="111" t="str">
        <f t="shared" si="181"/>
        <v/>
      </c>
      <c r="AU131" s="112" t="str">
        <f t="shared" si="181"/>
        <v/>
      </c>
    </row>
    <row r="132" spans="1:47">
      <c r="C132" s="164"/>
      <c r="D132" s="43"/>
      <c r="E132" s="43"/>
      <c r="F132" s="43"/>
      <c r="G132" s="43"/>
      <c r="H132" s="43"/>
      <c r="I132" s="43"/>
      <c r="J132" s="43"/>
      <c r="K132" s="43"/>
      <c r="L132" s="43"/>
      <c r="M132" s="43"/>
      <c r="N132" s="43"/>
      <c r="O132" s="43"/>
      <c r="P132" s="163"/>
      <c r="AF132" s="44"/>
    </row>
    <row r="133" spans="1:47">
      <c r="C133" s="174"/>
      <c r="D133" s="175"/>
      <c r="E133" s="175"/>
      <c r="F133" s="175"/>
      <c r="G133" s="175"/>
      <c r="H133" s="175"/>
      <c r="I133" s="175"/>
      <c r="J133" s="175"/>
      <c r="K133" s="175"/>
      <c r="L133" s="175"/>
      <c r="M133" s="175"/>
      <c r="N133" s="175"/>
      <c r="O133" s="175"/>
      <c r="P133" s="176"/>
      <c r="AF133" s="44"/>
    </row>
    <row r="134" spans="1:47">
      <c r="AF134" s="44"/>
    </row>
    <row r="135" spans="1:47">
      <c r="AF135" s="44"/>
    </row>
  </sheetData>
  <sheetProtection selectLockedCells="1" selectUnlockedCells="1"/>
  <mergeCells count="8">
    <mergeCell ref="R55:AC56"/>
    <mergeCell ref="T68:AB70"/>
    <mergeCell ref="K3:AC3"/>
    <mergeCell ref="K4:AC4"/>
    <mergeCell ref="K5:AC5"/>
    <mergeCell ref="R38:Z40"/>
    <mergeCell ref="Q43:Y50"/>
    <mergeCell ref="R52:Z54"/>
  </mergeCells>
  <phoneticPr fontId="21"/>
  <conditionalFormatting sqref="Q43:Y50">
    <cfRule type="expression" dxfId="0" priority="1" stopIfTrue="1">
      <formula>IF(リーグF!A1="",0,1)</formula>
    </cfRule>
  </conditionalFormatting>
  <pageMargins left="0.7" right="0.7" top="0.75" bottom="0.75"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dimension ref="A1:V177"/>
  <sheetViews>
    <sheetView zoomScale="85" zoomScaleNormal="85" workbookViewId="0">
      <pane ySplit="2" topLeftCell="A81" activePane="bottomLeft" state="frozen"/>
      <selection pane="bottomLeft" activeCell="G127" sqref="G127"/>
    </sheetView>
  </sheetViews>
  <sheetFormatPr defaultRowHeight="13.5"/>
  <cols>
    <col min="1" max="1" width="5.625" customWidth="1"/>
    <col min="2" max="15" width="4.625" customWidth="1"/>
    <col min="16" max="18" width="5.625" customWidth="1"/>
  </cols>
  <sheetData>
    <row r="1" spans="1:22">
      <c r="A1" t="s">
        <v>224</v>
      </c>
      <c r="C1" t="s">
        <v>225</v>
      </c>
    </row>
    <row r="2" spans="1:22">
      <c r="B2">
        <v>1</v>
      </c>
      <c r="C2">
        <v>2</v>
      </c>
      <c r="D2">
        <v>3</v>
      </c>
      <c r="E2">
        <v>4</v>
      </c>
      <c r="F2">
        <v>5</v>
      </c>
      <c r="G2">
        <v>6</v>
      </c>
      <c r="H2">
        <v>7</v>
      </c>
      <c r="I2">
        <v>8</v>
      </c>
      <c r="J2">
        <v>9</v>
      </c>
      <c r="K2">
        <v>10</v>
      </c>
      <c r="L2">
        <v>11</v>
      </c>
      <c r="M2">
        <v>12</v>
      </c>
      <c r="N2">
        <v>13</v>
      </c>
      <c r="O2">
        <v>14</v>
      </c>
    </row>
    <row r="3" spans="1:22">
      <c r="A3">
        <v>6</v>
      </c>
      <c r="B3" s="177">
        <v>2</v>
      </c>
      <c r="C3" s="155">
        <v>1</v>
      </c>
      <c r="D3" s="155">
        <v>6</v>
      </c>
      <c r="E3" s="155">
        <v>5</v>
      </c>
      <c r="F3" s="155">
        <v>4</v>
      </c>
      <c r="G3" s="156">
        <v>3</v>
      </c>
      <c r="H3" s="178"/>
      <c r="I3" s="178"/>
      <c r="J3" s="178"/>
      <c r="K3" s="178"/>
      <c r="L3" s="178"/>
      <c r="M3" s="178"/>
      <c r="N3" s="178"/>
      <c r="O3" s="179"/>
    </row>
    <row r="4" spans="1:22">
      <c r="B4" s="44">
        <v>3</v>
      </c>
      <c r="C4" s="43">
        <v>4</v>
      </c>
      <c r="D4" s="43">
        <v>1</v>
      </c>
      <c r="E4" s="117">
        <v>2</v>
      </c>
      <c r="F4" s="117">
        <v>6</v>
      </c>
      <c r="G4" s="180">
        <v>5</v>
      </c>
      <c r="H4" s="43"/>
      <c r="I4" s="43"/>
      <c r="J4" s="43"/>
      <c r="K4" s="43"/>
      <c r="L4" s="43"/>
      <c r="M4" s="43"/>
      <c r="N4" s="43"/>
      <c r="O4" s="181"/>
      <c r="Q4" s="239" t="s">
        <v>226</v>
      </c>
      <c r="R4" s="239"/>
      <c r="S4" s="239"/>
      <c r="T4" s="239"/>
      <c r="U4" s="239"/>
      <c r="V4" s="239"/>
    </row>
    <row r="5" spans="1:22">
      <c r="B5" s="44">
        <v>4</v>
      </c>
      <c r="C5" s="43">
        <v>6</v>
      </c>
      <c r="D5" s="117">
        <v>5</v>
      </c>
      <c r="E5" s="117">
        <v>1</v>
      </c>
      <c r="F5" s="117">
        <v>3</v>
      </c>
      <c r="G5" s="180">
        <v>2</v>
      </c>
      <c r="H5" s="43"/>
      <c r="I5" s="43"/>
      <c r="J5" s="43"/>
      <c r="K5" s="43"/>
      <c r="L5" s="43"/>
      <c r="M5" s="43"/>
      <c r="N5" s="43"/>
      <c r="O5" s="181"/>
      <c r="Q5" s="239"/>
      <c r="R5" s="239"/>
      <c r="S5" s="239"/>
      <c r="T5" s="239"/>
      <c r="U5" s="239"/>
      <c r="V5" s="239"/>
    </row>
    <row r="6" spans="1:22">
      <c r="B6" s="44">
        <v>5</v>
      </c>
      <c r="C6" s="117">
        <v>3</v>
      </c>
      <c r="D6" s="117">
        <v>2</v>
      </c>
      <c r="E6" s="117">
        <v>6</v>
      </c>
      <c r="F6" s="117">
        <v>1</v>
      </c>
      <c r="G6" s="180">
        <v>4</v>
      </c>
      <c r="H6" s="43"/>
      <c r="I6" s="43"/>
      <c r="J6" s="43"/>
      <c r="K6" s="43"/>
      <c r="L6" s="43"/>
      <c r="M6" s="43"/>
      <c r="N6" s="43"/>
      <c r="O6" s="181"/>
      <c r="Q6" s="239"/>
      <c r="R6" s="239"/>
      <c r="S6" s="239"/>
      <c r="T6" s="239"/>
      <c r="U6" s="239"/>
      <c r="V6" s="239"/>
    </row>
    <row r="7" spans="1:22">
      <c r="B7" s="182">
        <v>6</v>
      </c>
      <c r="C7" s="183">
        <v>5</v>
      </c>
      <c r="D7" s="183">
        <v>4</v>
      </c>
      <c r="E7" s="183">
        <v>3</v>
      </c>
      <c r="F7" s="183">
        <v>2</v>
      </c>
      <c r="G7" s="184">
        <v>1</v>
      </c>
      <c r="H7" s="43"/>
      <c r="I7" s="43"/>
      <c r="J7" s="43"/>
      <c r="K7" s="43"/>
      <c r="L7" s="43"/>
      <c r="M7" s="43"/>
      <c r="N7" s="43"/>
      <c r="O7" s="181"/>
      <c r="Q7" s="239"/>
      <c r="R7" s="239"/>
      <c r="S7" s="239"/>
      <c r="T7" s="239"/>
      <c r="U7" s="239"/>
      <c r="V7" s="239"/>
    </row>
    <row r="8" spans="1:22">
      <c r="B8" s="185"/>
      <c r="C8" s="43"/>
      <c r="D8" s="43"/>
      <c r="E8" s="43"/>
      <c r="F8" s="43"/>
      <c r="G8" s="43"/>
      <c r="H8" s="43"/>
      <c r="I8" s="43"/>
      <c r="J8" s="43"/>
      <c r="K8" s="43"/>
      <c r="L8" s="43"/>
      <c r="M8" s="43"/>
      <c r="N8" s="43"/>
      <c r="O8" s="181"/>
      <c r="Q8" s="239"/>
      <c r="R8" s="239"/>
      <c r="S8" s="239"/>
      <c r="T8" s="239"/>
      <c r="U8" s="239"/>
      <c r="V8" s="239"/>
    </row>
    <row r="9" spans="1:22">
      <c r="B9" s="185"/>
      <c r="C9" s="43"/>
      <c r="D9" s="43"/>
      <c r="E9" s="43"/>
      <c r="F9" s="43"/>
      <c r="G9" s="43"/>
      <c r="H9" s="43"/>
      <c r="I9" s="43"/>
      <c r="J9" s="43"/>
      <c r="K9" s="43"/>
      <c r="L9" s="43"/>
      <c r="M9" s="43"/>
      <c r="N9" s="43"/>
      <c r="O9" s="181"/>
      <c r="Q9" s="239"/>
      <c r="R9" s="239"/>
      <c r="S9" s="239"/>
      <c r="T9" s="239"/>
      <c r="U9" s="239"/>
      <c r="V9" s="239"/>
    </row>
    <row r="10" spans="1:22">
      <c r="B10" s="185"/>
      <c r="C10" s="43"/>
      <c r="D10" s="43"/>
      <c r="E10" s="43"/>
      <c r="F10" s="43"/>
      <c r="G10" s="43"/>
      <c r="H10" s="43"/>
      <c r="I10" s="43"/>
      <c r="J10" s="43"/>
      <c r="K10" s="43"/>
      <c r="L10" s="43"/>
      <c r="M10" s="43"/>
      <c r="N10" s="43"/>
      <c r="O10" s="181"/>
      <c r="Q10" s="239"/>
      <c r="R10" s="239"/>
      <c r="S10" s="239"/>
      <c r="T10" s="239"/>
      <c r="U10" s="239"/>
      <c r="V10" s="239"/>
    </row>
    <row r="11" spans="1:22">
      <c r="B11" s="185"/>
      <c r="C11" s="43"/>
      <c r="D11" s="43"/>
      <c r="E11" s="43"/>
      <c r="F11" s="43"/>
      <c r="G11" s="43"/>
      <c r="H11" s="43"/>
      <c r="I11" s="43"/>
      <c r="J11" s="43"/>
      <c r="K11" s="43"/>
      <c r="L11" s="43"/>
      <c r="M11" s="43"/>
      <c r="N11" s="43"/>
      <c r="O11" s="181"/>
      <c r="Q11" s="239"/>
      <c r="R11" s="239"/>
      <c r="S11" s="239"/>
      <c r="T11" s="239"/>
      <c r="U11" s="239"/>
      <c r="V11" s="239"/>
    </row>
    <row r="12" spans="1:22">
      <c r="B12" s="185"/>
      <c r="C12" s="43"/>
      <c r="D12" s="43"/>
      <c r="E12" s="43"/>
      <c r="F12" s="43"/>
      <c r="G12" s="43"/>
      <c r="H12" s="43"/>
      <c r="I12" s="43"/>
      <c r="J12" s="43"/>
      <c r="K12" s="43"/>
      <c r="L12" s="43"/>
      <c r="M12" s="43"/>
      <c r="N12" s="43"/>
      <c r="O12" s="181"/>
    </row>
    <row r="13" spans="1:22">
      <c r="B13" s="185"/>
      <c r="C13" s="43"/>
      <c r="D13" s="43"/>
      <c r="E13" s="43"/>
      <c r="F13" s="43"/>
      <c r="G13" s="43"/>
      <c r="H13" s="43"/>
      <c r="I13" s="43"/>
      <c r="J13" s="43"/>
      <c r="K13" s="43"/>
      <c r="L13" s="43"/>
      <c r="M13" s="43"/>
      <c r="N13" s="43"/>
      <c r="O13" s="181"/>
    </row>
    <row r="14" spans="1:22">
      <c r="B14" s="185"/>
      <c r="C14" s="43"/>
      <c r="D14" s="43"/>
      <c r="E14" s="43"/>
      <c r="F14" s="43"/>
      <c r="G14" s="43"/>
      <c r="H14" s="43"/>
      <c r="I14" s="43"/>
      <c r="J14" s="43"/>
      <c r="K14" s="43"/>
      <c r="L14" s="43"/>
      <c r="M14" s="43"/>
      <c r="N14" s="43"/>
      <c r="O14" s="181"/>
    </row>
    <row r="15" spans="1:22">
      <c r="B15" s="185"/>
      <c r="C15" s="43"/>
      <c r="D15" s="43"/>
      <c r="E15" s="43"/>
      <c r="F15" s="43"/>
      <c r="G15" s="43"/>
      <c r="H15" s="43"/>
      <c r="I15" s="43"/>
      <c r="J15" s="43"/>
      <c r="K15" s="43"/>
      <c r="L15" s="43"/>
      <c r="M15" s="43"/>
      <c r="N15" s="43"/>
      <c r="O15" s="181"/>
    </row>
    <row r="16" spans="1:22">
      <c r="A16">
        <v>7</v>
      </c>
      <c r="B16" s="177">
        <v>2</v>
      </c>
      <c r="C16" s="155">
        <v>1</v>
      </c>
      <c r="D16" s="155">
        <v>0</v>
      </c>
      <c r="E16" s="155">
        <v>7</v>
      </c>
      <c r="F16" s="155">
        <v>6</v>
      </c>
      <c r="G16" s="155">
        <v>5</v>
      </c>
      <c r="H16" s="156">
        <v>4</v>
      </c>
      <c r="I16" s="178"/>
      <c r="J16" s="178"/>
      <c r="K16" s="178"/>
      <c r="L16" s="178"/>
      <c r="M16" s="178"/>
      <c r="N16" s="178"/>
      <c r="O16" s="179"/>
    </row>
    <row r="17" spans="1:17">
      <c r="B17" s="44">
        <v>3</v>
      </c>
      <c r="C17" s="43">
        <v>4</v>
      </c>
      <c r="D17" s="43">
        <v>1</v>
      </c>
      <c r="E17" s="117">
        <v>2</v>
      </c>
      <c r="F17" s="117">
        <v>0</v>
      </c>
      <c r="G17" s="117">
        <v>7</v>
      </c>
      <c r="H17" s="180">
        <v>6</v>
      </c>
      <c r="I17" s="43"/>
      <c r="J17" s="43"/>
      <c r="K17" s="43"/>
      <c r="L17" s="43"/>
      <c r="M17" s="43"/>
      <c r="N17" s="43"/>
      <c r="O17" s="181"/>
    </row>
    <row r="18" spans="1:17">
      <c r="B18" s="44">
        <v>4</v>
      </c>
      <c r="C18" s="43">
        <v>6</v>
      </c>
      <c r="D18" s="43">
        <v>5</v>
      </c>
      <c r="E18" s="43">
        <v>1</v>
      </c>
      <c r="F18" s="117">
        <v>3</v>
      </c>
      <c r="G18" s="117">
        <v>2</v>
      </c>
      <c r="H18" s="186">
        <v>0</v>
      </c>
      <c r="I18" s="43"/>
      <c r="J18" s="43"/>
      <c r="K18" s="43"/>
      <c r="L18" s="43"/>
      <c r="M18" s="43"/>
      <c r="N18" s="43"/>
      <c r="O18" s="181"/>
    </row>
    <row r="19" spans="1:17">
      <c r="B19" s="44">
        <v>5</v>
      </c>
      <c r="C19" s="117">
        <v>0</v>
      </c>
      <c r="D19" s="117">
        <v>7</v>
      </c>
      <c r="E19" s="117">
        <v>6</v>
      </c>
      <c r="F19" s="117">
        <v>1</v>
      </c>
      <c r="G19" s="117">
        <v>4</v>
      </c>
      <c r="H19" s="180">
        <v>3</v>
      </c>
      <c r="I19" s="43"/>
      <c r="J19" s="43"/>
      <c r="K19" s="43"/>
      <c r="L19" s="43"/>
      <c r="M19" s="43"/>
      <c r="N19" s="43"/>
      <c r="O19" s="181"/>
    </row>
    <row r="20" spans="1:17">
      <c r="B20" s="44">
        <v>6</v>
      </c>
      <c r="C20" s="117">
        <v>3</v>
      </c>
      <c r="D20" s="117">
        <v>2</v>
      </c>
      <c r="E20" s="117">
        <v>0</v>
      </c>
      <c r="F20" s="117">
        <v>7</v>
      </c>
      <c r="G20" s="117">
        <v>1</v>
      </c>
      <c r="H20" s="180">
        <v>5</v>
      </c>
      <c r="I20" s="43"/>
      <c r="J20" s="43"/>
      <c r="K20" s="43"/>
      <c r="L20" s="43"/>
      <c r="M20" s="43"/>
      <c r="N20" s="43"/>
      <c r="O20" s="181"/>
    </row>
    <row r="21" spans="1:17">
      <c r="B21" s="44">
        <v>7</v>
      </c>
      <c r="C21" s="117">
        <v>5</v>
      </c>
      <c r="D21" s="117">
        <v>4</v>
      </c>
      <c r="E21" s="117">
        <v>3</v>
      </c>
      <c r="F21" s="117">
        <v>2</v>
      </c>
      <c r="G21" s="117">
        <v>0</v>
      </c>
      <c r="H21" s="180">
        <v>1</v>
      </c>
      <c r="I21" s="43"/>
      <c r="J21" s="43"/>
      <c r="K21" s="43"/>
      <c r="L21" s="43"/>
      <c r="M21" s="43"/>
      <c r="N21" s="43"/>
      <c r="O21" s="181"/>
    </row>
    <row r="22" spans="1:17">
      <c r="B22" s="182">
        <v>0</v>
      </c>
      <c r="C22" s="183">
        <v>7</v>
      </c>
      <c r="D22" s="183">
        <v>6</v>
      </c>
      <c r="E22" s="183">
        <v>5</v>
      </c>
      <c r="F22" s="183">
        <v>4</v>
      </c>
      <c r="G22" s="183">
        <v>3</v>
      </c>
      <c r="H22" s="184">
        <v>2</v>
      </c>
      <c r="I22" s="43"/>
      <c r="J22" s="43"/>
      <c r="K22" s="43"/>
      <c r="L22" s="43"/>
      <c r="M22" s="43"/>
      <c r="N22" s="43"/>
      <c r="O22" s="181"/>
    </row>
    <row r="23" spans="1:17">
      <c r="B23" s="185"/>
      <c r="C23" s="43"/>
      <c r="D23" s="43"/>
      <c r="E23" s="43"/>
      <c r="F23" s="43"/>
      <c r="G23" s="43"/>
      <c r="H23" s="43"/>
      <c r="I23" s="43"/>
      <c r="J23" s="43"/>
      <c r="K23" s="43"/>
      <c r="L23" s="43"/>
      <c r="M23" s="43"/>
      <c r="N23" s="43"/>
      <c r="O23" s="181"/>
    </row>
    <row r="24" spans="1:17">
      <c r="B24" s="185"/>
      <c r="C24" s="43"/>
      <c r="D24" s="43"/>
      <c r="E24" s="43"/>
      <c r="F24" s="43"/>
      <c r="G24" s="43"/>
      <c r="H24" s="43"/>
      <c r="I24" s="43"/>
      <c r="J24" s="43"/>
      <c r="K24" s="43"/>
      <c r="L24" s="43"/>
      <c r="M24" s="43"/>
      <c r="N24" s="43"/>
      <c r="O24" s="181"/>
    </row>
    <row r="25" spans="1:17">
      <c r="B25" s="185"/>
      <c r="C25" s="43"/>
      <c r="D25" s="43"/>
      <c r="E25" s="43"/>
      <c r="F25" s="43"/>
      <c r="G25" s="43"/>
      <c r="H25" s="43"/>
      <c r="I25" s="43"/>
      <c r="J25" s="43"/>
      <c r="K25" s="43"/>
      <c r="L25" s="43"/>
      <c r="M25" s="43"/>
      <c r="N25" s="43"/>
      <c r="O25" s="181"/>
    </row>
    <row r="26" spans="1:17">
      <c r="B26" s="185"/>
      <c r="C26" s="43"/>
      <c r="D26" s="43"/>
      <c r="E26" s="43"/>
      <c r="F26" s="43"/>
      <c r="G26" s="43"/>
      <c r="H26" s="43"/>
      <c r="I26" s="43"/>
      <c r="J26" s="43"/>
      <c r="K26" s="43"/>
      <c r="L26" s="43"/>
      <c r="M26" s="43"/>
      <c r="N26" s="43"/>
      <c r="O26" s="181"/>
    </row>
    <row r="27" spans="1:17">
      <c r="B27" s="185"/>
      <c r="C27" s="43"/>
      <c r="D27" s="43"/>
      <c r="E27" s="43"/>
      <c r="F27" s="43"/>
      <c r="G27" s="43"/>
      <c r="H27" s="43"/>
      <c r="I27" s="43"/>
      <c r="J27" s="43"/>
      <c r="K27" s="43"/>
      <c r="L27" s="43"/>
      <c r="M27" s="43"/>
      <c r="N27" s="43"/>
      <c r="O27" s="181"/>
    </row>
    <row r="28" spans="1:17">
      <c r="B28" s="185"/>
      <c r="C28" s="43"/>
      <c r="D28" s="43"/>
      <c r="E28" s="43"/>
      <c r="F28" s="43"/>
      <c r="G28" s="43"/>
      <c r="H28" s="43"/>
      <c r="I28" s="43"/>
      <c r="J28" s="43"/>
      <c r="K28" s="43"/>
      <c r="L28" s="43"/>
      <c r="M28" s="43"/>
      <c r="N28" s="43"/>
      <c r="O28" s="181"/>
    </row>
    <row r="29" spans="1:17">
      <c r="B29" s="185"/>
      <c r="C29" s="43"/>
      <c r="D29" s="43"/>
      <c r="E29" s="43"/>
      <c r="F29" s="43"/>
      <c r="G29" s="43"/>
      <c r="H29" s="43"/>
      <c r="I29" s="43"/>
      <c r="J29" s="43"/>
      <c r="K29" s="43"/>
      <c r="L29" s="43"/>
      <c r="M29" s="43"/>
      <c r="N29" s="43"/>
      <c r="O29" s="181"/>
    </row>
    <row r="30" spans="1:17">
      <c r="A30">
        <v>8</v>
      </c>
      <c r="B30" s="177">
        <v>6</v>
      </c>
      <c r="C30" s="155">
        <v>7</v>
      </c>
      <c r="D30" s="155">
        <v>5</v>
      </c>
      <c r="E30" s="155">
        <v>8</v>
      </c>
      <c r="F30" s="155">
        <v>3</v>
      </c>
      <c r="G30" s="155">
        <v>1</v>
      </c>
      <c r="H30" s="155">
        <v>2</v>
      </c>
      <c r="I30" s="156">
        <v>4</v>
      </c>
      <c r="J30" s="178"/>
      <c r="K30" s="178"/>
      <c r="L30" s="178"/>
      <c r="M30" s="178"/>
      <c r="N30" s="178"/>
      <c r="O30" s="179"/>
    </row>
    <row r="31" spans="1:17">
      <c r="B31" s="44">
        <v>8</v>
      </c>
      <c r="C31" s="43">
        <v>6</v>
      </c>
      <c r="D31" s="43">
        <v>7</v>
      </c>
      <c r="E31" s="43">
        <v>5</v>
      </c>
      <c r="F31" s="43">
        <v>4</v>
      </c>
      <c r="G31" s="43">
        <v>2</v>
      </c>
      <c r="H31" s="43">
        <v>3</v>
      </c>
      <c r="I31" s="186">
        <v>1</v>
      </c>
      <c r="J31" s="43"/>
      <c r="K31" s="43"/>
      <c r="L31" s="43"/>
      <c r="M31" s="43"/>
      <c r="N31" s="43"/>
      <c r="O31" s="181"/>
      <c r="Q31" t="s">
        <v>227</v>
      </c>
    </row>
    <row r="32" spans="1:17">
      <c r="B32" s="44">
        <v>5</v>
      </c>
      <c r="C32" s="43">
        <v>8</v>
      </c>
      <c r="D32" s="43">
        <v>6</v>
      </c>
      <c r="E32" s="43">
        <v>7</v>
      </c>
      <c r="F32" s="43">
        <v>1</v>
      </c>
      <c r="G32" s="43">
        <v>3</v>
      </c>
      <c r="H32" s="43">
        <v>4</v>
      </c>
      <c r="I32" s="186">
        <v>2</v>
      </c>
      <c r="J32" s="43"/>
      <c r="K32" s="43"/>
      <c r="L32" s="43"/>
      <c r="M32" s="43"/>
      <c r="N32" s="43"/>
      <c r="O32" s="181"/>
    </row>
    <row r="33" spans="1:15">
      <c r="B33" s="44">
        <v>7</v>
      </c>
      <c r="C33" s="43">
        <v>5</v>
      </c>
      <c r="D33" s="43">
        <v>8</v>
      </c>
      <c r="E33" s="43">
        <v>6</v>
      </c>
      <c r="F33" s="43">
        <v>2</v>
      </c>
      <c r="G33" s="43">
        <v>4</v>
      </c>
      <c r="H33" s="43">
        <v>1</v>
      </c>
      <c r="I33" s="186">
        <v>3</v>
      </c>
      <c r="J33" s="43"/>
      <c r="K33" s="43"/>
      <c r="L33" s="43"/>
      <c r="M33" s="43"/>
      <c r="N33" s="43"/>
      <c r="O33" s="181"/>
    </row>
    <row r="34" spans="1:15">
      <c r="B34" s="44">
        <v>3</v>
      </c>
      <c r="C34" s="43">
        <v>4</v>
      </c>
      <c r="D34" s="43">
        <v>1</v>
      </c>
      <c r="E34" s="43">
        <v>2</v>
      </c>
      <c r="F34" s="43">
        <v>7</v>
      </c>
      <c r="G34" s="43">
        <v>8</v>
      </c>
      <c r="H34" s="43">
        <v>5</v>
      </c>
      <c r="I34" s="186">
        <v>6</v>
      </c>
      <c r="J34" s="43"/>
      <c r="K34" s="43"/>
      <c r="L34" s="43"/>
      <c r="M34" s="43"/>
      <c r="N34" s="43"/>
      <c r="O34" s="181"/>
    </row>
    <row r="35" spans="1:15">
      <c r="B35" s="44">
        <v>4</v>
      </c>
      <c r="C35" s="43">
        <v>3</v>
      </c>
      <c r="D35" s="43">
        <v>2</v>
      </c>
      <c r="E35" s="43">
        <v>1</v>
      </c>
      <c r="F35" s="43">
        <v>8</v>
      </c>
      <c r="G35" s="43">
        <v>7</v>
      </c>
      <c r="H35" s="43">
        <v>6</v>
      </c>
      <c r="I35" s="186">
        <v>5</v>
      </c>
      <c r="J35" s="43"/>
      <c r="K35" s="43"/>
      <c r="L35" s="43"/>
      <c r="M35" s="43"/>
      <c r="N35" s="43"/>
      <c r="O35" s="181"/>
    </row>
    <row r="36" spans="1:15">
      <c r="B36" s="182">
        <v>2</v>
      </c>
      <c r="C36" s="187">
        <v>1</v>
      </c>
      <c r="D36" s="187">
        <v>4</v>
      </c>
      <c r="E36" s="187">
        <v>3</v>
      </c>
      <c r="F36" s="187">
        <v>6</v>
      </c>
      <c r="G36" s="187">
        <v>5</v>
      </c>
      <c r="H36" s="187">
        <v>8</v>
      </c>
      <c r="I36" s="188">
        <v>7</v>
      </c>
      <c r="J36" s="43"/>
      <c r="K36" s="43"/>
      <c r="L36" s="43"/>
      <c r="M36" s="43"/>
      <c r="N36" s="43"/>
      <c r="O36" s="181"/>
    </row>
    <row r="37" spans="1:15">
      <c r="B37" s="155"/>
      <c r="C37" s="155"/>
      <c r="D37" s="155"/>
      <c r="E37" s="155"/>
      <c r="F37" s="155"/>
      <c r="G37" s="155"/>
      <c r="H37" s="155"/>
      <c r="I37" s="155"/>
      <c r="J37" s="43"/>
      <c r="K37" s="43"/>
      <c r="L37" s="43"/>
      <c r="M37" s="43"/>
      <c r="N37" s="43"/>
      <c r="O37" s="181"/>
    </row>
    <row r="38" spans="1:15">
      <c r="B38" s="185"/>
      <c r="C38" s="43"/>
      <c r="D38" s="43"/>
      <c r="E38" s="43"/>
      <c r="F38" s="43"/>
      <c r="G38" s="43"/>
      <c r="H38" s="43"/>
      <c r="I38" s="43"/>
      <c r="J38" s="43"/>
      <c r="K38" s="43"/>
      <c r="L38" s="43"/>
      <c r="M38" s="43"/>
      <c r="N38" s="43"/>
      <c r="O38" s="181"/>
    </row>
    <row r="39" spans="1:15">
      <c r="B39" s="185"/>
      <c r="C39" s="43"/>
      <c r="D39" s="43"/>
      <c r="E39" s="43"/>
      <c r="F39" s="43"/>
      <c r="G39" s="43"/>
      <c r="H39" s="43"/>
      <c r="I39" s="43"/>
      <c r="J39" s="43"/>
      <c r="K39" s="43"/>
      <c r="L39" s="43"/>
      <c r="M39" s="43"/>
      <c r="N39" s="43"/>
      <c r="O39" s="181"/>
    </row>
    <row r="40" spans="1:15">
      <c r="B40" s="185"/>
      <c r="C40" s="43"/>
      <c r="D40" s="43"/>
      <c r="E40" s="43"/>
      <c r="F40" s="43"/>
      <c r="G40" s="43"/>
      <c r="H40" s="43"/>
      <c r="I40" s="43"/>
      <c r="J40" s="43"/>
      <c r="K40" s="43"/>
      <c r="L40" s="43"/>
      <c r="M40" s="43"/>
      <c r="N40" s="43"/>
      <c r="O40" s="181"/>
    </row>
    <row r="41" spans="1:15">
      <c r="B41" s="185"/>
      <c r="C41" s="43"/>
      <c r="D41" s="43"/>
      <c r="E41" s="43"/>
      <c r="F41" s="43"/>
      <c r="G41" s="43"/>
      <c r="H41" s="43"/>
      <c r="I41" s="43"/>
      <c r="J41" s="43"/>
      <c r="K41" s="43"/>
      <c r="L41" s="43"/>
      <c r="M41" s="43"/>
      <c r="N41" s="43"/>
      <c r="O41" s="181"/>
    </row>
    <row r="42" spans="1:15">
      <c r="B42" s="185"/>
      <c r="C42" s="43"/>
      <c r="D42" s="43"/>
      <c r="E42" s="43"/>
      <c r="F42" s="43"/>
      <c r="G42" s="43"/>
      <c r="H42" s="43"/>
      <c r="I42" s="43"/>
      <c r="J42" s="43"/>
      <c r="K42" s="43"/>
      <c r="L42" s="43"/>
      <c r="M42" s="43"/>
      <c r="N42" s="43"/>
      <c r="O42" s="181"/>
    </row>
    <row r="43" spans="1:15">
      <c r="A43">
        <v>9</v>
      </c>
      <c r="B43" s="177">
        <v>2</v>
      </c>
      <c r="C43" s="155">
        <v>1</v>
      </c>
      <c r="D43" s="155">
        <v>0</v>
      </c>
      <c r="E43" s="155">
        <v>9</v>
      </c>
      <c r="F43" s="155">
        <v>8</v>
      </c>
      <c r="G43" s="155">
        <v>7</v>
      </c>
      <c r="H43" s="155">
        <v>6</v>
      </c>
      <c r="I43" s="155">
        <v>5</v>
      </c>
      <c r="J43" s="156">
        <v>4</v>
      </c>
      <c r="K43" s="178"/>
      <c r="L43" s="178"/>
      <c r="M43" s="178"/>
      <c r="N43" s="178"/>
      <c r="O43" s="179"/>
    </row>
    <row r="44" spans="1:15">
      <c r="B44" s="44">
        <v>3</v>
      </c>
      <c r="C44" s="43">
        <v>4</v>
      </c>
      <c r="D44" s="43">
        <v>1</v>
      </c>
      <c r="E44" s="117">
        <v>2</v>
      </c>
      <c r="F44" s="43">
        <v>0</v>
      </c>
      <c r="G44" s="117">
        <v>9</v>
      </c>
      <c r="H44" s="117">
        <v>8</v>
      </c>
      <c r="I44" s="117">
        <v>7</v>
      </c>
      <c r="J44" s="180">
        <v>6</v>
      </c>
      <c r="K44" s="43"/>
      <c r="L44" s="43"/>
      <c r="M44" s="43"/>
      <c r="N44" s="43"/>
      <c r="O44" s="181"/>
    </row>
    <row r="45" spans="1:15">
      <c r="B45" s="44">
        <v>4</v>
      </c>
      <c r="C45" s="43">
        <v>6</v>
      </c>
      <c r="D45" s="43">
        <v>5</v>
      </c>
      <c r="E45" s="43">
        <v>1</v>
      </c>
      <c r="F45" s="117">
        <v>3</v>
      </c>
      <c r="G45" s="117">
        <v>2</v>
      </c>
      <c r="H45" s="43">
        <v>0</v>
      </c>
      <c r="I45" s="117">
        <v>9</v>
      </c>
      <c r="J45" s="180">
        <v>8</v>
      </c>
      <c r="K45" s="43"/>
      <c r="L45" s="43"/>
      <c r="M45" s="43"/>
      <c r="N45" s="43"/>
      <c r="O45" s="181"/>
    </row>
    <row r="46" spans="1:15">
      <c r="B46" s="44">
        <v>5</v>
      </c>
      <c r="C46" s="43">
        <v>8</v>
      </c>
      <c r="D46" s="43">
        <v>7</v>
      </c>
      <c r="E46" s="117">
        <v>6</v>
      </c>
      <c r="F46" s="43">
        <v>1</v>
      </c>
      <c r="G46" s="117">
        <v>4</v>
      </c>
      <c r="H46" s="117">
        <v>3</v>
      </c>
      <c r="I46" s="117">
        <v>2</v>
      </c>
      <c r="J46" s="186">
        <v>0</v>
      </c>
      <c r="K46" s="43"/>
      <c r="L46" s="43"/>
      <c r="M46" s="43"/>
      <c r="N46" s="43"/>
      <c r="O46" s="181"/>
    </row>
    <row r="47" spans="1:15">
      <c r="B47" s="44">
        <v>6</v>
      </c>
      <c r="C47" s="43">
        <v>0</v>
      </c>
      <c r="D47" s="43">
        <v>9</v>
      </c>
      <c r="E47" s="117">
        <v>8</v>
      </c>
      <c r="F47" s="117">
        <v>7</v>
      </c>
      <c r="G47" s="43">
        <v>1</v>
      </c>
      <c r="H47" s="117">
        <v>5</v>
      </c>
      <c r="I47" s="117">
        <v>4</v>
      </c>
      <c r="J47" s="180">
        <v>3</v>
      </c>
      <c r="K47" s="43"/>
      <c r="L47" s="43"/>
      <c r="M47" s="43"/>
      <c r="N47" s="43"/>
      <c r="O47" s="181"/>
    </row>
    <row r="48" spans="1:15">
      <c r="B48" s="44">
        <v>7</v>
      </c>
      <c r="C48" s="43">
        <v>3</v>
      </c>
      <c r="D48" s="43">
        <v>2</v>
      </c>
      <c r="E48" s="43">
        <v>0</v>
      </c>
      <c r="F48" s="117">
        <v>9</v>
      </c>
      <c r="G48" s="117">
        <v>8</v>
      </c>
      <c r="H48" s="43">
        <v>1</v>
      </c>
      <c r="I48" s="117">
        <v>6</v>
      </c>
      <c r="J48" s="180">
        <v>5</v>
      </c>
      <c r="K48" s="43"/>
      <c r="L48" s="43"/>
      <c r="M48" s="43"/>
      <c r="N48" s="43"/>
      <c r="O48" s="181"/>
    </row>
    <row r="49" spans="1:17">
      <c r="B49" s="44">
        <v>8</v>
      </c>
      <c r="C49" s="43">
        <v>5</v>
      </c>
      <c r="D49" s="43">
        <v>4</v>
      </c>
      <c r="E49" s="117">
        <v>3</v>
      </c>
      <c r="F49" s="117">
        <v>2</v>
      </c>
      <c r="G49" s="43">
        <v>0</v>
      </c>
      <c r="H49" s="117">
        <v>9</v>
      </c>
      <c r="I49" s="43">
        <v>1</v>
      </c>
      <c r="J49" s="180">
        <v>7</v>
      </c>
      <c r="K49" s="43"/>
      <c r="L49" s="43"/>
      <c r="M49" s="43"/>
      <c r="N49" s="43"/>
      <c r="O49" s="181"/>
    </row>
    <row r="50" spans="1:17">
      <c r="B50" s="44">
        <v>9</v>
      </c>
      <c r="C50" s="43">
        <v>7</v>
      </c>
      <c r="D50" s="43">
        <v>6</v>
      </c>
      <c r="E50" s="43">
        <v>5</v>
      </c>
      <c r="F50" s="43">
        <v>4</v>
      </c>
      <c r="G50" s="43">
        <v>3</v>
      </c>
      <c r="H50" s="43">
        <v>2</v>
      </c>
      <c r="I50" s="43">
        <v>0</v>
      </c>
      <c r="J50" s="186">
        <v>1</v>
      </c>
      <c r="K50" s="43"/>
      <c r="L50" s="43"/>
      <c r="M50" s="43"/>
      <c r="N50" s="43"/>
      <c r="O50" s="181"/>
    </row>
    <row r="51" spans="1:17">
      <c r="B51" s="182">
        <v>0</v>
      </c>
      <c r="C51" s="187">
        <v>9</v>
      </c>
      <c r="D51" s="187">
        <v>8</v>
      </c>
      <c r="E51" s="183">
        <v>7</v>
      </c>
      <c r="F51" s="183">
        <v>6</v>
      </c>
      <c r="G51" s="183">
        <v>5</v>
      </c>
      <c r="H51" s="183">
        <v>4</v>
      </c>
      <c r="I51" s="183">
        <v>3</v>
      </c>
      <c r="J51" s="184">
        <v>2</v>
      </c>
      <c r="K51" s="43"/>
      <c r="L51" s="43"/>
      <c r="M51" s="43"/>
      <c r="N51" s="43"/>
      <c r="O51" s="181"/>
    </row>
    <row r="52" spans="1:17">
      <c r="B52" s="185"/>
      <c r="C52" s="43"/>
      <c r="D52" s="43"/>
      <c r="E52" s="43"/>
      <c r="F52" s="43"/>
      <c r="G52" s="43"/>
      <c r="H52" s="43"/>
      <c r="I52" s="43"/>
      <c r="J52" s="43"/>
      <c r="K52" s="43"/>
      <c r="L52" s="43"/>
      <c r="M52" s="43"/>
      <c r="N52" s="43"/>
      <c r="O52" s="181"/>
    </row>
    <row r="53" spans="1:17">
      <c r="B53" s="185"/>
      <c r="C53" s="43"/>
      <c r="D53" s="43"/>
      <c r="E53" s="43"/>
      <c r="F53" s="43"/>
      <c r="G53" s="43"/>
      <c r="H53" s="43"/>
      <c r="I53" s="43"/>
      <c r="J53" s="43"/>
      <c r="K53" s="43"/>
      <c r="L53" s="43"/>
      <c r="M53" s="43"/>
      <c r="N53" s="43"/>
      <c r="O53" s="181"/>
    </row>
    <row r="54" spans="1:17">
      <c r="B54" s="185"/>
      <c r="C54" s="43"/>
      <c r="D54" s="43"/>
      <c r="E54" s="43"/>
      <c r="F54" s="43"/>
      <c r="G54" s="43"/>
      <c r="H54" s="43"/>
      <c r="I54" s="43"/>
      <c r="J54" s="43"/>
      <c r="K54" s="43"/>
      <c r="L54" s="43"/>
      <c r="M54" s="43"/>
      <c r="N54" s="43"/>
      <c r="O54" s="181"/>
    </row>
    <row r="55" spans="1:17">
      <c r="B55" s="185"/>
      <c r="C55" s="43"/>
      <c r="D55" s="43"/>
      <c r="E55" s="43"/>
      <c r="F55" s="43"/>
      <c r="G55" s="43"/>
      <c r="H55" s="43"/>
      <c r="I55" s="43"/>
      <c r="J55" s="43"/>
      <c r="K55" s="43"/>
      <c r="L55" s="43"/>
      <c r="M55" s="43"/>
      <c r="N55" s="43"/>
      <c r="O55" s="181"/>
    </row>
    <row r="56" spans="1:17">
      <c r="B56" s="185"/>
      <c r="C56" s="43"/>
      <c r="D56" s="43"/>
      <c r="E56" s="43"/>
      <c r="F56" s="43"/>
      <c r="G56" s="43"/>
      <c r="H56" s="43"/>
      <c r="I56" s="43"/>
      <c r="J56" s="43"/>
      <c r="K56" s="43"/>
      <c r="L56" s="43"/>
      <c r="M56" s="43"/>
      <c r="N56" s="43"/>
      <c r="O56" s="181"/>
    </row>
    <row r="57" spans="1:17">
      <c r="A57">
        <v>10</v>
      </c>
      <c r="B57" s="177">
        <v>10</v>
      </c>
      <c r="C57" s="155">
        <v>4</v>
      </c>
      <c r="D57" s="155">
        <v>5</v>
      </c>
      <c r="E57" s="155">
        <v>2</v>
      </c>
      <c r="F57" s="155">
        <v>3</v>
      </c>
      <c r="G57" s="155">
        <v>8</v>
      </c>
      <c r="H57" s="155">
        <v>9</v>
      </c>
      <c r="I57" s="155">
        <v>6</v>
      </c>
      <c r="J57" s="155">
        <v>7</v>
      </c>
      <c r="K57" s="156">
        <v>1</v>
      </c>
      <c r="L57" s="178"/>
      <c r="M57" s="178"/>
      <c r="N57" s="178"/>
      <c r="O57" s="179"/>
      <c r="Q57" t="s">
        <v>228</v>
      </c>
    </row>
    <row r="58" spans="1:17">
      <c r="B58" s="44">
        <v>6</v>
      </c>
      <c r="C58" s="43">
        <v>10</v>
      </c>
      <c r="D58" s="43">
        <v>7</v>
      </c>
      <c r="E58" s="43">
        <v>9</v>
      </c>
      <c r="F58" s="43">
        <v>8</v>
      </c>
      <c r="G58" s="43">
        <v>1</v>
      </c>
      <c r="H58" s="43">
        <v>3</v>
      </c>
      <c r="I58" s="43">
        <v>5</v>
      </c>
      <c r="J58" s="43">
        <v>4</v>
      </c>
      <c r="K58" s="186">
        <v>2</v>
      </c>
      <c r="L58" s="43"/>
      <c r="M58" s="43"/>
      <c r="N58" s="43"/>
      <c r="O58" s="181"/>
    </row>
    <row r="59" spans="1:17">
      <c r="B59" s="44">
        <v>8</v>
      </c>
      <c r="C59" s="43">
        <v>7</v>
      </c>
      <c r="D59" s="43">
        <v>6</v>
      </c>
      <c r="E59" s="43">
        <v>10</v>
      </c>
      <c r="F59" s="43">
        <v>9</v>
      </c>
      <c r="G59" s="43">
        <v>3</v>
      </c>
      <c r="H59" s="43">
        <v>2</v>
      </c>
      <c r="I59" s="43">
        <v>1</v>
      </c>
      <c r="J59" s="43">
        <v>5</v>
      </c>
      <c r="K59" s="186">
        <v>4</v>
      </c>
      <c r="L59" s="43"/>
      <c r="M59" s="43"/>
      <c r="N59" s="43"/>
      <c r="O59" s="181"/>
    </row>
    <row r="60" spans="1:17">
      <c r="B60" s="44">
        <v>5</v>
      </c>
      <c r="C60" s="43">
        <v>9</v>
      </c>
      <c r="D60" s="43">
        <v>10</v>
      </c>
      <c r="E60" s="43">
        <v>8</v>
      </c>
      <c r="F60" s="43">
        <v>1</v>
      </c>
      <c r="G60" s="43">
        <v>7</v>
      </c>
      <c r="H60" s="43">
        <v>6</v>
      </c>
      <c r="I60" s="43">
        <v>4</v>
      </c>
      <c r="J60" s="43">
        <v>2</v>
      </c>
      <c r="K60" s="186">
        <v>3</v>
      </c>
      <c r="L60" s="43"/>
      <c r="M60" s="43"/>
      <c r="N60" s="43"/>
      <c r="O60" s="181"/>
    </row>
    <row r="61" spans="1:17">
      <c r="B61" s="44">
        <v>9</v>
      </c>
      <c r="C61" s="43">
        <v>3</v>
      </c>
      <c r="D61" s="43">
        <v>2</v>
      </c>
      <c r="E61" s="43">
        <v>6</v>
      </c>
      <c r="F61" s="43">
        <v>7</v>
      </c>
      <c r="G61" s="43">
        <v>4</v>
      </c>
      <c r="H61" s="43">
        <v>5</v>
      </c>
      <c r="I61" s="43">
        <v>10</v>
      </c>
      <c r="J61" s="43">
        <v>1</v>
      </c>
      <c r="K61" s="186">
        <v>8</v>
      </c>
      <c r="L61" s="43"/>
      <c r="M61" s="43"/>
      <c r="N61" s="43"/>
      <c r="O61" s="181"/>
    </row>
    <row r="62" spans="1:17">
      <c r="B62" s="44">
        <v>7</v>
      </c>
      <c r="C62" s="43">
        <v>8</v>
      </c>
      <c r="D62" s="43">
        <v>9</v>
      </c>
      <c r="E62" s="43">
        <v>5</v>
      </c>
      <c r="F62" s="43">
        <v>4</v>
      </c>
      <c r="G62" s="43">
        <v>10</v>
      </c>
      <c r="H62" s="43">
        <v>1</v>
      </c>
      <c r="I62" s="43">
        <v>2</v>
      </c>
      <c r="J62" s="43">
        <v>3</v>
      </c>
      <c r="K62" s="186">
        <v>6</v>
      </c>
      <c r="L62" s="43"/>
      <c r="M62" s="43"/>
      <c r="N62" s="43"/>
      <c r="O62" s="181"/>
    </row>
    <row r="63" spans="1:17">
      <c r="B63" s="44">
        <v>3</v>
      </c>
      <c r="C63" s="43">
        <v>6</v>
      </c>
      <c r="D63" s="43">
        <v>1</v>
      </c>
      <c r="E63" s="43">
        <v>7</v>
      </c>
      <c r="F63" s="43">
        <v>10</v>
      </c>
      <c r="G63" s="43">
        <v>2</v>
      </c>
      <c r="H63" s="43">
        <v>4</v>
      </c>
      <c r="I63" s="43">
        <v>9</v>
      </c>
      <c r="J63" s="43">
        <v>8</v>
      </c>
      <c r="K63" s="186">
        <v>5</v>
      </c>
      <c r="L63" s="43"/>
      <c r="M63" s="43"/>
      <c r="N63" s="43"/>
      <c r="O63" s="181"/>
    </row>
    <row r="64" spans="1:17">
      <c r="B64" s="44">
        <v>4</v>
      </c>
      <c r="C64" s="43">
        <v>5</v>
      </c>
      <c r="D64" s="43">
        <v>8</v>
      </c>
      <c r="E64" s="43">
        <v>1</v>
      </c>
      <c r="F64" s="43">
        <v>2</v>
      </c>
      <c r="G64" s="43">
        <v>9</v>
      </c>
      <c r="H64" s="43">
        <v>10</v>
      </c>
      <c r="I64" s="43">
        <v>3</v>
      </c>
      <c r="J64" s="43">
        <v>6</v>
      </c>
      <c r="K64" s="186">
        <v>7</v>
      </c>
      <c r="L64" s="43"/>
      <c r="M64" s="43"/>
      <c r="N64" s="43"/>
      <c r="O64" s="181"/>
    </row>
    <row r="65" spans="1:15">
      <c r="B65" s="182">
        <v>2</v>
      </c>
      <c r="C65" s="187">
        <v>1</v>
      </c>
      <c r="D65" s="187">
        <v>4</v>
      </c>
      <c r="E65" s="187">
        <v>3</v>
      </c>
      <c r="F65" s="187">
        <v>6</v>
      </c>
      <c r="G65" s="187">
        <v>5</v>
      </c>
      <c r="H65" s="187">
        <v>8</v>
      </c>
      <c r="I65" s="187">
        <v>7</v>
      </c>
      <c r="J65" s="187">
        <v>10</v>
      </c>
      <c r="K65" s="188">
        <v>9</v>
      </c>
      <c r="L65" s="43"/>
      <c r="M65" s="43"/>
      <c r="N65" s="43"/>
      <c r="O65" s="181"/>
    </row>
    <row r="66" spans="1:15">
      <c r="B66" s="155"/>
      <c r="C66" s="155"/>
      <c r="D66" s="155"/>
      <c r="E66" s="155"/>
      <c r="F66" s="155"/>
      <c r="G66" s="155"/>
      <c r="H66" s="155"/>
      <c r="I66" s="155"/>
      <c r="J66" s="155"/>
      <c r="K66" s="155"/>
      <c r="L66" s="43"/>
      <c r="M66" s="43"/>
      <c r="N66" s="43"/>
      <c r="O66" s="181"/>
    </row>
    <row r="67" spans="1:15">
      <c r="B67" s="43"/>
      <c r="C67" s="43"/>
      <c r="D67" s="43"/>
      <c r="E67" s="43"/>
      <c r="F67" s="43"/>
      <c r="G67" s="43"/>
      <c r="H67" s="43"/>
      <c r="I67" s="43"/>
      <c r="J67" s="43"/>
      <c r="K67" s="43"/>
      <c r="L67" s="43"/>
      <c r="M67" s="43"/>
      <c r="N67" s="43"/>
      <c r="O67" s="181"/>
    </row>
    <row r="68" spans="1:15">
      <c r="B68" s="185"/>
      <c r="C68" s="43"/>
      <c r="D68" s="43"/>
      <c r="E68" s="43"/>
      <c r="F68" s="43"/>
      <c r="G68" s="43"/>
      <c r="H68" s="43"/>
      <c r="I68" s="43"/>
      <c r="J68" s="43"/>
      <c r="K68" s="43"/>
      <c r="L68" s="43"/>
      <c r="M68" s="43"/>
      <c r="N68" s="43"/>
      <c r="O68" s="181"/>
    </row>
    <row r="69" spans="1:15">
      <c r="B69" s="185"/>
      <c r="C69" s="43"/>
      <c r="D69" s="43"/>
      <c r="E69" s="43"/>
      <c r="F69" s="43"/>
      <c r="G69" s="43"/>
      <c r="H69" s="43"/>
      <c r="I69" s="43"/>
      <c r="J69" s="43"/>
      <c r="K69" s="43"/>
      <c r="L69" s="43"/>
      <c r="M69" s="43"/>
      <c r="N69" s="43"/>
      <c r="O69" s="181"/>
    </row>
    <row r="70" spans="1:15">
      <c r="A70">
        <v>11</v>
      </c>
      <c r="B70" s="177">
        <v>2</v>
      </c>
      <c r="C70" s="155">
        <v>1</v>
      </c>
      <c r="D70" s="155">
        <v>0</v>
      </c>
      <c r="E70" s="155">
        <v>11</v>
      </c>
      <c r="F70" s="155">
        <v>10</v>
      </c>
      <c r="G70" s="155">
        <v>9</v>
      </c>
      <c r="H70" s="155">
        <v>8</v>
      </c>
      <c r="I70" s="155">
        <v>7</v>
      </c>
      <c r="J70" s="155">
        <v>6</v>
      </c>
      <c r="K70" s="155">
        <v>5</v>
      </c>
      <c r="L70" s="156">
        <v>4</v>
      </c>
      <c r="M70" s="178"/>
      <c r="N70" s="178"/>
      <c r="O70" s="179"/>
    </row>
    <row r="71" spans="1:15">
      <c r="B71" s="44">
        <v>3</v>
      </c>
      <c r="C71" s="43">
        <v>4</v>
      </c>
      <c r="D71" s="43">
        <v>1</v>
      </c>
      <c r="E71" s="117">
        <v>2</v>
      </c>
      <c r="F71" s="43">
        <v>0</v>
      </c>
      <c r="G71" s="117">
        <v>11</v>
      </c>
      <c r="H71" s="117">
        <v>10</v>
      </c>
      <c r="I71" s="117">
        <v>9</v>
      </c>
      <c r="J71" s="117">
        <v>8</v>
      </c>
      <c r="K71" s="117">
        <v>7</v>
      </c>
      <c r="L71" s="180">
        <v>6</v>
      </c>
      <c r="M71" s="43"/>
      <c r="N71" s="43"/>
      <c r="O71" s="181"/>
    </row>
    <row r="72" spans="1:15">
      <c r="B72" s="44">
        <v>4</v>
      </c>
      <c r="C72" s="43">
        <v>6</v>
      </c>
      <c r="D72" s="43">
        <v>5</v>
      </c>
      <c r="E72" s="43">
        <v>1</v>
      </c>
      <c r="F72" s="117">
        <v>3</v>
      </c>
      <c r="G72" s="117">
        <v>2</v>
      </c>
      <c r="H72" s="43">
        <v>0</v>
      </c>
      <c r="I72" s="117">
        <v>11</v>
      </c>
      <c r="J72" s="117">
        <v>10</v>
      </c>
      <c r="K72" s="117">
        <v>9</v>
      </c>
      <c r="L72" s="180">
        <v>8</v>
      </c>
      <c r="M72" s="43"/>
      <c r="N72" s="43"/>
      <c r="O72" s="181"/>
    </row>
    <row r="73" spans="1:15">
      <c r="B73" s="44">
        <v>5</v>
      </c>
      <c r="C73" s="117">
        <v>8</v>
      </c>
      <c r="D73" s="117">
        <v>7</v>
      </c>
      <c r="E73" s="117">
        <v>6</v>
      </c>
      <c r="F73" s="43">
        <v>1</v>
      </c>
      <c r="G73" s="117">
        <v>4</v>
      </c>
      <c r="H73" s="117">
        <v>3</v>
      </c>
      <c r="I73" s="117">
        <v>2</v>
      </c>
      <c r="J73" s="43">
        <v>0</v>
      </c>
      <c r="K73" s="117">
        <v>11</v>
      </c>
      <c r="L73" s="180">
        <v>10</v>
      </c>
      <c r="M73" s="43"/>
      <c r="N73" s="43"/>
      <c r="O73" s="181"/>
    </row>
    <row r="74" spans="1:15">
      <c r="B74" s="44">
        <v>6</v>
      </c>
      <c r="C74" s="117">
        <v>10</v>
      </c>
      <c r="D74" s="117">
        <v>9</v>
      </c>
      <c r="E74" s="117">
        <v>8</v>
      </c>
      <c r="F74" s="117">
        <v>7</v>
      </c>
      <c r="G74" s="43">
        <v>1</v>
      </c>
      <c r="H74" s="117">
        <v>5</v>
      </c>
      <c r="I74" s="117">
        <v>4</v>
      </c>
      <c r="J74" s="117">
        <v>3</v>
      </c>
      <c r="K74" s="117">
        <v>2</v>
      </c>
      <c r="L74" s="186">
        <v>0</v>
      </c>
      <c r="M74" s="43"/>
      <c r="N74" s="43"/>
      <c r="O74" s="181"/>
    </row>
    <row r="75" spans="1:15">
      <c r="B75" s="44">
        <v>7</v>
      </c>
      <c r="C75" s="117">
        <v>0</v>
      </c>
      <c r="D75" s="117">
        <v>11</v>
      </c>
      <c r="E75" s="117">
        <v>10</v>
      </c>
      <c r="F75" s="117">
        <v>9</v>
      </c>
      <c r="G75" s="117">
        <v>8</v>
      </c>
      <c r="H75" s="43">
        <v>1</v>
      </c>
      <c r="I75" s="117">
        <v>6</v>
      </c>
      <c r="J75" s="117">
        <v>5</v>
      </c>
      <c r="K75" s="117">
        <v>4</v>
      </c>
      <c r="L75" s="180">
        <v>3</v>
      </c>
      <c r="M75" s="43"/>
      <c r="N75" s="43"/>
      <c r="O75" s="181"/>
    </row>
    <row r="76" spans="1:15">
      <c r="B76" s="44">
        <v>8</v>
      </c>
      <c r="C76" s="117">
        <v>3</v>
      </c>
      <c r="D76" s="117">
        <v>2</v>
      </c>
      <c r="E76" s="117">
        <v>0</v>
      </c>
      <c r="F76" s="117">
        <v>11</v>
      </c>
      <c r="G76" s="117">
        <v>10</v>
      </c>
      <c r="H76" s="117">
        <v>9</v>
      </c>
      <c r="I76" s="43">
        <v>1</v>
      </c>
      <c r="J76" s="117">
        <v>7</v>
      </c>
      <c r="K76" s="117">
        <v>6</v>
      </c>
      <c r="L76" s="180">
        <v>5</v>
      </c>
      <c r="M76" s="43"/>
      <c r="N76" s="43"/>
      <c r="O76" s="181"/>
    </row>
    <row r="77" spans="1:15">
      <c r="B77" s="44">
        <v>9</v>
      </c>
      <c r="C77" s="117">
        <v>5</v>
      </c>
      <c r="D77" s="117">
        <v>4</v>
      </c>
      <c r="E77" s="117">
        <v>3</v>
      </c>
      <c r="F77" s="117">
        <v>2</v>
      </c>
      <c r="G77" s="117">
        <v>0</v>
      </c>
      <c r="H77" s="117">
        <v>11</v>
      </c>
      <c r="I77" s="117">
        <v>10</v>
      </c>
      <c r="J77" s="43">
        <v>1</v>
      </c>
      <c r="K77" s="117">
        <v>8</v>
      </c>
      <c r="L77" s="180">
        <v>7</v>
      </c>
      <c r="M77" s="43"/>
      <c r="N77" s="43"/>
      <c r="O77" s="181"/>
    </row>
    <row r="78" spans="1:15">
      <c r="B78" s="44">
        <v>10</v>
      </c>
      <c r="C78" s="117">
        <v>7</v>
      </c>
      <c r="D78" s="117">
        <v>6</v>
      </c>
      <c r="E78" s="117">
        <v>5</v>
      </c>
      <c r="F78" s="117">
        <v>4</v>
      </c>
      <c r="G78" s="117">
        <v>3</v>
      </c>
      <c r="H78" s="117">
        <v>2</v>
      </c>
      <c r="I78" s="117">
        <v>0</v>
      </c>
      <c r="J78" s="117">
        <v>11</v>
      </c>
      <c r="K78" s="43">
        <v>1</v>
      </c>
      <c r="L78" s="180">
        <v>9</v>
      </c>
      <c r="M78" s="43"/>
      <c r="N78" s="43"/>
      <c r="O78" s="181"/>
    </row>
    <row r="79" spans="1:15">
      <c r="B79" s="44">
        <v>11</v>
      </c>
      <c r="C79" s="117">
        <v>9</v>
      </c>
      <c r="D79" s="117">
        <v>8</v>
      </c>
      <c r="E79" s="117">
        <v>7</v>
      </c>
      <c r="F79" s="117">
        <v>6</v>
      </c>
      <c r="G79" s="117">
        <v>5</v>
      </c>
      <c r="H79" s="117">
        <v>4</v>
      </c>
      <c r="I79" s="117">
        <v>3</v>
      </c>
      <c r="J79" s="117">
        <v>2</v>
      </c>
      <c r="K79" s="43">
        <v>0</v>
      </c>
      <c r="L79" s="186">
        <v>1</v>
      </c>
      <c r="M79" s="43"/>
      <c r="N79" s="43"/>
      <c r="O79" s="181"/>
    </row>
    <row r="80" spans="1:15">
      <c r="B80" s="182">
        <v>0</v>
      </c>
      <c r="C80" s="183">
        <v>11</v>
      </c>
      <c r="D80" s="183">
        <v>10</v>
      </c>
      <c r="E80" s="183">
        <v>9</v>
      </c>
      <c r="F80" s="183">
        <v>8</v>
      </c>
      <c r="G80" s="183">
        <v>7</v>
      </c>
      <c r="H80" s="183">
        <v>6</v>
      </c>
      <c r="I80" s="183">
        <v>5</v>
      </c>
      <c r="J80" s="183">
        <v>4</v>
      </c>
      <c r="K80" s="183">
        <v>3</v>
      </c>
      <c r="L80" s="184">
        <v>2</v>
      </c>
      <c r="M80" s="43"/>
      <c r="N80" s="43"/>
      <c r="O80" s="181"/>
    </row>
    <row r="81" spans="1:17">
      <c r="B81" s="185"/>
      <c r="C81" s="43"/>
      <c r="D81" s="43"/>
      <c r="E81" s="43"/>
      <c r="F81" s="43"/>
      <c r="G81" s="43"/>
      <c r="H81" s="43"/>
      <c r="I81" s="43"/>
      <c r="J81" s="43"/>
      <c r="K81" s="43"/>
      <c r="L81" s="43"/>
      <c r="M81" s="43"/>
      <c r="N81" s="43"/>
      <c r="O81" s="181"/>
    </row>
    <row r="82" spans="1:17">
      <c r="B82" s="185"/>
      <c r="C82" s="43"/>
      <c r="D82" s="43"/>
      <c r="E82" s="43"/>
      <c r="F82" s="43"/>
      <c r="G82" s="43"/>
      <c r="H82" s="43"/>
      <c r="I82" s="43"/>
      <c r="J82" s="43"/>
      <c r="K82" s="43"/>
      <c r="L82" s="43"/>
      <c r="M82" s="43"/>
      <c r="N82" s="43"/>
      <c r="O82" s="181"/>
    </row>
    <row r="83" spans="1:17">
      <c r="B83" s="185"/>
      <c r="C83" s="43"/>
      <c r="D83" s="43"/>
      <c r="E83" s="43"/>
      <c r="F83" s="43"/>
      <c r="G83" s="43"/>
      <c r="H83" s="43"/>
      <c r="I83" s="43"/>
      <c r="J83" s="43"/>
      <c r="K83" s="43"/>
      <c r="L83" s="43"/>
      <c r="M83" s="43"/>
      <c r="N83" s="43"/>
      <c r="O83" s="181"/>
    </row>
    <row r="84" spans="1:17">
      <c r="A84">
        <v>12</v>
      </c>
      <c r="B84" s="177">
        <v>12</v>
      </c>
      <c r="C84" s="155">
        <v>11</v>
      </c>
      <c r="D84" s="155">
        <v>10</v>
      </c>
      <c r="E84" s="155">
        <v>9</v>
      </c>
      <c r="F84" s="155">
        <v>8</v>
      </c>
      <c r="G84" s="155">
        <v>7</v>
      </c>
      <c r="H84" s="155">
        <v>6</v>
      </c>
      <c r="I84" s="155">
        <v>5</v>
      </c>
      <c r="J84" s="155">
        <v>4</v>
      </c>
      <c r="K84" s="155">
        <v>3</v>
      </c>
      <c r="L84" s="155">
        <v>2</v>
      </c>
      <c r="M84" s="156">
        <v>1</v>
      </c>
      <c r="N84" s="178"/>
      <c r="O84" s="179"/>
      <c r="Q84" t="s">
        <v>228</v>
      </c>
    </row>
    <row r="85" spans="1:17">
      <c r="B85" s="44">
        <v>11</v>
      </c>
      <c r="C85" s="43">
        <v>9</v>
      </c>
      <c r="D85" s="43">
        <v>8</v>
      </c>
      <c r="E85" s="43">
        <v>7</v>
      </c>
      <c r="F85" s="43">
        <v>6</v>
      </c>
      <c r="G85" s="43">
        <v>5</v>
      </c>
      <c r="H85" s="43">
        <v>4</v>
      </c>
      <c r="I85" s="43">
        <v>3</v>
      </c>
      <c r="J85" s="43">
        <v>2</v>
      </c>
      <c r="K85" s="43">
        <v>12</v>
      </c>
      <c r="L85" s="43">
        <v>1</v>
      </c>
      <c r="M85" s="186">
        <v>10</v>
      </c>
      <c r="N85" s="43"/>
      <c r="O85" s="181"/>
    </row>
    <row r="86" spans="1:17">
      <c r="B86" s="44">
        <v>10</v>
      </c>
      <c r="C86" s="43">
        <v>7</v>
      </c>
      <c r="D86" s="43">
        <v>6</v>
      </c>
      <c r="E86" s="43">
        <v>5</v>
      </c>
      <c r="F86" s="43">
        <v>4</v>
      </c>
      <c r="G86" s="43">
        <v>3</v>
      </c>
      <c r="H86" s="43">
        <v>2</v>
      </c>
      <c r="I86" s="43">
        <v>12</v>
      </c>
      <c r="J86" s="43">
        <v>11</v>
      </c>
      <c r="K86" s="43">
        <v>1</v>
      </c>
      <c r="L86" s="43">
        <v>9</v>
      </c>
      <c r="M86" s="186">
        <v>8</v>
      </c>
      <c r="N86" s="43"/>
      <c r="O86" s="181"/>
    </row>
    <row r="87" spans="1:17">
      <c r="B87" s="44">
        <v>9</v>
      </c>
      <c r="C87" s="43">
        <v>5</v>
      </c>
      <c r="D87" s="43">
        <v>4</v>
      </c>
      <c r="E87" s="43">
        <v>3</v>
      </c>
      <c r="F87" s="43">
        <v>2</v>
      </c>
      <c r="G87" s="43">
        <v>12</v>
      </c>
      <c r="H87" s="43">
        <v>11</v>
      </c>
      <c r="I87" s="43">
        <v>10</v>
      </c>
      <c r="J87" s="43">
        <v>1</v>
      </c>
      <c r="K87" s="43">
        <v>8</v>
      </c>
      <c r="L87" s="43">
        <v>7</v>
      </c>
      <c r="M87" s="186">
        <v>6</v>
      </c>
      <c r="N87" s="43"/>
      <c r="O87" s="181"/>
    </row>
    <row r="88" spans="1:17">
      <c r="B88" s="44">
        <v>8</v>
      </c>
      <c r="C88" s="43">
        <v>3</v>
      </c>
      <c r="D88" s="43">
        <v>2</v>
      </c>
      <c r="E88" s="43">
        <v>12</v>
      </c>
      <c r="F88" s="43">
        <v>11</v>
      </c>
      <c r="G88" s="43">
        <v>10</v>
      </c>
      <c r="H88" s="43">
        <v>9</v>
      </c>
      <c r="I88" s="43">
        <v>1</v>
      </c>
      <c r="J88" s="43">
        <v>7</v>
      </c>
      <c r="K88" s="43">
        <v>6</v>
      </c>
      <c r="L88" s="43">
        <v>5</v>
      </c>
      <c r="M88" s="186">
        <v>4</v>
      </c>
      <c r="N88" s="43"/>
      <c r="O88" s="181"/>
    </row>
    <row r="89" spans="1:17">
      <c r="B89" s="44">
        <v>7</v>
      </c>
      <c r="C89" s="43">
        <v>12</v>
      </c>
      <c r="D89" s="43">
        <v>11</v>
      </c>
      <c r="E89" s="43">
        <v>10</v>
      </c>
      <c r="F89" s="43">
        <v>9</v>
      </c>
      <c r="G89" s="43">
        <v>8</v>
      </c>
      <c r="H89" s="43">
        <v>1</v>
      </c>
      <c r="I89" s="43">
        <v>6</v>
      </c>
      <c r="J89" s="43">
        <v>5</v>
      </c>
      <c r="K89" s="43">
        <v>4</v>
      </c>
      <c r="L89" s="43">
        <v>3</v>
      </c>
      <c r="M89" s="186">
        <v>2</v>
      </c>
      <c r="N89" s="43"/>
      <c r="O89" s="181"/>
    </row>
    <row r="90" spans="1:17">
      <c r="B90" s="44">
        <v>6</v>
      </c>
      <c r="C90" s="43">
        <v>10</v>
      </c>
      <c r="D90" s="43">
        <v>9</v>
      </c>
      <c r="E90" s="43">
        <v>8</v>
      </c>
      <c r="F90" s="43">
        <v>7</v>
      </c>
      <c r="G90" s="43">
        <v>1</v>
      </c>
      <c r="H90" s="43">
        <v>5</v>
      </c>
      <c r="I90" s="43">
        <v>4</v>
      </c>
      <c r="J90" s="43">
        <v>3</v>
      </c>
      <c r="K90" s="43">
        <v>2</v>
      </c>
      <c r="L90" s="43">
        <v>12</v>
      </c>
      <c r="M90" s="186">
        <v>11</v>
      </c>
      <c r="N90" s="43"/>
      <c r="O90" s="181"/>
    </row>
    <row r="91" spans="1:17">
      <c r="B91" s="44">
        <v>5</v>
      </c>
      <c r="C91" s="43">
        <v>8</v>
      </c>
      <c r="D91" s="43">
        <v>7</v>
      </c>
      <c r="E91" s="43">
        <v>6</v>
      </c>
      <c r="F91" s="43">
        <v>1</v>
      </c>
      <c r="G91" s="43">
        <v>4</v>
      </c>
      <c r="H91" s="43">
        <v>3</v>
      </c>
      <c r="I91" s="43">
        <v>2</v>
      </c>
      <c r="J91" s="43">
        <v>12</v>
      </c>
      <c r="K91" s="43">
        <v>11</v>
      </c>
      <c r="L91" s="43">
        <v>10</v>
      </c>
      <c r="M91" s="186">
        <v>9</v>
      </c>
      <c r="N91" s="43"/>
      <c r="O91" s="181"/>
    </row>
    <row r="92" spans="1:17">
      <c r="B92" s="44">
        <v>4</v>
      </c>
      <c r="C92" s="43">
        <v>6</v>
      </c>
      <c r="D92" s="43">
        <v>5</v>
      </c>
      <c r="E92" s="43">
        <v>1</v>
      </c>
      <c r="F92" s="43">
        <v>3</v>
      </c>
      <c r="G92" s="43">
        <v>2</v>
      </c>
      <c r="H92" s="43">
        <v>12</v>
      </c>
      <c r="I92" s="43">
        <v>11</v>
      </c>
      <c r="J92" s="43">
        <v>10</v>
      </c>
      <c r="K92" s="43">
        <v>9</v>
      </c>
      <c r="L92" s="43">
        <v>8</v>
      </c>
      <c r="M92" s="186">
        <v>7</v>
      </c>
      <c r="N92" s="43"/>
      <c r="O92" s="181"/>
    </row>
    <row r="93" spans="1:17">
      <c r="B93" s="44">
        <v>3</v>
      </c>
      <c r="C93" s="43">
        <v>4</v>
      </c>
      <c r="D93" s="43">
        <v>1</v>
      </c>
      <c r="E93" s="43">
        <v>2</v>
      </c>
      <c r="F93" s="43">
        <v>12</v>
      </c>
      <c r="G93" s="43">
        <v>11</v>
      </c>
      <c r="H93" s="43">
        <v>10</v>
      </c>
      <c r="I93" s="43">
        <v>9</v>
      </c>
      <c r="J93" s="43">
        <v>8</v>
      </c>
      <c r="K93" s="43">
        <v>7</v>
      </c>
      <c r="L93" s="43">
        <v>6</v>
      </c>
      <c r="M93" s="186">
        <v>5</v>
      </c>
      <c r="N93" s="43"/>
      <c r="O93" s="181"/>
    </row>
    <row r="94" spans="1:17">
      <c r="B94" s="182">
        <v>2</v>
      </c>
      <c r="C94" s="187">
        <v>1</v>
      </c>
      <c r="D94" s="187">
        <v>12</v>
      </c>
      <c r="E94" s="187">
        <v>11</v>
      </c>
      <c r="F94" s="187">
        <v>10</v>
      </c>
      <c r="G94" s="187">
        <v>9</v>
      </c>
      <c r="H94" s="187">
        <v>8</v>
      </c>
      <c r="I94" s="187">
        <v>7</v>
      </c>
      <c r="J94" s="187">
        <v>6</v>
      </c>
      <c r="K94" s="187">
        <v>5</v>
      </c>
      <c r="L94" s="187">
        <v>4</v>
      </c>
      <c r="M94" s="188">
        <v>3</v>
      </c>
      <c r="N94" s="43"/>
      <c r="O94" s="181"/>
    </row>
    <row r="95" spans="1:17">
      <c r="N95" s="43"/>
      <c r="O95" s="181"/>
    </row>
    <row r="96" spans="1:17">
      <c r="B96" s="185"/>
      <c r="C96" s="43"/>
      <c r="D96" s="43"/>
      <c r="E96" s="43"/>
      <c r="F96" s="43"/>
      <c r="G96" s="43"/>
      <c r="H96" s="43"/>
      <c r="I96" s="43"/>
      <c r="J96" s="43"/>
      <c r="K96" s="43"/>
      <c r="L96" s="43"/>
      <c r="M96" s="43"/>
      <c r="N96" s="43"/>
      <c r="O96" s="181"/>
    </row>
    <row r="97" spans="1:15">
      <c r="A97">
        <v>13</v>
      </c>
      <c r="B97" s="177">
        <v>2</v>
      </c>
      <c r="C97" s="155">
        <v>1</v>
      </c>
      <c r="D97" s="155">
        <v>0</v>
      </c>
      <c r="E97" s="155">
        <v>13</v>
      </c>
      <c r="F97" s="155">
        <v>12</v>
      </c>
      <c r="G97" s="155">
        <v>11</v>
      </c>
      <c r="H97" s="155">
        <v>10</v>
      </c>
      <c r="I97" s="155">
        <v>9</v>
      </c>
      <c r="J97" s="155">
        <v>8</v>
      </c>
      <c r="K97" s="155">
        <v>7</v>
      </c>
      <c r="L97" s="155">
        <v>6</v>
      </c>
      <c r="M97" s="155">
        <v>5</v>
      </c>
      <c r="N97" s="156">
        <v>4</v>
      </c>
      <c r="O97" s="179"/>
    </row>
    <row r="98" spans="1:15">
      <c r="B98" s="44">
        <v>3</v>
      </c>
      <c r="C98" s="43">
        <v>4</v>
      </c>
      <c r="D98" s="43">
        <v>1</v>
      </c>
      <c r="E98" s="117">
        <v>2</v>
      </c>
      <c r="F98" s="117">
        <v>0</v>
      </c>
      <c r="G98" s="117">
        <v>13</v>
      </c>
      <c r="H98" s="117">
        <v>12</v>
      </c>
      <c r="I98" s="117">
        <v>11</v>
      </c>
      <c r="J98" s="117">
        <v>10</v>
      </c>
      <c r="K98" s="117">
        <v>9</v>
      </c>
      <c r="L98" s="117">
        <v>8</v>
      </c>
      <c r="M98" s="117">
        <v>7</v>
      </c>
      <c r="N98" s="180">
        <v>6</v>
      </c>
      <c r="O98" s="181"/>
    </row>
    <row r="99" spans="1:15">
      <c r="B99" s="44">
        <v>4</v>
      </c>
      <c r="C99" s="43">
        <v>6</v>
      </c>
      <c r="D99" s="43">
        <v>5</v>
      </c>
      <c r="E99" s="117">
        <v>1</v>
      </c>
      <c r="F99" s="117">
        <v>3</v>
      </c>
      <c r="G99" s="117">
        <v>2</v>
      </c>
      <c r="H99" s="43">
        <v>0</v>
      </c>
      <c r="I99" s="43">
        <v>13</v>
      </c>
      <c r="J99" s="43">
        <v>12</v>
      </c>
      <c r="K99" s="117">
        <v>11</v>
      </c>
      <c r="L99" s="117">
        <v>10</v>
      </c>
      <c r="M99" s="117">
        <v>9</v>
      </c>
      <c r="N99" s="180">
        <v>8</v>
      </c>
      <c r="O99" s="181"/>
    </row>
    <row r="100" spans="1:15">
      <c r="B100" s="44">
        <v>5</v>
      </c>
      <c r="C100" s="117">
        <v>8</v>
      </c>
      <c r="D100" s="117">
        <v>7</v>
      </c>
      <c r="E100" s="117">
        <v>6</v>
      </c>
      <c r="F100" s="117">
        <v>1</v>
      </c>
      <c r="G100" s="117">
        <v>4</v>
      </c>
      <c r="H100" s="117">
        <v>3</v>
      </c>
      <c r="I100" s="117">
        <v>2</v>
      </c>
      <c r="J100" s="43">
        <v>0</v>
      </c>
      <c r="K100" s="117">
        <v>13</v>
      </c>
      <c r="L100" s="117">
        <v>12</v>
      </c>
      <c r="M100" s="117">
        <v>11</v>
      </c>
      <c r="N100" s="180">
        <v>10</v>
      </c>
      <c r="O100" s="181"/>
    </row>
    <row r="101" spans="1:15">
      <c r="B101" s="44">
        <v>6</v>
      </c>
      <c r="C101" s="117">
        <v>10</v>
      </c>
      <c r="D101" s="117">
        <v>9</v>
      </c>
      <c r="E101" s="117">
        <v>8</v>
      </c>
      <c r="F101" s="117">
        <v>7</v>
      </c>
      <c r="G101" s="117">
        <v>1</v>
      </c>
      <c r="H101" s="117">
        <v>5</v>
      </c>
      <c r="I101" s="117">
        <v>4</v>
      </c>
      <c r="J101" s="117">
        <v>3</v>
      </c>
      <c r="K101" s="117">
        <v>2</v>
      </c>
      <c r="L101" s="43">
        <v>0</v>
      </c>
      <c r="M101" s="117">
        <v>13</v>
      </c>
      <c r="N101" s="180">
        <v>12</v>
      </c>
      <c r="O101" s="181"/>
    </row>
    <row r="102" spans="1:15">
      <c r="B102" s="44">
        <v>7</v>
      </c>
      <c r="C102" s="117">
        <v>12</v>
      </c>
      <c r="D102" s="117">
        <v>11</v>
      </c>
      <c r="E102" s="117">
        <v>10</v>
      </c>
      <c r="F102" s="117">
        <v>9</v>
      </c>
      <c r="G102" s="117">
        <v>8</v>
      </c>
      <c r="H102" s="117">
        <v>1</v>
      </c>
      <c r="I102" s="117">
        <v>6</v>
      </c>
      <c r="J102" s="117">
        <v>5</v>
      </c>
      <c r="K102" s="117">
        <v>4</v>
      </c>
      <c r="L102" s="117">
        <v>3</v>
      </c>
      <c r="M102" s="117">
        <v>2</v>
      </c>
      <c r="N102" s="186">
        <v>0</v>
      </c>
      <c r="O102" s="181"/>
    </row>
    <row r="103" spans="1:15">
      <c r="B103" s="44">
        <v>8</v>
      </c>
      <c r="C103" s="117">
        <v>0</v>
      </c>
      <c r="D103" s="117">
        <v>13</v>
      </c>
      <c r="E103" s="117">
        <v>12</v>
      </c>
      <c r="F103" s="117">
        <v>11</v>
      </c>
      <c r="G103" s="117">
        <v>10</v>
      </c>
      <c r="H103" s="117">
        <v>9</v>
      </c>
      <c r="I103" s="117">
        <v>1</v>
      </c>
      <c r="J103" s="117">
        <v>7</v>
      </c>
      <c r="K103" s="117">
        <v>6</v>
      </c>
      <c r="L103" s="117">
        <v>5</v>
      </c>
      <c r="M103" s="117">
        <v>4</v>
      </c>
      <c r="N103" s="180">
        <v>3</v>
      </c>
      <c r="O103" s="181"/>
    </row>
    <row r="104" spans="1:15">
      <c r="B104" s="44">
        <v>9</v>
      </c>
      <c r="C104" s="117">
        <v>3</v>
      </c>
      <c r="D104" s="117">
        <v>2</v>
      </c>
      <c r="E104" s="117">
        <v>0</v>
      </c>
      <c r="F104" s="117">
        <v>13</v>
      </c>
      <c r="G104" s="117">
        <v>12</v>
      </c>
      <c r="H104" s="117">
        <v>11</v>
      </c>
      <c r="I104" s="117">
        <v>10</v>
      </c>
      <c r="J104" s="117">
        <v>1</v>
      </c>
      <c r="K104" s="117">
        <v>8</v>
      </c>
      <c r="L104" s="117">
        <v>7</v>
      </c>
      <c r="M104" s="117">
        <v>6</v>
      </c>
      <c r="N104" s="180">
        <v>5</v>
      </c>
      <c r="O104" s="181"/>
    </row>
    <row r="105" spans="1:15">
      <c r="B105" s="44">
        <v>10</v>
      </c>
      <c r="C105" s="117">
        <v>5</v>
      </c>
      <c r="D105" s="117">
        <v>4</v>
      </c>
      <c r="E105" s="117">
        <v>3</v>
      </c>
      <c r="F105" s="117">
        <v>2</v>
      </c>
      <c r="G105" s="117">
        <v>0</v>
      </c>
      <c r="H105" s="117">
        <v>13</v>
      </c>
      <c r="I105" s="117">
        <v>12</v>
      </c>
      <c r="J105" s="117">
        <v>11</v>
      </c>
      <c r="K105" s="117">
        <v>1</v>
      </c>
      <c r="L105" s="117">
        <v>9</v>
      </c>
      <c r="M105" s="117">
        <v>8</v>
      </c>
      <c r="N105" s="180">
        <v>7</v>
      </c>
      <c r="O105" s="181"/>
    </row>
    <row r="106" spans="1:15">
      <c r="B106" s="44">
        <v>11</v>
      </c>
      <c r="C106" s="117">
        <v>7</v>
      </c>
      <c r="D106" s="117">
        <v>6</v>
      </c>
      <c r="E106" s="117">
        <v>5</v>
      </c>
      <c r="F106" s="117">
        <v>4</v>
      </c>
      <c r="G106" s="117">
        <v>3</v>
      </c>
      <c r="H106" s="117">
        <v>2</v>
      </c>
      <c r="I106" s="117">
        <v>0</v>
      </c>
      <c r="J106" s="117">
        <v>13</v>
      </c>
      <c r="K106" s="117">
        <v>12</v>
      </c>
      <c r="L106" s="43">
        <v>1</v>
      </c>
      <c r="M106" s="117">
        <v>10</v>
      </c>
      <c r="N106" s="180">
        <v>9</v>
      </c>
      <c r="O106" s="181"/>
    </row>
    <row r="107" spans="1:15">
      <c r="B107" s="44">
        <v>12</v>
      </c>
      <c r="C107" s="117">
        <v>9</v>
      </c>
      <c r="D107" s="117">
        <v>8</v>
      </c>
      <c r="E107" s="117">
        <v>7</v>
      </c>
      <c r="F107" s="117">
        <v>6</v>
      </c>
      <c r="G107" s="117">
        <v>5</v>
      </c>
      <c r="H107" s="117">
        <v>4</v>
      </c>
      <c r="I107" s="117">
        <v>3</v>
      </c>
      <c r="J107" s="117">
        <v>2</v>
      </c>
      <c r="K107" s="43">
        <v>0</v>
      </c>
      <c r="L107" s="43">
        <v>13</v>
      </c>
      <c r="M107" s="43">
        <v>1</v>
      </c>
      <c r="N107" s="180">
        <v>11</v>
      </c>
      <c r="O107" s="181"/>
    </row>
    <row r="108" spans="1:15">
      <c r="B108" s="44">
        <v>13</v>
      </c>
      <c r="C108" s="117">
        <v>11</v>
      </c>
      <c r="D108" s="117">
        <v>10</v>
      </c>
      <c r="E108" s="117">
        <v>9</v>
      </c>
      <c r="F108" s="117">
        <v>8</v>
      </c>
      <c r="G108" s="117">
        <v>7</v>
      </c>
      <c r="H108" s="117">
        <v>6</v>
      </c>
      <c r="I108" s="117">
        <v>5</v>
      </c>
      <c r="J108" s="117">
        <v>4</v>
      </c>
      <c r="K108" s="117">
        <v>3</v>
      </c>
      <c r="L108" s="117">
        <v>2</v>
      </c>
      <c r="M108" s="43">
        <v>0</v>
      </c>
      <c r="N108" s="186">
        <v>1</v>
      </c>
      <c r="O108" s="181"/>
    </row>
    <row r="109" spans="1:15">
      <c r="B109" s="182">
        <v>0</v>
      </c>
      <c r="C109" s="183">
        <v>13</v>
      </c>
      <c r="D109" s="183">
        <v>12</v>
      </c>
      <c r="E109" s="183">
        <v>11</v>
      </c>
      <c r="F109" s="183">
        <v>10</v>
      </c>
      <c r="G109" s="183">
        <v>9</v>
      </c>
      <c r="H109" s="183">
        <v>8</v>
      </c>
      <c r="I109" s="183">
        <v>7</v>
      </c>
      <c r="J109" s="183">
        <v>6</v>
      </c>
      <c r="K109" s="183">
        <v>5</v>
      </c>
      <c r="L109" s="183">
        <v>4</v>
      </c>
      <c r="M109" s="183">
        <v>3</v>
      </c>
      <c r="N109" s="184">
        <v>2</v>
      </c>
      <c r="O109" s="181"/>
    </row>
    <row r="110" spans="1:15">
      <c r="B110" s="185"/>
      <c r="C110" s="43"/>
      <c r="D110" s="43"/>
      <c r="E110" s="43"/>
      <c r="F110" s="43"/>
      <c r="G110" s="43"/>
      <c r="H110" s="43"/>
      <c r="I110" s="43"/>
      <c r="J110" s="43"/>
      <c r="K110" s="43"/>
      <c r="L110" s="43"/>
      <c r="M110" s="43"/>
      <c r="N110" s="43"/>
      <c r="O110" s="181"/>
    </row>
    <row r="111" spans="1:15">
      <c r="A111">
        <v>14</v>
      </c>
      <c r="B111" s="177">
        <v>2</v>
      </c>
      <c r="C111" s="155">
        <v>1</v>
      </c>
      <c r="D111" s="155">
        <v>14</v>
      </c>
      <c r="E111" s="155">
        <v>13</v>
      </c>
      <c r="F111" s="155">
        <v>12</v>
      </c>
      <c r="G111" s="155">
        <v>11</v>
      </c>
      <c r="H111" s="155">
        <v>10</v>
      </c>
      <c r="I111" s="155">
        <v>9</v>
      </c>
      <c r="J111" s="155">
        <v>8</v>
      </c>
      <c r="K111" s="155">
        <v>7</v>
      </c>
      <c r="L111" s="155">
        <v>6</v>
      </c>
      <c r="M111" s="155">
        <v>5</v>
      </c>
      <c r="N111" s="155">
        <v>4</v>
      </c>
      <c r="O111" s="156">
        <v>3</v>
      </c>
    </row>
    <row r="112" spans="1:15">
      <c r="B112" s="44">
        <v>3</v>
      </c>
      <c r="C112" s="43">
        <v>4</v>
      </c>
      <c r="D112" s="43">
        <v>1</v>
      </c>
      <c r="E112" s="117">
        <v>2</v>
      </c>
      <c r="F112" s="117">
        <v>14</v>
      </c>
      <c r="G112" s="117">
        <v>13</v>
      </c>
      <c r="H112" s="117">
        <v>12</v>
      </c>
      <c r="I112" s="117">
        <v>11</v>
      </c>
      <c r="J112" s="117">
        <v>10</v>
      </c>
      <c r="K112" s="117">
        <v>9</v>
      </c>
      <c r="L112" s="117">
        <v>8</v>
      </c>
      <c r="M112" s="117">
        <v>7</v>
      </c>
      <c r="N112" s="117">
        <v>6</v>
      </c>
      <c r="O112" s="180">
        <v>5</v>
      </c>
    </row>
    <row r="113" spans="2:15">
      <c r="B113" s="44">
        <v>4</v>
      </c>
      <c r="C113" s="43">
        <v>6</v>
      </c>
      <c r="D113" s="43">
        <v>5</v>
      </c>
      <c r="E113" s="43">
        <v>1</v>
      </c>
      <c r="F113" s="117">
        <v>3</v>
      </c>
      <c r="G113" s="117">
        <v>2</v>
      </c>
      <c r="H113" s="117">
        <v>14</v>
      </c>
      <c r="I113" s="117">
        <v>13</v>
      </c>
      <c r="J113" s="117">
        <v>12</v>
      </c>
      <c r="K113" s="117">
        <v>11</v>
      </c>
      <c r="L113" s="117">
        <v>10</v>
      </c>
      <c r="M113" s="117">
        <v>9</v>
      </c>
      <c r="N113" s="117">
        <v>8</v>
      </c>
      <c r="O113" s="180">
        <v>7</v>
      </c>
    </row>
    <row r="114" spans="2:15">
      <c r="B114" s="44">
        <v>5</v>
      </c>
      <c r="C114" s="117">
        <v>8</v>
      </c>
      <c r="D114" s="117">
        <v>7</v>
      </c>
      <c r="E114" s="117">
        <v>6</v>
      </c>
      <c r="F114" s="117">
        <v>1</v>
      </c>
      <c r="G114" s="117">
        <v>4</v>
      </c>
      <c r="H114" s="117">
        <v>3</v>
      </c>
      <c r="I114" s="117">
        <v>2</v>
      </c>
      <c r="J114" s="117">
        <v>14</v>
      </c>
      <c r="K114" s="117">
        <v>13</v>
      </c>
      <c r="L114" s="117">
        <v>12</v>
      </c>
      <c r="M114" s="117">
        <v>11</v>
      </c>
      <c r="N114" s="117">
        <v>10</v>
      </c>
      <c r="O114" s="180">
        <v>9</v>
      </c>
    </row>
    <row r="115" spans="2:15">
      <c r="B115" s="44">
        <v>6</v>
      </c>
      <c r="C115" s="117">
        <v>10</v>
      </c>
      <c r="D115" s="117">
        <v>9</v>
      </c>
      <c r="E115" s="117">
        <v>8</v>
      </c>
      <c r="F115" s="117">
        <v>7</v>
      </c>
      <c r="G115" s="117">
        <v>1</v>
      </c>
      <c r="H115" s="117">
        <v>5</v>
      </c>
      <c r="I115" s="117">
        <v>4</v>
      </c>
      <c r="J115" s="117">
        <v>3</v>
      </c>
      <c r="K115" s="117">
        <v>2</v>
      </c>
      <c r="L115" s="117">
        <v>14</v>
      </c>
      <c r="M115" s="117">
        <v>13</v>
      </c>
      <c r="N115" s="117">
        <v>12</v>
      </c>
      <c r="O115" s="180">
        <v>11</v>
      </c>
    </row>
    <row r="116" spans="2:15">
      <c r="B116" s="44">
        <v>7</v>
      </c>
      <c r="C116" s="117">
        <v>12</v>
      </c>
      <c r="D116" s="117">
        <v>11</v>
      </c>
      <c r="E116" s="117">
        <v>10</v>
      </c>
      <c r="F116" s="117">
        <v>9</v>
      </c>
      <c r="G116" s="117">
        <v>8</v>
      </c>
      <c r="H116" s="117">
        <v>1</v>
      </c>
      <c r="I116" s="117">
        <v>6</v>
      </c>
      <c r="J116" s="117">
        <v>5</v>
      </c>
      <c r="K116" s="117">
        <v>4</v>
      </c>
      <c r="L116" s="117">
        <v>3</v>
      </c>
      <c r="M116" s="117">
        <v>2</v>
      </c>
      <c r="N116" s="117">
        <v>14</v>
      </c>
      <c r="O116" s="180">
        <v>13</v>
      </c>
    </row>
    <row r="117" spans="2:15">
      <c r="B117" s="44">
        <v>8</v>
      </c>
      <c r="C117" s="117">
        <v>14</v>
      </c>
      <c r="D117" s="117">
        <v>13</v>
      </c>
      <c r="E117" s="117">
        <v>12</v>
      </c>
      <c r="F117" s="117">
        <v>11</v>
      </c>
      <c r="G117" s="117">
        <v>10</v>
      </c>
      <c r="H117" s="117">
        <v>9</v>
      </c>
      <c r="I117" s="43">
        <v>1</v>
      </c>
      <c r="J117" s="117">
        <v>7</v>
      </c>
      <c r="K117" s="117">
        <v>6</v>
      </c>
      <c r="L117" s="117">
        <v>5</v>
      </c>
      <c r="M117" s="117">
        <v>4</v>
      </c>
      <c r="N117" s="117">
        <v>3</v>
      </c>
      <c r="O117" s="180">
        <v>2</v>
      </c>
    </row>
    <row r="118" spans="2:15">
      <c r="B118" s="44">
        <v>9</v>
      </c>
      <c r="C118" s="117">
        <v>3</v>
      </c>
      <c r="D118" s="117">
        <v>2</v>
      </c>
      <c r="E118" s="117">
        <v>14</v>
      </c>
      <c r="F118" s="117">
        <v>13</v>
      </c>
      <c r="G118" s="117">
        <v>12</v>
      </c>
      <c r="H118" s="117">
        <v>11</v>
      </c>
      <c r="I118" s="117">
        <v>10</v>
      </c>
      <c r="J118" s="43">
        <v>1</v>
      </c>
      <c r="K118" s="117">
        <v>8</v>
      </c>
      <c r="L118" s="117">
        <v>7</v>
      </c>
      <c r="M118" s="117">
        <v>6</v>
      </c>
      <c r="N118" s="117">
        <v>5</v>
      </c>
      <c r="O118" s="180">
        <v>4</v>
      </c>
    </row>
    <row r="119" spans="2:15">
      <c r="B119" s="44">
        <v>10</v>
      </c>
      <c r="C119" s="117">
        <v>5</v>
      </c>
      <c r="D119" s="117">
        <v>4</v>
      </c>
      <c r="E119" s="117">
        <v>3</v>
      </c>
      <c r="F119" s="117">
        <v>2</v>
      </c>
      <c r="G119" s="117">
        <v>14</v>
      </c>
      <c r="H119" s="117">
        <v>13</v>
      </c>
      <c r="I119" s="117">
        <v>12</v>
      </c>
      <c r="J119" s="117">
        <v>11</v>
      </c>
      <c r="K119" s="43">
        <v>1</v>
      </c>
      <c r="L119" s="117">
        <v>9</v>
      </c>
      <c r="M119" s="117">
        <v>8</v>
      </c>
      <c r="N119" s="117">
        <v>7</v>
      </c>
      <c r="O119" s="180">
        <v>6</v>
      </c>
    </row>
    <row r="120" spans="2:15">
      <c r="B120" s="44">
        <v>11</v>
      </c>
      <c r="C120" s="117">
        <v>7</v>
      </c>
      <c r="D120" s="117">
        <v>6</v>
      </c>
      <c r="E120" s="117">
        <v>5</v>
      </c>
      <c r="F120" s="117">
        <v>4</v>
      </c>
      <c r="G120" s="117">
        <v>3</v>
      </c>
      <c r="H120" s="117">
        <v>2</v>
      </c>
      <c r="I120" s="117">
        <v>14</v>
      </c>
      <c r="J120" s="117">
        <v>13</v>
      </c>
      <c r="K120" s="117">
        <v>12</v>
      </c>
      <c r="L120" s="43">
        <v>1</v>
      </c>
      <c r="M120" s="117">
        <v>10</v>
      </c>
      <c r="N120" s="117">
        <v>9</v>
      </c>
      <c r="O120" s="180">
        <v>8</v>
      </c>
    </row>
    <row r="121" spans="2:15">
      <c r="B121" s="44">
        <v>12</v>
      </c>
      <c r="C121" s="117">
        <v>9</v>
      </c>
      <c r="D121" s="117">
        <v>8</v>
      </c>
      <c r="E121" s="117">
        <v>7</v>
      </c>
      <c r="F121" s="117">
        <v>6</v>
      </c>
      <c r="G121" s="117">
        <v>5</v>
      </c>
      <c r="H121" s="117">
        <v>4</v>
      </c>
      <c r="I121" s="117">
        <v>3</v>
      </c>
      <c r="J121" s="117">
        <v>2</v>
      </c>
      <c r="K121" s="117">
        <v>14</v>
      </c>
      <c r="L121" s="117">
        <v>13</v>
      </c>
      <c r="M121" s="43">
        <v>1</v>
      </c>
      <c r="N121" s="117">
        <v>11</v>
      </c>
      <c r="O121" s="180">
        <v>10</v>
      </c>
    </row>
    <row r="122" spans="2:15">
      <c r="B122" s="44">
        <v>13</v>
      </c>
      <c r="C122" s="43">
        <v>11</v>
      </c>
      <c r="D122" s="43">
        <v>10</v>
      </c>
      <c r="E122" s="43">
        <v>9</v>
      </c>
      <c r="F122" s="117">
        <v>8</v>
      </c>
      <c r="G122" s="43">
        <v>7</v>
      </c>
      <c r="H122" s="117">
        <v>6</v>
      </c>
      <c r="I122" s="43">
        <v>5</v>
      </c>
      <c r="J122" s="117">
        <v>4</v>
      </c>
      <c r="K122" s="117">
        <v>3</v>
      </c>
      <c r="L122" s="117">
        <v>2</v>
      </c>
      <c r="M122" s="117">
        <v>14</v>
      </c>
      <c r="N122" s="43">
        <v>1</v>
      </c>
      <c r="O122" s="180">
        <v>12</v>
      </c>
    </row>
    <row r="123" spans="2:15">
      <c r="B123" s="182">
        <v>14</v>
      </c>
      <c r="C123" s="187">
        <v>13</v>
      </c>
      <c r="D123" s="187">
        <v>12</v>
      </c>
      <c r="E123" s="187">
        <v>11</v>
      </c>
      <c r="F123" s="187">
        <v>10</v>
      </c>
      <c r="G123" s="187">
        <v>9</v>
      </c>
      <c r="H123" s="187">
        <v>8</v>
      </c>
      <c r="I123" s="187">
        <v>7</v>
      </c>
      <c r="J123" s="187">
        <v>6</v>
      </c>
      <c r="K123" s="187">
        <v>5</v>
      </c>
      <c r="L123" s="183">
        <v>4</v>
      </c>
      <c r="M123" s="187">
        <v>3</v>
      </c>
      <c r="N123" s="187">
        <v>2</v>
      </c>
      <c r="O123" s="188">
        <v>1</v>
      </c>
    </row>
    <row r="124" spans="2:15">
      <c r="B124" s="43"/>
      <c r="C124" s="43"/>
      <c r="D124" s="43"/>
      <c r="E124" s="43"/>
      <c r="F124" s="43"/>
      <c r="G124" s="43"/>
      <c r="H124" s="43"/>
      <c r="I124" s="43"/>
      <c r="J124" s="43"/>
      <c r="K124" s="43"/>
      <c r="L124" s="43"/>
      <c r="M124" s="43"/>
      <c r="N124" s="43"/>
      <c r="O124" s="43"/>
    </row>
    <row r="125" spans="2:15">
      <c r="B125" s="43"/>
      <c r="C125" s="43"/>
      <c r="D125" s="43"/>
      <c r="E125" s="43"/>
      <c r="F125" s="43"/>
      <c r="G125" s="43"/>
      <c r="H125" s="43"/>
      <c r="I125" s="43"/>
      <c r="J125" s="43"/>
      <c r="K125" s="43"/>
      <c r="L125" s="43"/>
      <c r="M125" s="43"/>
      <c r="N125" s="43"/>
      <c r="O125" s="43"/>
    </row>
    <row r="126" spans="2:15">
      <c r="B126" s="43"/>
      <c r="C126" s="43"/>
      <c r="D126" s="43"/>
      <c r="E126" s="43"/>
      <c r="F126" s="43"/>
      <c r="G126" s="43"/>
      <c r="H126" s="43"/>
      <c r="I126" s="43"/>
      <c r="J126" s="43"/>
      <c r="K126" s="43"/>
      <c r="L126" s="43"/>
      <c r="M126" s="43"/>
      <c r="N126" s="43"/>
      <c r="O126" s="43"/>
    </row>
    <row r="127" spans="2:15">
      <c r="B127" s="43"/>
      <c r="C127" s="43"/>
      <c r="D127" s="43"/>
      <c r="E127" s="43"/>
      <c r="F127" s="43"/>
      <c r="G127" s="43"/>
      <c r="H127" s="43"/>
      <c r="I127" s="43"/>
      <c r="J127" s="43"/>
      <c r="K127" s="43"/>
      <c r="L127" s="43"/>
      <c r="M127" s="43"/>
      <c r="N127" s="43"/>
      <c r="O127" s="43"/>
    </row>
    <row r="128" spans="2:15">
      <c r="B128" s="43"/>
      <c r="C128" s="43"/>
      <c r="D128" s="43"/>
      <c r="E128" s="43"/>
      <c r="F128" s="43"/>
      <c r="G128" s="43"/>
      <c r="H128" s="43"/>
      <c r="I128" s="43"/>
      <c r="J128" s="43"/>
      <c r="K128" s="43"/>
      <c r="L128" s="43"/>
      <c r="M128" s="43"/>
      <c r="N128" s="43"/>
      <c r="O128" s="43"/>
    </row>
    <row r="129" spans="2:15">
      <c r="B129" s="43"/>
      <c r="C129" s="43"/>
      <c r="D129" s="43"/>
      <c r="E129" s="43"/>
      <c r="F129" s="43"/>
      <c r="G129" s="43"/>
      <c r="H129" s="43"/>
      <c r="I129" s="43"/>
      <c r="J129" s="43"/>
      <c r="K129" s="43"/>
      <c r="L129" s="43"/>
      <c r="M129" s="43"/>
      <c r="N129" s="43"/>
      <c r="O129" s="43"/>
    </row>
    <row r="130" spans="2:15">
      <c r="B130" s="43"/>
      <c r="C130" s="43"/>
      <c r="D130" s="43"/>
      <c r="E130" s="43"/>
      <c r="F130" s="43"/>
      <c r="G130" s="43"/>
      <c r="H130" s="43"/>
      <c r="I130" s="43"/>
      <c r="J130" s="43"/>
      <c r="K130" s="43"/>
      <c r="L130" s="43"/>
      <c r="M130" s="43"/>
      <c r="N130" s="43"/>
      <c r="O130" s="43"/>
    </row>
    <row r="131" spans="2:15">
      <c r="B131" s="43"/>
      <c r="C131" s="43"/>
      <c r="D131" s="43"/>
      <c r="E131" s="43"/>
      <c r="F131" s="43"/>
      <c r="G131" s="43"/>
      <c r="H131" s="43"/>
      <c r="I131" s="43"/>
      <c r="J131" s="43"/>
      <c r="K131" s="43"/>
      <c r="L131" s="43"/>
      <c r="M131" s="43"/>
      <c r="N131" s="43"/>
      <c r="O131" s="43"/>
    </row>
    <row r="132" spans="2:15">
      <c r="B132" s="43"/>
      <c r="C132" s="43"/>
      <c r="D132" s="43"/>
      <c r="E132" s="43"/>
      <c r="F132" s="43"/>
      <c r="G132" s="43"/>
      <c r="H132" s="43"/>
      <c r="I132" s="43"/>
      <c r="J132" s="43"/>
      <c r="K132" s="43"/>
      <c r="L132" s="43"/>
      <c r="M132" s="43"/>
      <c r="N132" s="43"/>
      <c r="O132" s="43"/>
    </row>
    <row r="133" spans="2:15">
      <c r="B133" s="43"/>
      <c r="C133" s="43"/>
      <c r="D133" s="43"/>
      <c r="E133" s="43"/>
      <c r="F133" s="43"/>
      <c r="G133" s="43"/>
      <c r="H133" s="43"/>
      <c r="I133" s="43"/>
      <c r="J133" s="43"/>
      <c r="K133" s="43"/>
      <c r="L133" s="43"/>
      <c r="M133" s="43"/>
      <c r="N133" s="43"/>
      <c r="O133" s="43"/>
    </row>
    <row r="134" spans="2:15">
      <c r="B134" s="43"/>
      <c r="C134" s="43"/>
      <c r="D134" s="43"/>
      <c r="E134" s="43"/>
      <c r="F134" s="43"/>
      <c r="G134" s="43"/>
      <c r="H134" s="43"/>
      <c r="I134" s="43"/>
      <c r="J134" s="43"/>
      <c r="K134" s="43"/>
      <c r="L134" s="43"/>
      <c r="M134" s="43"/>
      <c r="N134" s="43"/>
      <c r="O134" s="43"/>
    </row>
    <row r="135" spans="2:15">
      <c r="B135" s="43"/>
      <c r="C135" s="43"/>
      <c r="D135" s="43"/>
      <c r="E135" s="43"/>
      <c r="F135" s="43"/>
      <c r="G135" s="43"/>
      <c r="H135" s="43"/>
      <c r="I135" s="43"/>
      <c r="J135" s="43"/>
      <c r="K135" s="43"/>
      <c r="L135" s="43"/>
      <c r="M135" s="43"/>
      <c r="N135" s="43"/>
      <c r="O135" s="43"/>
    </row>
    <row r="136" spans="2:15">
      <c r="B136" s="43"/>
      <c r="C136" s="43"/>
      <c r="D136" s="43"/>
      <c r="E136" s="43"/>
      <c r="F136" s="43"/>
      <c r="G136" s="43"/>
      <c r="H136" s="43"/>
      <c r="I136" s="43"/>
      <c r="J136" s="43"/>
      <c r="K136" s="43"/>
      <c r="L136" s="43"/>
      <c r="M136" s="43"/>
      <c r="N136" s="43"/>
      <c r="O136" s="43"/>
    </row>
    <row r="137" spans="2:15">
      <c r="B137" s="43"/>
      <c r="C137" s="43"/>
      <c r="D137" s="43"/>
      <c r="E137" s="43"/>
      <c r="F137" s="43"/>
      <c r="G137" s="43"/>
      <c r="H137" s="43"/>
      <c r="I137" s="43"/>
      <c r="J137" s="43"/>
      <c r="K137" s="43"/>
      <c r="L137" s="43"/>
      <c r="M137" s="43"/>
      <c r="N137" s="43"/>
      <c r="O137" s="43"/>
    </row>
    <row r="138" spans="2:15">
      <c r="B138" s="43"/>
      <c r="C138" s="43"/>
      <c r="D138" s="43"/>
      <c r="E138" s="43"/>
      <c r="F138" s="43"/>
      <c r="G138" s="43"/>
      <c r="H138" s="43"/>
      <c r="I138" s="43"/>
      <c r="J138" s="43"/>
      <c r="K138" s="43"/>
      <c r="L138" s="43"/>
      <c r="M138" s="43"/>
      <c r="N138" s="43"/>
      <c r="O138" s="43"/>
    </row>
    <row r="139" spans="2:15">
      <c r="B139" s="43"/>
      <c r="C139" s="43"/>
      <c r="D139" s="43"/>
      <c r="E139" s="43"/>
      <c r="F139" s="43"/>
      <c r="G139" s="43"/>
      <c r="H139" s="43"/>
      <c r="I139" s="43"/>
      <c r="J139" s="43"/>
      <c r="K139" s="43"/>
      <c r="L139" s="43"/>
      <c r="M139" s="43"/>
      <c r="N139" s="43"/>
      <c r="O139" s="43"/>
    </row>
    <row r="140" spans="2:15">
      <c r="B140" s="43"/>
      <c r="C140" s="43"/>
      <c r="D140" s="43"/>
      <c r="E140" s="43"/>
      <c r="F140" s="43"/>
      <c r="G140" s="43"/>
      <c r="H140" s="43"/>
      <c r="I140" s="43"/>
      <c r="J140" s="43"/>
      <c r="K140" s="43"/>
      <c r="L140" s="43"/>
      <c r="M140" s="43"/>
      <c r="N140" s="43"/>
      <c r="O140" s="43"/>
    </row>
    <row r="141" spans="2:15">
      <c r="B141" s="43"/>
      <c r="C141" s="43"/>
      <c r="D141" s="43"/>
      <c r="E141" s="43"/>
      <c r="F141" s="43"/>
      <c r="G141" s="43"/>
      <c r="H141" s="43"/>
      <c r="I141" s="43"/>
      <c r="J141" s="43"/>
      <c r="K141" s="43"/>
      <c r="L141" s="43"/>
      <c r="M141" s="43"/>
      <c r="N141" s="43"/>
      <c r="O141" s="43"/>
    </row>
    <row r="142" spans="2:15">
      <c r="B142" s="43"/>
      <c r="C142" s="43"/>
      <c r="D142" s="43"/>
      <c r="E142" s="43"/>
      <c r="F142" s="43"/>
      <c r="G142" s="43"/>
      <c r="H142" s="43"/>
      <c r="I142" s="43"/>
      <c r="J142" s="43"/>
      <c r="K142" s="43"/>
      <c r="L142" s="43"/>
      <c r="M142" s="43"/>
      <c r="N142" s="43"/>
      <c r="O142" s="43"/>
    </row>
    <row r="143" spans="2:15">
      <c r="B143" s="43"/>
      <c r="C143" s="43"/>
      <c r="D143" s="43"/>
      <c r="E143" s="43"/>
      <c r="F143" s="43"/>
      <c r="G143" s="43"/>
      <c r="H143" s="43"/>
      <c r="I143" s="43"/>
      <c r="J143" s="43"/>
      <c r="K143" s="43"/>
      <c r="L143" s="43"/>
      <c r="M143" s="43"/>
      <c r="N143" s="43"/>
      <c r="O143" s="43"/>
    </row>
    <row r="144" spans="2:15">
      <c r="B144" s="43"/>
      <c r="C144" s="43"/>
      <c r="D144" s="43"/>
      <c r="E144" s="43"/>
      <c r="F144" s="43"/>
      <c r="G144" s="43"/>
      <c r="H144" s="43"/>
      <c r="I144" s="43"/>
      <c r="J144" s="43"/>
      <c r="K144" s="43"/>
      <c r="L144" s="43"/>
      <c r="M144" s="43"/>
      <c r="N144" s="43"/>
      <c r="O144" s="43"/>
    </row>
    <row r="145" spans="2:15">
      <c r="B145" s="43"/>
      <c r="C145" s="43"/>
      <c r="D145" s="43"/>
      <c r="E145" s="43"/>
      <c r="F145" s="43"/>
      <c r="G145" s="43"/>
      <c r="H145" s="43"/>
      <c r="I145" s="43"/>
      <c r="J145" s="43"/>
      <c r="K145" s="43"/>
      <c r="L145" s="43"/>
      <c r="M145" s="43"/>
      <c r="N145" s="43"/>
      <c r="O145" s="43"/>
    </row>
    <row r="146" spans="2:15">
      <c r="B146" s="43"/>
      <c r="C146" s="43"/>
      <c r="D146" s="43"/>
      <c r="E146" s="43"/>
      <c r="F146" s="43"/>
      <c r="G146" s="43"/>
      <c r="H146" s="43"/>
      <c r="I146" s="43"/>
      <c r="J146" s="43"/>
      <c r="K146" s="43"/>
      <c r="L146" s="43"/>
      <c r="M146" s="43"/>
      <c r="N146" s="43"/>
      <c r="O146" s="43"/>
    </row>
    <row r="147" spans="2:15">
      <c r="B147" s="43"/>
      <c r="C147" s="43"/>
      <c r="D147" s="43"/>
      <c r="E147" s="43"/>
      <c r="F147" s="43"/>
      <c r="G147" s="43"/>
      <c r="H147" s="43"/>
      <c r="I147" s="43"/>
      <c r="J147" s="43"/>
      <c r="K147" s="43"/>
      <c r="L147" s="43"/>
      <c r="M147" s="43"/>
      <c r="N147" s="43"/>
      <c r="O147" s="43"/>
    </row>
    <row r="148" spans="2:15">
      <c r="B148" s="43"/>
      <c r="C148" s="43"/>
      <c r="D148" s="43"/>
      <c r="E148" s="43"/>
      <c r="F148" s="43"/>
      <c r="G148" s="43"/>
      <c r="H148" s="43"/>
      <c r="I148" s="43"/>
      <c r="J148" s="43"/>
      <c r="K148" s="43"/>
      <c r="L148" s="43"/>
      <c r="M148" s="43"/>
      <c r="N148" s="43"/>
      <c r="O148" s="43"/>
    </row>
    <row r="149" spans="2:15">
      <c r="B149" s="43"/>
      <c r="C149" s="43"/>
      <c r="D149" s="43"/>
      <c r="E149" s="43"/>
      <c r="F149" s="43"/>
      <c r="G149" s="43"/>
      <c r="H149" s="43"/>
      <c r="I149" s="43"/>
      <c r="J149" s="43"/>
      <c r="K149" s="43"/>
      <c r="L149" s="43"/>
      <c r="M149" s="43"/>
      <c r="N149" s="43"/>
      <c r="O149" s="43"/>
    </row>
    <row r="150" spans="2:15">
      <c r="B150" s="43"/>
      <c r="C150" s="43"/>
      <c r="D150" s="43"/>
      <c r="E150" s="43"/>
      <c r="F150" s="43"/>
      <c r="G150" s="43"/>
      <c r="H150" s="43"/>
      <c r="I150" s="43"/>
      <c r="J150" s="43"/>
      <c r="K150" s="43"/>
      <c r="L150" s="43"/>
      <c r="M150" s="43"/>
      <c r="N150" s="43"/>
      <c r="O150" s="43"/>
    </row>
    <row r="151" spans="2:15">
      <c r="B151" s="43"/>
      <c r="C151" s="43"/>
      <c r="D151" s="43"/>
      <c r="E151" s="43"/>
      <c r="F151" s="43"/>
      <c r="G151" s="43"/>
      <c r="H151" s="43"/>
      <c r="I151" s="43"/>
      <c r="J151" s="43"/>
      <c r="K151" s="43"/>
      <c r="L151" s="43"/>
      <c r="M151" s="43"/>
      <c r="N151" s="43"/>
      <c r="O151" s="43"/>
    </row>
    <row r="152" spans="2:15">
      <c r="B152" s="43"/>
      <c r="C152" s="43"/>
      <c r="D152" s="43"/>
      <c r="E152" s="43"/>
      <c r="F152" s="43"/>
      <c r="G152" s="43"/>
      <c r="H152" s="43"/>
      <c r="I152" s="43"/>
      <c r="J152" s="43"/>
      <c r="K152" s="43"/>
      <c r="L152" s="43"/>
      <c r="M152" s="43"/>
      <c r="N152" s="43"/>
      <c r="O152" s="43"/>
    </row>
    <row r="153" spans="2:15">
      <c r="B153" s="43"/>
      <c r="C153" s="43"/>
      <c r="D153" s="43"/>
      <c r="E153" s="43"/>
      <c r="F153" s="43"/>
      <c r="G153" s="43"/>
      <c r="H153" s="43"/>
      <c r="I153" s="43"/>
      <c r="J153" s="43"/>
      <c r="K153" s="43"/>
      <c r="L153" s="43"/>
      <c r="M153" s="43"/>
      <c r="N153" s="43"/>
      <c r="O153" s="43"/>
    </row>
    <row r="154" spans="2:15">
      <c r="B154" s="43"/>
      <c r="C154" s="43"/>
      <c r="D154" s="43"/>
      <c r="E154" s="43"/>
      <c r="F154" s="43"/>
      <c r="G154" s="43"/>
      <c r="H154" s="43"/>
      <c r="I154" s="43"/>
      <c r="J154" s="43"/>
      <c r="K154" s="43"/>
      <c r="L154" s="43"/>
      <c r="M154" s="43"/>
      <c r="N154" s="43"/>
      <c r="O154" s="43"/>
    </row>
    <row r="155" spans="2:15">
      <c r="B155" s="43"/>
      <c r="C155" s="43"/>
      <c r="D155" s="43"/>
      <c r="E155" s="43"/>
      <c r="F155" s="43"/>
      <c r="G155" s="43"/>
      <c r="H155" s="43"/>
      <c r="I155" s="43"/>
      <c r="J155" s="43"/>
      <c r="K155" s="43"/>
      <c r="L155" s="43"/>
      <c r="M155" s="43"/>
      <c r="N155" s="43"/>
      <c r="O155" s="43"/>
    </row>
    <row r="156" spans="2:15">
      <c r="B156" s="43"/>
      <c r="C156" s="43"/>
      <c r="D156" s="43"/>
      <c r="E156" s="43"/>
      <c r="F156" s="43"/>
      <c r="G156" s="43"/>
      <c r="H156" s="43"/>
      <c r="I156" s="43"/>
      <c r="J156" s="43"/>
      <c r="K156" s="43"/>
      <c r="L156" s="43"/>
      <c r="M156" s="43"/>
      <c r="N156" s="43"/>
      <c r="O156" s="43"/>
    </row>
    <row r="157" spans="2:15">
      <c r="B157" s="43"/>
      <c r="C157" s="43"/>
      <c r="D157" s="43"/>
      <c r="E157" s="43"/>
      <c r="F157" s="43"/>
      <c r="G157" s="43"/>
      <c r="H157" s="43"/>
      <c r="I157" s="43"/>
      <c r="J157" s="43"/>
      <c r="K157" s="43"/>
      <c r="L157" s="43"/>
      <c r="M157" s="43"/>
      <c r="N157" s="43"/>
      <c r="O157" s="43"/>
    </row>
    <row r="158" spans="2:15">
      <c r="B158" s="43"/>
      <c r="C158" s="43"/>
      <c r="D158" s="43"/>
      <c r="E158" s="43"/>
      <c r="F158" s="43"/>
      <c r="G158" s="43"/>
      <c r="H158" s="43"/>
      <c r="I158" s="43"/>
      <c r="J158" s="43"/>
      <c r="K158" s="43"/>
      <c r="L158" s="43"/>
      <c r="M158" s="43"/>
      <c r="N158" s="43"/>
      <c r="O158" s="43"/>
    </row>
    <row r="159" spans="2:15">
      <c r="B159" s="43"/>
      <c r="C159" s="43"/>
      <c r="D159" s="43"/>
      <c r="E159" s="43"/>
      <c r="F159" s="43"/>
      <c r="G159" s="43"/>
      <c r="H159" s="43"/>
      <c r="I159" s="43"/>
      <c r="J159" s="43"/>
      <c r="K159" s="43"/>
      <c r="L159" s="43"/>
      <c r="M159" s="43"/>
      <c r="N159" s="43"/>
      <c r="O159" s="43"/>
    </row>
    <row r="160" spans="2:15">
      <c r="B160" s="43"/>
      <c r="C160" s="43"/>
      <c r="D160" s="43"/>
      <c r="E160" s="43"/>
      <c r="F160" s="43"/>
      <c r="G160" s="43"/>
      <c r="H160" s="43"/>
      <c r="I160" s="43"/>
      <c r="J160" s="43"/>
      <c r="K160" s="43"/>
      <c r="L160" s="43"/>
      <c r="M160" s="43"/>
      <c r="N160" s="43"/>
      <c r="O160" s="43"/>
    </row>
    <row r="161" spans="2:15">
      <c r="B161" s="43"/>
      <c r="C161" s="43"/>
      <c r="D161" s="43"/>
      <c r="E161" s="43"/>
      <c r="F161" s="43"/>
      <c r="G161" s="43"/>
      <c r="H161" s="43"/>
      <c r="I161" s="43"/>
      <c r="J161" s="43"/>
      <c r="K161" s="43"/>
      <c r="L161" s="43"/>
      <c r="M161" s="43"/>
      <c r="N161" s="43"/>
      <c r="O161" s="43"/>
    </row>
    <row r="162" spans="2:15">
      <c r="B162" s="43"/>
      <c r="C162" s="43"/>
      <c r="D162" s="43"/>
      <c r="E162" s="43"/>
      <c r="F162" s="43"/>
      <c r="G162" s="43"/>
      <c r="H162" s="43"/>
      <c r="I162" s="43"/>
      <c r="J162" s="43"/>
      <c r="K162" s="43"/>
      <c r="L162" s="43"/>
      <c r="M162" s="43"/>
      <c r="N162" s="43"/>
      <c r="O162" s="43"/>
    </row>
    <row r="163" spans="2:15">
      <c r="B163" s="43"/>
      <c r="C163" s="43"/>
      <c r="D163" s="43"/>
      <c r="E163" s="43"/>
      <c r="F163" s="43"/>
      <c r="G163" s="43"/>
      <c r="H163" s="43"/>
      <c r="I163" s="43"/>
      <c r="J163" s="43"/>
      <c r="K163" s="43"/>
      <c r="L163" s="43"/>
      <c r="M163" s="43"/>
      <c r="N163" s="43"/>
      <c r="O163" s="43"/>
    </row>
    <row r="164" spans="2:15">
      <c r="B164" s="43"/>
      <c r="C164" s="43"/>
      <c r="D164" s="43"/>
      <c r="E164" s="43"/>
      <c r="F164" s="43"/>
      <c r="G164" s="43"/>
      <c r="H164" s="43"/>
      <c r="I164" s="43"/>
      <c r="J164" s="43"/>
      <c r="K164" s="43"/>
      <c r="L164" s="43"/>
      <c r="M164" s="43"/>
      <c r="N164" s="43"/>
      <c r="O164" s="43"/>
    </row>
    <row r="165" spans="2:15">
      <c r="B165" s="43"/>
      <c r="C165" s="43"/>
      <c r="D165" s="43"/>
      <c r="E165" s="43"/>
      <c r="F165" s="43"/>
      <c r="G165" s="43"/>
      <c r="H165" s="43"/>
      <c r="I165" s="43"/>
      <c r="J165" s="43"/>
      <c r="K165" s="43"/>
      <c r="L165" s="43"/>
      <c r="M165" s="43"/>
      <c r="N165" s="43"/>
      <c r="O165" s="43"/>
    </row>
    <row r="166" spans="2:15">
      <c r="B166" s="43"/>
      <c r="C166" s="43"/>
      <c r="D166" s="43"/>
      <c r="E166" s="43"/>
      <c r="F166" s="43"/>
      <c r="G166" s="43"/>
      <c r="H166" s="43"/>
      <c r="I166" s="43"/>
      <c r="J166" s="43"/>
      <c r="K166" s="43"/>
      <c r="L166" s="43"/>
      <c r="M166" s="43"/>
      <c r="N166" s="43"/>
      <c r="O166" s="43"/>
    </row>
    <row r="167" spans="2:15">
      <c r="B167" s="43"/>
      <c r="C167" s="43"/>
      <c r="D167" s="43"/>
      <c r="E167" s="43"/>
      <c r="F167" s="43"/>
      <c r="G167" s="43"/>
      <c r="H167" s="43"/>
      <c r="I167" s="43"/>
      <c r="J167" s="43"/>
      <c r="K167" s="43"/>
      <c r="L167" s="43"/>
      <c r="M167" s="43"/>
      <c r="N167" s="43"/>
      <c r="O167" s="43"/>
    </row>
    <row r="168" spans="2:15">
      <c r="B168" s="43"/>
      <c r="C168" s="43"/>
      <c r="D168" s="43"/>
      <c r="E168" s="43"/>
      <c r="F168" s="43"/>
      <c r="G168" s="43"/>
      <c r="H168" s="43"/>
      <c r="I168" s="43"/>
      <c r="J168" s="43"/>
      <c r="K168" s="43"/>
      <c r="L168" s="43"/>
      <c r="M168" s="43"/>
      <c r="N168" s="43"/>
      <c r="O168" s="43"/>
    </row>
    <row r="169" spans="2:15">
      <c r="B169" s="43"/>
      <c r="C169" s="43"/>
      <c r="D169" s="43"/>
      <c r="E169" s="43"/>
      <c r="F169" s="43"/>
      <c r="G169" s="43"/>
      <c r="H169" s="43"/>
      <c r="I169" s="43"/>
      <c r="J169" s="43"/>
      <c r="K169" s="43"/>
      <c r="L169" s="43"/>
      <c r="M169" s="43"/>
      <c r="N169" s="43"/>
      <c r="O169" s="43"/>
    </row>
    <row r="170" spans="2:15">
      <c r="B170" s="43"/>
      <c r="C170" s="43"/>
      <c r="D170" s="43"/>
      <c r="E170" s="43"/>
      <c r="F170" s="43"/>
      <c r="G170" s="43"/>
      <c r="H170" s="43"/>
      <c r="I170" s="43"/>
      <c r="J170" s="43"/>
      <c r="K170" s="43"/>
      <c r="L170" s="43"/>
      <c r="M170" s="43"/>
      <c r="N170" s="43"/>
      <c r="O170" s="43"/>
    </row>
    <row r="171" spans="2:15">
      <c r="B171" s="43"/>
      <c r="C171" s="43"/>
      <c r="D171" s="43"/>
      <c r="E171" s="43"/>
      <c r="F171" s="43"/>
      <c r="G171" s="43"/>
      <c r="H171" s="43"/>
      <c r="I171" s="43"/>
      <c r="J171" s="43"/>
      <c r="K171" s="43"/>
      <c r="L171" s="43"/>
      <c r="M171" s="43"/>
      <c r="N171" s="43"/>
      <c r="O171" s="43"/>
    </row>
    <row r="172" spans="2:15">
      <c r="B172" s="43"/>
      <c r="C172" s="43"/>
      <c r="D172" s="43"/>
      <c r="E172" s="43"/>
      <c r="F172" s="43"/>
      <c r="G172" s="43"/>
      <c r="H172" s="43"/>
      <c r="I172" s="43"/>
      <c r="J172" s="43"/>
      <c r="K172" s="43"/>
      <c r="L172" s="43"/>
      <c r="M172" s="43"/>
      <c r="N172" s="43"/>
      <c r="O172" s="43"/>
    </row>
    <row r="173" spans="2:15">
      <c r="B173" s="43"/>
      <c r="C173" s="43"/>
      <c r="D173" s="43"/>
      <c r="E173" s="43"/>
      <c r="F173" s="43"/>
      <c r="G173" s="43"/>
      <c r="H173" s="43"/>
      <c r="I173" s="43"/>
      <c r="J173" s="43"/>
      <c r="K173" s="43"/>
      <c r="L173" s="43"/>
      <c r="M173" s="43"/>
      <c r="N173" s="43"/>
      <c r="O173" s="43"/>
    </row>
    <row r="174" spans="2:15">
      <c r="B174" s="43"/>
      <c r="C174" s="43"/>
      <c r="D174" s="43"/>
      <c r="E174" s="43"/>
      <c r="F174" s="43"/>
      <c r="G174" s="43"/>
      <c r="H174" s="43"/>
      <c r="I174" s="43"/>
      <c r="J174" s="43"/>
      <c r="K174" s="43"/>
      <c r="L174" s="43"/>
      <c r="M174" s="43"/>
      <c r="N174" s="43"/>
      <c r="O174" s="43"/>
    </row>
    <row r="175" spans="2:15">
      <c r="B175" s="43"/>
      <c r="C175" s="43"/>
      <c r="D175" s="43"/>
      <c r="E175" s="43"/>
      <c r="F175" s="43"/>
      <c r="G175" s="43"/>
      <c r="H175" s="43"/>
      <c r="I175" s="43"/>
      <c r="J175" s="43"/>
      <c r="K175" s="43"/>
      <c r="L175" s="43"/>
      <c r="M175" s="43"/>
      <c r="N175" s="43"/>
      <c r="O175" s="43"/>
    </row>
    <row r="176" spans="2:15">
      <c r="B176" s="43"/>
      <c r="C176" s="43"/>
      <c r="D176" s="43"/>
      <c r="E176" s="43"/>
      <c r="F176" s="43"/>
      <c r="G176" s="43"/>
      <c r="H176" s="43"/>
      <c r="I176" s="43"/>
      <c r="J176" s="43"/>
      <c r="K176" s="43"/>
      <c r="L176" s="43"/>
      <c r="M176" s="43"/>
      <c r="N176" s="43"/>
      <c r="O176" s="43"/>
    </row>
    <row r="177" spans="2:15">
      <c r="B177" s="43"/>
      <c r="C177" s="43"/>
      <c r="D177" s="43"/>
      <c r="E177" s="43"/>
      <c r="F177" s="43"/>
      <c r="G177" s="43"/>
      <c r="H177" s="43"/>
      <c r="I177" s="43"/>
      <c r="J177" s="43"/>
      <c r="K177" s="43"/>
      <c r="L177" s="43"/>
      <c r="M177" s="43"/>
      <c r="N177" s="43"/>
      <c r="O177" s="43"/>
    </row>
  </sheetData>
  <sheetProtection selectLockedCells="1" selectUnlockedCells="1"/>
  <mergeCells count="1">
    <mergeCell ref="Q4:V11"/>
  </mergeCells>
  <phoneticPr fontId="2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13</vt:i4>
      </vt:variant>
    </vt:vector>
  </HeadingPairs>
  <TitlesOfParts>
    <vt:vector size="13" baseType="lpstr">
      <vt:lpstr>リーグ割り当て</vt:lpstr>
      <vt:lpstr>プレミア</vt:lpstr>
      <vt:lpstr>リーグＡ</vt:lpstr>
      <vt:lpstr>リーグＢ</vt:lpstr>
      <vt:lpstr>リーグＣ</vt:lpstr>
      <vt:lpstr>リーグＤ</vt:lpstr>
      <vt:lpstr>リーグＥ</vt:lpstr>
      <vt:lpstr>リーグF</vt:lpstr>
      <vt:lpstr>対戦表</vt:lpstr>
      <vt:lpstr>Wiki</vt:lpstr>
      <vt:lpstr>優先番号</vt:lpstr>
      <vt:lpstr>4戦結果優先番号順</vt:lpstr>
      <vt:lpstr>CLｐｔ係数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2011-06-18T14:56:32Z</dcterms:created>
  <dcterms:modified xsi:type="dcterms:W3CDTF">2011-06-18T16:24:47Z</dcterms:modified>
</cp:coreProperties>
</file>