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ctrlProps/ctrlProp69.xml" ContentType="application/vnd.ms-excel.contro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47.xml" ContentType="application/vnd.ms-excel.controlproperties+xml"/>
  <Override PartName="/xl/ctrlProps/ctrlProp29.xml" ContentType="application/vnd.ms-excel.controlproperties+xml"/>
  <Override PartName="/xl/ctrlProps/ctrlProp76.xml" ContentType="application/vnd.ms-excel.controlproperties+xml"/>
  <Override PartName="/xl/ctrlProps/ctrlProp58.xml" ContentType="application/vnd.ms-excel.controlproperties+xml"/>
  <Override PartName="/xl/ctrlProps/ctrlProp38.xml" ContentType="application/vnd.ms-excel.controlproperties+xml"/>
  <Override PartName="/xl/ctrlProps/ctrlProp67.xml" ContentType="application/vnd.ms-excel.controlproperties+xml"/>
  <Override PartName="/xl/worksheets/sheet7.xml" ContentType="application/vnd.openxmlformats-officedocument.spreadsheetml.worksheet+xml"/>
  <Override PartName="/xl/ctrlProps/ctrlProp36.xml" ContentType="application/vnd.ms-excel.controlproperties+xml"/>
  <Override PartName="/xl/ctrlProps/ctrlProp18.xml" ContentType="application/vnd.ms-excel.controlproperties+xml"/>
  <Override PartName="/xl/ctrlProps/ctrlProp65.xml" ContentType="application/vnd.ms-excel.controlproperties+xml"/>
  <Override PartName="/xl/ctrlProps/ctrlProp27.xml" ContentType="application/vnd.ms-excel.controlproperties+xml"/>
  <Override PartName="/xl/ctrlProps/ctrlProp45.xml" ContentType="application/vnd.ms-excel.controlproperties+xml"/>
  <Override PartName="/xl/ctrlProps/ctrlProp74.xml" ContentType="application/vnd.ms-excel.controlproperties+xml"/>
  <Override PartName="/xl/ctrlProps/ctrlProp56.xml" ContentType="application/vnd.ms-excel.controlproperti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trlProps/ctrlProp5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ctrlProps/ctrlProp16.xml" ContentType="application/vnd.ms-excel.controlproperties+xml"/>
  <Override PartName="/xl/ctrlProps/ctrlProp43.xml" ContentType="application/vnd.ms-excel.controlproperties+xml"/>
  <Override PartName="/xl/ctrlProps/ctrlProp72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worksheets/sheet3.xml" ContentType="application/vnd.openxmlformats-officedocument.spreadsheetml.worksheet+xml"/>
  <Override PartName="/xl/ctrlProps/ctrlProp23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41.xml" ContentType="application/vnd.ms-excel.controlproperties+xml"/>
  <Override PartName="/xl/ctrlProps/ctrlProp70.xml" ContentType="application/vnd.ms-excel.controlproperties+xml"/>
  <Override PartName="/xl/ctrlProps/ctrlProp32.xml" ContentType="application/vnd.ms-excel.controlproperties+xml"/>
  <Override PartName="/xl/ctrlProps/ctrlProp61.xml" ContentType="application/vnd.ms-excel.controlproperties+xml"/>
  <Override PartName="/xl/ctrlProps/ctrlProp14.xml" ContentType="application/vnd.ms-excel.controlproperties+xml"/>
  <Override PartName="/xl/worksheets/sheet1.xml" ContentType="application/vnd.openxmlformats-officedocument.spreadsheetml.worksheet+xml"/>
  <Override PartName="/xl/ctrlProps/ctrlProp21.xml" ContentType="application/vnd.ms-excel.controlproperties+xml"/>
  <Override PartName="/xl/ctrlProps/ctrlProp6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68.xml" ContentType="application/vnd.ms-excel.controlproperties+xml"/>
  <Override PartName="/xl/ctrlProps/ctrlProp59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ctrlProps/ctrlProp75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trlProps/ctrlProp73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trlProps/ctrlProp15.xml" ContentType="application/vnd.ms-excel.controlproperties+xml"/>
  <Override PartName="/xl/ctrlProps/ctrlProp44.xml" ContentType="application/vnd.ms-excel.controlproperties+xml"/>
  <Override PartName="/xl/ctrlProps/ctrlProp71.xml" ContentType="application/vnd.ms-excel.controlproperties+xml"/>
  <Override PartName="/xl/ctrlProps/ctrlProp62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Override PartName="/xl/ctrlProps/ctrlProp22.xml" ContentType="application/vnd.ms-excel.controlproperties+xml"/>
  <Override PartName="/xl/ctrlProps/ctrlProp51.xml" ContentType="application/vnd.ms-excel.controlproperties+xml"/>
  <Override PartName="/xl/ctrlProps/ctrlProp33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31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/>
  </bookViews>
  <sheets>
    <sheet name="キャラシ" sheetId="1" r:id="rId1"/>
    <sheet name="印刷用" sheetId="6" r:id="rId2"/>
    <sheet name="白紙" sheetId="7" r:id="rId3"/>
    <sheet name="dict" sheetId="3" r:id="rId4"/>
    <sheet name="tokugi" sheetId="4" state="hidden" r:id="rId5"/>
    <sheet name="table" sheetId="2" state="hidden" r:id="rId6"/>
    <sheet name="ryugi" sheetId="5" state="hidden" r:id="rId7"/>
    <sheet name="haikei" sheetId="8" state="hidden" r:id="rId8"/>
  </sheets>
  <definedNames>
    <definedName name="_xlnm._FilterDatabase" localSheetId="0" hidden="1">キャラシ!$A$1:$AI$34</definedName>
    <definedName name="_xlnm._FilterDatabase" localSheetId="1" hidden="1">印刷用!$A$24:$AO$32</definedName>
    <definedName name="_xlnm._FilterDatabase" localSheetId="2" hidden="1">白紙!$A$24:$AO$32</definedName>
    <definedName name="下位流派">OFFSET(ryugi!$G$31,0,0,COUNTIF(ryugi!$G$31:$G$39,"?*"),1)</definedName>
    <definedName name="指定特技0">OFFSET(tokugi!$A$1,0,0,1,COUNTIF(tokugi!$A$1:$BO$1,"?*"))</definedName>
    <definedName name="指定特技1">OFFSET(tokugi!$A$2,0,0,1,COUNTIF(tokugi!$A$2:$BO$2,"?*"))</definedName>
    <definedName name="指定特技2">OFFSET(tokugi!$A$3,0,0,1,COUNTIF(tokugi!$A$3:$BO$3,"?*"))</definedName>
    <definedName name="指定特技3">OFFSET(tokugi!$A$4,0,0,1,COUNTIF(tokugi!$A$4:$BO$4,"?*"))</definedName>
    <definedName name="指定特技4">OFFSET(tokugi!$A$5,0,0,1,COUNTIF(tokugi!$A$5:$BO$5,"?*"))</definedName>
    <definedName name="指定特技5">OFFSET(tokugi!$A$6,0,0,1,COUNTIF(tokugi!$A$6:$BO$6,"?*"))</definedName>
    <definedName name="指定特技6">OFFSET(tokugi!$A$7,0,0,1,COUNTIF(tokugi!$A$7:$BO$7,"?*"))</definedName>
    <definedName name="指定特技7">OFFSET(tokugi!$A$8,0,0,1,COUNTIF(tokugi!$A$8:$BO$8,"?*"))</definedName>
    <definedName name="指定特技8">OFFSET(tokugi!$A$9,0,0,1,COUNTIF(tokugi!$A$9:$BO$9,"?*"))</definedName>
    <definedName name="忍法1">OFFSET(tokugi!$B$25,0,0,COUNTIF(tokugi!$B$25:$B$128,"?*"),1)</definedName>
    <definedName name="忍法2">OFFSET(tokugi!$C$25,0,0,COUNTIF(tokugi!$C$25:$C$128,"?*"),1)</definedName>
    <definedName name="忍法3">OFFSET(tokugi!$D$25,0,0,COUNTIF(tokugi!$D$25:$D$128,"?*"),1)</definedName>
    <definedName name="忍法4">OFFSET(tokugi!$E$25,0,0,COUNTIF(tokugi!$E$25:$E$128,"?*"),1)</definedName>
    <definedName name="忍法5">OFFSET(tokugi!$F$25,0,0,COUNTIF(tokugi!$F$25:$F$128,"?*"),1)</definedName>
    <definedName name="忍法6">OFFSET(tokugi!$G$25,0,0,COUNTIF(tokugi!$G$25:$G$128,"?*"),1)</definedName>
    <definedName name="忍法7">OFFSET(tokugi!$H$25,0,0,COUNTIF(tokugi!$H$25:$H$128,"?*"),1)</definedName>
    <definedName name="忍法8">OFFSET(tokugi!$I$25,0,0,COUNTIF(tokugi!$I$25:$I$128,"?*"),1)</definedName>
  </definedNames>
  <calcPr calcId="125725"/>
</workbook>
</file>

<file path=xl/calcChain.xml><?xml version="1.0" encoding="utf-8"?>
<calcChain xmlns="http://schemas.openxmlformats.org/spreadsheetml/2006/main">
  <c r="H28" i="1"/>
  <c r="H29"/>
  <c r="H30"/>
  <c r="H31"/>
  <c r="H32"/>
  <c r="H33"/>
  <c r="H34"/>
  <c r="O28"/>
  <c r="R28"/>
  <c r="O29"/>
  <c r="R29"/>
  <c r="O30"/>
  <c r="R30"/>
  <c r="O31"/>
  <c r="R31"/>
  <c r="O32"/>
  <c r="R32"/>
  <c r="O33"/>
  <c r="R33"/>
  <c r="O34"/>
  <c r="R34"/>
  <c r="U28"/>
  <c r="U29"/>
  <c r="U30"/>
  <c r="U31"/>
  <c r="U32"/>
  <c r="U33"/>
  <c r="U34"/>
  <c r="B128" i="4"/>
  <c r="C128"/>
  <c r="D128"/>
  <c r="E128"/>
  <c r="F128"/>
  <c r="G128"/>
  <c r="H128"/>
  <c r="I128"/>
  <c r="B126"/>
  <c r="C126"/>
  <c r="D126"/>
  <c r="E126"/>
  <c r="F126"/>
  <c r="G126"/>
  <c r="H126"/>
  <c r="I126"/>
  <c r="B127"/>
  <c r="C127"/>
  <c r="D127"/>
  <c r="E127"/>
  <c r="F127"/>
  <c r="G127"/>
  <c r="H127"/>
  <c r="I127"/>
  <c r="B125"/>
  <c r="C125"/>
  <c r="D125"/>
  <c r="E125"/>
  <c r="F125"/>
  <c r="G125"/>
  <c r="H125"/>
  <c r="I125"/>
  <c r="B122"/>
  <c r="C122"/>
  <c r="D122"/>
  <c r="E122"/>
  <c r="F122"/>
  <c r="G122"/>
  <c r="H122"/>
  <c r="I122"/>
  <c r="B123"/>
  <c r="C123"/>
  <c r="D123"/>
  <c r="E123"/>
  <c r="F123"/>
  <c r="G123"/>
  <c r="H123"/>
  <c r="I123"/>
  <c r="B124"/>
  <c r="C124"/>
  <c r="D124"/>
  <c r="E124"/>
  <c r="F124"/>
  <c r="G124"/>
  <c r="H124"/>
  <c r="I124"/>
  <c r="B121"/>
  <c r="C121"/>
  <c r="D121"/>
  <c r="E121"/>
  <c r="F121"/>
  <c r="G121"/>
  <c r="H121"/>
  <c r="I121"/>
  <c r="B120"/>
  <c r="C120"/>
  <c r="D120"/>
  <c r="E120"/>
  <c r="F120"/>
  <c r="G120"/>
  <c r="H120"/>
  <c r="I120"/>
  <c r="B26"/>
  <c r="C26"/>
  <c r="D26"/>
  <c r="E26"/>
  <c r="F26"/>
  <c r="G26"/>
  <c r="H26"/>
  <c r="I26"/>
  <c r="B27"/>
  <c r="C27"/>
  <c r="D27"/>
  <c r="E27"/>
  <c r="F27"/>
  <c r="G27"/>
  <c r="H27"/>
  <c r="I27"/>
  <c r="B28"/>
  <c r="C28"/>
  <c r="D28"/>
  <c r="E28"/>
  <c r="F28"/>
  <c r="G28"/>
  <c r="H28"/>
  <c r="I28"/>
  <c r="B29"/>
  <c r="C29"/>
  <c r="D29"/>
  <c r="E29"/>
  <c r="F29"/>
  <c r="G29"/>
  <c r="H29"/>
  <c r="I29"/>
  <c r="B30"/>
  <c r="C30"/>
  <c r="D30"/>
  <c r="E30"/>
  <c r="F30"/>
  <c r="G30"/>
  <c r="H30"/>
  <c r="I30"/>
  <c r="B31"/>
  <c r="C31"/>
  <c r="D31"/>
  <c r="E31"/>
  <c r="F31"/>
  <c r="G31"/>
  <c r="H31"/>
  <c r="I31"/>
  <c r="B32"/>
  <c r="C32"/>
  <c r="D32"/>
  <c r="E32"/>
  <c r="F32"/>
  <c r="G32"/>
  <c r="H32"/>
  <c r="I32"/>
  <c r="B33"/>
  <c r="C33"/>
  <c r="D33"/>
  <c r="E33"/>
  <c r="F33"/>
  <c r="G33"/>
  <c r="H33"/>
  <c r="I33"/>
  <c r="B34"/>
  <c r="C34"/>
  <c r="D34"/>
  <c r="E34"/>
  <c r="F34"/>
  <c r="G34"/>
  <c r="H34"/>
  <c r="I34"/>
  <c r="B35"/>
  <c r="C35"/>
  <c r="D35"/>
  <c r="E35"/>
  <c r="F35"/>
  <c r="G35"/>
  <c r="H35"/>
  <c r="I35"/>
  <c r="B36"/>
  <c r="C36"/>
  <c r="D36"/>
  <c r="E36"/>
  <c r="F36"/>
  <c r="G36"/>
  <c r="H36"/>
  <c r="I36"/>
  <c r="B37"/>
  <c r="C37"/>
  <c r="D37"/>
  <c r="E37"/>
  <c r="F37"/>
  <c r="G37"/>
  <c r="H37"/>
  <c r="I37"/>
  <c r="B38"/>
  <c r="C38"/>
  <c r="D38"/>
  <c r="E38"/>
  <c r="F38"/>
  <c r="G38"/>
  <c r="H38"/>
  <c r="I38"/>
  <c r="B39"/>
  <c r="C39"/>
  <c r="D39"/>
  <c r="E39"/>
  <c r="F39"/>
  <c r="G39"/>
  <c r="H39"/>
  <c r="I39"/>
  <c r="B40"/>
  <c r="C40"/>
  <c r="D40"/>
  <c r="E40"/>
  <c r="F40"/>
  <c r="G40"/>
  <c r="H40"/>
  <c r="I40"/>
  <c r="B41"/>
  <c r="C41"/>
  <c r="D41"/>
  <c r="E41"/>
  <c r="F41"/>
  <c r="G41"/>
  <c r="H41"/>
  <c r="I41"/>
  <c r="B42"/>
  <c r="C42"/>
  <c r="D42"/>
  <c r="E42"/>
  <c r="F42"/>
  <c r="G42"/>
  <c r="H42"/>
  <c r="I42"/>
  <c r="B43"/>
  <c r="C43"/>
  <c r="D43"/>
  <c r="E43"/>
  <c r="F43"/>
  <c r="G43"/>
  <c r="H43"/>
  <c r="I43"/>
  <c r="B44"/>
  <c r="C44"/>
  <c r="D44"/>
  <c r="E44"/>
  <c r="F44"/>
  <c r="G44"/>
  <c r="H44"/>
  <c r="I44"/>
  <c r="B45"/>
  <c r="C45"/>
  <c r="D45"/>
  <c r="E45"/>
  <c r="F45"/>
  <c r="G45"/>
  <c r="H45"/>
  <c r="I45"/>
  <c r="B46"/>
  <c r="C46"/>
  <c r="D46"/>
  <c r="E46"/>
  <c r="F46"/>
  <c r="G46"/>
  <c r="H46"/>
  <c r="I46"/>
  <c r="B47"/>
  <c r="C47"/>
  <c r="D47"/>
  <c r="E47"/>
  <c r="F47"/>
  <c r="G47"/>
  <c r="H47"/>
  <c r="I47"/>
  <c r="B48"/>
  <c r="C48"/>
  <c r="D48"/>
  <c r="E48"/>
  <c r="F48"/>
  <c r="G48"/>
  <c r="H48"/>
  <c r="I48"/>
  <c r="B49"/>
  <c r="C49"/>
  <c r="D49"/>
  <c r="E49"/>
  <c r="F49"/>
  <c r="G49"/>
  <c r="H49"/>
  <c r="I49"/>
  <c r="B50"/>
  <c r="C50"/>
  <c r="D50"/>
  <c r="E50"/>
  <c r="F50"/>
  <c r="G50"/>
  <c r="H50"/>
  <c r="I50"/>
  <c r="B51"/>
  <c r="C51"/>
  <c r="D51"/>
  <c r="E51"/>
  <c r="F51"/>
  <c r="G51"/>
  <c r="H51"/>
  <c r="I51"/>
  <c r="B52"/>
  <c r="C52"/>
  <c r="D52"/>
  <c r="E52"/>
  <c r="F52"/>
  <c r="G52"/>
  <c r="H52"/>
  <c r="I52"/>
  <c r="B53"/>
  <c r="C53"/>
  <c r="D53"/>
  <c r="E53"/>
  <c r="F53"/>
  <c r="G53"/>
  <c r="H53"/>
  <c r="I53"/>
  <c r="B54"/>
  <c r="C54"/>
  <c r="D54"/>
  <c r="E54"/>
  <c r="F54"/>
  <c r="G54"/>
  <c r="H54"/>
  <c r="I54"/>
  <c r="B55"/>
  <c r="C55"/>
  <c r="D55"/>
  <c r="E55"/>
  <c r="F55"/>
  <c r="G55"/>
  <c r="H55"/>
  <c r="I55"/>
  <c r="B56"/>
  <c r="C56"/>
  <c r="D56"/>
  <c r="E56"/>
  <c r="F56"/>
  <c r="G56"/>
  <c r="H56"/>
  <c r="I56"/>
  <c r="B57"/>
  <c r="C57"/>
  <c r="D57"/>
  <c r="E57"/>
  <c r="F57"/>
  <c r="G57"/>
  <c r="H57"/>
  <c r="I57"/>
  <c r="B58"/>
  <c r="C58"/>
  <c r="D58"/>
  <c r="E58"/>
  <c r="F58"/>
  <c r="G58"/>
  <c r="H58"/>
  <c r="I58"/>
  <c r="B59"/>
  <c r="C59"/>
  <c r="D59"/>
  <c r="E59"/>
  <c r="F59"/>
  <c r="G59"/>
  <c r="H59"/>
  <c r="I59"/>
  <c r="B60"/>
  <c r="C60"/>
  <c r="D60"/>
  <c r="E60"/>
  <c r="F60"/>
  <c r="G60"/>
  <c r="H60"/>
  <c r="I60"/>
  <c r="B61"/>
  <c r="C61"/>
  <c r="D61"/>
  <c r="E61"/>
  <c r="F61"/>
  <c r="G61"/>
  <c r="H61"/>
  <c r="I61"/>
  <c r="B62"/>
  <c r="C62"/>
  <c r="D62"/>
  <c r="E62"/>
  <c r="F62"/>
  <c r="G62"/>
  <c r="H62"/>
  <c r="I62"/>
  <c r="B63"/>
  <c r="C63"/>
  <c r="D63"/>
  <c r="E63"/>
  <c r="F63"/>
  <c r="G63"/>
  <c r="H63"/>
  <c r="I63"/>
  <c r="B64"/>
  <c r="C64"/>
  <c r="D64"/>
  <c r="E64"/>
  <c r="F64"/>
  <c r="G64"/>
  <c r="H64"/>
  <c r="I64"/>
  <c r="B65"/>
  <c r="C65"/>
  <c r="D65"/>
  <c r="E65"/>
  <c r="F65"/>
  <c r="G65"/>
  <c r="H65"/>
  <c r="I65"/>
  <c r="B66"/>
  <c r="C66"/>
  <c r="D66"/>
  <c r="E66"/>
  <c r="F66"/>
  <c r="G66"/>
  <c r="H66"/>
  <c r="I66"/>
  <c r="B67"/>
  <c r="C67"/>
  <c r="D67"/>
  <c r="E67"/>
  <c r="F67"/>
  <c r="G67"/>
  <c r="H67"/>
  <c r="I67"/>
  <c r="B68"/>
  <c r="C68"/>
  <c r="D68"/>
  <c r="E68"/>
  <c r="F68"/>
  <c r="G68"/>
  <c r="H68"/>
  <c r="I68"/>
  <c r="B69"/>
  <c r="C69"/>
  <c r="D69"/>
  <c r="E69"/>
  <c r="F69"/>
  <c r="G69"/>
  <c r="H69"/>
  <c r="I69"/>
  <c r="B70"/>
  <c r="C70"/>
  <c r="D70"/>
  <c r="E70"/>
  <c r="F70"/>
  <c r="G70"/>
  <c r="H70"/>
  <c r="I70"/>
  <c r="B71"/>
  <c r="C71"/>
  <c r="D71"/>
  <c r="E71"/>
  <c r="F71"/>
  <c r="G71"/>
  <c r="H71"/>
  <c r="I71"/>
  <c r="B72"/>
  <c r="C72"/>
  <c r="D72"/>
  <c r="E72"/>
  <c r="F72"/>
  <c r="G72"/>
  <c r="H72"/>
  <c r="I72"/>
  <c r="B73"/>
  <c r="C73"/>
  <c r="D73"/>
  <c r="E73"/>
  <c r="F73"/>
  <c r="G73"/>
  <c r="H73"/>
  <c r="I73"/>
  <c r="B74"/>
  <c r="C74"/>
  <c r="D74"/>
  <c r="E74"/>
  <c r="F74"/>
  <c r="G74"/>
  <c r="H74"/>
  <c r="I74"/>
  <c r="B75"/>
  <c r="C75"/>
  <c r="D75"/>
  <c r="E75"/>
  <c r="F75"/>
  <c r="G75"/>
  <c r="H75"/>
  <c r="I75"/>
  <c r="B76"/>
  <c r="C76"/>
  <c r="D76"/>
  <c r="E76"/>
  <c r="F76"/>
  <c r="G76"/>
  <c r="H76"/>
  <c r="I76"/>
  <c r="B77"/>
  <c r="C77"/>
  <c r="D77"/>
  <c r="E77"/>
  <c r="F77"/>
  <c r="G77"/>
  <c r="H77"/>
  <c r="I77"/>
  <c r="B78"/>
  <c r="C78"/>
  <c r="D78"/>
  <c r="E78"/>
  <c r="F78"/>
  <c r="G78"/>
  <c r="H78"/>
  <c r="I78"/>
  <c r="B79"/>
  <c r="C79"/>
  <c r="D79"/>
  <c r="E79"/>
  <c r="F79"/>
  <c r="G79"/>
  <c r="H79"/>
  <c r="I79"/>
  <c r="B80"/>
  <c r="C80"/>
  <c r="D80"/>
  <c r="E80"/>
  <c r="F80"/>
  <c r="G80"/>
  <c r="H80"/>
  <c r="I80"/>
  <c r="B81"/>
  <c r="C81"/>
  <c r="D81"/>
  <c r="E81"/>
  <c r="F81"/>
  <c r="G81"/>
  <c r="H81"/>
  <c r="I81"/>
  <c r="B82"/>
  <c r="C82"/>
  <c r="D82"/>
  <c r="E82"/>
  <c r="F82"/>
  <c r="G82"/>
  <c r="H82"/>
  <c r="I82"/>
  <c r="B83"/>
  <c r="C83"/>
  <c r="D83"/>
  <c r="E83"/>
  <c r="F83"/>
  <c r="G83"/>
  <c r="H83"/>
  <c r="I83"/>
  <c r="B84"/>
  <c r="C84"/>
  <c r="D84"/>
  <c r="E84"/>
  <c r="F84"/>
  <c r="G84"/>
  <c r="H84"/>
  <c r="I84"/>
  <c r="B85"/>
  <c r="C85"/>
  <c r="D85"/>
  <c r="E85"/>
  <c r="F85"/>
  <c r="G85"/>
  <c r="H85"/>
  <c r="I85"/>
  <c r="B86"/>
  <c r="C86"/>
  <c r="D86"/>
  <c r="E86"/>
  <c r="F86"/>
  <c r="G86"/>
  <c r="H86"/>
  <c r="I86"/>
  <c r="B87"/>
  <c r="C87"/>
  <c r="D87"/>
  <c r="E87"/>
  <c r="F87"/>
  <c r="G87"/>
  <c r="H87"/>
  <c r="I87"/>
  <c r="B88"/>
  <c r="C88"/>
  <c r="D88"/>
  <c r="E88"/>
  <c r="F88"/>
  <c r="G88"/>
  <c r="H88"/>
  <c r="I88"/>
  <c r="B89"/>
  <c r="C89"/>
  <c r="D89"/>
  <c r="E89"/>
  <c r="F89"/>
  <c r="G89"/>
  <c r="H89"/>
  <c r="I89"/>
  <c r="B90"/>
  <c r="C90"/>
  <c r="D90"/>
  <c r="E90"/>
  <c r="F90"/>
  <c r="G90"/>
  <c r="H90"/>
  <c r="I90"/>
  <c r="B91"/>
  <c r="C91"/>
  <c r="D91"/>
  <c r="E91"/>
  <c r="F91"/>
  <c r="G91"/>
  <c r="H91"/>
  <c r="I91"/>
  <c r="B92"/>
  <c r="C92"/>
  <c r="D92"/>
  <c r="E92"/>
  <c r="F92"/>
  <c r="G92"/>
  <c r="H92"/>
  <c r="I92"/>
  <c r="B93"/>
  <c r="C93"/>
  <c r="D93"/>
  <c r="E93"/>
  <c r="F93"/>
  <c r="G93"/>
  <c r="H93"/>
  <c r="I93"/>
  <c r="B94"/>
  <c r="C94"/>
  <c r="D94"/>
  <c r="E94"/>
  <c r="F94"/>
  <c r="G94"/>
  <c r="H94"/>
  <c r="I94"/>
  <c r="B95"/>
  <c r="C95"/>
  <c r="D95"/>
  <c r="E95"/>
  <c r="F95"/>
  <c r="G95"/>
  <c r="H95"/>
  <c r="I95"/>
  <c r="B96"/>
  <c r="C96"/>
  <c r="D96"/>
  <c r="E96"/>
  <c r="F96"/>
  <c r="G96"/>
  <c r="H96"/>
  <c r="I96"/>
  <c r="B97"/>
  <c r="C97"/>
  <c r="D97"/>
  <c r="E97"/>
  <c r="F97"/>
  <c r="G97"/>
  <c r="H97"/>
  <c r="I97"/>
  <c r="B98"/>
  <c r="C98"/>
  <c r="D98"/>
  <c r="E98"/>
  <c r="F98"/>
  <c r="G98"/>
  <c r="H98"/>
  <c r="I98"/>
  <c r="B99"/>
  <c r="C99"/>
  <c r="D99"/>
  <c r="E99"/>
  <c r="F99"/>
  <c r="G99"/>
  <c r="H99"/>
  <c r="I99"/>
  <c r="B100"/>
  <c r="C100"/>
  <c r="D100"/>
  <c r="E100"/>
  <c r="F100"/>
  <c r="G100"/>
  <c r="H100"/>
  <c r="I100"/>
  <c r="B101"/>
  <c r="C101"/>
  <c r="D101"/>
  <c r="E101"/>
  <c r="F101"/>
  <c r="G101"/>
  <c r="H101"/>
  <c r="I101"/>
  <c r="B102"/>
  <c r="C102"/>
  <c r="D102"/>
  <c r="E102"/>
  <c r="F102"/>
  <c r="G102"/>
  <c r="H102"/>
  <c r="I102"/>
  <c r="B103"/>
  <c r="C103"/>
  <c r="D103"/>
  <c r="E103"/>
  <c r="F103"/>
  <c r="G103"/>
  <c r="H103"/>
  <c r="I103"/>
  <c r="B104"/>
  <c r="C104"/>
  <c r="D104"/>
  <c r="E104"/>
  <c r="F104"/>
  <c r="G104"/>
  <c r="H104"/>
  <c r="I104"/>
  <c r="B105"/>
  <c r="C105"/>
  <c r="D105"/>
  <c r="E105"/>
  <c r="F105"/>
  <c r="G105"/>
  <c r="H105"/>
  <c r="I105"/>
  <c r="B106"/>
  <c r="C106"/>
  <c r="D106"/>
  <c r="E106"/>
  <c r="F106"/>
  <c r="G106"/>
  <c r="H106"/>
  <c r="I106"/>
  <c r="B107"/>
  <c r="C107"/>
  <c r="D107"/>
  <c r="E107"/>
  <c r="F107"/>
  <c r="G107"/>
  <c r="H107"/>
  <c r="I107"/>
  <c r="B108"/>
  <c r="C108"/>
  <c r="D108"/>
  <c r="E108"/>
  <c r="F108"/>
  <c r="G108"/>
  <c r="H108"/>
  <c r="I108"/>
  <c r="B109"/>
  <c r="C109"/>
  <c r="D109"/>
  <c r="E109"/>
  <c r="F109"/>
  <c r="G109"/>
  <c r="H109"/>
  <c r="I109"/>
  <c r="B110"/>
  <c r="C110"/>
  <c r="D110"/>
  <c r="E110"/>
  <c r="F110"/>
  <c r="G110"/>
  <c r="H110"/>
  <c r="I110"/>
  <c r="B111"/>
  <c r="C111"/>
  <c r="D111"/>
  <c r="E111"/>
  <c r="F111"/>
  <c r="G111"/>
  <c r="H111"/>
  <c r="I111"/>
  <c r="B112"/>
  <c r="C112"/>
  <c r="D112"/>
  <c r="E112"/>
  <c r="F112"/>
  <c r="G112"/>
  <c r="H112"/>
  <c r="I112"/>
  <c r="B113"/>
  <c r="C113"/>
  <c r="D113"/>
  <c r="E113"/>
  <c r="F113"/>
  <c r="G113"/>
  <c r="H113"/>
  <c r="I113"/>
  <c r="B114"/>
  <c r="C114"/>
  <c r="D114"/>
  <c r="E114"/>
  <c r="F114"/>
  <c r="G114"/>
  <c r="H114"/>
  <c r="I114"/>
  <c r="B115"/>
  <c r="C115"/>
  <c r="D115"/>
  <c r="E115"/>
  <c r="F115"/>
  <c r="G115"/>
  <c r="H115"/>
  <c r="I115"/>
  <c r="B116"/>
  <c r="C116"/>
  <c r="D116"/>
  <c r="E116"/>
  <c r="F116"/>
  <c r="G116"/>
  <c r="H116"/>
  <c r="I116"/>
  <c r="B117"/>
  <c r="C117"/>
  <c r="D117"/>
  <c r="E117"/>
  <c r="F117"/>
  <c r="G117"/>
  <c r="H117"/>
  <c r="I117"/>
  <c r="B118"/>
  <c r="C118"/>
  <c r="D118"/>
  <c r="E118"/>
  <c r="F118"/>
  <c r="G118"/>
  <c r="H118"/>
  <c r="I118"/>
  <c r="B119"/>
  <c r="C119"/>
  <c r="D119"/>
  <c r="E119"/>
  <c r="F119"/>
  <c r="G119"/>
  <c r="H119"/>
  <c r="I119"/>
  <c r="I25"/>
  <c r="H25"/>
  <c r="G25"/>
  <c r="F25"/>
  <c r="E25"/>
  <c r="D25"/>
  <c r="C25"/>
  <c r="B25"/>
  <c r="A9"/>
  <c r="E9" s="1"/>
  <c r="A2"/>
  <c r="D2" s="1"/>
  <c r="A3"/>
  <c r="E3" s="1"/>
  <c r="A4"/>
  <c r="C4" s="1"/>
  <c r="A5"/>
  <c r="E5" s="1"/>
  <c r="A6"/>
  <c r="C6" s="1"/>
  <c r="A7"/>
  <c r="E7" s="1"/>
  <c r="A8"/>
  <c r="C8" s="1"/>
  <c r="A1"/>
  <c r="C1" s="1"/>
  <c r="U27" i="1"/>
  <c r="R27"/>
  <c r="O27"/>
  <c r="H27"/>
  <c r="AG23"/>
  <c r="AK23" i="6" s="1"/>
  <c r="AG19" i="1"/>
  <c r="AK19" i="6" s="1"/>
  <c r="AG20" i="1"/>
  <c r="AK20" i="6" s="1"/>
  <c r="AG21" i="1"/>
  <c r="AK21" i="6" s="1"/>
  <c r="AG22" i="1"/>
  <c r="AK22" i="6" s="1"/>
  <c r="AG18" i="1"/>
  <c r="AK18" i="6" s="1"/>
  <c r="AG17" i="1"/>
  <c r="AK17" i="6" s="1"/>
  <c r="L2" i="5"/>
  <c r="E13" i="1"/>
  <c r="E14"/>
  <c r="G35" i="5"/>
  <c r="G39"/>
  <c r="G38"/>
  <c r="I20" i="1"/>
  <c r="I21"/>
  <c r="I22"/>
  <c r="I23"/>
  <c r="I19"/>
  <c r="F21"/>
  <c r="F22"/>
  <c r="F23"/>
  <c r="F20"/>
  <c r="F19"/>
  <c r="C70" i="8"/>
  <c r="C66"/>
  <c r="C69"/>
  <c r="C49"/>
  <c r="C48"/>
  <c r="C47"/>
  <c r="C46"/>
  <c r="C45"/>
  <c r="C44"/>
  <c r="C26"/>
  <c r="C25"/>
  <c r="C24"/>
  <c r="C23"/>
  <c r="C22"/>
  <c r="C21"/>
  <c r="C11"/>
  <c r="B1" i="4" l="1"/>
  <c r="BN9"/>
  <c r="BJ9"/>
  <c r="BF9"/>
  <c r="BB9"/>
  <c r="AX9"/>
  <c r="AT9"/>
  <c r="AP9"/>
  <c r="AL9"/>
  <c r="AH9"/>
  <c r="AD9"/>
  <c r="Z9"/>
  <c r="V9"/>
  <c r="R9"/>
  <c r="N9"/>
  <c r="J9"/>
  <c r="F9"/>
  <c r="B9"/>
  <c r="BL8"/>
  <c r="BH8"/>
  <c r="BD8"/>
  <c r="AZ8"/>
  <c r="AV8"/>
  <c r="AR8"/>
  <c r="AN8"/>
  <c r="AJ8"/>
  <c r="AF8"/>
  <c r="AB8"/>
  <c r="X8"/>
  <c r="T8"/>
  <c r="P8"/>
  <c r="L8"/>
  <c r="H8"/>
  <c r="D8"/>
  <c r="BN7"/>
  <c r="BJ7"/>
  <c r="BF7"/>
  <c r="BB7"/>
  <c r="AX7"/>
  <c r="AT7"/>
  <c r="AP7"/>
  <c r="AL7"/>
  <c r="AH7"/>
  <c r="AD7"/>
  <c r="Z7"/>
  <c r="V7"/>
  <c r="R7"/>
  <c r="N7"/>
  <c r="J7"/>
  <c r="F7"/>
  <c r="B7"/>
  <c r="BL6"/>
  <c r="BH6"/>
  <c r="BD6"/>
  <c r="AZ6"/>
  <c r="AV6"/>
  <c r="AR6"/>
  <c r="AN6"/>
  <c r="AJ6"/>
  <c r="AF6"/>
  <c r="AB6"/>
  <c r="X6"/>
  <c r="T6"/>
  <c r="P6"/>
  <c r="L6"/>
  <c r="H6"/>
  <c r="D6"/>
  <c r="BN5"/>
  <c r="BJ5"/>
  <c r="BF5"/>
  <c r="BB5"/>
  <c r="AX5"/>
  <c r="AT5"/>
  <c r="AP5"/>
  <c r="AL5"/>
  <c r="AH5"/>
  <c r="AD5"/>
  <c r="Z5"/>
  <c r="V5"/>
  <c r="R5"/>
  <c r="N5"/>
  <c r="J5"/>
  <c r="F5"/>
  <c r="B5"/>
  <c r="BL4"/>
  <c r="BH4"/>
  <c r="BD4"/>
  <c r="AZ4"/>
  <c r="AV4"/>
  <c r="AR4"/>
  <c r="AN4"/>
  <c r="AJ4"/>
  <c r="AF4"/>
  <c r="AB4"/>
  <c r="X4"/>
  <c r="T4"/>
  <c r="P4"/>
  <c r="L4"/>
  <c r="H4"/>
  <c r="D4"/>
  <c r="BN3"/>
  <c r="BJ3"/>
  <c r="BF3"/>
  <c r="BB3"/>
  <c r="AX3"/>
  <c r="AT3"/>
  <c r="AP3"/>
  <c r="AL3"/>
  <c r="AH3"/>
  <c r="AD3"/>
  <c r="Z3"/>
  <c r="V3"/>
  <c r="R3"/>
  <c r="N3"/>
  <c r="J3"/>
  <c r="F3"/>
  <c r="B3"/>
  <c r="BO9"/>
  <c r="BK9"/>
  <c r="BG9"/>
  <c r="BC9"/>
  <c r="AY9"/>
  <c r="AU9"/>
  <c r="AQ9"/>
  <c r="AM9"/>
  <c r="AI9"/>
  <c r="AE9"/>
  <c r="AA9"/>
  <c r="W9"/>
  <c r="S9"/>
  <c r="O9"/>
  <c r="K9"/>
  <c r="G9"/>
  <c r="C9"/>
  <c r="BM8"/>
  <c r="BI8"/>
  <c r="BE8"/>
  <c r="BA8"/>
  <c r="AW8"/>
  <c r="AS8"/>
  <c r="AO8"/>
  <c r="AK8"/>
  <c r="AG8"/>
  <c r="AC8"/>
  <c r="Y8"/>
  <c r="U8"/>
  <c r="Q8"/>
  <c r="M8"/>
  <c r="I8"/>
  <c r="E8"/>
  <c r="BO7"/>
  <c r="BK7"/>
  <c r="BG7"/>
  <c r="BC7"/>
  <c r="AY7"/>
  <c r="AU7"/>
  <c r="AQ7"/>
  <c r="AM7"/>
  <c r="AI7"/>
  <c r="AE7"/>
  <c r="AA7"/>
  <c r="W7"/>
  <c r="S7"/>
  <c r="O7"/>
  <c r="K7"/>
  <c r="G7"/>
  <c r="C7"/>
  <c r="BM6"/>
  <c r="BI6"/>
  <c r="BE6"/>
  <c r="BA6"/>
  <c r="AW6"/>
  <c r="AS6"/>
  <c r="AO6"/>
  <c r="AK6"/>
  <c r="AG6"/>
  <c r="AC6"/>
  <c r="Y6"/>
  <c r="U6"/>
  <c r="Q6"/>
  <c r="M6"/>
  <c r="I6"/>
  <c r="E6"/>
  <c r="BO5"/>
  <c r="BK5"/>
  <c r="BG5"/>
  <c r="BC5"/>
  <c r="AY5"/>
  <c r="AU5"/>
  <c r="AQ5"/>
  <c r="AM5"/>
  <c r="AI5"/>
  <c r="AE5"/>
  <c r="AA5"/>
  <c r="W5"/>
  <c r="S5"/>
  <c r="O5"/>
  <c r="K5"/>
  <c r="G5"/>
  <c r="C5"/>
  <c r="BM4"/>
  <c r="BI4"/>
  <c r="BE4"/>
  <c r="BA4"/>
  <c r="AW4"/>
  <c r="AS4"/>
  <c r="AO4"/>
  <c r="AK4"/>
  <c r="AG4"/>
  <c r="AC4"/>
  <c r="Y4"/>
  <c r="U4"/>
  <c r="Q4"/>
  <c r="M4"/>
  <c r="I4"/>
  <c r="E4"/>
  <c r="BO3"/>
  <c r="BK3"/>
  <c r="BG3"/>
  <c r="BC3"/>
  <c r="AY3"/>
  <c r="AU3"/>
  <c r="AQ3"/>
  <c r="AM3"/>
  <c r="AI3"/>
  <c r="AE3"/>
  <c r="AA3"/>
  <c r="W3"/>
  <c r="S3"/>
  <c r="O3"/>
  <c r="K3"/>
  <c r="G3"/>
  <c r="C3"/>
  <c r="BL9"/>
  <c r="BH9"/>
  <c r="BD9"/>
  <c r="AZ9"/>
  <c r="AV9"/>
  <c r="AR9"/>
  <c r="AN9"/>
  <c r="AJ9"/>
  <c r="AF9"/>
  <c r="AB9"/>
  <c r="X9"/>
  <c r="T9"/>
  <c r="P9"/>
  <c r="L9"/>
  <c r="H9"/>
  <c r="D9"/>
  <c r="BN8"/>
  <c r="BJ8"/>
  <c r="BF8"/>
  <c r="BB8"/>
  <c r="AX8"/>
  <c r="AT8"/>
  <c r="AP8"/>
  <c r="AL8"/>
  <c r="AH8"/>
  <c r="AD8"/>
  <c r="Z8"/>
  <c r="V8"/>
  <c r="R8"/>
  <c r="N8"/>
  <c r="J8"/>
  <c r="F8"/>
  <c r="B8"/>
  <c r="BL7"/>
  <c r="BH7"/>
  <c r="BD7"/>
  <c r="AZ7"/>
  <c r="AV7"/>
  <c r="AR7"/>
  <c r="AN7"/>
  <c r="AJ7"/>
  <c r="AF7"/>
  <c r="AB7"/>
  <c r="X7"/>
  <c r="T7"/>
  <c r="P7"/>
  <c r="L7"/>
  <c r="H7"/>
  <c r="D7"/>
  <c r="BN6"/>
  <c r="BJ6"/>
  <c r="BF6"/>
  <c r="BB6"/>
  <c r="AX6"/>
  <c r="AT6"/>
  <c r="AP6"/>
  <c r="AL6"/>
  <c r="AH6"/>
  <c r="AD6"/>
  <c r="Z6"/>
  <c r="V6"/>
  <c r="R6"/>
  <c r="N6"/>
  <c r="J6"/>
  <c r="F6"/>
  <c r="B6"/>
  <c r="BL5"/>
  <c r="BH5"/>
  <c r="BD5"/>
  <c r="AZ5"/>
  <c r="AV5"/>
  <c r="AR5"/>
  <c r="AN5"/>
  <c r="AJ5"/>
  <c r="AF5"/>
  <c r="AB5"/>
  <c r="X5"/>
  <c r="T5"/>
  <c r="P5"/>
  <c r="L5"/>
  <c r="H5"/>
  <c r="D5"/>
  <c r="BN4"/>
  <c r="BJ4"/>
  <c r="BF4"/>
  <c r="BB4"/>
  <c r="AX4"/>
  <c r="AT4"/>
  <c r="AP4"/>
  <c r="AL4"/>
  <c r="AH4"/>
  <c r="AD4"/>
  <c r="Z4"/>
  <c r="V4"/>
  <c r="R4"/>
  <c r="N4"/>
  <c r="J4"/>
  <c r="F4"/>
  <c r="B4"/>
  <c r="BL3"/>
  <c r="BH3"/>
  <c r="BD3"/>
  <c r="AZ3"/>
  <c r="AV3"/>
  <c r="AR3"/>
  <c r="AN3"/>
  <c r="AJ3"/>
  <c r="AF3"/>
  <c r="AB3"/>
  <c r="X3"/>
  <c r="T3"/>
  <c r="P3"/>
  <c r="L3"/>
  <c r="H3"/>
  <c r="D3"/>
  <c r="BM9"/>
  <c r="BI9"/>
  <c r="BE9"/>
  <c r="BA9"/>
  <c r="AW9"/>
  <c r="AS9"/>
  <c r="AO9"/>
  <c r="AK9"/>
  <c r="AG9"/>
  <c r="AC9"/>
  <c r="Y9"/>
  <c r="U9"/>
  <c r="Q9"/>
  <c r="M9"/>
  <c r="I9"/>
  <c r="BO8"/>
  <c r="BK8"/>
  <c r="BG8"/>
  <c r="BC8"/>
  <c r="AY8"/>
  <c r="AU8"/>
  <c r="AQ8"/>
  <c r="AM8"/>
  <c r="AI8"/>
  <c r="AE8"/>
  <c r="AA8"/>
  <c r="W8"/>
  <c r="S8"/>
  <c r="O8"/>
  <c r="K8"/>
  <c r="G8"/>
  <c r="BM7"/>
  <c r="BI7"/>
  <c r="BE7"/>
  <c r="BA7"/>
  <c r="AW7"/>
  <c r="AS7"/>
  <c r="AO7"/>
  <c r="AK7"/>
  <c r="AG7"/>
  <c r="AC7"/>
  <c r="Y7"/>
  <c r="U7"/>
  <c r="Q7"/>
  <c r="M7"/>
  <c r="I7"/>
  <c r="BO6"/>
  <c r="BK6"/>
  <c r="BG6"/>
  <c r="BC6"/>
  <c r="AY6"/>
  <c r="AU6"/>
  <c r="AQ6"/>
  <c r="AM6"/>
  <c r="AI6"/>
  <c r="AE6"/>
  <c r="AA6"/>
  <c r="W6"/>
  <c r="S6"/>
  <c r="O6"/>
  <c r="K6"/>
  <c r="G6"/>
  <c r="BM5"/>
  <c r="BI5"/>
  <c r="BE5"/>
  <c r="BA5"/>
  <c r="AW5"/>
  <c r="AS5"/>
  <c r="AO5"/>
  <c r="AK5"/>
  <c r="AG5"/>
  <c r="AC5"/>
  <c r="Y5"/>
  <c r="U5"/>
  <c r="Q5"/>
  <c r="M5"/>
  <c r="I5"/>
  <c r="BO4"/>
  <c r="BK4"/>
  <c r="BG4"/>
  <c r="BC4"/>
  <c r="AY4"/>
  <c r="AU4"/>
  <c r="AQ4"/>
  <c r="AM4"/>
  <c r="AI4"/>
  <c r="AE4"/>
  <c r="AA4"/>
  <c r="W4"/>
  <c r="S4"/>
  <c r="O4"/>
  <c r="K4"/>
  <c r="G4"/>
  <c r="BM3"/>
  <c r="BI3"/>
  <c r="BE3"/>
  <c r="BA3"/>
  <c r="AW3"/>
  <c r="AS3"/>
  <c r="AO3"/>
  <c r="AK3"/>
  <c r="AG3"/>
  <c r="AC3"/>
  <c r="Y3"/>
  <c r="U3"/>
  <c r="Q3"/>
  <c r="M3"/>
  <c r="I3"/>
  <c r="BA2"/>
  <c r="AK2"/>
  <c r="U2"/>
  <c r="E2"/>
  <c r="BE2"/>
  <c r="AO2"/>
  <c r="Y2"/>
  <c r="I2"/>
  <c r="BI2"/>
  <c r="AS2"/>
  <c r="AC2"/>
  <c r="M2"/>
  <c r="BM2"/>
  <c r="AW2"/>
  <c r="AG2"/>
  <c r="Q2"/>
  <c r="BN2"/>
  <c r="BJ2"/>
  <c r="BF2"/>
  <c r="BB2"/>
  <c r="AX2"/>
  <c r="AT2"/>
  <c r="AP2"/>
  <c r="AL2"/>
  <c r="AH2"/>
  <c r="AD2"/>
  <c r="Z2"/>
  <c r="V2"/>
  <c r="R2"/>
  <c r="N2"/>
  <c r="J2"/>
  <c r="F2"/>
  <c r="B2"/>
  <c r="BO2"/>
  <c r="BK2"/>
  <c r="BG2"/>
  <c r="BC2"/>
  <c r="AY2"/>
  <c r="AU2"/>
  <c r="AQ2"/>
  <c r="AM2"/>
  <c r="AI2"/>
  <c r="AE2"/>
  <c r="AA2"/>
  <c r="W2"/>
  <c r="S2"/>
  <c r="O2"/>
  <c r="K2"/>
  <c r="G2"/>
  <c r="C2"/>
  <c r="BL2"/>
  <c r="BH2"/>
  <c r="BD2"/>
  <c r="AZ2"/>
  <c r="AV2"/>
  <c r="AR2"/>
  <c r="AN2"/>
  <c r="AJ2"/>
  <c r="AF2"/>
  <c r="AB2"/>
  <c r="X2"/>
  <c r="T2"/>
  <c r="P2"/>
  <c r="L2"/>
  <c r="H2"/>
  <c r="D1"/>
  <c r="E14" i="6"/>
  <c r="A26" i="7"/>
  <c r="AQ31" i="6" l="1"/>
  <c r="AR29"/>
  <c r="AR28"/>
  <c r="AR27"/>
  <c r="AR26"/>
  <c r="AR25"/>
  <c r="AR24"/>
  <c r="AR23"/>
  <c r="AR22"/>
  <c r="AR21"/>
  <c r="AS15"/>
  <c r="AQ17"/>
  <c r="AQ15"/>
  <c r="AS9"/>
  <c r="AQ11"/>
  <c r="AQ9"/>
  <c r="AS3"/>
  <c r="AQ5"/>
  <c r="AQ3"/>
  <c r="L23"/>
  <c r="L22"/>
  <c r="L21"/>
  <c r="L20"/>
  <c r="L19"/>
  <c r="I19"/>
  <c r="I20"/>
  <c r="I21"/>
  <c r="I22"/>
  <c r="I23"/>
  <c r="F23"/>
  <c r="F22"/>
  <c r="F21"/>
  <c r="F20"/>
  <c r="F19"/>
  <c r="A23"/>
  <c r="A22"/>
  <c r="A21"/>
  <c r="A20"/>
  <c r="A19"/>
  <c r="E16"/>
  <c r="O16"/>
  <c r="O15"/>
  <c r="E15"/>
  <c r="O12"/>
  <c r="O11"/>
  <c r="E12"/>
  <c r="A2"/>
  <c r="D2"/>
  <c r="E11"/>
  <c r="A26"/>
  <c r="AN27"/>
  <c r="AN28"/>
  <c r="AN29"/>
  <c r="AN30"/>
  <c r="AN31"/>
  <c r="AN32"/>
  <c r="AN33"/>
  <c r="AN34"/>
  <c r="AN26"/>
  <c r="K27"/>
  <c r="K28"/>
  <c r="K29"/>
  <c r="K30"/>
  <c r="K31"/>
  <c r="K32"/>
  <c r="K33"/>
  <c r="K34"/>
  <c r="K26"/>
  <c r="A28"/>
  <c r="A29"/>
  <c r="A30"/>
  <c r="A31"/>
  <c r="A32"/>
  <c r="A33"/>
  <c r="A34"/>
  <c r="A27"/>
  <c r="AM3"/>
  <c r="AJ3"/>
  <c r="AG3"/>
  <c r="AD3"/>
  <c r="AA3"/>
  <c r="X3"/>
  <c r="U34"/>
  <c r="R34"/>
  <c r="O34"/>
  <c r="H34"/>
  <c r="U33"/>
  <c r="R33"/>
  <c r="O33"/>
  <c r="H33"/>
  <c r="A10" i="4"/>
  <c r="U27" i="6"/>
  <c r="U28"/>
  <c r="U29"/>
  <c r="U30"/>
  <c r="U31"/>
  <c r="U32"/>
  <c r="U26" i="1"/>
  <c r="U26" i="7" s="1"/>
  <c r="R27" i="6"/>
  <c r="R28"/>
  <c r="R29"/>
  <c r="R30"/>
  <c r="R31"/>
  <c r="R32"/>
  <c r="R26" i="1"/>
  <c r="R26" i="7" s="1"/>
  <c r="O27" i="6"/>
  <c r="O28"/>
  <c r="O29"/>
  <c r="O30"/>
  <c r="O31"/>
  <c r="O32"/>
  <c r="O26" i="1"/>
  <c r="O26" i="7" s="1"/>
  <c r="H27" i="6"/>
  <c r="H28"/>
  <c r="H29"/>
  <c r="H30"/>
  <c r="H31"/>
  <c r="H32"/>
  <c r="H26" i="1"/>
  <c r="H26" i="7" s="1"/>
  <c r="AF1" i="4" l="1"/>
  <c r="AJ1"/>
  <c r="AN1"/>
  <c r="AR1"/>
  <c r="AV1"/>
  <c r="AZ1"/>
  <c r="BD1"/>
  <c r="BH1"/>
  <c r="BL1"/>
  <c r="AB1"/>
  <c r="X1"/>
  <c r="T1"/>
  <c r="P1"/>
  <c r="L1"/>
  <c r="H1"/>
  <c r="AE1"/>
  <c r="AI1"/>
  <c r="AM1"/>
  <c r="AQ1"/>
  <c r="AU1"/>
  <c r="AY1"/>
  <c r="BC1"/>
  <c r="BG1"/>
  <c r="BK1"/>
  <c r="BO1"/>
  <c r="Y1"/>
  <c r="U1"/>
  <c r="Q1"/>
  <c r="M1"/>
  <c r="I1"/>
  <c r="E1"/>
  <c r="AD1"/>
  <c r="AH1"/>
  <c r="AL1"/>
  <c r="AP1"/>
  <c r="AX1"/>
  <c r="BB1"/>
  <c r="BF1"/>
  <c r="BN1"/>
  <c r="V1"/>
  <c r="R1"/>
  <c r="J1"/>
  <c r="AC1"/>
  <c r="AK1"/>
  <c r="AS1"/>
  <c r="BA1"/>
  <c r="BI1"/>
  <c r="BM1"/>
  <c r="W1"/>
  <c r="O1"/>
  <c r="G1"/>
  <c r="AT1"/>
  <c r="BJ1"/>
  <c r="Z1"/>
  <c r="N1"/>
  <c r="F1"/>
  <c r="AG1"/>
  <c r="AO1"/>
  <c r="AW1"/>
  <c r="BE1"/>
  <c r="AA1"/>
  <c r="S1"/>
  <c r="K1"/>
  <c r="H26" i="6"/>
  <c r="O26"/>
  <c r="R26"/>
  <c r="U26"/>
  <c r="BQ8" i="4"/>
  <c r="BP9"/>
  <c r="BR8"/>
  <c r="BQ9"/>
  <c r="BR9"/>
  <c r="BP8"/>
  <c r="E13" i="6"/>
  <c r="G37" i="5"/>
  <c r="G36"/>
  <c r="G34"/>
  <c r="G33"/>
  <c r="G32"/>
  <c r="G31"/>
  <c r="BR7" i="4" l="1"/>
  <c r="BQ6"/>
  <c r="BP5"/>
  <c r="BR3"/>
  <c r="BR6"/>
  <c r="BQ5"/>
  <c r="BP4"/>
  <c r="BP7"/>
  <c r="BR5"/>
  <c r="BQ4"/>
  <c r="BP3"/>
  <c r="BQ7"/>
  <c r="BP6"/>
  <c r="BR4"/>
  <c r="BQ3"/>
  <c r="BP2"/>
  <c r="BQ2"/>
  <c r="BR2"/>
  <c r="G3" i="2"/>
  <c r="AH3" i="1"/>
  <c r="AF3"/>
  <c r="AD3"/>
  <c r="AB3"/>
  <c r="Z3"/>
  <c r="X3"/>
  <c r="K3" i="2"/>
  <c r="Q8"/>
  <c r="O8" s="1"/>
  <c r="M8" s="1"/>
  <c r="K8" s="1"/>
  <c r="I8" s="1"/>
  <c r="O7"/>
  <c r="M7" s="1"/>
  <c r="K7" s="1"/>
  <c r="I7" s="1"/>
  <c r="M6"/>
  <c r="K6" s="1"/>
  <c r="I6" s="1"/>
  <c r="K5"/>
  <c r="I5" s="1"/>
  <c r="Q6"/>
  <c r="S6" s="1"/>
  <c r="S7"/>
  <c r="Q5"/>
  <c r="S5" s="1"/>
  <c r="O5"/>
  <c r="M4"/>
  <c r="O4" s="1"/>
  <c r="Q4" s="1"/>
  <c r="S4" s="1"/>
  <c r="I4"/>
  <c r="C37"/>
  <c r="C38" s="1"/>
  <c r="C39" s="1"/>
  <c r="C40" s="1"/>
  <c r="C41" s="1"/>
  <c r="C42" s="1"/>
  <c r="C43" s="1"/>
  <c r="C44" s="1"/>
  <c r="C45" s="1"/>
  <c r="C46" s="1"/>
  <c r="AA33"/>
  <c r="Y33"/>
  <c r="W33"/>
  <c r="U33"/>
  <c r="S33"/>
  <c r="Q33"/>
  <c r="O33"/>
  <c r="M33"/>
  <c r="K33"/>
  <c r="I33"/>
  <c r="G33"/>
  <c r="E33"/>
  <c r="C33"/>
  <c r="A33"/>
  <c r="AA32"/>
  <c r="Y32"/>
  <c r="W32"/>
  <c r="U32"/>
  <c r="S32"/>
  <c r="Q32"/>
  <c r="O32"/>
  <c r="M32"/>
  <c r="K32"/>
  <c r="I32"/>
  <c r="G32"/>
  <c r="E32"/>
  <c r="C32"/>
  <c r="A32"/>
  <c r="AA31"/>
  <c r="Y31"/>
  <c r="W31"/>
  <c r="U31"/>
  <c r="S31"/>
  <c r="Q31"/>
  <c r="O31"/>
  <c r="M31"/>
  <c r="K31"/>
  <c r="I31"/>
  <c r="G31"/>
  <c r="E31"/>
  <c r="C31"/>
  <c r="A31"/>
  <c r="AA30"/>
  <c r="Y30"/>
  <c r="W30"/>
  <c r="U30"/>
  <c r="S30"/>
  <c r="Q30"/>
  <c r="O30"/>
  <c r="M30"/>
  <c r="K30"/>
  <c r="I30"/>
  <c r="G30"/>
  <c r="E30"/>
  <c r="C30"/>
  <c r="A30"/>
  <c r="AA29"/>
  <c r="Y29"/>
  <c r="W29"/>
  <c r="U29"/>
  <c r="S29"/>
  <c r="Q29"/>
  <c r="O29"/>
  <c r="M29"/>
  <c r="K29"/>
  <c r="I29"/>
  <c r="G29"/>
  <c r="E29"/>
  <c r="C29"/>
  <c r="A29"/>
  <c r="AA28"/>
  <c r="Y28"/>
  <c r="W28"/>
  <c r="U28"/>
  <c r="S28"/>
  <c r="Q28"/>
  <c r="O28"/>
  <c r="M28"/>
  <c r="K28"/>
  <c r="I28"/>
  <c r="G28"/>
  <c r="E28"/>
  <c r="C28"/>
  <c r="A28"/>
  <c r="AA27"/>
  <c r="Y27"/>
  <c r="W27"/>
  <c r="U27"/>
  <c r="G27"/>
  <c r="E27"/>
  <c r="C27"/>
  <c r="A27"/>
  <c r="AA26"/>
  <c r="Y26"/>
  <c r="W26"/>
  <c r="U26"/>
  <c r="G26"/>
  <c r="E26"/>
  <c r="C26"/>
  <c r="A26"/>
  <c r="AA25"/>
  <c r="Y25"/>
  <c r="W25"/>
  <c r="U25"/>
  <c r="G25"/>
  <c r="E25"/>
  <c r="C25"/>
  <c r="A25"/>
  <c r="AA24"/>
  <c r="Y24"/>
  <c r="W24"/>
  <c r="U24"/>
  <c r="G24"/>
  <c r="E24"/>
  <c r="C24"/>
  <c r="A24"/>
  <c r="AA23"/>
  <c r="Y23"/>
  <c r="W23"/>
  <c r="U23"/>
  <c r="G23"/>
  <c r="E23"/>
  <c r="C23"/>
  <c r="A23"/>
  <c r="AA22"/>
  <c r="Y22"/>
  <c r="W22"/>
  <c r="U22"/>
  <c r="G22"/>
  <c r="E22"/>
  <c r="C22"/>
  <c r="A22"/>
  <c r="AA21"/>
  <c r="Y21"/>
  <c r="W21"/>
  <c r="U21"/>
  <c r="G21"/>
  <c r="E21"/>
  <c r="C21"/>
  <c r="A21"/>
  <c r="AA20"/>
  <c r="Y20"/>
  <c r="W20"/>
  <c r="U20"/>
  <c r="G20"/>
  <c r="E20"/>
  <c r="C20"/>
  <c r="A20"/>
  <c r="AA19"/>
  <c r="Y19"/>
  <c r="W19"/>
  <c r="U19"/>
  <c r="G19"/>
  <c r="E19"/>
  <c r="C19"/>
  <c r="A19"/>
  <c r="AA18"/>
  <c r="Y18"/>
  <c r="W18"/>
  <c r="U18"/>
  <c r="G18"/>
  <c r="E18"/>
  <c r="C18"/>
  <c r="A18"/>
  <c r="AA17"/>
  <c r="Y17"/>
  <c r="W17"/>
  <c r="U17"/>
  <c r="G17"/>
  <c r="E17"/>
  <c r="C17"/>
  <c r="A17"/>
  <c r="AA16"/>
  <c r="Y16"/>
  <c r="W16"/>
  <c r="U16"/>
  <c r="S16"/>
  <c r="Q16"/>
  <c r="O16"/>
  <c r="M16"/>
  <c r="K16"/>
  <c r="I16"/>
  <c r="G16"/>
  <c r="E16"/>
  <c r="C16"/>
  <c r="A16"/>
  <c r="AA15"/>
  <c r="Y15"/>
  <c r="W15"/>
  <c r="U15"/>
  <c r="S15"/>
  <c r="Q15"/>
  <c r="O15"/>
  <c r="M15"/>
  <c r="K15"/>
  <c r="I15"/>
  <c r="G15"/>
  <c r="E15"/>
  <c r="C15"/>
  <c r="A15"/>
  <c r="AA14"/>
  <c r="Y14"/>
  <c r="W14"/>
  <c r="U14"/>
  <c r="S14"/>
  <c r="Q14"/>
  <c r="O14"/>
  <c r="M14"/>
  <c r="K14"/>
  <c r="I14"/>
  <c r="G14"/>
  <c r="E14"/>
  <c r="C14"/>
  <c r="A14"/>
  <c r="AA13"/>
  <c r="Y13"/>
  <c r="W13"/>
  <c r="U13"/>
  <c r="S13"/>
  <c r="Q13"/>
  <c r="O13"/>
  <c r="M13"/>
  <c r="K13"/>
  <c r="I13"/>
  <c r="G13"/>
  <c r="E13"/>
  <c r="C13"/>
  <c r="A13"/>
  <c r="AA12"/>
  <c r="Y12"/>
  <c r="W12"/>
  <c r="U12"/>
  <c r="S12"/>
  <c r="Q12"/>
  <c r="O12"/>
  <c r="M12"/>
  <c r="K12"/>
  <c r="I12"/>
  <c r="G12"/>
  <c r="E12"/>
  <c r="C12"/>
  <c r="A12"/>
  <c r="AA11"/>
  <c r="Y11"/>
  <c r="W11"/>
  <c r="U11"/>
  <c r="S11"/>
  <c r="Q11"/>
  <c r="O11"/>
  <c r="M11"/>
  <c r="K11"/>
  <c r="I11"/>
  <c r="G11"/>
  <c r="E11"/>
  <c r="C11"/>
  <c r="A11"/>
  <c r="Z10"/>
  <c r="X10"/>
  <c r="V10"/>
  <c r="T10"/>
  <c r="F10"/>
  <c r="D10"/>
  <c r="B10"/>
  <c r="M3" l="1"/>
  <c r="O3" s="1"/>
  <c r="Q3" s="1"/>
  <c r="S3" s="1"/>
  <c r="Z13" i="6" a="1"/>
  <c r="Z13" s="1"/>
  <c r="Z12" a="1"/>
  <c r="Z12" s="1"/>
  <c r="Z10" a="1"/>
  <c r="Z10" s="1"/>
  <c r="Z8" a="1"/>
  <c r="Z8" s="1"/>
  <c r="Z6" a="1"/>
  <c r="Z6" s="1"/>
  <c r="Z14" a="1"/>
  <c r="Z14" s="1"/>
  <c r="Z11" a="1"/>
  <c r="Z11" s="1"/>
  <c r="Z9" a="1"/>
  <c r="Z9" s="1"/>
  <c r="Z7" a="1"/>
  <c r="Z7" s="1"/>
  <c r="Z5" a="1"/>
  <c r="Z5" s="1"/>
  <c r="Z4" a="1"/>
  <c r="Z4" s="1"/>
  <c r="G8" i="2"/>
  <c r="AO11" i="6" a="1"/>
  <c r="AO11" s="1"/>
  <c r="AO9" a="1"/>
  <c r="AO9" s="1"/>
  <c r="AO7" a="1"/>
  <c r="AO7" s="1"/>
  <c r="AO5" a="1"/>
  <c r="AO5" s="1"/>
  <c r="AO13" a="1"/>
  <c r="AO13" s="1"/>
  <c r="AO12" a="1"/>
  <c r="AO12" s="1"/>
  <c r="AO10" a="1"/>
  <c r="AO10" s="1"/>
  <c r="AO8" a="1"/>
  <c r="AO8" s="1"/>
  <c r="AO6" a="1"/>
  <c r="AO6" s="1"/>
  <c r="AO4" a="1"/>
  <c r="AO4" s="1"/>
  <c r="AO14" a="1"/>
  <c r="AO14" s="1"/>
  <c r="G4" i="2"/>
  <c r="AC11" i="6" a="1"/>
  <c r="AC11" s="1"/>
  <c r="AC9" a="1"/>
  <c r="AC9" s="1"/>
  <c r="AC7" a="1"/>
  <c r="AC7" s="1"/>
  <c r="AC5" a="1"/>
  <c r="AC5" s="1"/>
  <c r="AC13" a="1"/>
  <c r="AC13" s="1"/>
  <c r="AC12" a="1"/>
  <c r="AC12" s="1"/>
  <c r="AC10" a="1"/>
  <c r="AC10" s="1"/>
  <c r="AC8" a="1"/>
  <c r="AC8" s="1"/>
  <c r="AC6" a="1"/>
  <c r="AC6" s="1"/>
  <c r="AC4" a="1"/>
  <c r="AC4" s="1"/>
  <c r="AC14" a="1"/>
  <c r="AC14" s="1"/>
  <c r="G7" i="2"/>
  <c r="AL13" i="6" a="1"/>
  <c r="AL13" s="1"/>
  <c r="AL12" a="1"/>
  <c r="AL12" s="1"/>
  <c r="AL10" a="1"/>
  <c r="AL10" s="1"/>
  <c r="AL8" a="1"/>
  <c r="AL8" s="1"/>
  <c r="AL6" a="1"/>
  <c r="AL6" s="1"/>
  <c r="AL4" a="1"/>
  <c r="AL4" s="1"/>
  <c r="AL14" a="1"/>
  <c r="AL14" s="1"/>
  <c r="AL11" a="1"/>
  <c r="AL11" s="1"/>
  <c r="AL9" a="1"/>
  <c r="AL9" s="1"/>
  <c r="AL7" a="1"/>
  <c r="AL7" s="1"/>
  <c r="AL5" a="1"/>
  <c r="AL5" s="1"/>
  <c r="G5" i="2"/>
  <c r="G6"/>
  <c r="AI12" i="6" a="1"/>
  <c r="AI12" s="1"/>
  <c r="AI10" a="1"/>
  <c r="AI10" s="1"/>
  <c r="AI8" a="1"/>
  <c r="AI8" s="1"/>
  <c r="AI6" a="1"/>
  <c r="AI6" s="1"/>
  <c r="AI4" a="1"/>
  <c r="AI4" s="1"/>
  <c r="AI14" a="1"/>
  <c r="AI14" s="1"/>
  <c r="AI11" a="1"/>
  <c r="AI11" s="1"/>
  <c r="AI9" a="1"/>
  <c r="AI9" s="1"/>
  <c r="AI7" a="1"/>
  <c r="AI7" s="1"/>
  <c r="AI5" a="1"/>
  <c r="AI5" s="1"/>
  <c r="AI13" a="1"/>
  <c r="AI13" s="1"/>
  <c r="U4" i="2"/>
  <c r="W4" s="1"/>
  <c r="Y4" s="1"/>
  <c r="AA4" s="1"/>
  <c r="U5"/>
  <c r="W5" s="1"/>
  <c r="Y5" s="1"/>
  <c r="AA5" s="1"/>
  <c r="E6"/>
  <c r="C6" s="1"/>
  <c r="A6" s="1"/>
  <c r="U6"/>
  <c r="W6" s="1"/>
  <c r="Y6" s="1"/>
  <c r="AA6" s="1"/>
  <c r="E7"/>
  <c r="C7" s="1"/>
  <c r="A7" s="1"/>
  <c r="E3"/>
  <c r="C3" s="1"/>
  <c r="A3" s="1"/>
  <c r="E8"/>
  <c r="C8" s="1"/>
  <c r="A8" s="1"/>
  <c r="E5"/>
  <c r="C5" s="1"/>
  <c r="A5" s="1"/>
  <c r="AF9" i="6" s="1" a="1"/>
  <c r="AF9" s="1"/>
  <c r="E4" i="2"/>
  <c r="C4" s="1"/>
  <c r="A4" s="1"/>
  <c r="U8"/>
  <c r="W8" s="1"/>
  <c r="Y8" s="1"/>
  <c r="AA8" s="1"/>
  <c r="U7"/>
  <c r="W7" s="1"/>
  <c r="Y7" s="1"/>
  <c r="AA7" s="1"/>
  <c r="U3"/>
  <c r="W3" s="1"/>
  <c r="Y3" s="1"/>
  <c r="AA3" s="1"/>
  <c r="AA12" i="1" a="1"/>
  <c r="AA12" s="1"/>
  <c r="AA8" a="1"/>
  <c r="AA8" s="1"/>
  <c r="AC4" a="1"/>
  <c r="AC4" s="1"/>
  <c r="AC11" a="1"/>
  <c r="AC11" s="1"/>
  <c r="AA13" a="1"/>
  <c r="AA13" s="1"/>
  <c r="AA9" a="1"/>
  <c r="AA9" s="1"/>
  <c r="AA5" a="1"/>
  <c r="AA5" s="1"/>
  <c r="AC8" a="1"/>
  <c r="AC8" s="1"/>
  <c r="AA14" a="1"/>
  <c r="AA14" s="1"/>
  <c r="AA10" a="1"/>
  <c r="AA10" s="1"/>
  <c r="AA6" a="1"/>
  <c r="AA6" s="1"/>
  <c r="AC13" a="1"/>
  <c r="AC13" s="1"/>
  <c r="AC9" a="1"/>
  <c r="AC9" s="1"/>
  <c r="AC5" a="1"/>
  <c r="AC5" s="1"/>
  <c r="AA4" a="1"/>
  <c r="AA4" s="1"/>
  <c r="AA11" a="1"/>
  <c r="AA11" s="1"/>
  <c r="AA7" a="1"/>
  <c r="AA7" s="1"/>
  <c r="AC14" a="1"/>
  <c r="AC14" s="1"/>
  <c r="AC6" a="1"/>
  <c r="AC6" s="1"/>
  <c r="AG12" a="1"/>
  <c r="AG12" s="1"/>
  <c r="AG5" a="1"/>
  <c r="AG5" s="1"/>
  <c r="AC10" l="1" a="1"/>
  <c r="AC10" s="1"/>
  <c r="AC12" a="1"/>
  <c r="AC12" s="1"/>
  <c r="AC7" a="1"/>
  <c r="AC7" s="1"/>
  <c r="AF10" i="6" a="1"/>
  <c r="AF10" s="1"/>
  <c r="AF7" a="1"/>
  <c r="AF7" s="1"/>
  <c r="AF8" a="1"/>
  <c r="AF8" s="1"/>
  <c r="AF5" a="1"/>
  <c r="AF5" s="1"/>
  <c r="AF14" a="1"/>
  <c r="AF14" s="1"/>
  <c r="AF6" a="1"/>
  <c r="AF6" s="1"/>
  <c r="AF13" a="1"/>
  <c r="AF13" s="1"/>
  <c r="AF11" a="1"/>
  <c r="AF11" s="1"/>
  <c r="AF4" a="1"/>
  <c r="AF4" s="1"/>
  <c r="AF12" a="1"/>
  <c r="AF12" s="1"/>
  <c r="AN2"/>
  <c r="Y8" i="1" a="1"/>
  <c r="Y8" s="1"/>
  <c r="AE9" a="1"/>
  <c r="AE9" s="1"/>
  <c r="AE5" a="1"/>
  <c r="AE5" s="1"/>
  <c r="AE12" a="1"/>
  <c r="AE12" s="1"/>
  <c r="AE8" a="1"/>
  <c r="AE8" s="1"/>
  <c r="Y7" a="1"/>
  <c r="Y7" s="1"/>
  <c r="AE11" a="1"/>
  <c r="AE11" s="1"/>
  <c r="Y10" a="1"/>
  <c r="Y10" s="1"/>
  <c r="AE14" a="1"/>
  <c r="AE14" s="1"/>
  <c r="Y13" a="1"/>
  <c r="Y13" s="1"/>
  <c r="AE13" a="1"/>
  <c r="AE13" s="1"/>
  <c r="Y12" a="1"/>
  <c r="Y12" s="1"/>
  <c r="AE7" a="1"/>
  <c r="AE7" s="1"/>
  <c r="Y6" a="1"/>
  <c r="Y6" s="1"/>
  <c r="AE10" a="1"/>
  <c r="AE10" s="1"/>
  <c r="Y9" a="1"/>
  <c r="Y9" s="1"/>
  <c r="Y4" a="1"/>
  <c r="Y4" s="1"/>
  <c r="AE6" a="1"/>
  <c r="AE6" s="1"/>
  <c r="Y5" a="1"/>
  <c r="Y5" s="1"/>
  <c r="Y11" a="1"/>
  <c r="Y11" s="1"/>
  <c r="AE4" a="1"/>
  <c r="AE4" s="1"/>
  <c r="Y14" a="1"/>
  <c r="Y14" s="1"/>
  <c r="AG10" a="1"/>
  <c r="AG10" s="1"/>
  <c r="AG4" a="1"/>
  <c r="AG4" s="1"/>
  <c r="AG6" a="1"/>
  <c r="AG6" s="1"/>
  <c r="AG13" a="1"/>
  <c r="AG13" s="1"/>
  <c r="AG8" a="1"/>
  <c r="AG8" s="1"/>
  <c r="AG11" a="1"/>
  <c r="AG11" s="1"/>
  <c r="AG9" a="1"/>
  <c r="AG9" s="1"/>
  <c r="AG7" a="1"/>
  <c r="AG7" s="1"/>
  <c r="AG14" a="1"/>
  <c r="AG14" s="1"/>
  <c r="AI8" a="1"/>
  <c r="AI8" s="1"/>
  <c r="AI12" a="1"/>
  <c r="AI12" s="1"/>
  <c r="AI7" a="1"/>
  <c r="AI7" s="1"/>
  <c r="AI11" a="1"/>
  <c r="AI11" s="1"/>
  <c r="AI4" a="1"/>
  <c r="AI4" s="1"/>
  <c r="AI6" a="1"/>
  <c r="AI6" s="1"/>
  <c r="AI10" a="1"/>
  <c r="AI10" s="1"/>
  <c r="AI14" a="1"/>
  <c r="AI14" s="1"/>
  <c r="AI5" a="1"/>
  <c r="AI5" s="1"/>
  <c r="AI9" a="1"/>
  <c r="AI9" s="1"/>
  <c r="AI13" a="1"/>
  <c r="AI13" s="1"/>
  <c r="AI2" l="1"/>
</calcChain>
</file>

<file path=xl/sharedStrings.xml><?xml version="1.0" encoding="utf-8"?>
<sst xmlns="http://schemas.openxmlformats.org/spreadsheetml/2006/main" count="5050" uniqueCount="1583">
  <si>
    <t>名前</t>
    <rPh sb="0" eb="2">
      <t>ナマエ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</si>
  <si>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</si>
  <si>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</si>
  <si>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流派</t>
    <rPh sb="0" eb="2">
      <t>リュウハ</t>
    </rPh>
    <phoneticPr fontId="1"/>
  </si>
  <si>
    <t>下位流派</t>
    <rPh sb="0" eb="2">
      <t>カイ</t>
    </rPh>
    <rPh sb="2" eb="4">
      <t>リュウハ</t>
    </rPh>
    <phoneticPr fontId="1"/>
  </si>
  <si>
    <t>流儀</t>
    <rPh sb="0" eb="2">
      <t>リュウギ</t>
    </rPh>
    <phoneticPr fontId="1"/>
  </si>
  <si>
    <t>階級</t>
    <rPh sb="0" eb="2">
      <t>カイキュウ</t>
    </rPh>
    <phoneticPr fontId="1"/>
  </si>
  <si>
    <t>功績</t>
    <rPh sb="0" eb="2">
      <t>コウセキ</t>
    </rPh>
    <phoneticPr fontId="1"/>
  </si>
  <si>
    <t>表の顔</t>
    <rPh sb="0" eb="1">
      <t>オモテ</t>
    </rPh>
    <rPh sb="2" eb="3">
      <t>カオ</t>
    </rPh>
    <phoneticPr fontId="1"/>
  </si>
  <si>
    <t>信念</t>
    <rPh sb="0" eb="2">
      <t>シンネン</t>
    </rPh>
    <phoneticPr fontId="1"/>
  </si>
  <si>
    <t>背景</t>
    <rPh sb="0" eb="2">
      <t>ハイケイ</t>
    </rPh>
    <phoneticPr fontId="1"/>
  </si>
  <si>
    <t>背景名</t>
    <rPh sb="0" eb="2">
      <t>ハイケイ</t>
    </rPh>
    <rPh sb="2" eb="3">
      <t>メイ</t>
    </rPh>
    <phoneticPr fontId="1"/>
  </si>
  <si>
    <t>功績点</t>
    <rPh sb="0" eb="2">
      <t>コウセキ</t>
    </rPh>
    <rPh sb="2" eb="3">
      <t>テン</t>
    </rPh>
    <phoneticPr fontId="1"/>
  </si>
  <si>
    <t>成功率平均：</t>
    <rPh sb="0" eb="3">
      <t>セイコウリツ</t>
    </rPh>
    <rPh sb="3" eb="5">
      <t>ヘイキン</t>
    </rPh>
    <phoneticPr fontId="1"/>
  </si>
  <si>
    <t>効果(ページ番号)</t>
    <rPh sb="0" eb="2">
      <t>コウカ</t>
    </rPh>
    <rPh sb="6" eb="8">
      <t>バンゴウ</t>
    </rPh>
    <phoneticPr fontId="1"/>
  </si>
  <si>
    <t>列間距離参照用変数（ギャップ込み）</t>
    <rPh sb="0" eb="1">
      <t>レツ</t>
    </rPh>
    <rPh sb="1" eb="2">
      <t>カン</t>
    </rPh>
    <rPh sb="2" eb="4">
      <t>キョリ</t>
    </rPh>
    <rPh sb="4" eb="6">
      <t>サンショウ</t>
    </rPh>
    <rPh sb="6" eb="7">
      <t>ヨウ</t>
    </rPh>
    <rPh sb="7" eb="9">
      <t>ヘンスウ</t>
    </rPh>
    <rPh sb="14" eb="15">
      <t>コ</t>
    </rPh>
    <phoneticPr fontId="1"/>
  </si>
  <si>
    <t>TFテーブル</t>
    <phoneticPr fontId="1"/>
  </si>
  <si>
    <t>判定強度評価値計算用定数</t>
    <rPh sb="0" eb="2">
      <t>ハンテイ</t>
    </rPh>
    <rPh sb="2" eb="4">
      <t>キョウド</t>
    </rPh>
    <rPh sb="4" eb="6">
      <t>ヒョウカ</t>
    </rPh>
    <rPh sb="6" eb="7">
      <t>チ</t>
    </rPh>
    <rPh sb="7" eb="9">
      <t>ケイサン</t>
    </rPh>
    <rPh sb="9" eb="10">
      <t>ヨウ</t>
    </rPh>
    <rPh sb="10" eb="12">
      <t>テイスウ</t>
    </rPh>
    <phoneticPr fontId="1"/>
  </si>
  <si>
    <t>攻撃</t>
    <rPh sb="0" eb="2">
      <t>コウゲキ</t>
    </rPh>
    <phoneticPr fontId="1"/>
  </si>
  <si>
    <t>なし</t>
    <phoneticPr fontId="1"/>
  </si>
  <si>
    <t>接近戦。攻撃が成功すると、目標に接近戦ダメージを1点与えることができる。</t>
    <rPh sb="0" eb="3">
      <t>セッキンセン</t>
    </rPh>
    <rPh sb="4" eb="6">
      <t>コウゲキ</t>
    </rPh>
    <rPh sb="7" eb="9">
      <t>セイコウ</t>
    </rPh>
    <rPh sb="13" eb="15">
      <t>モクヒョウ</t>
    </rPh>
    <rPh sb="16" eb="19">
      <t>セッキンセン</t>
    </rPh>
    <rPh sb="25" eb="26">
      <t>テン</t>
    </rPh>
    <rPh sb="26" eb="27">
      <t>アタ</t>
    </rPh>
    <phoneticPr fontId="1"/>
  </si>
  <si>
    <t>威光</t>
    <rPh sb="0" eb="2">
      <t>＠イコウ</t>
    </rPh>
    <phoneticPr fontId="1"/>
  </si>
  <si>
    <t>怪鳥</t>
    <rPh sb="0" eb="2">
      <t>＠ケチョウ</t>
    </rPh>
    <phoneticPr fontId="1"/>
  </si>
  <si>
    <t>登術</t>
    <rPh sb="0" eb="2">
      <t>＠トウジュツ</t>
    </rPh>
    <phoneticPr fontId="1"/>
  </si>
  <si>
    <t>凸拳</t>
    <rPh sb="0" eb="2">
      <t>＠トツケン</t>
    </rPh>
    <phoneticPr fontId="1"/>
  </si>
  <si>
    <t>骨法術</t>
    <rPh sb="0" eb="3">
      <t>＠コッポウジュツ</t>
    </rPh>
    <phoneticPr fontId="1"/>
  </si>
  <si>
    <t>交叉</t>
    <rPh sb="0" eb="2">
      <t>＠コウサ</t>
    </rPh>
    <phoneticPr fontId="1"/>
  </si>
  <si>
    <t>刀術</t>
    <rPh sb="0" eb="2">
      <t>＠トウジュツ</t>
    </rPh>
    <phoneticPr fontId="1"/>
  </si>
  <si>
    <t>撫斬</t>
    <rPh sb="0" eb="2">
      <t>＠ナデギリ</t>
    </rPh>
    <phoneticPr fontId="1"/>
  </si>
  <si>
    <t>笹貫</t>
    <rPh sb="0" eb="2">
      <t>＠ササヌキ</t>
    </rPh>
    <phoneticPr fontId="1"/>
  </si>
  <si>
    <t>天牛</t>
    <rPh sb="0" eb="2">
      <t>＠カミキリ</t>
    </rPh>
    <phoneticPr fontId="1"/>
  </si>
  <si>
    <t>怪力</t>
    <rPh sb="0" eb="2">
      <t>＠カイリキ</t>
    </rPh>
    <phoneticPr fontId="1"/>
  </si>
  <si>
    <t>影薙</t>
    <rPh sb="0" eb="2">
      <t>＠カゲナギ</t>
    </rPh>
    <phoneticPr fontId="1"/>
  </si>
  <si>
    <t>潜伏術</t>
    <rPh sb="0" eb="3">
      <t>＠センプクジュツ</t>
    </rPh>
    <phoneticPr fontId="1"/>
  </si>
  <si>
    <t>毒手</t>
    <rPh sb="0" eb="2">
      <t>ドクシュ</t>
    </rPh>
    <phoneticPr fontId="1"/>
  </si>
  <si>
    <t>毒術</t>
    <rPh sb="0" eb="1">
      <t>ドク</t>
    </rPh>
    <rPh sb="1" eb="2">
      <t>ジュツ</t>
    </rPh>
    <phoneticPr fontId="1"/>
  </si>
  <si>
    <t>砂縛</t>
    <rPh sb="0" eb="2">
      <t>＠サバク</t>
    </rPh>
    <phoneticPr fontId="1"/>
  </si>
  <si>
    <t>野戦術</t>
    <rPh sb="0" eb="2">
      <t>ヤセン</t>
    </rPh>
    <rPh sb="2" eb="3">
      <t>ジュツ</t>
    </rPh>
    <phoneticPr fontId="1"/>
  </si>
  <si>
    <t>飛魂</t>
    <rPh sb="0" eb="2">
      <t>＠ヒコン</t>
    </rPh>
    <phoneticPr fontId="1"/>
  </si>
  <si>
    <t>憑依術</t>
    <rPh sb="0" eb="2">
      <t>ヒョウイ</t>
    </rPh>
    <rPh sb="2" eb="3">
      <t>ジュツ</t>
    </rPh>
    <phoneticPr fontId="1"/>
  </si>
  <si>
    <t>六芒刃</t>
    <rPh sb="0" eb="3">
      <t>＠ロクボウジン</t>
    </rPh>
    <phoneticPr fontId="1"/>
  </si>
  <si>
    <t>可変</t>
    <rPh sb="0" eb="2">
      <t>カヘン</t>
    </rPh>
    <phoneticPr fontId="1"/>
  </si>
  <si>
    <t>夜叉</t>
    <rPh sb="0" eb="2">
      <t>＠ヤシャ</t>
    </rPh>
    <phoneticPr fontId="1"/>
  </si>
  <si>
    <t>修羅</t>
    <rPh sb="0" eb="2">
      <t>＠シュラ</t>
    </rPh>
    <phoneticPr fontId="1"/>
  </si>
  <si>
    <t>帝釈天</t>
    <rPh sb="0" eb="3">
      <t>＠タイシャクテン</t>
    </rPh>
    <phoneticPr fontId="1"/>
  </si>
  <si>
    <t>忍法名</t>
    <rPh sb="0" eb="2">
      <t>ニンポウ</t>
    </rPh>
    <rPh sb="2" eb="3">
      <t>メイ</t>
    </rPh>
    <phoneticPr fontId="1"/>
  </si>
  <si>
    <t>間合</t>
    <rPh sb="0" eb="2">
      <t>マア</t>
    </rPh>
    <phoneticPr fontId="1"/>
  </si>
  <si>
    <t>タイプ</t>
    <phoneticPr fontId="1"/>
  </si>
  <si>
    <t>コスト</t>
    <phoneticPr fontId="1"/>
  </si>
  <si>
    <t>エフェクト</t>
    <phoneticPr fontId="1"/>
  </si>
  <si>
    <t>指定特技</t>
    <rPh sb="0" eb="2">
      <t>シテイ</t>
    </rPh>
    <rPh sb="2" eb="4">
      <t>トクギ</t>
    </rPh>
    <phoneticPr fontId="1"/>
  </si>
  <si>
    <t>兵糧丸 ×</t>
    <rPh sb="0" eb="2">
      <t>ヒョウロウ</t>
    </rPh>
    <rPh sb="2" eb="3">
      <t>ガン</t>
    </rPh>
    <phoneticPr fontId="1"/>
  </si>
  <si>
    <t>○○○○○○</t>
    <phoneticPr fontId="1"/>
  </si>
  <si>
    <t>神通丸 ×</t>
    <rPh sb="0" eb="2">
      <t>ジンツウ</t>
    </rPh>
    <rPh sb="2" eb="3">
      <t>ガン</t>
    </rPh>
    <phoneticPr fontId="1"/>
  </si>
  <si>
    <t>遁甲符 ×</t>
    <rPh sb="0" eb="1">
      <t>トン</t>
    </rPh>
    <rPh sb="1" eb="2">
      <t>コウ</t>
    </rPh>
    <rPh sb="2" eb="3">
      <t>フ</t>
    </rPh>
    <phoneticPr fontId="1"/>
  </si>
  <si>
    <t>奥義の内容</t>
    <rPh sb="0" eb="2">
      <t>オウギ</t>
    </rPh>
    <rPh sb="3" eb="5">
      <t>ナイヨウ</t>
    </rPh>
    <phoneticPr fontId="1"/>
  </si>
  <si>
    <t>奥義名1</t>
    <rPh sb="0" eb="2">
      <t>オウギ</t>
    </rPh>
    <rPh sb="2" eb="3">
      <t>メイ</t>
    </rPh>
    <phoneticPr fontId="1"/>
  </si>
  <si>
    <t>奥義名2</t>
    <rPh sb="0" eb="2">
      <t>オウギ</t>
    </rPh>
    <rPh sb="2" eb="3">
      <t>メイ</t>
    </rPh>
    <phoneticPr fontId="1"/>
  </si>
  <si>
    <t>エフェクト/強み/弱み</t>
    <rPh sb="6" eb="7">
      <t>ツヨ</t>
    </rPh>
    <rPh sb="9" eb="10">
      <t>ヨワ</t>
    </rPh>
    <phoneticPr fontId="1"/>
  </si>
  <si>
    <t>エフェクト/強み/弱み</t>
    <phoneticPr fontId="1"/>
  </si>
  <si>
    <t>忍細工 ×</t>
    <rPh sb="0" eb="1">
      <t>シノ</t>
    </rPh>
    <rPh sb="1" eb="3">
      <t>ザイク</t>
    </rPh>
    <phoneticPr fontId="1"/>
  </si>
  <si>
    <t>お金 ×</t>
    <rPh sb="1" eb="2">
      <t>カネ</t>
    </rPh>
    <phoneticPr fontId="1"/>
  </si>
  <si>
    <t>霊装 ×</t>
    <rPh sb="0" eb="1">
      <t>レイ</t>
    </rPh>
    <rPh sb="1" eb="2">
      <t>ソウ</t>
    </rPh>
    <phoneticPr fontId="1"/>
  </si>
  <si>
    <t>呪紋 ×</t>
    <rPh sb="0" eb="2">
      <t>＠ジュモン</t>
    </rPh>
    <phoneticPr fontId="1"/>
  </si>
  <si>
    <t>変心丸 ×</t>
    <rPh sb="0" eb="2">
      <t>ヘンシン</t>
    </rPh>
    <rPh sb="2" eb="3">
      <t>ガン</t>
    </rPh>
    <phoneticPr fontId="1"/>
  </si>
  <si>
    <t xml:space="preserve"> ×</t>
    <phoneticPr fontId="1"/>
  </si>
  <si>
    <t>忍具・特殊忍具</t>
    <rPh sb="0" eb="1">
      <t>ニン</t>
    </rPh>
    <rPh sb="1" eb="2">
      <t>グ</t>
    </rPh>
    <rPh sb="3" eb="5">
      <t>トクシュ</t>
    </rPh>
    <rPh sb="5" eb="6">
      <t>ニン</t>
    </rPh>
    <rPh sb="6" eb="7">
      <t>グ</t>
    </rPh>
    <phoneticPr fontId="1"/>
  </si>
  <si>
    <t>器術　■</t>
    <rPh sb="0" eb="2">
      <t>＠キジュツ</t>
    </rPh>
    <phoneticPr fontId="1"/>
  </si>
  <si>
    <t>体術 ■</t>
    <rPh sb="0" eb="2">
      <t>タイジュツ</t>
    </rPh>
    <phoneticPr fontId="1"/>
  </si>
  <si>
    <t>忍術 ■</t>
    <rPh sb="0" eb="2">
      <t>ニンジュツ</t>
    </rPh>
    <phoneticPr fontId="1"/>
  </si>
  <si>
    <t>謀術 ■</t>
    <rPh sb="0" eb="1">
      <t>ボウ</t>
    </rPh>
    <rPh sb="1" eb="2">
      <t>ジュツ</t>
    </rPh>
    <phoneticPr fontId="1"/>
  </si>
  <si>
    <t>戦術 ■</t>
    <rPh sb="0" eb="2">
      <t>センジュツ</t>
    </rPh>
    <phoneticPr fontId="1"/>
  </si>
  <si>
    <t>妖術 ■</t>
    <rPh sb="0" eb="2">
      <t>ヨウジュツ</t>
    </rPh>
    <phoneticPr fontId="1"/>
  </si>
  <si>
    <t>秘匿メモ</t>
    <rPh sb="0" eb="2">
      <t>ヒトク</t>
    </rPh>
    <phoneticPr fontId="1"/>
  </si>
  <si>
    <t>忍法リスト</t>
    <rPh sb="0" eb="2">
      <t>ニンポウ</t>
    </rPh>
    <phoneticPr fontId="1"/>
  </si>
  <si>
    <r>
      <t>特技リスト</t>
    </r>
    <r>
      <rPr>
        <sz val="10"/>
        <color theme="1"/>
        <rFont val="HGP創英ﾌﾟﾚｾﾞﾝｽEB"/>
        <family val="1"/>
        <charset val="128"/>
      </rPr>
      <t>（特技分野の右に書いてある□は【生命力スロット】、その他の□はギャップ埋め/特技修得用チェックボックスです）</t>
    </r>
    <rPh sb="0" eb="2">
      <t>トクギ</t>
    </rPh>
    <rPh sb="6" eb="8">
      <t>トクギ</t>
    </rPh>
    <rPh sb="8" eb="10">
      <t>ブンヤ</t>
    </rPh>
    <rPh sb="11" eb="12">
      <t>ミギ</t>
    </rPh>
    <rPh sb="13" eb="14">
      <t>カ</t>
    </rPh>
    <rPh sb="21" eb="24">
      <t>セイメイリョク</t>
    </rPh>
    <rPh sb="32" eb="33">
      <t>タ</t>
    </rPh>
    <rPh sb="40" eb="41">
      <t>ウ</t>
    </rPh>
    <rPh sb="43" eb="45">
      <t>トクギ</t>
    </rPh>
    <rPh sb="45" eb="47">
      <t>シュウトク</t>
    </rPh>
    <rPh sb="47" eb="48">
      <t>ヨウ</t>
    </rPh>
    <phoneticPr fontId="1"/>
  </si>
  <si>
    <t>爆破</t>
    <rPh sb="0" eb="2">
      <t>バクハ</t>
    </rPh>
    <phoneticPr fontId="1"/>
  </si>
  <si>
    <t>攻撃</t>
    <rPh sb="0" eb="2">
      <t>コウゲキ</t>
    </rPh>
    <phoneticPr fontId="1"/>
  </si>
  <si>
    <t>血汗</t>
    <rPh sb="0" eb="2">
      <t>ケッカン</t>
    </rPh>
    <phoneticPr fontId="1"/>
  </si>
  <si>
    <t>火術</t>
    <rPh sb="0" eb="2">
      <t>カジュツ</t>
    </rPh>
    <phoneticPr fontId="1"/>
  </si>
  <si>
    <t>水術</t>
    <rPh sb="0" eb="2">
      <t>スイジュツ</t>
    </rPh>
    <phoneticPr fontId="1"/>
  </si>
  <si>
    <t>呪礫</t>
    <rPh sb="0" eb="2">
      <t>ノロイツブテ</t>
    </rPh>
    <phoneticPr fontId="1"/>
  </si>
  <si>
    <t>仕込み</t>
    <rPh sb="0" eb="2">
      <t>シコ</t>
    </rPh>
    <phoneticPr fontId="1"/>
  </si>
  <si>
    <t>鎌鼬</t>
    <rPh sb="0" eb="2">
      <t>カマイタチ</t>
    </rPh>
    <phoneticPr fontId="1"/>
  </si>
  <si>
    <t>縄術</t>
    <rPh sb="0" eb="1">
      <t>ジョウ</t>
    </rPh>
    <rPh sb="1" eb="2">
      <t>ジュツ</t>
    </rPh>
    <phoneticPr fontId="1"/>
  </si>
  <si>
    <t>鎖陣</t>
    <rPh sb="0" eb="1">
      <t>サ</t>
    </rPh>
    <rPh sb="1" eb="2">
      <t>ジン</t>
    </rPh>
    <phoneticPr fontId="1"/>
  </si>
  <si>
    <t>必中</t>
    <rPh sb="0" eb="2">
      <t>ヒッチュウ</t>
    </rPh>
    <phoneticPr fontId="1"/>
  </si>
  <si>
    <t>砲術</t>
    <rPh sb="0" eb="2">
      <t>ホウジュツ</t>
    </rPh>
    <phoneticPr fontId="1"/>
  </si>
  <si>
    <t>旗魚</t>
    <rPh sb="0" eb="2">
      <t>カジキ</t>
    </rPh>
    <phoneticPr fontId="1"/>
  </si>
  <si>
    <t>手裏剣術</t>
    <rPh sb="0" eb="4">
      <t>シュリケンジュツ</t>
    </rPh>
    <phoneticPr fontId="1"/>
  </si>
  <si>
    <t>指弾</t>
    <rPh sb="0" eb="2">
      <t>シダン</t>
    </rPh>
    <phoneticPr fontId="1"/>
  </si>
  <si>
    <t>手練</t>
    <rPh sb="0" eb="2">
      <t>シュレン</t>
    </rPh>
    <phoneticPr fontId="1"/>
  </si>
  <si>
    <t>巡扇</t>
    <rPh sb="0" eb="2">
      <t>メグリオウギ</t>
    </rPh>
    <phoneticPr fontId="1"/>
  </si>
  <si>
    <t>詐術</t>
    <rPh sb="0" eb="2">
      <t>サジュツ</t>
    </rPh>
    <phoneticPr fontId="1"/>
  </si>
  <si>
    <t>千矢</t>
    <rPh sb="0" eb="2">
      <t>センシ</t>
    </rPh>
    <phoneticPr fontId="1"/>
  </si>
  <si>
    <t>なし</t>
    <phoneticPr fontId="1"/>
  </si>
  <si>
    <t>万華鏡</t>
    <rPh sb="0" eb="3">
      <t>マンゲキョウ</t>
    </rPh>
    <phoneticPr fontId="1"/>
  </si>
  <si>
    <t>夢浄瑠璃</t>
    <rPh sb="0" eb="4">
      <t>ユメジョウルリ</t>
    </rPh>
    <phoneticPr fontId="1"/>
  </si>
  <si>
    <t>傀儡の術</t>
    <rPh sb="0" eb="2">
      <t>クグツ</t>
    </rPh>
    <rPh sb="3" eb="4">
      <t>ジュツ</t>
    </rPh>
    <phoneticPr fontId="1"/>
  </si>
  <si>
    <t>闇斑</t>
    <rPh sb="0" eb="2">
      <t>ヤミマダラ</t>
    </rPh>
    <phoneticPr fontId="1"/>
  </si>
  <si>
    <t>用兵術</t>
    <rPh sb="0" eb="3">
      <t>ヨウヘイジュツ</t>
    </rPh>
    <phoneticPr fontId="1"/>
  </si>
  <si>
    <t>1～</t>
    <phoneticPr fontId="1"/>
  </si>
  <si>
    <t>追撃</t>
    <rPh sb="0" eb="2">
      <t>ツイゲキ</t>
    </rPh>
    <phoneticPr fontId="1"/>
  </si>
  <si>
    <t>野戦術</t>
    <rPh sb="0" eb="3">
      <t>ヤセンジュツ</t>
    </rPh>
    <phoneticPr fontId="1"/>
  </si>
  <si>
    <t>幻兵</t>
    <rPh sb="0" eb="2">
      <t>マボロシヘイ</t>
    </rPh>
    <phoneticPr fontId="1"/>
  </si>
  <si>
    <t>幻術</t>
    <rPh sb="0" eb="2">
      <t>ゲンジュツ</t>
    </rPh>
    <phoneticPr fontId="1"/>
  </si>
  <si>
    <t>使役術</t>
    <rPh sb="0" eb="3">
      <t>シエキジュツ</t>
    </rPh>
    <phoneticPr fontId="1"/>
  </si>
  <si>
    <t>鳥獣術</t>
    <rPh sb="0" eb="3">
      <t>チョウジュウジュツ</t>
    </rPh>
    <phoneticPr fontId="1"/>
  </si>
  <si>
    <t>内縛陣</t>
    <rPh sb="0" eb="3">
      <t>ナイバクジン</t>
    </rPh>
    <phoneticPr fontId="1"/>
  </si>
  <si>
    <t>外縛陣</t>
    <rPh sb="0" eb="3">
      <t>ゲバクジン</t>
    </rPh>
    <phoneticPr fontId="1"/>
  </si>
  <si>
    <t>サポート</t>
    <phoneticPr fontId="1"/>
  </si>
  <si>
    <t>毒飼</t>
    <rPh sb="0" eb="2">
      <t>ドクツカイ</t>
    </rPh>
    <phoneticPr fontId="1"/>
  </si>
  <si>
    <t>なし</t>
    <phoneticPr fontId="1"/>
  </si>
  <si>
    <t>感情表</t>
    <rPh sb="0" eb="2">
      <t>カンジョウ</t>
    </rPh>
    <rPh sb="2" eb="3">
      <t>ヒョウ</t>
    </rPh>
    <phoneticPr fontId="1"/>
  </si>
  <si>
    <t>共感/不信</t>
    <rPh sb="0" eb="2">
      <t>キョウカン</t>
    </rPh>
    <rPh sb="3" eb="5">
      <t>フシン</t>
    </rPh>
    <phoneticPr fontId="1"/>
  </si>
  <si>
    <t>友情/怒り</t>
    <rPh sb="0" eb="2">
      <t>ユウジョウ</t>
    </rPh>
    <rPh sb="3" eb="4">
      <t>イカ</t>
    </rPh>
    <phoneticPr fontId="1"/>
  </si>
  <si>
    <t>愛情/妬み</t>
    <rPh sb="0" eb="2">
      <t>アイジョウ</t>
    </rPh>
    <rPh sb="3" eb="4">
      <t>ネタ</t>
    </rPh>
    <phoneticPr fontId="1"/>
  </si>
  <si>
    <t>忠誠/侮蔑</t>
    <rPh sb="0" eb="2">
      <t>チュウセイ</t>
    </rPh>
    <rPh sb="3" eb="5">
      <t>ブベツ</t>
    </rPh>
    <phoneticPr fontId="1"/>
  </si>
  <si>
    <t>憧憬/劣等感</t>
    <rPh sb="0" eb="2">
      <t>ショウケイ</t>
    </rPh>
    <rPh sb="3" eb="6">
      <t>レットウカン</t>
    </rPh>
    <phoneticPr fontId="1"/>
  </si>
  <si>
    <t>狂信/殺意</t>
    <rPh sb="0" eb="2">
      <t>キョウシン</t>
    </rPh>
    <rPh sb="3" eb="5">
      <t>サツイ</t>
    </rPh>
    <phoneticPr fontId="1"/>
  </si>
  <si>
    <t>ファンブル表</t>
    <rPh sb="5" eb="6">
      <t>ヒョウ</t>
    </rPh>
    <phoneticPr fontId="1"/>
  </si>
  <si>
    <t>ふう。危ないところだった。特に何も起こらない。</t>
    <rPh sb="3" eb="4">
      <t>アブ</t>
    </rPh>
    <rPh sb="13" eb="14">
      <t>トク</t>
    </rPh>
    <rPh sb="15" eb="16">
      <t>ナニ</t>
    </rPh>
    <rPh sb="17" eb="18">
      <t>オ</t>
    </rPh>
    <phoneticPr fontId="1"/>
  </si>
  <si>
    <t>変調表</t>
    <rPh sb="0" eb="2">
      <t>ヘンチョウ</t>
    </rPh>
    <rPh sb="2" eb="3">
      <t>ヒョウ</t>
    </rPh>
    <phoneticPr fontId="1"/>
  </si>
  <si>
    <t>故障</t>
    <rPh sb="0" eb="2">
      <t>コショウ</t>
    </rPh>
    <phoneticPr fontId="1"/>
  </si>
  <si>
    <t>マヒ</t>
    <phoneticPr fontId="1"/>
  </si>
  <si>
    <t>重傷</t>
    <rPh sb="0" eb="2">
      <t>ジュウショウ</t>
    </rPh>
    <phoneticPr fontId="1"/>
  </si>
  <si>
    <t>行方不明</t>
    <rPh sb="0" eb="4">
      <t>ユクエフメイ</t>
    </rPh>
    <phoneticPr fontId="1"/>
  </si>
  <si>
    <t>忘却</t>
    <rPh sb="0" eb="2">
      <t>ボウキャク</t>
    </rPh>
    <phoneticPr fontId="1"/>
  </si>
  <si>
    <t>呪い</t>
    <rPh sb="0" eb="1">
      <t>ノロ</t>
    </rPh>
    <phoneticPr fontId="1"/>
  </si>
  <si>
    <t>簡易プレイサマリ</t>
    <rPh sb="0" eb="2">
      <t>カンイ</t>
    </rPh>
    <phoneticPr fontId="1"/>
  </si>
  <si>
    <t>戦場表</t>
    <rPh sb="0" eb="2">
      <t>センジョウ</t>
    </rPh>
    <rPh sb="2" eb="3">
      <t>ヒョウ</t>
    </rPh>
    <phoneticPr fontId="1"/>
  </si>
  <si>
    <t>平地</t>
    <rPh sb="0" eb="2">
      <t>ヘイチ</t>
    </rPh>
    <phoneticPr fontId="1"/>
  </si>
  <si>
    <t>水中</t>
    <rPh sb="0" eb="2">
      <t>スイチュウ</t>
    </rPh>
    <phoneticPr fontId="1"/>
  </si>
  <si>
    <t>高所</t>
    <rPh sb="0" eb="2">
      <t>コウショ</t>
    </rPh>
    <phoneticPr fontId="1"/>
  </si>
  <si>
    <t>悪天候</t>
    <rPh sb="0" eb="3">
      <t>アクテンコウ</t>
    </rPh>
    <phoneticPr fontId="1"/>
  </si>
  <si>
    <t>雑踏</t>
    <rPh sb="0" eb="2">
      <t>ザットウ</t>
    </rPh>
    <phoneticPr fontId="1"/>
  </si>
  <si>
    <t>極地</t>
    <rPh sb="0" eb="2">
      <t>キョクチ</t>
    </rPh>
    <phoneticPr fontId="1"/>
  </si>
  <si>
    <t>遁走術</t>
  </si>
  <si>
    <t>連撃</t>
    <rPh sb="0" eb="2">
      <t>レンゲキ</t>
    </rPh>
    <phoneticPr fontId="1"/>
  </si>
  <si>
    <t>かばう</t>
    <phoneticPr fontId="1"/>
  </si>
  <si>
    <t>火遁</t>
    <rPh sb="0" eb="2">
      <t>＠カトン</t>
    </rPh>
    <phoneticPr fontId="1"/>
  </si>
  <si>
    <t>火術</t>
  </si>
  <si>
    <t>火術</t>
    <rPh sb="0" eb="2">
      <t>＠カジュツ</t>
    </rPh>
    <phoneticPr fontId="1"/>
  </si>
  <si>
    <t>閃軌</t>
    <rPh sb="0" eb="2">
      <t>＠ヒラメキ</t>
    </rPh>
    <phoneticPr fontId="1"/>
  </si>
  <si>
    <t>騎乗術</t>
  </si>
  <si>
    <t>騎乗術</t>
    <rPh sb="0" eb="3">
      <t>＠キジョウジュツ</t>
    </rPh>
    <phoneticPr fontId="1"/>
  </si>
  <si>
    <t>騎馬</t>
    <rPh sb="0" eb="2">
      <t>＠キバ</t>
    </rPh>
    <phoneticPr fontId="1"/>
  </si>
  <si>
    <t>騎乗術</t>
    <rPh sb="0" eb="3">
      <t>キジョウジュツ</t>
    </rPh>
    <phoneticPr fontId="1"/>
  </si>
  <si>
    <t>肉風船</t>
    <rPh sb="0" eb="3">
      <t>＠ニクフウセン</t>
    </rPh>
    <phoneticPr fontId="1"/>
  </si>
  <si>
    <t>身体操術</t>
  </si>
  <si>
    <t>身体操術</t>
    <rPh sb="0" eb="4">
      <t>＠シンタイソウジュツ</t>
    </rPh>
    <phoneticPr fontId="1"/>
  </si>
  <si>
    <t>風饗</t>
    <rPh sb="0" eb="2">
      <t>＠カザマツリ</t>
    </rPh>
    <phoneticPr fontId="1"/>
  </si>
  <si>
    <t>骨法術</t>
  </si>
  <si>
    <t>骨法術</t>
    <rPh sb="0" eb="2">
      <t>コッポウ</t>
    </rPh>
    <rPh sb="2" eb="3">
      <t>ジュツ</t>
    </rPh>
    <phoneticPr fontId="1"/>
  </si>
  <si>
    <t>六方</t>
    <rPh sb="0" eb="2">
      <t>＠ロッポウ</t>
    </rPh>
    <phoneticPr fontId="1"/>
  </si>
  <si>
    <t>遁走術</t>
    <rPh sb="0" eb="3">
      <t>＠トンソウジュツ</t>
    </rPh>
    <phoneticPr fontId="1"/>
  </si>
  <si>
    <t>無拍子</t>
    <rPh sb="0" eb="3">
      <t>＠ムビョウシ</t>
    </rPh>
    <phoneticPr fontId="1"/>
  </si>
  <si>
    <t>盗聴術</t>
  </si>
  <si>
    <t>盗聴術</t>
    <rPh sb="0" eb="3">
      <t>＠トウチョウジュツ</t>
    </rPh>
    <phoneticPr fontId="1"/>
  </si>
  <si>
    <t>裏腹</t>
    <rPh sb="0" eb="2">
      <t>ウラハラ</t>
    </rPh>
    <phoneticPr fontId="1"/>
  </si>
  <si>
    <t>サポート</t>
    <phoneticPr fontId="1"/>
  </si>
  <si>
    <t>腹話術</t>
  </si>
  <si>
    <t>腹話術</t>
    <rPh sb="0" eb="3">
      <t>フクワジュツ</t>
    </rPh>
    <phoneticPr fontId="1"/>
  </si>
  <si>
    <t>護衛</t>
    <rPh sb="0" eb="2">
      <t>ゴエイ</t>
    </rPh>
    <phoneticPr fontId="1"/>
  </si>
  <si>
    <t>分身の術</t>
  </si>
  <si>
    <t>分身の術</t>
    <rPh sb="0" eb="2">
      <t>ブンシン</t>
    </rPh>
    <rPh sb="3" eb="4">
      <t>ジュツ</t>
    </rPh>
    <phoneticPr fontId="1"/>
  </si>
  <si>
    <t>霞網</t>
    <rPh sb="0" eb="2">
      <t>＠カスミアミ</t>
    </rPh>
    <phoneticPr fontId="1"/>
  </si>
  <si>
    <t>罠術</t>
  </si>
  <si>
    <t>罠術</t>
    <rPh sb="0" eb="2">
      <t>＠ミンジュツ</t>
    </rPh>
    <phoneticPr fontId="1"/>
  </si>
  <si>
    <t>補給</t>
    <rPh sb="0" eb="2">
      <t>＠ホキュウ</t>
    </rPh>
    <phoneticPr fontId="1"/>
  </si>
  <si>
    <t>経済力</t>
  </si>
  <si>
    <t>経済力</t>
    <rPh sb="0" eb="3">
      <t>ケイザイリョク</t>
    </rPh>
    <phoneticPr fontId="1"/>
  </si>
  <si>
    <t>調息</t>
    <rPh sb="0" eb="2">
      <t>＠チョウソク</t>
    </rPh>
    <phoneticPr fontId="1"/>
  </si>
  <si>
    <t>意気</t>
  </si>
  <si>
    <t>意気</t>
    <rPh sb="0" eb="2">
      <t>イキ</t>
    </rPh>
    <phoneticPr fontId="1"/>
  </si>
  <si>
    <t>烈気</t>
    <rPh sb="0" eb="2">
      <t>＠レッキ</t>
    </rPh>
    <phoneticPr fontId="1"/>
  </si>
  <si>
    <t>符帳</t>
    <rPh sb="0" eb="2">
      <t>＠フチョウ</t>
    </rPh>
    <phoneticPr fontId="1"/>
  </si>
  <si>
    <t>暗号術</t>
  </si>
  <si>
    <t>暗号術</t>
    <rPh sb="0" eb="3">
      <t>＠アンゴウジュツ</t>
    </rPh>
    <phoneticPr fontId="1"/>
  </si>
  <si>
    <t>覚悟</t>
    <rPh sb="0" eb="2">
      <t>＠カクゴ</t>
    </rPh>
    <phoneticPr fontId="1"/>
  </si>
  <si>
    <t>異形化</t>
  </si>
  <si>
    <t>異形化</t>
    <rPh sb="0" eb="3">
      <t>＠イギョウカ</t>
    </rPh>
    <phoneticPr fontId="1"/>
  </si>
  <si>
    <t>蛮歌</t>
    <rPh sb="0" eb="2">
      <t>＠バンカ</t>
    </rPh>
    <phoneticPr fontId="1"/>
  </si>
  <si>
    <t>言霊術</t>
  </si>
  <si>
    <t>言霊術</t>
    <rPh sb="0" eb="3">
      <t>＠コトダマジュツ</t>
    </rPh>
    <phoneticPr fontId="1"/>
  </si>
  <si>
    <t>占術</t>
    <rPh sb="0" eb="2">
      <t>＠センジュツ</t>
    </rPh>
    <phoneticPr fontId="1"/>
  </si>
  <si>
    <t>千里眼の術</t>
  </si>
  <si>
    <t>千里眼の術</t>
    <rPh sb="0" eb="3">
      <t>＠センリガン</t>
    </rPh>
    <rPh sb="4" eb="5">
      <t>ジュツ</t>
    </rPh>
    <phoneticPr fontId="1"/>
  </si>
  <si>
    <t>矢止めの術</t>
    <rPh sb="0" eb="2">
      <t>＠ヤド</t>
    </rPh>
    <rPh sb="4" eb="5">
      <t>ジュツ</t>
    </rPh>
    <phoneticPr fontId="1"/>
  </si>
  <si>
    <t>返し技</t>
    <rPh sb="0" eb="1">
      <t>＠カエ</t>
    </rPh>
    <rPh sb="2" eb="3">
      <t>ワザ</t>
    </rPh>
    <phoneticPr fontId="1"/>
  </si>
  <si>
    <t>誘導</t>
    <rPh sb="0" eb="2">
      <t>ユウドウ</t>
    </rPh>
    <phoneticPr fontId="1"/>
  </si>
  <si>
    <t>壊器術</t>
  </si>
  <si>
    <t>隠形術</t>
  </si>
  <si>
    <t>衣装術</t>
  </si>
  <si>
    <t>絡繰術</t>
  </si>
  <si>
    <t>水術</t>
  </si>
  <si>
    <t>針術</t>
  </si>
  <si>
    <t>仕込み</t>
  </si>
  <si>
    <t>縄術</t>
  </si>
  <si>
    <t>登術</t>
  </si>
  <si>
    <t>拷問術</t>
  </si>
  <si>
    <t>掘削術</t>
  </si>
  <si>
    <t>砲術</t>
  </si>
  <si>
    <t>手裏剣術</t>
  </si>
  <si>
    <t>手練</t>
  </si>
  <si>
    <t>歩法</t>
  </si>
  <si>
    <t>走法</t>
  </si>
  <si>
    <t>飛術</t>
  </si>
  <si>
    <t>刀術</t>
  </si>
  <si>
    <t>怪力</t>
  </si>
  <si>
    <t>生存術</t>
  </si>
  <si>
    <t>潜伏術</t>
  </si>
  <si>
    <t>変装術</t>
  </si>
  <si>
    <t>香術</t>
  </si>
  <si>
    <t>隠蔽術</t>
  </si>
  <si>
    <t>第六感</t>
  </si>
  <si>
    <t>医術</t>
  </si>
  <si>
    <t>毒術</t>
  </si>
  <si>
    <t>調査術</t>
  </si>
  <si>
    <t>詐術</t>
  </si>
  <si>
    <t>対人術</t>
  </si>
  <si>
    <t>遊芸</t>
  </si>
  <si>
    <t>九ノ一の術</t>
  </si>
  <si>
    <t>傀儡の術</t>
  </si>
  <si>
    <t>流言の術</t>
  </si>
  <si>
    <t>兵糧術</t>
  </si>
  <si>
    <t>鳥獣術</t>
  </si>
  <si>
    <t>野戦術</t>
  </si>
  <si>
    <t>地の利</t>
  </si>
  <si>
    <t>用兵術</t>
  </si>
  <si>
    <t>記憶術</t>
  </si>
  <si>
    <t>見敵術</t>
  </si>
  <si>
    <t>伝達術</t>
  </si>
  <si>
    <t>人脈</t>
  </si>
  <si>
    <t>召喚術</t>
  </si>
  <si>
    <t>死霊術</t>
  </si>
  <si>
    <t>結界術</t>
  </si>
  <si>
    <t>封術</t>
  </si>
  <si>
    <t>幻術</t>
  </si>
  <si>
    <t>瞳術</t>
  </si>
  <si>
    <t>憑依術</t>
  </si>
  <si>
    <t>呪術</t>
  </si>
  <si>
    <t>※選択</t>
    <rPh sb="1" eb="3">
      <t>センタク</t>
    </rPh>
    <phoneticPr fontId="1"/>
  </si>
  <si>
    <t>※自由</t>
  </si>
  <si>
    <t>※自由</t>
    <phoneticPr fontId="1"/>
  </si>
  <si>
    <r>
      <t>何か調子がおかしい。そのサイクルの間、</t>
    </r>
    <r>
      <rPr>
        <b/>
        <sz val="8"/>
        <color theme="1"/>
        <rFont val="ＭＳ Ｐゴシック"/>
        <family val="3"/>
        <charset val="128"/>
        <scheme val="minor"/>
      </rPr>
      <t>すべての行為判定にマイナス1の修正</t>
    </r>
    <r>
      <rPr>
        <sz val="8"/>
        <color theme="1"/>
        <rFont val="ＭＳ Ｐゴシック"/>
        <family val="2"/>
        <charset val="128"/>
        <scheme val="minor"/>
      </rPr>
      <t>がつく。</t>
    </r>
    <rPh sb="0" eb="1">
      <t>ナニ</t>
    </rPh>
    <rPh sb="2" eb="4">
      <t>チョウシ</t>
    </rPh>
    <rPh sb="17" eb="18">
      <t>アイダ</t>
    </rPh>
    <rPh sb="23" eb="27">
      <t>コウイハンテイ</t>
    </rPh>
    <rPh sb="34" eb="36">
      <t>シュウセイ</t>
    </rPh>
    <phoneticPr fontId="1"/>
  </si>
  <si>
    <r>
      <t>しまった！　</t>
    </r>
    <r>
      <rPr>
        <b/>
        <sz val="8"/>
        <color theme="1"/>
        <rFont val="ＭＳ Ｐゴシック"/>
        <family val="3"/>
        <charset val="128"/>
        <scheme val="minor"/>
      </rPr>
      <t>好きな忍具を一つ失ってしまう</t>
    </r>
    <r>
      <rPr>
        <sz val="8"/>
        <color theme="1"/>
        <rFont val="ＭＳ Ｐゴシック"/>
        <family val="2"/>
        <charset val="128"/>
        <scheme val="minor"/>
      </rPr>
      <t>。</t>
    </r>
    <rPh sb="6" eb="7">
      <t>ス</t>
    </rPh>
    <rPh sb="9" eb="11">
      <t>ニング</t>
    </rPh>
    <rPh sb="12" eb="13">
      <t>ヒト</t>
    </rPh>
    <rPh sb="14" eb="15">
      <t>ウシナ</t>
    </rPh>
    <phoneticPr fontId="1"/>
  </si>
  <si>
    <r>
      <t>情報が漏れる！　</t>
    </r>
    <r>
      <rPr>
        <b/>
        <sz val="8"/>
        <color theme="1"/>
        <rFont val="ＭＳ Ｐゴシック"/>
        <family val="3"/>
        <charset val="128"/>
        <scheme val="minor"/>
      </rPr>
      <t>あなた以外のキャラクターは、あなたの持っている【秘密】か【居所】の中から、好きなものをそれぞれ一つ知ることができる</t>
    </r>
    <r>
      <rPr>
        <sz val="8"/>
        <color theme="1"/>
        <rFont val="ＭＳ Ｐゴシック"/>
        <family val="2"/>
        <charset val="128"/>
        <scheme val="minor"/>
      </rPr>
      <t>。</t>
    </r>
    <rPh sb="0" eb="2">
      <t>ジョウホウ</t>
    </rPh>
    <rPh sb="3" eb="4">
      <t>モ</t>
    </rPh>
    <rPh sb="11" eb="13">
      <t>イガイ</t>
    </rPh>
    <rPh sb="26" eb="27">
      <t>モ</t>
    </rPh>
    <rPh sb="31" eb="35">
      <t>ヒミツ</t>
    </rPh>
    <rPh sb="36" eb="40">
      <t>イドコロ</t>
    </rPh>
    <rPh sb="41" eb="42">
      <t>ナカ</t>
    </rPh>
    <rPh sb="45" eb="46">
      <t>ス</t>
    </rPh>
    <rPh sb="55" eb="56">
      <t>ヒト</t>
    </rPh>
    <rPh sb="57" eb="58">
      <t>シ</t>
    </rPh>
    <phoneticPr fontId="1"/>
  </si>
  <si>
    <r>
      <t>油断した！　術の制御に失敗し、</t>
    </r>
    <r>
      <rPr>
        <b/>
        <sz val="8"/>
        <color theme="1"/>
        <rFont val="ＭＳ Ｐゴシック"/>
        <family val="3"/>
        <charset val="128"/>
        <scheme val="minor"/>
      </rPr>
      <t>好きな【生命力】を1点失う</t>
    </r>
    <r>
      <rPr>
        <sz val="8"/>
        <color theme="1"/>
        <rFont val="ＭＳ Ｐゴシック"/>
        <family val="2"/>
        <charset val="128"/>
        <scheme val="minor"/>
      </rPr>
      <t>。</t>
    </r>
    <rPh sb="0" eb="2">
      <t>ユダン</t>
    </rPh>
    <rPh sb="6" eb="7">
      <t>ジュツ</t>
    </rPh>
    <rPh sb="8" eb="10">
      <t>セイギョ</t>
    </rPh>
    <rPh sb="11" eb="13">
      <t>シッパイ</t>
    </rPh>
    <rPh sb="15" eb="16">
      <t>ス</t>
    </rPh>
    <rPh sb="18" eb="23">
      <t>セイメイリョク</t>
    </rPh>
    <rPh sb="25" eb="26">
      <t>テン</t>
    </rPh>
    <rPh sb="26" eb="27">
      <t>ウシナ</t>
    </rPh>
    <phoneticPr fontId="1"/>
  </si>
  <si>
    <r>
      <t>敵の陰謀か？　罠にかかり、</t>
    </r>
    <r>
      <rPr>
        <b/>
        <sz val="8"/>
        <color theme="1"/>
        <rFont val="ＭＳ Ｐゴシック"/>
        <family val="3"/>
        <charset val="128"/>
        <scheme val="minor"/>
      </rPr>
      <t>ランダムに選んだ変調一つを受ける</t>
    </r>
    <r>
      <rPr>
        <sz val="8"/>
        <color theme="1"/>
        <rFont val="ＭＳ Ｐゴシック"/>
        <family val="2"/>
        <charset val="128"/>
        <scheme val="minor"/>
      </rPr>
      <t>。変調は、変調表で決定すること。</t>
    </r>
    <rPh sb="0" eb="1">
      <t>テキ</t>
    </rPh>
    <rPh sb="2" eb="4">
      <t>インボウ</t>
    </rPh>
    <rPh sb="7" eb="8">
      <t>ワナ</t>
    </rPh>
    <rPh sb="18" eb="19">
      <t>エラ</t>
    </rPh>
    <rPh sb="21" eb="23">
      <t>ヘンチョウ</t>
    </rPh>
    <rPh sb="23" eb="24">
      <t>ヒト</t>
    </rPh>
    <rPh sb="26" eb="27">
      <t>ウ</t>
    </rPh>
    <rPh sb="30" eb="32">
      <t>ヘンチョウ</t>
    </rPh>
    <rPh sb="34" eb="36">
      <t>ヘンチョウ</t>
    </rPh>
    <rPh sb="36" eb="37">
      <t>ヒョウ</t>
    </rPh>
    <rPh sb="38" eb="40">
      <t>ケッテイ</t>
    </rPh>
    <phoneticPr fontId="1"/>
  </si>
  <si>
    <t>痛打</t>
    <rPh sb="0" eb="2">
      <t>ツウダ</t>
    </rPh>
    <phoneticPr fontId="1"/>
  </si>
  <si>
    <t>※好きな器術</t>
    <rPh sb="1" eb="2">
      <t>ス</t>
    </rPh>
    <rPh sb="4" eb="5">
      <t>キ</t>
    </rPh>
    <rPh sb="5" eb="6">
      <t>ジュツ</t>
    </rPh>
    <phoneticPr fontId="1"/>
  </si>
  <si>
    <t>作戦指揮</t>
    <rPh sb="0" eb="2">
      <t>サクセン</t>
    </rPh>
    <rPh sb="2" eb="4">
      <t>シキ</t>
    </rPh>
    <phoneticPr fontId="1"/>
  </si>
  <si>
    <t>※好きな戦術</t>
    <rPh sb="1" eb="2">
      <t>ス</t>
    </rPh>
    <rPh sb="4" eb="5">
      <t>セン</t>
    </rPh>
    <rPh sb="5" eb="6">
      <t>ジュツ</t>
    </rPh>
    <phoneticPr fontId="1"/>
  </si>
  <si>
    <t>凶手</t>
    <rPh sb="0" eb="2">
      <t>キョウシュ</t>
    </rPh>
    <phoneticPr fontId="1"/>
  </si>
  <si>
    <t>※好きな体術</t>
    <rPh sb="1" eb="2">
      <t>ス</t>
    </rPh>
    <rPh sb="4" eb="6">
      <t>タイジュツ</t>
    </rPh>
    <phoneticPr fontId="1"/>
  </si>
  <si>
    <t>身かわしの術</t>
    <rPh sb="0" eb="1">
      <t>ミ</t>
    </rPh>
    <rPh sb="5" eb="6">
      <t>ジュツ</t>
    </rPh>
    <phoneticPr fontId="1"/>
  </si>
  <si>
    <t>※好きな忍術</t>
    <rPh sb="1" eb="2">
      <t>ス</t>
    </rPh>
    <rPh sb="4" eb="6">
      <t>ニンジュツ</t>
    </rPh>
    <phoneticPr fontId="1"/>
  </si>
  <si>
    <t>感情操作</t>
    <rPh sb="0" eb="2">
      <t>カンジョウ</t>
    </rPh>
    <rPh sb="2" eb="4">
      <t>ソウサ</t>
    </rPh>
    <phoneticPr fontId="1"/>
  </si>
  <si>
    <t>※好きな謀術</t>
    <rPh sb="1" eb="2">
      <t>ス</t>
    </rPh>
    <rPh sb="4" eb="5">
      <t>ボウ</t>
    </rPh>
    <rPh sb="5" eb="6">
      <t>ジュツ</t>
    </rPh>
    <phoneticPr fontId="1"/>
  </si>
  <si>
    <t>プロット制限</t>
    <rPh sb="4" eb="6">
      <t>セイゲン</t>
    </rPh>
    <phoneticPr fontId="1"/>
  </si>
  <si>
    <t>※好きな妖術</t>
    <rPh sb="1" eb="2">
      <t>ス</t>
    </rPh>
    <rPh sb="4" eb="5">
      <t>ヨウ</t>
    </rPh>
    <rPh sb="5" eb="6">
      <t>ジュツ</t>
    </rPh>
    <phoneticPr fontId="1"/>
  </si>
  <si>
    <t>艶花</t>
    <rPh sb="0" eb="2">
      <t>＠アデハナ</t>
    </rPh>
    <phoneticPr fontId="1"/>
  </si>
  <si>
    <t>可変</t>
    <rPh sb="0" eb="2">
      <t>カヘン</t>
    </rPh>
    <phoneticPr fontId="1"/>
  </si>
  <si>
    <t>開眼</t>
    <rPh sb="0" eb="2">
      <t>カイガン</t>
    </rPh>
    <phoneticPr fontId="1"/>
  </si>
  <si>
    <t>海原</t>
    <rPh sb="0" eb="2">
      <t>ウナバラ</t>
    </rPh>
    <phoneticPr fontId="1"/>
  </si>
  <si>
    <t>水術</t>
    <rPh sb="0" eb="1">
      <t>スイ</t>
    </rPh>
    <rPh sb="1" eb="2">
      <t>ジュツ</t>
    </rPh>
    <phoneticPr fontId="1"/>
  </si>
  <si>
    <t>技縛</t>
    <rPh sb="0" eb="1">
      <t>ワザ</t>
    </rPh>
    <rPh sb="1" eb="2">
      <t>シバ</t>
    </rPh>
    <phoneticPr fontId="1"/>
  </si>
  <si>
    <t>封術</t>
    <rPh sb="0" eb="1">
      <t>フウ</t>
    </rPh>
    <rPh sb="1" eb="2">
      <t>ジュツ</t>
    </rPh>
    <phoneticPr fontId="1"/>
  </si>
  <si>
    <t>魂呑</t>
    <rPh sb="0" eb="2">
      <t>＠タマノミ</t>
    </rPh>
    <phoneticPr fontId="1"/>
  </si>
  <si>
    <t>見敵術</t>
    <rPh sb="0" eb="1">
      <t>ケン</t>
    </rPh>
    <rPh sb="1" eb="2">
      <t>テキ</t>
    </rPh>
    <rPh sb="2" eb="3">
      <t>ジュツ</t>
    </rPh>
    <phoneticPr fontId="1"/>
  </si>
  <si>
    <t>口寄せ</t>
    <rPh sb="0" eb="2">
      <t>クチヨ</t>
    </rPh>
    <phoneticPr fontId="1"/>
  </si>
  <si>
    <t>召喚術</t>
    <rPh sb="0" eb="2">
      <t>ショウカン</t>
    </rPh>
    <rPh sb="2" eb="3">
      <t>ジュツ</t>
    </rPh>
    <phoneticPr fontId="1"/>
  </si>
  <si>
    <t>霞身</t>
    <rPh sb="0" eb="2">
      <t>＠カスミ</t>
    </rPh>
    <phoneticPr fontId="1"/>
  </si>
  <si>
    <t>装備</t>
    <rPh sb="0" eb="2">
      <t>ソウビ</t>
    </rPh>
    <phoneticPr fontId="1"/>
  </si>
  <si>
    <t>飢渇</t>
    <rPh sb="0" eb="2">
      <t>＠キカツ</t>
    </rPh>
    <phoneticPr fontId="1"/>
  </si>
  <si>
    <t>軍師</t>
    <rPh sb="0" eb="2">
      <t>グンシ</t>
    </rPh>
    <phoneticPr fontId="1"/>
  </si>
  <si>
    <t>涓滴</t>
    <rPh sb="0" eb="2">
      <t>＠ケンテキ</t>
    </rPh>
    <phoneticPr fontId="1"/>
  </si>
  <si>
    <t>神通力</t>
    <rPh sb="0" eb="2">
      <t>ジンツウ</t>
    </rPh>
    <rPh sb="2" eb="3">
      <t>リキ</t>
    </rPh>
    <phoneticPr fontId="1"/>
  </si>
  <si>
    <t>頑健※</t>
    <rPh sb="0" eb="2">
      <t>ガンケン</t>
    </rPh>
    <phoneticPr fontId="1"/>
  </si>
  <si>
    <t>達人※</t>
    <rPh sb="0" eb="2">
      <t>タツジン</t>
    </rPh>
    <phoneticPr fontId="1"/>
  </si>
  <si>
    <t>射撃戦攻撃※</t>
    <rPh sb="0" eb="5">
      <t>シャゲキセンコウゲキ</t>
    </rPh>
    <phoneticPr fontId="1"/>
  </si>
  <si>
    <t>集団戦攻撃※</t>
    <rPh sb="0" eb="2">
      <t>シュウダン</t>
    </rPh>
    <rPh sb="2" eb="3">
      <t>セン</t>
    </rPh>
    <rPh sb="3" eb="5">
      <t>コウゲキ</t>
    </rPh>
    <phoneticPr fontId="1"/>
  </si>
  <si>
    <t>接近戦攻撃※</t>
    <rPh sb="0" eb="3">
      <t>セッキンセン</t>
    </rPh>
    <rPh sb="3" eb="5">
      <t>コウゲキ</t>
    </rPh>
    <phoneticPr fontId="1"/>
  </si>
  <si>
    <t>破術※</t>
    <rPh sb="0" eb="2">
      <t>＠ハジュツ</t>
    </rPh>
    <phoneticPr fontId="1"/>
  </si>
  <si>
    <t>翼煙管</t>
    <rPh sb="0" eb="1">
      <t>ツバサ</t>
    </rPh>
    <rPh sb="1" eb="3">
      <t>キセル</t>
    </rPh>
    <phoneticPr fontId="1"/>
  </si>
  <si>
    <t>偸業</t>
    <rPh sb="0" eb="2">
      <t>＠ヌスミワザ</t>
    </rPh>
    <phoneticPr fontId="1"/>
  </si>
  <si>
    <t>配下</t>
    <rPh sb="0" eb="2">
      <t>＠ハイカ</t>
    </rPh>
    <phoneticPr fontId="1"/>
  </si>
  <si>
    <t>博識※</t>
    <rPh sb="0" eb="2">
      <t>ハクシキ</t>
    </rPh>
    <phoneticPr fontId="1"/>
  </si>
  <si>
    <t>斑猫</t>
    <rPh sb="0" eb="2">
      <t>ハンミョウ</t>
    </rPh>
    <phoneticPr fontId="1"/>
  </si>
  <si>
    <t>一角</t>
    <rPh sb="0" eb="2">
      <t>＠ヒトツキ</t>
    </rPh>
    <phoneticPr fontId="1"/>
  </si>
  <si>
    <t>一休庵</t>
    <rPh sb="0" eb="3">
      <t>＠ヒトヤスミノイオリ</t>
    </rPh>
    <phoneticPr fontId="1"/>
  </si>
  <si>
    <t>武芸</t>
    <rPh sb="0" eb="2">
      <t>ブゲイ</t>
    </rPh>
    <phoneticPr fontId="1"/>
  </si>
  <si>
    <t>無双</t>
    <rPh sb="0" eb="2">
      <t>ムソウ</t>
    </rPh>
    <phoneticPr fontId="1"/>
  </si>
  <si>
    <t>木蓮</t>
    <rPh sb="0" eb="2">
      <t>モクレン</t>
    </rPh>
    <phoneticPr fontId="1"/>
  </si>
  <si>
    <t>揺音</t>
    <rPh sb="0" eb="2">
      <t>＠ユリネ</t>
    </rPh>
    <phoneticPr fontId="1"/>
  </si>
  <si>
    <t>息吹</t>
    <rPh sb="0" eb="2">
      <t>イブキ</t>
    </rPh>
    <phoneticPr fontId="1"/>
  </si>
  <si>
    <t>虚空蔵</t>
    <rPh sb="0" eb="3">
      <t>＠コクウゾウ</t>
    </rPh>
    <phoneticPr fontId="1"/>
  </si>
  <si>
    <t>彼岸</t>
    <rPh sb="0" eb="2">
      <t>＠ヒガン</t>
    </rPh>
    <phoneticPr fontId="1"/>
  </si>
  <si>
    <t>不動</t>
    <rPh sb="0" eb="2">
      <t>フドウ</t>
    </rPh>
    <phoneticPr fontId="1"/>
  </si>
  <si>
    <t>閻魔</t>
    <rPh sb="0" eb="2">
      <t>エンマ</t>
    </rPh>
    <phoneticPr fontId="1"/>
  </si>
  <si>
    <t>疾風</t>
    <rPh sb="0" eb="2">
      <t>ハヤテ</t>
    </rPh>
    <phoneticPr fontId="1"/>
  </si>
  <si>
    <t>備考（自由記述）</t>
    <rPh sb="0" eb="2">
      <t>ビコウ</t>
    </rPh>
    <rPh sb="3" eb="5">
      <t>ジユウ</t>
    </rPh>
    <rPh sb="5" eb="7">
      <t>キジュツ</t>
    </rPh>
    <phoneticPr fontId="1"/>
  </si>
  <si>
    <t>斜歯忍軍</t>
    <rPh sb="0" eb="4">
      <t>＠ハスバニングン</t>
    </rPh>
    <phoneticPr fontId="1"/>
  </si>
  <si>
    <t>鍔鑿組</t>
    <rPh sb="0" eb="3">
      <t>＠ツバノミグミ</t>
    </rPh>
    <phoneticPr fontId="1"/>
  </si>
  <si>
    <t>大槌群</t>
    <rPh sb="0" eb="3">
      <t>＠オオヅチグン</t>
    </rPh>
    <phoneticPr fontId="1"/>
  </si>
  <si>
    <t>指矩班</t>
    <rPh sb="0" eb="3">
      <t>＠サシガネハン</t>
    </rPh>
    <phoneticPr fontId="1"/>
  </si>
  <si>
    <t>御釘衆</t>
    <rPh sb="0" eb="3">
      <t>＠オクギシュウ</t>
    </rPh>
    <phoneticPr fontId="1"/>
  </si>
  <si>
    <t>鞍馬神流</t>
    <rPh sb="0" eb="4">
      <t>＠クラマシンリュウ</t>
    </rPh>
    <phoneticPr fontId="1"/>
  </si>
  <si>
    <t>廻鴉</t>
    <rPh sb="0" eb="2">
      <t>＠マワリガラス</t>
    </rPh>
    <phoneticPr fontId="1"/>
  </si>
  <si>
    <t>バヨネット</t>
    <phoneticPr fontId="1"/>
  </si>
  <si>
    <t>魔王流</t>
    <rPh sb="0" eb="3">
      <t>＠マオウリュウ</t>
    </rPh>
    <phoneticPr fontId="1"/>
  </si>
  <si>
    <t>蓮華王拳</t>
    <rPh sb="0" eb="4">
      <t>＠レンゲオウケン</t>
    </rPh>
    <phoneticPr fontId="1"/>
  </si>
  <si>
    <t>ハグレモノ</t>
    <phoneticPr fontId="1"/>
  </si>
  <si>
    <t>夜顔</t>
    <rPh sb="0" eb="2">
      <t>＠ヨルガオ</t>
    </rPh>
    <phoneticPr fontId="1"/>
  </si>
  <si>
    <t>No.9</t>
    <phoneticPr fontId="1"/>
  </si>
  <si>
    <t>世界忍者連合</t>
    <rPh sb="0" eb="6">
      <t>＠セカイニンジャレンゴウ</t>
    </rPh>
    <phoneticPr fontId="1"/>
  </si>
  <si>
    <t>影絵座</t>
    <rPh sb="0" eb="3">
      <t>＠カゲエザ</t>
    </rPh>
    <phoneticPr fontId="1"/>
  </si>
  <si>
    <t>不知火</t>
    <rPh sb="0" eb="3">
      <t>＠シラヌイ</t>
    </rPh>
    <phoneticPr fontId="1"/>
  </si>
  <si>
    <t>咎眼流</t>
    <rPh sb="0" eb="3">
      <t>＠トガメリュウ</t>
    </rPh>
    <phoneticPr fontId="1"/>
  </si>
  <si>
    <t>ブレーメン</t>
    <phoneticPr fontId="1"/>
  </si>
  <si>
    <t>比良坂機関</t>
    <rPh sb="0" eb="5">
      <t>＠ヒラサカキカン</t>
    </rPh>
    <phoneticPr fontId="1"/>
  </si>
  <si>
    <t>常夜</t>
    <rPh sb="0" eb="2">
      <t>＠トコヨ</t>
    </rPh>
    <phoneticPr fontId="1"/>
  </si>
  <si>
    <t>醜女衆</t>
    <rPh sb="0" eb="3">
      <t>＠シコメシュウ</t>
    </rPh>
    <phoneticPr fontId="1"/>
  </si>
  <si>
    <t>公安隠密局</t>
    <rPh sb="0" eb="5">
      <t>＠コウアンオンミツキョク</t>
    </rPh>
    <phoneticPr fontId="1"/>
  </si>
  <si>
    <t>麝香会総合病院</t>
    <rPh sb="0" eb="7">
      <t>＠ジャコウカイソウゴウビョウイン</t>
    </rPh>
    <phoneticPr fontId="1"/>
  </si>
  <si>
    <t>私立御斎学園</t>
    <rPh sb="0" eb="6">
      <t>＠シリツオトギガクエン</t>
    </rPh>
    <phoneticPr fontId="1"/>
  </si>
  <si>
    <t>特命臨時教職員派遣委員会</t>
    <rPh sb="0" eb="12">
      <t>＠トクメイリンジキョウショクインハケンイインカイ</t>
    </rPh>
    <phoneticPr fontId="1"/>
  </si>
  <si>
    <t>御斎学園生徒会</t>
    <rPh sb="0" eb="7">
      <t>＠オトギガクエンセイトカイ</t>
    </rPh>
    <phoneticPr fontId="1"/>
  </si>
  <si>
    <t>私立多羅尾女学院</t>
    <rPh sb="0" eb="8">
      <t>＠シリツタラオジョガクイン</t>
    </rPh>
    <phoneticPr fontId="1"/>
  </si>
  <si>
    <t>旧校舎管理委員会</t>
    <rPh sb="0" eb="8">
      <t>＠キュウコウシャカンリイインカイ</t>
    </rPh>
    <phoneticPr fontId="1"/>
  </si>
  <si>
    <t>隠忍の血統</t>
    <rPh sb="0" eb="2">
      <t>＠オニ</t>
    </rPh>
    <rPh sb="3" eb="5">
      <t>ケットウ</t>
    </rPh>
    <phoneticPr fontId="1"/>
  </si>
  <si>
    <t>土蜘蛛</t>
    <rPh sb="0" eb="3">
      <t>＠ツチグモ</t>
    </rPh>
    <phoneticPr fontId="1"/>
  </si>
  <si>
    <t>血社</t>
    <rPh sb="0" eb="2">
      <t>＠シエシャー</t>
    </rPh>
    <phoneticPr fontId="1"/>
  </si>
  <si>
    <t>凶尾</t>
    <rPh sb="0" eb="2">
      <t>＠マガツビ</t>
    </rPh>
    <phoneticPr fontId="1"/>
  </si>
  <si>
    <t>長耳</t>
    <rPh sb="0" eb="2">
      <t>＠ナガミミ</t>
    </rPh>
    <phoneticPr fontId="1"/>
  </si>
  <si>
    <t>ACES</t>
    <phoneticPr fontId="1"/>
  </si>
  <si>
    <t>指輪の公卿家</t>
    <rPh sb="0" eb="2">
      <t>＠ユビワ</t>
    </rPh>
    <rPh sb="3" eb="6">
      <t>クギョウケ</t>
    </rPh>
    <phoneticPr fontId="1"/>
  </si>
  <si>
    <t>罪喰い人</t>
    <rPh sb="0" eb="2">
      <t>＠ツミク</t>
    </rPh>
    <rPh sb="3" eb="4">
      <t>ビト</t>
    </rPh>
    <phoneticPr fontId="1"/>
  </si>
  <si>
    <t>龍宮</t>
    <rPh sb="0" eb="1">
      <t>リュウ</t>
    </rPh>
    <rPh sb="1" eb="2">
      <t>グウ</t>
    </rPh>
    <phoneticPr fontId="1"/>
  </si>
  <si>
    <t>輪廻の蛇</t>
    <rPh sb="0" eb="2">
      <t>＠リンネ</t>
    </rPh>
    <rPh sb="3" eb="4">
      <t>ヘビ</t>
    </rPh>
    <phoneticPr fontId="1"/>
  </si>
  <si>
    <t>百器夜行</t>
    <rPh sb="0" eb="4">
      <t>＠ヒャッキヤコウ</t>
    </rPh>
    <phoneticPr fontId="1"/>
  </si>
  <si>
    <t>感情に動かされず、任務をまっとうする。</t>
    <rPh sb="0" eb="2">
      <t>カンジョウ</t>
    </rPh>
    <rPh sb="3" eb="4">
      <t>ウゴ</t>
    </rPh>
    <rPh sb="9" eb="11">
      <t>ニンム</t>
    </rPh>
    <phoneticPr fontId="1"/>
  </si>
  <si>
    <t>忍具をうまく使う。</t>
    <rPh sb="0" eb="1">
      <t>ニン</t>
    </rPh>
    <rPh sb="1" eb="2">
      <t>グ</t>
    </rPh>
    <rPh sb="6" eb="7">
      <t>ツカ</t>
    </rPh>
    <phoneticPr fontId="1"/>
  </si>
  <si>
    <t>歴史の流れに干渉しない。</t>
    <rPh sb="0" eb="2">
      <t>レキシ</t>
    </rPh>
    <rPh sb="3" eb="4">
      <t>ナガ</t>
    </rPh>
    <rPh sb="6" eb="8">
      <t>カンショウ</t>
    </rPh>
    <phoneticPr fontId="1"/>
  </si>
  <si>
    <t>「忍びの世」を乱す者を倒す。</t>
    <rPh sb="1" eb="2">
      <t>シノ</t>
    </rPh>
    <rPh sb="4" eb="5">
      <t>ヨ</t>
    </rPh>
    <rPh sb="7" eb="8">
      <t>ミダ</t>
    </rPh>
    <rPh sb="9" eb="10">
      <t>モノ</t>
    </rPh>
    <rPh sb="11" eb="12">
      <t>タオ</t>
    </rPh>
    <phoneticPr fontId="1"/>
  </si>
  <si>
    <t>一人で複数の敵に勝つ。</t>
    <rPh sb="0" eb="2">
      <t>ヒトリ</t>
    </rPh>
    <rPh sb="3" eb="5">
      <t>フクスウ</t>
    </rPh>
    <rPh sb="6" eb="7">
      <t>テキ</t>
    </rPh>
    <rPh sb="8" eb="9">
      <t>カ</t>
    </rPh>
    <phoneticPr fontId="1"/>
  </si>
  <si>
    <t>魔物を殺す。</t>
    <rPh sb="0" eb="2">
      <t>マモノ</t>
    </rPh>
    <rPh sb="3" eb="4">
      <t>コロ</t>
    </rPh>
    <phoneticPr fontId="1"/>
  </si>
  <si>
    <t>妖魔を討ち、弱き人々を守る。</t>
    <rPh sb="0" eb="2">
      <t>ヨウマ</t>
    </rPh>
    <rPh sb="3" eb="4">
      <t>ウ</t>
    </rPh>
    <rPh sb="6" eb="7">
      <t>ヨワ</t>
    </rPh>
    <rPh sb="8" eb="10">
      <t>ヒトビト</t>
    </rPh>
    <rPh sb="11" eb="12">
      <t>マモ</t>
    </rPh>
    <phoneticPr fontId="1"/>
  </si>
  <si>
    <t>依頼の目標を殺す。</t>
    <rPh sb="0" eb="2">
      <t>イライ</t>
    </rPh>
    <rPh sb="3" eb="5">
      <t>モクヒョウ</t>
    </rPh>
    <rPh sb="6" eb="7">
      <t>コロ</t>
    </rPh>
    <phoneticPr fontId="1"/>
  </si>
  <si>
    <t>再び「忍びの世」と関わる動機を探す。</t>
    <rPh sb="0" eb="1">
      <t>フタタ</t>
    </rPh>
    <rPh sb="3" eb="4">
      <t>シノ</t>
    </rPh>
    <rPh sb="6" eb="7">
      <t>ヨ</t>
    </rPh>
    <rPh sb="9" eb="10">
      <t>カカ</t>
    </rPh>
    <rPh sb="12" eb="14">
      <t>ドウキ</t>
    </rPh>
    <rPh sb="15" eb="16">
      <t>サガ</t>
    </rPh>
    <phoneticPr fontId="1"/>
  </si>
  <si>
    <t>自分たちの実力を忍びの世に喧伝する。</t>
    <rPh sb="0" eb="2">
      <t>ジブン</t>
    </rPh>
    <rPh sb="5" eb="7">
      <t>ジツリョク</t>
    </rPh>
    <rPh sb="8" eb="9">
      <t>シノ</t>
    </rPh>
    <rPh sb="11" eb="12">
      <t>ヨ</t>
    </rPh>
    <rPh sb="13" eb="15">
      <t>ケンデン</t>
    </rPh>
    <phoneticPr fontId="1"/>
  </si>
  <si>
    <t>誰にも縛られず、自分の意志で戦う。</t>
    <rPh sb="0" eb="1">
      <t>ダレ</t>
    </rPh>
    <rPh sb="3" eb="4">
      <t>シバ</t>
    </rPh>
    <rPh sb="8" eb="10">
      <t>ジブン</t>
    </rPh>
    <rPh sb="11" eb="13">
      <t>イシ</t>
    </rPh>
    <rPh sb="14" eb="15">
      <t>タタカ</t>
    </rPh>
    <phoneticPr fontId="1"/>
  </si>
  <si>
    <t>仕えるに値する相手を見つける。</t>
    <rPh sb="0" eb="1">
      <t>ツカ</t>
    </rPh>
    <rPh sb="4" eb="5">
      <t>アタイ</t>
    </rPh>
    <rPh sb="7" eb="9">
      <t>アイテ</t>
    </rPh>
    <rPh sb="10" eb="11">
      <t>ミ</t>
    </rPh>
    <phoneticPr fontId="1"/>
  </si>
  <si>
    <t>日本の国益を守る。</t>
    <rPh sb="0" eb="2">
      <t>ニホン</t>
    </rPh>
    <rPh sb="3" eb="5">
      <t>コクエキ</t>
    </rPh>
    <rPh sb="6" eb="7">
      <t>マモ</t>
    </rPh>
    <phoneticPr fontId="1"/>
  </si>
  <si>
    <t>愛と死を等しく与える。</t>
    <rPh sb="0" eb="1">
      <t>アイ</t>
    </rPh>
    <rPh sb="2" eb="3">
      <t>シ</t>
    </rPh>
    <rPh sb="4" eb="5">
      <t>ヒト</t>
    </rPh>
    <rPh sb="7" eb="8">
      <t>アタ</t>
    </rPh>
    <phoneticPr fontId="1"/>
  </si>
  <si>
    <t>男性に負けない。</t>
    <rPh sb="0" eb="2">
      <t>ダンセイ</t>
    </rPh>
    <rPh sb="3" eb="4">
      <t>マ</t>
    </rPh>
    <phoneticPr fontId="1"/>
  </si>
  <si>
    <t>死者たちの眠りを護る。</t>
    <rPh sb="0" eb="2">
      <t>シシャ</t>
    </rPh>
    <rPh sb="5" eb="6">
      <t>ネム</t>
    </rPh>
    <rPh sb="8" eb="9">
      <t>マモ</t>
    </rPh>
    <phoneticPr fontId="1"/>
  </si>
  <si>
    <t>誰かの秘密を探す。</t>
    <rPh sb="0" eb="1">
      <t>ダレ</t>
    </rPh>
    <rPh sb="3" eb="5">
      <t>ヒミツ</t>
    </rPh>
    <rPh sb="6" eb="7">
      <t>サガ</t>
    </rPh>
    <phoneticPr fontId="1"/>
  </si>
  <si>
    <t>誰かを正しい方向に導く。</t>
    <rPh sb="0" eb="1">
      <t>ダレ</t>
    </rPh>
    <rPh sb="3" eb="4">
      <t>タダ</t>
    </rPh>
    <rPh sb="6" eb="8">
      <t>ホウコウ</t>
    </rPh>
    <rPh sb="9" eb="10">
      <t>ミチビ</t>
    </rPh>
    <phoneticPr fontId="1"/>
  </si>
  <si>
    <t>御斎学園生徒の見本となる行動をとる。</t>
    <rPh sb="0" eb="4">
      <t>＠オトギガクエン</t>
    </rPh>
    <rPh sb="4" eb="6">
      <t>セイト</t>
    </rPh>
    <rPh sb="7" eb="9">
      <t>ミホン</t>
    </rPh>
    <rPh sb="12" eb="14">
      <t>コウドウ</t>
    </rPh>
    <phoneticPr fontId="1"/>
  </si>
  <si>
    <t>男性を手玉にとる。</t>
    <rPh sb="0" eb="2">
      <t>ダンセイ</t>
    </rPh>
    <rPh sb="3" eb="5">
      <t>テダマ</t>
    </rPh>
    <phoneticPr fontId="1"/>
  </si>
  <si>
    <t>旧校舎を守る。</t>
    <rPh sb="0" eb="3">
      <t>キュウコウシャ</t>
    </rPh>
    <rPh sb="4" eb="5">
      <t>マモ</t>
    </rPh>
    <phoneticPr fontId="1"/>
  </si>
  <si>
    <t>現政府に痛手を与える。</t>
    <rPh sb="0" eb="3">
      <t>ゲンセイフ</t>
    </rPh>
    <rPh sb="4" eb="5">
      <t>イタ</t>
    </rPh>
    <rPh sb="5" eb="6">
      <t>テ</t>
    </rPh>
    <rPh sb="7" eb="8">
      <t>アタ</t>
    </rPh>
    <phoneticPr fontId="1"/>
  </si>
  <si>
    <t>才能ある人物を見つけ仲間にする。</t>
    <rPh sb="0" eb="2">
      <t>サイノウ</t>
    </rPh>
    <rPh sb="4" eb="6">
      <t>ジンブツ</t>
    </rPh>
    <rPh sb="7" eb="8">
      <t>ミ</t>
    </rPh>
    <rPh sb="10" eb="12">
      <t>ナカマ</t>
    </rPh>
    <phoneticPr fontId="1"/>
  </si>
  <si>
    <t>気高く生きる。</t>
    <rPh sb="0" eb="2">
      <t>ケダカ</t>
    </rPh>
    <rPh sb="3" eb="4">
      <t>イ</t>
    </rPh>
    <phoneticPr fontId="1"/>
  </si>
  <si>
    <t>故郷である異界へ帰還する。</t>
    <rPh sb="0" eb="2">
      <t>コキョウ</t>
    </rPh>
    <rPh sb="5" eb="7">
      <t>イカイ</t>
    </rPh>
    <rPh sb="8" eb="10">
      <t>キカン</t>
    </rPh>
    <phoneticPr fontId="1"/>
  </si>
  <si>
    <t>シノビガミの復活を阻止する。</t>
    <rPh sb="6" eb="8">
      <t>フッカツ</t>
    </rPh>
    <rPh sb="9" eb="11">
      <t>ソシ</t>
    </rPh>
    <phoneticPr fontId="1"/>
  </si>
  <si>
    <t>他の流派の「奥義の内容」を集める。</t>
    <rPh sb="0" eb="1">
      <t>ホカ</t>
    </rPh>
    <rPh sb="2" eb="4">
      <t>リュウハ</t>
    </rPh>
    <rPh sb="6" eb="8">
      <t>オウギ</t>
    </rPh>
    <rPh sb="9" eb="11">
      <t>ナイヨウ</t>
    </rPh>
    <rPh sb="13" eb="14">
      <t>アツ</t>
    </rPh>
    <phoneticPr fontId="1"/>
  </si>
  <si>
    <t>シノビガミ復活に関する情報を入手する。</t>
    <rPh sb="5" eb="7">
      <t>フッカツ</t>
    </rPh>
    <rPh sb="8" eb="9">
      <t>カン</t>
    </rPh>
    <rPh sb="11" eb="13">
      <t>ジョウホウ</t>
    </rPh>
    <rPh sb="14" eb="16">
      <t>ニュウシュ</t>
    </rPh>
    <phoneticPr fontId="1"/>
  </si>
  <si>
    <t>伊賀者</t>
    <rPh sb="0" eb="2">
      <t>イガ</t>
    </rPh>
    <rPh sb="2" eb="3">
      <t>モノ</t>
    </rPh>
    <phoneticPr fontId="1"/>
  </si>
  <si>
    <t>甲賀者</t>
    <rPh sb="0" eb="3">
      <t>＠コウガモノ</t>
    </rPh>
    <phoneticPr fontId="1"/>
  </si>
  <si>
    <t>裏柳生</t>
    <rPh sb="0" eb="3">
      <t>＠ウラヤギュウ</t>
    </rPh>
    <phoneticPr fontId="1"/>
  </si>
  <si>
    <t>根来衆</t>
    <rPh sb="0" eb="3">
      <t>＠ネゴロシュウ</t>
    </rPh>
    <phoneticPr fontId="1"/>
  </si>
  <si>
    <t>透波</t>
    <rPh sb="0" eb="2">
      <t>＠スッパ</t>
    </rPh>
    <phoneticPr fontId="1"/>
  </si>
  <si>
    <t>軒猿</t>
    <rPh sb="0" eb="2">
      <t>＠ノキザル</t>
    </rPh>
    <phoneticPr fontId="1"/>
  </si>
  <si>
    <t>乱波</t>
    <rPh sb="0" eb="2">
      <t>＠ラッパ</t>
    </rPh>
    <phoneticPr fontId="1"/>
  </si>
  <si>
    <t>突波</t>
    <rPh sb="0" eb="2">
      <t>＠トッパ</t>
    </rPh>
    <phoneticPr fontId="1"/>
  </si>
  <si>
    <t>雑賀衆</t>
    <rPh sb="0" eb="3">
      <t>＠サイガシュウ</t>
    </rPh>
    <phoneticPr fontId="1"/>
  </si>
  <si>
    <t>黒脛巾組</t>
    <rPh sb="0" eb="4">
      <t>＠クロハバキグミ</t>
    </rPh>
    <phoneticPr fontId="1"/>
  </si>
  <si>
    <t>座頭衆</t>
    <rPh sb="0" eb="3">
      <t>＠ザトウシュウ</t>
    </rPh>
    <phoneticPr fontId="1"/>
  </si>
  <si>
    <t>鉢屋衆</t>
    <rPh sb="0" eb="3">
      <t>＠ハチヤシュウ</t>
    </rPh>
    <phoneticPr fontId="1"/>
  </si>
  <si>
    <t>八房</t>
    <rPh sb="0" eb="2">
      <t>＠ヤツフサ</t>
    </rPh>
    <phoneticPr fontId="1"/>
  </si>
  <si>
    <t>黒鍬組</t>
    <rPh sb="0" eb="3">
      <t>＠クロクワグミ</t>
    </rPh>
    <phoneticPr fontId="1"/>
  </si>
  <si>
    <t>川並衆</t>
    <rPh sb="0" eb="3">
      <t>＠カワナミシュウ</t>
    </rPh>
    <phoneticPr fontId="1"/>
  </si>
  <si>
    <t>山潜り</t>
    <rPh sb="0" eb="2">
      <t>＠ヤマクグ</t>
    </rPh>
    <phoneticPr fontId="1"/>
  </si>
  <si>
    <t>花留陀衆</t>
    <rPh sb="0" eb="1">
      <t>ハナ</t>
    </rPh>
    <rPh sb="1" eb="2">
      <t>ル</t>
    </rPh>
    <rPh sb="2" eb="3">
      <t>ダ</t>
    </rPh>
    <rPh sb="3" eb="4">
      <t>シュウ</t>
    </rPh>
    <phoneticPr fontId="1"/>
  </si>
  <si>
    <t>金色庵</t>
    <rPh sb="0" eb="3">
      <t>＠コンジキアン</t>
    </rPh>
    <phoneticPr fontId="1"/>
  </si>
  <si>
    <t>宿儺衆</t>
    <rPh sb="0" eb="3">
      <t>＠スクナシュウ</t>
    </rPh>
    <phoneticPr fontId="1"/>
  </si>
  <si>
    <t>真言立川流</t>
    <rPh sb="0" eb="5">
      <t>＠シンゴンタチカワリュウ</t>
    </rPh>
    <phoneticPr fontId="1"/>
  </si>
  <si>
    <t>土御門家</t>
    <rPh sb="0" eb="4">
      <t>＠ツチミカドケ</t>
    </rPh>
    <phoneticPr fontId="1"/>
  </si>
  <si>
    <t>伴天連</t>
    <rPh sb="0" eb="3">
      <t>＠バテレン</t>
    </rPh>
    <phoneticPr fontId="1"/>
  </si>
  <si>
    <t>【使命】に忠実に、忍びとしての責務を果たす。</t>
    <rPh sb="0" eb="4">
      <t>＠シメイ</t>
    </rPh>
    <rPh sb="5" eb="7">
      <t>チュウジツ</t>
    </rPh>
    <rPh sb="9" eb="10">
      <t>シノ</t>
    </rPh>
    <rPh sb="15" eb="17">
      <t>セキム</t>
    </rPh>
    <rPh sb="18" eb="19">
      <t>ハ</t>
    </rPh>
    <phoneticPr fontId="1"/>
  </si>
  <si>
    <t>忍者をあざわらう者を倒す。</t>
    <rPh sb="0" eb="2">
      <t>ニンジャ</t>
    </rPh>
    <rPh sb="8" eb="9">
      <t>モノ</t>
    </rPh>
    <rPh sb="10" eb="11">
      <t>タオ</t>
    </rPh>
    <phoneticPr fontId="1"/>
  </si>
  <si>
    <t>徳川に仇なす者を倒す。</t>
    <rPh sb="0" eb="2">
      <t>トクガワ</t>
    </rPh>
    <rPh sb="3" eb="4">
      <t>アダ</t>
    </rPh>
    <rPh sb="6" eb="7">
      <t>モノ</t>
    </rPh>
    <rPh sb="8" eb="9">
      <t>タオ</t>
    </rPh>
    <phoneticPr fontId="1"/>
  </si>
  <si>
    <t>奥義でとどめをさす。</t>
    <rPh sb="0" eb="2">
      <t>オウギ</t>
    </rPh>
    <phoneticPr fontId="1"/>
  </si>
  <si>
    <t>優秀な忍者になりそうなものをスカウトする。</t>
    <rPh sb="0" eb="2">
      <t>ユウシュウ</t>
    </rPh>
    <rPh sb="3" eb="5">
      <t>ニンジャ</t>
    </rPh>
    <phoneticPr fontId="1"/>
  </si>
  <si>
    <t>自分の奥義を知られないようにする。知られた者は倒す。</t>
    <rPh sb="0" eb="2">
      <t>ジブン</t>
    </rPh>
    <rPh sb="3" eb="5">
      <t>オウギ</t>
    </rPh>
    <rPh sb="6" eb="7">
      <t>シ</t>
    </rPh>
    <rPh sb="17" eb="18">
      <t>シ</t>
    </rPh>
    <rPh sb="21" eb="22">
      <t>モノ</t>
    </rPh>
    <rPh sb="23" eb="24">
      <t>タオ</t>
    </rPh>
    <phoneticPr fontId="1"/>
  </si>
  <si>
    <t>敵対するものは容赦せずに倒す。</t>
    <rPh sb="0" eb="2">
      <t>テキタイ</t>
    </rPh>
    <rPh sb="7" eb="9">
      <t>ヨウシャ</t>
    </rPh>
    <rPh sb="12" eb="13">
      <t>タオ</t>
    </rPh>
    <phoneticPr fontId="1"/>
  </si>
  <si>
    <t>主君や上忍の命令を守る。</t>
    <rPh sb="0" eb="2">
      <t>シュクン</t>
    </rPh>
    <rPh sb="3" eb="5">
      <t>ジョウニン</t>
    </rPh>
    <rPh sb="6" eb="8">
      <t>メイレイ</t>
    </rPh>
    <rPh sb="9" eb="10">
      <t>マモ</t>
    </rPh>
    <phoneticPr fontId="1"/>
  </si>
  <si>
    <t>金を稼ぐ。</t>
    <rPh sb="0" eb="1">
      <t>カネ</t>
    </rPh>
    <rPh sb="2" eb="3">
      <t>カセ</t>
    </rPh>
    <phoneticPr fontId="1"/>
  </si>
  <si>
    <t>時間漂流者を捕獲、抹殺する。</t>
    <rPh sb="0" eb="2">
      <t>ジカン</t>
    </rPh>
    <rPh sb="2" eb="4">
      <t>ヒョウリュウ</t>
    </rPh>
    <rPh sb="4" eb="5">
      <t>シャ</t>
    </rPh>
    <rPh sb="6" eb="8">
      <t>ホカク</t>
    </rPh>
    <rPh sb="9" eb="11">
      <t>マッサツ</t>
    </rPh>
    <phoneticPr fontId="1"/>
  </si>
  <si>
    <t>有力な人脈を形成する。</t>
    <rPh sb="0" eb="2">
      <t>ユウリョク</t>
    </rPh>
    <rPh sb="3" eb="5">
      <t>ジンミャク</t>
    </rPh>
    <rPh sb="6" eb="8">
      <t>ケイセイ</t>
    </rPh>
    <phoneticPr fontId="1"/>
  </si>
  <si>
    <t>楽しい戦をする。</t>
    <rPh sb="0" eb="1">
      <t>タノ</t>
    </rPh>
    <rPh sb="3" eb="4">
      <t>イクサ</t>
    </rPh>
    <phoneticPr fontId="1"/>
  </si>
  <si>
    <t>主君を守る。</t>
    <rPh sb="0" eb="2">
      <t>シュクン</t>
    </rPh>
    <rPh sb="3" eb="4">
      <t>マモ</t>
    </rPh>
    <phoneticPr fontId="1"/>
  </si>
  <si>
    <t>周到な準備により、戦を有利に運ぶ。</t>
    <rPh sb="0" eb="2">
      <t>シュウトウ</t>
    </rPh>
    <rPh sb="3" eb="5">
      <t>ジュンビ</t>
    </rPh>
    <rPh sb="9" eb="10">
      <t>イクサ</t>
    </rPh>
    <rPh sb="11" eb="13">
      <t>ユウリ</t>
    </rPh>
    <rPh sb="14" eb="15">
      <t>ハコ</t>
    </rPh>
    <phoneticPr fontId="1"/>
  </si>
  <si>
    <t>負け戦をしない。</t>
    <rPh sb="0" eb="1">
      <t>マ</t>
    </rPh>
    <rPh sb="2" eb="3">
      <t>イクサ</t>
    </rPh>
    <phoneticPr fontId="1"/>
  </si>
  <si>
    <t>【使命】のためなら命を捨てる。</t>
    <rPh sb="0" eb="4">
      <t>＠シメイ</t>
    </rPh>
    <rPh sb="9" eb="10">
      <t>イノチ</t>
    </rPh>
    <rPh sb="11" eb="12">
      <t>ス</t>
    </rPh>
    <phoneticPr fontId="1"/>
  </si>
  <si>
    <t>素顔を見せてはならない。</t>
    <rPh sb="0" eb="2">
      <t>スガオ</t>
    </rPh>
    <rPh sb="3" eb="4">
      <t>ミ</t>
    </rPh>
    <phoneticPr fontId="1"/>
  </si>
  <si>
    <t>大きな戦をする。</t>
    <rPh sb="0" eb="1">
      <t>オオ</t>
    </rPh>
    <rPh sb="3" eb="4">
      <t>イクサ</t>
    </rPh>
    <phoneticPr fontId="1"/>
  </si>
  <si>
    <t>より強きものを同化し、一つの肉塊となる。</t>
    <rPh sb="2" eb="3">
      <t>ツヨ</t>
    </rPh>
    <rPh sb="7" eb="9">
      <t>ドウカ</t>
    </rPh>
    <rPh sb="11" eb="12">
      <t>ヒト</t>
    </rPh>
    <rPh sb="14" eb="16">
      <t>ニクカイ</t>
    </rPh>
    <phoneticPr fontId="1"/>
  </si>
  <si>
    <t>快楽によって悟りを得る。</t>
    <rPh sb="0" eb="2">
      <t>カイラク</t>
    </rPh>
    <rPh sb="6" eb="7">
      <t>サト</t>
    </rPh>
    <rPh sb="9" eb="10">
      <t>エ</t>
    </rPh>
    <phoneticPr fontId="1"/>
  </si>
  <si>
    <t>妖魔から人々を守る。</t>
    <rPh sb="0" eb="2">
      <t>ヨウマ</t>
    </rPh>
    <rPh sb="4" eb="6">
      <t>ヒトビト</t>
    </rPh>
    <rPh sb="7" eb="8">
      <t>マモ</t>
    </rPh>
    <phoneticPr fontId="1"/>
  </si>
  <si>
    <t>神の教えを広める。</t>
    <rPh sb="0" eb="1">
      <t>カミ</t>
    </rPh>
    <rPh sb="2" eb="3">
      <t>オシ</t>
    </rPh>
    <rPh sb="5" eb="6">
      <t>ヒロ</t>
    </rPh>
    <phoneticPr fontId="1"/>
  </si>
  <si>
    <t/>
  </si>
  <si>
    <t>凶</t>
    <rPh sb="0" eb="1">
      <t>キョウ</t>
    </rPh>
    <phoneticPr fontId="1"/>
  </si>
  <si>
    <t>律</t>
    <rPh sb="0" eb="1">
      <t>リツ</t>
    </rPh>
    <phoneticPr fontId="1"/>
  </si>
  <si>
    <t>我</t>
    <rPh sb="0" eb="1">
      <t>ガ</t>
    </rPh>
    <phoneticPr fontId="1"/>
  </si>
  <si>
    <t>情</t>
    <rPh sb="0" eb="1">
      <t>ジョウ</t>
    </rPh>
    <phoneticPr fontId="1"/>
  </si>
  <si>
    <t>忠</t>
    <rPh sb="0" eb="1">
      <t>チュウ</t>
    </rPh>
    <phoneticPr fontId="1"/>
  </si>
  <si>
    <t>和</t>
    <rPh sb="0" eb="1">
      <t>ワ</t>
    </rPh>
    <phoneticPr fontId="1"/>
  </si>
  <si>
    <t>種別</t>
    <rPh sb="0" eb="2">
      <t>シュベツ</t>
    </rPh>
    <phoneticPr fontId="1"/>
  </si>
  <si>
    <t>鳳凰</t>
    <rPh sb="0" eb="2">
      <t>＠ヒノトリ</t>
    </rPh>
    <phoneticPr fontId="1"/>
  </si>
  <si>
    <t>火術</t>
    <rPh sb="0" eb="1">
      <t>カ</t>
    </rPh>
    <rPh sb="1" eb="2">
      <t>ジュツ</t>
    </rPh>
    <phoneticPr fontId="1"/>
  </si>
  <si>
    <t>水霊</t>
    <rPh sb="0" eb="2">
      <t>＠ミズチ</t>
    </rPh>
    <phoneticPr fontId="1"/>
  </si>
  <si>
    <t>攻撃</t>
    <rPh sb="0" eb="2">
      <t>コウゲキ</t>
    </rPh>
    <phoneticPr fontId="1"/>
  </si>
  <si>
    <t>水術</t>
    <rPh sb="0" eb="2">
      <t>スイジュツ</t>
    </rPh>
    <phoneticPr fontId="1"/>
  </si>
  <si>
    <t>土竜吼</t>
    <rPh sb="0" eb="3">
      <t>＠ドリュウコウ</t>
    </rPh>
    <phoneticPr fontId="1"/>
  </si>
  <si>
    <t>掘削術</t>
    <rPh sb="0" eb="2">
      <t>クッサク</t>
    </rPh>
    <rPh sb="2" eb="3">
      <t>ジュツ</t>
    </rPh>
    <phoneticPr fontId="1"/>
  </si>
  <si>
    <t>爪穿</t>
    <rPh sb="0" eb="2">
      <t>＠ソウガ</t>
    </rPh>
    <phoneticPr fontId="1"/>
  </si>
  <si>
    <t>針術</t>
    <rPh sb="0" eb="1">
      <t>シン</t>
    </rPh>
    <rPh sb="1" eb="2">
      <t>ジュツ</t>
    </rPh>
    <phoneticPr fontId="1"/>
  </si>
  <si>
    <t>不意打ち</t>
    <rPh sb="0" eb="3">
      <t>＠フイウ</t>
    </rPh>
    <phoneticPr fontId="1"/>
  </si>
  <si>
    <t>仕込み</t>
    <rPh sb="0" eb="2">
      <t>シコ</t>
    </rPh>
    <phoneticPr fontId="1"/>
  </si>
  <si>
    <t>布砦</t>
    <rPh sb="0" eb="2">
      <t>＠ヌノトリデ</t>
    </rPh>
    <phoneticPr fontId="1"/>
  </si>
  <si>
    <t>衣装術</t>
    <rPh sb="0" eb="2">
      <t>イショウ</t>
    </rPh>
    <rPh sb="2" eb="3">
      <t>ジュツ</t>
    </rPh>
    <phoneticPr fontId="1"/>
  </si>
  <si>
    <t>闇蜘蛛</t>
    <rPh sb="0" eb="3">
      <t>＠ヤミクモ</t>
    </rPh>
    <phoneticPr fontId="1"/>
  </si>
  <si>
    <t>縄術</t>
    <rPh sb="0" eb="1">
      <t>ジョウ</t>
    </rPh>
    <rPh sb="1" eb="2">
      <t>ジュツ</t>
    </rPh>
    <phoneticPr fontId="1"/>
  </si>
  <si>
    <t>惨撃</t>
    <rPh sb="0" eb="2">
      <t>＠サンゲキ</t>
    </rPh>
    <phoneticPr fontId="1"/>
  </si>
  <si>
    <t>拷問術</t>
    <rPh sb="0" eb="3">
      <t>ゴウモンジュツ</t>
    </rPh>
    <phoneticPr fontId="1"/>
  </si>
  <si>
    <t>武器破壊</t>
    <rPh sb="0" eb="2">
      <t>ブキ</t>
    </rPh>
    <rPh sb="2" eb="4">
      <t>ハカイ</t>
    </rPh>
    <phoneticPr fontId="1"/>
  </si>
  <si>
    <t>壊器術</t>
    <rPh sb="0" eb="1">
      <t>カイ</t>
    </rPh>
    <rPh sb="1" eb="2">
      <t>キ</t>
    </rPh>
    <rPh sb="2" eb="3">
      <t>ジュツ</t>
    </rPh>
    <phoneticPr fontId="1"/>
  </si>
  <si>
    <t>奈落</t>
    <rPh sb="0" eb="2">
      <t>＠ナラク</t>
    </rPh>
    <phoneticPr fontId="1"/>
  </si>
  <si>
    <t>掘削術</t>
    <rPh sb="0" eb="3">
      <t>クッサクジュツ</t>
    </rPh>
    <phoneticPr fontId="1"/>
  </si>
  <si>
    <t>機忍</t>
    <rPh sb="0" eb="1">
      <t>キ</t>
    </rPh>
    <rPh sb="1" eb="2">
      <t>ニン</t>
    </rPh>
    <phoneticPr fontId="1"/>
  </si>
  <si>
    <t>装備</t>
    <rPh sb="0" eb="2">
      <t>ソウビ</t>
    </rPh>
    <phoneticPr fontId="1"/>
  </si>
  <si>
    <t>魔界工学</t>
    <rPh sb="0" eb="4">
      <t>マカイコウガク</t>
    </rPh>
    <phoneticPr fontId="1"/>
  </si>
  <si>
    <t>埋火</t>
    <rPh sb="0" eb="2">
      <t>＠ウズメビ</t>
    </rPh>
    <phoneticPr fontId="1"/>
  </si>
  <si>
    <t>訊杖</t>
    <rPh sb="0" eb="2">
      <t>＠ジンジョウ</t>
    </rPh>
    <phoneticPr fontId="1"/>
  </si>
  <si>
    <t>サポート</t>
    <phoneticPr fontId="1"/>
  </si>
  <si>
    <t>拷問術</t>
    <rPh sb="0" eb="2">
      <t>ゴウモン</t>
    </rPh>
    <rPh sb="2" eb="3">
      <t>ジュツ</t>
    </rPh>
    <phoneticPr fontId="1"/>
  </si>
  <si>
    <t>大螺</t>
    <rPh sb="0" eb="2">
      <t>＠タイラ</t>
    </rPh>
    <phoneticPr fontId="1"/>
  </si>
  <si>
    <t>登術</t>
    <rPh sb="0" eb="2">
      <t>＠トウジュツ</t>
    </rPh>
    <phoneticPr fontId="1"/>
  </si>
  <si>
    <t>怒具螺</t>
    <rPh sb="0" eb="3">
      <t>＠ドグラ</t>
    </rPh>
    <phoneticPr fontId="1"/>
  </si>
  <si>
    <t>※好きな器術</t>
    <rPh sb="1" eb="2">
      <t>ス</t>
    </rPh>
    <rPh sb="4" eb="5">
      <t>キ</t>
    </rPh>
    <rPh sb="5" eb="6">
      <t>ジュツ</t>
    </rPh>
    <phoneticPr fontId="1"/>
  </si>
  <si>
    <t>電梟</t>
    <rPh sb="0" eb="2">
      <t>＠デンキョウ</t>
    </rPh>
    <phoneticPr fontId="1"/>
  </si>
  <si>
    <t>流行禍</t>
    <rPh sb="0" eb="3">
      <t>＠リュウコウカ</t>
    </rPh>
    <phoneticPr fontId="1"/>
  </si>
  <si>
    <t>絡繰術</t>
    <rPh sb="0" eb="3">
      <t>＠カラクリジュツ</t>
    </rPh>
    <phoneticPr fontId="1"/>
  </si>
  <si>
    <t>妖魔工学</t>
    <rPh sb="0" eb="4">
      <t>＠ヨウマコウガク</t>
    </rPh>
    <phoneticPr fontId="1"/>
  </si>
  <si>
    <t>魔具螺</t>
    <rPh sb="0" eb="3">
      <t>＠マグラ</t>
    </rPh>
    <phoneticPr fontId="1"/>
  </si>
  <si>
    <t>なし</t>
    <phoneticPr fontId="1"/>
  </si>
  <si>
    <t>全脳</t>
    <rPh sb="0" eb="2">
      <t>＠ゼンノウ</t>
    </rPh>
    <phoneticPr fontId="1"/>
  </si>
  <si>
    <t>大歯車</t>
    <rPh sb="0" eb="3">
      <t>＠オオハグルマ</t>
    </rPh>
    <phoneticPr fontId="1"/>
  </si>
  <si>
    <t>大統一忍法</t>
    <rPh sb="0" eb="5">
      <t>＠ダイトウイツニンポウ</t>
    </rPh>
    <phoneticPr fontId="1"/>
  </si>
  <si>
    <t>一見</t>
    <rPh sb="0" eb="2">
      <t>＠イッケン</t>
    </rPh>
    <phoneticPr fontId="1"/>
  </si>
  <si>
    <t>文曲</t>
    <rPh sb="0" eb="2">
      <t>＠モンゴク</t>
    </rPh>
    <phoneticPr fontId="1"/>
  </si>
  <si>
    <t>攻撃</t>
    <rPh sb="0" eb="2">
      <t>コウゲキ</t>
    </rPh>
    <phoneticPr fontId="1"/>
  </si>
  <si>
    <t>用兵術</t>
    <rPh sb="0" eb="2">
      <t>ヨウヘイ</t>
    </rPh>
    <rPh sb="2" eb="3">
      <t>ジュツ</t>
    </rPh>
    <phoneticPr fontId="1"/>
  </si>
  <si>
    <t>早乙女</t>
    <rPh sb="0" eb="3">
      <t>サオトメ</t>
    </rPh>
    <phoneticPr fontId="1"/>
  </si>
  <si>
    <t>装備</t>
    <rPh sb="0" eb="2">
      <t>ソウビ</t>
    </rPh>
    <phoneticPr fontId="1"/>
  </si>
  <si>
    <t>なし</t>
    <phoneticPr fontId="1"/>
  </si>
  <si>
    <t>電撃作戦</t>
    <rPh sb="0" eb="2">
      <t>デンゲキ</t>
    </rPh>
    <rPh sb="2" eb="4">
      <t>サクセン</t>
    </rPh>
    <phoneticPr fontId="1"/>
  </si>
  <si>
    <t>サポート</t>
    <phoneticPr fontId="1"/>
  </si>
  <si>
    <t>伝達術</t>
    <rPh sb="0" eb="2">
      <t>デンタツ</t>
    </rPh>
    <rPh sb="2" eb="3">
      <t>ジュツ</t>
    </rPh>
    <phoneticPr fontId="1"/>
  </si>
  <si>
    <t>夜見</t>
    <rPh sb="0" eb="2">
      <t>＠ヨミ</t>
    </rPh>
    <phoneticPr fontId="1"/>
  </si>
  <si>
    <t>千里眼の術</t>
    <rPh sb="0" eb="3">
      <t>センリガン</t>
    </rPh>
    <rPh sb="4" eb="5">
      <t>ジュツ</t>
    </rPh>
    <phoneticPr fontId="1"/>
  </si>
  <si>
    <t>巨門</t>
    <rPh sb="0" eb="2">
      <t>＠コモン</t>
    </rPh>
    <phoneticPr fontId="1"/>
  </si>
  <si>
    <t>見敵術</t>
    <rPh sb="0" eb="1">
      <t>ケン</t>
    </rPh>
    <rPh sb="1" eb="2">
      <t>テキ</t>
    </rPh>
    <rPh sb="2" eb="3">
      <t>ジュツ</t>
    </rPh>
    <phoneticPr fontId="1"/>
  </si>
  <si>
    <t>解説</t>
    <rPh sb="0" eb="2">
      <t>カイセツ</t>
    </rPh>
    <phoneticPr fontId="1"/>
  </si>
  <si>
    <t>暗号術</t>
    <rPh sb="0" eb="2">
      <t>アンゴウ</t>
    </rPh>
    <rPh sb="2" eb="3">
      <t>ジュツ</t>
    </rPh>
    <phoneticPr fontId="1"/>
  </si>
  <si>
    <t>忍秘伝125</t>
    <rPh sb="0" eb="1">
      <t>ニン</t>
    </rPh>
    <rPh sb="1" eb="3">
      <t>ヒデン</t>
    </rPh>
    <phoneticPr fontId="1"/>
  </si>
  <si>
    <t>忍秘伝126</t>
    <rPh sb="0" eb="1">
      <t>ニン</t>
    </rPh>
    <rPh sb="1" eb="3">
      <t>ヒデン</t>
    </rPh>
    <phoneticPr fontId="1"/>
  </si>
  <si>
    <t>忍秘伝127</t>
    <rPh sb="0" eb="1">
      <t>ニン</t>
    </rPh>
    <rPh sb="1" eb="3">
      <t>ヒデン</t>
    </rPh>
    <phoneticPr fontId="1"/>
  </si>
  <si>
    <t>忍秘伝128</t>
    <rPh sb="0" eb="1">
      <t>ニン</t>
    </rPh>
    <rPh sb="1" eb="3">
      <t>ヒデン</t>
    </rPh>
    <phoneticPr fontId="1"/>
  </si>
  <si>
    <t>忍秘伝129</t>
    <rPh sb="0" eb="1">
      <t>ニン</t>
    </rPh>
    <rPh sb="1" eb="3">
      <t>ヒデン</t>
    </rPh>
    <phoneticPr fontId="1"/>
  </si>
  <si>
    <t>殺界</t>
    <rPh sb="0" eb="2">
      <t>＠サッカイ</t>
    </rPh>
    <phoneticPr fontId="1"/>
  </si>
  <si>
    <t>星見</t>
    <rPh sb="0" eb="2">
      <t>＠ホシミ</t>
    </rPh>
    <phoneticPr fontId="1"/>
  </si>
  <si>
    <t>装備</t>
    <rPh sb="0" eb="2">
      <t>ソウビ</t>
    </rPh>
    <phoneticPr fontId="1"/>
  </si>
  <si>
    <t>サポート</t>
    <phoneticPr fontId="1"/>
  </si>
  <si>
    <t>千里眼の術</t>
    <rPh sb="0" eb="3">
      <t>センリガン</t>
    </rPh>
    <rPh sb="4" eb="5">
      <t>ジュツ</t>
    </rPh>
    <phoneticPr fontId="1"/>
  </si>
  <si>
    <t>なし</t>
    <phoneticPr fontId="1"/>
  </si>
  <si>
    <t>なし</t>
    <phoneticPr fontId="1"/>
  </si>
  <si>
    <t>長所</t>
    <rPh sb="0" eb="2">
      <t>チョウショ</t>
    </rPh>
    <phoneticPr fontId="1"/>
  </si>
  <si>
    <t>弱点</t>
    <rPh sb="0" eb="2">
      <t>ジャクテン</t>
    </rPh>
    <phoneticPr fontId="1"/>
  </si>
  <si>
    <t>奥義名3</t>
    <rPh sb="0" eb="2">
      <t>オウギ</t>
    </rPh>
    <rPh sb="2" eb="3">
      <t>メイ</t>
    </rPh>
    <phoneticPr fontId="1"/>
  </si>
  <si>
    <t>密首</t>
    <rPh sb="0" eb="1">
      <t>ミツ</t>
    </rPh>
    <rPh sb="1" eb="2">
      <t>クビ</t>
    </rPh>
    <phoneticPr fontId="1"/>
  </si>
  <si>
    <t>サポート</t>
    <phoneticPr fontId="1"/>
  </si>
  <si>
    <t>異形化</t>
    <rPh sb="0" eb="2">
      <t>イギョウ</t>
    </rPh>
    <rPh sb="2" eb="3">
      <t>カ</t>
    </rPh>
    <phoneticPr fontId="1"/>
  </si>
  <si>
    <t>なし</t>
    <phoneticPr fontId="1"/>
  </si>
  <si>
    <t>獣化</t>
    <rPh sb="0" eb="1">
      <t>ジュウ</t>
    </rPh>
    <rPh sb="1" eb="2">
      <t>カ</t>
    </rPh>
    <phoneticPr fontId="1"/>
  </si>
  <si>
    <t>恩恵</t>
    <rPh sb="0" eb="2">
      <t>オンケイ</t>
    </rPh>
    <phoneticPr fontId="1"/>
  </si>
  <si>
    <t>血旋渦</t>
    <rPh sb="0" eb="3">
      <t>＠ケッセンカ</t>
    </rPh>
    <phoneticPr fontId="1"/>
  </si>
  <si>
    <t>攻撃</t>
    <rPh sb="0" eb="2">
      <t>コウゲキ</t>
    </rPh>
    <phoneticPr fontId="1"/>
  </si>
  <si>
    <t>悪食</t>
    <rPh sb="0" eb="2">
      <t>＠アクジキ</t>
    </rPh>
    <phoneticPr fontId="1"/>
  </si>
  <si>
    <t>兵糧術</t>
    <rPh sb="0" eb="2">
      <t>ヒョウロウ</t>
    </rPh>
    <rPh sb="2" eb="3">
      <t>ジュツ</t>
    </rPh>
    <phoneticPr fontId="1"/>
  </si>
  <si>
    <t>長肢</t>
    <rPh sb="0" eb="2">
      <t>＠チョウシ</t>
    </rPh>
    <phoneticPr fontId="1"/>
  </si>
  <si>
    <t>異形化</t>
    <rPh sb="0" eb="3">
      <t>＠イギョウカ</t>
    </rPh>
    <phoneticPr fontId="1"/>
  </si>
  <si>
    <t>流星雨</t>
    <rPh sb="0" eb="2">
      <t>リュウセイ</t>
    </rPh>
    <rPh sb="2" eb="3">
      <t>ウ</t>
    </rPh>
    <phoneticPr fontId="1"/>
  </si>
  <si>
    <t>裏真言</t>
    <rPh sb="0" eb="1">
      <t>ウラ</t>
    </rPh>
    <rPh sb="1" eb="3">
      <t>シンゴン</t>
    </rPh>
    <phoneticPr fontId="1"/>
  </si>
  <si>
    <t>吸精</t>
    <rPh sb="0" eb="1">
      <t>キュウ</t>
    </rPh>
    <rPh sb="1" eb="2">
      <t>セイ</t>
    </rPh>
    <phoneticPr fontId="1"/>
  </si>
  <si>
    <t>魔空</t>
    <rPh sb="0" eb="1">
      <t>マ</t>
    </rPh>
    <rPh sb="1" eb="2">
      <t>クウ</t>
    </rPh>
    <phoneticPr fontId="1"/>
  </si>
  <si>
    <t>サトリ</t>
    <phoneticPr fontId="1"/>
  </si>
  <si>
    <t>魔界転生</t>
    <rPh sb="0" eb="2">
      <t>マカイ</t>
    </rPh>
    <rPh sb="2" eb="4">
      <t>テンショウ</t>
    </rPh>
    <phoneticPr fontId="1"/>
  </si>
  <si>
    <t>呼び声</t>
    <rPh sb="0" eb="1">
      <t>ヨ</t>
    </rPh>
    <rPh sb="2" eb="3">
      <t>ゴエ</t>
    </rPh>
    <phoneticPr fontId="1"/>
  </si>
  <si>
    <t>鬼影</t>
    <rPh sb="0" eb="1">
      <t>オニ</t>
    </rPh>
    <rPh sb="1" eb="2">
      <t>カゲ</t>
    </rPh>
    <phoneticPr fontId="1"/>
  </si>
  <si>
    <t>鬼道</t>
    <rPh sb="0" eb="2">
      <t>キドウ</t>
    </rPh>
    <phoneticPr fontId="1"/>
  </si>
  <si>
    <t>黒贄</t>
    <rPh sb="0" eb="1">
      <t>クロ</t>
    </rPh>
    <rPh sb="1" eb="2">
      <t>ニエ</t>
    </rPh>
    <phoneticPr fontId="1"/>
  </si>
  <si>
    <t>逆鱗</t>
    <rPh sb="0" eb="2">
      <t>ゲキリン</t>
    </rPh>
    <phoneticPr fontId="1"/>
  </si>
  <si>
    <t>殺神</t>
    <rPh sb="0" eb="2">
      <t>＠サツジン</t>
    </rPh>
    <phoneticPr fontId="1"/>
  </si>
  <si>
    <t>装備</t>
    <rPh sb="0" eb="2">
      <t>ソウビ</t>
    </rPh>
    <phoneticPr fontId="1"/>
  </si>
  <si>
    <t>憑依術</t>
    <rPh sb="0" eb="2">
      <t>ヒョウイ</t>
    </rPh>
    <rPh sb="2" eb="3">
      <t>ジュツ</t>
    </rPh>
    <phoneticPr fontId="1"/>
  </si>
  <si>
    <t>幻術</t>
    <rPh sb="0" eb="2">
      <t>ゲンジュツ</t>
    </rPh>
    <phoneticPr fontId="1"/>
  </si>
  <si>
    <t>死霊術</t>
    <rPh sb="0" eb="2">
      <t>シリョウ</t>
    </rPh>
    <rPh sb="2" eb="3">
      <t>ジュツ</t>
    </rPh>
    <phoneticPr fontId="1"/>
  </si>
  <si>
    <t>言霊術</t>
    <rPh sb="0" eb="2">
      <t>コトダマ</t>
    </rPh>
    <rPh sb="2" eb="3">
      <t>ジュツ</t>
    </rPh>
    <phoneticPr fontId="1"/>
  </si>
  <si>
    <t>召喚術</t>
    <rPh sb="0" eb="2">
      <t>ショウカン</t>
    </rPh>
    <rPh sb="2" eb="3">
      <t>ジュツ</t>
    </rPh>
    <phoneticPr fontId="1"/>
  </si>
  <si>
    <t>相克</t>
    <rPh sb="0" eb="2">
      <t>ソウコク</t>
    </rPh>
    <phoneticPr fontId="1"/>
  </si>
  <si>
    <t>屍湧</t>
    <rPh sb="0" eb="2">
      <t>＠カバネワキ</t>
    </rPh>
    <phoneticPr fontId="1"/>
  </si>
  <si>
    <t>黄泉軍</t>
    <rPh sb="0" eb="3">
      <t>＠ヨモツイクサ</t>
    </rPh>
    <phoneticPr fontId="1"/>
  </si>
  <si>
    <t>傀儡の術</t>
    <rPh sb="0" eb="2">
      <t>＠クグツ</t>
    </rPh>
    <rPh sb="3" eb="4">
      <t>ジュツ</t>
    </rPh>
    <phoneticPr fontId="1"/>
  </si>
  <si>
    <t>戦場の極意</t>
    <rPh sb="0" eb="2">
      <t>センジョウ</t>
    </rPh>
    <rPh sb="3" eb="5">
      <t>ゴクイ</t>
    </rPh>
    <phoneticPr fontId="1"/>
  </si>
  <si>
    <t>影分身</t>
    <rPh sb="0" eb="1">
      <t>カゲ</t>
    </rPh>
    <rPh sb="1" eb="3">
      <t>ブンシン</t>
    </rPh>
    <phoneticPr fontId="1"/>
  </si>
  <si>
    <t>分身の術</t>
    <rPh sb="0" eb="2">
      <t>ブンシン</t>
    </rPh>
    <rPh sb="3" eb="4">
      <t>ジュツ</t>
    </rPh>
    <phoneticPr fontId="1"/>
  </si>
  <si>
    <t>闇景色</t>
    <rPh sb="0" eb="1">
      <t>ヤミ</t>
    </rPh>
    <rPh sb="1" eb="3">
      <t>ゲシキ</t>
    </rPh>
    <phoneticPr fontId="1"/>
  </si>
  <si>
    <t>潜伏術</t>
    <rPh sb="0" eb="2">
      <t>センプク</t>
    </rPh>
    <rPh sb="2" eb="3">
      <t>ジュツ</t>
    </rPh>
    <phoneticPr fontId="1"/>
  </si>
  <si>
    <t>羽々矢</t>
    <rPh sb="0" eb="3">
      <t>＠ハバヤ</t>
    </rPh>
    <phoneticPr fontId="1"/>
  </si>
  <si>
    <t>毒術</t>
    <rPh sb="0" eb="1">
      <t>ドク</t>
    </rPh>
    <rPh sb="1" eb="2">
      <t>ジュツ</t>
    </rPh>
    <phoneticPr fontId="1"/>
  </si>
  <si>
    <t>神咒</t>
    <rPh sb="0" eb="2">
      <t>＠カジリ</t>
    </rPh>
    <phoneticPr fontId="1"/>
  </si>
  <si>
    <t>神籬</t>
    <rPh sb="0" eb="2">
      <t>＠ヒモロギ</t>
    </rPh>
    <phoneticPr fontId="1"/>
  </si>
  <si>
    <t>医霊</t>
    <rPh sb="0" eb="2">
      <t>＠イリョウ</t>
    </rPh>
    <phoneticPr fontId="1"/>
  </si>
  <si>
    <t>枕事</t>
    <rPh sb="0" eb="2">
      <t>＠マクラゴト</t>
    </rPh>
    <phoneticPr fontId="1"/>
  </si>
  <si>
    <t>サポート</t>
    <phoneticPr fontId="1"/>
  </si>
  <si>
    <t>医術</t>
    <rPh sb="0" eb="2">
      <t>イジュツ</t>
    </rPh>
    <phoneticPr fontId="1"/>
  </si>
  <si>
    <t>九ノ一の術</t>
    <rPh sb="0" eb="5">
      <t>＠クノイチノジュツ</t>
    </rPh>
    <phoneticPr fontId="1"/>
  </si>
  <si>
    <t>闇鎌斬</t>
    <rPh sb="0" eb="1">
      <t>ヤミ</t>
    </rPh>
    <rPh sb="1" eb="2">
      <t>カマ</t>
    </rPh>
    <rPh sb="2" eb="3">
      <t>キ</t>
    </rPh>
    <phoneticPr fontId="1"/>
  </si>
  <si>
    <t>魔血</t>
    <rPh sb="0" eb="1">
      <t>マ</t>
    </rPh>
    <rPh sb="1" eb="2">
      <t>ケツ</t>
    </rPh>
    <phoneticPr fontId="1"/>
  </si>
  <si>
    <t>先の先</t>
    <rPh sb="0" eb="1">
      <t>＠セン</t>
    </rPh>
    <rPh sb="2" eb="3">
      <t>セン</t>
    </rPh>
    <phoneticPr fontId="1"/>
  </si>
  <si>
    <t>暗密</t>
    <rPh sb="0" eb="2">
      <t>＠クラミツ</t>
    </rPh>
    <phoneticPr fontId="1"/>
  </si>
  <si>
    <t>攻撃</t>
    <rPh sb="0" eb="2">
      <t>コウゲキ</t>
    </rPh>
    <phoneticPr fontId="1"/>
  </si>
  <si>
    <t>壊器術</t>
    <rPh sb="0" eb="3">
      <t>カイキジュツ</t>
    </rPh>
    <phoneticPr fontId="1"/>
  </si>
  <si>
    <t>機功</t>
    <rPh sb="0" eb="2">
      <t>＠キコウ</t>
    </rPh>
    <phoneticPr fontId="1"/>
  </si>
  <si>
    <t>身体操術</t>
    <rPh sb="0" eb="2">
      <t>シンタイ</t>
    </rPh>
    <rPh sb="2" eb="3">
      <t>ソウ</t>
    </rPh>
    <rPh sb="3" eb="4">
      <t>ジュツ</t>
    </rPh>
    <phoneticPr fontId="1"/>
  </si>
  <si>
    <t>隠蓑</t>
    <rPh sb="0" eb="2">
      <t>＠カクレミノ</t>
    </rPh>
    <phoneticPr fontId="1"/>
  </si>
  <si>
    <t>衣装術</t>
    <rPh sb="0" eb="2">
      <t>イショウ</t>
    </rPh>
    <rPh sb="2" eb="3">
      <t>ジュツ</t>
    </rPh>
    <phoneticPr fontId="1"/>
  </si>
  <si>
    <t>精密機動</t>
    <rPh sb="0" eb="4">
      <t>＠セイミツキドウ</t>
    </rPh>
    <phoneticPr fontId="1"/>
  </si>
  <si>
    <t>鷹の目</t>
    <rPh sb="0" eb="1">
      <t>＠タカ</t>
    </rPh>
    <rPh sb="2" eb="3">
      <t>メ</t>
    </rPh>
    <phoneticPr fontId="1"/>
  </si>
  <si>
    <t>装備</t>
    <rPh sb="0" eb="2">
      <t>ソウビ</t>
    </rPh>
    <phoneticPr fontId="1"/>
  </si>
  <si>
    <t>電脳</t>
    <rPh sb="0" eb="2">
      <t>デンノウ</t>
    </rPh>
    <phoneticPr fontId="1"/>
  </si>
  <si>
    <t>魔薬</t>
    <rPh sb="0" eb="2">
      <t>＠マヤク</t>
    </rPh>
    <phoneticPr fontId="1"/>
  </si>
  <si>
    <t>一筒</t>
    <rPh sb="0" eb="1">
      <t>ヒト</t>
    </rPh>
    <rPh sb="1" eb="2">
      <t>ツツ</t>
    </rPh>
    <phoneticPr fontId="1"/>
  </si>
  <si>
    <t>絡繰術</t>
    <rPh sb="0" eb="2">
      <t>カラク</t>
    </rPh>
    <rPh sb="2" eb="3">
      <t>ジュツ</t>
    </rPh>
    <phoneticPr fontId="1"/>
  </si>
  <si>
    <t>鉄滓</t>
    <rPh sb="0" eb="2">
      <t>＠テッサイ</t>
    </rPh>
    <phoneticPr fontId="1"/>
  </si>
  <si>
    <t>仕込み</t>
    <rPh sb="0" eb="2">
      <t>シコ</t>
    </rPh>
    <phoneticPr fontId="1"/>
  </si>
  <si>
    <t>才槌</t>
    <rPh sb="0" eb="2">
      <t>サイヅチ</t>
    </rPh>
    <phoneticPr fontId="1"/>
  </si>
  <si>
    <t>道具箱</t>
    <rPh sb="0" eb="2">
      <t>ドウグ</t>
    </rPh>
    <rPh sb="2" eb="3">
      <t>バコ</t>
    </rPh>
    <phoneticPr fontId="1"/>
  </si>
  <si>
    <t>忍細工</t>
    <rPh sb="0" eb="1">
      <t>シノ</t>
    </rPh>
    <rPh sb="1" eb="3">
      <t>サイク</t>
    </rPh>
    <phoneticPr fontId="1"/>
  </si>
  <si>
    <t>忍法研究</t>
    <rPh sb="0" eb="2">
      <t>ニンポウ</t>
    </rPh>
    <rPh sb="2" eb="4">
      <t>ケンキュウ</t>
    </rPh>
    <phoneticPr fontId="1"/>
  </si>
  <si>
    <t>サポート</t>
    <phoneticPr fontId="1"/>
  </si>
  <si>
    <t>流転</t>
    <rPh sb="0" eb="2">
      <t>ルテン</t>
    </rPh>
    <phoneticPr fontId="1"/>
  </si>
  <si>
    <t>記憶術</t>
    <rPh sb="0" eb="2">
      <t>キオク</t>
    </rPh>
    <rPh sb="2" eb="3">
      <t>ジュツ</t>
    </rPh>
    <phoneticPr fontId="1"/>
  </si>
  <si>
    <t>目付</t>
    <rPh sb="0" eb="2">
      <t>メツケ</t>
    </rPh>
    <phoneticPr fontId="1"/>
  </si>
  <si>
    <t>忍法回路</t>
    <rPh sb="0" eb="4">
      <t>＠ニンポウカイロ</t>
    </rPh>
    <phoneticPr fontId="1"/>
  </si>
  <si>
    <t>忍法学</t>
    <rPh sb="0" eb="3">
      <t>＠ニンポウガク</t>
    </rPh>
    <phoneticPr fontId="1"/>
  </si>
  <si>
    <t>裏コード</t>
    <rPh sb="0" eb="1">
      <t>ウラ</t>
    </rPh>
    <phoneticPr fontId="1"/>
  </si>
  <si>
    <t>逆運</t>
    <rPh sb="0" eb="1">
      <t>ギャク</t>
    </rPh>
    <rPh sb="1" eb="2">
      <t>ウン</t>
    </rPh>
    <phoneticPr fontId="1"/>
  </si>
  <si>
    <t>点楔</t>
    <rPh sb="0" eb="2">
      <t>＠テンケツ</t>
    </rPh>
    <phoneticPr fontId="1"/>
  </si>
  <si>
    <t>禍供儀</t>
    <rPh sb="0" eb="3">
      <t>＠マガクギ</t>
    </rPh>
    <phoneticPr fontId="1"/>
  </si>
  <si>
    <t>天秤</t>
    <rPh sb="0" eb="2">
      <t>＠テンビン</t>
    </rPh>
    <phoneticPr fontId="1"/>
  </si>
  <si>
    <t>針術</t>
    <rPh sb="0" eb="1">
      <t>シン</t>
    </rPh>
    <rPh sb="1" eb="2">
      <t>ジュツ</t>
    </rPh>
    <phoneticPr fontId="1"/>
  </si>
  <si>
    <t>可変</t>
    <rPh sb="0" eb="2">
      <t>カヘン</t>
    </rPh>
    <phoneticPr fontId="1"/>
  </si>
  <si>
    <t>時雨</t>
    <rPh sb="0" eb="2">
      <t>シグレ</t>
    </rPh>
    <phoneticPr fontId="1"/>
  </si>
  <si>
    <t>砲術</t>
    <rPh sb="0" eb="2">
      <t>ホウジュツ</t>
    </rPh>
    <phoneticPr fontId="1"/>
  </si>
  <si>
    <t>春雷</t>
    <rPh sb="0" eb="1">
      <t>シュン</t>
    </rPh>
    <rPh sb="1" eb="2">
      <t>ライ</t>
    </rPh>
    <phoneticPr fontId="1"/>
  </si>
  <si>
    <t>骨法術</t>
    <rPh sb="0" eb="2">
      <t>コッポウ</t>
    </rPh>
    <rPh sb="2" eb="3">
      <t>ジュツ</t>
    </rPh>
    <phoneticPr fontId="1"/>
  </si>
  <si>
    <t>夕凪</t>
    <rPh sb="0" eb="1">
      <t>ユウ</t>
    </rPh>
    <rPh sb="1" eb="2">
      <t>ナギ</t>
    </rPh>
    <phoneticPr fontId="1"/>
  </si>
  <si>
    <t>手裏剣術</t>
    <rPh sb="0" eb="4">
      <t>シュリケンジュツ</t>
    </rPh>
    <phoneticPr fontId="1"/>
  </si>
  <si>
    <t>神槍</t>
    <rPh sb="0" eb="2">
      <t>＠シンソウ</t>
    </rPh>
    <phoneticPr fontId="1"/>
  </si>
  <si>
    <t>影法師</t>
    <rPh sb="0" eb="3">
      <t>＠カゲホウシ</t>
    </rPh>
    <phoneticPr fontId="1"/>
  </si>
  <si>
    <t>歩法</t>
    <rPh sb="0" eb="1">
      <t>ホ</t>
    </rPh>
    <rPh sb="1" eb="2">
      <t>ホウ</t>
    </rPh>
    <phoneticPr fontId="1"/>
  </si>
  <si>
    <t>禹歩</t>
    <rPh sb="0" eb="2">
      <t>＠ウホ</t>
    </rPh>
    <phoneticPr fontId="1"/>
  </si>
  <si>
    <t>飛燕</t>
    <rPh sb="0" eb="2">
      <t>＠ヒエン</t>
    </rPh>
    <phoneticPr fontId="1"/>
  </si>
  <si>
    <t>飛術</t>
    <rPh sb="0" eb="1">
      <t>ヒ</t>
    </rPh>
    <rPh sb="1" eb="2">
      <t>ジュツ</t>
    </rPh>
    <phoneticPr fontId="1"/>
  </si>
  <si>
    <t>陽炎</t>
    <rPh sb="0" eb="2">
      <t>カゲロウ</t>
    </rPh>
    <phoneticPr fontId="1"/>
  </si>
  <si>
    <t>刀術</t>
    <rPh sb="0" eb="1">
      <t>トウ</t>
    </rPh>
    <rPh sb="1" eb="2">
      <t>ジュツ</t>
    </rPh>
    <phoneticPr fontId="1"/>
  </si>
  <si>
    <t>血断</t>
    <rPh sb="0" eb="2">
      <t>＠ケツダン</t>
    </rPh>
    <phoneticPr fontId="1"/>
  </si>
  <si>
    <t>降魔</t>
    <rPh sb="0" eb="2">
      <t>＠ゴウマ</t>
    </rPh>
    <phoneticPr fontId="1"/>
  </si>
  <si>
    <t>後の先</t>
    <rPh sb="0" eb="1">
      <t>＠ゴ</t>
    </rPh>
    <rPh sb="2" eb="3">
      <t>セン</t>
    </rPh>
    <phoneticPr fontId="1"/>
  </si>
  <si>
    <t>残雪</t>
    <rPh sb="0" eb="2">
      <t>ザンセツ</t>
    </rPh>
    <phoneticPr fontId="1"/>
  </si>
  <si>
    <t>炎天</t>
    <rPh sb="0" eb="2">
      <t>エンテン</t>
    </rPh>
    <phoneticPr fontId="1"/>
  </si>
  <si>
    <t>狭霧</t>
    <rPh sb="0" eb="2">
      <t>＠サギリ</t>
    </rPh>
    <phoneticPr fontId="1"/>
  </si>
  <si>
    <t>凩</t>
    <rPh sb="0" eb="1">
      <t>＠コガラシ</t>
    </rPh>
    <phoneticPr fontId="1"/>
  </si>
  <si>
    <t>村雨</t>
    <rPh sb="0" eb="2">
      <t>＠ムラサメ</t>
    </rPh>
    <phoneticPr fontId="1"/>
  </si>
  <si>
    <t>十六夜</t>
    <rPh sb="0" eb="3">
      <t>＠イザヨイ</t>
    </rPh>
    <phoneticPr fontId="1"/>
  </si>
  <si>
    <t>日輪</t>
    <rPh sb="0" eb="2">
      <t>＠ヒノワ</t>
    </rPh>
    <phoneticPr fontId="1"/>
  </si>
  <si>
    <t>朧</t>
    <rPh sb="0" eb="1">
      <t>＠オボロ</t>
    </rPh>
    <phoneticPr fontId="1"/>
  </si>
  <si>
    <t>磐</t>
    <rPh sb="0" eb="1">
      <t>＠イワオ</t>
    </rPh>
    <phoneticPr fontId="1"/>
  </si>
  <si>
    <t>雪崩</t>
    <rPh sb="0" eb="2">
      <t>＠ナダレ</t>
    </rPh>
    <phoneticPr fontId="1"/>
  </si>
  <si>
    <t>白夜</t>
    <rPh sb="0" eb="2">
      <t>＠ビャクヤ</t>
    </rPh>
    <phoneticPr fontId="1"/>
  </si>
  <si>
    <t>月虹</t>
    <rPh sb="0" eb="2">
      <t>＠ゲッコウ</t>
    </rPh>
    <phoneticPr fontId="1"/>
  </si>
  <si>
    <t>喘縄</t>
    <rPh sb="0" eb="2">
      <t>アエナワ</t>
    </rPh>
    <phoneticPr fontId="1"/>
  </si>
  <si>
    <t>走法</t>
    <rPh sb="0" eb="2">
      <t>ソウホウ</t>
    </rPh>
    <phoneticPr fontId="1"/>
  </si>
  <si>
    <t>サポート</t>
    <phoneticPr fontId="1"/>
  </si>
  <si>
    <t>歩法</t>
    <rPh sb="0" eb="1">
      <t>ホ</t>
    </rPh>
    <rPh sb="1" eb="2">
      <t>ホウ</t>
    </rPh>
    <phoneticPr fontId="1"/>
  </si>
  <si>
    <t>装備</t>
    <rPh sb="0" eb="2">
      <t>ソウビ</t>
    </rPh>
    <phoneticPr fontId="1"/>
  </si>
  <si>
    <t>骨法術</t>
    <rPh sb="0" eb="3">
      <t>コッポウジュツ</t>
    </rPh>
    <phoneticPr fontId="1"/>
  </si>
  <si>
    <t>刀術</t>
    <rPh sb="0" eb="1">
      <t>トウ</t>
    </rPh>
    <rPh sb="1" eb="2">
      <t>ジュツ</t>
    </rPh>
    <phoneticPr fontId="1"/>
  </si>
  <si>
    <t>手練</t>
    <rPh sb="0" eb="2">
      <t>シュレン</t>
    </rPh>
    <phoneticPr fontId="1"/>
  </si>
  <si>
    <t>身体操術</t>
    <rPh sb="0" eb="4">
      <t>＠シンタイソウジュツ</t>
    </rPh>
    <phoneticPr fontId="1"/>
  </si>
  <si>
    <t>怪力</t>
    <rPh sb="0" eb="2">
      <t>カイリキ</t>
    </rPh>
    <phoneticPr fontId="1"/>
  </si>
  <si>
    <t>手裏剣術</t>
    <rPh sb="0" eb="4">
      <t>シュリケンジュツ</t>
    </rPh>
    <phoneticPr fontId="1"/>
  </si>
  <si>
    <t>※好きな体術</t>
    <rPh sb="1" eb="2">
      <t>ス</t>
    </rPh>
    <rPh sb="4" eb="6">
      <t>タイジュツ</t>
    </rPh>
    <phoneticPr fontId="1"/>
  </si>
  <si>
    <t>天狗</t>
    <rPh sb="0" eb="2">
      <t>＠アマキツネ</t>
    </rPh>
    <phoneticPr fontId="1"/>
  </si>
  <si>
    <t>罰刀</t>
    <rPh sb="0" eb="2">
      <t>＠バットウ</t>
    </rPh>
    <phoneticPr fontId="1"/>
  </si>
  <si>
    <t>外法扇</t>
    <rPh sb="0" eb="3">
      <t>＠ゲホウセン</t>
    </rPh>
    <phoneticPr fontId="1"/>
  </si>
  <si>
    <t>境鳥</t>
    <rPh sb="0" eb="2">
      <t>＠サカイドリ</t>
    </rPh>
    <phoneticPr fontId="1"/>
  </si>
  <si>
    <t>科狩</t>
    <rPh sb="0" eb="2">
      <t>＠カガリ</t>
    </rPh>
    <phoneticPr fontId="1"/>
  </si>
  <si>
    <t>覆滅</t>
    <rPh sb="0" eb="2">
      <t>＠フクメツ</t>
    </rPh>
    <phoneticPr fontId="1"/>
  </si>
  <si>
    <t>雷火</t>
    <rPh sb="0" eb="2">
      <t>＠ライカ</t>
    </rPh>
    <phoneticPr fontId="1"/>
  </si>
  <si>
    <t>車華火</t>
    <rPh sb="0" eb="3">
      <t>＠クルマハナビ</t>
    </rPh>
    <phoneticPr fontId="1"/>
  </si>
  <si>
    <t>禅銃</t>
    <rPh sb="0" eb="2">
      <t>＠ゼンガン</t>
    </rPh>
    <phoneticPr fontId="1"/>
  </si>
  <si>
    <t>魔弾</t>
    <rPh sb="0" eb="2">
      <t>＠マダン</t>
    </rPh>
    <phoneticPr fontId="1"/>
  </si>
  <si>
    <t>煉獄</t>
    <rPh sb="0" eb="2">
      <t>＠レンゴク</t>
    </rPh>
    <phoneticPr fontId="1"/>
  </si>
  <si>
    <t>零討</t>
    <rPh sb="0" eb="2">
      <t>＠ゼロウチ</t>
    </rPh>
    <phoneticPr fontId="1"/>
  </si>
  <si>
    <t>戦酔</t>
    <rPh sb="0" eb="2">
      <t>＠センスイ</t>
    </rPh>
    <phoneticPr fontId="1"/>
  </si>
  <si>
    <t>怪刃</t>
    <rPh sb="0" eb="2">
      <t>＠カイジン</t>
    </rPh>
    <phoneticPr fontId="1"/>
  </si>
  <si>
    <t>曲歌</t>
    <rPh sb="0" eb="2">
      <t>＠マガリウタ</t>
    </rPh>
    <phoneticPr fontId="1"/>
  </si>
  <si>
    <t>龍哭</t>
    <rPh sb="0" eb="2">
      <t>＠リュウコク</t>
    </rPh>
    <phoneticPr fontId="1"/>
  </si>
  <si>
    <t>密勁</t>
    <rPh sb="0" eb="2">
      <t>＠ミッケイ</t>
    </rPh>
    <phoneticPr fontId="1"/>
  </si>
  <si>
    <t>錬気</t>
    <rPh sb="0" eb="2">
      <t>＠レンキ</t>
    </rPh>
    <phoneticPr fontId="1"/>
  </si>
  <si>
    <t>拳獣</t>
    <rPh sb="0" eb="2">
      <t>＠ケンジュウ</t>
    </rPh>
    <phoneticPr fontId="1"/>
  </si>
  <si>
    <t>聖紐符</t>
    <rPh sb="0" eb="3">
      <t>＠セイチュウフ</t>
    </rPh>
    <phoneticPr fontId="1"/>
  </si>
  <si>
    <t>戦極拳</t>
    <rPh sb="0" eb="3">
      <t>＠センゴクケン</t>
    </rPh>
    <phoneticPr fontId="1"/>
  </si>
  <si>
    <t>福筋</t>
    <rPh sb="0" eb="2">
      <t>＠フッキン</t>
    </rPh>
    <phoneticPr fontId="1"/>
  </si>
  <si>
    <t>攻撃</t>
    <rPh sb="0" eb="2">
      <t>コウゲキ</t>
    </rPh>
    <phoneticPr fontId="1"/>
  </si>
  <si>
    <t>飛術</t>
    <rPh sb="0" eb="1">
      <t>ヒ</t>
    </rPh>
    <rPh sb="1" eb="2">
      <t>ジュツ</t>
    </rPh>
    <phoneticPr fontId="1"/>
  </si>
  <si>
    <t>騎乗術</t>
    <rPh sb="0" eb="2">
      <t>キジョウ</t>
    </rPh>
    <rPh sb="2" eb="3">
      <t>ジュツ</t>
    </rPh>
    <phoneticPr fontId="1"/>
  </si>
  <si>
    <t>砲術</t>
    <rPh sb="0" eb="2">
      <t>ホウジュツ</t>
    </rPh>
    <phoneticPr fontId="1"/>
  </si>
  <si>
    <t>身体操術</t>
    <rPh sb="0" eb="2">
      <t>シンタイ</t>
    </rPh>
    <rPh sb="2" eb="3">
      <t>ソウ</t>
    </rPh>
    <rPh sb="3" eb="4">
      <t>ジュツ</t>
    </rPh>
    <phoneticPr fontId="1"/>
  </si>
  <si>
    <t>1～</t>
    <phoneticPr fontId="1"/>
  </si>
  <si>
    <t>意気</t>
    <rPh sb="0" eb="2">
      <t>イキ</t>
    </rPh>
    <phoneticPr fontId="1"/>
  </si>
  <si>
    <t>罠術</t>
    <rPh sb="0" eb="1">
      <t>ミン</t>
    </rPh>
    <rPh sb="1" eb="2">
      <t>ジュツ</t>
    </rPh>
    <phoneticPr fontId="1"/>
  </si>
  <si>
    <t>異形化</t>
    <rPh sb="0" eb="2">
      <t>イギョウ</t>
    </rPh>
    <rPh sb="2" eb="3">
      <t>カ</t>
    </rPh>
    <phoneticPr fontId="1"/>
  </si>
  <si>
    <t>封術</t>
    <rPh sb="0" eb="1">
      <t>フウ</t>
    </rPh>
    <rPh sb="1" eb="2">
      <t>ジュツ</t>
    </rPh>
    <phoneticPr fontId="1"/>
  </si>
  <si>
    <t>言霊術</t>
    <rPh sb="0" eb="3">
      <t>コトダマジュツ</t>
    </rPh>
    <phoneticPr fontId="1"/>
  </si>
  <si>
    <t>可変</t>
    <rPh sb="0" eb="2">
      <t>カヘン</t>
    </rPh>
    <phoneticPr fontId="1"/>
  </si>
  <si>
    <t>身体操術</t>
    <rPh sb="0" eb="4">
      <t>シンタイソウジュツ</t>
    </rPh>
    <phoneticPr fontId="1"/>
  </si>
  <si>
    <t>螺旋陣</t>
    <rPh sb="0" eb="3">
      <t>＠ラセンジン</t>
    </rPh>
    <phoneticPr fontId="1"/>
  </si>
  <si>
    <t>春香</t>
    <rPh sb="0" eb="2">
      <t>＠シュンカ</t>
    </rPh>
    <phoneticPr fontId="1"/>
  </si>
  <si>
    <t>太極波</t>
    <rPh sb="0" eb="3">
      <t>＠タイキョクハ</t>
    </rPh>
    <phoneticPr fontId="1"/>
  </si>
  <si>
    <t>環獄</t>
    <rPh sb="0" eb="2">
      <t>＠カンゴク</t>
    </rPh>
    <phoneticPr fontId="1"/>
  </si>
  <si>
    <t>金剛</t>
    <rPh sb="0" eb="2">
      <t>＠コンゴウ</t>
    </rPh>
    <phoneticPr fontId="1"/>
  </si>
  <si>
    <t>逆風</t>
    <rPh sb="0" eb="2">
      <t>＠サカカゼ</t>
    </rPh>
    <phoneticPr fontId="1"/>
  </si>
  <si>
    <t>彷徨</t>
    <rPh sb="0" eb="2">
      <t>＠ホウコウ</t>
    </rPh>
    <phoneticPr fontId="1"/>
  </si>
  <si>
    <t>空蝉</t>
    <rPh sb="0" eb="2">
      <t>＠ウツセミ</t>
    </rPh>
    <phoneticPr fontId="1"/>
  </si>
  <si>
    <t>忍法複写</t>
    <rPh sb="0" eb="4">
      <t>＠ニンポウフクシャ</t>
    </rPh>
    <phoneticPr fontId="1"/>
  </si>
  <si>
    <t>無我</t>
    <rPh sb="0" eb="2">
      <t>＠ムガ</t>
    </rPh>
    <phoneticPr fontId="1"/>
  </si>
  <si>
    <t>刃隠</t>
    <rPh sb="0" eb="2">
      <t>＠ハガクレ</t>
    </rPh>
    <phoneticPr fontId="1"/>
  </si>
  <si>
    <t>隠形術</t>
    <rPh sb="0" eb="3">
      <t>オンギョウジュツ</t>
    </rPh>
    <phoneticPr fontId="1"/>
  </si>
  <si>
    <t>香術</t>
    <rPh sb="0" eb="1">
      <t>コウ</t>
    </rPh>
    <rPh sb="1" eb="2">
      <t>ジュツ</t>
    </rPh>
    <phoneticPr fontId="1"/>
  </si>
  <si>
    <t>第六感</t>
    <rPh sb="0" eb="3">
      <t>ダイロッカン</t>
    </rPh>
    <phoneticPr fontId="1"/>
  </si>
  <si>
    <t>生存術</t>
    <rPh sb="0" eb="3">
      <t>セイゾンジュツ</t>
    </rPh>
    <phoneticPr fontId="1"/>
  </si>
  <si>
    <t>潜伏術</t>
    <rPh sb="0" eb="3">
      <t>センプクジュツ</t>
    </rPh>
    <phoneticPr fontId="1"/>
  </si>
  <si>
    <t>腹話術</t>
    <rPh sb="0" eb="3">
      <t>フクワジュツ</t>
    </rPh>
    <phoneticPr fontId="1"/>
  </si>
  <si>
    <t>変装術</t>
    <rPh sb="0" eb="3">
      <t>ヘンソウジュツ</t>
    </rPh>
    <phoneticPr fontId="1"/>
  </si>
  <si>
    <t>友吊</t>
    <rPh sb="0" eb="2">
      <t>＠トモヅリ</t>
    </rPh>
    <phoneticPr fontId="1"/>
  </si>
  <si>
    <t>囮方</t>
    <rPh sb="0" eb="2">
      <t>＠オトリガタ</t>
    </rPh>
    <phoneticPr fontId="1"/>
  </si>
  <si>
    <t>孤狼</t>
    <rPh sb="0" eb="2">
      <t>＠コロウ</t>
    </rPh>
    <phoneticPr fontId="1"/>
  </si>
  <si>
    <t>凪鎖</t>
    <rPh sb="0" eb="2">
      <t>＠ナギサ</t>
    </rPh>
    <phoneticPr fontId="1"/>
  </si>
  <si>
    <t>波濤</t>
    <rPh sb="0" eb="2">
      <t>＠ハトウ</t>
    </rPh>
    <phoneticPr fontId="1"/>
  </si>
  <si>
    <t>白波</t>
    <rPh sb="0" eb="2">
      <t>＠シラナミ</t>
    </rPh>
    <phoneticPr fontId="1"/>
  </si>
  <si>
    <t>双影</t>
    <rPh sb="0" eb="2">
      <t>＠フタツカゲ</t>
    </rPh>
    <phoneticPr fontId="1"/>
  </si>
  <si>
    <t>風来</t>
    <rPh sb="0" eb="2">
      <t>＠フウライ</t>
    </rPh>
    <phoneticPr fontId="1"/>
  </si>
  <si>
    <t>蟇仙</t>
    <rPh sb="0" eb="2">
      <t>＠ガマセン</t>
    </rPh>
    <phoneticPr fontId="1"/>
  </si>
  <si>
    <t>即興</t>
    <rPh sb="0" eb="2">
      <t>＠ソッキョウ</t>
    </rPh>
    <phoneticPr fontId="1"/>
  </si>
  <si>
    <t>業力</t>
    <rPh sb="0" eb="2">
      <t>＠ゴウリキ</t>
    </rPh>
    <phoneticPr fontId="1"/>
  </si>
  <si>
    <t>飛龍</t>
    <rPh sb="0" eb="2">
      <t>＠ヒリュウ</t>
    </rPh>
    <phoneticPr fontId="1"/>
  </si>
  <si>
    <t>赤眼</t>
    <rPh sb="0" eb="2">
      <t>＠セキガン</t>
    </rPh>
    <phoneticPr fontId="1"/>
  </si>
  <si>
    <t>サポート</t>
    <phoneticPr fontId="1"/>
  </si>
  <si>
    <t>瞳術</t>
    <rPh sb="0" eb="2">
      <t>＠ドウジュツ</t>
    </rPh>
    <phoneticPr fontId="1"/>
  </si>
  <si>
    <t>なし</t>
    <phoneticPr fontId="1"/>
  </si>
  <si>
    <t>一存</t>
    <rPh sb="0" eb="2">
      <t>イチゾン</t>
    </rPh>
    <phoneticPr fontId="1"/>
  </si>
  <si>
    <t>装備</t>
    <rPh sb="0" eb="2">
      <t>ソウビ</t>
    </rPh>
    <phoneticPr fontId="1"/>
  </si>
  <si>
    <t>月影</t>
    <rPh sb="0" eb="2">
      <t>ツキカゲ</t>
    </rPh>
    <phoneticPr fontId="1"/>
  </si>
  <si>
    <t>雷電</t>
    <rPh sb="0" eb="2">
      <t>ライデン</t>
    </rPh>
    <phoneticPr fontId="1"/>
  </si>
  <si>
    <t>攻撃</t>
    <rPh sb="0" eb="2">
      <t>コウゲキ</t>
    </rPh>
    <phoneticPr fontId="1"/>
  </si>
  <si>
    <t>召喚術</t>
    <rPh sb="0" eb="3">
      <t>ショウカンジュツ</t>
    </rPh>
    <phoneticPr fontId="1"/>
  </si>
  <si>
    <t>山彦</t>
    <rPh sb="0" eb="2">
      <t>ヤマビコ</t>
    </rPh>
    <phoneticPr fontId="1"/>
  </si>
  <si>
    <t>忍授業</t>
    <rPh sb="0" eb="1">
      <t>シノ</t>
    </rPh>
    <rPh sb="1" eb="3">
      <t>ジュギョウ</t>
    </rPh>
    <phoneticPr fontId="1"/>
  </si>
  <si>
    <t>サポート</t>
    <phoneticPr fontId="1"/>
  </si>
  <si>
    <t>暗号術</t>
    <rPh sb="0" eb="2">
      <t>アンゴウ</t>
    </rPh>
    <rPh sb="2" eb="3">
      <t>ジュツ</t>
    </rPh>
    <phoneticPr fontId="1"/>
  </si>
  <si>
    <t>なし</t>
    <phoneticPr fontId="1"/>
  </si>
  <si>
    <t>なし</t>
    <phoneticPr fontId="1"/>
  </si>
  <si>
    <t>非常識</t>
    <rPh sb="0" eb="3">
      <t>ヒジョウシキ</t>
    </rPh>
    <phoneticPr fontId="1"/>
  </si>
  <si>
    <t>水師</t>
    <rPh sb="0" eb="2">
      <t>スイシ</t>
    </rPh>
    <phoneticPr fontId="1"/>
  </si>
  <si>
    <t>遁走術</t>
    <rPh sb="0" eb="2">
      <t>トンソウ</t>
    </rPh>
    <rPh sb="2" eb="3">
      <t>ジュツ</t>
    </rPh>
    <phoneticPr fontId="1"/>
  </si>
  <si>
    <t>なし</t>
    <phoneticPr fontId="1"/>
  </si>
  <si>
    <t>分身の術</t>
    <rPh sb="0" eb="2">
      <t>ブンシン</t>
    </rPh>
    <rPh sb="3" eb="4">
      <t>ジュツ</t>
    </rPh>
    <phoneticPr fontId="1"/>
  </si>
  <si>
    <t>装備</t>
    <rPh sb="0" eb="2">
      <t>ソウビ</t>
    </rPh>
    <phoneticPr fontId="1"/>
  </si>
  <si>
    <t>攻撃</t>
    <rPh sb="0" eb="2">
      <t>コウゲキ</t>
    </rPh>
    <phoneticPr fontId="1"/>
  </si>
  <si>
    <t>生存術</t>
    <rPh sb="0" eb="3">
      <t>セイゾンジュツ</t>
    </rPh>
    <phoneticPr fontId="1"/>
  </si>
  <si>
    <t>盗聴術</t>
    <rPh sb="0" eb="2">
      <t>トウチョウ</t>
    </rPh>
    <rPh sb="2" eb="3">
      <t>ジュツ</t>
    </rPh>
    <phoneticPr fontId="1"/>
  </si>
  <si>
    <t>隠蔽術</t>
    <rPh sb="0" eb="2">
      <t>インペイ</t>
    </rPh>
    <rPh sb="2" eb="3">
      <t>ジュツ</t>
    </rPh>
    <phoneticPr fontId="1"/>
  </si>
  <si>
    <t>変装術</t>
    <rPh sb="0" eb="3">
      <t>ヘンソウジュツ</t>
    </rPh>
    <phoneticPr fontId="1"/>
  </si>
  <si>
    <t>好きな忍術</t>
    <rPh sb="0" eb="1">
      <t>ス</t>
    </rPh>
    <rPh sb="3" eb="5">
      <t>ニンジュツ</t>
    </rPh>
    <phoneticPr fontId="1"/>
  </si>
  <si>
    <t>仕置</t>
    <rPh sb="0" eb="2">
      <t>＠シオキ</t>
    </rPh>
    <phoneticPr fontId="1"/>
  </si>
  <si>
    <t>悪党</t>
    <rPh sb="0" eb="2">
      <t>＠アクトウ</t>
    </rPh>
    <phoneticPr fontId="1"/>
  </si>
  <si>
    <t>秘中の秘</t>
    <rPh sb="0" eb="2">
      <t>＠ヒチュウ</t>
    </rPh>
    <rPh sb="3" eb="4">
      <t>ヒ</t>
    </rPh>
    <phoneticPr fontId="1"/>
  </si>
  <si>
    <t>鬼灯</t>
    <rPh sb="0" eb="2">
      <t>＠ホオズキ</t>
    </rPh>
    <phoneticPr fontId="1"/>
  </si>
  <si>
    <t>迷宮</t>
    <rPh sb="0" eb="2">
      <t>＠マヨイノミヤ</t>
    </rPh>
    <phoneticPr fontId="1"/>
  </si>
  <si>
    <t>昔日</t>
    <rPh sb="0" eb="2">
      <t>セキジツ</t>
    </rPh>
    <phoneticPr fontId="1"/>
  </si>
  <si>
    <t>望郷</t>
    <rPh sb="0" eb="2">
      <t>＠ボウキョウ</t>
    </rPh>
    <phoneticPr fontId="1"/>
  </si>
  <si>
    <t>異文化</t>
    <rPh sb="0" eb="3">
      <t>＠イブンカ</t>
    </rPh>
    <phoneticPr fontId="1"/>
  </si>
  <si>
    <t>ご当地戦法</t>
    <rPh sb="1" eb="3">
      <t>トウチ</t>
    </rPh>
    <rPh sb="3" eb="5">
      <t>センポウ</t>
    </rPh>
    <phoneticPr fontId="1"/>
  </si>
  <si>
    <t>里帰り</t>
    <rPh sb="0" eb="2">
      <t>サトガエ</t>
    </rPh>
    <phoneticPr fontId="1"/>
  </si>
  <si>
    <t>忍道</t>
    <rPh sb="0" eb="1">
      <t>ニン</t>
    </rPh>
    <rPh sb="1" eb="2">
      <t>ドウ</t>
    </rPh>
    <phoneticPr fontId="1"/>
  </si>
  <si>
    <t>黒絃</t>
    <rPh sb="0" eb="1">
      <t>クロ</t>
    </rPh>
    <rPh sb="1" eb="2">
      <t>イト</t>
    </rPh>
    <phoneticPr fontId="1"/>
  </si>
  <si>
    <t>影人形</t>
    <rPh sb="0" eb="1">
      <t>カゲ</t>
    </rPh>
    <rPh sb="1" eb="3">
      <t>ニンギョウ</t>
    </rPh>
    <phoneticPr fontId="1"/>
  </si>
  <si>
    <t>百燐</t>
    <rPh sb="0" eb="2">
      <t>＠ビャクリン</t>
    </rPh>
    <phoneticPr fontId="1"/>
  </si>
  <si>
    <t>炎刃</t>
    <rPh sb="0" eb="2">
      <t>＠エンジン</t>
    </rPh>
    <phoneticPr fontId="1"/>
  </si>
  <si>
    <t>業火</t>
    <rPh sb="0" eb="2">
      <t>＠ゴウカ</t>
    </rPh>
    <phoneticPr fontId="1"/>
  </si>
  <si>
    <t>魔眼</t>
    <rPh sb="0" eb="2">
      <t>＠マガン</t>
    </rPh>
    <phoneticPr fontId="1"/>
  </si>
  <si>
    <t>真眼</t>
    <rPh sb="0" eb="2">
      <t>＠シンガン</t>
    </rPh>
    <phoneticPr fontId="1"/>
  </si>
  <si>
    <t>狂裂</t>
    <rPh sb="0" eb="2">
      <t>＠クルイザキ</t>
    </rPh>
    <phoneticPr fontId="1"/>
  </si>
  <si>
    <t>獣技</t>
    <rPh sb="0" eb="1">
      <t>ケモノ</t>
    </rPh>
    <rPh sb="1" eb="2">
      <t>ワザ</t>
    </rPh>
    <phoneticPr fontId="1"/>
  </si>
  <si>
    <t>忠節</t>
    <rPh sb="0" eb="2">
      <t>チュウセツ</t>
    </rPh>
    <phoneticPr fontId="1"/>
  </si>
  <si>
    <t>手練</t>
    <rPh sb="0" eb="2">
      <t>シュレン</t>
    </rPh>
    <phoneticPr fontId="1"/>
  </si>
  <si>
    <t>隠蔽術</t>
    <rPh sb="0" eb="3">
      <t>インペイジュツ</t>
    </rPh>
    <phoneticPr fontId="1"/>
  </si>
  <si>
    <t>火術</t>
    <rPh sb="0" eb="1">
      <t>カ</t>
    </rPh>
    <rPh sb="1" eb="2">
      <t>ジュツ</t>
    </rPh>
    <phoneticPr fontId="1"/>
  </si>
  <si>
    <t>結界術</t>
    <rPh sb="0" eb="3">
      <t>ケッカイジュツ</t>
    </rPh>
    <phoneticPr fontId="1"/>
  </si>
  <si>
    <t>装備</t>
    <rPh sb="0" eb="2">
      <t>ソウビ</t>
    </rPh>
    <phoneticPr fontId="1"/>
  </si>
  <si>
    <t>可変</t>
    <rPh sb="0" eb="2">
      <t>カヘン</t>
    </rPh>
    <phoneticPr fontId="1"/>
  </si>
  <si>
    <t>傀儡の術</t>
    <rPh sb="0" eb="2">
      <t>＠クグツ</t>
    </rPh>
    <rPh sb="3" eb="4">
      <t>ジュツ</t>
    </rPh>
    <phoneticPr fontId="1"/>
  </si>
  <si>
    <t>火術</t>
    <rPh sb="0" eb="1">
      <t>カ</t>
    </rPh>
    <rPh sb="1" eb="2">
      <t>ジュツ</t>
    </rPh>
    <phoneticPr fontId="1"/>
  </si>
  <si>
    <t>火術</t>
    <rPh sb="0" eb="2">
      <t>カジュツ</t>
    </rPh>
    <phoneticPr fontId="1"/>
  </si>
  <si>
    <t>瞳術</t>
    <rPh sb="0" eb="1">
      <t>ドウ</t>
    </rPh>
    <rPh sb="1" eb="2">
      <t>ジュツ</t>
    </rPh>
    <phoneticPr fontId="1"/>
  </si>
  <si>
    <t>骨法術</t>
    <rPh sb="0" eb="2">
      <t>コッポウ</t>
    </rPh>
    <rPh sb="2" eb="3">
      <t>ジュツ</t>
    </rPh>
    <phoneticPr fontId="1"/>
  </si>
  <si>
    <t>仇敵</t>
    <rPh sb="0" eb="2">
      <t>キュウテキ</t>
    </rPh>
    <phoneticPr fontId="1"/>
  </si>
  <si>
    <t>鞍馬神流</t>
    <rPh sb="0" eb="4">
      <t>＠クラマシンリュウ</t>
    </rPh>
    <phoneticPr fontId="1"/>
  </si>
  <si>
    <t>隠忍の血統</t>
    <rPh sb="0" eb="2">
      <t>＠オニ</t>
    </rPh>
    <rPh sb="3" eb="5">
      <t>ケットウ</t>
    </rPh>
    <phoneticPr fontId="1"/>
  </si>
  <si>
    <t>斜歯忍軍</t>
    <rPh sb="0" eb="4">
      <t>＠ハスバニングン</t>
    </rPh>
    <phoneticPr fontId="1"/>
  </si>
  <si>
    <t>私立御斎学園</t>
    <rPh sb="0" eb="6">
      <t>＠シリツオトギガクエン</t>
    </rPh>
    <phoneticPr fontId="1"/>
  </si>
  <si>
    <t>ハグレモノ</t>
    <phoneticPr fontId="1"/>
  </si>
  <si>
    <t>比良坂機関</t>
    <rPh sb="0" eb="5">
      <t>＠ヒラサカキカン</t>
    </rPh>
    <phoneticPr fontId="1"/>
  </si>
  <si>
    <t>特になし</t>
    <rPh sb="0" eb="1">
      <t>トク</t>
    </rPh>
    <phoneticPr fontId="1"/>
  </si>
  <si>
    <t>隠忍の血統、夜顔</t>
    <rPh sb="0" eb="2">
      <t>＠オニ</t>
    </rPh>
    <rPh sb="3" eb="5">
      <t>ケットウ</t>
    </rPh>
    <rPh sb="6" eb="7">
      <t>ヨル</t>
    </rPh>
    <rPh sb="7" eb="8">
      <t>ガオ</t>
    </rPh>
    <phoneticPr fontId="1"/>
  </si>
  <si>
    <t>他の鞍馬神流</t>
    <rPh sb="0" eb="1">
      <t>ホカ</t>
    </rPh>
    <rPh sb="2" eb="4">
      <t>クラマ</t>
    </rPh>
    <rPh sb="4" eb="5">
      <t>シン</t>
    </rPh>
    <rPh sb="5" eb="6">
      <t>リュウ</t>
    </rPh>
    <phoneticPr fontId="1"/>
  </si>
  <si>
    <t>廻鴉、公安隠密局</t>
    <rPh sb="0" eb="2">
      <t>＠マワリガラス</t>
    </rPh>
    <rPh sb="3" eb="5">
      <t>コウアン</t>
    </rPh>
    <rPh sb="5" eb="7">
      <t>オンミツ</t>
    </rPh>
    <rPh sb="7" eb="8">
      <t>キョク</t>
    </rPh>
    <phoneticPr fontId="1"/>
  </si>
  <si>
    <t>比良坂機関、斜歯忍軍</t>
    <rPh sb="0" eb="5">
      <t>ヒラサカキカン</t>
    </rPh>
    <rPh sb="6" eb="7">
      <t>ハス</t>
    </rPh>
    <rPh sb="7" eb="8">
      <t>バ</t>
    </rPh>
    <rPh sb="8" eb="9">
      <t>ニン</t>
    </rPh>
    <rPh sb="9" eb="10">
      <t>グン</t>
    </rPh>
    <phoneticPr fontId="1"/>
  </si>
  <si>
    <t>比良坂機関</t>
    <rPh sb="0" eb="5">
      <t>ヒラサカキカン</t>
    </rPh>
    <phoneticPr fontId="1"/>
  </si>
  <si>
    <t>凶尾、大槌群</t>
    <rPh sb="0" eb="2">
      <t>＠マガツビ</t>
    </rPh>
    <rPh sb="3" eb="6">
      <t>＠オオヅチグン</t>
    </rPh>
    <phoneticPr fontId="1"/>
  </si>
  <si>
    <t>世界忍者連合</t>
    <rPh sb="0" eb="2">
      <t>セカイ</t>
    </rPh>
    <rPh sb="2" eb="4">
      <t>ニンジャ</t>
    </rPh>
    <rPh sb="4" eb="6">
      <t>レンゴウ</t>
    </rPh>
    <phoneticPr fontId="1"/>
  </si>
  <si>
    <t>隠忍の血統、鞍馬神流</t>
    <rPh sb="0" eb="2">
      <t>＠オニ</t>
    </rPh>
    <rPh sb="3" eb="5">
      <t>ケットウ</t>
    </rPh>
    <rPh sb="6" eb="8">
      <t>クラマ</t>
    </rPh>
    <rPh sb="8" eb="9">
      <t>シン</t>
    </rPh>
    <rPh sb="9" eb="10">
      <t>リュウ</t>
    </rPh>
    <phoneticPr fontId="1"/>
  </si>
  <si>
    <t>ハグレモノ、私立御斎学園</t>
    <rPh sb="6" eb="12">
      <t>＠シリツオトギガクエン</t>
    </rPh>
    <phoneticPr fontId="1"/>
  </si>
  <si>
    <t>比良坂機関、隠忍の血統</t>
    <rPh sb="0" eb="5">
      <t>ヒラサカキカン</t>
    </rPh>
    <rPh sb="6" eb="8">
      <t>＠オニ</t>
    </rPh>
    <rPh sb="9" eb="11">
      <t>ケットウ</t>
    </rPh>
    <phoneticPr fontId="1"/>
  </si>
  <si>
    <t>比良坂機関、魔王流</t>
    <rPh sb="0" eb="5">
      <t>ヒラサカキカン</t>
    </rPh>
    <rPh sb="6" eb="8">
      <t>マオウ</t>
    </rPh>
    <rPh sb="8" eb="9">
      <t>リュウ</t>
    </rPh>
    <phoneticPr fontId="1"/>
  </si>
  <si>
    <t>常夜、鞍馬神流</t>
    <rPh sb="0" eb="2">
      <t>＠トコヨ</t>
    </rPh>
    <rPh sb="3" eb="7">
      <t>＠クラマシンリュウ</t>
    </rPh>
    <phoneticPr fontId="1"/>
  </si>
  <si>
    <t>比良坂機関、鞍馬神流</t>
    <rPh sb="0" eb="5">
      <t>＠ヒラサカキカン</t>
    </rPh>
    <rPh sb="6" eb="10">
      <t>＠クラマシンリュウ</t>
    </rPh>
    <phoneticPr fontId="1"/>
  </si>
  <si>
    <t>甲賀者</t>
    <rPh sb="0" eb="3">
      <t>＠コウガモノ</t>
    </rPh>
    <phoneticPr fontId="1"/>
  </si>
  <si>
    <t>伊賀者</t>
    <rPh sb="0" eb="3">
      <t>＠イガモノ</t>
    </rPh>
    <phoneticPr fontId="1"/>
  </si>
  <si>
    <t>座頭衆、鉢屋衆</t>
    <rPh sb="0" eb="3">
      <t>＠ザトウシュウ</t>
    </rPh>
    <rPh sb="4" eb="7">
      <t>＠ハチヤシュウ</t>
    </rPh>
    <phoneticPr fontId="1"/>
  </si>
  <si>
    <t>伊賀者、甲賀者</t>
    <rPh sb="0" eb="3">
      <t>＠イガモノ</t>
    </rPh>
    <rPh sb="4" eb="7">
      <t>＠コウガモノ</t>
    </rPh>
    <phoneticPr fontId="1"/>
  </si>
  <si>
    <t>軒猿</t>
    <rPh sb="0" eb="2">
      <t>＠ノキザル</t>
    </rPh>
    <phoneticPr fontId="1"/>
  </si>
  <si>
    <t>透波</t>
    <rPh sb="0" eb="2">
      <t>＠スッパ</t>
    </rPh>
    <phoneticPr fontId="1"/>
  </si>
  <si>
    <t>伊賀者、甲賀者、根来衆</t>
    <rPh sb="0" eb="3">
      <t>＠イガモノ</t>
    </rPh>
    <rPh sb="4" eb="7">
      <t>＠コウガモノ</t>
    </rPh>
    <rPh sb="8" eb="11">
      <t>＠ネゴロシュウ</t>
    </rPh>
    <phoneticPr fontId="1"/>
  </si>
  <si>
    <t>鉢屋衆、裏柳生、伊賀者、甲賀者</t>
    <rPh sb="0" eb="3">
      <t>＠ハチヤシュウ</t>
    </rPh>
    <rPh sb="4" eb="7">
      <t>＠ウラヤギュウ</t>
    </rPh>
    <rPh sb="8" eb="11">
      <t>＠イガモノ</t>
    </rPh>
    <rPh sb="12" eb="15">
      <t>＠コウガモノ</t>
    </rPh>
    <phoneticPr fontId="1"/>
  </si>
  <si>
    <t>座頭衆</t>
    <rPh sb="0" eb="3">
      <t>＠ザトウシュウ</t>
    </rPh>
    <phoneticPr fontId="1"/>
  </si>
  <si>
    <t>軒猿、乱波</t>
    <rPh sb="0" eb="2">
      <t>＠ノキザル</t>
    </rPh>
    <rPh sb="3" eb="5">
      <t>＠ラッパ</t>
    </rPh>
    <phoneticPr fontId="1"/>
  </si>
  <si>
    <t>透波、乱波</t>
    <rPh sb="0" eb="2">
      <t>＠スッパ</t>
    </rPh>
    <rPh sb="3" eb="5">
      <t>＠ラッパ</t>
    </rPh>
    <phoneticPr fontId="1"/>
  </si>
  <si>
    <t>透波、乱波、宿儺衆</t>
    <rPh sb="0" eb="2">
      <t>＠スッパ</t>
    </rPh>
    <rPh sb="3" eb="5">
      <t>＠ラッパ</t>
    </rPh>
    <rPh sb="6" eb="9">
      <t>＠スクナシュウ</t>
    </rPh>
    <phoneticPr fontId="1"/>
  </si>
  <si>
    <t>伊賀者、甲賀者、裏柳生、根来衆、座頭衆</t>
    <rPh sb="0" eb="3">
      <t>＠イガモノ</t>
    </rPh>
    <rPh sb="4" eb="7">
      <t>＠コウガモノ</t>
    </rPh>
    <rPh sb="8" eb="9">
      <t>ウラ</t>
    </rPh>
    <rPh sb="9" eb="11">
      <t>ヤギュウ</t>
    </rPh>
    <rPh sb="12" eb="15">
      <t>＠ネゴロシュウ</t>
    </rPh>
    <rPh sb="16" eb="19">
      <t>＠ザトウシュウ</t>
    </rPh>
    <phoneticPr fontId="1"/>
  </si>
  <si>
    <t>なし</t>
    <phoneticPr fontId="1"/>
  </si>
  <si>
    <t>月輪</t>
    <rPh sb="0" eb="1">
      <t>ゲツ</t>
    </rPh>
    <rPh sb="1" eb="2">
      <t>リン</t>
    </rPh>
    <phoneticPr fontId="1"/>
  </si>
  <si>
    <t>秘柱</t>
    <rPh sb="0" eb="1">
      <t>ヒ</t>
    </rPh>
    <rPh sb="1" eb="2">
      <t>バシラ</t>
    </rPh>
    <phoneticPr fontId="1"/>
  </si>
  <si>
    <t>胡蝶</t>
    <rPh sb="0" eb="1">
      <t>コ</t>
    </rPh>
    <rPh sb="1" eb="2">
      <t>チョウ</t>
    </rPh>
    <phoneticPr fontId="1"/>
  </si>
  <si>
    <t>髪芝居</t>
    <rPh sb="0" eb="1">
      <t>カミ</t>
    </rPh>
    <rPh sb="1" eb="3">
      <t>シバイ</t>
    </rPh>
    <phoneticPr fontId="1"/>
  </si>
  <si>
    <t>五毒</t>
    <rPh sb="0" eb="1">
      <t>ゴ</t>
    </rPh>
    <rPh sb="1" eb="2">
      <t>ドク</t>
    </rPh>
    <phoneticPr fontId="1"/>
  </si>
  <si>
    <t>反造</t>
    <rPh sb="0" eb="1">
      <t>ハン</t>
    </rPh>
    <rPh sb="1" eb="2">
      <t>ゾウ</t>
    </rPh>
    <phoneticPr fontId="1"/>
  </si>
  <si>
    <t>龍涎</t>
    <rPh sb="0" eb="1">
      <t>リュウ</t>
    </rPh>
    <rPh sb="1" eb="2">
      <t>ゼン</t>
    </rPh>
    <phoneticPr fontId="1"/>
  </si>
  <si>
    <t>鏡地獄</t>
    <rPh sb="0" eb="1">
      <t>カガミ</t>
    </rPh>
    <rPh sb="1" eb="3">
      <t>ジゴク</t>
    </rPh>
    <phoneticPr fontId="1"/>
  </si>
  <si>
    <t>忍面</t>
    <rPh sb="0" eb="1">
      <t>シノ</t>
    </rPh>
    <rPh sb="1" eb="2">
      <t>メン</t>
    </rPh>
    <phoneticPr fontId="1"/>
  </si>
  <si>
    <t>開祖</t>
    <rPh sb="0" eb="2">
      <t>カイソ</t>
    </rPh>
    <phoneticPr fontId="1"/>
  </si>
  <si>
    <t>鈎陣</t>
    <rPh sb="0" eb="1">
      <t>マガリ</t>
    </rPh>
    <rPh sb="1" eb="2">
      <t>ジン</t>
    </rPh>
    <phoneticPr fontId="1"/>
  </si>
  <si>
    <t>手裏剣術</t>
    <rPh sb="0" eb="3">
      <t>シュリケン</t>
    </rPh>
    <rPh sb="3" eb="4">
      <t>ジュツ</t>
    </rPh>
    <phoneticPr fontId="1"/>
  </si>
  <si>
    <t>鳥獣術</t>
    <rPh sb="0" eb="2">
      <t>チョウジュウ</t>
    </rPh>
    <rPh sb="2" eb="3">
      <t>ジュツ</t>
    </rPh>
    <phoneticPr fontId="1"/>
  </si>
  <si>
    <t>サポート</t>
    <phoneticPr fontId="1"/>
  </si>
  <si>
    <t>なし</t>
    <phoneticPr fontId="1"/>
  </si>
  <si>
    <t>綺羅星</t>
    <rPh sb="0" eb="2">
      <t>キラ</t>
    </rPh>
    <rPh sb="2" eb="3">
      <t>ボシ</t>
    </rPh>
    <phoneticPr fontId="1"/>
  </si>
  <si>
    <t>視殺</t>
    <rPh sb="0" eb="1">
      <t>シ</t>
    </rPh>
    <rPh sb="1" eb="2">
      <t>サツ</t>
    </rPh>
    <phoneticPr fontId="1"/>
  </si>
  <si>
    <t>空衣</t>
    <rPh sb="0" eb="1">
      <t>カラ</t>
    </rPh>
    <rPh sb="1" eb="2">
      <t>コロモ</t>
    </rPh>
    <phoneticPr fontId="1"/>
  </si>
  <si>
    <t>雲梯</t>
    <rPh sb="0" eb="1">
      <t>クモ</t>
    </rPh>
    <phoneticPr fontId="1"/>
  </si>
  <si>
    <t>滅形</t>
    <rPh sb="0" eb="1">
      <t>メツ</t>
    </rPh>
    <rPh sb="1" eb="2">
      <t>ギョウ</t>
    </rPh>
    <phoneticPr fontId="1"/>
  </si>
  <si>
    <t>化粧</t>
    <rPh sb="0" eb="2">
      <t>ケショウ</t>
    </rPh>
    <phoneticPr fontId="1"/>
  </si>
  <si>
    <t>鳴神</t>
    <rPh sb="0" eb="1">
      <t>ナ</t>
    </rPh>
    <rPh sb="1" eb="2">
      <t>カミ</t>
    </rPh>
    <phoneticPr fontId="1"/>
  </si>
  <si>
    <t>虹海月</t>
    <rPh sb="0" eb="1">
      <t>ニジ</t>
    </rPh>
    <rPh sb="1" eb="3">
      <t>クラゲ</t>
    </rPh>
    <phoneticPr fontId="1"/>
  </si>
  <si>
    <t>死絡</t>
    <rPh sb="0" eb="1">
      <t>シ</t>
    </rPh>
    <rPh sb="1" eb="2">
      <t>カラ</t>
    </rPh>
    <phoneticPr fontId="1"/>
  </si>
  <si>
    <t>朽気</t>
    <rPh sb="0" eb="1">
      <t>ク</t>
    </rPh>
    <rPh sb="1" eb="2">
      <t>キ</t>
    </rPh>
    <phoneticPr fontId="1"/>
  </si>
  <si>
    <t>肉鎧</t>
    <rPh sb="0" eb="1">
      <t>ニク</t>
    </rPh>
    <rPh sb="1" eb="2">
      <t>ヨロイ</t>
    </rPh>
    <phoneticPr fontId="1"/>
  </si>
  <si>
    <t>日計</t>
    <rPh sb="0" eb="1">
      <t>ヒ</t>
    </rPh>
    <rPh sb="1" eb="2">
      <t>ハカ</t>
    </rPh>
    <phoneticPr fontId="1"/>
  </si>
  <si>
    <t>登術</t>
    <rPh sb="0" eb="1">
      <t>ノボ</t>
    </rPh>
    <rPh sb="1" eb="2">
      <t>ジュツ</t>
    </rPh>
    <phoneticPr fontId="1"/>
  </si>
  <si>
    <t>変装術</t>
    <rPh sb="0" eb="2">
      <t>ヘンソウ</t>
    </rPh>
    <rPh sb="2" eb="3">
      <t>ジュツ</t>
    </rPh>
    <phoneticPr fontId="1"/>
  </si>
  <si>
    <t>九ノ一の術</t>
    <rPh sb="0" eb="1">
      <t>ク</t>
    </rPh>
    <rPh sb="2" eb="3">
      <t>イチ</t>
    </rPh>
    <rPh sb="4" eb="5">
      <t>ジュツ</t>
    </rPh>
    <phoneticPr fontId="1"/>
  </si>
  <si>
    <t>焼鍼</t>
    <rPh sb="0" eb="1">
      <t>ヤ</t>
    </rPh>
    <rPh sb="1" eb="2">
      <t>バリ</t>
    </rPh>
    <phoneticPr fontId="1"/>
  </si>
  <si>
    <t>山茶花</t>
    <rPh sb="0" eb="3">
      <t>サザンカ</t>
    </rPh>
    <phoneticPr fontId="1"/>
  </si>
  <si>
    <t>大詰</t>
    <rPh sb="0" eb="2">
      <t>オオヅ</t>
    </rPh>
    <phoneticPr fontId="1"/>
  </si>
  <si>
    <t>転</t>
    <rPh sb="0" eb="1">
      <t>コロ</t>
    </rPh>
    <phoneticPr fontId="1"/>
  </si>
  <si>
    <t>小詰</t>
    <rPh sb="0" eb="1">
      <t>コ</t>
    </rPh>
    <rPh sb="1" eb="2">
      <t>ヅメ</t>
    </rPh>
    <phoneticPr fontId="1"/>
  </si>
  <si>
    <t>夢刀</t>
    <rPh sb="0" eb="1">
      <t>ユメ</t>
    </rPh>
    <rPh sb="1" eb="2">
      <t>カタナ</t>
    </rPh>
    <phoneticPr fontId="1"/>
  </si>
  <si>
    <t>龍尾</t>
    <rPh sb="0" eb="1">
      <t>リュウ</t>
    </rPh>
    <rPh sb="1" eb="2">
      <t>ビ</t>
    </rPh>
    <phoneticPr fontId="1"/>
  </si>
  <si>
    <t>影斬</t>
    <rPh sb="0" eb="1">
      <t>カゲ</t>
    </rPh>
    <rPh sb="1" eb="2">
      <t>キ</t>
    </rPh>
    <phoneticPr fontId="1"/>
  </si>
  <si>
    <t>凍空</t>
    <rPh sb="0" eb="1">
      <t>イ</t>
    </rPh>
    <rPh sb="1" eb="2">
      <t>ソラ</t>
    </rPh>
    <phoneticPr fontId="1"/>
  </si>
  <si>
    <t>村雲</t>
    <rPh sb="0" eb="2">
      <t>ムラクモ</t>
    </rPh>
    <phoneticPr fontId="1"/>
  </si>
  <si>
    <t>八重垣</t>
    <rPh sb="0" eb="3">
      <t>ヤエガキ</t>
    </rPh>
    <phoneticPr fontId="1"/>
  </si>
  <si>
    <t>〇一式対忍錫杖</t>
    <rPh sb="1" eb="2">
      <t>イチ</t>
    </rPh>
    <rPh sb="2" eb="3">
      <t>シキ</t>
    </rPh>
    <rPh sb="3" eb="4">
      <t>タイ</t>
    </rPh>
    <rPh sb="4" eb="5">
      <t>ニン</t>
    </rPh>
    <rPh sb="5" eb="6">
      <t>シャク</t>
    </rPh>
    <rPh sb="6" eb="7">
      <t>ジョウ</t>
    </rPh>
    <phoneticPr fontId="1"/>
  </si>
  <si>
    <t>涅槃寂静式金剛杵</t>
    <rPh sb="0" eb="2">
      <t>ネハン</t>
    </rPh>
    <rPh sb="2" eb="3">
      <t>ジャク</t>
    </rPh>
    <rPh sb="3" eb="4">
      <t>シズ</t>
    </rPh>
    <rPh sb="4" eb="5">
      <t>シキ</t>
    </rPh>
    <rPh sb="5" eb="7">
      <t>コンゴウ</t>
    </rPh>
    <rPh sb="7" eb="8">
      <t>キネ</t>
    </rPh>
    <phoneticPr fontId="1"/>
  </si>
  <si>
    <t>対空千手砲</t>
    <rPh sb="0" eb="2">
      <t>タイクウ</t>
    </rPh>
    <rPh sb="2" eb="4">
      <t>センジュ</t>
    </rPh>
    <rPh sb="4" eb="5">
      <t>ホウ</t>
    </rPh>
    <phoneticPr fontId="1"/>
  </si>
  <si>
    <t>対物狙撃菩殺</t>
    <rPh sb="0" eb="2">
      <t>タイブツ</t>
    </rPh>
    <rPh sb="2" eb="4">
      <t>ソゲキ</t>
    </rPh>
    <rPh sb="4" eb="5">
      <t>ボ</t>
    </rPh>
    <rPh sb="5" eb="6">
      <t>サツ</t>
    </rPh>
    <phoneticPr fontId="1"/>
  </si>
  <si>
    <t>火縄式他力本銃</t>
    <rPh sb="0" eb="2">
      <t>ヒナワ</t>
    </rPh>
    <rPh sb="2" eb="3">
      <t>シキ</t>
    </rPh>
    <rPh sb="3" eb="5">
      <t>タリキ</t>
    </rPh>
    <rPh sb="5" eb="6">
      <t>ホン</t>
    </rPh>
    <rPh sb="6" eb="7">
      <t>ジュウ</t>
    </rPh>
    <phoneticPr fontId="1"/>
  </si>
  <si>
    <t>自動追尾懺悔</t>
    <rPh sb="0" eb="2">
      <t>ジドウ</t>
    </rPh>
    <rPh sb="2" eb="4">
      <t>ツイビ</t>
    </rPh>
    <rPh sb="4" eb="6">
      <t>ザンゲ</t>
    </rPh>
    <phoneticPr fontId="1"/>
  </si>
  <si>
    <t>六道器官</t>
    <rPh sb="0" eb="2">
      <t>リクドウ</t>
    </rPh>
    <rPh sb="2" eb="4">
      <t>キカン</t>
    </rPh>
    <phoneticPr fontId="1"/>
  </si>
  <si>
    <t>三千大戦世界</t>
    <rPh sb="0" eb="2">
      <t>サンゼン</t>
    </rPh>
    <rPh sb="2" eb="4">
      <t>タイセン</t>
    </rPh>
    <rPh sb="4" eb="6">
      <t>セカイ</t>
    </rPh>
    <phoneticPr fontId="1"/>
  </si>
  <si>
    <t>移動大伽藍「涅槃」</t>
    <rPh sb="0" eb="2">
      <t>イドウ</t>
    </rPh>
    <rPh sb="2" eb="5">
      <t>ダイガラン</t>
    </rPh>
    <rPh sb="6" eb="8">
      <t>ネハン</t>
    </rPh>
    <phoneticPr fontId="1"/>
  </si>
  <si>
    <t>火器管制用深編笠</t>
    <rPh sb="0" eb="2">
      <t>カキ</t>
    </rPh>
    <rPh sb="2" eb="5">
      <t>カンセイヨウ</t>
    </rPh>
    <rPh sb="5" eb="6">
      <t>フカ</t>
    </rPh>
    <rPh sb="6" eb="7">
      <t>アミ</t>
    </rPh>
    <rPh sb="7" eb="8">
      <t>ガサ</t>
    </rPh>
    <phoneticPr fontId="1"/>
  </si>
  <si>
    <t>倍力袈裟</t>
    <rPh sb="0" eb="1">
      <t>バイ</t>
    </rPh>
    <rPh sb="1" eb="2">
      <t>リキ</t>
    </rPh>
    <rPh sb="2" eb="4">
      <t>ケサ</t>
    </rPh>
    <phoneticPr fontId="1"/>
  </si>
  <si>
    <t>比丘尼装甲</t>
    <rPh sb="0" eb="3">
      <t>ビクニ</t>
    </rPh>
    <rPh sb="3" eb="5">
      <t>ソウコウ</t>
    </rPh>
    <phoneticPr fontId="1"/>
  </si>
  <si>
    <t>影武者</t>
    <rPh sb="0" eb="3">
      <t>カゲムシャ</t>
    </rPh>
    <phoneticPr fontId="1"/>
  </si>
  <si>
    <t>毒吸</t>
    <rPh sb="0" eb="1">
      <t>ドク</t>
    </rPh>
    <rPh sb="1" eb="2">
      <t>ス</t>
    </rPh>
    <phoneticPr fontId="1"/>
  </si>
  <si>
    <t>籠絡</t>
    <rPh sb="0" eb="2">
      <t>ロウラク</t>
    </rPh>
    <phoneticPr fontId="1"/>
  </si>
  <si>
    <t>対人術</t>
    <rPh sb="0" eb="2">
      <t>タイジン</t>
    </rPh>
    <rPh sb="2" eb="3">
      <t>ジュツ</t>
    </rPh>
    <phoneticPr fontId="1"/>
  </si>
  <si>
    <t>魔笑</t>
    <rPh sb="0" eb="1">
      <t>マ</t>
    </rPh>
    <rPh sb="1" eb="2">
      <t>ワラ</t>
    </rPh>
    <phoneticPr fontId="1"/>
  </si>
  <si>
    <t>火計</t>
    <rPh sb="0" eb="1">
      <t>カ</t>
    </rPh>
    <rPh sb="1" eb="2">
      <t>ケイ</t>
    </rPh>
    <phoneticPr fontId="1"/>
  </si>
  <si>
    <t>人脈</t>
    <rPh sb="0" eb="2">
      <t>ジンミャク</t>
    </rPh>
    <phoneticPr fontId="1"/>
  </si>
  <si>
    <t>望月</t>
    <rPh sb="0" eb="2">
      <t>モチヅキ</t>
    </rPh>
    <phoneticPr fontId="1"/>
  </si>
  <si>
    <t>黒雨</t>
    <rPh sb="0" eb="1">
      <t>クロ</t>
    </rPh>
    <rPh sb="1" eb="2">
      <t>アメ</t>
    </rPh>
    <phoneticPr fontId="1"/>
  </si>
  <si>
    <t>魔拳</t>
    <rPh sb="0" eb="1">
      <t>マ</t>
    </rPh>
    <rPh sb="1" eb="2">
      <t>ケン</t>
    </rPh>
    <phoneticPr fontId="1"/>
  </si>
  <si>
    <t>虎落笛</t>
    <rPh sb="0" eb="1">
      <t>トラ</t>
    </rPh>
    <rPh sb="1" eb="2">
      <t>オ</t>
    </rPh>
    <rPh sb="2" eb="3">
      <t>フエ</t>
    </rPh>
    <phoneticPr fontId="1"/>
  </si>
  <si>
    <t>第六感</t>
    <rPh sb="0" eb="1">
      <t>ダイ</t>
    </rPh>
    <rPh sb="1" eb="3">
      <t>ロッカン</t>
    </rPh>
    <phoneticPr fontId="1"/>
  </si>
  <si>
    <t>郷談</t>
    <rPh sb="0" eb="1">
      <t>キョウ</t>
    </rPh>
    <rPh sb="1" eb="2">
      <t>ダン</t>
    </rPh>
    <phoneticPr fontId="1"/>
  </si>
  <si>
    <t>大権現</t>
    <rPh sb="0" eb="3">
      <t>ダイゴンゲン</t>
    </rPh>
    <phoneticPr fontId="1"/>
  </si>
  <si>
    <t>托塔符</t>
    <rPh sb="0" eb="1">
      <t>タク</t>
    </rPh>
    <rPh sb="1" eb="2">
      <t>トウ</t>
    </rPh>
    <rPh sb="2" eb="3">
      <t>フ</t>
    </rPh>
    <phoneticPr fontId="1"/>
  </si>
  <si>
    <t>赤腕</t>
    <rPh sb="0" eb="1">
      <t>セキ</t>
    </rPh>
    <rPh sb="1" eb="2">
      <t>ワン</t>
    </rPh>
    <phoneticPr fontId="1"/>
  </si>
  <si>
    <t>竜馬</t>
    <rPh sb="0" eb="1">
      <t>リュウ</t>
    </rPh>
    <rPh sb="1" eb="2">
      <t>マ</t>
    </rPh>
    <phoneticPr fontId="1"/>
  </si>
  <si>
    <t>浮足</t>
    <rPh sb="0" eb="1">
      <t>ウ</t>
    </rPh>
    <rPh sb="1" eb="2">
      <t>アシ</t>
    </rPh>
    <phoneticPr fontId="1"/>
  </si>
  <si>
    <t>風閂</t>
    <rPh sb="0" eb="1">
      <t>カザ</t>
    </rPh>
    <rPh sb="1" eb="2">
      <t>カンヌキ</t>
    </rPh>
    <phoneticPr fontId="1"/>
  </si>
  <si>
    <t>罠術</t>
    <rPh sb="0" eb="1">
      <t>ワナ</t>
    </rPh>
    <rPh sb="1" eb="2">
      <t>ジュツ</t>
    </rPh>
    <phoneticPr fontId="1"/>
  </si>
  <si>
    <t>風魔</t>
    <rPh sb="0" eb="2">
      <t>フウマ</t>
    </rPh>
    <phoneticPr fontId="1"/>
  </si>
  <si>
    <t>奸</t>
    <rPh sb="0" eb="1">
      <t>カン</t>
    </rPh>
    <phoneticPr fontId="1"/>
  </si>
  <si>
    <t>吹火</t>
    <rPh sb="0" eb="1">
      <t>フ</t>
    </rPh>
    <rPh sb="1" eb="2">
      <t>ビ</t>
    </rPh>
    <phoneticPr fontId="1"/>
  </si>
  <si>
    <t>乱神</t>
    <rPh sb="0" eb="1">
      <t>ラン</t>
    </rPh>
    <rPh sb="1" eb="2">
      <t>シン</t>
    </rPh>
    <phoneticPr fontId="1"/>
  </si>
  <si>
    <t>雪風</t>
    <rPh sb="0" eb="1">
      <t>ユキ</t>
    </rPh>
    <rPh sb="1" eb="2">
      <t>カゼ</t>
    </rPh>
    <phoneticPr fontId="1"/>
  </si>
  <si>
    <t>霧隠</t>
    <rPh sb="0" eb="1">
      <t>キリ</t>
    </rPh>
    <rPh sb="1" eb="2">
      <t>カク</t>
    </rPh>
    <phoneticPr fontId="1"/>
  </si>
  <si>
    <t>岩宿</t>
    <rPh sb="0" eb="1">
      <t>イワ</t>
    </rPh>
    <rPh sb="1" eb="2">
      <t>ヤド</t>
    </rPh>
    <phoneticPr fontId="1"/>
  </si>
  <si>
    <t>結界術</t>
    <rPh sb="0" eb="2">
      <t>ケッカイ</t>
    </rPh>
    <rPh sb="2" eb="3">
      <t>ジュツ</t>
    </rPh>
    <phoneticPr fontId="1"/>
  </si>
  <si>
    <t>飯綱</t>
    <rPh sb="0" eb="1">
      <t>メシ</t>
    </rPh>
    <rPh sb="1" eb="2">
      <t>ツナ</t>
    </rPh>
    <phoneticPr fontId="1"/>
  </si>
  <si>
    <t>花炬</t>
    <rPh sb="0" eb="1">
      <t>ハナ</t>
    </rPh>
    <rPh sb="1" eb="2">
      <t>カガリ</t>
    </rPh>
    <phoneticPr fontId="1"/>
  </si>
  <si>
    <t>雷鳥</t>
    <rPh sb="0" eb="2">
      <t>ライチョウ</t>
    </rPh>
    <phoneticPr fontId="1"/>
  </si>
  <si>
    <t>威風</t>
    <rPh sb="0" eb="2">
      <t>イフウ</t>
    </rPh>
    <phoneticPr fontId="1"/>
  </si>
  <si>
    <t>悪地</t>
    <rPh sb="0" eb="1">
      <t>アク</t>
    </rPh>
    <rPh sb="1" eb="2">
      <t>チ</t>
    </rPh>
    <phoneticPr fontId="1"/>
  </si>
  <si>
    <t>地の利</t>
    <rPh sb="0" eb="1">
      <t>チ</t>
    </rPh>
    <rPh sb="2" eb="3">
      <t>リ</t>
    </rPh>
    <phoneticPr fontId="1"/>
  </si>
  <si>
    <t>死人鴉</t>
    <rPh sb="0" eb="1">
      <t>シ</t>
    </rPh>
    <rPh sb="1" eb="2">
      <t>ビト</t>
    </rPh>
    <rPh sb="2" eb="3">
      <t>カラス</t>
    </rPh>
    <phoneticPr fontId="1"/>
  </si>
  <si>
    <t>釣瓶撃ち</t>
    <rPh sb="0" eb="2">
      <t>ツルベ</t>
    </rPh>
    <rPh sb="2" eb="3">
      <t>ウ</t>
    </rPh>
    <phoneticPr fontId="1"/>
  </si>
  <si>
    <t>戒眼</t>
    <rPh sb="0" eb="1">
      <t>カイ</t>
    </rPh>
    <rPh sb="1" eb="2">
      <t>ガン</t>
    </rPh>
    <phoneticPr fontId="1"/>
  </si>
  <si>
    <t>浄眼</t>
    <rPh sb="0" eb="1">
      <t>ジョウ</t>
    </rPh>
    <rPh sb="1" eb="2">
      <t>ガン</t>
    </rPh>
    <phoneticPr fontId="1"/>
  </si>
  <si>
    <t>毒眼</t>
    <rPh sb="0" eb="1">
      <t>ドク</t>
    </rPh>
    <rPh sb="1" eb="2">
      <t>ガン</t>
    </rPh>
    <phoneticPr fontId="1"/>
  </si>
  <si>
    <t>羅眼</t>
    <rPh sb="0" eb="1">
      <t>ラ</t>
    </rPh>
    <rPh sb="1" eb="2">
      <t>ガン</t>
    </rPh>
    <phoneticPr fontId="1"/>
  </si>
  <si>
    <t>水晶眼</t>
    <rPh sb="0" eb="2">
      <t>スイショウ</t>
    </rPh>
    <rPh sb="2" eb="3">
      <t>ガン</t>
    </rPh>
    <phoneticPr fontId="1"/>
  </si>
  <si>
    <t>三眼</t>
    <rPh sb="0" eb="1">
      <t>サン</t>
    </rPh>
    <rPh sb="1" eb="2">
      <t>ガン</t>
    </rPh>
    <phoneticPr fontId="1"/>
  </si>
  <si>
    <t>世鬼</t>
    <rPh sb="0" eb="1">
      <t>ヨ</t>
    </rPh>
    <rPh sb="1" eb="2">
      <t>オニ</t>
    </rPh>
    <phoneticPr fontId="1"/>
  </si>
  <si>
    <t>剣呑</t>
    <rPh sb="0" eb="1">
      <t>ケン</t>
    </rPh>
    <rPh sb="1" eb="2">
      <t>ノ</t>
    </rPh>
    <phoneticPr fontId="1"/>
  </si>
  <si>
    <t>干殺</t>
    <rPh sb="0" eb="1">
      <t>ヒ</t>
    </rPh>
    <rPh sb="1" eb="2">
      <t>コロ</t>
    </rPh>
    <phoneticPr fontId="1"/>
  </si>
  <si>
    <t>遊芸</t>
    <rPh sb="0" eb="2">
      <t>ユウゲイ</t>
    </rPh>
    <phoneticPr fontId="1"/>
  </si>
  <si>
    <t>反間</t>
    <rPh sb="0" eb="2">
      <t>ハンカン</t>
    </rPh>
    <phoneticPr fontId="1"/>
  </si>
  <si>
    <t>流言の術</t>
    <rPh sb="0" eb="2">
      <t>リュウゲン</t>
    </rPh>
    <rPh sb="3" eb="4">
      <t>ジュツ</t>
    </rPh>
    <phoneticPr fontId="1"/>
  </si>
  <si>
    <t>石仏</t>
    <rPh sb="0" eb="2">
      <t>イシボトケ</t>
    </rPh>
    <phoneticPr fontId="1"/>
  </si>
  <si>
    <t>呪術</t>
    <rPh sb="0" eb="2">
      <t>ジュジュツ</t>
    </rPh>
    <phoneticPr fontId="1"/>
  </si>
  <si>
    <t>逆覩</t>
    <rPh sb="0" eb="1">
      <t>ギャク</t>
    </rPh>
    <rPh sb="1" eb="2">
      <t>ト</t>
    </rPh>
    <phoneticPr fontId="1"/>
  </si>
  <si>
    <t>大鋸</t>
    <rPh sb="0" eb="1">
      <t>オオ</t>
    </rPh>
    <rPh sb="1" eb="2">
      <t>ノコ</t>
    </rPh>
    <phoneticPr fontId="1"/>
  </si>
  <si>
    <t>葬囃子</t>
    <rPh sb="0" eb="1">
      <t>ソウ</t>
    </rPh>
    <rPh sb="1" eb="2">
      <t>バヤシ</t>
    </rPh>
    <rPh sb="2" eb="3">
      <t>シ</t>
    </rPh>
    <phoneticPr fontId="1"/>
  </si>
  <si>
    <t>抜井戸</t>
    <rPh sb="0" eb="1">
      <t>ヌ</t>
    </rPh>
    <rPh sb="1" eb="3">
      <t>イド</t>
    </rPh>
    <phoneticPr fontId="1"/>
  </si>
  <si>
    <t>飛傘</t>
    <rPh sb="0" eb="1">
      <t>ト</t>
    </rPh>
    <rPh sb="1" eb="2">
      <t>カサ</t>
    </rPh>
    <phoneticPr fontId="1"/>
  </si>
  <si>
    <t>乱独楽</t>
    <rPh sb="0" eb="1">
      <t>ミダ</t>
    </rPh>
    <rPh sb="1" eb="2">
      <t>ドク</t>
    </rPh>
    <rPh sb="2" eb="3">
      <t>ラク</t>
    </rPh>
    <phoneticPr fontId="1"/>
  </si>
  <si>
    <t>棘法被</t>
    <rPh sb="0" eb="1">
      <t>トゲ</t>
    </rPh>
    <rPh sb="1" eb="2">
      <t>ホウ</t>
    </rPh>
    <rPh sb="2" eb="3">
      <t>ヒ</t>
    </rPh>
    <phoneticPr fontId="1"/>
  </si>
  <si>
    <t>裂牙</t>
    <rPh sb="0" eb="1">
      <t>レツ</t>
    </rPh>
    <rPh sb="1" eb="2">
      <t>ガ</t>
    </rPh>
    <phoneticPr fontId="1"/>
  </si>
  <si>
    <t>自由</t>
    <rPh sb="0" eb="2">
      <t>ジユウ</t>
    </rPh>
    <phoneticPr fontId="1"/>
  </si>
  <si>
    <t>犬士</t>
    <rPh sb="0" eb="1">
      <t>イヌ</t>
    </rPh>
    <rPh sb="1" eb="2">
      <t>シ</t>
    </rPh>
    <phoneticPr fontId="1"/>
  </si>
  <si>
    <t>霊玉</t>
    <rPh sb="0" eb="1">
      <t>レイ</t>
    </rPh>
    <rPh sb="1" eb="2">
      <t>ギョク</t>
    </rPh>
    <phoneticPr fontId="1"/>
  </si>
  <si>
    <t>蟻地獄</t>
    <rPh sb="0" eb="1">
      <t>アリ</t>
    </rPh>
    <rPh sb="1" eb="3">
      <t>ジゴク</t>
    </rPh>
    <phoneticPr fontId="1"/>
  </si>
  <si>
    <t>幻夢殿</t>
    <rPh sb="0" eb="1">
      <t>ゲン</t>
    </rPh>
    <rPh sb="1" eb="2">
      <t>ム</t>
    </rPh>
    <rPh sb="2" eb="3">
      <t>デン</t>
    </rPh>
    <phoneticPr fontId="1"/>
  </si>
  <si>
    <t>幻術</t>
    <rPh sb="0" eb="1">
      <t>ゲン</t>
    </rPh>
    <rPh sb="1" eb="2">
      <t>ジュツ</t>
    </rPh>
    <phoneticPr fontId="1"/>
  </si>
  <si>
    <t>探索組</t>
    <rPh sb="0" eb="2">
      <t>タンサク</t>
    </rPh>
    <rPh sb="2" eb="3">
      <t>グミ</t>
    </rPh>
    <phoneticPr fontId="1"/>
  </si>
  <si>
    <t>背水</t>
    <rPh sb="0" eb="2">
      <t>ハイスイ</t>
    </rPh>
    <phoneticPr fontId="1"/>
  </si>
  <si>
    <t>水計</t>
    <rPh sb="0" eb="1">
      <t>ミズ</t>
    </rPh>
    <rPh sb="1" eb="2">
      <t>ケイ</t>
    </rPh>
    <phoneticPr fontId="1"/>
  </si>
  <si>
    <t>嶽割</t>
    <rPh sb="0" eb="1">
      <t>タケ</t>
    </rPh>
    <rPh sb="1" eb="2">
      <t>ワリ</t>
    </rPh>
    <phoneticPr fontId="1"/>
  </si>
  <si>
    <t>大吠</t>
    <rPh sb="0" eb="1">
      <t>オオ</t>
    </rPh>
    <rPh sb="1" eb="2">
      <t>ホ</t>
    </rPh>
    <phoneticPr fontId="1"/>
  </si>
  <si>
    <t>峠牙</t>
    <rPh sb="0" eb="1">
      <t>トウゲ</t>
    </rPh>
    <rPh sb="1" eb="2">
      <t>キバ</t>
    </rPh>
    <phoneticPr fontId="1"/>
  </si>
  <si>
    <t>怪士</t>
    <rPh sb="0" eb="1">
      <t>アヤ</t>
    </rPh>
    <rPh sb="1" eb="2">
      <t>シ</t>
    </rPh>
    <phoneticPr fontId="1"/>
  </si>
  <si>
    <t>空吹</t>
    <rPh sb="0" eb="1">
      <t>ソラ</t>
    </rPh>
    <rPh sb="1" eb="2">
      <t>フ</t>
    </rPh>
    <phoneticPr fontId="1"/>
  </si>
  <si>
    <t>真蛇</t>
    <rPh sb="0" eb="1">
      <t>シン</t>
    </rPh>
    <rPh sb="1" eb="2">
      <t>ジャ</t>
    </rPh>
    <phoneticPr fontId="1"/>
  </si>
  <si>
    <t>童売</t>
    <rPh sb="0" eb="1">
      <t>ドウ</t>
    </rPh>
    <rPh sb="1" eb="2">
      <t>ウ</t>
    </rPh>
    <phoneticPr fontId="1"/>
  </si>
  <si>
    <t>夜駕籠</t>
    <rPh sb="0" eb="1">
      <t>ヨル</t>
    </rPh>
    <rPh sb="1" eb="2">
      <t>ガ</t>
    </rPh>
    <rPh sb="2" eb="3">
      <t>カゴ</t>
    </rPh>
    <phoneticPr fontId="1"/>
  </si>
  <si>
    <t>滅苦</t>
    <rPh sb="0" eb="1">
      <t>メツ</t>
    </rPh>
    <rPh sb="1" eb="2">
      <t>ク</t>
    </rPh>
    <phoneticPr fontId="1"/>
  </si>
  <si>
    <t>肉吸</t>
    <rPh sb="0" eb="1">
      <t>ニク</t>
    </rPh>
    <rPh sb="1" eb="2">
      <t>ス</t>
    </rPh>
    <phoneticPr fontId="1"/>
  </si>
  <si>
    <t>百足</t>
    <rPh sb="0" eb="2">
      <t>ムカデ</t>
    </rPh>
    <phoneticPr fontId="1"/>
  </si>
  <si>
    <t>肉面</t>
    <rPh sb="0" eb="1">
      <t>ニク</t>
    </rPh>
    <rPh sb="1" eb="2">
      <t>メン</t>
    </rPh>
    <phoneticPr fontId="1"/>
  </si>
  <si>
    <t>淫祠</t>
    <rPh sb="0" eb="1">
      <t>イン</t>
    </rPh>
    <rPh sb="1" eb="2">
      <t>ホコラ</t>
    </rPh>
    <phoneticPr fontId="1"/>
  </si>
  <si>
    <t>香術</t>
    <rPh sb="0" eb="1">
      <t>カオ</t>
    </rPh>
    <rPh sb="1" eb="2">
      <t>ジュツ</t>
    </rPh>
    <phoneticPr fontId="1"/>
  </si>
  <si>
    <t>甘露</t>
    <rPh sb="0" eb="2">
      <t>カンロ</t>
    </rPh>
    <phoneticPr fontId="1"/>
  </si>
  <si>
    <t>髑髏本尊</t>
    <rPh sb="0" eb="2">
      <t>ドクロ</t>
    </rPh>
    <rPh sb="2" eb="3">
      <t>ホン</t>
    </rPh>
    <rPh sb="3" eb="4">
      <t>ソン</t>
    </rPh>
    <phoneticPr fontId="1"/>
  </si>
  <si>
    <t>鬼門</t>
    <rPh sb="0" eb="2">
      <t>キモン</t>
    </rPh>
    <phoneticPr fontId="1"/>
  </si>
  <si>
    <t>式神</t>
    <rPh sb="0" eb="2">
      <t>シキガミ</t>
    </rPh>
    <phoneticPr fontId="1"/>
  </si>
  <si>
    <t>羅盤</t>
    <rPh sb="0" eb="1">
      <t>ラ</t>
    </rPh>
    <rPh sb="1" eb="2">
      <t>バン</t>
    </rPh>
    <phoneticPr fontId="1"/>
  </si>
  <si>
    <t>地獄</t>
    <rPh sb="0" eb="2">
      <t>ジゴク</t>
    </rPh>
    <phoneticPr fontId="1"/>
  </si>
  <si>
    <t>殉教</t>
    <rPh sb="0" eb="2">
      <t>ジュンキョウ</t>
    </rPh>
    <phoneticPr fontId="1"/>
  </si>
  <si>
    <t>天国</t>
    <rPh sb="0" eb="2">
      <t>テンゴク</t>
    </rPh>
    <phoneticPr fontId="1"/>
  </si>
  <si>
    <t>鏡獅子</t>
    <rPh sb="0" eb="1">
      <t>カガミ</t>
    </rPh>
    <rPh sb="1" eb="3">
      <t>シシ</t>
    </rPh>
    <phoneticPr fontId="1"/>
  </si>
  <si>
    <t>外連</t>
    <rPh sb="0" eb="1">
      <t>ガイ</t>
    </rPh>
    <rPh sb="1" eb="2">
      <t>レン</t>
    </rPh>
    <phoneticPr fontId="1"/>
  </si>
  <si>
    <t>好きな体術か忍術，もしくは召喚術</t>
    <rPh sb="0" eb="1">
      <t>ス</t>
    </rPh>
    <rPh sb="3" eb="5">
      <t>タイジュツ</t>
    </rPh>
    <rPh sb="6" eb="8">
      <t>ニンジュツ</t>
    </rPh>
    <rPh sb="13" eb="15">
      <t>ショウカン</t>
    </rPh>
    <rPh sb="15" eb="16">
      <t>ジュツ</t>
    </rPh>
    <phoneticPr fontId="1"/>
  </si>
  <si>
    <t>風音</t>
    <rPh sb="0" eb="2">
      <t>カザオト</t>
    </rPh>
    <phoneticPr fontId="1"/>
  </si>
  <si>
    <t>黒衣</t>
    <rPh sb="0" eb="1">
      <t>クロ</t>
    </rPh>
    <rPh sb="1" eb="2">
      <t>キヌ</t>
    </rPh>
    <phoneticPr fontId="1"/>
  </si>
  <si>
    <t>二人袴</t>
    <rPh sb="0" eb="2">
      <t>フタリ</t>
    </rPh>
    <rPh sb="2" eb="3">
      <t>ハカマ</t>
    </rPh>
    <phoneticPr fontId="1"/>
  </si>
  <si>
    <t>合方</t>
    <rPh sb="0" eb="1">
      <t>ア</t>
    </rPh>
    <rPh sb="1" eb="2">
      <t>ホウ</t>
    </rPh>
    <phoneticPr fontId="1"/>
  </si>
  <si>
    <t>大祓</t>
    <rPh sb="0" eb="2">
      <t>オオハラエ</t>
    </rPh>
    <phoneticPr fontId="1"/>
  </si>
  <si>
    <t>毒堕とし</t>
    <rPh sb="0" eb="2">
      <t>＠ドクオ</t>
    </rPh>
    <phoneticPr fontId="1"/>
  </si>
  <si>
    <t>禁術</t>
    <rPh sb="0" eb="2">
      <t>＠キンジュツ</t>
    </rPh>
    <phoneticPr fontId="1"/>
  </si>
  <si>
    <t>沈黙</t>
    <rPh sb="0" eb="2">
      <t>＠チンモク</t>
    </rPh>
    <phoneticPr fontId="1"/>
  </si>
  <si>
    <t>天眼</t>
    <rPh sb="0" eb="2">
      <t>＠テンガン</t>
    </rPh>
    <phoneticPr fontId="1"/>
  </si>
  <si>
    <t>蠱惑</t>
    <rPh sb="0" eb="2">
      <t>＠コワク</t>
    </rPh>
    <phoneticPr fontId="1"/>
  </si>
  <si>
    <t>操り人形</t>
    <rPh sb="0" eb="1">
      <t>＠アヤツ</t>
    </rPh>
    <rPh sb="2" eb="4">
      <t>ニンギョウ</t>
    </rPh>
    <phoneticPr fontId="1"/>
  </si>
  <si>
    <t>根</t>
    <rPh sb="0" eb="1">
      <t>＠ネ</t>
    </rPh>
    <phoneticPr fontId="1"/>
  </si>
  <si>
    <t>社会戦</t>
    <rPh sb="0" eb="3">
      <t>＠シャカイセン</t>
    </rPh>
    <phoneticPr fontId="1"/>
  </si>
  <si>
    <t>防諜</t>
    <rPh sb="0" eb="2">
      <t>＠ボウチョウ</t>
    </rPh>
    <phoneticPr fontId="1"/>
  </si>
  <si>
    <t>揺らし</t>
    <rPh sb="0" eb="1">
      <t>＠ユ</t>
    </rPh>
    <phoneticPr fontId="1"/>
  </si>
  <si>
    <t>流言の術</t>
    <rPh sb="0" eb="2">
      <t>＠リュウゲン</t>
    </rPh>
    <rPh sb="3" eb="4">
      <t>ジュツ</t>
    </rPh>
    <phoneticPr fontId="1"/>
  </si>
  <si>
    <t>サポート</t>
    <phoneticPr fontId="1"/>
  </si>
  <si>
    <t>医術</t>
    <rPh sb="0" eb="2">
      <t>イジュツ</t>
    </rPh>
    <phoneticPr fontId="1"/>
  </si>
  <si>
    <t>調査術</t>
    <rPh sb="0" eb="2">
      <t>チョウサ</t>
    </rPh>
    <rPh sb="2" eb="3">
      <t>ジュツ</t>
    </rPh>
    <phoneticPr fontId="1"/>
  </si>
  <si>
    <t>対人術</t>
    <rPh sb="0" eb="2">
      <t>タイジン</t>
    </rPh>
    <rPh sb="2" eb="3">
      <t>ジュツ</t>
    </rPh>
    <phoneticPr fontId="1"/>
  </si>
  <si>
    <t>九ノ一の術</t>
    <rPh sb="0" eb="5">
      <t>＠クノイチノジュツ</t>
    </rPh>
    <phoneticPr fontId="1"/>
  </si>
  <si>
    <t>傀儡の術</t>
    <rPh sb="0" eb="2">
      <t>クグツ</t>
    </rPh>
    <rPh sb="3" eb="4">
      <t>ジュツ</t>
    </rPh>
    <phoneticPr fontId="1"/>
  </si>
  <si>
    <t>流言の術</t>
    <rPh sb="0" eb="2">
      <t>リュウゲン</t>
    </rPh>
    <rPh sb="3" eb="4">
      <t>ジュツ</t>
    </rPh>
    <phoneticPr fontId="1"/>
  </si>
  <si>
    <t>可変</t>
    <rPh sb="0" eb="2">
      <t>カヘン</t>
    </rPh>
    <phoneticPr fontId="1"/>
  </si>
  <si>
    <t>なし</t>
    <phoneticPr fontId="1"/>
  </si>
  <si>
    <t>内偵</t>
    <rPh sb="0" eb="2">
      <t>ナイテイ</t>
    </rPh>
    <phoneticPr fontId="1"/>
  </si>
  <si>
    <t>装備</t>
    <rPh sb="0" eb="2">
      <t>ソウビ</t>
    </rPh>
    <phoneticPr fontId="1"/>
  </si>
  <si>
    <t>なし</t>
    <phoneticPr fontId="1"/>
  </si>
  <si>
    <t>怪文</t>
    <rPh sb="0" eb="2">
      <t>カイブン</t>
    </rPh>
    <phoneticPr fontId="1"/>
  </si>
  <si>
    <t>情報戦</t>
    <rPh sb="0" eb="3">
      <t>ジョウホウセン</t>
    </rPh>
    <phoneticPr fontId="1"/>
  </si>
  <si>
    <t>魔琴</t>
    <rPh sb="0" eb="2">
      <t>＠マキン</t>
    </rPh>
    <phoneticPr fontId="1"/>
  </si>
  <si>
    <t>戦駒</t>
    <rPh sb="0" eb="2">
      <t>＠イクサゴマ</t>
    </rPh>
    <phoneticPr fontId="1"/>
  </si>
  <si>
    <t>朋面</t>
    <rPh sb="0" eb="2">
      <t>＠トモヅラ</t>
    </rPh>
    <phoneticPr fontId="1"/>
  </si>
  <si>
    <t>斎垣</t>
    <rPh sb="0" eb="2">
      <t>＠イガキ</t>
    </rPh>
    <phoneticPr fontId="1"/>
  </si>
  <si>
    <t>宴</t>
    <rPh sb="0" eb="1">
      <t>＠ウタゲ</t>
    </rPh>
    <phoneticPr fontId="1"/>
  </si>
  <si>
    <t>密告</t>
    <rPh sb="0" eb="2">
      <t>＠ミッコク</t>
    </rPh>
    <phoneticPr fontId="1"/>
  </si>
  <si>
    <t>追出</t>
    <rPh sb="0" eb="2">
      <t>＠オイデ</t>
    </rPh>
    <phoneticPr fontId="1"/>
  </si>
  <si>
    <t>試練</t>
    <rPh sb="0" eb="2">
      <t>＠シレン</t>
    </rPh>
    <phoneticPr fontId="1"/>
  </si>
  <si>
    <t>策戦</t>
    <rPh sb="0" eb="2">
      <t>＠サクセン</t>
    </rPh>
    <phoneticPr fontId="1"/>
  </si>
  <si>
    <t>人柱</t>
    <rPh sb="0" eb="2">
      <t>＠ヒトバシラ</t>
    </rPh>
    <phoneticPr fontId="1"/>
  </si>
  <si>
    <t>遊芸</t>
    <rPh sb="0" eb="2">
      <t>ユウゲイ</t>
    </rPh>
    <phoneticPr fontId="1"/>
  </si>
  <si>
    <t>経済力</t>
    <rPh sb="0" eb="3">
      <t>ケイザイリョク</t>
    </rPh>
    <phoneticPr fontId="1"/>
  </si>
  <si>
    <t>詐術</t>
    <rPh sb="0" eb="2">
      <t>サジュツ</t>
    </rPh>
    <phoneticPr fontId="1"/>
  </si>
  <si>
    <t>対人術</t>
    <rPh sb="0" eb="3">
      <t>タイジンジュツ</t>
    </rPh>
    <phoneticPr fontId="1"/>
  </si>
  <si>
    <t>闇神楽</t>
    <rPh sb="0" eb="1">
      <t>ヤミ</t>
    </rPh>
    <rPh sb="1" eb="3">
      <t>カグラ</t>
    </rPh>
    <phoneticPr fontId="1"/>
  </si>
  <si>
    <t>誓約</t>
    <rPh sb="0" eb="2">
      <t>＠ウケイ</t>
    </rPh>
    <phoneticPr fontId="1"/>
  </si>
  <si>
    <t>奥津城</t>
    <rPh sb="0" eb="3">
      <t>＠オクツキ</t>
    </rPh>
    <phoneticPr fontId="1"/>
  </si>
  <si>
    <t>屍人使い</t>
    <rPh sb="0" eb="3">
      <t>＠シビトツカ</t>
    </rPh>
    <phoneticPr fontId="1"/>
  </si>
  <si>
    <t>八雷</t>
    <rPh sb="0" eb="2">
      <t>＠ヤクサノイカズチ</t>
    </rPh>
    <phoneticPr fontId="1"/>
  </si>
  <si>
    <t>死霊術</t>
    <rPh sb="0" eb="2">
      <t>シリョウ</t>
    </rPh>
    <rPh sb="2" eb="3">
      <t>ジュツ</t>
    </rPh>
    <phoneticPr fontId="1"/>
  </si>
  <si>
    <t>触穢</t>
    <rPh sb="0" eb="2">
      <t>＠ショクエ</t>
    </rPh>
    <phoneticPr fontId="1"/>
  </si>
  <si>
    <t>道返</t>
    <rPh sb="0" eb="2">
      <t>＠チガエシ</t>
    </rPh>
    <phoneticPr fontId="1"/>
  </si>
  <si>
    <t>辱</t>
    <rPh sb="0" eb="1">
      <t>＠ハジ</t>
    </rPh>
    <phoneticPr fontId="1"/>
  </si>
  <si>
    <t>禍津日</t>
    <rPh sb="0" eb="3">
      <t>＠マガツヒ</t>
    </rPh>
    <phoneticPr fontId="1"/>
  </si>
  <si>
    <t>雀蜂</t>
    <rPh sb="0" eb="2">
      <t>＠スズメバチ</t>
    </rPh>
    <phoneticPr fontId="1"/>
  </si>
  <si>
    <t>人脈</t>
    <rPh sb="0" eb="2">
      <t>ジンミャク</t>
    </rPh>
    <phoneticPr fontId="1"/>
  </si>
  <si>
    <t>無面目</t>
    <rPh sb="0" eb="3">
      <t>＠ムメンモク</t>
    </rPh>
    <phoneticPr fontId="1"/>
  </si>
  <si>
    <t>人遁</t>
    <rPh sb="0" eb="2">
      <t>＠ジントン</t>
    </rPh>
    <phoneticPr fontId="1"/>
  </si>
  <si>
    <t>口蜜</t>
    <rPh sb="0" eb="2">
      <t>＠クミツ</t>
    </rPh>
    <phoneticPr fontId="1"/>
  </si>
  <si>
    <t>毒果</t>
    <rPh sb="0" eb="2">
      <t>＠ドクカ</t>
    </rPh>
    <phoneticPr fontId="1"/>
  </si>
  <si>
    <t>毒術</t>
    <rPh sb="0" eb="1">
      <t>ドク</t>
    </rPh>
    <rPh sb="1" eb="2">
      <t>ジュツ</t>
    </rPh>
    <phoneticPr fontId="1"/>
  </si>
  <si>
    <t>薬師閨</t>
    <rPh sb="0" eb="3">
      <t>＠ヤクシケイ</t>
    </rPh>
    <phoneticPr fontId="1"/>
  </si>
  <si>
    <t>救命針</t>
    <rPh sb="0" eb="2">
      <t>キュウメイ</t>
    </rPh>
    <rPh sb="2" eb="3">
      <t>バリ</t>
    </rPh>
    <phoneticPr fontId="1"/>
  </si>
  <si>
    <t>天道</t>
    <rPh sb="0" eb="2">
      <t>＠テントウ</t>
    </rPh>
    <phoneticPr fontId="1"/>
  </si>
  <si>
    <t>野戦術</t>
    <rPh sb="0" eb="3">
      <t>ヤセンジュツ</t>
    </rPh>
    <phoneticPr fontId="1"/>
  </si>
  <si>
    <t>北斗</t>
    <rPh sb="0" eb="2">
      <t>ホクト</t>
    </rPh>
    <phoneticPr fontId="1"/>
  </si>
  <si>
    <t>伏兵</t>
    <rPh sb="0" eb="2">
      <t>フクヘイ</t>
    </rPh>
    <phoneticPr fontId="1"/>
  </si>
  <si>
    <t>攻撃</t>
    <rPh sb="0" eb="2">
      <t>コウゲキ</t>
    </rPh>
    <phoneticPr fontId="1"/>
  </si>
  <si>
    <t>用兵術</t>
    <rPh sb="0" eb="3">
      <t>ヨウヘイジュツ</t>
    </rPh>
    <phoneticPr fontId="1"/>
  </si>
  <si>
    <t>仙食</t>
    <rPh sb="0" eb="1">
      <t>セン</t>
    </rPh>
    <rPh sb="1" eb="2">
      <t>ジキ</t>
    </rPh>
    <phoneticPr fontId="1"/>
  </si>
  <si>
    <t>兵糧術</t>
    <rPh sb="0" eb="2">
      <t>ヒョウロウ</t>
    </rPh>
    <rPh sb="2" eb="3">
      <t>ジュツ</t>
    </rPh>
    <phoneticPr fontId="1"/>
  </si>
  <si>
    <t>御斎魂</t>
    <rPh sb="0" eb="3">
      <t>＠オトギダマシイ</t>
    </rPh>
    <phoneticPr fontId="1"/>
  </si>
  <si>
    <t>意気</t>
    <rPh sb="0" eb="2">
      <t>イキ</t>
    </rPh>
    <phoneticPr fontId="1"/>
  </si>
  <si>
    <t>修業</t>
    <rPh sb="0" eb="2">
      <t>＠シュギョウ</t>
    </rPh>
    <phoneticPr fontId="1"/>
  </si>
  <si>
    <t>記憶術</t>
    <rPh sb="0" eb="2">
      <t>キオク</t>
    </rPh>
    <rPh sb="2" eb="3">
      <t>ジュツ</t>
    </rPh>
    <phoneticPr fontId="1"/>
  </si>
  <si>
    <t>貪狼</t>
    <rPh sb="0" eb="2">
      <t>＠トンロウ</t>
    </rPh>
    <phoneticPr fontId="1"/>
  </si>
  <si>
    <t>陽動</t>
    <rPh sb="0" eb="2">
      <t>＠ヨウドウ</t>
    </rPh>
    <phoneticPr fontId="1"/>
  </si>
  <si>
    <t>暗号術</t>
    <rPh sb="0" eb="2">
      <t>アンゴウ</t>
    </rPh>
    <rPh sb="2" eb="3">
      <t>ジュツ</t>
    </rPh>
    <phoneticPr fontId="1"/>
  </si>
  <si>
    <t>破軍</t>
    <rPh sb="0" eb="2">
      <t>＠ハグン</t>
    </rPh>
    <phoneticPr fontId="1"/>
  </si>
  <si>
    <t>素直</t>
    <rPh sb="0" eb="2">
      <t>＠スナオ</t>
    </rPh>
    <phoneticPr fontId="1"/>
  </si>
  <si>
    <t>装備</t>
    <rPh sb="0" eb="2">
      <t>ソウビ</t>
    </rPh>
    <phoneticPr fontId="1"/>
  </si>
  <si>
    <t>武曲</t>
    <rPh sb="0" eb="2">
      <t>＠ムゴク</t>
    </rPh>
    <phoneticPr fontId="1"/>
  </si>
  <si>
    <t>学園の七不思議</t>
    <rPh sb="0" eb="2">
      <t>＠ガクエン</t>
    </rPh>
    <rPh sb="3" eb="7">
      <t>ナナフシギ</t>
    </rPh>
    <phoneticPr fontId="1"/>
  </si>
  <si>
    <t>飼育係</t>
    <rPh sb="0" eb="3">
      <t>＠シイクガカリ</t>
    </rPh>
    <phoneticPr fontId="1"/>
  </si>
  <si>
    <t>裏購買</t>
    <rPh sb="0" eb="3">
      <t>＠ウラコウバイ</t>
    </rPh>
    <phoneticPr fontId="1"/>
  </si>
  <si>
    <t>転校生</t>
    <rPh sb="0" eb="3">
      <t>＠テンコウセイ</t>
    </rPh>
    <phoneticPr fontId="1"/>
  </si>
  <si>
    <t>潮目</t>
    <rPh sb="0" eb="2">
      <t>＠シオメ</t>
    </rPh>
    <phoneticPr fontId="1"/>
  </si>
  <si>
    <t>忍法乱舞</t>
    <rPh sb="0" eb="4">
      <t>＠ニンポウランブ</t>
    </rPh>
    <phoneticPr fontId="1"/>
  </si>
  <si>
    <t>親友</t>
    <rPh sb="0" eb="2">
      <t>＠シンユウ</t>
    </rPh>
    <phoneticPr fontId="1"/>
  </si>
  <si>
    <t>慈拳</t>
    <rPh sb="0" eb="2">
      <t>ジケン</t>
    </rPh>
    <phoneticPr fontId="1"/>
  </si>
  <si>
    <t>逃水</t>
    <rPh sb="0" eb="2">
      <t>ニゲミズ</t>
    </rPh>
    <phoneticPr fontId="1"/>
  </si>
  <si>
    <t>説教</t>
    <rPh sb="0" eb="2">
      <t>セッキョウ</t>
    </rPh>
    <phoneticPr fontId="1"/>
  </si>
  <si>
    <t>教導</t>
    <rPh sb="0" eb="2">
      <t>キョウドウ</t>
    </rPh>
    <phoneticPr fontId="1"/>
  </si>
  <si>
    <t>叱咤</t>
    <rPh sb="0" eb="2">
      <t>シッタ</t>
    </rPh>
    <phoneticPr fontId="1"/>
  </si>
  <si>
    <t>愛弟子</t>
    <rPh sb="0" eb="3">
      <t>マナデシ</t>
    </rPh>
    <phoneticPr fontId="1"/>
  </si>
  <si>
    <t>執行</t>
    <rPh sb="0" eb="2">
      <t>シッコウ</t>
    </rPh>
    <phoneticPr fontId="1"/>
  </si>
  <si>
    <t>速攻</t>
    <rPh sb="0" eb="2">
      <t>ソッコウ</t>
    </rPh>
    <phoneticPr fontId="1"/>
  </si>
  <si>
    <t>霾天</t>
    <rPh sb="0" eb="2">
      <t>バイテン</t>
    </rPh>
    <phoneticPr fontId="1"/>
  </si>
  <si>
    <t>先回り</t>
    <rPh sb="0" eb="2">
      <t>サキマワ</t>
    </rPh>
    <phoneticPr fontId="1"/>
  </si>
  <si>
    <t>極上</t>
    <rPh sb="0" eb="2">
      <t>ゴクジョウ</t>
    </rPh>
    <phoneticPr fontId="1"/>
  </si>
  <si>
    <t>可変</t>
    <rPh sb="0" eb="2">
      <t>カヘン</t>
    </rPh>
    <phoneticPr fontId="1"/>
  </si>
  <si>
    <t>骨法術</t>
    <rPh sb="0" eb="3">
      <t>コッポウジュツ</t>
    </rPh>
    <phoneticPr fontId="1"/>
  </si>
  <si>
    <t>地の利</t>
    <rPh sb="0" eb="1">
      <t>チ</t>
    </rPh>
    <rPh sb="2" eb="3">
      <t>リ</t>
    </rPh>
    <phoneticPr fontId="1"/>
  </si>
  <si>
    <t>竜胆</t>
    <rPh sb="0" eb="2">
      <t>＠リンドウ</t>
    </rPh>
    <phoneticPr fontId="1"/>
  </si>
  <si>
    <t>意気</t>
    <rPh sb="0" eb="2">
      <t>イキ</t>
    </rPh>
    <phoneticPr fontId="1"/>
  </si>
  <si>
    <t>紅葉</t>
    <rPh sb="0" eb="2">
      <t>＠モミジ</t>
    </rPh>
    <phoneticPr fontId="1"/>
  </si>
  <si>
    <t>昼顔</t>
    <rPh sb="0" eb="2">
      <t>＠ヒルガオ</t>
    </rPh>
    <phoneticPr fontId="1"/>
  </si>
  <si>
    <t>兵糧術</t>
    <rPh sb="0" eb="2">
      <t>ヒョウロウ</t>
    </rPh>
    <rPh sb="2" eb="3">
      <t>ジュツ</t>
    </rPh>
    <phoneticPr fontId="1"/>
  </si>
  <si>
    <t>盗人萩</t>
    <rPh sb="0" eb="3">
      <t>＠ヌスビトハギ</t>
    </rPh>
    <phoneticPr fontId="1"/>
  </si>
  <si>
    <t>幻術</t>
    <rPh sb="0" eb="2">
      <t>ゲンジュツ</t>
    </rPh>
    <phoneticPr fontId="1"/>
  </si>
  <si>
    <t>爪紅</t>
    <rPh sb="0" eb="2">
      <t>＠ツマベニ</t>
    </rPh>
    <phoneticPr fontId="1"/>
  </si>
  <si>
    <t>撫子</t>
    <rPh sb="0" eb="2">
      <t>＠ナデシコ</t>
    </rPh>
    <phoneticPr fontId="1"/>
  </si>
  <si>
    <t>花子</t>
    <rPh sb="0" eb="2">
      <t>ハナコ</t>
    </rPh>
    <phoneticPr fontId="1"/>
  </si>
  <si>
    <t>放葬</t>
    <rPh sb="0" eb="2">
      <t>＠ホウソウ</t>
    </rPh>
    <phoneticPr fontId="1"/>
  </si>
  <si>
    <t>怪段</t>
    <rPh sb="0" eb="2">
      <t>＠カイダン</t>
    </rPh>
    <phoneticPr fontId="1"/>
  </si>
  <si>
    <t>不開</t>
    <rPh sb="0" eb="2">
      <t>＠アカズ</t>
    </rPh>
    <phoneticPr fontId="1"/>
  </si>
  <si>
    <t>特別教室</t>
    <rPh sb="0" eb="4">
      <t>＠トクベツキョウシツ</t>
    </rPh>
    <phoneticPr fontId="1"/>
  </si>
  <si>
    <t>幽霊部員</t>
    <rPh sb="0" eb="4">
      <t>＠ユウレイブイン</t>
    </rPh>
    <phoneticPr fontId="1"/>
  </si>
  <si>
    <t>封術</t>
    <rPh sb="0" eb="1">
      <t>フウ</t>
    </rPh>
    <rPh sb="1" eb="2">
      <t>ジュツ</t>
    </rPh>
    <phoneticPr fontId="1"/>
  </si>
  <si>
    <t>神蠅</t>
    <rPh sb="0" eb="2">
      <t>＠カンバエ</t>
    </rPh>
    <phoneticPr fontId="1"/>
  </si>
  <si>
    <t>憑依術</t>
    <rPh sb="0" eb="3">
      <t>ヒョウイジュツ</t>
    </rPh>
    <phoneticPr fontId="1"/>
  </si>
  <si>
    <t>再生</t>
    <rPh sb="0" eb="2">
      <t>サイセイ</t>
    </rPh>
    <phoneticPr fontId="1"/>
  </si>
  <si>
    <t>妖理</t>
    <rPh sb="0" eb="1">
      <t>ヨウ</t>
    </rPh>
    <rPh sb="1" eb="2">
      <t>リ</t>
    </rPh>
    <phoneticPr fontId="1"/>
  </si>
  <si>
    <t>魔伏</t>
    <rPh sb="0" eb="2">
      <t>＠マフセ</t>
    </rPh>
    <phoneticPr fontId="1"/>
  </si>
  <si>
    <t>結界術</t>
    <rPh sb="0" eb="2">
      <t>ケッカイ</t>
    </rPh>
    <rPh sb="2" eb="3">
      <t>ジュツ</t>
    </rPh>
    <phoneticPr fontId="1"/>
  </si>
  <si>
    <t>鬼人</t>
    <rPh sb="0" eb="2">
      <t>＠キジン</t>
    </rPh>
    <phoneticPr fontId="1"/>
  </si>
  <si>
    <t>凶声</t>
    <rPh sb="0" eb="2">
      <t>＠キョウセイ</t>
    </rPh>
    <phoneticPr fontId="1"/>
  </si>
  <si>
    <t>金棒</t>
    <rPh sb="0" eb="2">
      <t>＠カナボウ</t>
    </rPh>
    <phoneticPr fontId="1"/>
  </si>
  <si>
    <t>怪力</t>
    <rPh sb="0" eb="2">
      <t>カイリキ</t>
    </rPh>
    <phoneticPr fontId="1"/>
  </si>
  <si>
    <t>龍星群</t>
    <rPh sb="0" eb="3">
      <t>＠リュウセイグン</t>
    </rPh>
    <phoneticPr fontId="1"/>
  </si>
  <si>
    <t>召喚術</t>
    <rPh sb="0" eb="3">
      <t>ショウカンジュツ</t>
    </rPh>
    <phoneticPr fontId="1"/>
  </si>
  <si>
    <t>八岐</t>
    <rPh sb="0" eb="2">
      <t>＠ヤマタ</t>
    </rPh>
    <phoneticPr fontId="1"/>
  </si>
  <si>
    <t>異形化</t>
    <rPh sb="0" eb="2">
      <t>イギョウ</t>
    </rPh>
    <rPh sb="2" eb="3">
      <t>カ</t>
    </rPh>
    <phoneticPr fontId="1"/>
  </si>
  <si>
    <t>反魂</t>
    <rPh sb="0" eb="2">
      <t>＠ハンゴン</t>
    </rPh>
    <phoneticPr fontId="1"/>
  </si>
  <si>
    <t>死霊術</t>
    <rPh sb="0" eb="3">
      <t>シリョウジュツ</t>
    </rPh>
    <phoneticPr fontId="1"/>
  </si>
  <si>
    <t>糸砦</t>
    <rPh sb="0" eb="2">
      <t>＠イトトリデ</t>
    </rPh>
    <phoneticPr fontId="1"/>
  </si>
  <si>
    <t>土隠</t>
    <rPh sb="0" eb="2">
      <t>＠ツチゴモリ</t>
    </rPh>
    <phoneticPr fontId="1"/>
  </si>
  <si>
    <t>袋蜘蛛</t>
    <rPh sb="0" eb="3">
      <t>＠フクログモ</t>
    </rPh>
    <phoneticPr fontId="1"/>
  </si>
  <si>
    <t>玉繭</t>
    <rPh sb="0" eb="2">
      <t>＠タママユ</t>
    </rPh>
    <phoneticPr fontId="1"/>
  </si>
  <si>
    <t>雪蟲</t>
    <rPh sb="0" eb="2">
      <t>＠ユキムシ</t>
    </rPh>
    <phoneticPr fontId="1"/>
  </si>
  <si>
    <t>血騰</t>
    <rPh sb="0" eb="2">
      <t>＠ケットウ</t>
    </rPh>
    <phoneticPr fontId="1"/>
  </si>
  <si>
    <t>呪怨</t>
    <rPh sb="0" eb="2">
      <t>＠ジュオン</t>
    </rPh>
    <phoneticPr fontId="1"/>
  </si>
  <si>
    <t>邪視</t>
    <rPh sb="0" eb="2">
      <t>＠ジャシ</t>
    </rPh>
    <phoneticPr fontId="1"/>
  </si>
  <si>
    <t>血霞</t>
    <rPh sb="0" eb="2">
      <t>＠チガスミ</t>
    </rPh>
    <phoneticPr fontId="1"/>
  </si>
  <si>
    <t>秘棺</t>
    <rPh sb="0" eb="2">
      <t>＠ヒツギ</t>
    </rPh>
    <phoneticPr fontId="1"/>
  </si>
  <si>
    <t>血奴隷</t>
    <rPh sb="0" eb="3">
      <t>＠チドレイ</t>
    </rPh>
    <phoneticPr fontId="1"/>
  </si>
  <si>
    <t>大咬</t>
    <rPh sb="0" eb="2">
      <t>＠オオカミ</t>
    </rPh>
    <phoneticPr fontId="1"/>
  </si>
  <si>
    <t>変化</t>
    <rPh sb="0" eb="2">
      <t>＠ヘンゲ</t>
    </rPh>
    <phoneticPr fontId="1"/>
  </si>
  <si>
    <t>眷属</t>
    <rPh sb="0" eb="2">
      <t>＠ケンゾク</t>
    </rPh>
    <phoneticPr fontId="1"/>
  </si>
  <si>
    <t>騎行</t>
    <rPh sb="0" eb="2">
      <t>＠キコウ</t>
    </rPh>
    <phoneticPr fontId="1"/>
  </si>
  <si>
    <t>酔夢</t>
    <rPh sb="0" eb="2">
      <t>＠スイム</t>
    </rPh>
    <phoneticPr fontId="1"/>
  </si>
  <si>
    <t>魔笛</t>
    <rPh sb="0" eb="2">
      <t>＠マテキ</t>
    </rPh>
    <phoneticPr fontId="1"/>
  </si>
  <si>
    <t>爵位</t>
    <rPh sb="0" eb="2">
      <t>＠シャクイ</t>
    </rPh>
    <phoneticPr fontId="1"/>
  </si>
  <si>
    <t>玲瓏</t>
    <rPh sb="0" eb="2">
      <t>＠レイロウ</t>
    </rPh>
    <phoneticPr fontId="1"/>
  </si>
  <si>
    <t>縄術</t>
    <rPh sb="0" eb="1">
      <t>ジョウ</t>
    </rPh>
    <rPh sb="1" eb="2">
      <t>ジュツ</t>
    </rPh>
    <phoneticPr fontId="1"/>
  </si>
  <si>
    <t>掘削術</t>
    <rPh sb="0" eb="3">
      <t>クッサクジュツ</t>
    </rPh>
    <phoneticPr fontId="1"/>
  </si>
  <si>
    <t>鳥獣術</t>
    <rPh sb="0" eb="2">
      <t>チョウジュウ</t>
    </rPh>
    <rPh sb="2" eb="3">
      <t>ジュツ</t>
    </rPh>
    <phoneticPr fontId="1"/>
  </si>
  <si>
    <t>水術</t>
    <rPh sb="0" eb="1">
      <t>スイ</t>
    </rPh>
    <rPh sb="1" eb="2">
      <t>ジュツ</t>
    </rPh>
    <phoneticPr fontId="1"/>
  </si>
  <si>
    <t>瞳術</t>
    <rPh sb="0" eb="1">
      <t>ドウ</t>
    </rPh>
    <rPh sb="1" eb="2">
      <t>ジュツ</t>
    </rPh>
    <phoneticPr fontId="1"/>
  </si>
  <si>
    <t>異形化</t>
    <rPh sb="0" eb="3">
      <t>イギョウカ</t>
    </rPh>
    <phoneticPr fontId="1"/>
  </si>
  <si>
    <t>変装術</t>
    <rPh sb="0" eb="3">
      <t>ヘンソウジュツ</t>
    </rPh>
    <phoneticPr fontId="1"/>
  </si>
  <si>
    <t>鳥獣術</t>
    <rPh sb="0" eb="3">
      <t>＠チョウジュウジュツ</t>
    </rPh>
    <phoneticPr fontId="1"/>
  </si>
  <si>
    <t>遊芸</t>
    <rPh sb="0" eb="2">
      <t>ユウゲイ</t>
    </rPh>
    <phoneticPr fontId="1"/>
  </si>
  <si>
    <t>言霊術</t>
    <rPh sb="0" eb="2">
      <t>コトダマ</t>
    </rPh>
    <rPh sb="2" eb="3">
      <t>ジュツ</t>
    </rPh>
    <phoneticPr fontId="1"/>
  </si>
  <si>
    <t>毒牙</t>
    <rPh sb="0" eb="2">
      <t>＠ドクガ</t>
    </rPh>
    <phoneticPr fontId="1"/>
  </si>
  <si>
    <t>装備</t>
    <rPh sb="0" eb="2">
      <t>ソウビ</t>
    </rPh>
    <phoneticPr fontId="1"/>
  </si>
  <si>
    <t>なし</t>
    <phoneticPr fontId="1"/>
  </si>
  <si>
    <t>蝦蟇の油</t>
    <rPh sb="0" eb="2">
      <t>＠ガマ</t>
    </rPh>
    <rPh sb="3" eb="4">
      <t>アブラ</t>
    </rPh>
    <phoneticPr fontId="1"/>
  </si>
  <si>
    <t>ジョーズ</t>
    <phoneticPr fontId="1"/>
  </si>
  <si>
    <t>水中適応</t>
    <rPh sb="0" eb="4">
      <t>＠スイチュウテキオウ</t>
    </rPh>
    <phoneticPr fontId="1"/>
  </si>
  <si>
    <t>猫の道</t>
    <rPh sb="0" eb="1">
      <t>＠ネコ</t>
    </rPh>
    <rPh sb="2" eb="3">
      <t>ミチ</t>
    </rPh>
    <phoneticPr fontId="1"/>
  </si>
  <si>
    <t>猿飛び</t>
    <rPh sb="0" eb="2">
      <t>＠サルト</t>
    </rPh>
    <phoneticPr fontId="1"/>
  </si>
  <si>
    <t>調査術</t>
    <rPh sb="0" eb="2">
      <t>チョウサ</t>
    </rPh>
    <rPh sb="2" eb="3">
      <t>ジュツ</t>
    </rPh>
    <phoneticPr fontId="1"/>
  </si>
  <si>
    <t>手練</t>
    <rPh sb="0" eb="2">
      <t>＠シュレン</t>
    </rPh>
    <phoneticPr fontId="1"/>
  </si>
  <si>
    <t>狐袈</t>
    <rPh sb="0" eb="2">
      <t>＠キツネノカワゴロモ</t>
    </rPh>
    <phoneticPr fontId="1"/>
  </si>
  <si>
    <t>無痛</t>
    <rPh sb="0" eb="2">
      <t>＠ムツウ</t>
    </rPh>
    <phoneticPr fontId="1"/>
  </si>
  <si>
    <t>破壊音波</t>
    <rPh sb="0" eb="4">
      <t>＠ハカイオンパ</t>
    </rPh>
    <phoneticPr fontId="1"/>
  </si>
  <si>
    <t>自動反撃</t>
    <rPh sb="0" eb="4">
      <t>＠ジドウハンゲキ</t>
    </rPh>
    <phoneticPr fontId="1"/>
  </si>
  <si>
    <t>言霊術</t>
    <rPh sb="0" eb="3">
      <t>＠コトダマジュツ</t>
    </rPh>
    <phoneticPr fontId="1"/>
  </si>
  <si>
    <t>特殊訓練</t>
    <rPh sb="0" eb="4">
      <t>＠トクシュクンレン</t>
    </rPh>
    <phoneticPr fontId="1"/>
  </si>
  <si>
    <t>刃馬</t>
    <rPh sb="0" eb="2">
      <t>＠ジンバ</t>
    </rPh>
    <phoneticPr fontId="1"/>
  </si>
  <si>
    <t>攻撃</t>
    <rPh sb="0" eb="2">
      <t>コウゲキ</t>
    </rPh>
    <phoneticPr fontId="1"/>
  </si>
  <si>
    <t>騎乗術</t>
    <rPh sb="0" eb="3">
      <t>キジョウジュツ</t>
    </rPh>
    <phoneticPr fontId="1"/>
  </si>
  <si>
    <t>眩撃</t>
    <rPh sb="0" eb="2">
      <t>＠クラウチ</t>
    </rPh>
    <phoneticPr fontId="1"/>
  </si>
  <si>
    <t>壊器術</t>
    <rPh sb="0" eb="1">
      <t>カイ</t>
    </rPh>
    <rPh sb="1" eb="2">
      <t>キ</t>
    </rPh>
    <rPh sb="2" eb="3">
      <t>ジュツ</t>
    </rPh>
    <phoneticPr fontId="1"/>
  </si>
  <si>
    <t>這剣</t>
    <rPh sb="0" eb="2">
      <t>＠ハイケン</t>
    </rPh>
    <phoneticPr fontId="1"/>
  </si>
  <si>
    <t>身体操術</t>
    <rPh sb="0" eb="2">
      <t>シンタイ</t>
    </rPh>
    <rPh sb="2" eb="3">
      <t>ソウ</t>
    </rPh>
    <rPh sb="3" eb="4">
      <t>ジュツ</t>
    </rPh>
    <phoneticPr fontId="1"/>
  </si>
  <si>
    <t>石切</t>
    <rPh sb="0" eb="2">
      <t>＠イシキリ</t>
    </rPh>
    <phoneticPr fontId="1"/>
  </si>
  <si>
    <t>刀術</t>
    <rPh sb="0" eb="1">
      <t>トウ</t>
    </rPh>
    <rPh sb="1" eb="2">
      <t>ジュツ</t>
    </rPh>
    <phoneticPr fontId="1"/>
  </si>
  <si>
    <t>形無</t>
    <rPh sb="0" eb="2">
      <t>＠カタナシ</t>
    </rPh>
    <phoneticPr fontId="1"/>
  </si>
  <si>
    <t>徹釘</t>
    <rPh sb="0" eb="2">
      <t>＠テッテイ</t>
    </rPh>
    <phoneticPr fontId="1"/>
  </si>
  <si>
    <t>針術</t>
    <rPh sb="0" eb="1">
      <t>シン</t>
    </rPh>
    <rPh sb="1" eb="2">
      <t>ジュツ</t>
    </rPh>
    <phoneticPr fontId="1"/>
  </si>
  <si>
    <t>巡矢</t>
    <rPh sb="0" eb="2">
      <t>＠メグリヤ</t>
    </rPh>
    <phoneticPr fontId="1"/>
  </si>
  <si>
    <t>見敵術</t>
    <rPh sb="0" eb="3">
      <t>＠ケンテキジュツ</t>
    </rPh>
    <phoneticPr fontId="1"/>
  </si>
  <si>
    <t>槍飛沫</t>
    <rPh sb="0" eb="3">
      <t>＠ヤリシブキ</t>
    </rPh>
    <phoneticPr fontId="1"/>
  </si>
  <si>
    <t>災音</t>
    <rPh sb="0" eb="2">
      <t>＠サイオン</t>
    </rPh>
    <phoneticPr fontId="1"/>
  </si>
  <si>
    <t>機械兵団</t>
    <rPh sb="0" eb="4">
      <t>＠キカイヘイダン</t>
    </rPh>
    <phoneticPr fontId="1"/>
  </si>
  <si>
    <t>絡繰術</t>
    <rPh sb="0" eb="3">
      <t>＠カラクリジュツ</t>
    </rPh>
    <phoneticPr fontId="1"/>
  </si>
  <si>
    <t>崩落</t>
    <rPh sb="0" eb="2">
      <t>＠ホウラク</t>
    </rPh>
    <phoneticPr fontId="1"/>
  </si>
  <si>
    <t>蛍群</t>
    <rPh sb="0" eb="2">
      <t>＠ホムラ</t>
    </rPh>
    <phoneticPr fontId="1"/>
  </si>
  <si>
    <t>紐斬</t>
    <rPh sb="0" eb="2">
      <t>＠ヒモキリ</t>
    </rPh>
    <phoneticPr fontId="1"/>
  </si>
  <si>
    <t>慢心</t>
    <rPh sb="0" eb="2">
      <t>＠マンシン</t>
    </rPh>
    <phoneticPr fontId="1"/>
  </si>
  <si>
    <t>詐術</t>
    <rPh sb="0" eb="2">
      <t>サジュツ</t>
    </rPh>
    <phoneticPr fontId="1"/>
  </si>
  <si>
    <t>鎧戸</t>
    <rPh sb="0" eb="2">
      <t>＠ヨロイド</t>
    </rPh>
    <phoneticPr fontId="1"/>
  </si>
  <si>
    <t>流言の術</t>
    <rPh sb="0" eb="2">
      <t>リュウゲン</t>
    </rPh>
    <rPh sb="3" eb="4">
      <t>ジュツ</t>
    </rPh>
    <phoneticPr fontId="1"/>
  </si>
  <si>
    <t>隠針</t>
    <rPh sb="0" eb="2">
      <t>＠カクシバリ</t>
    </rPh>
    <phoneticPr fontId="1"/>
  </si>
  <si>
    <t>罠術</t>
    <rPh sb="0" eb="1">
      <t>ミン</t>
    </rPh>
    <rPh sb="1" eb="2">
      <t>ジュツ</t>
    </rPh>
    <phoneticPr fontId="1"/>
  </si>
  <si>
    <t>助太刀</t>
    <rPh sb="0" eb="3">
      <t>＠スケダチ</t>
    </rPh>
    <phoneticPr fontId="1"/>
  </si>
  <si>
    <t>落潮</t>
    <rPh sb="0" eb="2">
      <t>＠オトシオ</t>
    </rPh>
    <phoneticPr fontId="1"/>
  </si>
  <si>
    <t>毒術</t>
    <rPh sb="0" eb="1">
      <t>ドク</t>
    </rPh>
    <rPh sb="1" eb="2">
      <t>ジュツ</t>
    </rPh>
    <phoneticPr fontId="1"/>
  </si>
  <si>
    <t>呪戒</t>
    <rPh sb="0" eb="2">
      <t>＠ジュカイ</t>
    </rPh>
    <phoneticPr fontId="1"/>
  </si>
  <si>
    <t>呪術</t>
    <rPh sb="0" eb="2">
      <t>ジュジュツ</t>
    </rPh>
    <phoneticPr fontId="1"/>
  </si>
  <si>
    <t>道珠</t>
    <rPh sb="0" eb="2">
      <t>＠ドウジュ</t>
    </rPh>
    <phoneticPr fontId="1"/>
  </si>
  <si>
    <t>紅衣</t>
    <rPh sb="0" eb="2">
      <t>＠コウイ</t>
    </rPh>
    <phoneticPr fontId="1"/>
  </si>
  <si>
    <t>凶剣</t>
    <rPh sb="0" eb="2">
      <t>＠キョウケン</t>
    </rPh>
    <phoneticPr fontId="1"/>
  </si>
  <si>
    <t>忍漢方</t>
    <rPh sb="0" eb="3">
      <t>＠シノビカンポウ</t>
    </rPh>
    <phoneticPr fontId="1"/>
  </si>
  <si>
    <t>案山子</t>
    <rPh sb="0" eb="3">
      <t>＠カカシ</t>
    </rPh>
    <phoneticPr fontId="1"/>
  </si>
  <si>
    <t>刹那</t>
    <rPh sb="0" eb="2">
      <t>＠セツナ</t>
    </rPh>
    <phoneticPr fontId="1"/>
  </si>
  <si>
    <t>魔界博士号</t>
    <rPh sb="0" eb="5">
      <t>＠マカイハクシゴウ</t>
    </rPh>
    <phoneticPr fontId="1"/>
  </si>
  <si>
    <t>変形</t>
    <rPh sb="0" eb="2">
      <t>＠ヘンケイ</t>
    </rPh>
    <phoneticPr fontId="1"/>
  </si>
  <si>
    <t>仕込み</t>
    <rPh sb="0" eb="2">
      <t>シコ</t>
    </rPh>
    <phoneticPr fontId="1"/>
  </si>
  <si>
    <t>忍法錬成</t>
    <rPh sb="0" eb="4">
      <t>＠ニンポウレンセイ</t>
    </rPh>
    <phoneticPr fontId="1"/>
  </si>
  <si>
    <t>紅鏡</t>
    <rPh sb="0" eb="2">
      <t>＠コウキョウ</t>
    </rPh>
    <phoneticPr fontId="1"/>
  </si>
  <si>
    <t>飛術</t>
    <rPh sb="0" eb="1">
      <t>ヒ</t>
    </rPh>
    <rPh sb="1" eb="2">
      <t>ジュツ</t>
    </rPh>
    <phoneticPr fontId="1"/>
  </si>
  <si>
    <t>野分</t>
    <rPh sb="0" eb="2">
      <t>＠ノワキ</t>
    </rPh>
    <phoneticPr fontId="1"/>
  </si>
  <si>
    <t>血覚</t>
    <rPh sb="0" eb="2">
      <t>＠ケッカク</t>
    </rPh>
    <phoneticPr fontId="1"/>
  </si>
  <si>
    <t>氷刃</t>
    <rPh sb="0" eb="2">
      <t>＠ヒョウジン</t>
    </rPh>
    <phoneticPr fontId="1"/>
  </si>
  <si>
    <t>残光</t>
    <rPh sb="0" eb="2">
      <t>＠ザンコウ</t>
    </rPh>
    <phoneticPr fontId="1"/>
  </si>
  <si>
    <t>砲術</t>
    <rPh sb="0" eb="2">
      <t>ホウジュツ</t>
    </rPh>
    <phoneticPr fontId="1"/>
  </si>
  <si>
    <t>白竜</t>
    <rPh sb="0" eb="2">
      <t>＠ハクリョウ</t>
    </rPh>
    <phoneticPr fontId="1"/>
  </si>
  <si>
    <t>幽香</t>
    <rPh sb="0" eb="2">
      <t>＠ユウコウ</t>
    </rPh>
    <phoneticPr fontId="1"/>
  </si>
  <si>
    <t>香術</t>
    <rPh sb="0" eb="1">
      <t>コウ</t>
    </rPh>
    <rPh sb="1" eb="2">
      <t>ジュツ</t>
    </rPh>
    <phoneticPr fontId="1"/>
  </si>
  <si>
    <t>呟鬼</t>
    <rPh sb="0" eb="2">
      <t>＠ツブヤキ</t>
    </rPh>
    <phoneticPr fontId="1"/>
  </si>
  <si>
    <t>腹話術</t>
    <rPh sb="0" eb="3">
      <t>フクワジュツ</t>
    </rPh>
    <phoneticPr fontId="1"/>
  </si>
  <si>
    <t>血餅</t>
    <rPh sb="0" eb="2">
      <t>＠ケッペイ</t>
    </rPh>
    <phoneticPr fontId="1"/>
  </si>
  <si>
    <t>生存術</t>
    <rPh sb="0" eb="2">
      <t>セイゾン</t>
    </rPh>
    <rPh sb="2" eb="3">
      <t>ジュツ</t>
    </rPh>
    <phoneticPr fontId="1"/>
  </si>
  <si>
    <t>反照</t>
    <rPh sb="0" eb="2">
      <t>＠ハンショウ</t>
    </rPh>
    <phoneticPr fontId="1"/>
  </si>
  <si>
    <t>第六感</t>
    <rPh sb="0" eb="3">
      <t>ダイロッカン</t>
    </rPh>
    <phoneticPr fontId="1"/>
  </si>
  <si>
    <t>八重波</t>
    <rPh sb="0" eb="3">
      <t>＠ヤエナミ</t>
    </rPh>
    <phoneticPr fontId="1"/>
  </si>
  <si>
    <t>隠蔽術</t>
    <rPh sb="0" eb="3">
      <t>インペイジュツ</t>
    </rPh>
    <phoneticPr fontId="1"/>
  </si>
  <si>
    <t>惨上</t>
    <rPh sb="0" eb="2">
      <t>＠サンジョウ</t>
    </rPh>
    <phoneticPr fontId="1"/>
  </si>
  <si>
    <t>欠席裁判</t>
    <rPh sb="0" eb="4">
      <t>＠ケッセキサイバン</t>
    </rPh>
    <phoneticPr fontId="1"/>
  </si>
  <si>
    <t>陰謀</t>
    <rPh sb="0" eb="2">
      <t>＠インボウ</t>
    </rPh>
    <phoneticPr fontId="1"/>
  </si>
  <si>
    <t>近衛</t>
    <rPh sb="0" eb="2">
      <t>＠コノエ</t>
    </rPh>
    <phoneticPr fontId="1"/>
  </si>
  <si>
    <t>黒御簾</t>
    <rPh sb="0" eb="1">
      <t>クロ</t>
    </rPh>
    <rPh sb="1" eb="3">
      <t>ミス</t>
    </rPh>
    <phoneticPr fontId="1"/>
  </si>
  <si>
    <t>権威</t>
    <rPh sb="0" eb="2">
      <t>＠ケンイ</t>
    </rPh>
    <phoneticPr fontId="1"/>
  </si>
  <si>
    <t>神奈備</t>
    <rPh sb="0" eb="3">
      <t>＠カムナビ</t>
    </rPh>
    <phoneticPr fontId="1"/>
  </si>
  <si>
    <t>究食</t>
    <rPh sb="0" eb="2">
      <t>＠キュウショク</t>
    </rPh>
    <phoneticPr fontId="1"/>
  </si>
  <si>
    <t>設定帖</t>
    <rPh sb="0" eb="3">
      <t>＠セッテイチョウ</t>
    </rPh>
    <phoneticPr fontId="1"/>
  </si>
  <si>
    <t>記憶術</t>
    <rPh sb="0" eb="2">
      <t>キオク</t>
    </rPh>
    <rPh sb="2" eb="3">
      <t>ジュツ</t>
    </rPh>
    <phoneticPr fontId="1"/>
  </si>
  <si>
    <t>補習</t>
    <rPh sb="0" eb="2">
      <t>＠ホシュウ</t>
    </rPh>
    <phoneticPr fontId="1"/>
  </si>
  <si>
    <t>奇兵</t>
    <rPh sb="0" eb="2">
      <t>＠キヘイ</t>
    </rPh>
    <phoneticPr fontId="1"/>
  </si>
  <si>
    <t>御斎閥</t>
    <rPh sb="0" eb="3">
      <t>＠オトギバツ</t>
    </rPh>
    <phoneticPr fontId="1"/>
  </si>
  <si>
    <t>人脈</t>
    <rPh sb="0" eb="2">
      <t>ジンミャク</t>
    </rPh>
    <phoneticPr fontId="1"/>
  </si>
  <si>
    <t>罪呑</t>
    <rPh sb="0" eb="2">
      <t>＠ツノ</t>
    </rPh>
    <phoneticPr fontId="1"/>
  </si>
  <si>
    <t>秘翼</t>
    <rPh sb="0" eb="2">
      <t>＠ヒヨク</t>
    </rPh>
    <phoneticPr fontId="1"/>
  </si>
  <si>
    <t>絶境</t>
    <rPh sb="0" eb="2">
      <t>＠ゼッキョウ</t>
    </rPh>
    <phoneticPr fontId="1"/>
  </si>
  <si>
    <t>微睡</t>
    <rPh sb="0" eb="2">
      <t>＠マドロミ</t>
    </rPh>
    <phoneticPr fontId="1"/>
  </si>
  <si>
    <t>隷具</t>
    <rPh sb="0" eb="2">
      <t>＠レイグ</t>
    </rPh>
    <phoneticPr fontId="1"/>
  </si>
  <si>
    <t>搦骸</t>
    <rPh sb="0" eb="2">
      <t>＠カラムクロ</t>
    </rPh>
    <phoneticPr fontId="1"/>
  </si>
  <si>
    <t>屍食教典儀</t>
    <rPh sb="0" eb="1">
      <t>シ</t>
    </rPh>
    <rPh sb="1" eb="2">
      <t>ショク</t>
    </rPh>
    <rPh sb="2" eb="4">
      <t>キョウテン</t>
    </rPh>
    <rPh sb="4" eb="5">
      <t>ギ</t>
    </rPh>
    <phoneticPr fontId="1"/>
  </si>
  <si>
    <t>死者の奢り</t>
    <rPh sb="0" eb="2">
      <t>シシャ</t>
    </rPh>
    <rPh sb="3" eb="4">
      <t>オゴ</t>
    </rPh>
    <phoneticPr fontId="1"/>
  </si>
  <si>
    <t>死狂ひ</t>
    <rPh sb="0" eb="1">
      <t>シ</t>
    </rPh>
    <rPh sb="1" eb="2">
      <t>グル</t>
    </rPh>
    <phoneticPr fontId="1"/>
  </si>
  <si>
    <t>サポート</t>
    <phoneticPr fontId="1"/>
  </si>
  <si>
    <t>リプレイ戦2</t>
    <rPh sb="4" eb="5">
      <t>イクサ</t>
    </rPh>
    <phoneticPr fontId="1"/>
  </si>
  <si>
    <t>世界忍者戦</t>
    <rPh sb="0" eb="2">
      <t>セカイ</t>
    </rPh>
    <rPh sb="2" eb="4">
      <t>ニンジャ</t>
    </rPh>
    <rPh sb="4" eb="5">
      <t>セン</t>
    </rPh>
    <phoneticPr fontId="1"/>
  </si>
  <si>
    <t>リプレイ戦1</t>
    <rPh sb="4" eb="5">
      <t>セン</t>
    </rPh>
    <phoneticPr fontId="1"/>
  </si>
  <si>
    <t>シノビーム</t>
    <phoneticPr fontId="1"/>
  </si>
  <si>
    <t>身体操術</t>
    <rPh sb="0" eb="4">
      <t>＠シンタイソウジュツ</t>
    </rPh>
    <phoneticPr fontId="1"/>
  </si>
  <si>
    <t>ビッグバン九字</t>
    <rPh sb="5" eb="7">
      <t>クジ</t>
    </rPh>
    <phoneticPr fontId="1"/>
  </si>
  <si>
    <t>虚無時間 MIROKU</t>
    <rPh sb="0" eb="2">
      <t>キョム</t>
    </rPh>
    <rPh sb="2" eb="4">
      <t>ジカン</t>
    </rPh>
    <phoneticPr fontId="1"/>
  </si>
  <si>
    <t>電磁結界</t>
    <rPh sb="0" eb="4">
      <t>＠デンジケッカイ</t>
    </rPh>
    <phoneticPr fontId="1"/>
  </si>
  <si>
    <t>指名手配</t>
    <rPh sb="0" eb="4">
      <t>＠シメイテハイ</t>
    </rPh>
    <phoneticPr fontId="1"/>
  </si>
  <si>
    <t>戦術爆撃</t>
    <rPh sb="0" eb="4">
      <t>＠センジュツバクゲキ</t>
    </rPh>
    <phoneticPr fontId="1"/>
  </si>
  <si>
    <t>使い魔</t>
    <rPh sb="0" eb="1">
      <t>＠ツカ</t>
    </rPh>
    <rPh sb="2" eb="3">
      <t>マ</t>
    </rPh>
    <phoneticPr fontId="1"/>
  </si>
  <si>
    <t>転移</t>
    <rPh sb="0" eb="2">
      <t>＠テンイ</t>
    </rPh>
    <phoneticPr fontId="1"/>
  </si>
  <si>
    <t>指輪の契約</t>
    <rPh sb="0" eb="2">
      <t>＠ユビワ</t>
    </rPh>
    <rPh sb="3" eb="5">
      <t>ケイヤク</t>
    </rPh>
    <phoneticPr fontId="1"/>
  </si>
  <si>
    <t>絡繰術</t>
    <rPh sb="0" eb="3">
      <t>＠カラクリジュツ</t>
    </rPh>
    <phoneticPr fontId="1"/>
  </si>
  <si>
    <t>サポート</t>
    <phoneticPr fontId="1"/>
  </si>
  <si>
    <t>流言の術</t>
    <rPh sb="0" eb="2">
      <t>リュウゲン</t>
    </rPh>
    <rPh sb="3" eb="4">
      <t>ジュツ</t>
    </rPh>
    <phoneticPr fontId="1"/>
  </si>
  <si>
    <t>用兵術</t>
    <rPh sb="0" eb="3">
      <t>ヨウヘイジュツ</t>
    </rPh>
    <phoneticPr fontId="1"/>
  </si>
  <si>
    <t>召喚術</t>
    <rPh sb="0" eb="3">
      <t>ショウカンジュツ</t>
    </rPh>
    <phoneticPr fontId="1"/>
  </si>
  <si>
    <t>召喚術</t>
    <rPh sb="0" eb="3">
      <t>＠ショウカンジュツ</t>
    </rPh>
    <phoneticPr fontId="1"/>
  </si>
  <si>
    <t>装備</t>
    <rPh sb="0" eb="2">
      <t>ソウビ</t>
    </rPh>
    <phoneticPr fontId="1"/>
  </si>
  <si>
    <t>狂信者</t>
    <rPh sb="0" eb="3">
      <t>＠キョウシンシャ</t>
    </rPh>
    <phoneticPr fontId="1"/>
  </si>
  <si>
    <t>拷問術</t>
    <rPh sb="0" eb="2">
      <t>ゴウモン</t>
    </rPh>
    <rPh sb="2" eb="3">
      <t>ジュツ</t>
    </rPh>
    <phoneticPr fontId="1"/>
  </si>
  <si>
    <t>苦行者</t>
    <rPh sb="0" eb="3">
      <t>＠クギョウシャ</t>
    </rPh>
    <phoneticPr fontId="1"/>
  </si>
  <si>
    <t>不死者</t>
    <rPh sb="0" eb="3">
      <t>＠フシシャ</t>
    </rPh>
    <phoneticPr fontId="1"/>
  </si>
  <si>
    <t>漣</t>
    <rPh sb="0" eb="1">
      <t>＠サザナミ</t>
    </rPh>
    <phoneticPr fontId="1"/>
  </si>
  <si>
    <t>憑依術</t>
    <rPh sb="0" eb="2">
      <t>ヒョウイ</t>
    </rPh>
    <rPh sb="2" eb="3">
      <t>ジュツ</t>
    </rPh>
    <phoneticPr fontId="1"/>
  </si>
  <si>
    <t>触手</t>
    <rPh sb="0" eb="2">
      <t>＠ショクシュ</t>
    </rPh>
    <phoneticPr fontId="1"/>
  </si>
  <si>
    <t>水族</t>
    <rPh sb="0" eb="1">
      <t>スイ</t>
    </rPh>
    <rPh sb="1" eb="2">
      <t>ゾク</t>
    </rPh>
    <phoneticPr fontId="1"/>
  </si>
  <si>
    <t>妖蛆</t>
    <rPh sb="0" eb="2">
      <t>＠ヨウソ</t>
    </rPh>
    <phoneticPr fontId="1"/>
  </si>
  <si>
    <t>繁殖</t>
    <rPh sb="0" eb="2">
      <t>＠ハンショク</t>
    </rPh>
    <phoneticPr fontId="1"/>
  </si>
  <si>
    <t>共有</t>
    <rPh sb="0" eb="2">
      <t>＠キョウユウ</t>
    </rPh>
    <phoneticPr fontId="1"/>
  </si>
  <si>
    <t>応用</t>
    <rPh sb="0" eb="2">
      <t>＠オウヨウ</t>
    </rPh>
    <phoneticPr fontId="1"/>
  </si>
  <si>
    <t>器想</t>
    <rPh sb="0" eb="2">
      <t>＠キソウ</t>
    </rPh>
    <phoneticPr fontId="1"/>
  </si>
  <si>
    <t>百器</t>
    <rPh sb="0" eb="2">
      <t>＠ヒャッキ</t>
    </rPh>
    <phoneticPr fontId="1"/>
  </si>
  <si>
    <t>強化服</t>
    <rPh sb="0" eb="3">
      <t>＠キョウカフク</t>
    </rPh>
    <phoneticPr fontId="1"/>
  </si>
  <si>
    <t>なし</t>
    <phoneticPr fontId="1"/>
  </si>
  <si>
    <t>予感</t>
    <rPh sb="0" eb="2">
      <t>＠ヨカン</t>
    </rPh>
    <phoneticPr fontId="1"/>
  </si>
  <si>
    <t>執念</t>
    <rPh sb="0" eb="2">
      <t>＠シュウネン</t>
    </rPh>
    <phoneticPr fontId="1"/>
  </si>
  <si>
    <t>ANM</t>
    <phoneticPr fontId="1"/>
  </si>
  <si>
    <t>狩人の動き</t>
    <rPh sb="0" eb="2">
      <t>＠カリュウド</t>
    </rPh>
    <rPh sb="3" eb="4">
      <t>ウゴ</t>
    </rPh>
    <phoneticPr fontId="1"/>
  </si>
  <si>
    <t>寄生</t>
    <rPh sb="0" eb="2">
      <t>＠キセイ</t>
    </rPh>
    <phoneticPr fontId="1"/>
  </si>
  <si>
    <t>猟奇</t>
    <rPh sb="0" eb="2">
      <t>＠リョウキ</t>
    </rPh>
    <phoneticPr fontId="1"/>
  </si>
  <si>
    <t>艶姿</t>
    <rPh sb="0" eb="2">
      <t>アデスガタ</t>
    </rPh>
    <phoneticPr fontId="1"/>
  </si>
  <si>
    <t>無形</t>
    <rPh sb="0" eb="2">
      <t>＠ムギョウ</t>
    </rPh>
    <phoneticPr fontId="1"/>
  </si>
  <si>
    <t>破幻</t>
    <rPh sb="0" eb="2">
      <t>＠ハゲン</t>
    </rPh>
    <phoneticPr fontId="1"/>
  </si>
  <si>
    <t>汎用―攻撃</t>
    <rPh sb="0" eb="2">
      <t>ハンヨウ</t>
    </rPh>
    <rPh sb="3" eb="5">
      <t>コウゲキ</t>
    </rPh>
    <phoneticPr fontId="1"/>
  </si>
  <si>
    <t>汎用―サポート</t>
    <rPh sb="0" eb="2">
      <t>ハンヨウ</t>
    </rPh>
    <phoneticPr fontId="1"/>
  </si>
  <si>
    <t>汎用―装備</t>
    <rPh sb="0" eb="2">
      <t>ハンヨウ</t>
    </rPh>
    <rPh sb="3" eb="5">
      <t>ソウビ</t>
    </rPh>
    <phoneticPr fontId="1"/>
  </si>
  <si>
    <t>斜歯流派</t>
    <rPh sb="0" eb="2">
      <t>＠ハスバ</t>
    </rPh>
    <rPh sb="2" eb="4">
      <t>リュウハ</t>
    </rPh>
    <phoneticPr fontId="1"/>
  </si>
  <si>
    <t>斜歯秘伝</t>
    <rPh sb="0" eb="2">
      <t>＠ハスバ</t>
    </rPh>
    <rPh sb="2" eb="4">
      <t>ヒデン</t>
    </rPh>
    <phoneticPr fontId="1"/>
  </si>
  <si>
    <t>鍔鑿組</t>
    <rPh sb="0" eb="3">
      <t>＠ツバノミグミ</t>
    </rPh>
    <phoneticPr fontId="1"/>
  </si>
  <si>
    <t>大槌群</t>
    <rPh sb="0" eb="3">
      <t>＠オオヅチグン</t>
    </rPh>
    <phoneticPr fontId="1"/>
  </si>
  <si>
    <t>指矩班</t>
    <rPh sb="0" eb="3">
      <t>＠サシガネハン</t>
    </rPh>
    <phoneticPr fontId="1"/>
  </si>
  <si>
    <t>御釘衆</t>
    <rPh sb="0" eb="3">
      <t>＠オクギシュウ</t>
    </rPh>
    <phoneticPr fontId="1"/>
  </si>
  <si>
    <t>鞍馬流派</t>
  </si>
  <si>
    <t>鞍馬秘伝</t>
  </si>
  <si>
    <t>廻鴉</t>
  </si>
  <si>
    <t>バヨネット</t>
  </si>
  <si>
    <t>魔王流</t>
  </si>
  <si>
    <t>蓮華王拳</t>
  </si>
  <si>
    <t>ハグレ流派</t>
  </si>
  <si>
    <t>ハグレ秘伝</t>
  </si>
  <si>
    <t>夜顔</t>
  </si>
  <si>
    <t>No.9</t>
  </si>
  <si>
    <t>世界忍者連合</t>
  </si>
  <si>
    <t>影絵座</t>
  </si>
  <si>
    <t>不知火</t>
  </si>
  <si>
    <t>比良坂秘伝</t>
  </si>
  <si>
    <t>常夜</t>
  </si>
  <si>
    <t>醜女衆</t>
  </si>
  <si>
    <t>公安隠密局</t>
  </si>
  <si>
    <t>麝香会総合病院</t>
  </si>
  <si>
    <t>御斎流派</t>
  </si>
  <si>
    <t>御斎秘伝</t>
  </si>
  <si>
    <t>教職員派遣委員会</t>
  </si>
  <si>
    <t>御斎学園生徒会</t>
  </si>
  <si>
    <t>私立多羅尾女学院</t>
  </si>
  <si>
    <t>旧校舎管理委員会</t>
  </si>
  <si>
    <t>隠忍流派</t>
  </si>
  <si>
    <t>隠忍秘伝</t>
  </si>
  <si>
    <t>土蜘蛛</t>
  </si>
  <si>
    <t>血社</t>
  </si>
  <si>
    <t>凶尾</t>
  </si>
  <si>
    <t>長耳</t>
  </si>
  <si>
    <t>伊賀者</t>
  </si>
  <si>
    <t>甲賀者</t>
  </si>
  <si>
    <t>裏柳生</t>
  </si>
  <si>
    <t>根来衆</t>
  </si>
  <si>
    <t>透波</t>
  </si>
  <si>
    <t>軒猿</t>
  </si>
  <si>
    <t>乱波</t>
  </si>
  <si>
    <t>突波</t>
  </si>
  <si>
    <t>雑賀衆</t>
  </si>
  <si>
    <t>黒脛巾組</t>
  </si>
  <si>
    <t>座頭衆</t>
  </si>
  <si>
    <t>鉢屋衆</t>
  </si>
  <si>
    <t>八房</t>
  </si>
  <si>
    <t>黒鍬組</t>
  </si>
  <si>
    <t>川並衆</t>
  </si>
  <si>
    <t>山潜り</t>
  </si>
  <si>
    <t>花留多衆</t>
  </si>
  <si>
    <t>金色庵</t>
  </si>
  <si>
    <t>宿儺衆</t>
  </si>
  <si>
    <t>真言立川流</t>
  </si>
  <si>
    <t>土御門家</t>
  </si>
  <si>
    <t>伴天連</t>
  </si>
  <si>
    <t>血盟忍法</t>
  </si>
  <si>
    <t>ACES</t>
  </si>
  <si>
    <t>指輪の公卿家</t>
  </si>
  <si>
    <t>罪喰い人</t>
  </si>
  <si>
    <t>龍宮</t>
  </si>
  <si>
    <t>輪廻の蛇</t>
  </si>
  <si>
    <t>百器夜行</t>
  </si>
  <si>
    <t>忍秘伝斜歯</t>
  </si>
  <si>
    <t>忍秘伝鞍馬</t>
  </si>
  <si>
    <t>妖魔忍法</t>
  </si>
  <si>
    <t>エネミー固有</t>
  </si>
  <si>
    <t>忍秘伝汎用</t>
  </si>
  <si>
    <t>忍秘伝ハグレ</t>
  </si>
  <si>
    <t>忍秘伝比良坂</t>
  </si>
  <si>
    <t>忍秘伝御斎</t>
  </si>
  <si>
    <t>忍秘伝隠忍</t>
  </si>
  <si>
    <t>咎眼流</t>
    <rPh sb="0" eb="3">
      <t>＠トガメリュウ</t>
    </rPh>
    <phoneticPr fontId="1"/>
  </si>
  <si>
    <t>ブレーメン</t>
    <phoneticPr fontId="1"/>
  </si>
  <si>
    <t>比良坂流派</t>
    <rPh sb="0" eb="3">
      <t>ヒラサカ</t>
    </rPh>
    <rPh sb="3" eb="5">
      <t>リュウハ</t>
    </rPh>
    <phoneticPr fontId="1"/>
  </si>
  <si>
    <t>獣心</t>
    <rPh sb="0" eb="2">
      <t>＠ケモノゴコロ</t>
    </rPh>
    <phoneticPr fontId="1"/>
  </si>
  <si>
    <t>隠れ家</t>
    <rPh sb="0" eb="1">
      <t>＠カク</t>
    </rPh>
    <rPh sb="2" eb="3">
      <t>ガ</t>
    </rPh>
    <phoneticPr fontId="1"/>
  </si>
  <si>
    <t>社交性</t>
    <rPh sb="0" eb="3">
      <t>＠シャコウセイ</t>
    </rPh>
    <phoneticPr fontId="1"/>
  </si>
  <si>
    <t>身分</t>
    <rPh sb="0" eb="2">
      <t>＠ミブン</t>
    </rPh>
    <phoneticPr fontId="1"/>
  </si>
  <si>
    <t>情報屋</t>
    <rPh sb="0" eb="3">
      <t>＠ジョウホウヤ</t>
    </rPh>
    <phoneticPr fontId="1"/>
  </si>
  <si>
    <t>影響力</t>
    <rPh sb="0" eb="3">
      <t>＠エイキョウリョク</t>
    </rPh>
    <phoneticPr fontId="1"/>
  </si>
  <si>
    <t>内通者</t>
    <rPh sb="0" eb="3">
      <t>＠ナイツウシャ</t>
    </rPh>
    <phoneticPr fontId="1"/>
  </si>
  <si>
    <t>末裔</t>
    <rPh sb="0" eb="2">
      <t>＠マツエイ</t>
    </rPh>
    <phoneticPr fontId="1"/>
  </si>
  <si>
    <t>しもべの訓練</t>
    <rPh sb="4" eb="6">
      <t>クンレン</t>
    </rPh>
    <phoneticPr fontId="1"/>
  </si>
  <si>
    <t>絆</t>
    <rPh sb="0" eb="1">
      <t>＠キズナ</t>
    </rPh>
    <phoneticPr fontId="1"/>
  </si>
  <si>
    <t>異才</t>
    <rPh sb="0" eb="2">
      <t>＠イサイ</t>
    </rPh>
    <phoneticPr fontId="1"/>
  </si>
  <si>
    <t>免疫</t>
    <rPh sb="0" eb="2">
      <t>＠メンエキ</t>
    </rPh>
    <phoneticPr fontId="1"/>
  </si>
  <si>
    <t>宿星</t>
    <rPh sb="0" eb="2">
      <t>＠シュクセイ</t>
    </rPh>
    <phoneticPr fontId="1"/>
  </si>
  <si>
    <t>隠蔽</t>
    <rPh sb="0" eb="2">
      <t>＠インペイ</t>
    </rPh>
    <phoneticPr fontId="1"/>
  </si>
  <si>
    <t>梟雄</t>
    <rPh sb="0" eb="2">
      <t>＠キョウユウ</t>
    </rPh>
    <phoneticPr fontId="1"/>
  </si>
  <si>
    <t>家宝</t>
    <rPh sb="0" eb="2">
      <t>＠カホウ</t>
    </rPh>
    <phoneticPr fontId="1"/>
  </si>
  <si>
    <t>影弥勒の教え</t>
    <rPh sb="0" eb="3">
      <t>＠カゲミロク</t>
    </rPh>
    <rPh sb="4" eb="5">
      <t>オシ</t>
    </rPh>
    <phoneticPr fontId="1"/>
  </si>
  <si>
    <t>日々の鍛練</t>
    <rPh sb="0" eb="5">
      <t>＠ヒビノタンレン</t>
    </rPh>
    <phoneticPr fontId="1"/>
  </si>
  <si>
    <t>上忍喰らい</t>
    <rPh sb="0" eb="3">
      <t>＠ジョウニング</t>
    </rPh>
    <phoneticPr fontId="1"/>
  </si>
  <si>
    <t>他流派の血</t>
    <rPh sb="0" eb="3">
      <t>＠タリュウハ</t>
    </rPh>
    <rPh sb="4" eb="5">
      <t>チ</t>
    </rPh>
    <phoneticPr fontId="1"/>
  </si>
  <si>
    <t>整備班</t>
    <rPh sb="0" eb="3">
      <t>＠セイビハン</t>
    </rPh>
    <phoneticPr fontId="1"/>
  </si>
  <si>
    <t>稽古</t>
    <rPh sb="0" eb="2">
      <t>＠ケイコ</t>
    </rPh>
    <phoneticPr fontId="1"/>
  </si>
  <si>
    <t>切り札</t>
    <rPh sb="0" eb="1">
      <t>＠キ</t>
    </rPh>
    <rPh sb="2" eb="3">
      <t>フダ</t>
    </rPh>
    <phoneticPr fontId="1"/>
  </si>
  <si>
    <t>後援者</t>
    <rPh sb="0" eb="3">
      <t>＠コウエンシャ</t>
    </rPh>
    <phoneticPr fontId="1"/>
  </si>
  <si>
    <t>青春</t>
    <rPh sb="0" eb="2">
      <t>＠セイシュン</t>
    </rPh>
    <phoneticPr fontId="1"/>
  </si>
  <si>
    <t>隠されし異形</t>
    <rPh sb="0" eb="1">
      <t>＠カク</t>
    </rPh>
    <rPh sb="4" eb="6">
      <t>イギョウ</t>
    </rPh>
    <phoneticPr fontId="1"/>
  </si>
  <si>
    <t>時の旅人</t>
    <rPh sb="0" eb="1">
      <t>＠トキ</t>
    </rPh>
    <rPh sb="2" eb="4">
      <t>タビビト</t>
    </rPh>
    <phoneticPr fontId="1"/>
  </si>
  <si>
    <t>予知夢</t>
    <rPh sb="0" eb="3">
      <t>＠ヨチム</t>
    </rPh>
    <phoneticPr fontId="1"/>
  </si>
  <si>
    <t>双子</t>
    <rPh sb="0" eb="2">
      <t>＠フタゴ</t>
    </rPh>
    <phoneticPr fontId="1"/>
  </si>
  <si>
    <t>残忍</t>
    <rPh sb="0" eb="2">
      <t>＠ザンニン</t>
    </rPh>
    <phoneticPr fontId="1"/>
  </si>
  <si>
    <t>不想の呪い</t>
    <rPh sb="0" eb="4">
      <t>＠オモワズノノロ</t>
    </rPh>
    <phoneticPr fontId="1"/>
  </si>
  <si>
    <t>渡来人の血</t>
    <rPh sb="0" eb="3">
      <t>＠トライジン</t>
    </rPh>
    <rPh sb="4" eb="5">
      <t>チ</t>
    </rPh>
    <phoneticPr fontId="1"/>
  </si>
  <si>
    <t>破幻の瞳</t>
    <rPh sb="0" eb="2">
      <t>＠ハゲン</t>
    </rPh>
    <rPh sb="3" eb="4">
      <t>ヒトミ</t>
    </rPh>
    <phoneticPr fontId="1"/>
  </si>
  <si>
    <t>宗家</t>
    <rPh sb="0" eb="2">
      <t>＠ソウケ</t>
    </rPh>
    <phoneticPr fontId="1"/>
  </si>
  <si>
    <t>予言の子</t>
    <rPh sb="0" eb="2">
      <t>＠ヨゲン</t>
    </rPh>
    <rPh sb="3" eb="4">
      <t>コ</t>
    </rPh>
    <phoneticPr fontId="1"/>
  </si>
  <si>
    <t>長命</t>
    <rPh sb="0" eb="2">
      <t>＠チョウメイ</t>
    </rPh>
    <phoneticPr fontId="1"/>
  </si>
  <si>
    <t>魔法の才能</t>
    <rPh sb="0" eb="5">
      <t>＠マホウノサイノウ</t>
    </rPh>
    <phoneticPr fontId="1"/>
  </si>
  <si>
    <t>師匠</t>
    <rPh sb="0" eb="2">
      <t>＠シショウ</t>
    </rPh>
    <phoneticPr fontId="1"/>
  </si>
  <si>
    <t>感情の欠落</t>
    <rPh sb="0" eb="2">
      <t>＠カンジョウ</t>
    </rPh>
    <rPh sb="3" eb="5">
      <t>ケツラク</t>
    </rPh>
    <phoneticPr fontId="1"/>
  </si>
  <si>
    <t>士道</t>
    <rPh sb="0" eb="2">
      <t>@シドウ</t>
    </rPh>
    <phoneticPr fontId="1"/>
  </si>
  <si>
    <t>有名</t>
    <rPh sb="0" eb="2">
      <t>＠ユウメイ</t>
    </rPh>
    <phoneticPr fontId="1"/>
  </si>
  <si>
    <t>抜け忍</t>
    <rPh sb="0" eb="1">
      <t>＠ヌ</t>
    </rPh>
    <rPh sb="2" eb="3">
      <t>ニン</t>
    </rPh>
    <phoneticPr fontId="1"/>
  </si>
  <si>
    <t>邪恋</t>
    <rPh sb="0" eb="2">
      <t>＠ジャレン</t>
    </rPh>
    <phoneticPr fontId="1"/>
  </si>
  <si>
    <t>異端</t>
    <rPh sb="0" eb="2">
      <t>＠イタン</t>
    </rPh>
    <phoneticPr fontId="1"/>
  </si>
  <si>
    <t>武人</t>
    <rPh sb="0" eb="2">
      <t>＠ブジン</t>
    </rPh>
    <phoneticPr fontId="1"/>
  </si>
  <si>
    <t>気まぐれ</t>
    <rPh sb="0" eb="1">
      <t>＠キ</t>
    </rPh>
    <phoneticPr fontId="1"/>
  </si>
  <si>
    <t>諦観</t>
    <rPh sb="0" eb="2">
      <t>＠テイカン</t>
    </rPh>
    <phoneticPr fontId="1"/>
  </si>
  <si>
    <t>純心</t>
    <rPh sb="0" eb="2">
      <t>＠ジュンシン</t>
    </rPh>
    <phoneticPr fontId="1"/>
  </si>
  <si>
    <t>旧怨</t>
    <rPh sb="0" eb="2">
      <t>＠キュウエン</t>
    </rPh>
    <phoneticPr fontId="1"/>
  </si>
  <si>
    <t>死者の声</t>
    <rPh sb="0" eb="2">
      <t>＠シシャ</t>
    </rPh>
    <rPh sb="3" eb="4">
      <t>コエ</t>
    </rPh>
    <phoneticPr fontId="1"/>
  </si>
  <si>
    <t>戦闘狂</t>
    <rPh sb="0" eb="3">
      <t>＠セントウキョウ</t>
    </rPh>
    <phoneticPr fontId="1"/>
  </si>
  <si>
    <t>冷たい心</t>
    <rPh sb="0" eb="1">
      <t>＠ツメ</t>
    </rPh>
    <rPh sb="3" eb="4">
      <t>ココロ</t>
    </rPh>
    <phoneticPr fontId="1"/>
  </si>
  <si>
    <t>政治的対立</t>
    <rPh sb="0" eb="5">
      <t>＠セイジテキタイリツ</t>
    </rPh>
    <phoneticPr fontId="1"/>
  </si>
  <si>
    <t>面汚し</t>
    <rPh sb="0" eb="2">
      <t>＠ツラヨゴ</t>
    </rPh>
    <phoneticPr fontId="1"/>
  </si>
  <si>
    <t>侵食</t>
    <rPh sb="0" eb="2">
      <t>＠シンショク</t>
    </rPh>
    <phoneticPr fontId="1"/>
  </si>
  <si>
    <t>目撃者</t>
    <rPh sb="0" eb="3">
      <t>＠モクゲキシャ</t>
    </rPh>
    <phoneticPr fontId="1"/>
  </si>
  <si>
    <t>怠け者</t>
    <rPh sb="0" eb="1">
      <t>ナマ</t>
    </rPh>
    <rPh sb="2" eb="3">
      <t>モノ</t>
    </rPh>
    <phoneticPr fontId="1"/>
  </si>
  <si>
    <t>不忍</t>
    <rPh sb="0" eb="2">
      <t>＠シノバズ</t>
    </rPh>
    <phoneticPr fontId="1"/>
  </si>
  <si>
    <t>人質</t>
    <rPh sb="0" eb="2">
      <t>＠ヒトジチ</t>
    </rPh>
    <phoneticPr fontId="1"/>
  </si>
  <si>
    <t>病魔</t>
    <rPh sb="0" eb="2">
      <t>＠ビョウマ</t>
    </rPh>
    <phoneticPr fontId="1"/>
  </si>
  <si>
    <t>妖魔の爪痕</t>
    <rPh sb="0" eb="2">
      <t>ヨウマ</t>
    </rPh>
    <rPh sb="3" eb="5">
      <t>ツメアト</t>
    </rPh>
    <phoneticPr fontId="1"/>
  </si>
  <si>
    <t>神秘的</t>
    <rPh sb="0" eb="3">
      <t>＠シンピテキ</t>
    </rPh>
    <phoneticPr fontId="1"/>
  </si>
  <si>
    <t>黒の書庫</t>
    <rPh sb="0" eb="1">
      <t>＠クロ</t>
    </rPh>
    <rPh sb="2" eb="4">
      <t>ショコ</t>
    </rPh>
    <phoneticPr fontId="1"/>
  </si>
  <si>
    <t>護符</t>
    <rPh sb="0" eb="2">
      <t>ゴフ</t>
    </rPh>
    <phoneticPr fontId="1"/>
  </si>
  <si>
    <t>故買屋</t>
    <rPh sb="0" eb="3">
      <t>＠コバイヤ</t>
    </rPh>
    <phoneticPr fontId="1"/>
  </si>
  <si>
    <t>魔人</t>
    <rPh sb="0" eb="1">
      <t>マ</t>
    </rPh>
    <rPh sb="1" eb="2">
      <t>ジン</t>
    </rPh>
    <phoneticPr fontId="1"/>
  </si>
  <si>
    <t>汚れ喰らい</t>
    <rPh sb="0" eb="1">
      <t>ケガ</t>
    </rPh>
    <rPh sb="2" eb="3">
      <t>ク</t>
    </rPh>
    <phoneticPr fontId="1"/>
  </si>
  <si>
    <t>武器屋</t>
    <rPh sb="0" eb="3">
      <t>＠ブキヤ</t>
    </rPh>
    <phoneticPr fontId="1"/>
  </si>
  <si>
    <t>妖魔商人</t>
    <rPh sb="0" eb="4">
      <t>＠ヨウマショウニン</t>
    </rPh>
    <phoneticPr fontId="1"/>
  </si>
  <si>
    <t>武器庫</t>
    <rPh sb="0" eb="3">
      <t>ブキコ</t>
    </rPh>
    <phoneticPr fontId="1"/>
  </si>
  <si>
    <t>霊的不感症</t>
    <rPh sb="0" eb="2">
      <t>レイテキ</t>
    </rPh>
    <rPh sb="2" eb="5">
      <t>フカンショウ</t>
    </rPh>
    <phoneticPr fontId="1"/>
  </si>
  <si>
    <t>劣性因子</t>
    <rPh sb="0" eb="4">
      <t>＠レッセイインシ</t>
    </rPh>
    <phoneticPr fontId="1"/>
  </si>
  <si>
    <t>剣豪</t>
    <rPh sb="0" eb="2">
      <t>＠ケンゴウ</t>
    </rPh>
    <phoneticPr fontId="1"/>
  </si>
  <si>
    <t>渡り</t>
    <rPh sb="0" eb="1">
      <t>＠ワタ</t>
    </rPh>
    <phoneticPr fontId="1"/>
  </si>
  <si>
    <t>ばさら</t>
    <phoneticPr fontId="1"/>
  </si>
  <si>
    <t>忍器の妙手</t>
    <rPh sb="0" eb="2">
      <t>＠ニンキ</t>
    </rPh>
    <rPh sb="3" eb="5">
      <t>ミョウシュ</t>
    </rPh>
    <phoneticPr fontId="1"/>
  </si>
  <si>
    <t>妖かしの血</t>
    <rPh sb="0" eb="1">
      <t>＠アヤ</t>
    </rPh>
    <rPh sb="4" eb="5">
      <t>チ</t>
    </rPh>
    <phoneticPr fontId="1"/>
  </si>
  <si>
    <t>搦め手</t>
    <rPh sb="0" eb="1">
      <t>＠カラ</t>
    </rPh>
    <rPh sb="2" eb="3">
      <t>テ</t>
    </rPh>
    <phoneticPr fontId="1"/>
  </si>
  <si>
    <t>驍将</t>
    <rPh sb="0" eb="2">
      <t>＠ギョウショウ</t>
    </rPh>
    <phoneticPr fontId="1"/>
  </si>
  <si>
    <t>角持ち</t>
    <rPh sb="0" eb="2">
      <t>＠ツノモ</t>
    </rPh>
    <phoneticPr fontId="1"/>
  </si>
  <si>
    <t>伝説</t>
    <rPh sb="0" eb="2">
      <t>＠デンセツ</t>
    </rPh>
    <phoneticPr fontId="1"/>
  </si>
  <si>
    <t>首代</t>
    <rPh sb="0" eb="2">
      <t>＠クビシロ</t>
    </rPh>
    <phoneticPr fontId="1"/>
  </si>
  <si>
    <t>過信</t>
    <rPh sb="0" eb="2">
      <t>＠カシン</t>
    </rPh>
    <phoneticPr fontId="1"/>
  </si>
  <si>
    <t>滅日</t>
    <rPh sb="0" eb="2">
      <t>＠ホロビ</t>
    </rPh>
    <phoneticPr fontId="1"/>
  </si>
  <si>
    <t>強き想い</t>
    <rPh sb="0" eb="1">
      <t>＠ツヨ</t>
    </rPh>
    <rPh sb="2" eb="3">
      <t>オモ</t>
    </rPh>
    <phoneticPr fontId="1"/>
  </si>
  <si>
    <t>先読み</t>
    <rPh sb="0" eb="2">
      <t>＠サキヨ</t>
    </rPh>
    <phoneticPr fontId="1"/>
  </si>
  <si>
    <t>昇華</t>
    <rPh sb="0" eb="2">
      <t>＠ショウカ</t>
    </rPh>
    <phoneticPr fontId="1"/>
  </si>
  <si>
    <t>人の心</t>
    <rPh sb="0" eb="1">
      <t>＠ヒト</t>
    </rPh>
    <rPh sb="2" eb="3">
      <t>ココロ</t>
    </rPh>
    <phoneticPr fontId="1"/>
  </si>
  <si>
    <t>得意領域</t>
    <rPh sb="0" eb="4">
      <t>＠トクイリョウイキ</t>
    </rPh>
    <phoneticPr fontId="1"/>
  </si>
  <si>
    <t>うぶ</t>
    <phoneticPr fontId="1"/>
  </si>
  <si>
    <t>怖がり</t>
    <rPh sb="0" eb="1">
      <t>＠コワ</t>
    </rPh>
    <phoneticPr fontId="1"/>
  </si>
  <si>
    <t>遮断</t>
    <rPh sb="0" eb="2">
      <t>＠シャダン</t>
    </rPh>
    <phoneticPr fontId="1"/>
  </si>
  <si>
    <t>不健康</t>
    <rPh sb="0" eb="3">
      <t>＠フケンコウ</t>
    </rPh>
    <phoneticPr fontId="1"/>
  </si>
  <si>
    <t>闇の種族</t>
    <rPh sb="0" eb="1">
      <t>＠ヤミ</t>
    </rPh>
    <rPh sb="2" eb="4">
      <t>シュゾク</t>
    </rPh>
    <phoneticPr fontId="1"/>
  </si>
  <si>
    <t>悪魔憑き</t>
    <rPh sb="0" eb="3">
      <t>＠アクマツ</t>
    </rPh>
    <phoneticPr fontId="1"/>
  </si>
  <si>
    <t>10/20/30</t>
    <phoneticPr fontId="1"/>
  </si>
  <si>
    <t>10/20/40</t>
    <phoneticPr fontId="1"/>
  </si>
  <si>
    <t>3/0</t>
    <phoneticPr fontId="1"/>
  </si>
  <si>
    <t>――――――――</t>
  </si>
  <si>
    <t>――――――――</t>
    <phoneticPr fontId="1"/>
  </si>
  <si>
    <t>逢魔時</t>
    <rPh sb="0" eb="3">
      <t>＠オウマガトキ</t>
    </rPh>
    <phoneticPr fontId="1"/>
  </si>
  <si>
    <t>神隠</t>
    <rPh sb="0" eb="2">
      <t>＠カミカクシ</t>
    </rPh>
    <phoneticPr fontId="1"/>
  </si>
  <si>
    <t>狂骨</t>
    <rPh sb="0" eb="2">
      <t>＠キョウコツ</t>
    </rPh>
    <phoneticPr fontId="1"/>
  </si>
  <si>
    <t>木魂</t>
    <rPh sb="0" eb="2">
      <t>＠コダマ</t>
    </rPh>
    <phoneticPr fontId="1"/>
  </si>
  <si>
    <t>付喪神</t>
    <rPh sb="0" eb="3">
      <t>＠ツクモガミ</t>
    </rPh>
    <phoneticPr fontId="1"/>
  </si>
  <si>
    <t>生剥</t>
    <rPh sb="0" eb="2">
      <t>＠ナマハゲ</t>
    </rPh>
    <phoneticPr fontId="1"/>
  </si>
  <si>
    <t>鵺</t>
    <rPh sb="0" eb="1">
      <t>＠ヌエ</t>
    </rPh>
    <phoneticPr fontId="1"/>
  </si>
  <si>
    <t>野衾</t>
    <rPh sb="0" eb="2">
      <t>＠ノブスマ</t>
    </rPh>
    <phoneticPr fontId="1"/>
  </si>
  <si>
    <t>震々</t>
    <rPh sb="0" eb="2">
      <t>＠ブルブル</t>
    </rPh>
    <phoneticPr fontId="1"/>
  </si>
  <si>
    <t>見越</t>
    <rPh sb="0" eb="2">
      <t>＠ミコシ</t>
    </rPh>
    <phoneticPr fontId="1"/>
  </si>
  <si>
    <t>夜雀</t>
    <rPh sb="0" eb="2">
      <t>＠ヨスズメ</t>
    </rPh>
    <phoneticPr fontId="1"/>
  </si>
  <si>
    <t>猟犬</t>
    <rPh sb="0" eb="2">
      <t>＠リョウケン</t>
    </rPh>
    <phoneticPr fontId="1"/>
  </si>
  <si>
    <t>荒吐</t>
    <rPh sb="0" eb="2">
      <t>＠アラハバキ</t>
    </rPh>
    <phoneticPr fontId="1"/>
  </si>
  <si>
    <t>鬼火</t>
    <rPh sb="0" eb="2">
      <t>＠オニビ</t>
    </rPh>
    <phoneticPr fontId="1"/>
  </si>
  <si>
    <t>怨霊</t>
    <rPh sb="0" eb="2">
      <t>＠オンリョウ</t>
    </rPh>
    <phoneticPr fontId="1"/>
  </si>
  <si>
    <t>呑口</t>
    <rPh sb="0" eb="2">
      <t>＠ドンコウ</t>
    </rPh>
    <phoneticPr fontId="1"/>
  </si>
  <si>
    <t>百眼</t>
    <rPh sb="0" eb="2">
      <t>＠ヒャクメ</t>
    </rPh>
    <phoneticPr fontId="1"/>
  </si>
  <si>
    <t>蛭子</t>
    <rPh sb="0" eb="2">
      <t>＠ヒルコ</t>
    </rPh>
    <phoneticPr fontId="1"/>
  </si>
  <si>
    <t>サポート</t>
    <phoneticPr fontId="1"/>
  </si>
  <si>
    <t>装備</t>
    <rPh sb="0" eb="2">
      <t>ソウビ</t>
    </rPh>
    <phoneticPr fontId="1"/>
  </si>
  <si>
    <t>狂乱</t>
    <rPh sb="0" eb="2">
      <t>＠キョウラン</t>
    </rPh>
    <phoneticPr fontId="1"/>
  </si>
  <si>
    <t>卑劣</t>
    <rPh sb="0" eb="2">
      <t>＠ヒレツ</t>
    </rPh>
    <phoneticPr fontId="1"/>
  </si>
  <si>
    <t>羅刹女</t>
    <rPh sb="0" eb="3">
      <t>＠ラセツニョ</t>
    </rPh>
    <phoneticPr fontId="1"/>
  </si>
  <si>
    <t>因縁</t>
    <rPh sb="0" eb="2">
      <t>＠インネン</t>
    </rPh>
    <phoneticPr fontId="1"/>
  </si>
  <si>
    <t>遺失技術</t>
    <rPh sb="0" eb="4">
      <t>＠イシツギジュツ</t>
    </rPh>
    <phoneticPr fontId="1"/>
  </si>
  <si>
    <t>歴史</t>
    <rPh sb="0" eb="2">
      <t>＠レキシ</t>
    </rPh>
    <phoneticPr fontId="1"/>
  </si>
  <si>
    <t>シノビガミ悪</t>
    <rPh sb="5" eb="6">
      <t>アク</t>
    </rPh>
    <phoneticPr fontId="1"/>
  </si>
  <si>
    <t>攻撃</t>
    <rPh sb="0" eb="2">
      <t>コウゲキ</t>
    </rPh>
    <phoneticPr fontId="1"/>
  </si>
  <si>
    <t>可変</t>
    <rPh sb="0" eb="2">
      <t>カヘン</t>
    </rPh>
    <phoneticPr fontId="1"/>
  </si>
  <si>
    <t>羅刹軍</t>
    <rPh sb="0" eb="2">
      <t>ラセツ</t>
    </rPh>
    <rPh sb="2" eb="3">
      <t>グン</t>
    </rPh>
    <phoneticPr fontId="1"/>
  </si>
  <si>
    <t>狂乱</t>
    <rPh sb="0" eb="2">
      <t>キョウラン</t>
    </rPh>
    <phoneticPr fontId="1"/>
  </si>
  <si>
    <t>卑劣</t>
    <rPh sb="0" eb="2">
      <t>ヒレツ</t>
    </rPh>
    <phoneticPr fontId="1"/>
  </si>
  <si>
    <t>羅刹女</t>
    <rPh sb="0" eb="3">
      <t>ラセツニョ</t>
    </rPh>
    <phoneticPr fontId="1"/>
  </si>
  <si>
    <t>黒船</t>
    <rPh sb="0" eb="2">
      <t>クロフネ</t>
    </rPh>
    <phoneticPr fontId="1"/>
  </si>
  <si>
    <t>リプレイ戦1</t>
    <rPh sb="4" eb="5">
      <t>セン</t>
    </rPh>
    <phoneticPr fontId="1"/>
  </si>
  <si>
    <t>デッドマン</t>
    <phoneticPr fontId="1"/>
  </si>
  <si>
    <t>因縁</t>
    <rPh sb="0" eb="2">
      <t>インネン</t>
    </rPh>
    <phoneticPr fontId="1"/>
  </si>
  <si>
    <t>魔手</t>
    <rPh sb="0" eb="2">
      <t>マシュ</t>
    </rPh>
    <phoneticPr fontId="1"/>
  </si>
  <si>
    <t>忍力分離</t>
    <rPh sb="0" eb="1">
      <t>ニン</t>
    </rPh>
    <rPh sb="1" eb="2">
      <t>チカラ</t>
    </rPh>
    <rPh sb="2" eb="4">
      <t>ブンリ</t>
    </rPh>
    <phoneticPr fontId="1"/>
  </si>
  <si>
    <t>一時停止</t>
    <rPh sb="0" eb="2">
      <t>イチジ</t>
    </rPh>
    <rPh sb="2" eb="4">
      <t>テイシ</t>
    </rPh>
    <phoneticPr fontId="1"/>
  </si>
  <si>
    <t>卍固</t>
    <rPh sb="0" eb="1">
      <t>マンジ</t>
    </rPh>
    <rPh sb="1" eb="2">
      <t>ガタ</t>
    </rPh>
    <phoneticPr fontId="1"/>
  </si>
  <si>
    <t>王道</t>
    <rPh sb="0" eb="2">
      <t>オウドウ</t>
    </rPh>
    <phoneticPr fontId="1"/>
  </si>
  <si>
    <t>闘魂</t>
    <rPh sb="0" eb="2">
      <t>トウコン</t>
    </rPh>
    <phoneticPr fontId="1"/>
  </si>
  <si>
    <t>大舌戦</t>
    <rPh sb="0" eb="1">
      <t>ダイ</t>
    </rPh>
    <rPh sb="1" eb="3">
      <t>ゼッセン</t>
    </rPh>
    <phoneticPr fontId="1"/>
  </si>
  <si>
    <t>狂乱入</t>
    <rPh sb="0" eb="1">
      <t>キョウ</t>
    </rPh>
    <rPh sb="1" eb="3">
      <t>ランニュウ</t>
    </rPh>
    <phoneticPr fontId="1"/>
  </si>
  <si>
    <t>超魅技</t>
    <rPh sb="0" eb="1">
      <t>チョウ</t>
    </rPh>
    <rPh sb="1" eb="2">
      <t>ミ</t>
    </rPh>
    <rPh sb="2" eb="3">
      <t>ワザ</t>
    </rPh>
    <phoneticPr fontId="1"/>
  </si>
  <si>
    <t>嘯き</t>
    <rPh sb="0" eb="1">
      <t>ウソブ</t>
    </rPh>
    <phoneticPr fontId="1"/>
  </si>
  <si>
    <t>順逆自在</t>
    <rPh sb="0" eb="1">
      <t>ジュン</t>
    </rPh>
    <rPh sb="1" eb="2">
      <t>ギャク</t>
    </rPh>
    <rPh sb="2" eb="4">
      <t>ジザイ</t>
    </rPh>
    <phoneticPr fontId="1"/>
  </si>
  <si>
    <t>逆蔓</t>
    <rPh sb="0" eb="1">
      <t>サカ</t>
    </rPh>
    <rPh sb="1" eb="2">
      <t>カズラ</t>
    </rPh>
    <phoneticPr fontId="1"/>
  </si>
  <si>
    <t>暗黒流星落</t>
    <rPh sb="0" eb="2">
      <t>アンコク</t>
    </rPh>
    <rPh sb="2" eb="4">
      <t>リュウセイ</t>
    </rPh>
    <rPh sb="4" eb="5">
      <t>ラク</t>
    </rPh>
    <phoneticPr fontId="1"/>
  </si>
  <si>
    <t>日本海式竜巻固</t>
    <rPh sb="0" eb="3">
      <t>ニホンカイ</t>
    </rPh>
    <rPh sb="3" eb="4">
      <t>シキ</t>
    </rPh>
    <rPh sb="4" eb="6">
      <t>タツマキ</t>
    </rPh>
    <rPh sb="6" eb="7">
      <t>ガタ</t>
    </rPh>
    <phoneticPr fontId="1"/>
  </si>
  <si>
    <t>友努勝</t>
    <rPh sb="0" eb="1">
      <t>ユウ</t>
    </rPh>
    <rPh sb="1" eb="2">
      <t>ド</t>
    </rPh>
    <rPh sb="2" eb="3">
      <t>ショウ</t>
    </rPh>
    <phoneticPr fontId="1"/>
  </si>
  <si>
    <t>黒穴</t>
    <rPh sb="0" eb="1">
      <t>クロ</t>
    </rPh>
    <rPh sb="1" eb="2">
      <t>アナ</t>
    </rPh>
    <phoneticPr fontId="1"/>
  </si>
  <si>
    <t>咬突</t>
    <rPh sb="0" eb="1">
      <t>カ</t>
    </rPh>
    <rPh sb="1" eb="2">
      <t>ツ</t>
    </rPh>
    <phoneticPr fontId="1"/>
  </si>
  <si>
    <t>鉄爪</t>
    <rPh sb="0" eb="1">
      <t>テツ</t>
    </rPh>
    <rPh sb="1" eb="2">
      <t>ソウ</t>
    </rPh>
    <phoneticPr fontId="1"/>
  </si>
  <si>
    <t>地拳</t>
    <rPh sb="0" eb="1">
      <t>チ</t>
    </rPh>
    <rPh sb="1" eb="2">
      <t>ケン</t>
    </rPh>
    <phoneticPr fontId="1"/>
  </si>
  <si>
    <t>影蔦縛</t>
    <rPh sb="0" eb="1">
      <t>エイ</t>
    </rPh>
    <rPh sb="1" eb="2">
      <t>チョウ</t>
    </rPh>
    <rPh sb="2" eb="3">
      <t>バク</t>
    </rPh>
    <phoneticPr fontId="1"/>
  </si>
  <si>
    <t>吊天井</t>
    <rPh sb="0" eb="1">
      <t>ツリ</t>
    </rPh>
    <rPh sb="1" eb="3">
      <t>テンジョウ</t>
    </rPh>
    <phoneticPr fontId="1"/>
  </si>
  <si>
    <t>雪崩式</t>
    <rPh sb="0" eb="2">
      <t>ナダレ</t>
    </rPh>
    <rPh sb="2" eb="3">
      <t>シキ</t>
    </rPh>
    <phoneticPr fontId="1"/>
  </si>
  <si>
    <t>裏鬼門</t>
    <rPh sb="0" eb="1">
      <t>ウラ</t>
    </rPh>
    <rPh sb="1" eb="3">
      <t>キモン</t>
    </rPh>
    <phoneticPr fontId="1"/>
  </si>
  <si>
    <t>連携</t>
    <rPh sb="0" eb="2">
      <t>レンケイ</t>
    </rPh>
    <phoneticPr fontId="1"/>
  </si>
  <si>
    <t>ラリアット</t>
    <phoneticPr fontId="1"/>
  </si>
  <si>
    <t>岩石落固</t>
    <rPh sb="0" eb="2">
      <t>ガンセキ</t>
    </rPh>
    <rPh sb="2" eb="3">
      <t>オ</t>
    </rPh>
    <rPh sb="3" eb="4">
      <t>ガタ</t>
    </rPh>
    <phoneticPr fontId="1"/>
  </si>
  <si>
    <t>空中殺法</t>
    <rPh sb="0" eb="2">
      <t>クウチュウ</t>
    </rPh>
    <rPh sb="2" eb="4">
      <t>サッポウ</t>
    </rPh>
    <phoneticPr fontId="1"/>
  </si>
  <si>
    <t>飛付</t>
    <rPh sb="0" eb="1">
      <t>ト</t>
    </rPh>
    <rPh sb="1" eb="2">
      <t>ツ</t>
    </rPh>
    <phoneticPr fontId="1"/>
  </si>
  <si>
    <t>流血</t>
    <rPh sb="0" eb="2">
      <t>リュウケツ</t>
    </rPh>
    <phoneticPr fontId="1"/>
  </si>
  <si>
    <t>忍者橋</t>
    <rPh sb="0" eb="2">
      <t>ニンジャ</t>
    </rPh>
    <rPh sb="2" eb="3">
      <t>バシ</t>
    </rPh>
    <phoneticPr fontId="1"/>
  </si>
  <si>
    <t>壊器術</t>
    <rPh sb="0" eb="1">
      <t>カイ</t>
    </rPh>
    <rPh sb="1" eb="2">
      <t>キ</t>
    </rPh>
    <rPh sb="2" eb="3">
      <t>ジュツ</t>
    </rPh>
    <phoneticPr fontId="1"/>
  </si>
  <si>
    <t>手練</t>
    <rPh sb="0" eb="2">
      <t>シュレン</t>
    </rPh>
    <phoneticPr fontId="1"/>
  </si>
  <si>
    <t>可変</t>
    <rPh sb="0" eb="2">
      <t>カヘン</t>
    </rPh>
    <phoneticPr fontId="1"/>
  </si>
  <si>
    <t>飛術</t>
    <rPh sb="0" eb="1">
      <t>ヒ</t>
    </rPh>
    <rPh sb="1" eb="2">
      <t>ジュツ</t>
    </rPh>
    <phoneticPr fontId="1"/>
  </si>
  <si>
    <t>地の利</t>
    <rPh sb="0" eb="1">
      <t>チ</t>
    </rPh>
    <rPh sb="2" eb="3">
      <t>リ</t>
    </rPh>
    <phoneticPr fontId="1"/>
  </si>
  <si>
    <t>結界術</t>
    <rPh sb="0" eb="2">
      <t>ケッカイ</t>
    </rPh>
    <rPh sb="2" eb="3">
      <t>ジュツ</t>
    </rPh>
    <phoneticPr fontId="1"/>
  </si>
  <si>
    <t>異形化</t>
    <rPh sb="0" eb="2">
      <t>イギョウ</t>
    </rPh>
    <rPh sb="2" eb="3">
      <t>カ</t>
    </rPh>
    <phoneticPr fontId="1"/>
  </si>
  <si>
    <t>拷問術、骨法術、騎乗術</t>
    <rPh sb="0" eb="2">
      <t>ゴウモン</t>
    </rPh>
    <rPh sb="2" eb="3">
      <t>ジュツ</t>
    </rPh>
    <rPh sb="4" eb="7">
      <t>コッポウジュツ</t>
    </rPh>
    <rPh sb="8" eb="10">
      <t>キジョウ</t>
    </rPh>
    <rPh sb="10" eb="11">
      <t>ジュツ</t>
    </rPh>
    <phoneticPr fontId="1"/>
  </si>
  <si>
    <t>縄術、封術</t>
    <rPh sb="0" eb="1">
      <t>ジョウ</t>
    </rPh>
    <rPh sb="1" eb="2">
      <t>ジュツ</t>
    </rPh>
    <rPh sb="3" eb="4">
      <t>フウ</t>
    </rPh>
    <rPh sb="4" eb="5">
      <t>ジュツ</t>
    </rPh>
    <phoneticPr fontId="1"/>
  </si>
  <si>
    <t>拷問術</t>
    <rPh sb="0" eb="3">
      <t>ゴウモンジュツ</t>
    </rPh>
    <phoneticPr fontId="1"/>
  </si>
  <si>
    <t>好きな謀術</t>
    <rPh sb="0" eb="1">
      <t>ス</t>
    </rPh>
    <rPh sb="3" eb="4">
      <t>ボウ</t>
    </rPh>
    <rPh sb="4" eb="5">
      <t>ジュツ</t>
    </rPh>
    <phoneticPr fontId="1"/>
  </si>
  <si>
    <t>医術</t>
    <rPh sb="0" eb="2">
      <t>イジュツ</t>
    </rPh>
    <phoneticPr fontId="1"/>
  </si>
  <si>
    <t>好きな忍術</t>
    <rPh sb="0" eb="1">
      <t>ス</t>
    </rPh>
    <rPh sb="3" eb="5">
      <t>ニンジュツ</t>
    </rPh>
    <phoneticPr fontId="1"/>
  </si>
  <si>
    <t>怪力</t>
    <rPh sb="0" eb="2">
      <t>カイリキ</t>
    </rPh>
    <phoneticPr fontId="1"/>
  </si>
  <si>
    <t>プロレス忍法帖</t>
    <rPh sb="4" eb="6">
      <t>ニンポウ</t>
    </rPh>
    <rPh sb="6" eb="7">
      <t>チョウ</t>
    </rPh>
    <phoneticPr fontId="1"/>
  </si>
  <si>
    <t>羅刹軍</t>
    <rPh sb="0" eb="3">
      <t>＠ラセツグン</t>
    </rPh>
    <phoneticPr fontId="1"/>
  </si>
  <si>
    <t>黒船</t>
    <rPh sb="0" eb="2">
      <t>クロフネ</t>
    </rPh>
    <phoneticPr fontId="1"/>
  </si>
  <si>
    <t>デッドマン</t>
    <phoneticPr fontId="1"/>
  </si>
  <si>
    <t>黄泉還る動機を見つける。</t>
    <rPh sb="0" eb="2">
      <t>ヨミ</t>
    </rPh>
    <rPh sb="2" eb="3">
      <t>カエ</t>
    </rPh>
    <rPh sb="4" eb="6">
      <t>ドウキ</t>
    </rPh>
    <rPh sb="7" eb="8">
      <t>ミ</t>
    </rPh>
    <phoneticPr fontId="1"/>
  </si>
  <si>
    <t>羅刹軍</t>
    <rPh sb="0" eb="2">
      <t>ラセツ</t>
    </rPh>
    <rPh sb="2" eb="3">
      <t>グン</t>
    </rPh>
    <phoneticPr fontId="1"/>
  </si>
  <si>
    <t>メタルハーツ</t>
    <phoneticPr fontId="1"/>
  </si>
  <si>
    <t>日本ファイト</t>
    <rPh sb="0" eb="2">
      <t>ニホン</t>
    </rPh>
    <phoneticPr fontId="1"/>
  </si>
  <si>
    <t>WNE</t>
    <phoneticPr fontId="1"/>
  </si>
  <si>
    <t>窖</t>
    <rPh sb="0" eb="1">
      <t>アナグラ</t>
    </rPh>
    <phoneticPr fontId="1"/>
  </si>
  <si>
    <t>U18</t>
    <phoneticPr fontId="1"/>
  </si>
  <si>
    <t>蝮一座</t>
    <rPh sb="0" eb="1">
      <t>マムシ</t>
    </rPh>
    <rPh sb="1" eb="3">
      <t>イチザ</t>
    </rPh>
    <phoneticPr fontId="1"/>
  </si>
  <si>
    <t>世界中の虐げられている仲間を助ける。</t>
    <rPh sb="0" eb="2">
      <t>セカイ</t>
    </rPh>
    <rPh sb="2" eb="3">
      <t>ナカ</t>
    </rPh>
    <rPh sb="4" eb="5">
      <t>シイタ</t>
    </rPh>
    <rPh sb="11" eb="13">
      <t>ナカマ</t>
    </rPh>
    <rPh sb="14" eb="15">
      <t>タス</t>
    </rPh>
    <phoneticPr fontId="1"/>
  </si>
  <si>
    <t>ニンジャファイトを通じて精神の鍛練。</t>
    <rPh sb="9" eb="10">
      <t>ツウ</t>
    </rPh>
    <rPh sb="12" eb="14">
      <t>セイシン</t>
    </rPh>
    <rPh sb="15" eb="17">
      <t>タンレン</t>
    </rPh>
    <phoneticPr fontId="1"/>
  </si>
  <si>
    <t>勝利し自由を手に入れるか、死ね。</t>
    <rPh sb="0" eb="2">
      <t>ショウリ</t>
    </rPh>
    <rPh sb="3" eb="5">
      <t>ジユウ</t>
    </rPh>
    <rPh sb="6" eb="7">
      <t>テ</t>
    </rPh>
    <rPh sb="8" eb="9">
      <t>イ</t>
    </rPh>
    <rPh sb="13" eb="14">
      <t>シ</t>
    </rPh>
    <phoneticPr fontId="1"/>
  </si>
  <si>
    <t>明るく楽しいファイトで人々を幸せにする。</t>
    <rPh sb="0" eb="1">
      <t>アカ</t>
    </rPh>
    <rPh sb="3" eb="4">
      <t>タノ</t>
    </rPh>
    <rPh sb="11" eb="13">
      <t>ヒトビト</t>
    </rPh>
    <rPh sb="14" eb="15">
      <t>シアワ</t>
    </rPh>
    <phoneticPr fontId="1"/>
  </si>
  <si>
    <t>ニンジャファイターの凄さを世間に知らしめる。</t>
    <rPh sb="10" eb="11">
      <t>スゴ</t>
    </rPh>
    <rPh sb="13" eb="15">
      <t>セケン</t>
    </rPh>
    <rPh sb="16" eb="17">
      <t>シ</t>
    </rPh>
    <phoneticPr fontId="1"/>
  </si>
  <si>
    <t>強いロボットファイターを作り上げる。</t>
    <rPh sb="0" eb="1">
      <t>ツヨ</t>
    </rPh>
    <rPh sb="12" eb="13">
      <t>ツク</t>
    </rPh>
    <rPh sb="14" eb="15">
      <t>ア</t>
    </rPh>
    <phoneticPr fontId="1"/>
  </si>
  <si>
    <t>流派所属条件：特になし</t>
    <rPh sb="7" eb="8">
      <t>トク</t>
    </rPh>
    <phoneticPr fontId="1"/>
  </si>
  <si>
    <t>流派所属条件：【機忍】の忍法を修得している。</t>
    <rPh sb="7" eb="11">
      <t>＠キニン</t>
    </rPh>
    <rPh sb="12" eb="14">
      <t>ニンポウ</t>
    </rPh>
    <rPh sb="15" eb="17">
      <t>シュウトク</t>
    </rPh>
    <phoneticPr fontId="1"/>
  </si>
  <si>
    <t>流派所属条件：《経済力》の特技を修得している。</t>
    <rPh sb="7" eb="12">
      <t>＠ケイザイリョク</t>
    </rPh>
    <rPh sb="13" eb="15">
      <t>トクギ</t>
    </rPh>
    <rPh sb="16" eb="18">
      <t>シュウトク</t>
    </rPh>
    <phoneticPr fontId="1"/>
  </si>
  <si>
    <t>流派所属条件：《調査術》の特技を修得している。</t>
    <rPh sb="7" eb="12">
      <t>＠チョウサジュツ</t>
    </rPh>
    <rPh sb="13" eb="15">
      <t>トクギ</t>
    </rPh>
    <rPh sb="16" eb="18">
      <t>シュウトク</t>
    </rPh>
    <phoneticPr fontId="1"/>
  </si>
  <si>
    <t>流派所属条件：《千里眼の術》か《呪術》の特技を修得している。</t>
    <rPh sb="7" eb="14">
      <t>＠センリガンノジュツ</t>
    </rPh>
    <rPh sb="15" eb="19">
      <t>＠ジュジュツ</t>
    </rPh>
    <rPh sb="20" eb="22">
      <t>トクギ</t>
    </rPh>
    <rPh sb="23" eb="25">
      <t>シュウトク</t>
    </rPh>
    <phoneticPr fontId="1"/>
  </si>
  <si>
    <t>流派所属条件：【陽炎】の忍法を修得している。</t>
    <rPh sb="7" eb="11">
      <t>＠カゲロウ</t>
    </rPh>
    <rPh sb="12" eb="14">
      <t>ニンポウ</t>
    </rPh>
    <rPh sb="15" eb="17">
      <t>シュウトク</t>
    </rPh>
    <phoneticPr fontId="1"/>
  </si>
  <si>
    <t>流派所属条件：《砲術》の特技を修得している。</t>
    <rPh sb="7" eb="11">
      <t>＠ホウジュツ</t>
    </rPh>
    <phoneticPr fontId="1"/>
  </si>
  <si>
    <t>流派所属条件：好きな妖術の特技一つを修得している。</t>
    <rPh sb="7" eb="8">
      <t>ス</t>
    </rPh>
    <rPh sb="10" eb="11">
      <t>ヨウ</t>
    </rPh>
    <rPh sb="11" eb="12">
      <t>ジュツ</t>
    </rPh>
    <rPh sb="15" eb="16">
      <t>ヒト</t>
    </rPh>
    <phoneticPr fontId="1"/>
  </si>
  <si>
    <t>流派所属条件：《縄術》か《骨法術》の特技を修得している。</t>
    <rPh sb="7" eb="11">
      <t>＠ジョウジュツ</t>
    </rPh>
    <rPh sb="12" eb="17">
      <t>＠コッポウジュツ</t>
    </rPh>
    <phoneticPr fontId="1"/>
  </si>
  <si>
    <t>流派所属条件：《隠形術》の特技を修得している。</t>
    <rPh sb="7" eb="12">
      <t>＠オンギョウジュツ</t>
    </rPh>
    <rPh sb="13" eb="15">
      <t>トクギ</t>
    </rPh>
    <rPh sb="16" eb="18">
      <t>シュウトク</t>
    </rPh>
    <phoneticPr fontId="1"/>
  </si>
  <si>
    <t>流派所属条件：セッションの展開によって、現在の流派から抜けたキャラクターである。</t>
    <rPh sb="13" eb="15">
      <t>テンカイ</t>
    </rPh>
    <rPh sb="20" eb="22">
      <t>ゲンザイ</t>
    </rPh>
    <rPh sb="23" eb="25">
      <t>リュウハ</t>
    </rPh>
    <rPh sb="27" eb="28">
      <t>ヌ</t>
    </rPh>
    <phoneticPr fontId="1"/>
  </si>
  <si>
    <t>流派所属条件：なし</t>
    <phoneticPr fontId="1"/>
  </si>
  <si>
    <t>流派所属条件：《傀儡の術》か《幻術》の特技を修得している。</t>
    <rPh sb="7" eb="13">
      <t>＠クグツノジュツ</t>
    </rPh>
    <rPh sb="14" eb="18">
      <t>＠ゲンジュツ</t>
    </rPh>
    <rPh sb="19" eb="21">
      <t>トクギ</t>
    </rPh>
    <rPh sb="22" eb="24">
      <t>シュウトク</t>
    </rPh>
    <phoneticPr fontId="1"/>
  </si>
  <si>
    <t>流派所属条件：《火術》か《死霊術》の特技を修得している。</t>
    <rPh sb="7" eb="11">
      <t>＠カジュツ</t>
    </rPh>
    <rPh sb="12" eb="17">
      <t>＠シリョウジュツ</t>
    </rPh>
    <phoneticPr fontId="1"/>
  </si>
  <si>
    <t>流派所属条件：《瞳術》の特技を修得している。</t>
    <rPh sb="7" eb="11">
      <t>＠ドウジュツ</t>
    </rPh>
    <phoneticPr fontId="1"/>
  </si>
  <si>
    <t>流派所属条件：忍獣である。体術の特技分野から何か一つを修得している。</t>
    <rPh sb="7" eb="8">
      <t>ニン</t>
    </rPh>
    <rPh sb="8" eb="9">
      <t>ジュウ</t>
    </rPh>
    <rPh sb="13" eb="15">
      <t>タイジュツ</t>
    </rPh>
    <rPh sb="16" eb="18">
      <t>トクギ</t>
    </rPh>
    <rPh sb="18" eb="20">
      <t>ブンヤ</t>
    </rPh>
    <rPh sb="22" eb="23">
      <t>ナニ</t>
    </rPh>
    <rPh sb="24" eb="25">
      <t>ヒト</t>
    </rPh>
    <rPh sb="27" eb="29">
      <t>シュウトク</t>
    </rPh>
    <phoneticPr fontId="1"/>
  </si>
  <si>
    <t>流派所属条件：死亡していること。（PC名の末尾に「・オブ・ザ・デッド」をつける）</t>
    <rPh sb="7" eb="9">
      <t>シボウ</t>
    </rPh>
    <rPh sb="19" eb="20">
      <t>メイ</t>
    </rPh>
    <rPh sb="21" eb="23">
      <t>マツビ</t>
    </rPh>
    <phoneticPr fontId="1"/>
  </si>
  <si>
    <t>同じデッドマン、常夜、鞍馬神流</t>
    <rPh sb="0" eb="1">
      <t>オナ</t>
    </rPh>
    <rPh sb="8" eb="10">
      <t>トコヨ</t>
    </rPh>
    <rPh sb="11" eb="15">
      <t>クラマシンリュウ</t>
    </rPh>
    <phoneticPr fontId="1"/>
  </si>
  <si>
    <t>流派所属条件：《死霊術》の特技を修得している。性別が女性。</t>
    <rPh sb="7" eb="12">
      <t>＠シリョウジュツ</t>
    </rPh>
    <rPh sb="23" eb="25">
      <t>セイベツ</t>
    </rPh>
    <rPh sb="26" eb="28">
      <t>ジョセイ</t>
    </rPh>
    <phoneticPr fontId="1"/>
  </si>
  <si>
    <t>流派所属条件：性別が女性。</t>
    <rPh sb="7" eb="9">
      <t>セイベツ</t>
    </rPh>
    <rPh sb="10" eb="12">
      <t>ジョセイ</t>
    </rPh>
    <phoneticPr fontId="1"/>
  </si>
  <si>
    <t>流派所属条件：【沈黙】の忍法を修得している。</t>
    <rPh sb="7" eb="11">
      <t>＠チンモク</t>
    </rPh>
    <rPh sb="12" eb="14">
      <t>ニンポウ</t>
    </rPh>
    <rPh sb="15" eb="17">
      <t>シュウトク</t>
    </rPh>
    <phoneticPr fontId="1"/>
  </si>
  <si>
    <t>流派所属条件：《毒術》か《九ノ一の術》の特技を修得している。</t>
    <rPh sb="7" eb="11">
      <t>＠ドクジュツ</t>
    </rPh>
    <rPh sb="12" eb="19">
      <t>＠クノイチノジュツ</t>
    </rPh>
    <rPh sb="20" eb="22">
      <t>トクギ</t>
    </rPh>
    <rPh sb="23" eb="25">
      <t>シュウトク</t>
    </rPh>
    <phoneticPr fontId="1"/>
  </si>
  <si>
    <t>流派所属条件：《伝達術》の特技を修得している。</t>
    <rPh sb="7" eb="12">
      <t>＠デンタツジュツ</t>
    </rPh>
    <rPh sb="13" eb="15">
      <t>トクギ</t>
    </rPh>
    <rPh sb="16" eb="18">
      <t>シュウトク</t>
    </rPh>
    <phoneticPr fontId="1"/>
  </si>
  <si>
    <t>流派所属条件：《九ノ一の術》の特技を修得している。</t>
    <rPh sb="7" eb="14">
      <t>＠クノイチノジュツ</t>
    </rPh>
    <rPh sb="15" eb="17">
      <t>トクギ</t>
    </rPh>
    <rPh sb="18" eb="20">
      <t>シュウトク</t>
    </rPh>
    <phoneticPr fontId="1"/>
  </si>
  <si>
    <t>流派所属条件：《結界術》か《封術》の特技を修得している。</t>
    <rPh sb="7" eb="12">
      <t>＠ケッカイジュツ</t>
    </rPh>
    <rPh sb="13" eb="17">
      <t>＠フウジュツ</t>
    </rPh>
    <phoneticPr fontId="1"/>
  </si>
  <si>
    <t>流派所属条件：《鳥獣術》の特技を修得している。</t>
    <rPh sb="7" eb="12">
      <t>＠チョウジュウジュツ</t>
    </rPh>
    <phoneticPr fontId="1"/>
  </si>
  <si>
    <t>流派所属条件：《死霊術》か《異形化》、もしくは《水術》の特技を修得している。</t>
    <rPh sb="7" eb="12">
      <t>＠シリョウジュツ</t>
    </rPh>
    <rPh sb="13" eb="18">
      <t>＠イギョウカ</t>
    </rPh>
    <rPh sb="23" eb="27">
      <t>＠スイジュツ</t>
    </rPh>
    <phoneticPr fontId="1"/>
  </si>
  <si>
    <t>流派所属条件：《異形化》の特技を修得している。</t>
    <rPh sb="7" eb="12">
      <t>＠イギョウカ</t>
    </rPh>
    <phoneticPr fontId="1"/>
  </si>
  <si>
    <t>流派所属条件：《遊芸》か《言霊術》の特技を修得している。</t>
    <rPh sb="7" eb="11">
      <t>＠ユウゲイ</t>
    </rPh>
    <rPh sb="12" eb="17">
      <t>＠コトダマジュツ</t>
    </rPh>
    <phoneticPr fontId="1"/>
  </si>
  <si>
    <t>流派所属条件：なし</t>
    <phoneticPr fontId="1"/>
  </si>
  <si>
    <t>流派所属条件：《絡繰術》の特技を修得している。</t>
    <rPh sb="7" eb="12">
      <t>＠カラクリジュツ</t>
    </rPh>
    <phoneticPr fontId="1"/>
  </si>
  <si>
    <t>流派所属条件：ニンジャファイトに誇りを持っていること。</t>
    <rPh sb="16" eb="17">
      <t>ホコ</t>
    </rPh>
    <rPh sb="19" eb="20">
      <t>モ</t>
    </rPh>
    <phoneticPr fontId="1"/>
  </si>
  <si>
    <t>流派所属条件：フェイバリット（必殺技）を持っている。</t>
    <rPh sb="15" eb="18">
      <t>ヒッサツワザ</t>
    </rPh>
    <rPh sb="20" eb="21">
      <t>モ</t>
    </rPh>
    <phoneticPr fontId="1"/>
  </si>
  <si>
    <t>流派所属条件：《詐術》の特技を修得している。</t>
    <rPh sb="7" eb="11">
      <t>＠サジュツ</t>
    </rPh>
    <phoneticPr fontId="1"/>
  </si>
  <si>
    <t>流派所属条件：高校生以下の女性。</t>
    <rPh sb="7" eb="10">
      <t>コウコウセイ</t>
    </rPh>
    <rPh sb="10" eb="12">
      <t>イカ</t>
    </rPh>
    <rPh sb="13" eb="15">
      <t>ジョセイ</t>
    </rPh>
    <phoneticPr fontId="1"/>
  </si>
  <si>
    <t>流派所属条件：《幻術》の特技を修得している。</t>
    <rPh sb="7" eb="11">
      <t>＠ゲンジュツ</t>
    </rPh>
    <phoneticPr fontId="1"/>
  </si>
  <si>
    <t>流派所属条件：特になし。</t>
    <rPh sb="7" eb="8">
      <t>トク</t>
    </rPh>
    <phoneticPr fontId="1"/>
  </si>
  <si>
    <t>流派所属条件：《刀術》を修得する。</t>
    <rPh sb="7" eb="11">
      <t>＠トウジュツ</t>
    </rPh>
    <rPh sb="12" eb="14">
      <t>シュウトク</t>
    </rPh>
    <phoneticPr fontId="1"/>
  </si>
  <si>
    <t>流派所属条件：《砲術》を修得する。</t>
    <rPh sb="7" eb="11">
      <t>＠ホウジュツ</t>
    </rPh>
    <phoneticPr fontId="1"/>
  </si>
  <si>
    <t>流派所属条件：得意分野を「妖術」にする。</t>
    <rPh sb="7" eb="9">
      <t>トクイ</t>
    </rPh>
    <rPh sb="9" eb="11">
      <t>ブンヤ</t>
    </rPh>
    <rPh sb="13" eb="15">
      <t>ヨウジュツ</t>
    </rPh>
    <phoneticPr fontId="1"/>
  </si>
  <si>
    <t>流派所属条件：《瞳術》を修得する。</t>
    <rPh sb="7" eb="11">
      <t>＠ドウジュツ</t>
    </rPh>
    <phoneticPr fontId="1"/>
  </si>
  <si>
    <t>流派所属条件：《遊芸》を修得する。</t>
    <rPh sb="7" eb="11">
      <t>＠ユウゲイ</t>
    </rPh>
    <phoneticPr fontId="1"/>
  </si>
  <si>
    <t>流派所属条件：得意分野を「器術」にする。</t>
    <rPh sb="7" eb="9">
      <t>トクイ</t>
    </rPh>
    <rPh sb="9" eb="11">
      <t>ブンヤ</t>
    </rPh>
    <rPh sb="13" eb="14">
      <t>キ</t>
    </rPh>
    <rPh sb="14" eb="15">
      <t>ジュツ</t>
    </rPh>
    <phoneticPr fontId="1"/>
  </si>
  <si>
    <t>流派所属条件：《鳥獣術》を修得する。</t>
    <rPh sb="7" eb="12">
      <t>＠チョウジュウジュツ</t>
    </rPh>
    <phoneticPr fontId="1"/>
  </si>
  <si>
    <t>流派所属条件：《掘削術》を修得する。</t>
    <rPh sb="7" eb="12">
      <t>＠クッサクジュツ</t>
    </rPh>
    <phoneticPr fontId="1"/>
  </si>
  <si>
    <t>流派所属条件：《水術》を修得する。</t>
    <rPh sb="7" eb="11">
      <t>＠スイジュツ</t>
    </rPh>
    <phoneticPr fontId="1"/>
  </si>
  <si>
    <t>流派所属条件：《登術》を修得する。</t>
    <rPh sb="7" eb="11">
      <t>＠トウジュツ</t>
    </rPh>
    <phoneticPr fontId="1"/>
  </si>
  <si>
    <t>流派所属条件：《変装術》を修得する。</t>
    <rPh sb="7" eb="12">
      <t>＠ヘンソウジュツ</t>
    </rPh>
    <phoneticPr fontId="1"/>
  </si>
  <si>
    <t>流派所属条件：《異形化》を修得する。</t>
    <rPh sb="7" eb="12">
      <t>＠イギョウカ</t>
    </rPh>
    <phoneticPr fontId="1"/>
  </si>
  <si>
    <t>流派所属条件：《言霊術》を修得する。</t>
    <rPh sb="7" eb="12">
      <t>＠コトダマジュツ</t>
    </rPh>
    <phoneticPr fontId="1"/>
  </si>
  <si>
    <t>流派所属条件：《結界術》を修得する。</t>
    <rPh sb="7" eb="12">
      <t>＠ケッカイジュツ</t>
    </rPh>
    <phoneticPr fontId="1"/>
  </si>
  <si>
    <t>流派所属条件：《意気》を修得する。</t>
    <rPh sb="7" eb="11">
      <t>＠イキ</t>
    </rPh>
    <phoneticPr fontId="1"/>
  </si>
  <si>
    <t>新たな忍法開発のため妖魔の謎を解き明かす。</t>
    <rPh sb="0" eb="1">
      <t>アラ</t>
    </rPh>
    <rPh sb="3" eb="5">
      <t>ニンポウ</t>
    </rPh>
    <rPh sb="5" eb="7">
      <t>カイハツ</t>
    </rPh>
    <rPh sb="10" eb="12">
      <t>ヨウマ</t>
    </rPh>
    <rPh sb="13" eb="14">
      <t>ナゾ</t>
    </rPh>
    <rPh sb="15" eb="16">
      <t>ト</t>
    </rPh>
    <rPh sb="17" eb="18">
      <t>ア</t>
    </rPh>
    <phoneticPr fontId="1"/>
  </si>
  <si>
    <t>妖魔や忍びの手から表の世界を守る。</t>
    <rPh sb="0" eb="2">
      <t>ヨウマ</t>
    </rPh>
    <rPh sb="3" eb="4">
      <t>シノ</t>
    </rPh>
    <rPh sb="6" eb="7">
      <t>テ</t>
    </rPh>
    <rPh sb="9" eb="10">
      <t>オモテ</t>
    </rPh>
    <rPh sb="11" eb="13">
      <t>セカイ</t>
    </rPh>
    <rPh sb="14" eb="15">
      <t>マモ</t>
    </rPh>
    <phoneticPr fontId="1"/>
  </si>
  <si>
    <t>妖魔の力によって苦しんでいる者を助ける。</t>
    <rPh sb="0" eb="2">
      <t>ヨウマ</t>
    </rPh>
    <rPh sb="3" eb="4">
      <t>チカラ</t>
    </rPh>
    <rPh sb="8" eb="9">
      <t>クル</t>
    </rPh>
    <rPh sb="14" eb="15">
      <t>モノ</t>
    </rPh>
    <rPh sb="16" eb="17">
      <t>タス</t>
    </rPh>
    <phoneticPr fontId="1"/>
  </si>
  <si>
    <t>妖魔の力を利用して世界に変革をもたらす。</t>
    <rPh sb="0" eb="2">
      <t>ヨウマ</t>
    </rPh>
    <rPh sb="3" eb="4">
      <t>チカラ</t>
    </rPh>
    <rPh sb="5" eb="7">
      <t>リヨウ</t>
    </rPh>
    <rPh sb="9" eb="11">
      <t>セカイ</t>
    </rPh>
    <rPh sb="12" eb="14">
      <t>ヘンカク</t>
    </rPh>
    <phoneticPr fontId="1"/>
  </si>
  <si>
    <t>マヒ:身体操術</t>
    <rPh sb="3" eb="7">
      <t>＠シンタイソウジュツ</t>
    </rPh>
    <phoneticPr fontId="1"/>
  </si>
  <si>
    <t>故障:絡繰術</t>
    <rPh sb="0" eb="2">
      <t>コショウ</t>
    </rPh>
    <rPh sb="3" eb="6">
      <t>＠カラクリジュツ</t>
    </rPh>
    <phoneticPr fontId="1"/>
  </si>
  <si>
    <t>重傷:生存術</t>
    <rPh sb="0" eb="2">
      <t>ジュウショウ</t>
    </rPh>
    <rPh sb="3" eb="5">
      <t>セイゾン</t>
    </rPh>
    <rPh sb="5" eb="6">
      <t>ジュツ</t>
    </rPh>
    <phoneticPr fontId="1"/>
  </si>
  <si>
    <t>行方不明:経済力</t>
    <rPh sb="0" eb="4">
      <t>ユクエフメイ</t>
    </rPh>
    <rPh sb="5" eb="8">
      <t>ケイザイリョク</t>
    </rPh>
    <phoneticPr fontId="1"/>
  </si>
  <si>
    <t>忘却:記憶術</t>
    <rPh sb="0" eb="2">
      <t>ボウキャク</t>
    </rPh>
    <rPh sb="3" eb="5">
      <t>キオク</t>
    </rPh>
    <rPh sb="5" eb="6">
      <t>ジュツ</t>
    </rPh>
    <phoneticPr fontId="1"/>
  </si>
  <si>
    <t>呪い:呪術</t>
    <rPh sb="0" eb="1">
      <t>ノロ</t>
    </rPh>
    <rPh sb="3" eb="5">
      <t>ジュジュツ</t>
    </rPh>
    <phoneticPr fontId="1"/>
  </si>
  <si>
    <t>催眠:意気</t>
    <rPh sb="0" eb="2">
      <t>サイミン</t>
    </rPh>
    <rPh sb="3" eb="5">
      <t>イキ</t>
    </rPh>
    <phoneticPr fontId="1"/>
  </si>
  <si>
    <t>火達磨:自動</t>
    <rPh sb="0" eb="3">
      <t>ヒダルマ</t>
    </rPh>
    <rPh sb="4" eb="6">
      <t>ジドウ</t>
    </rPh>
    <phoneticPr fontId="1"/>
  </si>
  <si>
    <t>猛毒:毒術</t>
    <rPh sb="0" eb="2">
      <t>モウドク</t>
    </rPh>
    <rPh sb="3" eb="4">
      <t>ドク</t>
    </rPh>
    <rPh sb="4" eb="5">
      <t>ジュツ</t>
    </rPh>
    <phoneticPr fontId="1"/>
  </si>
  <si>
    <t>飢餓:兵糧術</t>
    <rPh sb="0" eb="2">
      <t>キガ</t>
    </rPh>
    <rPh sb="3" eb="5">
      <t>ヒョウロウ</t>
    </rPh>
    <rPh sb="5" eb="6">
      <t>ジュツ</t>
    </rPh>
    <phoneticPr fontId="1"/>
  </si>
  <si>
    <t>残刃:拷問術</t>
    <rPh sb="0" eb="2">
      <t>＠ザンパ</t>
    </rPh>
    <rPh sb="3" eb="5">
      <t>ゴウモン</t>
    </rPh>
    <rPh sb="5" eb="6">
      <t>ジュツ</t>
    </rPh>
    <phoneticPr fontId="1"/>
  </si>
  <si>
    <t>野望:憑依術</t>
    <rPh sb="0" eb="2">
      <t>ヤボウ</t>
    </rPh>
    <rPh sb="3" eb="5">
      <t>ヒョウイ</t>
    </rPh>
    <rPh sb="5" eb="6">
      <t>ジュツ</t>
    </rPh>
    <phoneticPr fontId="1"/>
  </si>
  <si>
    <t>戦国変調表</t>
    <rPh sb="0" eb="2">
      <t>センゴク</t>
    </rPh>
    <phoneticPr fontId="1"/>
  </si>
  <si>
    <t>GP汎用</t>
    <rPh sb="2" eb="4">
      <t>ハンヨウ</t>
    </rPh>
    <phoneticPr fontId="1"/>
  </si>
  <si>
    <t>※自由</t>
    <rPh sb="1" eb="3">
      <t>ジユウ</t>
    </rPh>
    <phoneticPr fontId="1"/>
  </si>
</sst>
</file>

<file path=xl/styles.xml><?xml version="1.0" encoding="utf-8"?>
<styleSheet xmlns="http://schemas.openxmlformats.org/spreadsheetml/2006/main">
  <numFmts count="1">
    <numFmt numFmtId="176" formatCode="0.000%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MS UI Gothic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HG明朝B"/>
      <family val="1"/>
      <charset val="128"/>
    </font>
    <font>
      <sz val="16"/>
      <color theme="0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  <font>
      <b/>
      <sz val="11"/>
      <color theme="1"/>
      <name val="HGPｺﾞｼｯｸM"/>
      <family val="3"/>
      <charset val="128"/>
    </font>
    <font>
      <b/>
      <i/>
      <sz val="14"/>
      <color theme="1"/>
      <name val="HGP創英ﾌﾟﾚｾﾞﾝｽEB"/>
      <family val="1"/>
      <charset val="128"/>
    </font>
    <font>
      <sz val="8"/>
      <color theme="1"/>
      <name val="ＭＳ Ｐゴシック"/>
      <family val="2"/>
      <charset val="128"/>
      <scheme val="minor"/>
    </font>
    <font>
      <i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0"/>
      <name val="HGP創英ﾌﾟﾚｾﾞﾝｽEB"/>
      <family val="1"/>
      <charset val="128"/>
    </font>
    <font>
      <sz val="10"/>
      <color theme="1"/>
      <name val="HGP創英ﾌﾟﾚｾﾞﾝｽEB"/>
      <family val="1"/>
      <charset val="128"/>
    </font>
    <font>
      <sz val="16"/>
      <color theme="1"/>
      <name val="HG明朝B"/>
      <family val="1"/>
      <charset val="128"/>
    </font>
    <font>
      <sz val="12"/>
      <color theme="1"/>
      <name val="HGP創英ﾌﾟﾚｾﾞﾝｽEB"/>
      <family val="1"/>
      <charset val="128"/>
    </font>
    <font>
      <b/>
      <sz val="16"/>
      <color theme="1"/>
      <name val="HGP創英ﾌﾟﾚｾﾞﾝｽEB"/>
      <family val="1"/>
      <charset val="128"/>
    </font>
    <font>
      <i/>
      <sz val="18"/>
      <color theme="1"/>
      <name val="HGP創英ﾌﾟﾚｾﾞﾝｽEB"/>
      <family val="1"/>
      <charset val="128"/>
    </font>
    <font>
      <sz val="16"/>
      <color theme="1"/>
      <name val="HGP創英ﾌﾟﾚｾﾞﾝｽEB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20"/>
      <color theme="1"/>
      <name val="HGP創英ﾌﾟﾚｾﾞﾝｽEB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Arial"/>
      <family val="2"/>
    </font>
    <font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top"/>
    </xf>
    <xf numFmtId="0" fontId="7" fillId="0" borderId="1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1" fillId="0" borderId="6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7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7" fillId="0" borderId="39" xfId="0" applyFont="1" applyBorder="1" applyAlignment="1">
      <alignment horizontal="right" vertical="center"/>
    </xf>
    <xf numFmtId="0" fontId="7" fillId="0" borderId="41" xfId="0" applyFont="1" applyBorder="1" applyAlignment="1">
      <alignment horizontal="right" vertical="center"/>
    </xf>
    <xf numFmtId="0" fontId="12" fillId="0" borderId="43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5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13" fillId="0" borderId="34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23" xfId="0" applyFont="1" applyBorder="1">
      <alignment vertical="center"/>
    </xf>
    <xf numFmtId="176" fontId="4" fillId="0" borderId="27" xfId="0" applyNumberFormat="1" applyFont="1" applyBorder="1">
      <alignment vertical="center"/>
    </xf>
    <xf numFmtId="0" fontId="16" fillId="0" borderId="58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horizontal="center" vertical="center"/>
    </xf>
    <xf numFmtId="0" fontId="0" fillId="0" borderId="65" xfId="0" applyBorder="1">
      <alignment vertical="center"/>
    </xf>
    <xf numFmtId="0" fontId="7" fillId="0" borderId="7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0" xfId="0" applyFill="1" applyBorder="1">
      <alignment vertical="center"/>
    </xf>
    <xf numFmtId="0" fontId="14" fillId="2" borderId="3" xfId="0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12" fillId="0" borderId="38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0" fillId="0" borderId="5" xfId="0" applyBorder="1">
      <alignment vertical="center"/>
    </xf>
    <xf numFmtId="0" fontId="13" fillId="0" borderId="5" xfId="0" applyFont="1" applyBorder="1">
      <alignment vertical="center"/>
    </xf>
    <xf numFmtId="0" fontId="2" fillId="2" borderId="1" xfId="0" applyFont="1" applyFill="1" applyBorder="1">
      <alignment vertical="center"/>
    </xf>
    <xf numFmtId="0" fontId="0" fillId="2" borderId="2" xfId="0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13" fillId="0" borderId="8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0" fillId="0" borderId="0" xfId="0" applyAlignment="1">
      <alignment vertical="center"/>
    </xf>
    <xf numFmtId="0" fontId="30" fillId="0" borderId="6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0" fillId="0" borderId="13" xfId="0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13" fillId="0" borderId="34" xfId="0" applyFont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81" xfId="0" applyBorder="1" applyAlignment="1">
      <alignment vertical="center" shrinkToFit="1"/>
    </xf>
    <xf numFmtId="0" fontId="13" fillId="0" borderId="29" xfId="0" applyFont="1" applyBorder="1" applyAlignment="1">
      <alignment vertical="center" shrinkToFit="1"/>
    </xf>
    <xf numFmtId="0" fontId="13" fillId="0" borderId="35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13" fillId="0" borderId="23" xfId="0" applyFont="1" applyBorder="1" applyAlignment="1">
      <alignment vertical="center" shrinkToFit="1"/>
    </xf>
    <xf numFmtId="0" fontId="31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vertical="center"/>
    </xf>
    <xf numFmtId="0" fontId="0" fillId="0" borderId="78" xfId="0" applyFill="1" applyBorder="1">
      <alignment vertical="center"/>
    </xf>
    <xf numFmtId="0" fontId="29" fillId="0" borderId="78" xfId="0" applyFont="1" applyBorder="1">
      <alignment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18" fillId="0" borderId="66" xfId="0" applyFont="1" applyBorder="1" applyAlignment="1">
      <alignment horizontal="center" vertical="center" shrinkToFit="1"/>
    </xf>
    <xf numFmtId="0" fontId="18" fillId="0" borderId="71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4" fillId="0" borderId="51" xfId="0" applyFont="1" applyBorder="1" applyAlignment="1">
      <alignment horizontal="center" vertical="center" textRotation="255" shrinkToFit="1"/>
    </xf>
    <xf numFmtId="0" fontId="24" fillId="0" borderId="52" xfId="0" applyFont="1" applyBorder="1" applyAlignment="1">
      <alignment horizontal="center" vertical="center" textRotation="255" shrinkToFit="1"/>
    </xf>
    <xf numFmtId="0" fontId="24" fillId="0" borderId="19" xfId="0" applyFont="1" applyBorder="1" applyAlignment="1">
      <alignment horizontal="center" vertical="center" textRotation="255" shrinkToFit="1"/>
    </xf>
    <xf numFmtId="0" fontId="24" fillId="0" borderId="0" xfId="0" applyFont="1" applyBorder="1" applyAlignment="1">
      <alignment horizontal="center" vertical="center" textRotation="255" shrinkToFit="1"/>
    </xf>
    <xf numFmtId="0" fontId="24" fillId="0" borderId="21" xfId="0" applyFont="1" applyBorder="1" applyAlignment="1">
      <alignment horizontal="center" vertical="center" textRotation="255" shrinkToFit="1"/>
    </xf>
    <xf numFmtId="0" fontId="24" fillId="0" borderId="22" xfId="0" applyFont="1" applyBorder="1" applyAlignment="1">
      <alignment horizontal="center" vertical="center" textRotation="255" shrinkToFi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 textRotation="255" shrinkToFit="1"/>
    </xf>
    <xf numFmtId="0" fontId="17" fillId="0" borderId="20" xfId="0" applyFont="1" applyBorder="1" applyAlignment="1">
      <alignment horizontal="center" vertical="center" textRotation="255" shrinkToFit="1"/>
    </xf>
    <xf numFmtId="0" fontId="17" fillId="0" borderId="23" xfId="0" applyFont="1" applyBorder="1" applyAlignment="1">
      <alignment horizontal="center" vertical="center" textRotation="255" shrinkToFit="1"/>
    </xf>
    <xf numFmtId="0" fontId="14" fillId="2" borderId="2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8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0" fillId="0" borderId="5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10" fillId="0" borderId="61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18" fillId="0" borderId="6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0" fillId="0" borderId="5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shrinkToFit="1"/>
    </xf>
    <xf numFmtId="0" fontId="6" fillId="2" borderId="8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76" fontId="4" fillId="0" borderId="25" xfId="0" applyNumberFormat="1" applyFont="1" applyBorder="1" applyAlignment="1">
      <alignment horizontal="left" vertical="center"/>
    </xf>
    <xf numFmtId="176" fontId="4" fillId="0" borderId="27" xfId="0" applyNumberFormat="1" applyFont="1" applyBorder="1" applyAlignment="1">
      <alignment horizontal="left" vertical="center"/>
    </xf>
    <xf numFmtId="0" fontId="14" fillId="2" borderId="83" xfId="0" applyFont="1" applyFill="1" applyBorder="1" applyAlignment="1">
      <alignment horizontal="center" vertical="center" shrinkToFit="1"/>
    </xf>
    <xf numFmtId="0" fontId="14" fillId="2" borderId="77" xfId="0" applyFont="1" applyFill="1" applyBorder="1" applyAlignment="1">
      <alignment horizontal="center" vertical="center" shrinkToFit="1"/>
    </xf>
    <xf numFmtId="0" fontId="18" fillId="0" borderId="66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69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74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10" fillId="0" borderId="6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73" xfId="0" applyFont="1" applyBorder="1" applyAlignment="1">
      <alignment horizontal="left" vertical="center" wrapText="1"/>
    </xf>
    <xf numFmtId="0" fontId="17" fillId="0" borderId="6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 shrinkToFit="1"/>
    </xf>
    <xf numFmtId="0" fontId="17" fillId="0" borderId="67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0" fillId="0" borderId="67" xfId="0" applyFont="1" applyBorder="1" applyAlignment="1">
      <alignment horizontal="left" vertical="center" wrapText="1"/>
    </xf>
    <xf numFmtId="0" fontId="10" fillId="0" borderId="82" xfId="0" applyFont="1" applyBorder="1" applyAlignment="1">
      <alignment horizontal="left" vertical="center" wrapText="1"/>
    </xf>
    <xf numFmtId="0" fontId="10" fillId="0" borderId="72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176" fontId="4" fillId="0" borderId="17" xfId="0" applyNumberFormat="1" applyFont="1" applyBorder="1" applyAlignment="1">
      <alignment horizontal="left" vertical="center"/>
    </xf>
    <xf numFmtId="176" fontId="4" fillId="0" borderId="18" xfId="0" applyNumberFormat="1" applyFont="1" applyBorder="1" applyAlignment="1">
      <alignment horizontal="left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 wrapText="1"/>
    </xf>
    <xf numFmtId="0" fontId="7" fillId="0" borderId="82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top" wrapText="1"/>
    </xf>
    <xf numFmtId="0" fontId="10" fillId="0" borderId="48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40" xfId="0" applyFont="1" applyBorder="1" applyAlignment="1">
      <alignment horizontal="center" vertical="top" wrapText="1"/>
    </xf>
    <xf numFmtId="0" fontId="10" fillId="0" borderId="70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7" fillId="0" borderId="73" xfId="0" applyFont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5353"/>
        </patternFill>
      </fill>
    </dxf>
    <dxf>
      <fill>
        <patternFill>
          <bgColor rgb="FFFF5353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5B5B"/>
        </patternFill>
      </fill>
    </dxf>
  </dxfs>
  <tableStyles count="0" defaultTableStyle="TableStyleMedium9" defaultPivotStyle="PivotStyleLight16"/>
  <colors>
    <mruColors>
      <color rgb="FFFF5B5B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table!$A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fmlaLink="table!$H$10" lockText="1" noThreeD="1"/>
</file>

<file path=xl/ctrlProps/ctrlProp6.xml><?xml version="1.0" encoding="utf-8"?>
<formControlPr xmlns="http://schemas.microsoft.com/office/spreadsheetml/2009/9/main" objectType="CheckBox" fmlaLink="table!$J$10" lockText="1" noThreeD="1"/>
</file>

<file path=xl/ctrlProps/ctrlProp7.xml><?xml version="1.0" encoding="utf-8"?>
<formControlPr xmlns="http://schemas.microsoft.com/office/spreadsheetml/2009/9/main" objectType="CheckBox" fmlaLink="table!$L$10" lockText="1" noThreeD="1"/>
</file>

<file path=xl/ctrlProps/ctrlProp8.xml><?xml version="1.0" encoding="utf-8"?>
<formControlPr xmlns="http://schemas.microsoft.com/office/spreadsheetml/2009/9/main" objectType="CheckBox" fmlaLink="table!$N$10" lockText="1" noThreeD="1"/>
</file>

<file path=xl/ctrlProps/ctrlProp9.xml><?xml version="1.0" encoding="utf-8"?>
<formControlPr xmlns="http://schemas.microsoft.com/office/spreadsheetml/2009/9/main" objectType="CheckBox" fmlaLink="table!$P$10" lockText="1" noThreeD="1"/>
</file>

<file path=xl/ctrlProps/ctrlProp10.xml><?xml version="1.0" encoding="utf-8"?>
<formControlPr xmlns="http://schemas.microsoft.com/office/spreadsheetml/2009/9/main" objectType="CheckBox" fmlaLink="table!$R$10" lockText="1" noThreeD="1"/>
</file>

<file path=xl/ctrlProps/ctrlProp11.xml><?xml version="1.0" encoding="utf-8"?>
<formControlPr xmlns="http://schemas.microsoft.com/office/spreadsheetml/2009/9/main" objectType="CheckBox" fmlaLink="table!I18" lockText="1" noThreeD="1"/>
</file>

<file path=xl/ctrlProps/ctrlProp12.xml><?xml version="1.0" encoding="utf-8"?>
<formControlPr xmlns="http://schemas.microsoft.com/office/spreadsheetml/2009/9/main" objectType="CheckBox" fmlaLink="table!I19" lockText="1" noThreeD="1"/>
</file>

<file path=xl/ctrlProps/ctrlProp13.xml><?xml version="1.0" encoding="utf-8"?>
<formControlPr xmlns="http://schemas.microsoft.com/office/spreadsheetml/2009/9/main" objectType="CheckBox" fmlaLink="table!I20" lockText="1" noThreeD="1"/>
</file>

<file path=xl/ctrlProps/ctrlProp14.xml><?xml version="1.0" encoding="utf-8"?>
<formControlPr xmlns="http://schemas.microsoft.com/office/spreadsheetml/2009/9/main" objectType="CheckBox" fmlaLink="table!I21" lockText="1" noThreeD="1"/>
</file>

<file path=xl/ctrlProps/ctrlProp15.xml><?xml version="1.0" encoding="utf-8"?>
<formControlPr xmlns="http://schemas.microsoft.com/office/spreadsheetml/2009/9/main" objectType="CheckBox" fmlaLink="table!I22" lockText="1" noThreeD="1"/>
</file>

<file path=xl/ctrlProps/ctrlProp16.xml><?xml version="1.0" encoding="utf-8"?>
<formControlPr xmlns="http://schemas.microsoft.com/office/spreadsheetml/2009/9/main" objectType="CheckBox" fmlaLink="table!I23" lockText="1" noThreeD="1"/>
</file>

<file path=xl/ctrlProps/ctrlProp17.xml><?xml version="1.0" encoding="utf-8"?>
<formControlPr xmlns="http://schemas.microsoft.com/office/spreadsheetml/2009/9/main" objectType="CheckBox" fmlaLink="table!I24" lockText="1" noThreeD="1"/>
</file>

<file path=xl/ctrlProps/ctrlProp18.xml><?xml version="1.0" encoding="utf-8"?>
<formControlPr xmlns="http://schemas.microsoft.com/office/spreadsheetml/2009/9/main" objectType="CheckBox" fmlaLink="table!I25" lockText="1" noThreeD="1"/>
</file>

<file path=xl/ctrlProps/ctrlProp19.xml><?xml version="1.0" encoding="utf-8"?>
<formControlPr xmlns="http://schemas.microsoft.com/office/spreadsheetml/2009/9/main" objectType="CheckBox" fmlaLink="table!I26" lockText="1" noThreeD="1"/>
</file>

<file path=xl/ctrlProps/ctrlProp20.xml><?xml version="1.0" encoding="utf-8"?>
<formControlPr xmlns="http://schemas.microsoft.com/office/spreadsheetml/2009/9/main" objectType="CheckBox" fmlaLink="table!I27" lockText="1" noThreeD="1"/>
</file>

<file path=xl/ctrlProps/ctrlProp21.xml><?xml version="1.0" encoding="utf-8"?>
<formControlPr xmlns="http://schemas.microsoft.com/office/spreadsheetml/2009/9/main" objectType="CheckBox" fmlaLink="table!K17" lockText="1" noThreeD="1"/>
</file>

<file path=xl/ctrlProps/ctrlProp22.xml><?xml version="1.0" encoding="utf-8"?>
<formControlPr xmlns="http://schemas.microsoft.com/office/spreadsheetml/2009/9/main" objectType="CheckBox" fmlaLink="table!K18" lockText="1" noThreeD="1"/>
</file>

<file path=xl/ctrlProps/ctrlProp23.xml><?xml version="1.0" encoding="utf-8"?>
<formControlPr xmlns="http://schemas.microsoft.com/office/spreadsheetml/2009/9/main" objectType="CheckBox" fmlaLink="table!K19" lockText="1" noThreeD="1"/>
</file>

<file path=xl/ctrlProps/ctrlProp24.xml><?xml version="1.0" encoding="utf-8"?>
<formControlPr xmlns="http://schemas.microsoft.com/office/spreadsheetml/2009/9/main" objectType="CheckBox" fmlaLink="table!K20" lockText="1" noThreeD="1"/>
</file>

<file path=xl/ctrlProps/ctrlProp25.xml><?xml version="1.0" encoding="utf-8"?>
<formControlPr xmlns="http://schemas.microsoft.com/office/spreadsheetml/2009/9/main" objectType="CheckBox" fmlaLink="table!K21" lockText="1" noThreeD="1"/>
</file>

<file path=xl/ctrlProps/ctrlProp26.xml><?xml version="1.0" encoding="utf-8"?>
<formControlPr xmlns="http://schemas.microsoft.com/office/spreadsheetml/2009/9/main" objectType="CheckBox" fmlaLink="table!K22" lockText="1" noThreeD="1"/>
</file>

<file path=xl/ctrlProps/ctrlProp27.xml><?xml version="1.0" encoding="utf-8"?>
<formControlPr xmlns="http://schemas.microsoft.com/office/spreadsheetml/2009/9/main" objectType="CheckBox" fmlaLink="table!K23" lockText="1" noThreeD="1"/>
</file>

<file path=xl/ctrlProps/ctrlProp28.xml><?xml version="1.0" encoding="utf-8"?>
<formControlPr xmlns="http://schemas.microsoft.com/office/spreadsheetml/2009/9/main" objectType="CheckBox" fmlaLink="table!K24" lockText="1" noThreeD="1"/>
</file>

<file path=xl/ctrlProps/ctrlProp29.xml><?xml version="1.0" encoding="utf-8"?>
<formControlPr xmlns="http://schemas.microsoft.com/office/spreadsheetml/2009/9/main" objectType="CheckBox" fmlaLink="table!K25" lockText="1" noThreeD="1"/>
</file>

<file path=xl/ctrlProps/ctrlProp30.xml><?xml version="1.0" encoding="utf-8"?>
<formControlPr xmlns="http://schemas.microsoft.com/office/spreadsheetml/2009/9/main" objectType="CheckBox" fmlaLink="table!K26" lockText="1" noThreeD="1"/>
</file>

<file path=xl/ctrlProps/ctrlProp31.xml><?xml version="1.0" encoding="utf-8"?>
<formControlPr xmlns="http://schemas.microsoft.com/office/spreadsheetml/2009/9/main" objectType="CheckBox" fmlaLink="table!K27" lockText="1" noThreeD="1"/>
</file>

<file path=xl/ctrlProps/ctrlProp32.xml><?xml version="1.0" encoding="utf-8"?>
<formControlPr xmlns="http://schemas.microsoft.com/office/spreadsheetml/2009/9/main" objectType="CheckBox" checked="Checked" fmlaLink="table!I17" lockText="1" noThreeD="1"/>
</file>

<file path=xl/ctrlProps/ctrlProp33.xml><?xml version="1.0" encoding="utf-8"?>
<formControlPr xmlns="http://schemas.microsoft.com/office/spreadsheetml/2009/9/main" objectType="CheckBox" fmlaLink="table!M17" lockText="1" noThreeD="1"/>
</file>

<file path=xl/ctrlProps/ctrlProp34.xml><?xml version="1.0" encoding="utf-8"?>
<formControlPr xmlns="http://schemas.microsoft.com/office/spreadsheetml/2009/9/main" objectType="CheckBox" fmlaLink="table!M18" lockText="1" noThreeD="1"/>
</file>

<file path=xl/ctrlProps/ctrlProp35.xml><?xml version="1.0" encoding="utf-8"?>
<formControlPr xmlns="http://schemas.microsoft.com/office/spreadsheetml/2009/9/main" objectType="CheckBox" fmlaLink="table!M19" lockText="1" noThreeD="1"/>
</file>

<file path=xl/ctrlProps/ctrlProp36.xml><?xml version="1.0" encoding="utf-8"?>
<formControlPr xmlns="http://schemas.microsoft.com/office/spreadsheetml/2009/9/main" objectType="CheckBox" fmlaLink="table!M20" lockText="1" noThreeD="1"/>
</file>

<file path=xl/ctrlProps/ctrlProp37.xml><?xml version="1.0" encoding="utf-8"?>
<formControlPr xmlns="http://schemas.microsoft.com/office/spreadsheetml/2009/9/main" objectType="CheckBox" fmlaLink="table!M21" lockText="1" noThreeD="1"/>
</file>

<file path=xl/ctrlProps/ctrlProp38.xml><?xml version="1.0" encoding="utf-8"?>
<formControlPr xmlns="http://schemas.microsoft.com/office/spreadsheetml/2009/9/main" objectType="CheckBox" fmlaLink="table!M22" lockText="1" noThreeD="1"/>
</file>

<file path=xl/ctrlProps/ctrlProp39.xml><?xml version="1.0" encoding="utf-8"?>
<formControlPr xmlns="http://schemas.microsoft.com/office/spreadsheetml/2009/9/main" objectType="CheckBox" fmlaLink="table!M23" lockText="1" noThreeD="1"/>
</file>

<file path=xl/ctrlProps/ctrlProp40.xml><?xml version="1.0" encoding="utf-8"?>
<formControlPr xmlns="http://schemas.microsoft.com/office/spreadsheetml/2009/9/main" objectType="CheckBox" fmlaLink="table!M24" lockText="1" noThreeD="1"/>
</file>

<file path=xl/ctrlProps/ctrlProp41.xml><?xml version="1.0" encoding="utf-8"?>
<formControlPr xmlns="http://schemas.microsoft.com/office/spreadsheetml/2009/9/main" objectType="CheckBox" fmlaLink="table!M25" lockText="1" noThreeD="1"/>
</file>

<file path=xl/ctrlProps/ctrlProp42.xml><?xml version="1.0" encoding="utf-8"?>
<formControlPr xmlns="http://schemas.microsoft.com/office/spreadsheetml/2009/9/main" objectType="CheckBox" fmlaLink="table!M26" lockText="1" noThreeD="1"/>
</file>

<file path=xl/ctrlProps/ctrlProp43.xml><?xml version="1.0" encoding="utf-8"?>
<formControlPr xmlns="http://schemas.microsoft.com/office/spreadsheetml/2009/9/main" objectType="CheckBox" fmlaLink="table!M27" lockText="1" noThreeD="1"/>
</file>

<file path=xl/ctrlProps/ctrlProp44.xml><?xml version="1.0" encoding="utf-8"?>
<formControlPr xmlns="http://schemas.microsoft.com/office/spreadsheetml/2009/9/main" objectType="CheckBox" fmlaLink="table!O17" lockText="1" noThreeD="1"/>
</file>

<file path=xl/ctrlProps/ctrlProp45.xml><?xml version="1.0" encoding="utf-8"?>
<formControlPr xmlns="http://schemas.microsoft.com/office/spreadsheetml/2009/9/main" objectType="CheckBox" fmlaLink="table!O18" lockText="1" noThreeD="1"/>
</file>

<file path=xl/ctrlProps/ctrlProp46.xml><?xml version="1.0" encoding="utf-8"?>
<formControlPr xmlns="http://schemas.microsoft.com/office/spreadsheetml/2009/9/main" objectType="CheckBox" fmlaLink="table!O19" lockText="1" noThreeD="1"/>
</file>

<file path=xl/ctrlProps/ctrlProp47.xml><?xml version="1.0" encoding="utf-8"?>
<formControlPr xmlns="http://schemas.microsoft.com/office/spreadsheetml/2009/9/main" objectType="CheckBox" fmlaLink="table!O20" lockText="1" noThreeD="1"/>
</file>

<file path=xl/ctrlProps/ctrlProp48.xml><?xml version="1.0" encoding="utf-8"?>
<formControlPr xmlns="http://schemas.microsoft.com/office/spreadsheetml/2009/9/main" objectType="CheckBox" fmlaLink="table!O21" lockText="1" noThreeD="1"/>
</file>

<file path=xl/ctrlProps/ctrlProp49.xml><?xml version="1.0" encoding="utf-8"?>
<formControlPr xmlns="http://schemas.microsoft.com/office/spreadsheetml/2009/9/main" objectType="CheckBox" fmlaLink="table!O22" lockText="1" noThreeD="1"/>
</file>

<file path=xl/ctrlProps/ctrlProp50.xml><?xml version="1.0" encoding="utf-8"?>
<formControlPr xmlns="http://schemas.microsoft.com/office/spreadsheetml/2009/9/main" objectType="CheckBox" fmlaLink="table!O23" lockText="1" noThreeD="1"/>
</file>

<file path=xl/ctrlProps/ctrlProp51.xml><?xml version="1.0" encoding="utf-8"?>
<formControlPr xmlns="http://schemas.microsoft.com/office/spreadsheetml/2009/9/main" objectType="CheckBox" fmlaLink="table!O24" lockText="1" noThreeD="1"/>
</file>

<file path=xl/ctrlProps/ctrlProp52.xml><?xml version="1.0" encoding="utf-8"?>
<formControlPr xmlns="http://schemas.microsoft.com/office/spreadsheetml/2009/9/main" objectType="CheckBox" fmlaLink="table!O25" lockText="1" noThreeD="1"/>
</file>

<file path=xl/ctrlProps/ctrlProp53.xml><?xml version="1.0" encoding="utf-8"?>
<formControlPr xmlns="http://schemas.microsoft.com/office/spreadsheetml/2009/9/main" objectType="CheckBox" fmlaLink="table!O26" lockText="1" noThreeD="1"/>
</file>

<file path=xl/ctrlProps/ctrlProp54.xml><?xml version="1.0" encoding="utf-8"?>
<formControlPr xmlns="http://schemas.microsoft.com/office/spreadsheetml/2009/9/main" objectType="CheckBox" fmlaLink="table!O27" lockText="1" noThreeD="1"/>
</file>

<file path=xl/ctrlProps/ctrlProp55.xml><?xml version="1.0" encoding="utf-8"?>
<formControlPr xmlns="http://schemas.microsoft.com/office/spreadsheetml/2009/9/main" objectType="CheckBox" fmlaLink="table!Q17" lockText="1" noThreeD="1"/>
</file>

<file path=xl/ctrlProps/ctrlProp56.xml><?xml version="1.0" encoding="utf-8"?>
<formControlPr xmlns="http://schemas.microsoft.com/office/spreadsheetml/2009/9/main" objectType="CheckBox" fmlaLink="table!Q18" lockText="1" noThreeD="1"/>
</file>

<file path=xl/ctrlProps/ctrlProp57.xml><?xml version="1.0" encoding="utf-8"?>
<formControlPr xmlns="http://schemas.microsoft.com/office/spreadsheetml/2009/9/main" objectType="CheckBox" fmlaLink="table!Q19" lockText="1" noThreeD="1"/>
</file>

<file path=xl/ctrlProps/ctrlProp58.xml><?xml version="1.0" encoding="utf-8"?>
<formControlPr xmlns="http://schemas.microsoft.com/office/spreadsheetml/2009/9/main" objectType="CheckBox" fmlaLink="table!Q20" lockText="1" noThreeD="1"/>
</file>

<file path=xl/ctrlProps/ctrlProp59.xml><?xml version="1.0" encoding="utf-8"?>
<formControlPr xmlns="http://schemas.microsoft.com/office/spreadsheetml/2009/9/main" objectType="CheckBox" fmlaLink="table!Q21" lockText="1" noThreeD="1"/>
</file>

<file path=xl/ctrlProps/ctrlProp60.xml><?xml version="1.0" encoding="utf-8"?>
<formControlPr xmlns="http://schemas.microsoft.com/office/spreadsheetml/2009/9/main" objectType="CheckBox" fmlaLink="table!Q22" lockText="1" noThreeD="1"/>
</file>

<file path=xl/ctrlProps/ctrlProp61.xml><?xml version="1.0" encoding="utf-8"?>
<formControlPr xmlns="http://schemas.microsoft.com/office/spreadsheetml/2009/9/main" objectType="CheckBox" fmlaLink="table!Q23" lockText="1" noThreeD="1"/>
</file>

<file path=xl/ctrlProps/ctrlProp62.xml><?xml version="1.0" encoding="utf-8"?>
<formControlPr xmlns="http://schemas.microsoft.com/office/spreadsheetml/2009/9/main" objectType="CheckBox" fmlaLink="table!Q24" lockText="1" noThreeD="1"/>
</file>

<file path=xl/ctrlProps/ctrlProp63.xml><?xml version="1.0" encoding="utf-8"?>
<formControlPr xmlns="http://schemas.microsoft.com/office/spreadsheetml/2009/9/main" objectType="CheckBox" fmlaLink="table!Q25" lockText="1" noThreeD="1"/>
</file>

<file path=xl/ctrlProps/ctrlProp64.xml><?xml version="1.0" encoding="utf-8"?>
<formControlPr xmlns="http://schemas.microsoft.com/office/spreadsheetml/2009/9/main" objectType="CheckBox" fmlaLink="table!Q26" lockText="1" noThreeD="1"/>
</file>

<file path=xl/ctrlProps/ctrlProp65.xml><?xml version="1.0" encoding="utf-8"?>
<formControlPr xmlns="http://schemas.microsoft.com/office/spreadsheetml/2009/9/main" objectType="CheckBox" fmlaLink="table!Q27" lockText="1" noThreeD="1"/>
</file>

<file path=xl/ctrlProps/ctrlProp66.xml><?xml version="1.0" encoding="utf-8"?>
<formControlPr xmlns="http://schemas.microsoft.com/office/spreadsheetml/2009/9/main" objectType="CheckBox" fmlaLink="table!S17" lockText="1" noThreeD="1"/>
</file>

<file path=xl/ctrlProps/ctrlProp67.xml><?xml version="1.0" encoding="utf-8"?>
<formControlPr xmlns="http://schemas.microsoft.com/office/spreadsheetml/2009/9/main" objectType="CheckBox" fmlaLink="table!S18" lockText="1" noThreeD="1"/>
</file>

<file path=xl/ctrlProps/ctrlProp68.xml><?xml version="1.0" encoding="utf-8"?>
<formControlPr xmlns="http://schemas.microsoft.com/office/spreadsheetml/2009/9/main" objectType="CheckBox" fmlaLink="table!S19" lockText="1" noThreeD="1"/>
</file>

<file path=xl/ctrlProps/ctrlProp69.xml><?xml version="1.0" encoding="utf-8"?>
<formControlPr xmlns="http://schemas.microsoft.com/office/spreadsheetml/2009/9/main" objectType="CheckBox" fmlaLink="table!S20" lockText="1" noThreeD="1"/>
</file>

<file path=xl/ctrlProps/ctrlProp70.xml><?xml version="1.0" encoding="utf-8"?>
<formControlPr xmlns="http://schemas.microsoft.com/office/spreadsheetml/2009/9/main" objectType="CheckBox" fmlaLink="table!S21" lockText="1" noThreeD="1"/>
</file>

<file path=xl/ctrlProps/ctrlProp71.xml><?xml version="1.0" encoding="utf-8"?>
<formControlPr xmlns="http://schemas.microsoft.com/office/spreadsheetml/2009/9/main" objectType="CheckBox" fmlaLink="table!S22" lockText="1" noThreeD="1"/>
</file>

<file path=xl/ctrlProps/ctrlProp72.xml><?xml version="1.0" encoding="utf-8"?>
<formControlPr xmlns="http://schemas.microsoft.com/office/spreadsheetml/2009/9/main" objectType="CheckBox" fmlaLink="table!S23" lockText="1" noThreeD="1"/>
</file>

<file path=xl/ctrlProps/ctrlProp73.xml><?xml version="1.0" encoding="utf-8"?>
<formControlPr xmlns="http://schemas.microsoft.com/office/spreadsheetml/2009/9/main" objectType="CheckBox" fmlaLink="table!S24" lockText="1" noThreeD="1"/>
</file>

<file path=xl/ctrlProps/ctrlProp74.xml><?xml version="1.0" encoding="utf-8"?>
<formControlPr xmlns="http://schemas.microsoft.com/office/spreadsheetml/2009/9/main" objectType="CheckBox" fmlaLink="table!S25" lockText="1" noThreeD="1"/>
</file>

<file path=xl/ctrlProps/ctrlProp75.xml><?xml version="1.0" encoding="utf-8"?>
<formControlPr xmlns="http://schemas.microsoft.com/office/spreadsheetml/2009/9/main" objectType="CheckBox" fmlaLink="table!S26" lockText="1" noThreeD="1"/>
</file>

<file path=xl/ctrlProps/ctrlProp76.xml><?xml version="1.0" encoding="utf-8"?>
<formControlPr xmlns="http://schemas.microsoft.com/office/spreadsheetml/2009/9/main" objectType="CheckBox" fmlaLink="table!S27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14</xdr:row>
      <xdr:rowOff>0</xdr:rowOff>
    </xdr:from>
    <xdr:to>
      <xdr:col>32</xdr:col>
      <xdr:colOff>1</xdr:colOff>
      <xdr:row>15</xdr:row>
      <xdr:rowOff>0</xdr:rowOff>
    </xdr:to>
    <xdr:sp macro="" textlink="ryugi!L2">
      <xdr:nvSpPr>
        <xdr:cNvPr id="2" name="テキスト ボックス 1"/>
        <xdr:cNvSpPr txBox="1"/>
      </xdr:nvSpPr>
      <xdr:spPr>
        <a:xfrm>
          <a:off x="4191001" y="3990975"/>
          <a:ext cx="52387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5CF5BC22-1552-49D9-BB70-80D64E691351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 </a:t>
          </a:fld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N60"/>
  <sheetViews>
    <sheetView tabSelected="1" zoomScaleNormal="100" workbookViewId="0">
      <selection activeCell="A2" sqref="A2:C10"/>
    </sheetView>
  </sheetViews>
  <sheetFormatPr defaultColWidth="2.5" defaultRowHeight="15" customHeight="1"/>
  <cols>
    <col min="23" max="23" width="3.75" customWidth="1"/>
    <col min="24" max="24" width="2.5" customWidth="1"/>
    <col min="25" max="25" width="13.125" customWidth="1"/>
    <col min="26" max="26" width="2.5" customWidth="1"/>
    <col min="27" max="27" width="13.125" customWidth="1"/>
    <col min="28" max="28" width="2.5" customWidth="1"/>
    <col min="29" max="29" width="13.125" customWidth="1"/>
    <col min="30" max="30" width="2.5" customWidth="1"/>
    <col min="31" max="31" width="13.125" customWidth="1"/>
    <col min="32" max="32" width="2.5" customWidth="1"/>
    <col min="33" max="33" width="13.125" customWidth="1"/>
    <col min="34" max="34" width="2.5" customWidth="1"/>
    <col min="35" max="35" width="13.125" customWidth="1"/>
    <col min="37" max="37" width="23.25" customWidth="1"/>
    <col min="38" max="38" width="3.75" customWidth="1"/>
    <col min="39" max="39" width="14.625" customWidth="1"/>
    <col min="40" max="40" width="2.5" customWidth="1"/>
  </cols>
  <sheetData>
    <row r="1" spans="1:40" ht="22.5" customHeight="1" thickBot="1">
      <c r="A1" s="152" t="s">
        <v>0</v>
      </c>
      <c r="B1" s="153"/>
      <c r="C1" s="153"/>
      <c r="D1" s="154"/>
      <c r="E1" s="183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5"/>
      <c r="V1" s="1"/>
      <c r="W1" s="172" t="s">
        <v>75</v>
      </c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4"/>
      <c r="AK1" s="35" t="s">
        <v>55</v>
      </c>
      <c r="AL1" s="35"/>
    </row>
    <row r="2" spans="1:40" ht="22.5" customHeight="1" thickBot="1">
      <c r="A2" s="166"/>
      <c r="B2" s="167"/>
      <c r="C2" s="167"/>
      <c r="D2" s="192"/>
      <c r="E2" s="186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8"/>
      <c r="V2" s="1"/>
      <c r="W2" s="16"/>
      <c r="X2" s="17"/>
      <c r="Y2" s="17"/>
      <c r="Z2" s="17"/>
      <c r="AA2" s="17"/>
      <c r="AB2" s="17"/>
      <c r="AC2" s="17"/>
      <c r="AD2" s="17"/>
      <c r="AE2" s="17"/>
      <c r="AF2" s="17"/>
      <c r="AG2" s="175" t="s">
        <v>13</v>
      </c>
      <c r="AH2" s="175"/>
      <c r="AI2" s="53">
        <f>(COUNTIF(Y4:AI14,2)*table!$C$36+COUNTIF(Y4:AI14,3)*table!$C$37+COUNTIF(Y4:AI14,4)*table!$C$38+COUNTIF(Y4:AI14,5)*table!$C$39+COUNTIF(Y4:AI14,6)*table!$C$40+COUNTIF(Y4:AI14,7)*table!$C$41+COUNTIF(Y4:AI14,8)*table!$C$42+COUNTIF(Y4:AI14,9)*table!$C$43+COUNTIF(Y4:AI14,10)*table!$C$44+COUNTIF(Y4:AI14,11)*table!$C$45+COUNTIF(Y4:AI14,12)*table!$C$46)/66/36</f>
        <v>0.13973063973063973</v>
      </c>
      <c r="AK2" s="130" t="s">
        <v>56</v>
      </c>
      <c r="AL2" s="131"/>
      <c r="AM2" s="36" t="s">
        <v>50</v>
      </c>
      <c r="AN2" s="34"/>
    </row>
    <row r="3" spans="1:40" ht="22.5" customHeight="1" thickBot="1">
      <c r="A3" s="168"/>
      <c r="B3" s="169"/>
      <c r="C3" s="169"/>
      <c r="D3" s="193"/>
      <c r="E3" s="186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8"/>
      <c r="V3" s="1"/>
      <c r="W3" s="2"/>
      <c r="X3" s="47">
        <f>IF(table!H10=TRUE,1,0)</f>
        <v>0</v>
      </c>
      <c r="Y3" s="4" t="s">
        <v>67</v>
      </c>
      <c r="Z3" s="47">
        <f>IF(table!J10=TRUE,1,0)</f>
        <v>0</v>
      </c>
      <c r="AA3" s="4" t="s">
        <v>68</v>
      </c>
      <c r="AB3" s="47">
        <f>IF(table!L10=TRUE,1,0)</f>
        <v>0</v>
      </c>
      <c r="AC3" s="4" t="s">
        <v>69</v>
      </c>
      <c r="AD3" s="47">
        <f>IF(table!N10=TRUE,1,0)</f>
        <v>0</v>
      </c>
      <c r="AE3" s="4" t="s">
        <v>70</v>
      </c>
      <c r="AF3" s="47">
        <f>IF(table!P10=TRUE,1,0)</f>
        <v>0</v>
      </c>
      <c r="AG3" s="4" t="s">
        <v>71</v>
      </c>
      <c r="AH3" s="47">
        <f>IF(table!R10=TRUE,1,0)</f>
        <v>0</v>
      </c>
      <c r="AI3" s="46" t="s">
        <v>72</v>
      </c>
      <c r="AK3" s="128"/>
      <c r="AL3" s="129"/>
      <c r="AM3" s="62"/>
      <c r="AN3" s="28"/>
    </row>
    <row r="4" spans="1:40" ht="22.5" customHeight="1">
      <c r="A4" s="168"/>
      <c r="B4" s="169"/>
      <c r="C4" s="169"/>
      <c r="D4" s="193"/>
      <c r="E4" s="186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8"/>
      <c r="V4" s="1"/>
      <c r="W4" s="3">
        <v>2</v>
      </c>
      <c r="Y4" s="48">
        <f t="array" ref="Y4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8</v>
      </c>
      <c r="Z4" s="49"/>
      <c r="AA4" s="48">
        <f t="array" ref="AA4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10</v>
      </c>
      <c r="AB4" s="49"/>
      <c r="AC4" s="48">
        <f t="array" ref="AC4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12</v>
      </c>
      <c r="AD4" s="49"/>
      <c r="AE4" s="48">
        <f t="array" ref="AE4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F4" s="49"/>
      <c r="AG4" s="48">
        <f t="array" ref="AG4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H4" s="49"/>
      <c r="AI4" s="50">
        <f t="array" ref="AI4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K4" s="125" t="s">
        <v>58</v>
      </c>
      <c r="AL4" s="126"/>
      <c r="AM4" s="127"/>
      <c r="AN4" s="28"/>
    </row>
    <row r="5" spans="1:40" ht="22.5" customHeight="1">
      <c r="A5" s="168"/>
      <c r="B5" s="169"/>
      <c r="C5" s="169"/>
      <c r="D5" s="193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8"/>
      <c r="V5" s="1"/>
      <c r="W5" s="3">
        <v>3</v>
      </c>
      <c r="X5" s="20"/>
      <c r="Y5" s="48">
        <f t="array" ref="Y5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7</v>
      </c>
      <c r="Z5" s="48"/>
      <c r="AA5" s="48">
        <f t="array" ref="AA5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9</v>
      </c>
      <c r="AB5" s="48"/>
      <c r="AC5" s="48">
        <f t="array" ref="AC5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11</v>
      </c>
      <c r="AD5" s="48"/>
      <c r="AE5" s="48">
        <f t="array" ref="AE5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F5" s="48"/>
      <c r="AG5" s="48">
        <f t="array" ref="AG5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H5" s="48"/>
      <c r="AI5" s="50">
        <f t="array" ref="AI5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K5" s="107"/>
      <c r="AL5" s="108"/>
      <c r="AM5" s="109"/>
      <c r="AN5" s="28"/>
    </row>
    <row r="6" spans="1:40" ht="22.5" customHeight="1" thickBot="1">
      <c r="A6" s="168"/>
      <c r="B6" s="169"/>
      <c r="C6" s="169"/>
      <c r="D6" s="193"/>
      <c r="E6" s="186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8"/>
      <c r="V6" s="1"/>
      <c r="W6" s="3">
        <v>4</v>
      </c>
      <c r="X6" s="20"/>
      <c r="Y6" s="48">
        <f t="array" ref="Y6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6</v>
      </c>
      <c r="Z6" s="48"/>
      <c r="AA6" s="48">
        <f t="array" ref="AA6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8</v>
      </c>
      <c r="AB6" s="48"/>
      <c r="AC6" s="48">
        <f t="array" ref="AC6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10</v>
      </c>
      <c r="AD6" s="48"/>
      <c r="AE6" s="48">
        <f t="array" ref="AE6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F6" s="48"/>
      <c r="AG6" s="48">
        <f t="array" ref="AG6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H6" s="48"/>
      <c r="AI6" s="50">
        <f t="array" ref="AI6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K6" s="110"/>
      <c r="AL6" s="111"/>
      <c r="AM6" s="112"/>
      <c r="AN6" s="34"/>
    </row>
    <row r="7" spans="1:40" ht="22.5" customHeight="1" thickBot="1">
      <c r="A7" s="168"/>
      <c r="B7" s="169"/>
      <c r="C7" s="169"/>
      <c r="D7" s="193"/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8"/>
      <c r="W7" s="3">
        <v>5</v>
      </c>
      <c r="X7" s="20"/>
      <c r="Y7" s="48">
        <f t="array" ref="Y7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5</v>
      </c>
      <c r="Z7" s="48"/>
      <c r="AA7" s="48">
        <f t="array" ref="AA7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7</v>
      </c>
      <c r="AB7" s="48"/>
      <c r="AC7" s="48">
        <f t="array" ref="AC7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9</v>
      </c>
      <c r="AD7" s="48"/>
      <c r="AE7" s="48">
        <f t="array" ref="AE7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11</v>
      </c>
      <c r="AF7" s="48"/>
      <c r="AG7" s="48">
        <f t="array" ref="AG7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H7" s="48"/>
      <c r="AI7" s="50">
        <f t="array" ref="AI7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N7" s="28"/>
    </row>
    <row r="8" spans="1:40" ht="22.5" customHeight="1">
      <c r="A8" s="168"/>
      <c r="B8" s="169"/>
      <c r="C8" s="169"/>
      <c r="D8" s="193"/>
      <c r="E8" s="186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8"/>
      <c r="V8" s="5"/>
      <c r="W8" s="3">
        <v>6</v>
      </c>
      <c r="X8" s="20"/>
      <c r="Y8" s="48">
        <f t="array" ref="Y8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6</v>
      </c>
      <c r="Z8" s="48"/>
      <c r="AA8" s="48">
        <f t="array" ref="AA8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8</v>
      </c>
      <c r="AB8" s="48"/>
      <c r="AC8" s="48">
        <f t="array" ref="AC8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10</v>
      </c>
      <c r="AD8" s="48"/>
      <c r="AE8" s="48">
        <f t="array" ref="AE8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F8" s="48"/>
      <c r="AG8" s="48">
        <f t="array" ref="AG8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H8" s="48"/>
      <c r="AI8" s="50">
        <f t="array" ref="AI8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K8" s="130" t="s">
        <v>57</v>
      </c>
      <c r="AL8" s="131"/>
      <c r="AM8" s="36" t="s">
        <v>50</v>
      </c>
      <c r="AN8" s="28"/>
    </row>
    <row r="9" spans="1:40" ht="22.5" customHeight="1" thickBot="1">
      <c r="A9" s="168"/>
      <c r="B9" s="169"/>
      <c r="C9" s="169"/>
      <c r="D9" s="193"/>
      <c r="E9" s="186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8"/>
      <c r="V9" s="1"/>
      <c r="W9" s="3">
        <v>7</v>
      </c>
      <c r="X9" s="20"/>
      <c r="Y9" s="48">
        <f t="array" ref="Y9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7</v>
      </c>
      <c r="Z9" s="48"/>
      <c r="AA9" s="48">
        <f t="array" ref="AA9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9</v>
      </c>
      <c r="AB9" s="48"/>
      <c r="AC9" s="48">
        <f t="array" ref="AC9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11</v>
      </c>
      <c r="AD9" s="48"/>
      <c r="AE9" s="48">
        <f t="array" ref="AE9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F9" s="48"/>
      <c r="AG9" s="48">
        <f t="array" ref="AG9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H9" s="48"/>
      <c r="AI9" s="50">
        <f t="array" ref="AI9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K9" s="113"/>
      <c r="AL9" s="114"/>
      <c r="AM9" s="62"/>
      <c r="AN9" s="28"/>
    </row>
    <row r="10" spans="1:40" ht="22.5" customHeight="1" thickBot="1">
      <c r="A10" s="170"/>
      <c r="B10" s="171"/>
      <c r="C10" s="171"/>
      <c r="D10" s="194"/>
      <c r="E10" s="189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1"/>
      <c r="V10" s="1"/>
      <c r="W10" s="3">
        <v>8</v>
      </c>
      <c r="X10" s="20"/>
      <c r="Y10" s="48">
        <f t="array" ref="Y10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8</v>
      </c>
      <c r="Z10" s="48"/>
      <c r="AA10" s="48">
        <f t="array" ref="AA10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10</v>
      </c>
      <c r="AB10" s="48"/>
      <c r="AC10" s="48">
        <f t="array" ref="AC10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12</v>
      </c>
      <c r="AD10" s="48"/>
      <c r="AE10" s="48">
        <f t="array" ref="AE10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F10" s="48"/>
      <c r="AG10" s="48">
        <f t="array" ref="AG10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H10" s="48"/>
      <c r="AI10" s="50">
        <f t="array" ref="AI10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K10" s="125" t="s">
        <v>59</v>
      </c>
      <c r="AL10" s="126"/>
      <c r="AM10" s="127"/>
    </row>
    <row r="11" spans="1:40" ht="22.5" customHeight="1">
      <c r="A11" s="125" t="s">
        <v>1</v>
      </c>
      <c r="B11" s="126"/>
      <c r="C11" s="126"/>
      <c r="D11" s="126"/>
      <c r="E11" s="156"/>
      <c r="F11" s="156"/>
      <c r="G11" s="156"/>
      <c r="H11" s="156"/>
      <c r="I11" s="156"/>
      <c r="J11" s="156"/>
      <c r="K11" s="126" t="s">
        <v>2</v>
      </c>
      <c r="L11" s="126"/>
      <c r="M11" s="126"/>
      <c r="N11" s="126"/>
      <c r="O11" s="156"/>
      <c r="P11" s="156"/>
      <c r="Q11" s="156"/>
      <c r="R11" s="156"/>
      <c r="S11" s="156"/>
      <c r="T11" s="156"/>
      <c r="U11" s="176"/>
      <c r="V11" s="1"/>
      <c r="W11" s="3">
        <v>9</v>
      </c>
      <c r="X11" s="20"/>
      <c r="Y11" s="48">
        <f t="array" ref="Y11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9</v>
      </c>
      <c r="Z11" s="48"/>
      <c r="AA11" s="48">
        <f t="array" ref="AA11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11</v>
      </c>
      <c r="AB11" s="48"/>
      <c r="AC11" s="48">
        <f t="array" ref="AC11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12</v>
      </c>
      <c r="AD11" s="48"/>
      <c r="AE11" s="48">
        <f t="array" ref="AE11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F11" s="48"/>
      <c r="AG11" s="48">
        <f t="array" ref="AG11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H11" s="48"/>
      <c r="AI11" s="50">
        <f t="array" ref="AI11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K11" s="107"/>
      <c r="AL11" s="108"/>
      <c r="AM11" s="109"/>
    </row>
    <row r="12" spans="1:40" ht="22.15" customHeight="1" thickBot="1">
      <c r="A12" s="161" t="s">
        <v>3</v>
      </c>
      <c r="B12" s="162"/>
      <c r="C12" s="162"/>
      <c r="D12" s="162"/>
      <c r="E12" s="116"/>
      <c r="F12" s="116"/>
      <c r="G12" s="116"/>
      <c r="H12" s="116"/>
      <c r="I12" s="116"/>
      <c r="J12" s="116"/>
      <c r="K12" s="158" t="s">
        <v>4</v>
      </c>
      <c r="L12" s="158"/>
      <c r="M12" s="158"/>
      <c r="N12" s="158"/>
      <c r="O12" s="132"/>
      <c r="P12" s="133"/>
      <c r="Q12" s="133"/>
      <c r="R12" s="133"/>
      <c r="S12" s="133"/>
      <c r="T12" s="133"/>
      <c r="U12" s="134"/>
      <c r="V12" s="1"/>
      <c r="W12" s="3">
        <v>10</v>
      </c>
      <c r="X12" s="20"/>
      <c r="Y12" s="48">
        <f t="array" ref="Y12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10</v>
      </c>
      <c r="Z12" s="48"/>
      <c r="AA12" s="48">
        <f t="array" ref="AA12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12</v>
      </c>
      <c r="AB12" s="48"/>
      <c r="AC12" s="48">
        <f t="array" ref="AC12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12</v>
      </c>
      <c r="AD12" s="48"/>
      <c r="AE12" s="48">
        <f t="array" ref="AE12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F12" s="48"/>
      <c r="AG12" s="48">
        <f t="array" ref="AG12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H12" s="48"/>
      <c r="AI12" s="50">
        <f t="array" ref="AI12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K12" s="110"/>
      <c r="AL12" s="111"/>
      <c r="AM12" s="112"/>
    </row>
    <row r="13" spans="1:40" ht="22.5" customHeight="1" thickBot="1">
      <c r="A13" s="161" t="s">
        <v>5</v>
      </c>
      <c r="B13" s="162"/>
      <c r="C13" s="162"/>
      <c r="D13" s="162"/>
      <c r="E13" s="116" t="str">
        <f>IFERROR(IF(table!H1=FALSE,VLOOKUP(IF(O12="",E12,O12),ryugi!A1:B70,2,FALSE),VLOOKUP(IF(O12="",E12,O12),ryugi!A1:C70,3,FALSE)),"")</f>
        <v/>
      </c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77"/>
      <c r="V13" s="1"/>
      <c r="W13" s="3">
        <v>11</v>
      </c>
      <c r="X13" s="20"/>
      <c r="Y13" s="48">
        <f t="array" ref="Y13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11</v>
      </c>
      <c r="Z13" s="48"/>
      <c r="AA13" s="48">
        <f t="array" ref="AA13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12</v>
      </c>
      <c r="AB13" s="48"/>
      <c r="AC13" s="48">
        <f t="array" ref="AC13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12</v>
      </c>
      <c r="AD13" s="48"/>
      <c r="AE13" s="48">
        <f t="array" ref="AE13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F13" s="48"/>
      <c r="AG13" s="48">
        <f t="array" ref="AG13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H13" s="48"/>
      <c r="AI13" s="50">
        <f t="array" ref="AI13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</row>
    <row r="14" spans="1:40" ht="22.5" customHeight="1" thickBot="1">
      <c r="A14" s="209" t="s">
        <v>744</v>
      </c>
      <c r="B14" s="210"/>
      <c r="C14" s="210"/>
      <c r="D14" s="211"/>
      <c r="E14" s="212" t="str">
        <f>IFERROR(VLOOKUP(IF(O12="",E12,O12),ryugi!A1:D70,4,FALSE),"")</f>
        <v/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4"/>
      <c r="V14" s="1"/>
      <c r="W14" s="45">
        <v>12</v>
      </c>
      <c r="X14" s="23"/>
      <c r="Y14" s="51">
        <f t="array" ref="Y14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12</v>
      </c>
      <c r="Z14" s="51"/>
      <c r="AA14" s="51">
        <f t="array" ref="AA14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12</v>
      </c>
      <c r="AB14" s="51"/>
      <c r="AC14" s="51">
        <f t="array" ref="AC14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12</v>
      </c>
      <c r="AD14" s="51"/>
      <c r="AE14" s="51">
        <f t="array" ref="AE14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F14" s="51"/>
      <c r="AG14" s="51">
        <f t="array" ref="AG14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H14" s="51"/>
      <c r="AI14" s="52">
        <f t="array" ref="AI14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K14" s="130" t="s">
        <v>493</v>
      </c>
      <c r="AL14" s="131"/>
      <c r="AM14" s="36" t="s">
        <v>50</v>
      </c>
    </row>
    <row r="15" spans="1:40" ht="22.5" customHeight="1" thickBot="1">
      <c r="A15" s="161" t="s">
        <v>6</v>
      </c>
      <c r="B15" s="162"/>
      <c r="C15" s="162"/>
      <c r="D15" s="162"/>
      <c r="E15" s="116"/>
      <c r="F15" s="116"/>
      <c r="G15" s="116"/>
      <c r="H15" s="116"/>
      <c r="I15" s="116"/>
      <c r="J15" s="116"/>
      <c r="K15" s="162" t="s">
        <v>7</v>
      </c>
      <c r="L15" s="162"/>
      <c r="M15" s="162"/>
      <c r="N15" s="162"/>
      <c r="O15" s="116"/>
      <c r="P15" s="116"/>
      <c r="Q15" s="116"/>
      <c r="R15" s="116"/>
      <c r="S15" s="116"/>
      <c r="T15" s="116"/>
      <c r="U15" s="177"/>
      <c r="AG15" s="102"/>
      <c r="AK15" s="113"/>
      <c r="AL15" s="114"/>
      <c r="AM15" s="62"/>
    </row>
    <row r="16" spans="1:40" ht="22.5" customHeight="1" thickBot="1">
      <c r="A16" s="163" t="s">
        <v>8</v>
      </c>
      <c r="B16" s="164"/>
      <c r="C16" s="164"/>
      <c r="D16" s="164"/>
      <c r="E16" s="178"/>
      <c r="F16" s="179"/>
      <c r="G16" s="179"/>
      <c r="H16" s="179"/>
      <c r="I16" s="179"/>
      <c r="J16" s="180"/>
      <c r="K16" s="164" t="s">
        <v>9</v>
      </c>
      <c r="L16" s="164"/>
      <c r="M16" s="164"/>
      <c r="N16" s="164"/>
      <c r="O16" s="181"/>
      <c r="P16" s="181"/>
      <c r="Q16" s="181"/>
      <c r="R16" s="181"/>
      <c r="S16" s="181"/>
      <c r="T16" s="181"/>
      <c r="U16" s="182"/>
      <c r="W16" s="196" t="s">
        <v>129</v>
      </c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8"/>
      <c r="AK16" s="125" t="s">
        <v>59</v>
      </c>
      <c r="AL16" s="126"/>
      <c r="AM16" s="127"/>
    </row>
    <row r="17" spans="1:39" ht="22.5" customHeight="1" thickBot="1">
      <c r="A17" s="203" t="s">
        <v>10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5"/>
      <c r="W17" s="57"/>
      <c r="X17" s="215" t="s">
        <v>113</v>
      </c>
      <c r="Y17" s="216"/>
      <c r="Z17" s="227" t="s">
        <v>120</v>
      </c>
      <c r="AA17" s="228"/>
      <c r="AB17" s="228"/>
      <c r="AC17" s="228"/>
      <c r="AD17" s="228"/>
      <c r="AE17" s="228"/>
      <c r="AF17" s="216"/>
      <c r="AG17" s="118" t="str">
        <f>IF(table!$I$1=FALSE,ryugi!M1,ryugi!N1)</f>
        <v>変調表</v>
      </c>
      <c r="AH17" s="119"/>
      <c r="AI17" s="61" t="s">
        <v>130</v>
      </c>
      <c r="AK17" s="107"/>
      <c r="AL17" s="108"/>
      <c r="AM17" s="109"/>
    </row>
    <row r="18" spans="1:39" ht="22.5" customHeight="1" thickTop="1" thickBot="1">
      <c r="A18" s="157" t="s">
        <v>11</v>
      </c>
      <c r="B18" s="147"/>
      <c r="C18" s="147"/>
      <c r="D18" s="147"/>
      <c r="E18" s="147"/>
      <c r="F18" s="147" t="s">
        <v>421</v>
      </c>
      <c r="G18" s="147"/>
      <c r="H18" s="147"/>
      <c r="I18" s="147" t="s">
        <v>12</v>
      </c>
      <c r="J18" s="147"/>
      <c r="K18" s="147"/>
      <c r="L18" s="147" t="s">
        <v>14</v>
      </c>
      <c r="M18" s="147"/>
      <c r="N18" s="147"/>
      <c r="O18" s="147"/>
      <c r="P18" s="147"/>
      <c r="Q18" s="147"/>
      <c r="R18" s="147"/>
      <c r="S18" s="147"/>
      <c r="T18" s="147"/>
      <c r="U18" s="148"/>
      <c r="W18" s="56">
        <v>1</v>
      </c>
      <c r="X18" s="199" t="s">
        <v>114</v>
      </c>
      <c r="Y18" s="200"/>
      <c r="Z18" s="224" t="s">
        <v>245</v>
      </c>
      <c r="AA18" s="225"/>
      <c r="AB18" s="225"/>
      <c r="AC18" s="225"/>
      <c r="AD18" s="225"/>
      <c r="AE18" s="225"/>
      <c r="AF18" s="226"/>
      <c r="AG18" s="120" t="str">
        <f>IF(table!$I$1=FALSE,ryugi!M2,ryugi!N2)</f>
        <v>故障:絡繰術</v>
      </c>
      <c r="AH18" s="121"/>
      <c r="AI18" s="60" t="s">
        <v>131</v>
      </c>
      <c r="AK18" s="110"/>
      <c r="AL18" s="111"/>
      <c r="AM18" s="112"/>
    </row>
    <row r="19" spans="1:39" ht="22.5" customHeight="1" thickTop="1" thickBot="1">
      <c r="A19" s="165"/>
      <c r="B19" s="156"/>
      <c r="C19" s="156"/>
      <c r="D19" s="156"/>
      <c r="E19" s="156"/>
      <c r="F19" s="156" t="str">
        <f>IFERROR(VLOOKUP($A19,haikei!$A$1:$C$96,2,FALSE),"")</f>
        <v/>
      </c>
      <c r="G19" s="156"/>
      <c r="H19" s="156"/>
      <c r="I19" s="149" t="str">
        <f>IFERROR(VLOOKUP($A19,haikei!$A$1:$C$96,3,FALSE),"")</f>
        <v/>
      </c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50"/>
      <c r="W19" s="54">
        <v>2</v>
      </c>
      <c r="X19" s="207" t="s">
        <v>115</v>
      </c>
      <c r="Y19" s="208"/>
      <c r="Z19" s="217" t="s">
        <v>246</v>
      </c>
      <c r="AA19" s="218"/>
      <c r="AB19" s="218"/>
      <c r="AC19" s="218"/>
      <c r="AD19" s="218"/>
      <c r="AE19" s="218"/>
      <c r="AF19" s="219"/>
      <c r="AG19" s="120" t="str">
        <f>IF(table!$I$1=FALSE,ryugi!M3,ryugi!N3)</f>
        <v>マヒ:身体操術</v>
      </c>
      <c r="AH19" s="121"/>
      <c r="AI19" s="59" t="s">
        <v>132</v>
      </c>
    </row>
    <row r="20" spans="1:39" ht="22.5" customHeight="1" thickTop="1" thickBot="1">
      <c r="A20" s="155"/>
      <c r="B20" s="116"/>
      <c r="C20" s="116"/>
      <c r="D20" s="116"/>
      <c r="E20" s="116"/>
      <c r="F20" s="156" t="str">
        <f>IFERROR(VLOOKUP($A20,haikei!$A$1:$C$96,2,FALSE),"")</f>
        <v/>
      </c>
      <c r="G20" s="156"/>
      <c r="H20" s="156"/>
      <c r="I20" s="149" t="str">
        <f>IFERROR(VLOOKUP($A20,haikei!$A$1:$C$96,3,FALSE),"")</f>
        <v/>
      </c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50"/>
      <c r="W20" s="54">
        <v>3</v>
      </c>
      <c r="X20" s="207" t="s">
        <v>116</v>
      </c>
      <c r="Y20" s="208"/>
      <c r="Z20" s="217" t="s">
        <v>247</v>
      </c>
      <c r="AA20" s="218"/>
      <c r="AB20" s="218"/>
      <c r="AC20" s="218"/>
      <c r="AD20" s="218"/>
      <c r="AE20" s="218"/>
      <c r="AF20" s="219"/>
      <c r="AG20" s="120" t="str">
        <f>IF(table!$I$1=FALSE,ryugi!M4,ryugi!N4)</f>
        <v>重傷:生存術</v>
      </c>
      <c r="AH20" s="121"/>
      <c r="AI20" s="59" t="s">
        <v>133</v>
      </c>
      <c r="AK20" s="39" t="s">
        <v>66</v>
      </c>
    </row>
    <row r="21" spans="1:39" ht="22.5" customHeight="1" thickTop="1" thickBot="1">
      <c r="A21" s="155"/>
      <c r="B21" s="116"/>
      <c r="C21" s="116"/>
      <c r="D21" s="116"/>
      <c r="E21" s="116"/>
      <c r="F21" s="156" t="str">
        <f>IFERROR(VLOOKUP($A21,haikei!$A$1:$C$96,2,FALSE),"")</f>
        <v/>
      </c>
      <c r="G21" s="156"/>
      <c r="H21" s="156"/>
      <c r="I21" s="149" t="str">
        <f>IFERROR(VLOOKUP($A21,haikei!$A$1:$C$96,3,FALSE),"")</f>
        <v/>
      </c>
      <c r="J21" s="149"/>
      <c r="K21" s="149"/>
      <c r="L21" s="117"/>
      <c r="M21" s="117"/>
      <c r="N21" s="117"/>
      <c r="O21" s="117"/>
      <c r="P21" s="117"/>
      <c r="Q21" s="117"/>
      <c r="R21" s="117"/>
      <c r="S21" s="117"/>
      <c r="T21" s="117"/>
      <c r="U21" s="151"/>
      <c r="W21" s="54">
        <v>4</v>
      </c>
      <c r="X21" s="207" t="s">
        <v>117</v>
      </c>
      <c r="Y21" s="208"/>
      <c r="Z21" s="217" t="s">
        <v>248</v>
      </c>
      <c r="AA21" s="218"/>
      <c r="AB21" s="218"/>
      <c r="AC21" s="218"/>
      <c r="AD21" s="218"/>
      <c r="AE21" s="218"/>
      <c r="AF21" s="219"/>
      <c r="AG21" s="120" t="str">
        <f>IF(table!$I$1=FALSE,ryugi!M5,ryugi!N5)</f>
        <v>行方不明:経済力</v>
      </c>
      <c r="AH21" s="121"/>
      <c r="AI21" s="59" t="s">
        <v>134</v>
      </c>
      <c r="AK21" s="29" t="s">
        <v>51</v>
      </c>
      <c r="AL21" s="64"/>
      <c r="AM21" s="30" t="s">
        <v>52</v>
      </c>
    </row>
    <row r="22" spans="1:39" ht="22.5" customHeight="1" thickTop="1">
      <c r="A22" s="155"/>
      <c r="B22" s="116"/>
      <c r="C22" s="116"/>
      <c r="D22" s="116"/>
      <c r="E22" s="116"/>
      <c r="F22" s="156" t="str">
        <f>IFERROR(VLOOKUP($A22,haikei!$A$1:$C$96,2,FALSE),"")</f>
        <v/>
      </c>
      <c r="G22" s="156"/>
      <c r="H22" s="156"/>
      <c r="I22" s="149" t="str">
        <f>IFERROR(VLOOKUP($A22,haikei!$A$1:$C$96,3,FALSE),"")</f>
        <v/>
      </c>
      <c r="J22" s="149"/>
      <c r="K22" s="149"/>
      <c r="L22" s="117"/>
      <c r="M22" s="117"/>
      <c r="N22" s="117"/>
      <c r="O22" s="117"/>
      <c r="P22" s="117"/>
      <c r="Q22" s="117"/>
      <c r="R22" s="117"/>
      <c r="S22" s="117"/>
      <c r="T22" s="117"/>
      <c r="U22" s="151"/>
      <c r="V22" s="11"/>
      <c r="W22" s="54">
        <v>5</v>
      </c>
      <c r="X22" s="207" t="s">
        <v>118</v>
      </c>
      <c r="Y22" s="208"/>
      <c r="Z22" s="217" t="s">
        <v>249</v>
      </c>
      <c r="AA22" s="218"/>
      <c r="AB22" s="218"/>
      <c r="AC22" s="218"/>
      <c r="AD22" s="218"/>
      <c r="AE22" s="218"/>
      <c r="AF22" s="219"/>
      <c r="AG22" s="120" t="str">
        <f>IF(table!$I$1=FALSE,ryugi!M6,ryugi!N6)</f>
        <v>忘却:記憶術</v>
      </c>
      <c r="AH22" s="121"/>
      <c r="AI22" s="59" t="s">
        <v>135</v>
      </c>
      <c r="AK22" s="31" t="s">
        <v>53</v>
      </c>
      <c r="AL22" s="65"/>
      <c r="AM22" s="32" t="s">
        <v>52</v>
      </c>
    </row>
    <row r="23" spans="1:39" ht="22.5" customHeight="1" thickBot="1">
      <c r="A23" s="201"/>
      <c r="B23" s="181"/>
      <c r="C23" s="181"/>
      <c r="D23" s="181"/>
      <c r="E23" s="181"/>
      <c r="F23" s="202" t="str">
        <f>IFERROR(VLOOKUP($A23,haikei!$A$1:$C$96,2,FALSE),"")</f>
        <v/>
      </c>
      <c r="G23" s="202"/>
      <c r="H23" s="202"/>
      <c r="I23" s="206" t="str">
        <f>IFERROR(VLOOKUP($A23,haikei!$A$1:$C$96,3,FALSE),"")</f>
        <v/>
      </c>
      <c r="J23" s="206"/>
      <c r="K23" s="206"/>
      <c r="L23" s="159"/>
      <c r="M23" s="159"/>
      <c r="N23" s="159"/>
      <c r="O23" s="159"/>
      <c r="P23" s="159"/>
      <c r="Q23" s="159"/>
      <c r="R23" s="159"/>
      <c r="S23" s="159"/>
      <c r="T23" s="159"/>
      <c r="U23" s="160"/>
      <c r="V23" s="11"/>
      <c r="W23" s="55">
        <v>6</v>
      </c>
      <c r="X23" s="234" t="s">
        <v>119</v>
      </c>
      <c r="Y23" s="235"/>
      <c r="Z23" s="229" t="s">
        <v>121</v>
      </c>
      <c r="AA23" s="230"/>
      <c r="AB23" s="230"/>
      <c r="AC23" s="230"/>
      <c r="AD23" s="230"/>
      <c r="AE23" s="230"/>
      <c r="AF23" s="231"/>
      <c r="AG23" s="122" t="str">
        <f>IF(table!$I$1=FALSE,ryugi!M7,ryugi!N7)</f>
        <v>呪い:呪術</v>
      </c>
      <c r="AH23" s="123"/>
      <c r="AI23" s="58" t="s">
        <v>136</v>
      </c>
      <c r="AK23" s="41" t="s">
        <v>54</v>
      </c>
      <c r="AL23" s="66"/>
      <c r="AM23" s="42" t="s">
        <v>52</v>
      </c>
    </row>
    <row r="24" spans="1:39" ht="22.5" customHeight="1" thickBot="1">
      <c r="A24" s="232" t="s">
        <v>74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5"/>
      <c r="AK24" s="40" t="s">
        <v>60</v>
      </c>
      <c r="AL24" s="67"/>
      <c r="AM24" s="32" t="s">
        <v>52</v>
      </c>
    </row>
    <row r="25" spans="1:39" ht="22.15" customHeight="1">
      <c r="A25" s="221" t="s">
        <v>45</v>
      </c>
      <c r="B25" s="195"/>
      <c r="C25" s="195"/>
      <c r="D25" s="195"/>
      <c r="E25" s="195"/>
      <c r="F25" s="195"/>
      <c r="G25" s="195"/>
      <c r="H25" s="195" t="s">
        <v>47</v>
      </c>
      <c r="I25" s="195"/>
      <c r="J25" s="195"/>
      <c r="K25" s="222" t="s">
        <v>50</v>
      </c>
      <c r="L25" s="222"/>
      <c r="M25" s="222"/>
      <c r="N25" s="222"/>
      <c r="O25" s="195" t="s">
        <v>46</v>
      </c>
      <c r="P25" s="223"/>
      <c r="Q25" s="223"/>
      <c r="R25" s="195" t="s">
        <v>48</v>
      </c>
      <c r="S25" s="195"/>
      <c r="T25" s="195"/>
      <c r="U25" s="195" t="s">
        <v>49</v>
      </c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70" t="s">
        <v>302</v>
      </c>
      <c r="AK25" s="31" t="s">
        <v>61</v>
      </c>
      <c r="AL25" s="65"/>
      <c r="AM25" s="32" t="s">
        <v>52</v>
      </c>
    </row>
    <row r="26" spans="1:39" ht="22.15" customHeight="1">
      <c r="A26" s="155" t="s">
        <v>283</v>
      </c>
      <c r="B26" s="116"/>
      <c r="C26" s="116"/>
      <c r="D26" s="116"/>
      <c r="E26" s="116"/>
      <c r="F26" s="116"/>
      <c r="G26" s="116"/>
      <c r="H26" s="116" t="str">
        <f>IFERROR(VLOOKUP($A26,dict!$A$1:$F$640,2,FALSE),"")</f>
        <v>攻撃</v>
      </c>
      <c r="I26" s="116"/>
      <c r="J26" s="116"/>
      <c r="K26" s="124" t="s">
        <v>243</v>
      </c>
      <c r="L26" s="124"/>
      <c r="M26" s="124"/>
      <c r="N26" s="124"/>
      <c r="O26" s="116">
        <f>IFERROR(VLOOKUP($A26,dict!$A$1:$F$640,4,FALSE),"")</f>
        <v>1</v>
      </c>
      <c r="P26" s="116"/>
      <c r="Q26" s="116"/>
      <c r="R26" s="116" t="str">
        <f>IFERROR(VLOOKUP($A26,dict!$A$1:$F$640,5,FALSE),"")</f>
        <v>なし</v>
      </c>
      <c r="S26" s="116"/>
      <c r="T26" s="116"/>
      <c r="U26" s="144" t="str">
        <f>IFERROR(VLOOKUP($A26,dict!$A$1:$G$640,7,FALSE),"")</f>
        <v>接近戦。攻撃が成功すると、目標に接近戦ダメージを1点与えることができる。</v>
      </c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6"/>
      <c r="AI26" s="71"/>
      <c r="AK26" s="31" t="s">
        <v>62</v>
      </c>
      <c r="AL26" s="65"/>
      <c r="AM26" s="89"/>
    </row>
    <row r="27" spans="1:39" ht="31.5" customHeight="1">
      <c r="A27" s="155"/>
      <c r="B27" s="116"/>
      <c r="C27" s="116"/>
      <c r="D27" s="116"/>
      <c r="E27" s="116"/>
      <c r="F27" s="116"/>
      <c r="G27" s="116"/>
      <c r="H27" s="116" t="str">
        <f>IFERROR(VLOOKUP($A27,dict!$A$1:$F$676,2,FALSE),"")</f>
        <v/>
      </c>
      <c r="I27" s="116"/>
      <c r="J27" s="116"/>
      <c r="K27" s="117"/>
      <c r="L27" s="117"/>
      <c r="M27" s="117"/>
      <c r="N27" s="117"/>
      <c r="O27" s="116" t="str">
        <f>IFERROR(VLOOKUP($A27,dict!$A$1:$F$676,4,FALSE),"")</f>
        <v/>
      </c>
      <c r="P27" s="116"/>
      <c r="Q27" s="116"/>
      <c r="R27" s="116" t="str">
        <f>IFERROR(VLOOKUP($A27,dict!$A$1:$F$676,5,FALSE),"")</f>
        <v/>
      </c>
      <c r="S27" s="116"/>
      <c r="T27" s="116"/>
      <c r="U27" s="115" t="str">
        <f>IFERROR(VLOOKUP($A27,dict!$A$1:$G$676,7,FALSE),"")</f>
        <v/>
      </c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71"/>
      <c r="AK27" s="31" t="s">
        <v>63</v>
      </c>
      <c r="AL27" s="65"/>
      <c r="AM27" s="89"/>
    </row>
    <row r="28" spans="1:39" ht="31.5" customHeight="1">
      <c r="A28" s="155"/>
      <c r="B28" s="116"/>
      <c r="C28" s="116"/>
      <c r="D28" s="116"/>
      <c r="E28" s="116"/>
      <c r="F28" s="116"/>
      <c r="G28" s="116"/>
      <c r="H28" s="116" t="str">
        <f>IFERROR(VLOOKUP($A28,dict!$A$1:$F$676,2,FALSE),"")</f>
        <v/>
      </c>
      <c r="I28" s="116"/>
      <c r="J28" s="116"/>
      <c r="K28" s="117" t="s">
        <v>414</v>
      </c>
      <c r="L28" s="117"/>
      <c r="M28" s="117"/>
      <c r="N28" s="117"/>
      <c r="O28" s="116" t="str">
        <f>IFERROR(VLOOKUP($A28,dict!$A$1:$F$676,4,FALSE),"")</f>
        <v/>
      </c>
      <c r="P28" s="116"/>
      <c r="Q28" s="116"/>
      <c r="R28" s="116" t="str">
        <f>IFERROR(VLOOKUP($A28,dict!$A$1:$F$676,5,FALSE),"")</f>
        <v/>
      </c>
      <c r="S28" s="116"/>
      <c r="T28" s="116"/>
      <c r="U28" s="115" t="str">
        <f>IFERROR(VLOOKUP($A28,dict!$A$1:$G$676,7,FALSE),"")</f>
        <v/>
      </c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72"/>
      <c r="AK28" s="31" t="s">
        <v>64</v>
      </c>
      <c r="AL28" s="65"/>
      <c r="AM28" s="32" t="s">
        <v>52</v>
      </c>
    </row>
    <row r="29" spans="1:39" ht="31.5" customHeight="1" thickBot="1">
      <c r="A29" s="155"/>
      <c r="B29" s="116"/>
      <c r="C29" s="116"/>
      <c r="D29" s="116"/>
      <c r="E29" s="116"/>
      <c r="F29" s="116"/>
      <c r="G29" s="116"/>
      <c r="H29" s="116" t="str">
        <f>IFERROR(VLOOKUP($A29,dict!$A$1:$F$676,2,FALSE),"")</f>
        <v/>
      </c>
      <c r="I29" s="116"/>
      <c r="J29" s="116"/>
      <c r="K29" s="117" t="s">
        <v>414</v>
      </c>
      <c r="L29" s="117"/>
      <c r="M29" s="117"/>
      <c r="N29" s="117"/>
      <c r="O29" s="116" t="str">
        <f>IFERROR(VLOOKUP($A29,dict!$A$1:$F$676,4,FALSE),"")</f>
        <v/>
      </c>
      <c r="P29" s="116"/>
      <c r="Q29" s="116"/>
      <c r="R29" s="116" t="str">
        <f>IFERROR(VLOOKUP($A29,dict!$A$1:$F$676,5,FALSE),"")</f>
        <v/>
      </c>
      <c r="S29" s="116"/>
      <c r="T29" s="116"/>
      <c r="U29" s="115" t="str">
        <f>IFERROR(VLOOKUP($A29,dict!$A$1:$G$676,7,FALSE),"")</f>
        <v/>
      </c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71"/>
      <c r="AK29" s="38" t="s">
        <v>65</v>
      </c>
      <c r="AL29" s="63"/>
      <c r="AM29" s="90"/>
    </row>
    <row r="30" spans="1:39" ht="31.5" customHeight="1" thickBot="1">
      <c r="A30" s="155"/>
      <c r="B30" s="116"/>
      <c r="C30" s="116"/>
      <c r="D30" s="116"/>
      <c r="E30" s="116"/>
      <c r="F30" s="116"/>
      <c r="G30" s="116"/>
      <c r="H30" s="116" t="str">
        <f>IFERROR(VLOOKUP($A30,dict!$A$1:$F$676,2,FALSE),"")</f>
        <v/>
      </c>
      <c r="I30" s="116"/>
      <c r="J30" s="116"/>
      <c r="K30" s="117" t="s">
        <v>414</v>
      </c>
      <c r="L30" s="117"/>
      <c r="M30" s="117"/>
      <c r="N30" s="117"/>
      <c r="O30" s="116" t="str">
        <f>IFERROR(VLOOKUP($A30,dict!$A$1:$F$676,4,FALSE),"")</f>
        <v/>
      </c>
      <c r="P30" s="116"/>
      <c r="Q30" s="116"/>
      <c r="R30" s="116" t="str">
        <f>IFERROR(VLOOKUP($A30,dict!$A$1:$F$676,5,FALSE),"")</f>
        <v/>
      </c>
      <c r="S30" s="116"/>
      <c r="T30" s="116"/>
      <c r="U30" s="115" t="str">
        <f>IFERROR(VLOOKUP($A30,dict!$A$1:$G$676,7,FALSE),"")</f>
        <v/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71"/>
      <c r="AK30" s="39" t="s">
        <v>73</v>
      </c>
    </row>
    <row r="31" spans="1:39" ht="31.5" customHeight="1">
      <c r="A31" s="155"/>
      <c r="B31" s="116"/>
      <c r="C31" s="116"/>
      <c r="D31" s="116"/>
      <c r="E31" s="116"/>
      <c r="F31" s="116"/>
      <c r="G31" s="116"/>
      <c r="H31" s="116" t="str">
        <f>IFERROR(VLOOKUP($A31,dict!$A$1:$F$676,2,FALSE),"")</f>
        <v/>
      </c>
      <c r="I31" s="116"/>
      <c r="J31" s="116"/>
      <c r="K31" s="117" t="s">
        <v>414</v>
      </c>
      <c r="L31" s="117"/>
      <c r="M31" s="117"/>
      <c r="N31" s="117"/>
      <c r="O31" s="116" t="str">
        <f>IFERROR(VLOOKUP($A31,dict!$A$1:$F$676,4,FALSE),"")</f>
        <v/>
      </c>
      <c r="P31" s="116"/>
      <c r="Q31" s="116"/>
      <c r="R31" s="116" t="str">
        <f>IFERROR(VLOOKUP($A31,dict!$A$1:$F$676,5,FALSE),"")</f>
        <v/>
      </c>
      <c r="S31" s="116"/>
      <c r="T31" s="116"/>
      <c r="U31" s="115" t="str">
        <f>IFERROR(VLOOKUP($A31,dict!$A$1:$G$676,7,FALSE),"")</f>
        <v/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71"/>
      <c r="AK31" s="135"/>
      <c r="AL31" s="136"/>
      <c r="AM31" s="137"/>
    </row>
    <row r="32" spans="1:39" ht="31.5" customHeight="1">
      <c r="A32" s="155"/>
      <c r="B32" s="116"/>
      <c r="C32" s="116"/>
      <c r="D32" s="116"/>
      <c r="E32" s="116"/>
      <c r="F32" s="116"/>
      <c r="G32" s="116"/>
      <c r="H32" s="116" t="str">
        <f>IFERROR(VLOOKUP($A32,dict!$A$1:$F$676,2,FALSE),"")</f>
        <v/>
      </c>
      <c r="I32" s="116"/>
      <c r="J32" s="116"/>
      <c r="K32" s="117" t="s">
        <v>414</v>
      </c>
      <c r="L32" s="117"/>
      <c r="M32" s="117"/>
      <c r="N32" s="117"/>
      <c r="O32" s="116" t="str">
        <f>IFERROR(VLOOKUP($A32,dict!$A$1:$F$676,4,FALSE),"")</f>
        <v/>
      </c>
      <c r="P32" s="116"/>
      <c r="Q32" s="116"/>
      <c r="R32" s="116" t="str">
        <f>IFERROR(VLOOKUP($A32,dict!$A$1:$F$676,5,FALSE),"")</f>
        <v/>
      </c>
      <c r="S32" s="116"/>
      <c r="T32" s="116"/>
      <c r="U32" s="115" t="str">
        <f>IFERROR(VLOOKUP($A32,dict!$A$1:$G$676,7,FALSE),"")</f>
        <v/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71"/>
      <c r="AK32" s="138"/>
      <c r="AL32" s="139"/>
      <c r="AM32" s="140"/>
    </row>
    <row r="33" spans="1:39" ht="31.5" customHeight="1">
      <c r="A33" s="155"/>
      <c r="B33" s="116"/>
      <c r="C33" s="116"/>
      <c r="D33" s="116"/>
      <c r="E33" s="116"/>
      <c r="F33" s="116"/>
      <c r="G33" s="116"/>
      <c r="H33" s="116" t="str">
        <f>IFERROR(VLOOKUP($A33,dict!$A$1:$F$676,2,FALSE),"")</f>
        <v/>
      </c>
      <c r="I33" s="116"/>
      <c r="J33" s="116"/>
      <c r="K33" s="117"/>
      <c r="L33" s="117"/>
      <c r="M33" s="117"/>
      <c r="N33" s="117"/>
      <c r="O33" s="116" t="str">
        <f>IFERROR(VLOOKUP($A33,dict!$A$1:$F$676,4,FALSE),"")</f>
        <v/>
      </c>
      <c r="P33" s="116"/>
      <c r="Q33" s="116"/>
      <c r="R33" s="116" t="str">
        <f>IFERROR(VLOOKUP($A33,dict!$A$1:$F$676,5,FALSE),"")</f>
        <v/>
      </c>
      <c r="S33" s="116"/>
      <c r="T33" s="116"/>
      <c r="U33" s="115" t="str">
        <f>IFERROR(VLOOKUP($A33,dict!$A$1:$G$676,7,FALSE),"")</f>
        <v/>
      </c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71"/>
      <c r="AK33" s="138"/>
      <c r="AL33" s="139"/>
      <c r="AM33" s="140"/>
    </row>
    <row r="34" spans="1:39" ht="31.5" customHeight="1" thickBot="1">
      <c r="A34" s="201"/>
      <c r="B34" s="181"/>
      <c r="C34" s="181"/>
      <c r="D34" s="181"/>
      <c r="E34" s="181"/>
      <c r="F34" s="181"/>
      <c r="G34" s="181"/>
      <c r="H34" s="181" t="str">
        <f>IFERROR(VLOOKUP($A34,dict!$A$1:$F$676,2,FALSE),"")</f>
        <v/>
      </c>
      <c r="I34" s="181"/>
      <c r="J34" s="181"/>
      <c r="K34" s="159" t="s">
        <v>414</v>
      </c>
      <c r="L34" s="159"/>
      <c r="M34" s="159"/>
      <c r="N34" s="159"/>
      <c r="O34" s="181" t="str">
        <f>IFERROR(VLOOKUP($A34,dict!$A$1:$F$676,4,FALSE),"")</f>
        <v/>
      </c>
      <c r="P34" s="181"/>
      <c r="Q34" s="181"/>
      <c r="R34" s="181" t="str">
        <f>IFERROR(VLOOKUP($A34,dict!$A$1:$F$676,5,FALSE),"")</f>
        <v/>
      </c>
      <c r="S34" s="181"/>
      <c r="T34" s="181"/>
      <c r="U34" s="220" t="str">
        <f>IFERROR(VLOOKUP($A34,dict!$A$1:$G$676,7,FALSE),"")</f>
        <v/>
      </c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73"/>
      <c r="AK34" s="141"/>
      <c r="AL34" s="142"/>
      <c r="AM34" s="143"/>
    </row>
    <row r="35" spans="1:39" ht="22.15" customHeight="1"/>
    <row r="36" spans="1:39" ht="22.15" customHeight="1"/>
    <row r="37" spans="1:39" ht="22.15" customHeight="1"/>
    <row r="38" spans="1:39" ht="22.15" customHeight="1"/>
    <row r="39" spans="1:39" ht="22.15" customHeight="1">
      <c r="AL39" s="27"/>
      <c r="AM39" s="27"/>
    </row>
    <row r="40" spans="1:39" ht="22.15" customHeight="1">
      <c r="AL40" s="27"/>
      <c r="AM40" s="27"/>
    </row>
    <row r="41" spans="1:39" ht="15" customHeight="1">
      <c r="AL41" s="27"/>
      <c r="AM41" s="27"/>
    </row>
    <row r="42" spans="1:39" ht="15" customHeight="1">
      <c r="AL42" s="11"/>
      <c r="AM42" s="11"/>
    </row>
    <row r="43" spans="1:39" ht="15" customHeight="1">
      <c r="AL43" s="11"/>
      <c r="AM43" s="11"/>
    </row>
    <row r="44" spans="1:39" ht="15" customHeight="1">
      <c r="V44" s="11"/>
      <c r="W44" s="11"/>
      <c r="X44" s="11"/>
      <c r="AL44" s="11"/>
      <c r="AM44" s="11"/>
    </row>
    <row r="45" spans="1:39" ht="15" customHeight="1">
      <c r="V45" s="11"/>
      <c r="W45" s="11"/>
      <c r="X45" s="11"/>
      <c r="Y45" s="28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ht="15" customHeight="1">
      <c r="V46" s="11"/>
      <c r="W46" s="11"/>
      <c r="X46" s="11"/>
      <c r="Y46" s="28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ht="15" customHeight="1">
      <c r="Y47" s="28"/>
    </row>
    <row r="48" spans="1:39" ht="15" customHeight="1">
      <c r="Y48" s="28"/>
    </row>
    <row r="49" spans="25:25" ht="15" customHeight="1">
      <c r="Y49" s="28"/>
    </row>
    <row r="50" spans="25:25" ht="15" customHeight="1">
      <c r="Y50" s="28"/>
    </row>
    <row r="51" spans="25:25" ht="15" customHeight="1">
      <c r="Y51" s="28"/>
    </row>
    <row r="52" spans="25:25" ht="15" customHeight="1">
      <c r="Y52" s="28"/>
    </row>
    <row r="53" spans="25:25" ht="15" customHeight="1">
      <c r="Y53" s="28"/>
    </row>
    <row r="54" spans="25:25" ht="15" customHeight="1">
      <c r="Y54" s="28"/>
    </row>
    <row r="55" spans="25:25" ht="15" customHeight="1">
      <c r="Y55" s="28"/>
    </row>
    <row r="56" spans="25:25" ht="15" customHeight="1">
      <c r="Y56" s="28"/>
    </row>
    <row r="57" spans="25:25" ht="15" customHeight="1">
      <c r="Y57" s="28"/>
    </row>
    <row r="58" spans="25:25" ht="15" customHeight="1">
      <c r="Y58" s="28"/>
    </row>
    <row r="59" spans="25:25" ht="15" customHeight="1">
      <c r="Y59" s="28"/>
    </row>
    <row r="60" spans="25:25" ht="15" customHeight="1">
      <c r="Y60" s="28"/>
    </row>
  </sheetData>
  <dataConsolidate/>
  <mergeCells count="147">
    <mergeCell ref="Z19:AF19"/>
    <mergeCell ref="Z18:AF18"/>
    <mergeCell ref="Z17:AF17"/>
    <mergeCell ref="A33:G33"/>
    <mergeCell ref="H33:J33"/>
    <mergeCell ref="K33:N33"/>
    <mergeCell ref="O33:Q33"/>
    <mergeCell ref="R33:T33"/>
    <mergeCell ref="U33:AH33"/>
    <mergeCell ref="Z21:AF21"/>
    <mergeCell ref="Z22:AF22"/>
    <mergeCell ref="Z23:AF23"/>
    <mergeCell ref="A24:AI24"/>
    <mergeCell ref="X21:Y21"/>
    <mergeCell ref="X22:Y22"/>
    <mergeCell ref="X23:Y23"/>
    <mergeCell ref="H30:J30"/>
    <mergeCell ref="K30:N30"/>
    <mergeCell ref="A29:G29"/>
    <mergeCell ref="A34:G34"/>
    <mergeCell ref="H34:J34"/>
    <mergeCell ref="K34:N34"/>
    <mergeCell ref="O34:Q34"/>
    <mergeCell ref="R34:T34"/>
    <mergeCell ref="U34:AH34"/>
    <mergeCell ref="A26:G26"/>
    <mergeCell ref="A25:G25"/>
    <mergeCell ref="H25:J25"/>
    <mergeCell ref="K25:N25"/>
    <mergeCell ref="O25:Q25"/>
    <mergeCell ref="R25:T25"/>
    <mergeCell ref="O30:Q30"/>
    <mergeCell ref="R30:T30"/>
    <mergeCell ref="O32:Q32"/>
    <mergeCell ref="R32:T32"/>
    <mergeCell ref="O31:Q31"/>
    <mergeCell ref="R31:T31"/>
    <mergeCell ref="A28:G28"/>
    <mergeCell ref="A27:G27"/>
    <mergeCell ref="D2:D10"/>
    <mergeCell ref="I22:K22"/>
    <mergeCell ref="U25:AH25"/>
    <mergeCell ref="W16:AI16"/>
    <mergeCell ref="X18:Y18"/>
    <mergeCell ref="A20:E20"/>
    <mergeCell ref="I20:K20"/>
    <mergeCell ref="I19:K19"/>
    <mergeCell ref="A23:E23"/>
    <mergeCell ref="F23:H23"/>
    <mergeCell ref="A17:U17"/>
    <mergeCell ref="I23:K23"/>
    <mergeCell ref="F18:H18"/>
    <mergeCell ref="F19:H19"/>
    <mergeCell ref="F20:H20"/>
    <mergeCell ref="X19:Y19"/>
    <mergeCell ref="X20:Y20"/>
    <mergeCell ref="A11:D11"/>
    <mergeCell ref="A12:D12"/>
    <mergeCell ref="E12:J12"/>
    <mergeCell ref="A14:D14"/>
    <mergeCell ref="E14:U14"/>
    <mergeCell ref="X17:Y17"/>
    <mergeCell ref="Z20:AF20"/>
    <mergeCell ref="W1:AI1"/>
    <mergeCell ref="AG2:AH2"/>
    <mergeCell ref="O11:U11"/>
    <mergeCell ref="E11:J11"/>
    <mergeCell ref="E13:U13"/>
    <mergeCell ref="E15:J15"/>
    <mergeCell ref="O15:U15"/>
    <mergeCell ref="E16:J16"/>
    <mergeCell ref="O16:U16"/>
    <mergeCell ref="E1:U10"/>
    <mergeCell ref="K15:N15"/>
    <mergeCell ref="K16:N16"/>
    <mergeCell ref="A1:D1"/>
    <mergeCell ref="A21:E21"/>
    <mergeCell ref="F21:H21"/>
    <mergeCell ref="F22:H22"/>
    <mergeCell ref="A22:E22"/>
    <mergeCell ref="A18:E18"/>
    <mergeCell ref="I18:K18"/>
    <mergeCell ref="K12:N12"/>
    <mergeCell ref="A32:G32"/>
    <mergeCell ref="H32:J32"/>
    <mergeCell ref="K32:N32"/>
    <mergeCell ref="A31:G31"/>
    <mergeCell ref="H31:J31"/>
    <mergeCell ref="K31:N31"/>
    <mergeCell ref="I21:K21"/>
    <mergeCell ref="K11:N11"/>
    <mergeCell ref="K27:N27"/>
    <mergeCell ref="L23:U23"/>
    <mergeCell ref="A13:D13"/>
    <mergeCell ref="A15:D15"/>
    <mergeCell ref="A16:D16"/>
    <mergeCell ref="A19:E19"/>
    <mergeCell ref="A30:G30"/>
    <mergeCell ref="A2:C10"/>
    <mergeCell ref="AK4:AM4"/>
    <mergeCell ref="AK3:AL3"/>
    <mergeCell ref="AK8:AL8"/>
    <mergeCell ref="AK10:AM10"/>
    <mergeCell ref="U28:AH28"/>
    <mergeCell ref="U31:AH31"/>
    <mergeCell ref="U32:AH32"/>
    <mergeCell ref="AK2:AL2"/>
    <mergeCell ref="O12:U12"/>
    <mergeCell ref="O27:Q27"/>
    <mergeCell ref="R27:T27"/>
    <mergeCell ref="AK14:AL14"/>
    <mergeCell ref="AK15:AL15"/>
    <mergeCell ref="AK16:AM16"/>
    <mergeCell ref="AK17:AM18"/>
    <mergeCell ref="AK31:AM34"/>
    <mergeCell ref="O26:Q26"/>
    <mergeCell ref="R26:T26"/>
    <mergeCell ref="U26:AH26"/>
    <mergeCell ref="L18:U18"/>
    <mergeCell ref="L19:U19"/>
    <mergeCell ref="L20:U20"/>
    <mergeCell ref="L21:U21"/>
    <mergeCell ref="L22:U22"/>
    <mergeCell ref="AK5:AM6"/>
    <mergeCell ref="AK11:AM12"/>
    <mergeCell ref="AK9:AL9"/>
    <mergeCell ref="U27:AH27"/>
    <mergeCell ref="U29:AH29"/>
    <mergeCell ref="U30:AH30"/>
    <mergeCell ref="H29:J29"/>
    <mergeCell ref="K29:N29"/>
    <mergeCell ref="O29:Q29"/>
    <mergeCell ref="R29:T29"/>
    <mergeCell ref="H28:J28"/>
    <mergeCell ref="K28:N28"/>
    <mergeCell ref="O28:Q28"/>
    <mergeCell ref="R28:T28"/>
    <mergeCell ref="H27:J27"/>
    <mergeCell ref="AG17:AH17"/>
    <mergeCell ref="AG18:AH18"/>
    <mergeCell ref="AG19:AH19"/>
    <mergeCell ref="AG20:AH20"/>
    <mergeCell ref="AG21:AH21"/>
    <mergeCell ref="AG22:AH22"/>
    <mergeCell ref="AG23:AH23"/>
    <mergeCell ref="H26:J26"/>
    <mergeCell ref="K26:N26"/>
  </mergeCells>
  <phoneticPr fontId="1"/>
  <conditionalFormatting sqref="Y4:Y14 AA4:AA14 AC4:AC14 AE4:AE14 AG4:AG14 AI4:AI14 Y5:AI14">
    <cfRule type="expression" dxfId="7" priority="2">
      <formula>Y4=5</formula>
    </cfRule>
  </conditionalFormatting>
  <conditionalFormatting sqref="X4:X14 Z4:Z14 AB4:AB14 AD4:AD14 AF4:AF14 AH4:AH14">
    <cfRule type="expression" dxfId="6" priority="1">
      <formula>X$3=1</formula>
    </cfRule>
  </conditionalFormatting>
  <dataValidations disablePrompts="1" count="22">
    <dataValidation type="list" allowBlank="1" showInputMessage="1" showErrorMessage="1" sqref="O16:U16">
      <formula1>ryugi!J1:J7</formula1>
    </dataValidation>
    <dataValidation type="list" allowBlank="1" showInputMessage="1" showErrorMessage="1" sqref="E15:J15">
      <formula1>"草,下忍,下忍頭,中忍,中忍頭,上忍,上忍頭,頭領"</formula1>
    </dataValidation>
    <dataValidation type="whole" operator="greaterThanOrEqual" allowBlank="1" showInputMessage="1" showErrorMessage="1" sqref="O15:U15">
      <formula1>0</formula1>
    </dataValidation>
    <dataValidation type="list" allowBlank="1" showInputMessage="1" sqref="K26:N26">
      <formula1>指定特技0</formula1>
    </dataValidation>
    <dataValidation type="list" allowBlank="1" showInputMessage="1" sqref="K27:N27">
      <formula1>指定特技1</formula1>
    </dataValidation>
    <dataValidation type="list" allowBlank="1" showInputMessage="1" sqref="K28:N28">
      <formula1>指定特技2</formula1>
    </dataValidation>
    <dataValidation type="list" allowBlank="1" showInputMessage="1" sqref="K29:N29">
      <formula1>指定特技3</formula1>
    </dataValidation>
    <dataValidation type="list" allowBlank="1" showInputMessage="1" sqref="K30:N30">
      <formula1>指定特技4</formula1>
    </dataValidation>
    <dataValidation type="list" allowBlank="1" showInputMessage="1" sqref="K31:N31">
      <formula1>指定特技5</formula1>
    </dataValidation>
    <dataValidation type="list" allowBlank="1" showInputMessage="1" sqref="K32:N32">
      <formula1>指定特技6</formula1>
    </dataValidation>
    <dataValidation type="list" allowBlank="1" showInputMessage="1" showErrorMessage="1" sqref="E12:J12">
      <formula1>ryugi!H1:H37</formula1>
    </dataValidation>
    <dataValidation type="list" allowBlank="1" showInputMessage="1" showErrorMessage="1" sqref="O12:U12">
      <formula1>下位流派</formula1>
    </dataValidation>
    <dataValidation type="list" allowBlank="1" showInputMessage="1" sqref="K33:N33">
      <formula1>指定特技7</formula1>
    </dataValidation>
    <dataValidation type="list" allowBlank="1" showInputMessage="1" sqref="K34:N34">
      <formula1>指定特技8</formula1>
    </dataValidation>
    <dataValidation type="list" allowBlank="1" showInputMessage="1" showErrorMessage="1" sqref="A27:G27">
      <formula1>忍法1</formula1>
    </dataValidation>
    <dataValidation type="list" allowBlank="1" showInputMessage="1" showErrorMessage="1" sqref="A28:G28">
      <formula1>忍法2</formula1>
    </dataValidation>
    <dataValidation type="list" allowBlank="1" showInputMessage="1" showErrorMessage="1" sqref="A29:G29">
      <formula1>忍法3</formula1>
    </dataValidation>
    <dataValidation type="list" allowBlank="1" showInputMessage="1" showErrorMessage="1" sqref="A30:G30">
      <formula1>忍法4</formula1>
    </dataValidation>
    <dataValidation type="list" allowBlank="1" showInputMessage="1" showErrorMessage="1" sqref="A31:G31">
      <formula1>忍法5</formula1>
    </dataValidation>
    <dataValidation type="list" allowBlank="1" showInputMessage="1" showErrorMessage="1" sqref="A32:G32">
      <formula1>忍法6</formula1>
    </dataValidation>
    <dataValidation type="list" allowBlank="1" showInputMessage="1" showErrorMessage="1" sqref="A33:G33">
      <formula1>忍法7</formula1>
    </dataValidation>
    <dataValidation type="list" allowBlank="1" showInputMessage="1" showErrorMessage="1" sqref="A34:G34">
      <formula1>忍法8</formula1>
    </dataValidation>
  </dataValidations>
  <pageMargins left="0.11811023622047245" right="0.11811023622047245" top="0.15748031496062992" bottom="0.15748031496062992" header="0" footer="0"/>
  <pageSetup paperSize="9" scale="75" fitToHeight="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60"/>
  <sheetViews>
    <sheetView zoomScaleNormal="100" workbookViewId="0">
      <selection activeCell="A2" sqref="A2:C10"/>
    </sheetView>
  </sheetViews>
  <sheetFormatPr defaultColWidth="2.5" defaultRowHeight="15" customHeight="1"/>
  <cols>
    <col min="23" max="23" width="3.75" customWidth="1"/>
    <col min="24" max="24" width="2.5" customWidth="1"/>
    <col min="25" max="25" width="10" customWidth="1"/>
    <col min="26" max="26" width="3.125" customWidth="1"/>
    <col min="27" max="27" width="2.5" customWidth="1"/>
    <col min="28" max="28" width="10" customWidth="1"/>
    <col min="29" max="29" width="3.125" customWidth="1"/>
    <col min="30" max="30" width="2.5" customWidth="1"/>
    <col min="31" max="31" width="10" customWidth="1"/>
    <col min="32" max="32" width="3.125" customWidth="1"/>
    <col min="33" max="33" width="2.5" customWidth="1"/>
    <col min="34" max="34" width="10" customWidth="1"/>
    <col min="35" max="35" width="3.125" customWidth="1"/>
    <col min="36" max="36" width="2.5" customWidth="1"/>
    <col min="37" max="37" width="10" customWidth="1"/>
    <col min="38" max="38" width="3.125" customWidth="1"/>
    <col min="39" max="39" width="2.5" customWidth="1"/>
    <col min="40" max="40" width="10" customWidth="1"/>
    <col min="41" max="41" width="3.125" customWidth="1"/>
    <col min="43" max="43" width="23.25" customWidth="1"/>
    <col min="44" max="44" width="3.75" customWidth="1"/>
    <col min="45" max="45" width="14.625" customWidth="1"/>
    <col min="46" max="46" width="2.5" customWidth="1"/>
  </cols>
  <sheetData>
    <row r="1" spans="1:46" ht="22.5" customHeight="1" thickBot="1">
      <c r="A1" s="152" t="s">
        <v>0</v>
      </c>
      <c r="B1" s="153"/>
      <c r="C1" s="153"/>
      <c r="D1" s="154"/>
      <c r="E1" s="183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5"/>
      <c r="V1" s="1"/>
      <c r="W1" s="172" t="s">
        <v>75</v>
      </c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4"/>
      <c r="AQ1" s="35" t="s">
        <v>55</v>
      </c>
      <c r="AR1" s="35"/>
    </row>
    <row r="2" spans="1:46" ht="22.5" customHeight="1" thickBot="1">
      <c r="A2" s="166" t="str">
        <f>IF(キャラシ!A2="","",キャラシ!A2)</f>
        <v/>
      </c>
      <c r="B2" s="167"/>
      <c r="C2" s="167"/>
      <c r="D2" s="192" t="str">
        <f>IF(キャラシ!D2="","",キャラシ!D2)</f>
        <v/>
      </c>
      <c r="E2" s="186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8"/>
      <c r="V2" s="1"/>
      <c r="W2" s="16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5" t="s">
        <v>13</v>
      </c>
      <c r="AL2" s="175"/>
      <c r="AM2" s="175"/>
      <c r="AN2" s="254">
        <f>(COUNTIF(Z4:AO14,2)*table!$C$36+COUNTIF(Z4:AO14,3)*table!$C$37+COUNTIF(Z4:AO14,4)*table!$C$38+COUNTIF(Z4:AO14,5)*table!$C$39+COUNTIF(Z4:AO14,6)*table!$C$40+COUNTIF(Z4:AO14,7)*table!$C$41+COUNTIF(Z4:AO14,8)*table!$C$42+COUNTIF(Z4:AO14,9)*table!$C$43+COUNTIF(Z4:AO14,10)*table!$C$44+COUNTIF(Z4:AO14,11)*table!$C$45+COUNTIF(Z4:AO14,12)*table!$C$46)/66/36</f>
        <v>0.13973063973063973</v>
      </c>
      <c r="AO2" s="255"/>
      <c r="AQ2" s="130" t="s">
        <v>56</v>
      </c>
      <c r="AR2" s="131"/>
      <c r="AS2" s="36" t="s">
        <v>50</v>
      </c>
      <c r="AT2" s="34"/>
    </row>
    <row r="3" spans="1:46" ht="22.5" customHeight="1" thickBot="1">
      <c r="A3" s="168"/>
      <c r="B3" s="169"/>
      <c r="C3" s="169"/>
      <c r="D3" s="193"/>
      <c r="E3" s="186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8"/>
      <c r="V3" s="1"/>
      <c r="W3" s="2"/>
      <c r="X3" s="47">
        <f>IF(table!H10=TRUE,1,0)</f>
        <v>0</v>
      </c>
      <c r="Y3" s="251" t="s">
        <v>67</v>
      </c>
      <c r="Z3" s="252"/>
      <c r="AA3" s="47">
        <f>IF(table!J10=TRUE,1,0)</f>
        <v>0</v>
      </c>
      <c r="AB3" s="251" t="s">
        <v>68</v>
      </c>
      <c r="AC3" s="252"/>
      <c r="AD3" s="47">
        <f>IF(table!L10=TRUE,1,0)</f>
        <v>0</v>
      </c>
      <c r="AE3" s="251" t="s">
        <v>69</v>
      </c>
      <c r="AF3" s="252"/>
      <c r="AG3" s="47">
        <f>IF(table!N10=TRUE,1,0)</f>
        <v>0</v>
      </c>
      <c r="AH3" s="251" t="s">
        <v>70</v>
      </c>
      <c r="AI3" s="252"/>
      <c r="AJ3" s="47">
        <f>IF(table!P10=TRUE,1,0)</f>
        <v>0</v>
      </c>
      <c r="AK3" s="251" t="s">
        <v>71</v>
      </c>
      <c r="AL3" s="252"/>
      <c r="AM3" s="47">
        <f>IF(table!R10=TRUE,1,0)</f>
        <v>0</v>
      </c>
      <c r="AN3" s="251" t="s">
        <v>72</v>
      </c>
      <c r="AO3" s="253"/>
      <c r="AQ3" s="128" t="str">
        <f>IF(キャラシ!AK3="","",キャラシ!AK3)</f>
        <v/>
      </c>
      <c r="AR3" s="129"/>
      <c r="AS3" s="62" t="str">
        <f>IF(キャラシ!AM3="","",キャラシ!AM3)</f>
        <v/>
      </c>
      <c r="AT3" s="28"/>
    </row>
    <row r="4" spans="1:46" ht="22.5" customHeight="1">
      <c r="A4" s="168"/>
      <c r="B4" s="169"/>
      <c r="C4" s="169"/>
      <c r="D4" s="193"/>
      <c r="E4" s="186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8"/>
      <c r="V4" s="1"/>
      <c r="W4" s="3">
        <v>2</v>
      </c>
      <c r="X4" s="91"/>
      <c r="Y4" s="74" t="s">
        <v>194</v>
      </c>
      <c r="Z4" s="92">
        <f t="array" ref="Z4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8</v>
      </c>
      <c r="AA4" s="92"/>
      <c r="AB4" s="74" t="s">
        <v>144</v>
      </c>
      <c r="AC4" s="92">
        <f t="array" ref="AC4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10</v>
      </c>
      <c r="AD4" s="92"/>
      <c r="AE4" s="74" t="s">
        <v>210</v>
      </c>
      <c r="AF4" s="92">
        <f t="array" ref="AF4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12</v>
      </c>
      <c r="AG4" s="92"/>
      <c r="AH4" s="74" t="s">
        <v>216</v>
      </c>
      <c r="AI4" s="92">
        <f t="array" ref="AI4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J4" s="92"/>
      <c r="AK4" s="74" t="s">
        <v>225</v>
      </c>
      <c r="AL4" s="92">
        <f t="array" ref="AL4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M4" s="92"/>
      <c r="AN4" s="74" t="s">
        <v>180</v>
      </c>
      <c r="AO4" s="93">
        <f t="array" ref="AO4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Q4" s="125" t="s">
        <v>58</v>
      </c>
      <c r="AR4" s="126"/>
      <c r="AS4" s="127"/>
      <c r="AT4" s="28"/>
    </row>
    <row r="5" spans="1:46" ht="22.5" customHeight="1">
      <c r="A5" s="168"/>
      <c r="B5" s="169"/>
      <c r="C5" s="169"/>
      <c r="D5" s="193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8"/>
      <c r="V5" s="1"/>
      <c r="W5" s="3">
        <v>3</v>
      </c>
      <c r="X5" s="91"/>
      <c r="Y5" s="74" t="s">
        <v>141</v>
      </c>
      <c r="Z5" s="92">
        <f t="array" ref="Z5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7</v>
      </c>
      <c r="AA5" s="94"/>
      <c r="AB5" s="74" t="s">
        <v>202</v>
      </c>
      <c r="AC5" s="92">
        <f t="array" ref="AC5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9</v>
      </c>
      <c r="AD5" s="94"/>
      <c r="AE5" s="74" t="s">
        <v>211</v>
      </c>
      <c r="AF5" s="92">
        <f t="array" ref="AF5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11</v>
      </c>
      <c r="AG5" s="94"/>
      <c r="AH5" s="74" t="s">
        <v>217</v>
      </c>
      <c r="AI5" s="92">
        <f t="array" ref="AI5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J5" s="94"/>
      <c r="AK5" s="74" t="s">
        <v>226</v>
      </c>
      <c r="AL5" s="92">
        <f t="array" ref="AL5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M5" s="94"/>
      <c r="AN5" s="74" t="s">
        <v>234</v>
      </c>
      <c r="AO5" s="93">
        <f t="array" ref="AO5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Q5" s="236" t="str">
        <f>IF(キャラシ!AK5="","",キャラシ!AK5)</f>
        <v/>
      </c>
      <c r="AR5" s="237"/>
      <c r="AS5" s="238"/>
      <c r="AT5" s="28"/>
    </row>
    <row r="6" spans="1:46" ht="22.5" customHeight="1" thickBot="1">
      <c r="A6" s="168"/>
      <c r="B6" s="169"/>
      <c r="C6" s="169"/>
      <c r="D6" s="193"/>
      <c r="E6" s="186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8"/>
      <c r="V6" s="1"/>
      <c r="W6" s="3">
        <v>4</v>
      </c>
      <c r="X6" s="91"/>
      <c r="Y6" s="74" t="s">
        <v>195</v>
      </c>
      <c r="Z6" s="92">
        <f t="array" ref="Z6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6</v>
      </c>
      <c r="AA6" s="94"/>
      <c r="AB6" s="74" t="s">
        <v>203</v>
      </c>
      <c r="AC6" s="92">
        <f t="array" ref="AC6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8</v>
      </c>
      <c r="AD6" s="94"/>
      <c r="AE6" s="74" t="s">
        <v>137</v>
      </c>
      <c r="AF6" s="92">
        <f t="array" ref="AF6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10</v>
      </c>
      <c r="AG6" s="94"/>
      <c r="AH6" s="74" t="s">
        <v>167</v>
      </c>
      <c r="AI6" s="92">
        <f t="array" ref="AI6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J6" s="94"/>
      <c r="AK6" s="74" t="s">
        <v>227</v>
      </c>
      <c r="AL6" s="92">
        <f t="array" ref="AL6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M6" s="94"/>
      <c r="AN6" s="74" t="s">
        <v>235</v>
      </c>
      <c r="AO6" s="93">
        <f t="array" ref="AO6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Q6" s="239"/>
      <c r="AR6" s="240"/>
      <c r="AS6" s="241"/>
      <c r="AT6" s="34"/>
    </row>
    <row r="7" spans="1:46" ht="22.5" customHeight="1" thickBot="1">
      <c r="A7" s="168"/>
      <c r="B7" s="169"/>
      <c r="C7" s="169"/>
      <c r="D7" s="193"/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8"/>
      <c r="W7" s="3">
        <v>5</v>
      </c>
      <c r="X7" s="91"/>
      <c r="Y7" s="74" t="s">
        <v>196</v>
      </c>
      <c r="Z7" s="92">
        <f t="array" ref="Z7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5</v>
      </c>
      <c r="AA7" s="94"/>
      <c r="AB7" s="74" t="s">
        <v>204</v>
      </c>
      <c r="AC7" s="92">
        <f t="array" ref="AC7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7</v>
      </c>
      <c r="AD7" s="94"/>
      <c r="AE7" s="74" t="s">
        <v>157</v>
      </c>
      <c r="AF7" s="92">
        <f t="array" ref="AF7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9</v>
      </c>
      <c r="AG7" s="94"/>
      <c r="AH7" s="74" t="s">
        <v>218</v>
      </c>
      <c r="AI7" s="92">
        <f t="array" ref="AI7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11</v>
      </c>
      <c r="AJ7" s="94"/>
      <c r="AK7" s="74" t="s">
        <v>228</v>
      </c>
      <c r="AL7" s="92">
        <f t="array" ref="AL7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M7" s="94"/>
      <c r="AN7" s="74" t="s">
        <v>236</v>
      </c>
      <c r="AO7" s="93">
        <f t="array" ref="AO7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T7" s="28"/>
    </row>
    <row r="8" spans="1:46" ht="22.5" customHeight="1">
      <c r="A8" s="168"/>
      <c r="B8" s="169"/>
      <c r="C8" s="169"/>
      <c r="D8" s="193"/>
      <c r="E8" s="186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8"/>
      <c r="V8" s="5"/>
      <c r="W8" s="3">
        <v>6</v>
      </c>
      <c r="X8" s="91"/>
      <c r="Y8" s="74" t="s">
        <v>197</v>
      </c>
      <c r="Z8" s="92">
        <f t="array" ref="Z8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6</v>
      </c>
      <c r="AA8" s="94"/>
      <c r="AB8" s="74" t="s">
        <v>149</v>
      </c>
      <c r="AC8" s="92">
        <f t="array" ref="AC8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8</v>
      </c>
      <c r="AD8" s="94"/>
      <c r="AE8" s="74" t="s">
        <v>161</v>
      </c>
      <c r="AF8" s="92">
        <f t="array" ref="AF8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10</v>
      </c>
      <c r="AG8" s="94"/>
      <c r="AH8" s="74" t="s">
        <v>219</v>
      </c>
      <c r="AI8" s="92">
        <f t="array" ref="AI8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J8" s="94"/>
      <c r="AK8" s="74" t="s">
        <v>173</v>
      </c>
      <c r="AL8" s="92">
        <f t="array" ref="AL8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M8" s="94"/>
      <c r="AN8" s="74" t="s">
        <v>237</v>
      </c>
      <c r="AO8" s="93">
        <f t="array" ref="AO8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Q8" s="130" t="s">
        <v>57</v>
      </c>
      <c r="AR8" s="131"/>
      <c r="AS8" s="36" t="s">
        <v>50</v>
      </c>
      <c r="AT8" s="28"/>
    </row>
    <row r="9" spans="1:46" ht="22.5" customHeight="1" thickBot="1">
      <c r="A9" s="168"/>
      <c r="B9" s="169"/>
      <c r="C9" s="169"/>
      <c r="D9" s="193"/>
      <c r="E9" s="186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8"/>
      <c r="V9" s="1"/>
      <c r="W9" s="3">
        <v>7</v>
      </c>
      <c r="X9" s="91"/>
      <c r="Y9" s="74" t="s">
        <v>193</v>
      </c>
      <c r="Z9" s="92">
        <f t="array" ref="Z9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7</v>
      </c>
      <c r="AA9" s="94"/>
      <c r="AB9" s="74" t="s">
        <v>205</v>
      </c>
      <c r="AC9" s="92">
        <f t="array" ref="AC9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9</v>
      </c>
      <c r="AD9" s="94"/>
      <c r="AE9" s="74" t="s">
        <v>192</v>
      </c>
      <c r="AF9" s="92">
        <f t="array" ref="AF9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11</v>
      </c>
      <c r="AG9" s="94"/>
      <c r="AH9" s="74" t="s">
        <v>220</v>
      </c>
      <c r="AI9" s="92">
        <f t="array" ref="AI9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J9" s="94"/>
      <c r="AK9" s="74" t="s">
        <v>229</v>
      </c>
      <c r="AL9" s="92">
        <f t="array" ref="AL9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M9" s="94"/>
      <c r="AN9" s="74" t="s">
        <v>183</v>
      </c>
      <c r="AO9" s="93">
        <f t="array" ref="AO9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Q9" s="113" t="str">
        <f>IF(キャラシ!AK9="","",キャラシ!AK9)</f>
        <v/>
      </c>
      <c r="AR9" s="114"/>
      <c r="AS9" s="62" t="str">
        <f>IF(キャラシ!AM9="","",キャラシ!AM9)</f>
        <v/>
      </c>
      <c r="AT9" s="28"/>
    </row>
    <row r="10" spans="1:46" ht="22.5" customHeight="1" thickBot="1">
      <c r="A10" s="170"/>
      <c r="B10" s="171"/>
      <c r="C10" s="171"/>
      <c r="D10" s="194"/>
      <c r="E10" s="189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1"/>
      <c r="V10" s="1"/>
      <c r="W10" s="3">
        <v>8</v>
      </c>
      <c r="X10" s="91"/>
      <c r="Y10" s="74" t="s">
        <v>198</v>
      </c>
      <c r="Z10" s="92">
        <f t="array" ref="Z10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8</v>
      </c>
      <c r="AA10" s="94"/>
      <c r="AB10" s="74" t="s">
        <v>206</v>
      </c>
      <c r="AC10" s="92">
        <f t="array" ref="AC10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10</v>
      </c>
      <c r="AD10" s="94"/>
      <c r="AE10" s="74" t="s">
        <v>212</v>
      </c>
      <c r="AF10" s="92">
        <f t="array" ref="AF10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12</v>
      </c>
      <c r="AG10" s="94"/>
      <c r="AH10" s="74" t="s">
        <v>221</v>
      </c>
      <c r="AI10" s="92">
        <f t="array" ref="AI10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J10" s="94"/>
      <c r="AK10" s="74" t="s">
        <v>230</v>
      </c>
      <c r="AL10" s="92">
        <f t="array" ref="AL10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M10" s="94"/>
      <c r="AN10" s="74" t="s">
        <v>238</v>
      </c>
      <c r="AO10" s="93">
        <f t="array" ref="AO10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Q10" s="125" t="s">
        <v>59</v>
      </c>
      <c r="AR10" s="126"/>
      <c r="AS10" s="127"/>
    </row>
    <row r="11" spans="1:46" ht="22.5" customHeight="1">
      <c r="A11" s="130" t="s">
        <v>1</v>
      </c>
      <c r="B11" s="131"/>
      <c r="C11" s="131"/>
      <c r="D11" s="131"/>
      <c r="E11" s="294" t="str">
        <f>IF(キャラシ!E11="","",キャラシ!E11)</f>
        <v/>
      </c>
      <c r="F11" s="294"/>
      <c r="G11" s="294"/>
      <c r="H11" s="294"/>
      <c r="I11" s="294"/>
      <c r="J11" s="295"/>
      <c r="K11" s="131" t="s">
        <v>2</v>
      </c>
      <c r="L11" s="131"/>
      <c r="M11" s="131"/>
      <c r="N11" s="131"/>
      <c r="O11" s="294" t="str">
        <f>IF(キャラシ!O11="","",キャラシ!O11)</f>
        <v/>
      </c>
      <c r="P11" s="294"/>
      <c r="Q11" s="294"/>
      <c r="R11" s="294"/>
      <c r="S11" s="294"/>
      <c r="T11" s="294"/>
      <c r="U11" s="296"/>
      <c r="V11" s="1"/>
      <c r="W11" s="3">
        <v>9</v>
      </c>
      <c r="X11" s="91"/>
      <c r="Y11" s="74" t="s">
        <v>199</v>
      </c>
      <c r="Z11" s="92">
        <f t="array" ref="Z11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9</v>
      </c>
      <c r="AA11" s="94"/>
      <c r="AB11" s="74" t="s">
        <v>207</v>
      </c>
      <c r="AC11" s="92">
        <f t="array" ref="AC11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11</v>
      </c>
      <c r="AD11" s="94"/>
      <c r="AE11" s="74" t="s">
        <v>213</v>
      </c>
      <c r="AF11" s="92">
        <f t="array" ref="AF11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12</v>
      </c>
      <c r="AG11" s="94"/>
      <c r="AH11" s="74" t="s">
        <v>222</v>
      </c>
      <c r="AI11" s="92">
        <f t="array" ref="AI11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J11" s="94"/>
      <c r="AK11" s="74" t="s">
        <v>231</v>
      </c>
      <c r="AL11" s="92">
        <f t="array" ref="AL11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M11" s="94"/>
      <c r="AN11" s="74" t="s">
        <v>239</v>
      </c>
      <c r="AO11" s="93">
        <f t="array" ref="AO11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Q11" s="297" t="str">
        <f>IF(キャラシ!AK11="","",キャラシ!AK11)</f>
        <v/>
      </c>
      <c r="AR11" s="298"/>
      <c r="AS11" s="299"/>
    </row>
    <row r="12" spans="1:46" ht="22.15" customHeight="1" thickBot="1">
      <c r="A12" s="161" t="s">
        <v>3</v>
      </c>
      <c r="B12" s="162"/>
      <c r="C12" s="162"/>
      <c r="D12" s="162"/>
      <c r="E12" s="213" t="str">
        <f>IF(キャラシ!E12="","",キャラシ!E12)</f>
        <v/>
      </c>
      <c r="F12" s="213"/>
      <c r="G12" s="213"/>
      <c r="H12" s="213"/>
      <c r="I12" s="213"/>
      <c r="J12" s="293"/>
      <c r="K12" s="158" t="s">
        <v>4</v>
      </c>
      <c r="L12" s="158"/>
      <c r="M12" s="158"/>
      <c r="N12" s="158"/>
      <c r="O12" s="132" t="str">
        <f>IF(キャラシ!O12="","",キャラシ!O12)</f>
        <v/>
      </c>
      <c r="P12" s="133"/>
      <c r="Q12" s="133"/>
      <c r="R12" s="133"/>
      <c r="S12" s="133"/>
      <c r="T12" s="133"/>
      <c r="U12" s="134"/>
      <c r="V12" s="1"/>
      <c r="W12" s="3">
        <v>10</v>
      </c>
      <c r="X12" s="91"/>
      <c r="Y12" s="74" t="s">
        <v>200</v>
      </c>
      <c r="Z12" s="92">
        <f t="array" ref="Z12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10</v>
      </c>
      <c r="AA12" s="94"/>
      <c r="AB12" s="74" t="s">
        <v>152</v>
      </c>
      <c r="AC12" s="92">
        <f t="array" ref="AC12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12</v>
      </c>
      <c r="AD12" s="94"/>
      <c r="AE12" s="74" t="s">
        <v>164</v>
      </c>
      <c r="AF12" s="92">
        <f t="array" ref="AF12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12</v>
      </c>
      <c r="AG12" s="94"/>
      <c r="AH12" s="74" t="s">
        <v>223</v>
      </c>
      <c r="AI12" s="92">
        <f t="array" ref="AI12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J12" s="94"/>
      <c r="AK12" s="74" t="s">
        <v>177</v>
      </c>
      <c r="AL12" s="92">
        <f t="array" ref="AL12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M12" s="94"/>
      <c r="AN12" s="74" t="s">
        <v>186</v>
      </c>
      <c r="AO12" s="93">
        <f t="array" ref="AO12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Q12" s="300"/>
      <c r="AR12" s="301"/>
      <c r="AS12" s="302"/>
    </row>
    <row r="13" spans="1:46" ht="22.5" customHeight="1" thickBot="1">
      <c r="A13" s="161" t="s">
        <v>5</v>
      </c>
      <c r="B13" s="162"/>
      <c r="C13" s="162"/>
      <c r="D13" s="162"/>
      <c r="E13" s="213" t="str">
        <f>IF(キャラシ!E13="","",キャラシ!E13)</f>
        <v/>
      </c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4"/>
      <c r="V13" s="1"/>
      <c r="W13" s="3">
        <v>11</v>
      </c>
      <c r="X13" s="91"/>
      <c r="Y13" s="74" t="s">
        <v>191</v>
      </c>
      <c r="Z13" s="92">
        <f t="array" ref="Z13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11</v>
      </c>
      <c r="AA13" s="94"/>
      <c r="AB13" s="74" t="s">
        <v>208</v>
      </c>
      <c r="AC13" s="92">
        <f t="array" ref="AC13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12</v>
      </c>
      <c r="AD13" s="94"/>
      <c r="AE13" s="74" t="s">
        <v>214</v>
      </c>
      <c r="AF13" s="92">
        <f t="array" ref="AF13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12</v>
      </c>
      <c r="AG13" s="94"/>
      <c r="AH13" s="74" t="s">
        <v>224</v>
      </c>
      <c r="AI13" s="92">
        <f t="array" ref="AI13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J13" s="94"/>
      <c r="AK13" s="74" t="s">
        <v>232</v>
      </c>
      <c r="AL13" s="92">
        <f t="array" ref="AL13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M13" s="94"/>
      <c r="AN13" s="74" t="s">
        <v>240</v>
      </c>
      <c r="AO13" s="93">
        <f t="array" ref="AO13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</row>
    <row r="14" spans="1:46" ht="22.5" customHeight="1" thickBot="1">
      <c r="A14" s="209" t="s">
        <v>744</v>
      </c>
      <c r="B14" s="210"/>
      <c r="C14" s="210"/>
      <c r="D14" s="211"/>
      <c r="E14" s="213" t="str">
        <f>IF(キャラシ!E14="","",キャラシ!E14)</f>
        <v/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4"/>
      <c r="V14" s="85"/>
      <c r="W14" s="45">
        <v>12</v>
      </c>
      <c r="X14" s="95"/>
      <c r="Y14" s="96" t="s">
        <v>201</v>
      </c>
      <c r="Z14" s="97">
        <f t="array" ref="Z14">MIN(5+MIN(IF(IF(table!$A$1=1,table!$H$17:$S$27,IF(table!$A$1=2,table!$H$11:$S$33,IF(table!$A$1=3,table!$A$17:$AA$27,table!$A$11:$AA$33))),ABS(ROW()+3-IF(OR(table!$A$1=1,table!$A$1=3),ROW(table!$C$7:$C$17),ROW(table!$C$1:$C$23)))+IF(OR(table!$A$1=1,table!$A$1=2),table!H$3:S$3,table!A$3:AA$3))),12)</f>
        <v>12</v>
      </c>
      <c r="AA14" s="98"/>
      <c r="AB14" s="99" t="s">
        <v>209</v>
      </c>
      <c r="AC14" s="97">
        <f t="array" ref="AC14">MIN(5+MIN(IF(IF(table!$A$1=1,table!$H$17:$S$27,IF(table!$A$1=2,table!$H$11:$S$33,IF(table!$A$1=3,table!$A$17:$AA$27,table!$A$11:$AA$33))),ABS(ROW()+3-IF(OR(table!$A$1=1,table!$A$1=3),ROW(table!$C$7:$C$17),ROW(table!$C$1:$C$23)))+IF(OR(table!$A$1=1,table!$A$1=2),table!H$4:S$4,table!A$4:AA$4))),12)</f>
        <v>12</v>
      </c>
      <c r="AD14" s="98"/>
      <c r="AE14" s="99" t="s">
        <v>215</v>
      </c>
      <c r="AF14" s="97">
        <f t="array" ref="AF14">MIN(5+MIN(IF(IF(table!$A$1=1,table!$H$17:$S$27,IF(table!$A$1=2,table!$H$11:$S$33,IF(table!$A$1=3,table!$A$17:$AA$27,table!$A$11:$AA$33))),ABS(ROW()+3-IF(OR(table!$A$1=1,table!$A$1=3),ROW(table!$C$7:$C$17),ROW(table!$C$1:$C$23)))+IF(OR(table!$A$1=1,table!$A$1=2),table!H$5:S$5,table!A$5:AA$5))),12)</f>
        <v>12</v>
      </c>
      <c r="AG14" s="98"/>
      <c r="AH14" s="99" t="s">
        <v>170</v>
      </c>
      <c r="AI14" s="97">
        <f t="array" ref="AI14">MIN(5+MIN(IF(IF(table!$A$1=1,table!$H$17:$S$27,IF(table!$A$1=2,table!$H$11:$S$33,IF(table!$A$1=3,table!$A$17:$AA$27,table!$A$11:$AA$33))),ABS(ROW()+3-IF(OR(table!$A$1=1,table!$A$1=3),ROW(table!$C$7:$C$17),ROW(table!$C$1:$C$23)))+IF(OR(table!$A$1=1,table!$A$1=2),table!H$6:S$6,table!A$6:AA$6))),12)</f>
        <v>12</v>
      </c>
      <c r="AJ14" s="98"/>
      <c r="AK14" s="99" t="s">
        <v>233</v>
      </c>
      <c r="AL14" s="97">
        <f t="array" ref="AL14">MIN(5+MIN(IF(IF(table!$A$1=1,table!$H$17:$S$27,IF(table!$A$1=2,table!$H$11:$S$33,IF(table!$A$1=3,table!$A$17:$AA$27,table!$A$11:$AA$33))),ABS(ROW()+3-IF(OR(table!$A$1=1,table!$A$1=3),ROW(table!$C$7:$C$17),ROW(table!$C$1:$C$23)))+IF(OR(table!$A$1=1,table!$A$1=2),table!H$7:S$7,table!A$7:AA$7))),12)</f>
        <v>12</v>
      </c>
      <c r="AM14" s="98"/>
      <c r="AN14" s="99" t="s">
        <v>241</v>
      </c>
      <c r="AO14" s="100">
        <f t="array" ref="AO14">MIN(5+MIN(IF(IF(table!$A$1=1,table!$H$17:$S$27,IF(table!$A$1=2,table!$H$11:$S$33,IF(table!$A$1=3,table!$A$17:$AA$27,table!$A$11:$AA$33))),ABS(ROW()+3-IF(OR(table!$A$1=1,table!$A$1=3),ROW(table!$C$7:$C$17),ROW(table!$C$1:$C$23)))+IF(OR(table!$A$1=1,table!$A$1=2),table!H$8:S$8,table!A$8:AA$8))),12)</f>
        <v>12</v>
      </c>
      <c r="AQ14" s="130" t="s">
        <v>493</v>
      </c>
      <c r="AR14" s="131"/>
      <c r="AS14" s="36" t="s">
        <v>50</v>
      </c>
    </row>
    <row r="15" spans="1:46" ht="22.5" customHeight="1" thickBot="1">
      <c r="A15" s="161" t="s">
        <v>6</v>
      </c>
      <c r="B15" s="162"/>
      <c r="C15" s="162"/>
      <c r="D15" s="162"/>
      <c r="E15" s="213" t="str">
        <f>IF(キャラシ!E15="","",キャラシ!E15)</f>
        <v/>
      </c>
      <c r="F15" s="213"/>
      <c r="G15" s="213"/>
      <c r="H15" s="213"/>
      <c r="I15" s="213"/>
      <c r="J15" s="293"/>
      <c r="K15" s="162" t="s">
        <v>7</v>
      </c>
      <c r="L15" s="162"/>
      <c r="M15" s="162"/>
      <c r="N15" s="162"/>
      <c r="O15" s="213" t="str">
        <f>IF(キャラシ!O15="","",キャラシ!O15)</f>
        <v/>
      </c>
      <c r="P15" s="213"/>
      <c r="Q15" s="213"/>
      <c r="R15" s="213"/>
      <c r="S15" s="213"/>
      <c r="T15" s="213"/>
      <c r="U15" s="214"/>
      <c r="AQ15" s="113" t="str">
        <f>IF(キャラシ!AK15="","",キャラシ!AK15)</f>
        <v/>
      </c>
      <c r="AR15" s="114"/>
      <c r="AS15" s="62" t="str">
        <f>IF(キャラシ!AM15="","",キャラシ!AM15)</f>
        <v/>
      </c>
    </row>
    <row r="16" spans="1:46" ht="22.5" customHeight="1" thickBot="1">
      <c r="A16" s="163" t="s">
        <v>8</v>
      </c>
      <c r="B16" s="164"/>
      <c r="C16" s="164"/>
      <c r="D16" s="164"/>
      <c r="E16" s="178" t="str">
        <f>IF(キャラシ!E16="","",キャラシ!E16)</f>
        <v/>
      </c>
      <c r="F16" s="179"/>
      <c r="G16" s="179"/>
      <c r="H16" s="179"/>
      <c r="I16" s="179"/>
      <c r="J16" s="180"/>
      <c r="K16" s="164" t="s">
        <v>9</v>
      </c>
      <c r="L16" s="164"/>
      <c r="M16" s="164"/>
      <c r="N16" s="164"/>
      <c r="O16" s="291" t="str">
        <f>IF(キャラシ!O16="","",キャラシ!O16)</f>
        <v/>
      </c>
      <c r="P16" s="291"/>
      <c r="Q16" s="291"/>
      <c r="R16" s="291"/>
      <c r="S16" s="291"/>
      <c r="T16" s="291"/>
      <c r="U16" s="292"/>
      <c r="W16" s="196" t="s">
        <v>129</v>
      </c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8"/>
      <c r="AQ16" s="125" t="s">
        <v>59</v>
      </c>
      <c r="AR16" s="126"/>
      <c r="AS16" s="127"/>
    </row>
    <row r="17" spans="1:45" ht="22.5" customHeight="1" thickBot="1">
      <c r="A17" s="203" t="s">
        <v>10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5"/>
      <c r="W17" s="57"/>
      <c r="X17" s="258" t="s">
        <v>113</v>
      </c>
      <c r="Y17" s="289"/>
      <c r="Z17" s="290"/>
      <c r="AA17" s="258" t="s">
        <v>120</v>
      </c>
      <c r="AB17" s="289"/>
      <c r="AC17" s="289"/>
      <c r="AD17" s="289"/>
      <c r="AE17" s="289"/>
      <c r="AF17" s="289"/>
      <c r="AG17" s="289"/>
      <c r="AH17" s="289"/>
      <c r="AI17" s="289"/>
      <c r="AJ17" s="290"/>
      <c r="AK17" s="118" t="str">
        <f>キャラシ!AG17</f>
        <v>変調表</v>
      </c>
      <c r="AL17" s="282"/>
      <c r="AM17" s="119"/>
      <c r="AN17" s="258" t="s">
        <v>130</v>
      </c>
      <c r="AO17" s="259"/>
      <c r="AQ17" s="236" t="str">
        <f>IF(キャラシ!AK17="","",キャラシ!AK17)</f>
        <v/>
      </c>
      <c r="AR17" s="237"/>
      <c r="AS17" s="238"/>
    </row>
    <row r="18" spans="1:45" ht="22.5" customHeight="1" thickTop="1" thickBot="1">
      <c r="A18" s="157" t="s">
        <v>11</v>
      </c>
      <c r="B18" s="147"/>
      <c r="C18" s="147"/>
      <c r="D18" s="147"/>
      <c r="E18" s="147"/>
      <c r="F18" s="147" t="s">
        <v>421</v>
      </c>
      <c r="G18" s="147"/>
      <c r="H18" s="147"/>
      <c r="I18" s="147" t="s">
        <v>12</v>
      </c>
      <c r="J18" s="147"/>
      <c r="K18" s="147"/>
      <c r="L18" s="147" t="s">
        <v>14</v>
      </c>
      <c r="M18" s="147"/>
      <c r="N18" s="147"/>
      <c r="O18" s="147"/>
      <c r="P18" s="147"/>
      <c r="Q18" s="147"/>
      <c r="R18" s="147"/>
      <c r="S18" s="147"/>
      <c r="T18" s="147"/>
      <c r="U18" s="148"/>
      <c r="W18" s="56">
        <v>1</v>
      </c>
      <c r="X18" s="283" t="s">
        <v>114</v>
      </c>
      <c r="Y18" s="284"/>
      <c r="Z18" s="285"/>
      <c r="AA18" s="286" t="s">
        <v>245</v>
      </c>
      <c r="AB18" s="287"/>
      <c r="AC18" s="287"/>
      <c r="AD18" s="287"/>
      <c r="AE18" s="287"/>
      <c r="AF18" s="287"/>
      <c r="AG18" s="287"/>
      <c r="AH18" s="287"/>
      <c r="AI18" s="287"/>
      <c r="AJ18" s="288"/>
      <c r="AK18" s="120" t="str">
        <f>キャラシ!AG18</f>
        <v>故障:絡繰術</v>
      </c>
      <c r="AL18" s="281"/>
      <c r="AM18" s="121"/>
      <c r="AN18" s="260" t="s">
        <v>131</v>
      </c>
      <c r="AO18" s="261"/>
      <c r="AQ18" s="239"/>
      <c r="AR18" s="240"/>
      <c r="AS18" s="241"/>
    </row>
    <row r="19" spans="1:45" ht="22.5" customHeight="1" thickTop="1" thickBot="1">
      <c r="A19" s="165" t="str">
        <f>IF(キャラシ!A19="","",キャラシ!A19)</f>
        <v/>
      </c>
      <c r="B19" s="156"/>
      <c r="C19" s="156"/>
      <c r="D19" s="156"/>
      <c r="E19" s="156"/>
      <c r="F19" s="156" t="str">
        <f>IF(キャラシ!F19="","",キャラシ!F19)</f>
        <v/>
      </c>
      <c r="G19" s="156"/>
      <c r="H19" s="156"/>
      <c r="I19" s="156" t="str">
        <f>IF(キャラシ!I19="","",キャラシ!I19)</f>
        <v/>
      </c>
      <c r="J19" s="156"/>
      <c r="K19" s="156"/>
      <c r="L19" s="271" t="str">
        <f>IF(キャラシ!L19="","",キャラシ!L19)</f>
        <v/>
      </c>
      <c r="M19" s="272"/>
      <c r="N19" s="272"/>
      <c r="O19" s="272"/>
      <c r="P19" s="272"/>
      <c r="Q19" s="272"/>
      <c r="R19" s="272"/>
      <c r="S19" s="272"/>
      <c r="T19" s="272"/>
      <c r="U19" s="273"/>
      <c r="W19" s="54">
        <v>2</v>
      </c>
      <c r="X19" s="277" t="s">
        <v>115</v>
      </c>
      <c r="Y19" s="278"/>
      <c r="Z19" s="279"/>
      <c r="AA19" s="274" t="s">
        <v>246</v>
      </c>
      <c r="AB19" s="275"/>
      <c r="AC19" s="275"/>
      <c r="AD19" s="275"/>
      <c r="AE19" s="275"/>
      <c r="AF19" s="275"/>
      <c r="AG19" s="275"/>
      <c r="AH19" s="275"/>
      <c r="AI19" s="275"/>
      <c r="AJ19" s="276"/>
      <c r="AK19" s="120" t="str">
        <f>キャラシ!AG19</f>
        <v>マヒ:身体操術</v>
      </c>
      <c r="AL19" s="281"/>
      <c r="AM19" s="121"/>
      <c r="AN19" s="248" t="s">
        <v>132</v>
      </c>
      <c r="AO19" s="249"/>
    </row>
    <row r="20" spans="1:45" ht="22.5" customHeight="1" thickTop="1" thickBot="1">
      <c r="A20" s="155" t="str">
        <f>IF(キャラシ!A20="","",キャラシ!A20)</f>
        <v/>
      </c>
      <c r="B20" s="116"/>
      <c r="C20" s="116"/>
      <c r="D20" s="116"/>
      <c r="E20" s="116"/>
      <c r="F20" s="116" t="str">
        <f>IF(キャラシ!F20="","",キャラシ!F20)</f>
        <v/>
      </c>
      <c r="G20" s="116"/>
      <c r="H20" s="116"/>
      <c r="I20" s="116" t="str">
        <f>IF(キャラシ!I20="","",キャラシ!I20)</f>
        <v/>
      </c>
      <c r="J20" s="116"/>
      <c r="K20" s="116"/>
      <c r="L20" s="117" t="str">
        <f>IF(キャラシ!L20="","",キャラシ!L20)</f>
        <v/>
      </c>
      <c r="M20" s="117"/>
      <c r="N20" s="117"/>
      <c r="O20" s="117"/>
      <c r="P20" s="117"/>
      <c r="Q20" s="117"/>
      <c r="R20" s="117"/>
      <c r="S20" s="117"/>
      <c r="T20" s="117"/>
      <c r="U20" s="151"/>
      <c r="W20" s="54">
        <v>3</v>
      </c>
      <c r="X20" s="277" t="s">
        <v>116</v>
      </c>
      <c r="Y20" s="278"/>
      <c r="Z20" s="279"/>
      <c r="AA20" s="274" t="s">
        <v>247</v>
      </c>
      <c r="AB20" s="275"/>
      <c r="AC20" s="275"/>
      <c r="AD20" s="275"/>
      <c r="AE20" s="275"/>
      <c r="AF20" s="275"/>
      <c r="AG20" s="275"/>
      <c r="AH20" s="275"/>
      <c r="AI20" s="275"/>
      <c r="AJ20" s="276"/>
      <c r="AK20" s="120" t="str">
        <f>キャラシ!AG20</f>
        <v>重傷:生存術</v>
      </c>
      <c r="AL20" s="281"/>
      <c r="AM20" s="121"/>
      <c r="AN20" s="248" t="s">
        <v>133</v>
      </c>
      <c r="AO20" s="249"/>
      <c r="AQ20" s="39" t="s">
        <v>66</v>
      </c>
    </row>
    <row r="21" spans="1:45" ht="22.5" customHeight="1" thickTop="1" thickBot="1">
      <c r="A21" s="155" t="str">
        <f>IF(キャラシ!A21="","",キャラシ!A21)</f>
        <v/>
      </c>
      <c r="B21" s="116"/>
      <c r="C21" s="116"/>
      <c r="D21" s="116"/>
      <c r="E21" s="116"/>
      <c r="F21" s="116" t="str">
        <f>IF(キャラシ!F21="","",キャラシ!F21)</f>
        <v/>
      </c>
      <c r="G21" s="116"/>
      <c r="H21" s="116"/>
      <c r="I21" s="116" t="str">
        <f>IF(キャラシ!I21="","",キャラシ!I21)</f>
        <v/>
      </c>
      <c r="J21" s="116"/>
      <c r="K21" s="116"/>
      <c r="L21" s="117" t="str">
        <f>IF(キャラシ!L21="","",キャラシ!L21)</f>
        <v/>
      </c>
      <c r="M21" s="117"/>
      <c r="N21" s="117"/>
      <c r="O21" s="117"/>
      <c r="P21" s="117"/>
      <c r="Q21" s="117"/>
      <c r="R21" s="117"/>
      <c r="S21" s="117"/>
      <c r="T21" s="117"/>
      <c r="U21" s="151"/>
      <c r="W21" s="54">
        <v>4</v>
      </c>
      <c r="X21" s="277" t="s">
        <v>117</v>
      </c>
      <c r="Y21" s="278"/>
      <c r="Z21" s="279"/>
      <c r="AA21" s="274" t="s">
        <v>248</v>
      </c>
      <c r="AB21" s="275"/>
      <c r="AC21" s="275"/>
      <c r="AD21" s="275"/>
      <c r="AE21" s="275"/>
      <c r="AF21" s="275"/>
      <c r="AG21" s="275"/>
      <c r="AH21" s="275"/>
      <c r="AI21" s="275"/>
      <c r="AJ21" s="276"/>
      <c r="AK21" s="120" t="str">
        <f>キャラシ!AG21</f>
        <v>行方不明:経済力</v>
      </c>
      <c r="AL21" s="281"/>
      <c r="AM21" s="121"/>
      <c r="AN21" s="248" t="s">
        <v>134</v>
      </c>
      <c r="AO21" s="249"/>
      <c r="AQ21" s="29" t="s">
        <v>51</v>
      </c>
      <c r="AR21" s="64" t="str">
        <f>IF(キャラシ!AL21="","",キャラシ!AL21)</f>
        <v/>
      </c>
      <c r="AS21" s="30" t="s">
        <v>52</v>
      </c>
    </row>
    <row r="22" spans="1:45" ht="22.5" customHeight="1" thickTop="1">
      <c r="A22" s="155" t="str">
        <f>IF(キャラシ!A22="","",キャラシ!A22)</f>
        <v/>
      </c>
      <c r="B22" s="116"/>
      <c r="C22" s="116"/>
      <c r="D22" s="116"/>
      <c r="E22" s="116"/>
      <c r="F22" s="116" t="str">
        <f>IF(キャラシ!F22="","",キャラシ!F22)</f>
        <v/>
      </c>
      <c r="G22" s="116"/>
      <c r="H22" s="116"/>
      <c r="I22" s="116" t="str">
        <f>IF(キャラシ!I22="","",キャラシ!I22)</f>
        <v/>
      </c>
      <c r="J22" s="116"/>
      <c r="K22" s="116"/>
      <c r="L22" s="117" t="str">
        <f>IF(キャラシ!L22="","",キャラシ!L22)</f>
        <v/>
      </c>
      <c r="M22" s="117"/>
      <c r="N22" s="117"/>
      <c r="O22" s="117"/>
      <c r="P22" s="117"/>
      <c r="Q22" s="117"/>
      <c r="R22" s="117"/>
      <c r="S22" s="117"/>
      <c r="T22" s="117"/>
      <c r="U22" s="151"/>
      <c r="V22" s="11"/>
      <c r="W22" s="54">
        <v>5</v>
      </c>
      <c r="X22" s="277" t="s">
        <v>118</v>
      </c>
      <c r="Y22" s="278"/>
      <c r="Z22" s="279"/>
      <c r="AA22" s="274" t="s">
        <v>249</v>
      </c>
      <c r="AB22" s="275"/>
      <c r="AC22" s="275"/>
      <c r="AD22" s="275"/>
      <c r="AE22" s="275"/>
      <c r="AF22" s="275"/>
      <c r="AG22" s="275"/>
      <c r="AH22" s="275"/>
      <c r="AI22" s="275"/>
      <c r="AJ22" s="276"/>
      <c r="AK22" s="120" t="str">
        <f>キャラシ!AG22</f>
        <v>忘却:記憶術</v>
      </c>
      <c r="AL22" s="281"/>
      <c r="AM22" s="121"/>
      <c r="AN22" s="248" t="s">
        <v>135</v>
      </c>
      <c r="AO22" s="249"/>
      <c r="AQ22" s="31" t="s">
        <v>53</v>
      </c>
      <c r="AR22" s="65" t="str">
        <f>IF(キャラシ!AL22="","",キャラシ!AL22)</f>
        <v/>
      </c>
      <c r="AS22" s="32" t="s">
        <v>52</v>
      </c>
    </row>
    <row r="23" spans="1:45" ht="22.5" customHeight="1" thickBot="1">
      <c r="A23" s="201" t="str">
        <f>IF(キャラシ!A23="","",キャラシ!A23)</f>
        <v/>
      </c>
      <c r="B23" s="181"/>
      <c r="C23" s="181"/>
      <c r="D23" s="181"/>
      <c r="E23" s="181"/>
      <c r="F23" s="181" t="str">
        <f>IF(キャラシ!F23="","",キャラシ!F23)</f>
        <v/>
      </c>
      <c r="G23" s="181"/>
      <c r="H23" s="181"/>
      <c r="I23" s="181" t="str">
        <f>IF(キャラシ!I23="","",キャラシ!I23)</f>
        <v/>
      </c>
      <c r="J23" s="181"/>
      <c r="K23" s="181"/>
      <c r="L23" s="159" t="str">
        <f>IF(キャラシ!L23="","",キャラシ!L23)</f>
        <v/>
      </c>
      <c r="M23" s="159"/>
      <c r="N23" s="159"/>
      <c r="O23" s="159"/>
      <c r="P23" s="159"/>
      <c r="Q23" s="159"/>
      <c r="R23" s="159"/>
      <c r="S23" s="159"/>
      <c r="T23" s="159"/>
      <c r="U23" s="160"/>
      <c r="V23" s="14"/>
      <c r="W23" s="55">
        <v>6</v>
      </c>
      <c r="X23" s="268" t="s">
        <v>119</v>
      </c>
      <c r="Y23" s="269"/>
      <c r="Z23" s="270"/>
      <c r="AA23" s="265" t="s">
        <v>121</v>
      </c>
      <c r="AB23" s="266"/>
      <c r="AC23" s="266"/>
      <c r="AD23" s="266"/>
      <c r="AE23" s="266"/>
      <c r="AF23" s="266"/>
      <c r="AG23" s="266"/>
      <c r="AH23" s="266"/>
      <c r="AI23" s="266"/>
      <c r="AJ23" s="267"/>
      <c r="AK23" s="122" t="str">
        <f>キャラシ!AG23</f>
        <v>呪い:呪術</v>
      </c>
      <c r="AL23" s="280"/>
      <c r="AM23" s="123"/>
      <c r="AN23" s="246" t="s">
        <v>136</v>
      </c>
      <c r="AO23" s="247"/>
      <c r="AQ23" s="41" t="s">
        <v>54</v>
      </c>
      <c r="AR23" s="66" t="str">
        <f>IF(キャラシ!AL23="","",キャラシ!AL23)</f>
        <v/>
      </c>
      <c r="AS23" s="42" t="s">
        <v>52</v>
      </c>
    </row>
    <row r="24" spans="1:45" ht="22.5" customHeight="1" thickBot="1">
      <c r="A24" s="262" t="s">
        <v>74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4"/>
      <c r="AQ24" s="40" t="s">
        <v>60</v>
      </c>
      <c r="AR24" s="67" t="str">
        <f>IF(キャラシ!AL24="","",キャラシ!AL24)</f>
        <v/>
      </c>
      <c r="AS24" s="75" t="s">
        <v>52</v>
      </c>
    </row>
    <row r="25" spans="1:45" ht="22.15" customHeight="1">
      <c r="A25" s="221" t="s">
        <v>45</v>
      </c>
      <c r="B25" s="195"/>
      <c r="C25" s="195"/>
      <c r="D25" s="195"/>
      <c r="E25" s="195"/>
      <c r="F25" s="195"/>
      <c r="G25" s="195"/>
      <c r="H25" s="195" t="s">
        <v>47</v>
      </c>
      <c r="I25" s="195"/>
      <c r="J25" s="195"/>
      <c r="K25" s="222" t="s">
        <v>50</v>
      </c>
      <c r="L25" s="222"/>
      <c r="M25" s="222"/>
      <c r="N25" s="222"/>
      <c r="O25" s="195" t="s">
        <v>46</v>
      </c>
      <c r="P25" s="223"/>
      <c r="Q25" s="223"/>
      <c r="R25" s="195" t="s">
        <v>48</v>
      </c>
      <c r="S25" s="195"/>
      <c r="T25" s="195"/>
      <c r="U25" s="195" t="s">
        <v>49</v>
      </c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256" t="s">
        <v>302</v>
      </c>
      <c r="AO25" s="257"/>
      <c r="AQ25" s="31" t="s">
        <v>61</v>
      </c>
      <c r="AR25" s="65" t="str">
        <f>IF(キャラシ!AL25="","",キャラシ!AL25)</f>
        <v/>
      </c>
      <c r="AS25" s="32" t="s">
        <v>52</v>
      </c>
    </row>
    <row r="26" spans="1:45" ht="22.15" customHeight="1">
      <c r="A26" s="155" t="str">
        <f>IF(キャラシ!A26="","",キャラシ!A26)</f>
        <v>接近戦攻撃※</v>
      </c>
      <c r="B26" s="116"/>
      <c r="C26" s="116"/>
      <c r="D26" s="116"/>
      <c r="E26" s="116"/>
      <c r="F26" s="116"/>
      <c r="G26" s="116"/>
      <c r="H26" s="116" t="str">
        <f>IF(キャラシ!H26="","",キャラシ!H26)</f>
        <v>攻撃</v>
      </c>
      <c r="I26" s="116"/>
      <c r="J26" s="116"/>
      <c r="K26" s="124" t="str">
        <f>IF(キャラシ!K26="","",キャラシ!K26)</f>
        <v>※自由</v>
      </c>
      <c r="L26" s="124"/>
      <c r="M26" s="124"/>
      <c r="N26" s="124"/>
      <c r="O26" s="116">
        <f>IF(キャラシ!O26="","",キャラシ!O26)</f>
        <v>1</v>
      </c>
      <c r="P26" s="116"/>
      <c r="Q26" s="116"/>
      <c r="R26" s="116" t="str">
        <f>IF(キャラシ!R26="","",キャラシ!R26)</f>
        <v>なし</v>
      </c>
      <c r="S26" s="116"/>
      <c r="T26" s="116"/>
      <c r="U26" s="144" t="str">
        <f>IF(キャラシ!U26="","",キャラシ!U26)</f>
        <v>接近戦。攻撃が成功すると、目標に接近戦ダメージを1点与えることができる。</v>
      </c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6"/>
      <c r="AN26" s="242" t="str">
        <f>IF(キャラシ!AI26="","",キャラシ!AI26)</f>
        <v/>
      </c>
      <c r="AO26" s="243"/>
      <c r="AQ26" s="31" t="s">
        <v>62</v>
      </c>
      <c r="AR26" s="65" t="str">
        <f>IF(キャラシ!AL26="","",キャラシ!AL26)</f>
        <v/>
      </c>
      <c r="AS26" s="89"/>
    </row>
    <row r="27" spans="1:45" ht="31.5" customHeight="1">
      <c r="A27" s="155" t="str">
        <f>IF(キャラシ!A27="","",キャラシ!A27)</f>
        <v/>
      </c>
      <c r="B27" s="116"/>
      <c r="C27" s="116"/>
      <c r="D27" s="116"/>
      <c r="E27" s="116"/>
      <c r="F27" s="116"/>
      <c r="G27" s="116"/>
      <c r="H27" s="116" t="str">
        <f>IF(キャラシ!H27="","",キャラシ!H27)</f>
        <v/>
      </c>
      <c r="I27" s="116"/>
      <c r="J27" s="116"/>
      <c r="K27" s="124" t="str">
        <f>IF(キャラシ!K27="","",キャラシ!K27)</f>
        <v/>
      </c>
      <c r="L27" s="124"/>
      <c r="M27" s="124"/>
      <c r="N27" s="124"/>
      <c r="O27" s="116" t="str">
        <f>IF(キャラシ!O27="","",キャラシ!O27)</f>
        <v/>
      </c>
      <c r="P27" s="116"/>
      <c r="Q27" s="116"/>
      <c r="R27" s="116" t="str">
        <f>IF(キャラシ!R27="","",キャラシ!R27)</f>
        <v/>
      </c>
      <c r="S27" s="116"/>
      <c r="T27" s="116"/>
      <c r="U27" s="115" t="str">
        <f>IF(キャラシ!U27="","",キャラシ!U27)</f>
        <v/>
      </c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242" t="str">
        <f>IF(キャラシ!AI27="","",キャラシ!AI27)</f>
        <v/>
      </c>
      <c r="AO27" s="243"/>
      <c r="AQ27" s="31" t="s">
        <v>63</v>
      </c>
      <c r="AR27" s="65" t="str">
        <f>IF(キャラシ!AL27="","",キャラシ!AL27)</f>
        <v/>
      </c>
      <c r="AS27" s="89"/>
    </row>
    <row r="28" spans="1:45" ht="31.5" customHeight="1">
      <c r="A28" s="155" t="str">
        <f>IF(キャラシ!A28="","",キャラシ!A28)</f>
        <v/>
      </c>
      <c r="B28" s="116"/>
      <c r="C28" s="116"/>
      <c r="D28" s="116"/>
      <c r="E28" s="116"/>
      <c r="F28" s="116"/>
      <c r="G28" s="116"/>
      <c r="H28" s="116" t="str">
        <f>IF(キャラシ!H28="","",キャラシ!H28)</f>
        <v/>
      </c>
      <c r="I28" s="116"/>
      <c r="J28" s="116"/>
      <c r="K28" s="124" t="str">
        <f>IF(キャラシ!K28="","",キャラシ!K28)</f>
        <v/>
      </c>
      <c r="L28" s="124"/>
      <c r="M28" s="124"/>
      <c r="N28" s="124"/>
      <c r="O28" s="116" t="str">
        <f>IF(キャラシ!O28="","",キャラシ!O28)</f>
        <v/>
      </c>
      <c r="P28" s="116"/>
      <c r="Q28" s="116"/>
      <c r="R28" s="116" t="str">
        <f>IF(キャラシ!R28="","",キャラシ!R28)</f>
        <v/>
      </c>
      <c r="S28" s="116"/>
      <c r="T28" s="116"/>
      <c r="U28" s="115" t="str">
        <f>IF(キャラシ!U28="","",キャラシ!U28)</f>
        <v/>
      </c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242" t="str">
        <f>IF(キャラシ!AI28="","",キャラシ!AI28)</f>
        <v/>
      </c>
      <c r="AO28" s="243"/>
      <c r="AQ28" s="31" t="s">
        <v>64</v>
      </c>
      <c r="AR28" s="65" t="str">
        <f>IF(キャラシ!AL28="","",キャラシ!AL28)</f>
        <v/>
      </c>
      <c r="AS28" s="32" t="s">
        <v>52</v>
      </c>
    </row>
    <row r="29" spans="1:45" ht="31.5" customHeight="1" thickBot="1">
      <c r="A29" s="155" t="str">
        <f>IF(キャラシ!A29="","",キャラシ!A29)</f>
        <v/>
      </c>
      <c r="B29" s="116"/>
      <c r="C29" s="116"/>
      <c r="D29" s="116"/>
      <c r="E29" s="116"/>
      <c r="F29" s="116"/>
      <c r="G29" s="116"/>
      <c r="H29" s="116" t="str">
        <f>IF(キャラシ!H29="","",キャラシ!H29)</f>
        <v/>
      </c>
      <c r="I29" s="116"/>
      <c r="J29" s="116"/>
      <c r="K29" s="124" t="str">
        <f>IF(キャラシ!K29="","",キャラシ!K29)</f>
        <v/>
      </c>
      <c r="L29" s="124"/>
      <c r="M29" s="124"/>
      <c r="N29" s="124"/>
      <c r="O29" s="116" t="str">
        <f>IF(キャラシ!O29="","",キャラシ!O29)</f>
        <v/>
      </c>
      <c r="P29" s="116"/>
      <c r="Q29" s="116"/>
      <c r="R29" s="116" t="str">
        <f>IF(キャラシ!R29="","",キャラシ!R29)</f>
        <v/>
      </c>
      <c r="S29" s="116"/>
      <c r="T29" s="116"/>
      <c r="U29" s="115" t="str">
        <f>IF(キャラシ!U29="","",キャラシ!U29)</f>
        <v/>
      </c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242" t="str">
        <f>IF(キャラシ!AI29="","",キャラシ!AI29)</f>
        <v/>
      </c>
      <c r="AO29" s="243"/>
      <c r="AQ29" s="38" t="s">
        <v>65</v>
      </c>
      <c r="AR29" s="63" t="str">
        <f>IF(キャラシ!AL29="","",キャラシ!AL29)</f>
        <v/>
      </c>
      <c r="AS29" s="90"/>
    </row>
    <row r="30" spans="1:45" ht="31.5" customHeight="1" thickBot="1">
      <c r="A30" s="155" t="str">
        <f>IF(キャラシ!A30="","",キャラシ!A30)</f>
        <v/>
      </c>
      <c r="B30" s="116"/>
      <c r="C30" s="116"/>
      <c r="D30" s="116"/>
      <c r="E30" s="116"/>
      <c r="F30" s="116"/>
      <c r="G30" s="116"/>
      <c r="H30" s="116" t="str">
        <f>IF(キャラシ!H30="","",キャラシ!H30)</f>
        <v/>
      </c>
      <c r="I30" s="116"/>
      <c r="J30" s="116"/>
      <c r="K30" s="124" t="str">
        <f>IF(キャラシ!K30="","",キャラシ!K30)</f>
        <v/>
      </c>
      <c r="L30" s="124"/>
      <c r="M30" s="124"/>
      <c r="N30" s="124"/>
      <c r="O30" s="116" t="str">
        <f>IF(キャラシ!O30="","",キャラシ!O30)</f>
        <v/>
      </c>
      <c r="P30" s="116"/>
      <c r="Q30" s="116"/>
      <c r="R30" s="116" t="str">
        <f>IF(キャラシ!R30="","",キャラシ!R30)</f>
        <v/>
      </c>
      <c r="S30" s="116"/>
      <c r="T30" s="116"/>
      <c r="U30" s="115" t="str">
        <f>IF(キャラシ!U30="","",キャラシ!U30)</f>
        <v/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242" t="str">
        <f>IF(キャラシ!AI30="","",キャラシ!AI30)</f>
        <v/>
      </c>
      <c r="AO30" s="243"/>
      <c r="AQ30" s="39" t="s">
        <v>73</v>
      </c>
    </row>
    <row r="31" spans="1:45" ht="31.5" customHeight="1">
      <c r="A31" s="155" t="str">
        <f>IF(キャラシ!A31="","",キャラシ!A31)</f>
        <v/>
      </c>
      <c r="B31" s="116"/>
      <c r="C31" s="116"/>
      <c r="D31" s="116"/>
      <c r="E31" s="116"/>
      <c r="F31" s="116"/>
      <c r="G31" s="116"/>
      <c r="H31" s="116" t="str">
        <f>IF(キャラシ!H31="","",キャラシ!H31)</f>
        <v/>
      </c>
      <c r="I31" s="116"/>
      <c r="J31" s="116"/>
      <c r="K31" s="124" t="str">
        <f>IF(キャラシ!K31="","",キャラシ!K31)</f>
        <v/>
      </c>
      <c r="L31" s="124"/>
      <c r="M31" s="124"/>
      <c r="N31" s="124"/>
      <c r="O31" s="116" t="str">
        <f>IF(キャラシ!O31="","",キャラシ!O31)</f>
        <v/>
      </c>
      <c r="P31" s="116"/>
      <c r="Q31" s="116"/>
      <c r="R31" s="116" t="str">
        <f>IF(キャラシ!R31="","",キャラシ!R31)</f>
        <v/>
      </c>
      <c r="S31" s="116"/>
      <c r="T31" s="116"/>
      <c r="U31" s="115" t="str">
        <f>IF(キャラシ!U31="","",キャラシ!U31)</f>
        <v/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242" t="str">
        <f>IF(キャラシ!AI31="","",キャラシ!AI31)</f>
        <v/>
      </c>
      <c r="AO31" s="243"/>
      <c r="AQ31" s="135" t="str">
        <f>IF(キャラシ!AK31="","",キャラシ!AK31)</f>
        <v/>
      </c>
      <c r="AR31" s="136"/>
      <c r="AS31" s="137"/>
    </row>
    <row r="32" spans="1:45" ht="31.5" customHeight="1">
      <c r="A32" s="155" t="str">
        <f>IF(キャラシ!A32="","",キャラシ!A32)</f>
        <v/>
      </c>
      <c r="B32" s="116"/>
      <c r="C32" s="116"/>
      <c r="D32" s="116"/>
      <c r="E32" s="116"/>
      <c r="F32" s="116"/>
      <c r="G32" s="116"/>
      <c r="H32" s="116" t="str">
        <f>IF(キャラシ!H32="","",キャラシ!H32)</f>
        <v/>
      </c>
      <c r="I32" s="116"/>
      <c r="J32" s="116"/>
      <c r="K32" s="124" t="str">
        <f>IF(キャラシ!K32="","",キャラシ!K32)</f>
        <v/>
      </c>
      <c r="L32" s="124"/>
      <c r="M32" s="124"/>
      <c r="N32" s="124"/>
      <c r="O32" s="116" t="str">
        <f>IF(キャラシ!O32="","",キャラシ!O32)</f>
        <v/>
      </c>
      <c r="P32" s="116"/>
      <c r="Q32" s="116"/>
      <c r="R32" s="116" t="str">
        <f>IF(キャラシ!R32="","",キャラシ!R32)</f>
        <v/>
      </c>
      <c r="S32" s="116"/>
      <c r="T32" s="116"/>
      <c r="U32" s="115" t="str">
        <f>IF(キャラシ!U32="","",キャラシ!U32)</f>
        <v/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242" t="str">
        <f>IF(キャラシ!AI32="","",キャラシ!AI32)</f>
        <v/>
      </c>
      <c r="AO32" s="243"/>
      <c r="AQ32" s="138"/>
      <c r="AR32" s="139"/>
      <c r="AS32" s="140"/>
    </row>
    <row r="33" spans="1:45" ht="31.5" customHeight="1">
      <c r="A33" s="155" t="str">
        <f>IF(キャラシ!A33="","",キャラシ!A33)</f>
        <v/>
      </c>
      <c r="B33" s="116"/>
      <c r="C33" s="116"/>
      <c r="D33" s="116"/>
      <c r="E33" s="116"/>
      <c r="F33" s="116"/>
      <c r="G33" s="116"/>
      <c r="H33" s="116" t="str">
        <f>IF(キャラシ!H33="","",キャラシ!H33)</f>
        <v/>
      </c>
      <c r="I33" s="116"/>
      <c r="J33" s="116"/>
      <c r="K33" s="124" t="str">
        <f>IF(キャラシ!K33="","",キャラシ!K33)</f>
        <v/>
      </c>
      <c r="L33" s="124"/>
      <c r="M33" s="124"/>
      <c r="N33" s="124"/>
      <c r="O33" s="116" t="str">
        <f>IF(キャラシ!O33="","",キャラシ!O33)</f>
        <v/>
      </c>
      <c r="P33" s="116"/>
      <c r="Q33" s="116"/>
      <c r="R33" s="116" t="str">
        <f>IF(キャラシ!R33="","",キャラシ!R33)</f>
        <v/>
      </c>
      <c r="S33" s="116"/>
      <c r="T33" s="116"/>
      <c r="U33" s="115" t="str">
        <f>IF(キャラシ!U33="","",キャラシ!U33)</f>
        <v/>
      </c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242" t="str">
        <f>IF(キャラシ!AI33="","",キャラシ!AI33)</f>
        <v/>
      </c>
      <c r="AO33" s="243"/>
      <c r="AQ33" s="138"/>
      <c r="AR33" s="139"/>
      <c r="AS33" s="140"/>
    </row>
    <row r="34" spans="1:45" ht="31.5" customHeight="1" thickBot="1">
      <c r="A34" s="201" t="str">
        <f>IF(キャラシ!A34="","",キャラシ!A34)</f>
        <v/>
      </c>
      <c r="B34" s="181"/>
      <c r="C34" s="181"/>
      <c r="D34" s="181"/>
      <c r="E34" s="181"/>
      <c r="F34" s="181"/>
      <c r="G34" s="181"/>
      <c r="H34" s="181" t="str">
        <f>IF(キャラシ!H34="","",キャラシ!H34)</f>
        <v/>
      </c>
      <c r="I34" s="181"/>
      <c r="J34" s="181"/>
      <c r="K34" s="250" t="str">
        <f>IF(キャラシ!K34="","",キャラシ!K34)</f>
        <v/>
      </c>
      <c r="L34" s="250"/>
      <c r="M34" s="250"/>
      <c r="N34" s="250"/>
      <c r="O34" s="181" t="str">
        <f>IF(キャラシ!O34="","",キャラシ!O34)</f>
        <v/>
      </c>
      <c r="P34" s="181"/>
      <c r="Q34" s="181"/>
      <c r="R34" s="181" t="str">
        <f>IF(キャラシ!R34="","",キャラシ!R34)</f>
        <v/>
      </c>
      <c r="S34" s="181"/>
      <c r="T34" s="181"/>
      <c r="U34" s="220" t="str">
        <f>IF(キャラシ!U34="","",キャラシ!U34)</f>
        <v/>
      </c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44" t="str">
        <f>IF(キャラシ!AI34="","",キャラシ!AI34)</f>
        <v/>
      </c>
      <c r="AO34" s="245"/>
      <c r="AQ34" s="141"/>
      <c r="AR34" s="142"/>
      <c r="AS34" s="143"/>
    </row>
    <row r="35" spans="1:45" ht="22.15" customHeight="1">
      <c r="E35" s="11"/>
    </row>
    <row r="36" spans="1:45" ht="22.15" customHeight="1"/>
    <row r="37" spans="1:45" ht="22.15" customHeight="1"/>
    <row r="38" spans="1:45" ht="22.15" customHeight="1"/>
    <row r="39" spans="1:45" ht="22.15" customHeight="1">
      <c r="AR39" s="27"/>
      <c r="AS39" s="27"/>
    </row>
    <row r="40" spans="1:45" ht="22.15" customHeight="1">
      <c r="AR40" s="27"/>
      <c r="AS40" s="27"/>
    </row>
    <row r="41" spans="1:45" ht="15" customHeight="1">
      <c r="AR41" s="27"/>
      <c r="AS41" s="27"/>
    </row>
    <row r="42" spans="1:45" ht="15" customHeight="1">
      <c r="AR42" s="11"/>
      <c r="AS42" s="11"/>
    </row>
    <row r="43" spans="1:45" ht="15" customHeight="1">
      <c r="AR43" s="11"/>
      <c r="AS43" s="11"/>
    </row>
    <row r="44" spans="1:45" ht="15" customHeight="1">
      <c r="V44" s="11"/>
      <c r="W44" s="11"/>
      <c r="X44" s="11"/>
      <c r="Y44" s="11"/>
      <c r="AR44" s="11"/>
      <c r="AS44" s="11"/>
    </row>
    <row r="45" spans="1:45" ht="15" customHeight="1">
      <c r="V45" s="11"/>
      <c r="W45" s="11"/>
      <c r="X45" s="11"/>
      <c r="Y45" s="11"/>
      <c r="Z45" s="28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</row>
    <row r="46" spans="1:45" ht="15" customHeight="1">
      <c r="V46" s="11"/>
      <c r="W46" s="11"/>
      <c r="X46" s="11"/>
      <c r="Y46" s="11"/>
      <c r="Z46" s="28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</row>
    <row r="47" spans="1:45" ht="15" customHeight="1">
      <c r="Z47" s="28"/>
    </row>
    <row r="48" spans="1:45" ht="15" customHeight="1">
      <c r="Z48" s="28"/>
    </row>
    <row r="49" spans="26:26" ht="15" customHeight="1">
      <c r="Z49" s="28"/>
    </row>
    <row r="50" spans="26:26" ht="15" customHeight="1">
      <c r="Z50" s="28"/>
    </row>
    <row r="51" spans="26:26" ht="15" customHeight="1">
      <c r="Z51" s="28"/>
    </row>
    <row r="52" spans="26:26" ht="15" customHeight="1">
      <c r="Z52" s="28"/>
    </row>
    <row r="53" spans="26:26" ht="15" customHeight="1">
      <c r="Z53" s="28"/>
    </row>
    <row r="54" spans="26:26" ht="15" customHeight="1">
      <c r="Z54" s="28"/>
    </row>
    <row r="55" spans="26:26" ht="15" customHeight="1">
      <c r="Z55" s="28"/>
    </row>
    <row r="56" spans="26:26" ht="15" customHeight="1">
      <c r="Z56" s="28"/>
    </row>
    <row r="57" spans="26:26" ht="15" customHeight="1">
      <c r="Z57" s="28"/>
    </row>
    <row r="58" spans="26:26" ht="15" customHeight="1">
      <c r="Z58" s="28"/>
    </row>
    <row r="59" spans="26:26" ht="15" customHeight="1">
      <c r="Z59" s="28"/>
    </row>
    <row r="60" spans="26:26" ht="15" customHeight="1">
      <c r="Z60" s="28"/>
    </row>
  </sheetData>
  <mergeCells count="171">
    <mergeCell ref="A11:D11"/>
    <mergeCell ref="E11:J11"/>
    <mergeCell ref="K11:N11"/>
    <mergeCell ref="O11:U11"/>
    <mergeCell ref="AQ11:AS12"/>
    <mergeCell ref="A12:D12"/>
    <mergeCell ref="E12:J12"/>
    <mergeCell ref="AQ2:AR2"/>
    <mergeCell ref="AQ3:AR3"/>
    <mergeCell ref="AQ4:AS4"/>
    <mergeCell ref="AQ5:AS6"/>
    <mergeCell ref="AQ8:AR8"/>
    <mergeCell ref="AQ9:AR9"/>
    <mergeCell ref="K12:N12"/>
    <mergeCell ref="O12:U12"/>
    <mergeCell ref="A1:D1"/>
    <mergeCell ref="E1:U10"/>
    <mergeCell ref="W1:AO1"/>
    <mergeCell ref="A2:C10"/>
    <mergeCell ref="D2:D10"/>
    <mergeCell ref="Y3:Z3"/>
    <mergeCell ref="AB3:AC3"/>
    <mergeCell ref="AE3:AF3"/>
    <mergeCell ref="AH3:AI3"/>
    <mergeCell ref="A16:D16"/>
    <mergeCell ref="E16:J16"/>
    <mergeCell ref="K16:N16"/>
    <mergeCell ref="O16:U16"/>
    <mergeCell ref="AQ15:AR15"/>
    <mergeCell ref="A13:D13"/>
    <mergeCell ref="E13:U13"/>
    <mergeCell ref="A15:D15"/>
    <mergeCell ref="E15:J15"/>
    <mergeCell ref="K15:N15"/>
    <mergeCell ref="O15:U15"/>
    <mergeCell ref="W16:AO16"/>
    <mergeCell ref="AQ16:AS16"/>
    <mergeCell ref="A14:D14"/>
    <mergeCell ref="E14:U14"/>
    <mergeCell ref="AK23:AM23"/>
    <mergeCell ref="AK22:AM22"/>
    <mergeCell ref="AK21:AM21"/>
    <mergeCell ref="AK20:AM20"/>
    <mergeCell ref="AK19:AM19"/>
    <mergeCell ref="AK18:AM18"/>
    <mergeCell ref="AK17:AM17"/>
    <mergeCell ref="AA21:AJ21"/>
    <mergeCell ref="X21:Z21"/>
    <mergeCell ref="AA22:AJ22"/>
    <mergeCell ref="X22:Z22"/>
    <mergeCell ref="X18:Z18"/>
    <mergeCell ref="AA18:AJ18"/>
    <mergeCell ref="X17:Z17"/>
    <mergeCell ref="AA17:AJ17"/>
    <mergeCell ref="AA19:AJ19"/>
    <mergeCell ref="X19:Z19"/>
    <mergeCell ref="I21:K21"/>
    <mergeCell ref="L21:U21"/>
    <mergeCell ref="A20:E20"/>
    <mergeCell ref="F20:H20"/>
    <mergeCell ref="I20:K20"/>
    <mergeCell ref="L20:U20"/>
    <mergeCell ref="AA20:AJ20"/>
    <mergeCell ref="X20:Z20"/>
    <mergeCell ref="A21:E21"/>
    <mergeCell ref="F21:H21"/>
    <mergeCell ref="A19:E19"/>
    <mergeCell ref="F19:H19"/>
    <mergeCell ref="I19:K19"/>
    <mergeCell ref="L19:U19"/>
    <mergeCell ref="A17:U17"/>
    <mergeCell ref="A18:E18"/>
    <mergeCell ref="F18:H18"/>
    <mergeCell ref="I18:K18"/>
    <mergeCell ref="L18:U18"/>
    <mergeCell ref="O27:Q27"/>
    <mergeCell ref="R27:T27"/>
    <mergeCell ref="U27:AM27"/>
    <mergeCell ref="A26:G26"/>
    <mergeCell ref="H26:J26"/>
    <mergeCell ref="K26:N26"/>
    <mergeCell ref="O26:Q26"/>
    <mergeCell ref="R26:T26"/>
    <mergeCell ref="U26:AM26"/>
    <mergeCell ref="F23:H23"/>
    <mergeCell ref="I23:K23"/>
    <mergeCell ref="L23:U23"/>
    <mergeCell ref="A22:E22"/>
    <mergeCell ref="F22:H22"/>
    <mergeCell ref="I22:K22"/>
    <mergeCell ref="A29:G29"/>
    <mergeCell ref="H29:J29"/>
    <mergeCell ref="K29:N29"/>
    <mergeCell ref="O29:Q29"/>
    <mergeCell ref="R29:T29"/>
    <mergeCell ref="U29:AM29"/>
    <mergeCell ref="A28:G28"/>
    <mergeCell ref="H28:J28"/>
    <mergeCell ref="K28:N28"/>
    <mergeCell ref="O28:Q28"/>
    <mergeCell ref="R28:T28"/>
    <mergeCell ref="U28:AM28"/>
    <mergeCell ref="L22:U22"/>
    <mergeCell ref="AA23:AJ23"/>
    <mergeCell ref="X23:Z23"/>
    <mergeCell ref="A27:G27"/>
    <mergeCell ref="H27:J27"/>
    <mergeCell ref="K27:N27"/>
    <mergeCell ref="A31:G31"/>
    <mergeCell ref="H31:J31"/>
    <mergeCell ref="K31:N31"/>
    <mergeCell ref="O31:Q31"/>
    <mergeCell ref="R31:T31"/>
    <mergeCell ref="U31:AM31"/>
    <mergeCell ref="A30:G30"/>
    <mergeCell ref="H30:J30"/>
    <mergeCell ref="K30:N30"/>
    <mergeCell ref="O30:Q30"/>
    <mergeCell ref="R30:T30"/>
    <mergeCell ref="U30:AM30"/>
    <mergeCell ref="A32:G32"/>
    <mergeCell ref="H32:J32"/>
    <mergeCell ref="K32:N32"/>
    <mergeCell ref="O32:Q32"/>
    <mergeCell ref="R32:T32"/>
    <mergeCell ref="U32:AM32"/>
    <mergeCell ref="A33:G33"/>
    <mergeCell ref="H33:J33"/>
    <mergeCell ref="K33:N33"/>
    <mergeCell ref="O33:Q33"/>
    <mergeCell ref="R33:T33"/>
    <mergeCell ref="U33:AM33"/>
    <mergeCell ref="A34:G34"/>
    <mergeCell ref="H34:J34"/>
    <mergeCell ref="K34:N34"/>
    <mergeCell ref="O34:Q34"/>
    <mergeCell ref="R34:T34"/>
    <mergeCell ref="U34:AM34"/>
    <mergeCell ref="AK3:AL3"/>
    <mergeCell ref="AN3:AO3"/>
    <mergeCell ref="AN2:AO2"/>
    <mergeCell ref="AK2:AM2"/>
    <mergeCell ref="AN25:AO25"/>
    <mergeCell ref="AN26:AO26"/>
    <mergeCell ref="AN17:AO17"/>
    <mergeCell ref="AN18:AO18"/>
    <mergeCell ref="AN19:AO19"/>
    <mergeCell ref="AN20:AO20"/>
    <mergeCell ref="A24:AO24"/>
    <mergeCell ref="A25:G25"/>
    <mergeCell ref="H25:J25"/>
    <mergeCell ref="K25:N25"/>
    <mergeCell ref="O25:Q25"/>
    <mergeCell ref="R25:T25"/>
    <mergeCell ref="U25:AM25"/>
    <mergeCell ref="A23:E23"/>
    <mergeCell ref="AQ31:AS34"/>
    <mergeCell ref="AQ17:AS18"/>
    <mergeCell ref="AQ14:AR14"/>
    <mergeCell ref="AQ10:AS10"/>
    <mergeCell ref="AN33:AO33"/>
    <mergeCell ref="AN34:AO34"/>
    <mergeCell ref="AN27:AO27"/>
    <mergeCell ref="AN28:AO28"/>
    <mergeCell ref="AN29:AO29"/>
    <mergeCell ref="AN30:AO30"/>
    <mergeCell ref="AN31:AO31"/>
    <mergeCell ref="AN32:AO32"/>
    <mergeCell ref="AN23:AO23"/>
    <mergeCell ref="AN22:AO22"/>
    <mergeCell ref="AN21:AO21"/>
  </mergeCells>
  <phoneticPr fontId="1"/>
  <conditionalFormatting sqref="Z4:Z14 AC4:AC14 AF4:AF14 AI4:AI14 AL4:AL14 AO4:AO14 AA5:AB14 AD5:AE14 AG5:AH14 AJ5:AK14 AM5:AN14">
    <cfRule type="expression" dxfId="5" priority="3">
      <formula>Z4=5</formula>
    </cfRule>
  </conditionalFormatting>
  <conditionalFormatting sqref="X4:X14 AA4:AA14 AD4:AD14 AG4:AG14 AJ4:AJ14 AM4:AM14">
    <cfRule type="expression" dxfId="4" priority="2">
      <formula>X$3=1</formula>
    </cfRule>
  </conditionalFormatting>
  <conditionalFormatting sqref="AN4:AN14 AK4:AK14 AH4:AH14 AE4:AE14 AB4:AB14 Y4:Y14">
    <cfRule type="expression" dxfId="3" priority="16">
      <formula>#REF!=1</formula>
    </cfRule>
  </conditionalFormatting>
  <conditionalFormatting sqref="Y4:Y14 AB4:AB14 AE4:AE14 AH4:AH14 AK4:AK14 AN4:AN14">
    <cfRule type="expression" dxfId="2" priority="1">
      <formula>Z4=5</formula>
    </cfRule>
  </conditionalFormatting>
  <dataValidations disablePrompts="1" count="1">
    <dataValidation allowBlank="1" showInputMessage="1" sqref="K26:N34"/>
  </dataValidations>
  <pageMargins left="0.11811023622047245" right="0.11811023622047245" top="0.15748031496062992" bottom="0.15748031496062992" header="0" footer="0"/>
  <pageSetup paperSize="9" scale="75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60"/>
  <sheetViews>
    <sheetView zoomScaleNormal="100" workbookViewId="0">
      <selection activeCell="A2" sqref="A2:C10"/>
    </sheetView>
  </sheetViews>
  <sheetFormatPr defaultColWidth="2.5" defaultRowHeight="15" customHeight="1"/>
  <cols>
    <col min="23" max="23" width="3.75" customWidth="1"/>
    <col min="24" max="24" width="2.5" customWidth="1"/>
    <col min="25" max="25" width="9.375" customWidth="1"/>
    <col min="26" max="26" width="3.75" customWidth="1"/>
    <col min="27" max="27" width="2.5" customWidth="1"/>
    <col min="28" max="28" width="9.375" customWidth="1"/>
    <col min="29" max="29" width="3.75" customWidth="1"/>
    <col min="30" max="30" width="2.5" customWidth="1"/>
    <col min="31" max="31" width="9.375" customWidth="1"/>
    <col min="32" max="32" width="3.75" customWidth="1"/>
    <col min="33" max="33" width="2.5" customWidth="1"/>
    <col min="34" max="34" width="9.375" customWidth="1"/>
    <col min="35" max="35" width="3.75" customWidth="1"/>
    <col min="36" max="36" width="2.5" customWidth="1"/>
    <col min="37" max="37" width="9.375" customWidth="1"/>
    <col min="38" max="38" width="3.75" customWidth="1"/>
    <col min="39" max="39" width="2.5" customWidth="1"/>
    <col min="40" max="40" width="9.375" customWidth="1"/>
    <col min="41" max="41" width="3.75" customWidth="1"/>
    <col min="43" max="43" width="23.25" customWidth="1"/>
    <col min="44" max="44" width="3.75" customWidth="1"/>
    <col min="45" max="45" width="14.625" customWidth="1"/>
    <col min="46" max="46" width="2.5" customWidth="1"/>
  </cols>
  <sheetData>
    <row r="1" spans="1:46" ht="22.5" customHeight="1" thickBot="1">
      <c r="A1" s="152" t="s">
        <v>0</v>
      </c>
      <c r="B1" s="153"/>
      <c r="C1" s="153"/>
      <c r="D1" s="154"/>
      <c r="E1" s="183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5"/>
      <c r="V1" s="1"/>
      <c r="W1" s="172" t="s">
        <v>75</v>
      </c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4"/>
      <c r="AQ1" s="35" t="s">
        <v>55</v>
      </c>
      <c r="AR1" s="35"/>
    </row>
    <row r="2" spans="1:46" ht="22.5" customHeight="1" thickBot="1">
      <c r="A2" s="166"/>
      <c r="B2" s="167"/>
      <c r="C2" s="167"/>
      <c r="D2" s="192"/>
      <c r="E2" s="186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8"/>
      <c r="V2" s="1"/>
      <c r="W2" s="7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305"/>
      <c r="AL2" s="305"/>
      <c r="AM2" s="305"/>
      <c r="AN2" s="306"/>
      <c r="AO2" s="307"/>
      <c r="AQ2" s="130" t="s">
        <v>56</v>
      </c>
      <c r="AR2" s="131"/>
      <c r="AS2" s="36" t="s">
        <v>50</v>
      </c>
      <c r="AT2" s="34"/>
    </row>
    <row r="3" spans="1:46" ht="22.5" customHeight="1" thickBot="1">
      <c r="A3" s="168"/>
      <c r="B3" s="169"/>
      <c r="C3" s="169"/>
      <c r="D3" s="193"/>
      <c r="E3" s="186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8"/>
      <c r="V3" s="1"/>
      <c r="W3" s="79"/>
      <c r="X3" s="80"/>
      <c r="Y3" s="303" t="s">
        <v>67</v>
      </c>
      <c r="Z3" s="303"/>
      <c r="AA3" s="80"/>
      <c r="AB3" s="303" t="s">
        <v>68</v>
      </c>
      <c r="AC3" s="303"/>
      <c r="AD3" s="80"/>
      <c r="AE3" s="303" t="s">
        <v>69</v>
      </c>
      <c r="AF3" s="303"/>
      <c r="AG3" s="80"/>
      <c r="AH3" s="303" t="s">
        <v>70</v>
      </c>
      <c r="AI3" s="303"/>
      <c r="AJ3" s="80"/>
      <c r="AK3" s="303" t="s">
        <v>71</v>
      </c>
      <c r="AL3" s="303"/>
      <c r="AM3" s="80"/>
      <c r="AN3" s="303" t="s">
        <v>72</v>
      </c>
      <c r="AO3" s="304"/>
      <c r="AQ3" s="113"/>
      <c r="AR3" s="114"/>
      <c r="AS3" s="76"/>
      <c r="AT3" s="28"/>
    </row>
    <row r="4" spans="1:46" ht="22.5" customHeight="1">
      <c r="A4" s="168"/>
      <c r="B4" s="169"/>
      <c r="C4" s="169"/>
      <c r="D4" s="193"/>
      <c r="E4" s="186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8"/>
      <c r="V4" s="1"/>
      <c r="W4" s="81">
        <v>2</v>
      </c>
      <c r="X4" s="77"/>
      <c r="Y4" s="116" t="s">
        <v>194</v>
      </c>
      <c r="Z4" s="116"/>
      <c r="AA4" s="78"/>
      <c r="AB4" s="116" t="s">
        <v>144</v>
      </c>
      <c r="AC4" s="116"/>
      <c r="AD4" s="78"/>
      <c r="AE4" s="116" t="s">
        <v>210</v>
      </c>
      <c r="AF4" s="116"/>
      <c r="AG4" s="78"/>
      <c r="AH4" s="116" t="s">
        <v>216</v>
      </c>
      <c r="AI4" s="116"/>
      <c r="AJ4" s="78"/>
      <c r="AK4" s="116" t="s">
        <v>225</v>
      </c>
      <c r="AL4" s="116"/>
      <c r="AM4" s="78"/>
      <c r="AN4" s="116" t="s">
        <v>180</v>
      </c>
      <c r="AO4" s="177"/>
      <c r="AQ4" s="125" t="s">
        <v>58</v>
      </c>
      <c r="AR4" s="126"/>
      <c r="AS4" s="127"/>
      <c r="AT4" s="28"/>
    </row>
    <row r="5" spans="1:46" ht="22.5" customHeight="1">
      <c r="A5" s="168"/>
      <c r="B5" s="169"/>
      <c r="C5" s="169"/>
      <c r="D5" s="193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8"/>
      <c r="V5" s="1"/>
      <c r="W5" s="81">
        <v>3</v>
      </c>
      <c r="X5" s="77"/>
      <c r="Y5" s="116" t="s">
        <v>141</v>
      </c>
      <c r="Z5" s="116"/>
      <c r="AA5" s="78"/>
      <c r="AB5" s="116" t="s">
        <v>202</v>
      </c>
      <c r="AC5" s="116"/>
      <c r="AD5" s="78"/>
      <c r="AE5" s="116" t="s">
        <v>211</v>
      </c>
      <c r="AF5" s="116"/>
      <c r="AG5" s="78"/>
      <c r="AH5" s="116" t="s">
        <v>217</v>
      </c>
      <c r="AI5" s="116"/>
      <c r="AJ5" s="78"/>
      <c r="AK5" s="116" t="s">
        <v>226</v>
      </c>
      <c r="AL5" s="116"/>
      <c r="AM5" s="78"/>
      <c r="AN5" s="116" t="s">
        <v>234</v>
      </c>
      <c r="AO5" s="177"/>
      <c r="AQ5" s="308"/>
      <c r="AR5" s="309"/>
      <c r="AS5" s="310"/>
      <c r="AT5" s="28"/>
    </row>
    <row r="6" spans="1:46" ht="22.5" customHeight="1" thickBot="1">
      <c r="A6" s="168"/>
      <c r="B6" s="169"/>
      <c r="C6" s="169"/>
      <c r="D6" s="193"/>
      <c r="E6" s="186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8"/>
      <c r="V6" s="1"/>
      <c r="W6" s="81">
        <v>4</v>
      </c>
      <c r="X6" s="77"/>
      <c r="Y6" s="116" t="s">
        <v>195</v>
      </c>
      <c r="Z6" s="116"/>
      <c r="AA6" s="78"/>
      <c r="AB6" s="116" t="s">
        <v>203</v>
      </c>
      <c r="AC6" s="116"/>
      <c r="AD6" s="78"/>
      <c r="AE6" s="116" t="s">
        <v>137</v>
      </c>
      <c r="AF6" s="116"/>
      <c r="AG6" s="78"/>
      <c r="AH6" s="116" t="s">
        <v>167</v>
      </c>
      <c r="AI6" s="116"/>
      <c r="AJ6" s="78"/>
      <c r="AK6" s="116" t="s">
        <v>227</v>
      </c>
      <c r="AL6" s="116"/>
      <c r="AM6" s="78"/>
      <c r="AN6" s="116" t="s">
        <v>235</v>
      </c>
      <c r="AO6" s="177"/>
      <c r="AQ6" s="311"/>
      <c r="AR6" s="312"/>
      <c r="AS6" s="313"/>
      <c r="AT6" s="34"/>
    </row>
    <row r="7" spans="1:46" ht="22.5" customHeight="1" thickBot="1">
      <c r="A7" s="168"/>
      <c r="B7" s="169"/>
      <c r="C7" s="169"/>
      <c r="D7" s="193"/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8"/>
      <c r="W7" s="81">
        <v>5</v>
      </c>
      <c r="X7" s="77"/>
      <c r="Y7" s="116" t="s">
        <v>196</v>
      </c>
      <c r="Z7" s="116"/>
      <c r="AA7" s="78"/>
      <c r="AB7" s="116" t="s">
        <v>204</v>
      </c>
      <c r="AC7" s="116"/>
      <c r="AD7" s="78"/>
      <c r="AE7" s="116" t="s">
        <v>157</v>
      </c>
      <c r="AF7" s="116"/>
      <c r="AG7" s="78"/>
      <c r="AH7" s="116" t="s">
        <v>218</v>
      </c>
      <c r="AI7" s="116"/>
      <c r="AJ7" s="78"/>
      <c r="AK7" s="116" t="s">
        <v>228</v>
      </c>
      <c r="AL7" s="116"/>
      <c r="AM7" s="78"/>
      <c r="AN7" s="116" t="s">
        <v>236</v>
      </c>
      <c r="AO7" s="177"/>
      <c r="AT7" s="28"/>
    </row>
    <row r="8" spans="1:46" ht="22.5" customHeight="1">
      <c r="A8" s="168"/>
      <c r="B8" s="169"/>
      <c r="C8" s="169"/>
      <c r="D8" s="193"/>
      <c r="E8" s="186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8"/>
      <c r="V8" s="5"/>
      <c r="W8" s="81">
        <v>6</v>
      </c>
      <c r="X8" s="77"/>
      <c r="Y8" s="116" t="s">
        <v>197</v>
      </c>
      <c r="Z8" s="116"/>
      <c r="AA8" s="78"/>
      <c r="AB8" s="116" t="s">
        <v>149</v>
      </c>
      <c r="AC8" s="116"/>
      <c r="AD8" s="78"/>
      <c r="AE8" s="116" t="s">
        <v>161</v>
      </c>
      <c r="AF8" s="116"/>
      <c r="AG8" s="78"/>
      <c r="AH8" s="116" t="s">
        <v>219</v>
      </c>
      <c r="AI8" s="116"/>
      <c r="AJ8" s="78"/>
      <c r="AK8" s="116" t="s">
        <v>173</v>
      </c>
      <c r="AL8" s="116"/>
      <c r="AM8" s="78"/>
      <c r="AN8" s="116" t="s">
        <v>237</v>
      </c>
      <c r="AO8" s="177"/>
      <c r="AQ8" s="130" t="s">
        <v>57</v>
      </c>
      <c r="AR8" s="131"/>
      <c r="AS8" s="36" t="s">
        <v>50</v>
      </c>
      <c r="AT8" s="28"/>
    </row>
    <row r="9" spans="1:46" ht="22.5" customHeight="1" thickBot="1">
      <c r="A9" s="168"/>
      <c r="B9" s="169"/>
      <c r="C9" s="169"/>
      <c r="D9" s="193"/>
      <c r="E9" s="186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8"/>
      <c r="V9" s="1"/>
      <c r="W9" s="81">
        <v>7</v>
      </c>
      <c r="X9" s="77"/>
      <c r="Y9" s="116" t="s">
        <v>193</v>
      </c>
      <c r="Z9" s="116"/>
      <c r="AA9" s="78"/>
      <c r="AB9" s="116" t="s">
        <v>205</v>
      </c>
      <c r="AC9" s="116"/>
      <c r="AD9" s="78"/>
      <c r="AE9" s="116" t="s">
        <v>192</v>
      </c>
      <c r="AF9" s="116"/>
      <c r="AG9" s="78"/>
      <c r="AH9" s="116" t="s">
        <v>220</v>
      </c>
      <c r="AI9" s="116"/>
      <c r="AJ9" s="78"/>
      <c r="AK9" s="116" t="s">
        <v>229</v>
      </c>
      <c r="AL9" s="116"/>
      <c r="AM9" s="78"/>
      <c r="AN9" s="116" t="s">
        <v>183</v>
      </c>
      <c r="AO9" s="177"/>
      <c r="AQ9" s="113"/>
      <c r="AR9" s="114"/>
      <c r="AS9" s="76"/>
      <c r="AT9" s="28"/>
    </row>
    <row r="10" spans="1:46" ht="22.5" customHeight="1" thickBot="1">
      <c r="A10" s="170"/>
      <c r="B10" s="171"/>
      <c r="C10" s="171"/>
      <c r="D10" s="194"/>
      <c r="E10" s="189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1"/>
      <c r="V10" s="1"/>
      <c r="W10" s="81">
        <v>8</v>
      </c>
      <c r="X10" s="77"/>
      <c r="Y10" s="116" t="s">
        <v>198</v>
      </c>
      <c r="Z10" s="116"/>
      <c r="AA10" s="78"/>
      <c r="AB10" s="116" t="s">
        <v>206</v>
      </c>
      <c r="AC10" s="116"/>
      <c r="AD10" s="78"/>
      <c r="AE10" s="116" t="s">
        <v>212</v>
      </c>
      <c r="AF10" s="116"/>
      <c r="AG10" s="78"/>
      <c r="AH10" s="116" t="s">
        <v>221</v>
      </c>
      <c r="AI10" s="116"/>
      <c r="AJ10" s="78"/>
      <c r="AK10" s="116" t="s">
        <v>230</v>
      </c>
      <c r="AL10" s="116"/>
      <c r="AM10" s="78"/>
      <c r="AN10" s="116" t="s">
        <v>238</v>
      </c>
      <c r="AO10" s="177"/>
      <c r="AQ10" s="125" t="s">
        <v>59</v>
      </c>
      <c r="AR10" s="126"/>
      <c r="AS10" s="127"/>
    </row>
    <row r="11" spans="1:46" ht="22.5" customHeight="1">
      <c r="A11" s="130" t="s">
        <v>1</v>
      </c>
      <c r="B11" s="131"/>
      <c r="C11" s="131"/>
      <c r="D11" s="131"/>
      <c r="E11" s="294"/>
      <c r="F11" s="294"/>
      <c r="G11" s="294"/>
      <c r="H11" s="294"/>
      <c r="I11" s="294"/>
      <c r="J11" s="295"/>
      <c r="K11" s="131" t="s">
        <v>2</v>
      </c>
      <c r="L11" s="131"/>
      <c r="M11" s="131"/>
      <c r="N11" s="131"/>
      <c r="O11" s="294"/>
      <c r="P11" s="294"/>
      <c r="Q11" s="294"/>
      <c r="R11" s="294"/>
      <c r="S11" s="294"/>
      <c r="T11" s="294"/>
      <c r="U11" s="296"/>
      <c r="V11" s="1"/>
      <c r="W11" s="81">
        <v>9</v>
      </c>
      <c r="X11" s="77"/>
      <c r="Y11" s="116" t="s">
        <v>199</v>
      </c>
      <c r="Z11" s="116"/>
      <c r="AA11" s="78"/>
      <c r="AB11" s="116" t="s">
        <v>207</v>
      </c>
      <c r="AC11" s="116"/>
      <c r="AD11" s="78"/>
      <c r="AE11" s="116" t="s">
        <v>213</v>
      </c>
      <c r="AF11" s="116"/>
      <c r="AG11" s="78"/>
      <c r="AH11" s="116" t="s">
        <v>222</v>
      </c>
      <c r="AI11" s="116"/>
      <c r="AJ11" s="78"/>
      <c r="AK11" s="116" t="s">
        <v>231</v>
      </c>
      <c r="AL11" s="116"/>
      <c r="AM11" s="78"/>
      <c r="AN11" s="116" t="s">
        <v>239</v>
      </c>
      <c r="AO11" s="177"/>
      <c r="AQ11" s="314"/>
      <c r="AR11" s="315"/>
      <c r="AS11" s="316"/>
    </row>
    <row r="12" spans="1:46" ht="22.15" customHeight="1" thickBot="1">
      <c r="A12" s="161" t="s">
        <v>3</v>
      </c>
      <c r="B12" s="162"/>
      <c r="C12" s="162"/>
      <c r="D12" s="162"/>
      <c r="E12" s="213"/>
      <c r="F12" s="213"/>
      <c r="G12" s="213"/>
      <c r="H12" s="213"/>
      <c r="I12" s="213"/>
      <c r="J12" s="293"/>
      <c r="K12" s="158" t="s">
        <v>4</v>
      </c>
      <c r="L12" s="158"/>
      <c r="M12" s="158"/>
      <c r="N12" s="158"/>
      <c r="O12" s="132"/>
      <c r="P12" s="133"/>
      <c r="Q12" s="133"/>
      <c r="R12" s="133"/>
      <c r="S12" s="133"/>
      <c r="T12" s="133"/>
      <c r="U12" s="134"/>
      <c r="V12" s="1"/>
      <c r="W12" s="81">
        <v>10</v>
      </c>
      <c r="X12" s="77"/>
      <c r="Y12" s="116" t="s">
        <v>200</v>
      </c>
      <c r="Z12" s="116"/>
      <c r="AA12" s="78"/>
      <c r="AB12" s="116" t="s">
        <v>152</v>
      </c>
      <c r="AC12" s="116"/>
      <c r="AD12" s="78"/>
      <c r="AE12" s="116" t="s">
        <v>164</v>
      </c>
      <c r="AF12" s="116"/>
      <c r="AG12" s="78"/>
      <c r="AH12" s="116" t="s">
        <v>223</v>
      </c>
      <c r="AI12" s="116"/>
      <c r="AJ12" s="78"/>
      <c r="AK12" s="116" t="s">
        <v>177</v>
      </c>
      <c r="AL12" s="116"/>
      <c r="AM12" s="78"/>
      <c r="AN12" s="117" t="s">
        <v>186</v>
      </c>
      <c r="AO12" s="151"/>
      <c r="AQ12" s="317"/>
      <c r="AR12" s="318"/>
      <c r="AS12" s="319"/>
    </row>
    <row r="13" spans="1:46" ht="22.5" customHeight="1" thickBot="1">
      <c r="A13" s="161" t="s">
        <v>5</v>
      </c>
      <c r="B13" s="162"/>
      <c r="C13" s="162"/>
      <c r="D13" s="162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4"/>
      <c r="V13" s="1"/>
      <c r="W13" s="81">
        <v>11</v>
      </c>
      <c r="X13" s="77"/>
      <c r="Y13" s="116" t="s">
        <v>191</v>
      </c>
      <c r="Z13" s="116"/>
      <c r="AA13" s="78"/>
      <c r="AB13" s="116" t="s">
        <v>208</v>
      </c>
      <c r="AC13" s="116"/>
      <c r="AD13" s="78"/>
      <c r="AE13" s="116" t="s">
        <v>214</v>
      </c>
      <c r="AF13" s="116"/>
      <c r="AG13" s="78"/>
      <c r="AH13" s="116" t="s">
        <v>224</v>
      </c>
      <c r="AI13" s="116"/>
      <c r="AJ13" s="78"/>
      <c r="AK13" s="116" t="s">
        <v>232</v>
      </c>
      <c r="AL13" s="116"/>
      <c r="AM13" s="78"/>
      <c r="AN13" s="116" t="s">
        <v>240</v>
      </c>
      <c r="AO13" s="177"/>
    </row>
    <row r="14" spans="1:46" ht="22.5" customHeight="1" thickBot="1">
      <c r="A14" s="161" t="s">
        <v>6</v>
      </c>
      <c r="B14" s="162"/>
      <c r="C14" s="162"/>
      <c r="D14" s="162"/>
      <c r="E14" s="213"/>
      <c r="F14" s="213"/>
      <c r="G14" s="213"/>
      <c r="H14" s="213"/>
      <c r="I14" s="213"/>
      <c r="J14" s="293"/>
      <c r="K14" s="162" t="s">
        <v>7</v>
      </c>
      <c r="L14" s="162"/>
      <c r="M14" s="162"/>
      <c r="N14" s="162"/>
      <c r="O14" s="213"/>
      <c r="P14" s="213"/>
      <c r="Q14" s="213"/>
      <c r="R14" s="213"/>
      <c r="S14" s="213"/>
      <c r="T14" s="213"/>
      <c r="U14" s="214"/>
      <c r="V14" s="1"/>
      <c r="W14" s="82">
        <v>12</v>
      </c>
      <c r="X14" s="83"/>
      <c r="Y14" s="181" t="s">
        <v>201</v>
      </c>
      <c r="Z14" s="181"/>
      <c r="AA14" s="84"/>
      <c r="AB14" s="181" t="s">
        <v>209</v>
      </c>
      <c r="AC14" s="181"/>
      <c r="AD14" s="84"/>
      <c r="AE14" s="181" t="s">
        <v>215</v>
      </c>
      <c r="AF14" s="181"/>
      <c r="AG14" s="84"/>
      <c r="AH14" s="181" t="s">
        <v>170</v>
      </c>
      <c r="AI14" s="181"/>
      <c r="AJ14" s="84"/>
      <c r="AK14" s="181" t="s">
        <v>233</v>
      </c>
      <c r="AL14" s="181"/>
      <c r="AM14" s="84"/>
      <c r="AN14" s="181" t="s">
        <v>241</v>
      </c>
      <c r="AO14" s="182"/>
      <c r="AQ14" s="130" t="s">
        <v>493</v>
      </c>
      <c r="AR14" s="131"/>
      <c r="AS14" s="36" t="s">
        <v>50</v>
      </c>
    </row>
    <row r="15" spans="1:46" ht="22.5" customHeight="1" thickBot="1">
      <c r="A15" s="163" t="s">
        <v>8</v>
      </c>
      <c r="B15" s="164"/>
      <c r="C15" s="164"/>
      <c r="D15" s="164"/>
      <c r="E15" s="178"/>
      <c r="F15" s="179"/>
      <c r="G15" s="179"/>
      <c r="H15" s="179"/>
      <c r="I15" s="179"/>
      <c r="J15" s="180"/>
      <c r="K15" s="164" t="s">
        <v>9</v>
      </c>
      <c r="L15" s="164"/>
      <c r="M15" s="164"/>
      <c r="N15" s="164"/>
      <c r="O15" s="291"/>
      <c r="P15" s="291"/>
      <c r="Q15" s="291"/>
      <c r="R15" s="291"/>
      <c r="S15" s="291"/>
      <c r="T15" s="291"/>
      <c r="U15" s="292"/>
      <c r="AQ15" s="113"/>
      <c r="AR15" s="114"/>
      <c r="AS15" s="76"/>
    </row>
    <row r="16" spans="1:46" ht="22.5" customHeight="1" thickBot="1">
      <c r="A16" s="203" t="s">
        <v>10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5"/>
      <c r="W16" s="196" t="s">
        <v>129</v>
      </c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8"/>
      <c r="AQ16" s="125" t="s">
        <v>59</v>
      </c>
      <c r="AR16" s="126"/>
      <c r="AS16" s="127"/>
    </row>
    <row r="17" spans="1:45" ht="22.5" customHeight="1" thickBot="1">
      <c r="A17" s="157" t="s">
        <v>11</v>
      </c>
      <c r="B17" s="147"/>
      <c r="C17" s="147"/>
      <c r="D17" s="147"/>
      <c r="E17" s="147"/>
      <c r="F17" s="147" t="s">
        <v>421</v>
      </c>
      <c r="G17" s="147"/>
      <c r="H17" s="147"/>
      <c r="I17" s="147" t="s">
        <v>12</v>
      </c>
      <c r="J17" s="147"/>
      <c r="K17" s="147"/>
      <c r="L17" s="147" t="s">
        <v>14</v>
      </c>
      <c r="M17" s="147"/>
      <c r="N17" s="147"/>
      <c r="O17" s="147"/>
      <c r="P17" s="147"/>
      <c r="Q17" s="147"/>
      <c r="R17" s="147"/>
      <c r="S17" s="147"/>
      <c r="T17" s="147"/>
      <c r="U17" s="148"/>
      <c r="W17" s="57"/>
      <c r="X17" s="215" t="s">
        <v>113</v>
      </c>
      <c r="Y17" s="289"/>
      <c r="Z17" s="216"/>
      <c r="AA17" s="227" t="s">
        <v>120</v>
      </c>
      <c r="AB17" s="215"/>
      <c r="AC17" s="228"/>
      <c r="AD17" s="228"/>
      <c r="AE17" s="228"/>
      <c r="AF17" s="228"/>
      <c r="AG17" s="228"/>
      <c r="AH17" s="228"/>
      <c r="AI17" s="228"/>
      <c r="AJ17" s="216"/>
      <c r="AK17" s="258" t="s">
        <v>122</v>
      </c>
      <c r="AL17" s="289"/>
      <c r="AM17" s="290"/>
      <c r="AN17" s="258" t="s">
        <v>130</v>
      </c>
      <c r="AO17" s="259"/>
      <c r="AQ17" s="308"/>
      <c r="AR17" s="309"/>
      <c r="AS17" s="310"/>
    </row>
    <row r="18" spans="1:45" ht="22.5" customHeight="1" thickTop="1" thickBot="1">
      <c r="A18" s="165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271"/>
      <c r="M18" s="272"/>
      <c r="N18" s="272"/>
      <c r="O18" s="272"/>
      <c r="P18" s="272"/>
      <c r="Q18" s="272"/>
      <c r="R18" s="272"/>
      <c r="S18" s="272"/>
      <c r="T18" s="272"/>
      <c r="U18" s="273"/>
      <c r="W18" s="56">
        <v>1</v>
      </c>
      <c r="X18" s="323" t="s">
        <v>114</v>
      </c>
      <c r="Y18" s="324"/>
      <c r="Z18" s="325"/>
      <c r="AA18" s="224" t="s">
        <v>245</v>
      </c>
      <c r="AB18" s="326"/>
      <c r="AC18" s="225"/>
      <c r="AD18" s="225"/>
      <c r="AE18" s="225"/>
      <c r="AF18" s="225"/>
      <c r="AG18" s="225"/>
      <c r="AH18" s="225"/>
      <c r="AI18" s="225"/>
      <c r="AJ18" s="226"/>
      <c r="AK18" s="260" t="s">
        <v>123</v>
      </c>
      <c r="AL18" s="327"/>
      <c r="AM18" s="328"/>
      <c r="AN18" s="260" t="s">
        <v>131</v>
      </c>
      <c r="AO18" s="261"/>
      <c r="AQ18" s="311"/>
      <c r="AR18" s="312"/>
      <c r="AS18" s="313"/>
    </row>
    <row r="19" spans="1:45" ht="22.5" customHeight="1">
      <c r="A19" s="15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7"/>
      <c r="M19" s="117"/>
      <c r="N19" s="117"/>
      <c r="O19" s="117"/>
      <c r="P19" s="117"/>
      <c r="Q19" s="117"/>
      <c r="R19" s="117"/>
      <c r="S19" s="117"/>
      <c r="T19" s="117"/>
      <c r="U19" s="151"/>
      <c r="W19" s="54">
        <v>2</v>
      </c>
      <c r="X19" s="320" t="s">
        <v>115</v>
      </c>
      <c r="Y19" s="278"/>
      <c r="Z19" s="321"/>
      <c r="AA19" s="217" t="s">
        <v>246</v>
      </c>
      <c r="AB19" s="322"/>
      <c r="AC19" s="218"/>
      <c r="AD19" s="218"/>
      <c r="AE19" s="218"/>
      <c r="AF19" s="218"/>
      <c r="AG19" s="218"/>
      <c r="AH19" s="218"/>
      <c r="AI19" s="218"/>
      <c r="AJ19" s="219"/>
      <c r="AK19" s="248" t="s">
        <v>124</v>
      </c>
      <c r="AL19" s="210"/>
      <c r="AM19" s="347"/>
      <c r="AN19" s="248" t="s">
        <v>132</v>
      </c>
      <c r="AO19" s="249"/>
    </row>
    <row r="20" spans="1:45" ht="22.5" customHeight="1" thickBot="1">
      <c r="A20" s="155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7"/>
      <c r="M20" s="117"/>
      <c r="N20" s="117"/>
      <c r="O20" s="117"/>
      <c r="P20" s="117"/>
      <c r="Q20" s="117"/>
      <c r="R20" s="117"/>
      <c r="S20" s="117"/>
      <c r="T20" s="117"/>
      <c r="U20" s="151"/>
      <c r="W20" s="54">
        <v>3</v>
      </c>
      <c r="X20" s="320" t="s">
        <v>116</v>
      </c>
      <c r="Y20" s="278"/>
      <c r="Z20" s="321"/>
      <c r="AA20" s="217" t="s">
        <v>247</v>
      </c>
      <c r="AB20" s="322"/>
      <c r="AC20" s="218"/>
      <c r="AD20" s="218"/>
      <c r="AE20" s="218"/>
      <c r="AF20" s="218"/>
      <c r="AG20" s="218"/>
      <c r="AH20" s="218"/>
      <c r="AI20" s="218"/>
      <c r="AJ20" s="219"/>
      <c r="AK20" s="248" t="s">
        <v>125</v>
      </c>
      <c r="AL20" s="210"/>
      <c r="AM20" s="347"/>
      <c r="AN20" s="248" t="s">
        <v>133</v>
      </c>
      <c r="AO20" s="249"/>
      <c r="AQ20" s="39" t="s">
        <v>66</v>
      </c>
    </row>
    <row r="21" spans="1:45" ht="22.5" customHeight="1">
      <c r="A21" s="155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7"/>
      <c r="M21" s="117"/>
      <c r="N21" s="117"/>
      <c r="O21" s="117"/>
      <c r="P21" s="117"/>
      <c r="Q21" s="117"/>
      <c r="R21" s="117"/>
      <c r="S21" s="117"/>
      <c r="T21" s="117"/>
      <c r="U21" s="151"/>
      <c r="W21" s="54">
        <v>4</v>
      </c>
      <c r="X21" s="320" t="s">
        <v>117</v>
      </c>
      <c r="Y21" s="278"/>
      <c r="Z21" s="321"/>
      <c r="AA21" s="217" t="s">
        <v>248</v>
      </c>
      <c r="AB21" s="322"/>
      <c r="AC21" s="218"/>
      <c r="AD21" s="218"/>
      <c r="AE21" s="218"/>
      <c r="AF21" s="218"/>
      <c r="AG21" s="218"/>
      <c r="AH21" s="218"/>
      <c r="AI21" s="218"/>
      <c r="AJ21" s="219"/>
      <c r="AK21" s="248" t="s">
        <v>126</v>
      </c>
      <c r="AL21" s="210"/>
      <c r="AM21" s="347"/>
      <c r="AN21" s="248" t="s">
        <v>134</v>
      </c>
      <c r="AO21" s="249"/>
      <c r="AQ21" s="29" t="s">
        <v>51</v>
      </c>
      <c r="AR21" s="64"/>
      <c r="AS21" s="30" t="s">
        <v>52</v>
      </c>
    </row>
    <row r="22" spans="1:45" ht="22.5" customHeight="1">
      <c r="A22" s="15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7"/>
      <c r="M22" s="117"/>
      <c r="N22" s="117"/>
      <c r="O22" s="117"/>
      <c r="P22" s="117"/>
      <c r="Q22" s="117"/>
      <c r="R22" s="117"/>
      <c r="S22" s="117"/>
      <c r="T22" s="117"/>
      <c r="U22" s="151"/>
      <c r="V22" s="11"/>
      <c r="W22" s="54">
        <v>5</v>
      </c>
      <c r="X22" s="320" t="s">
        <v>118</v>
      </c>
      <c r="Y22" s="278"/>
      <c r="Z22" s="321"/>
      <c r="AA22" s="217" t="s">
        <v>249</v>
      </c>
      <c r="AB22" s="322"/>
      <c r="AC22" s="218"/>
      <c r="AD22" s="218"/>
      <c r="AE22" s="218"/>
      <c r="AF22" s="218"/>
      <c r="AG22" s="218"/>
      <c r="AH22" s="218"/>
      <c r="AI22" s="218"/>
      <c r="AJ22" s="219"/>
      <c r="AK22" s="248" t="s">
        <v>127</v>
      </c>
      <c r="AL22" s="210"/>
      <c r="AM22" s="347"/>
      <c r="AN22" s="248" t="s">
        <v>135</v>
      </c>
      <c r="AO22" s="249"/>
      <c r="AQ22" s="31" t="s">
        <v>53</v>
      </c>
      <c r="AR22" s="65"/>
      <c r="AS22" s="32" t="s">
        <v>52</v>
      </c>
    </row>
    <row r="23" spans="1:45" ht="22.5" customHeight="1" thickBot="1">
      <c r="A23" s="20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59"/>
      <c r="M23" s="159"/>
      <c r="N23" s="159"/>
      <c r="O23" s="159"/>
      <c r="P23" s="159"/>
      <c r="Q23" s="159"/>
      <c r="R23" s="159"/>
      <c r="S23" s="159"/>
      <c r="T23" s="159"/>
      <c r="U23" s="160"/>
      <c r="V23" s="11"/>
      <c r="W23" s="55">
        <v>6</v>
      </c>
      <c r="X23" s="344" t="s">
        <v>119</v>
      </c>
      <c r="Y23" s="269"/>
      <c r="Z23" s="345"/>
      <c r="AA23" s="229" t="s">
        <v>121</v>
      </c>
      <c r="AB23" s="346"/>
      <c r="AC23" s="230"/>
      <c r="AD23" s="230"/>
      <c r="AE23" s="230"/>
      <c r="AF23" s="230"/>
      <c r="AG23" s="230"/>
      <c r="AH23" s="230"/>
      <c r="AI23" s="230"/>
      <c r="AJ23" s="231"/>
      <c r="AK23" s="246" t="s">
        <v>128</v>
      </c>
      <c r="AL23" s="342"/>
      <c r="AM23" s="343"/>
      <c r="AN23" s="246" t="s">
        <v>136</v>
      </c>
      <c r="AO23" s="247"/>
      <c r="AQ23" s="41" t="s">
        <v>54</v>
      </c>
      <c r="AR23" s="66"/>
      <c r="AS23" s="42" t="s">
        <v>52</v>
      </c>
    </row>
    <row r="24" spans="1:45" ht="22.5" customHeight="1" thickBot="1">
      <c r="A24" s="232" t="s">
        <v>74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5"/>
      <c r="AQ24" s="40" t="s">
        <v>60</v>
      </c>
      <c r="AR24" s="67"/>
      <c r="AS24" s="75" t="s">
        <v>52</v>
      </c>
    </row>
    <row r="25" spans="1:45" ht="22.15" customHeight="1">
      <c r="A25" s="221" t="s">
        <v>45</v>
      </c>
      <c r="B25" s="195"/>
      <c r="C25" s="195"/>
      <c r="D25" s="195"/>
      <c r="E25" s="195"/>
      <c r="F25" s="195"/>
      <c r="G25" s="195"/>
      <c r="H25" s="195" t="s">
        <v>47</v>
      </c>
      <c r="I25" s="195"/>
      <c r="J25" s="195"/>
      <c r="K25" s="222" t="s">
        <v>50</v>
      </c>
      <c r="L25" s="222"/>
      <c r="M25" s="222"/>
      <c r="N25" s="222"/>
      <c r="O25" s="195" t="s">
        <v>46</v>
      </c>
      <c r="P25" s="223"/>
      <c r="Q25" s="223"/>
      <c r="R25" s="195" t="s">
        <v>48</v>
      </c>
      <c r="S25" s="195"/>
      <c r="T25" s="195"/>
      <c r="U25" s="195" t="s">
        <v>49</v>
      </c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256" t="s">
        <v>302</v>
      </c>
      <c r="AO25" s="257"/>
      <c r="AQ25" s="31" t="s">
        <v>61</v>
      </c>
      <c r="AR25" s="65"/>
      <c r="AS25" s="32" t="s">
        <v>52</v>
      </c>
    </row>
    <row r="26" spans="1:45" ht="22.15" customHeight="1">
      <c r="A26" s="155" t="str">
        <f>IF(キャラシ!A26="","",キャラシ!A26)</f>
        <v>接近戦攻撃※</v>
      </c>
      <c r="B26" s="116"/>
      <c r="C26" s="116"/>
      <c r="D26" s="116"/>
      <c r="E26" s="116"/>
      <c r="F26" s="116"/>
      <c r="G26" s="116"/>
      <c r="H26" s="116" t="str">
        <f>IF(キャラシ!H26="","",キャラシ!H26)</f>
        <v>攻撃</v>
      </c>
      <c r="I26" s="116"/>
      <c r="J26" s="116"/>
      <c r="K26" s="124"/>
      <c r="L26" s="124"/>
      <c r="M26" s="124"/>
      <c r="N26" s="124"/>
      <c r="O26" s="116">
        <f>IF(キャラシ!O26="","",キャラシ!O26)</f>
        <v>1</v>
      </c>
      <c r="P26" s="116"/>
      <c r="Q26" s="116"/>
      <c r="R26" s="116" t="str">
        <f>IF(キャラシ!R26="","",キャラシ!R26)</f>
        <v>なし</v>
      </c>
      <c r="S26" s="116"/>
      <c r="T26" s="116"/>
      <c r="U26" s="144" t="str">
        <f>IF(キャラシ!U26="","",キャラシ!U26)</f>
        <v>接近戦。攻撃が成功すると、目標に接近戦ダメージを1点与えることができる。</v>
      </c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6"/>
      <c r="AN26" s="329"/>
      <c r="AO26" s="330"/>
      <c r="AQ26" s="31" t="s">
        <v>62</v>
      </c>
      <c r="AR26" s="65"/>
      <c r="AS26" s="33"/>
    </row>
    <row r="27" spans="1:45" ht="31.5" customHeight="1">
      <c r="A27" s="155"/>
      <c r="B27" s="116"/>
      <c r="C27" s="116"/>
      <c r="D27" s="116"/>
      <c r="E27" s="116"/>
      <c r="F27" s="116"/>
      <c r="G27" s="116"/>
      <c r="H27" s="116"/>
      <c r="I27" s="116"/>
      <c r="J27" s="116"/>
      <c r="K27" s="124"/>
      <c r="L27" s="124"/>
      <c r="M27" s="124"/>
      <c r="N27" s="124"/>
      <c r="O27" s="116"/>
      <c r="P27" s="116"/>
      <c r="Q27" s="116"/>
      <c r="R27" s="116"/>
      <c r="S27" s="116"/>
      <c r="T27" s="116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329"/>
      <c r="AO27" s="330"/>
      <c r="AQ27" s="31" t="s">
        <v>63</v>
      </c>
      <c r="AR27" s="65"/>
      <c r="AS27" s="33"/>
    </row>
    <row r="28" spans="1:45" ht="31.5" customHeight="1">
      <c r="A28" s="155"/>
      <c r="B28" s="116"/>
      <c r="C28" s="116"/>
      <c r="D28" s="116"/>
      <c r="E28" s="116"/>
      <c r="F28" s="116"/>
      <c r="G28" s="116"/>
      <c r="H28" s="116"/>
      <c r="I28" s="116"/>
      <c r="J28" s="116"/>
      <c r="K28" s="124"/>
      <c r="L28" s="124"/>
      <c r="M28" s="124"/>
      <c r="N28" s="124"/>
      <c r="O28" s="116"/>
      <c r="P28" s="116"/>
      <c r="Q28" s="116"/>
      <c r="R28" s="116"/>
      <c r="S28" s="116"/>
      <c r="T28" s="116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329"/>
      <c r="AO28" s="330"/>
      <c r="AQ28" s="31" t="s">
        <v>64</v>
      </c>
      <c r="AR28" s="65"/>
      <c r="AS28" s="32" t="s">
        <v>52</v>
      </c>
    </row>
    <row r="29" spans="1:45" ht="31.5" customHeight="1" thickBot="1">
      <c r="A29" s="155"/>
      <c r="B29" s="116"/>
      <c r="C29" s="116"/>
      <c r="D29" s="116"/>
      <c r="E29" s="116"/>
      <c r="F29" s="116"/>
      <c r="G29" s="116"/>
      <c r="H29" s="116"/>
      <c r="I29" s="116"/>
      <c r="J29" s="116"/>
      <c r="K29" s="124"/>
      <c r="L29" s="124"/>
      <c r="M29" s="124"/>
      <c r="N29" s="124"/>
      <c r="O29" s="116"/>
      <c r="P29" s="116"/>
      <c r="Q29" s="116"/>
      <c r="R29" s="116"/>
      <c r="S29" s="116"/>
      <c r="T29" s="116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329"/>
      <c r="AO29" s="330"/>
      <c r="AQ29" s="38" t="s">
        <v>65</v>
      </c>
      <c r="AR29" s="63"/>
      <c r="AS29" s="37"/>
    </row>
    <row r="30" spans="1:45" ht="31.5" customHeight="1" thickBot="1">
      <c r="A30" s="155"/>
      <c r="B30" s="116"/>
      <c r="C30" s="116"/>
      <c r="D30" s="116"/>
      <c r="E30" s="116"/>
      <c r="F30" s="116"/>
      <c r="G30" s="116"/>
      <c r="H30" s="116"/>
      <c r="I30" s="116"/>
      <c r="J30" s="116"/>
      <c r="K30" s="124"/>
      <c r="L30" s="124"/>
      <c r="M30" s="124"/>
      <c r="N30" s="124"/>
      <c r="O30" s="116"/>
      <c r="P30" s="116"/>
      <c r="Q30" s="116"/>
      <c r="R30" s="116"/>
      <c r="S30" s="116"/>
      <c r="T30" s="116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329"/>
      <c r="AO30" s="330"/>
      <c r="AQ30" s="39" t="s">
        <v>73</v>
      </c>
    </row>
    <row r="31" spans="1:45" ht="31.5" customHeight="1">
      <c r="A31" s="155"/>
      <c r="B31" s="116"/>
      <c r="C31" s="116"/>
      <c r="D31" s="116"/>
      <c r="E31" s="116"/>
      <c r="F31" s="116"/>
      <c r="G31" s="116"/>
      <c r="H31" s="116"/>
      <c r="I31" s="116"/>
      <c r="J31" s="116"/>
      <c r="K31" s="124"/>
      <c r="L31" s="124"/>
      <c r="M31" s="124"/>
      <c r="N31" s="124"/>
      <c r="O31" s="116"/>
      <c r="P31" s="116"/>
      <c r="Q31" s="116"/>
      <c r="R31" s="116"/>
      <c r="S31" s="116"/>
      <c r="T31" s="116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329"/>
      <c r="AO31" s="330"/>
      <c r="AQ31" s="331"/>
      <c r="AR31" s="332"/>
      <c r="AS31" s="333"/>
    </row>
    <row r="32" spans="1:45" ht="31.5" customHeight="1">
      <c r="A32" s="155"/>
      <c r="B32" s="116"/>
      <c r="C32" s="116"/>
      <c r="D32" s="116"/>
      <c r="E32" s="116"/>
      <c r="F32" s="116"/>
      <c r="G32" s="116"/>
      <c r="H32" s="116"/>
      <c r="I32" s="116"/>
      <c r="J32" s="116"/>
      <c r="K32" s="124"/>
      <c r="L32" s="124"/>
      <c r="M32" s="124"/>
      <c r="N32" s="124"/>
      <c r="O32" s="116"/>
      <c r="P32" s="116"/>
      <c r="Q32" s="116"/>
      <c r="R32" s="116"/>
      <c r="S32" s="116"/>
      <c r="T32" s="116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329"/>
      <c r="AO32" s="330"/>
      <c r="AQ32" s="334"/>
      <c r="AR32" s="335"/>
      <c r="AS32" s="336"/>
    </row>
    <row r="33" spans="1:45" ht="31.5" customHeight="1">
      <c r="A33" s="155"/>
      <c r="B33" s="116"/>
      <c r="C33" s="116"/>
      <c r="D33" s="116"/>
      <c r="E33" s="116"/>
      <c r="F33" s="116"/>
      <c r="G33" s="116"/>
      <c r="H33" s="116"/>
      <c r="I33" s="116"/>
      <c r="J33" s="116"/>
      <c r="K33" s="124"/>
      <c r="L33" s="124"/>
      <c r="M33" s="124"/>
      <c r="N33" s="124"/>
      <c r="O33" s="116"/>
      <c r="P33" s="116"/>
      <c r="Q33" s="116"/>
      <c r="R33" s="116"/>
      <c r="S33" s="116"/>
      <c r="T33" s="116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329"/>
      <c r="AO33" s="330"/>
      <c r="AQ33" s="334"/>
      <c r="AR33" s="335"/>
      <c r="AS33" s="336"/>
    </row>
    <row r="34" spans="1:45" ht="31.5" customHeight="1" thickBot="1">
      <c r="A34" s="201"/>
      <c r="B34" s="181"/>
      <c r="C34" s="181"/>
      <c r="D34" s="181"/>
      <c r="E34" s="181"/>
      <c r="F34" s="181"/>
      <c r="G34" s="181"/>
      <c r="H34" s="181"/>
      <c r="I34" s="181"/>
      <c r="J34" s="181"/>
      <c r="K34" s="250"/>
      <c r="L34" s="250"/>
      <c r="M34" s="250"/>
      <c r="N34" s="250"/>
      <c r="O34" s="181"/>
      <c r="P34" s="181"/>
      <c r="Q34" s="181"/>
      <c r="R34" s="181"/>
      <c r="S34" s="181"/>
      <c r="T34" s="181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340"/>
      <c r="AO34" s="341"/>
      <c r="AQ34" s="337"/>
      <c r="AR34" s="338"/>
      <c r="AS34" s="339"/>
    </row>
    <row r="35" spans="1:45" ht="22.15" customHeight="1">
      <c r="E35" s="11"/>
    </row>
    <row r="36" spans="1:45" ht="22.15" customHeight="1"/>
    <row r="37" spans="1:45" ht="22.15" customHeight="1">
      <c r="A37" s="27"/>
      <c r="B37" s="27"/>
      <c r="C37" s="27"/>
      <c r="D37" s="27"/>
      <c r="E37" s="27"/>
      <c r="F37" s="27"/>
      <c r="G37" s="27"/>
    </row>
    <row r="38" spans="1:45" ht="22.15" customHeight="1"/>
    <row r="39" spans="1:45" ht="22.15" customHeight="1">
      <c r="AR39" s="27"/>
      <c r="AS39" s="27"/>
    </row>
    <row r="40" spans="1:45" ht="22.15" customHeight="1">
      <c r="AR40" s="27"/>
      <c r="AS40" s="27"/>
    </row>
    <row r="41" spans="1:45" ht="15" customHeight="1">
      <c r="AR41" s="27"/>
      <c r="AS41" s="27"/>
    </row>
    <row r="42" spans="1:45" ht="15" customHeight="1">
      <c r="AR42" s="11"/>
      <c r="AS42" s="11"/>
    </row>
    <row r="43" spans="1:45" ht="15" customHeight="1">
      <c r="AR43" s="11"/>
      <c r="AS43" s="11"/>
    </row>
    <row r="44" spans="1:45" ht="15" customHeight="1">
      <c r="V44" s="11"/>
      <c r="W44" s="11"/>
      <c r="X44" s="11"/>
      <c r="Y44" s="11"/>
      <c r="AR44" s="11"/>
      <c r="AS44" s="11"/>
    </row>
    <row r="45" spans="1:45" ht="15" customHeight="1">
      <c r="V45" s="11"/>
      <c r="W45" s="11"/>
      <c r="X45" s="11"/>
      <c r="Y45" s="11"/>
      <c r="Z45" s="28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</row>
    <row r="46" spans="1:45" ht="15" customHeight="1">
      <c r="V46" s="11"/>
      <c r="W46" s="11"/>
      <c r="X46" s="11"/>
      <c r="Y46" s="11"/>
      <c r="Z46" s="28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</row>
    <row r="47" spans="1:45" ht="15" customHeight="1">
      <c r="Z47" s="28"/>
    </row>
    <row r="48" spans="1:45" ht="15" customHeight="1">
      <c r="Z48" s="28"/>
    </row>
    <row r="49" spans="26:26" ht="15" customHeight="1">
      <c r="Z49" s="28"/>
    </row>
    <row r="50" spans="26:26" ht="15" customHeight="1">
      <c r="Z50" s="28"/>
    </row>
    <row r="51" spans="26:26" ht="15" customHeight="1">
      <c r="Z51" s="28"/>
    </row>
    <row r="52" spans="26:26" ht="15" customHeight="1">
      <c r="Z52" s="28"/>
    </row>
    <row r="53" spans="26:26" ht="15" customHeight="1">
      <c r="Z53" s="28"/>
    </row>
    <row r="54" spans="26:26" ht="15" customHeight="1">
      <c r="Z54" s="28"/>
    </row>
    <row r="55" spans="26:26" ht="15" customHeight="1">
      <c r="Z55" s="28"/>
    </row>
    <row r="56" spans="26:26" ht="15" customHeight="1">
      <c r="Z56" s="28"/>
    </row>
    <row r="57" spans="26:26" ht="15" customHeight="1">
      <c r="Z57" s="28"/>
    </row>
    <row r="58" spans="26:26" ht="15" customHeight="1">
      <c r="Z58" s="28"/>
    </row>
    <row r="59" spans="26:26" ht="15" customHeight="1">
      <c r="Z59" s="28"/>
    </row>
    <row r="60" spans="26:26" ht="15" customHeight="1">
      <c r="Z60" s="28"/>
    </row>
  </sheetData>
  <mergeCells count="239">
    <mergeCell ref="L22:U22"/>
    <mergeCell ref="X22:Z22"/>
    <mergeCell ref="AA22:AJ22"/>
    <mergeCell ref="A16:U16"/>
    <mergeCell ref="W16:AO16"/>
    <mergeCell ref="A14:D14"/>
    <mergeCell ref="E14:J14"/>
    <mergeCell ref="K14:N14"/>
    <mergeCell ref="O14:U14"/>
    <mergeCell ref="F21:H21"/>
    <mergeCell ref="I21:K21"/>
    <mergeCell ref="L21:U21"/>
    <mergeCell ref="X21:Z21"/>
    <mergeCell ref="AA21:AJ21"/>
    <mergeCell ref="AK19:AM19"/>
    <mergeCell ref="AN19:AO19"/>
    <mergeCell ref="A20:E20"/>
    <mergeCell ref="F20:H20"/>
    <mergeCell ref="I20:K20"/>
    <mergeCell ref="L20:U20"/>
    <mergeCell ref="X20:Z20"/>
    <mergeCell ref="AA20:AJ20"/>
    <mergeCell ref="AK20:AM20"/>
    <mergeCell ref="AN20:AO20"/>
    <mergeCell ref="AB11:AC11"/>
    <mergeCell ref="AB12:AC12"/>
    <mergeCell ref="AN4:AO4"/>
    <mergeCell ref="AN5:AO5"/>
    <mergeCell ref="AN6:AO6"/>
    <mergeCell ref="AN7:AO7"/>
    <mergeCell ref="AN8:AO8"/>
    <mergeCell ref="AN9:AO9"/>
    <mergeCell ref="AH11:AI11"/>
    <mergeCell ref="AH12:AI12"/>
    <mergeCell ref="AN10:AO10"/>
    <mergeCell ref="AN11:AO11"/>
    <mergeCell ref="AN12:AO12"/>
    <mergeCell ref="AH8:AI8"/>
    <mergeCell ref="AH9:AI9"/>
    <mergeCell ref="AE4:AF4"/>
    <mergeCell ref="AE5:AF5"/>
    <mergeCell ref="AE6:AF6"/>
    <mergeCell ref="AE7:AF7"/>
    <mergeCell ref="AE8:AF8"/>
    <mergeCell ref="AE9:AF9"/>
    <mergeCell ref="AN25:AO25"/>
    <mergeCell ref="A23:E23"/>
    <mergeCell ref="F23:H23"/>
    <mergeCell ref="Y12:Z12"/>
    <mergeCell ref="Y13:Z13"/>
    <mergeCell ref="Y14:Z14"/>
    <mergeCell ref="AB13:AC13"/>
    <mergeCell ref="AB14:AC14"/>
    <mergeCell ref="AH14:AI14"/>
    <mergeCell ref="I23:K23"/>
    <mergeCell ref="L23:U23"/>
    <mergeCell ref="X23:Z23"/>
    <mergeCell ref="AA23:AJ23"/>
    <mergeCell ref="AK21:AM21"/>
    <mergeCell ref="AN21:AO21"/>
    <mergeCell ref="A22:E22"/>
    <mergeCell ref="F22:H22"/>
    <mergeCell ref="I22:K22"/>
    <mergeCell ref="AK22:AM22"/>
    <mergeCell ref="AN22:AO22"/>
    <mergeCell ref="A21:E21"/>
    <mergeCell ref="AK14:AL14"/>
    <mergeCell ref="AE13:AF13"/>
    <mergeCell ref="AE14:AF14"/>
    <mergeCell ref="K34:N34"/>
    <mergeCell ref="O34:Q34"/>
    <mergeCell ref="R34:T34"/>
    <mergeCell ref="U34:AM34"/>
    <mergeCell ref="AN34:AO34"/>
    <mergeCell ref="Y4:Z4"/>
    <mergeCell ref="Y5:Z5"/>
    <mergeCell ref="Y6:Z6"/>
    <mergeCell ref="Y7:Z7"/>
    <mergeCell ref="Y8:Z8"/>
    <mergeCell ref="Y9:Z9"/>
    <mergeCell ref="Y10:Z10"/>
    <mergeCell ref="Y11:Z11"/>
    <mergeCell ref="AN30:AO30"/>
    <mergeCell ref="AN26:AO26"/>
    <mergeCell ref="AK23:AM23"/>
    <mergeCell ref="AN23:AO23"/>
    <mergeCell ref="A24:AO24"/>
    <mergeCell ref="A25:G25"/>
    <mergeCell ref="H25:J25"/>
    <mergeCell ref="K25:N25"/>
    <mergeCell ref="O25:Q25"/>
    <mergeCell ref="R25:T25"/>
    <mergeCell ref="U25:AM25"/>
    <mergeCell ref="AQ31:AS34"/>
    <mergeCell ref="A32:G32"/>
    <mergeCell ref="H32:J32"/>
    <mergeCell ref="K32:N32"/>
    <mergeCell ref="O32:Q32"/>
    <mergeCell ref="R32:T32"/>
    <mergeCell ref="U32:AM32"/>
    <mergeCell ref="AN32:AO32"/>
    <mergeCell ref="A33:G33"/>
    <mergeCell ref="H33:J33"/>
    <mergeCell ref="A31:G31"/>
    <mergeCell ref="H31:J31"/>
    <mergeCell ref="K31:N31"/>
    <mergeCell ref="O31:Q31"/>
    <mergeCell ref="R31:T31"/>
    <mergeCell ref="U31:AM31"/>
    <mergeCell ref="AN31:AO31"/>
    <mergeCell ref="K33:N33"/>
    <mergeCell ref="O33:Q33"/>
    <mergeCell ref="R33:T33"/>
    <mergeCell ref="U33:AM33"/>
    <mergeCell ref="AN33:AO33"/>
    <mergeCell ref="A34:G34"/>
    <mergeCell ref="H34:J34"/>
    <mergeCell ref="A30:G30"/>
    <mergeCell ref="H30:J30"/>
    <mergeCell ref="K30:N30"/>
    <mergeCell ref="O30:Q30"/>
    <mergeCell ref="R30:T30"/>
    <mergeCell ref="U30:AM30"/>
    <mergeCell ref="AN28:AO28"/>
    <mergeCell ref="A29:G29"/>
    <mergeCell ref="H29:J29"/>
    <mergeCell ref="K29:N29"/>
    <mergeCell ref="O29:Q29"/>
    <mergeCell ref="R29:T29"/>
    <mergeCell ref="U29:AM29"/>
    <mergeCell ref="AN29:AO29"/>
    <mergeCell ref="A28:G28"/>
    <mergeCell ref="H28:J28"/>
    <mergeCell ref="K28:N28"/>
    <mergeCell ref="O28:Q28"/>
    <mergeCell ref="R28:T28"/>
    <mergeCell ref="U28:AM28"/>
    <mergeCell ref="A27:G27"/>
    <mergeCell ref="H27:J27"/>
    <mergeCell ref="K27:N27"/>
    <mergeCell ref="O27:Q27"/>
    <mergeCell ref="R27:T27"/>
    <mergeCell ref="U27:AM27"/>
    <mergeCell ref="AN27:AO27"/>
    <mergeCell ref="A26:G26"/>
    <mergeCell ref="H26:J26"/>
    <mergeCell ref="K26:N26"/>
    <mergeCell ref="O26:Q26"/>
    <mergeCell ref="R26:T26"/>
    <mergeCell ref="U26:AM26"/>
    <mergeCell ref="A19:E19"/>
    <mergeCell ref="F19:H19"/>
    <mergeCell ref="I19:K19"/>
    <mergeCell ref="L19:U19"/>
    <mergeCell ref="X19:Z19"/>
    <mergeCell ref="AA19:AJ19"/>
    <mergeCell ref="AQ16:AS16"/>
    <mergeCell ref="A17:E17"/>
    <mergeCell ref="F17:H17"/>
    <mergeCell ref="I17:K17"/>
    <mergeCell ref="L17:U17"/>
    <mergeCell ref="X17:Z17"/>
    <mergeCell ref="AA17:AJ17"/>
    <mergeCell ref="AK17:AM17"/>
    <mergeCell ref="AN17:AO17"/>
    <mergeCell ref="AQ17:AS18"/>
    <mergeCell ref="A18:E18"/>
    <mergeCell ref="F18:H18"/>
    <mergeCell ref="I18:K18"/>
    <mergeCell ref="L18:U18"/>
    <mergeCell ref="X18:Z18"/>
    <mergeCell ref="AA18:AJ18"/>
    <mergeCell ref="AK18:AM18"/>
    <mergeCell ref="AN18:AO18"/>
    <mergeCell ref="AQ14:AR14"/>
    <mergeCell ref="A15:D15"/>
    <mergeCell ref="E15:J15"/>
    <mergeCell ref="K15:N15"/>
    <mergeCell ref="O15:U15"/>
    <mergeCell ref="AQ15:AR15"/>
    <mergeCell ref="A12:D12"/>
    <mergeCell ref="E12:J12"/>
    <mergeCell ref="K12:N12"/>
    <mergeCell ref="O12:U12"/>
    <mergeCell ref="A13:D13"/>
    <mergeCell ref="E13:U13"/>
    <mergeCell ref="AN14:AO14"/>
    <mergeCell ref="AK12:AL12"/>
    <mergeCell ref="AH13:AI13"/>
    <mergeCell ref="AN13:AO13"/>
    <mergeCell ref="AK13:AL13"/>
    <mergeCell ref="AQ4:AS4"/>
    <mergeCell ref="AQ5:AS6"/>
    <mergeCell ref="AQ8:AR8"/>
    <mergeCell ref="AQ9:AR9"/>
    <mergeCell ref="AQ10:AS10"/>
    <mergeCell ref="A11:D11"/>
    <mergeCell ref="E11:J11"/>
    <mergeCell ref="K11:N11"/>
    <mergeCell ref="O11:U11"/>
    <mergeCell ref="AQ11:AS12"/>
    <mergeCell ref="AK4:AL4"/>
    <mergeCell ref="AK5:AL5"/>
    <mergeCell ref="AK6:AL6"/>
    <mergeCell ref="AK7:AL7"/>
    <mergeCell ref="AK8:AL8"/>
    <mergeCell ref="AK9:AL9"/>
    <mergeCell ref="AE11:AF11"/>
    <mergeCell ref="AE12:AF12"/>
    <mergeCell ref="AK11:AL11"/>
    <mergeCell ref="AH4:AI4"/>
    <mergeCell ref="AH5:AI5"/>
    <mergeCell ref="AH6:AI6"/>
    <mergeCell ref="AH7:AI7"/>
    <mergeCell ref="AB10:AC10"/>
    <mergeCell ref="AQ2:AR2"/>
    <mergeCell ref="Y3:Z3"/>
    <mergeCell ref="AB3:AC3"/>
    <mergeCell ref="AE3:AF3"/>
    <mergeCell ref="AH3:AI3"/>
    <mergeCell ref="AK3:AL3"/>
    <mergeCell ref="AN3:AO3"/>
    <mergeCell ref="AQ3:AR3"/>
    <mergeCell ref="A1:D1"/>
    <mergeCell ref="E1:U10"/>
    <mergeCell ref="W1:AO1"/>
    <mergeCell ref="A2:C10"/>
    <mergeCell ref="D2:D10"/>
    <mergeCell ref="AK2:AM2"/>
    <mergeCell ref="AN2:AO2"/>
    <mergeCell ref="AE10:AF10"/>
    <mergeCell ref="AH10:AI10"/>
    <mergeCell ref="AK10:AL10"/>
    <mergeCell ref="AB4:AC4"/>
    <mergeCell ref="AB5:AC5"/>
    <mergeCell ref="AB6:AC6"/>
    <mergeCell ref="AB7:AC7"/>
    <mergeCell ref="AB8:AC8"/>
    <mergeCell ref="AB9:AC9"/>
  </mergeCells>
  <phoneticPr fontId="1"/>
  <dataValidations count="1">
    <dataValidation allowBlank="1" showInputMessage="1" sqref="K26:N34"/>
  </dataValidations>
  <pageMargins left="0.11811023622047245" right="0.11811023622047245" top="0.15748031496062992" bottom="0.15748031496062992" header="0" footer="0"/>
  <pageSetup paperSize="9" scale="75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G676"/>
  <sheetViews>
    <sheetView zoomScaleNormal="100" workbookViewId="0">
      <selection activeCell="C33" sqref="C33"/>
    </sheetView>
  </sheetViews>
  <sheetFormatPr defaultRowHeight="13.5"/>
  <cols>
    <col min="1" max="1" width="17.375" bestFit="1" customWidth="1"/>
    <col min="2" max="2" width="8.125" bestFit="1" customWidth="1"/>
    <col min="3" max="3" width="12.625" bestFit="1" customWidth="1"/>
    <col min="4" max="5" width="4.625" bestFit="1" customWidth="1"/>
    <col min="6" max="6" width="10.375" bestFit="1" customWidth="1"/>
    <col min="7" max="7" width="20.125" customWidth="1"/>
  </cols>
  <sheetData>
    <row r="1" spans="1:7">
      <c r="A1" t="s">
        <v>283</v>
      </c>
      <c r="B1" t="s">
        <v>18</v>
      </c>
      <c r="C1" t="s">
        <v>244</v>
      </c>
      <c r="D1">
        <v>1</v>
      </c>
      <c r="E1" t="s">
        <v>19</v>
      </c>
      <c r="F1">
        <v>78</v>
      </c>
      <c r="G1" t="s">
        <v>20</v>
      </c>
    </row>
    <row r="2" spans="1:7">
      <c r="A2" t="s">
        <v>21</v>
      </c>
      <c r="B2" t="s">
        <v>18</v>
      </c>
      <c r="C2" t="s">
        <v>244</v>
      </c>
      <c r="D2">
        <v>1</v>
      </c>
      <c r="E2">
        <v>1</v>
      </c>
      <c r="F2">
        <v>78</v>
      </c>
    </row>
    <row r="3" spans="1:7">
      <c r="A3" t="s">
        <v>22</v>
      </c>
      <c r="B3" t="s">
        <v>18</v>
      </c>
      <c r="C3" t="s">
        <v>23</v>
      </c>
      <c r="D3">
        <v>1</v>
      </c>
      <c r="E3" t="s">
        <v>19</v>
      </c>
      <c r="F3">
        <v>78</v>
      </c>
    </row>
    <row r="4" spans="1:7">
      <c r="A4" t="s">
        <v>24</v>
      </c>
      <c r="B4" t="s">
        <v>18</v>
      </c>
      <c r="C4" t="s">
        <v>25</v>
      </c>
      <c r="D4">
        <v>1</v>
      </c>
      <c r="E4" t="s">
        <v>19</v>
      </c>
      <c r="F4">
        <v>78</v>
      </c>
    </row>
    <row r="5" spans="1:7">
      <c r="A5" t="s">
        <v>26</v>
      </c>
      <c r="B5" t="s">
        <v>18</v>
      </c>
      <c r="C5" t="s">
        <v>27</v>
      </c>
      <c r="D5">
        <v>0</v>
      </c>
      <c r="E5">
        <v>1</v>
      </c>
      <c r="F5">
        <v>78</v>
      </c>
    </row>
    <row r="6" spans="1:7">
      <c r="A6" t="s">
        <v>28</v>
      </c>
      <c r="B6" t="s">
        <v>18</v>
      </c>
      <c r="C6" t="s">
        <v>27</v>
      </c>
      <c r="D6">
        <v>1</v>
      </c>
      <c r="E6" t="s">
        <v>19</v>
      </c>
      <c r="F6">
        <v>78</v>
      </c>
    </row>
    <row r="7" spans="1:7">
      <c r="A7" t="s">
        <v>29</v>
      </c>
      <c r="B7" t="s">
        <v>18</v>
      </c>
      <c r="C7" t="s">
        <v>27</v>
      </c>
      <c r="D7">
        <v>1</v>
      </c>
      <c r="E7">
        <v>1</v>
      </c>
      <c r="F7">
        <v>78</v>
      </c>
    </row>
    <row r="8" spans="1:7">
      <c r="A8" t="s">
        <v>30</v>
      </c>
      <c r="B8" t="s">
        <v>18</v>
      </c>
      <c r="C8" t="s">
        <v>31</v>
      </c>
      <c r="D8">
        <v>0</v>
      </c>
      <c r="E8">
        <v>4</v>
      </c>
      <c r="F8">
        <v>78</v>
      </c>
    </row>
    <row r="9" spans="1:7">
      <c r="A9" t="s">
        <v>32</v>
      </c>
      <c r="B9" t="s">
        <v>18</v>
      </c>
      <c r="C9" t="s">
        <v>33</v>
      </c>
      <c r="D9">
        <v>1</v>
      </c>
      <c r="E9" t="s">
        <v>19</v>
      </c>
      <c r="F9">
        <v>78</v>
      </c>
    </row>
    <row r="10" spans="1:7">
      <c r="A10" t="s">
        <v>34</v>
      </c>
      <c r="B10" t="s">
        <v>18</v>
      </c>
      <c r="C10" t="s">
        <v>35</v>
      </c>
      <c r="D10">
        <v>0</v>
      </c>
      <c r="E10">
        <v>1</v>
      </c>
      <c r="F10">
        <v>78</v>
      </c>
    </row>
    <row r="11" spans="1:7">
      <c r="A11" t="s">
        <v>36</v>
      </c>
      <c r="B11" t="s">
        <v>18</v>
      </c>
      <c r="C11" t="s">
        <v>37</v>
      </c>
      <c r="D11">
        <v>2</v>
      </c>
      <c r="E11">
        <v>4</v>
      </c>
      <c r="F11">
        <v>78</v>
      </c>
    </row>
    <row r="12" spans="1:7">
      <c r="A12" t="s">
        <v>38</v>
      </c>
      <c r="B12" t="s">
        <v>18</v>
      </c>
      <c r="C12" t="s">
        <v>39</v>
      </c>
      <c r="D12">
        <v>3</v>
      </c>
      <c r="E12">
        <v>1</v>
      </c>
      <c r="F12">
        <v>78</v>
      </c>
    </row>
    <row r="13" spans="1:7">
      <c r="A13" t="s">
        <v>40</v>
      </c>
      <c r="B13" t="s">
        <v>18</v>
      </c>
      <c r="C13" t="s">
        <v>41</v>
      </c>
      <c r="D13">
        <v>1</v>
      </c>
      <c r="E13">
        <v>2</v>
      </c>
      <c r="F13">
        <v>79</v>
      </c>
    </row>
    <row r="14" spans="1:7">
      <c r="A14" t="s">
        <v>42</v>
      </c>
      <c r="B14" t="s">
        <v>18</v>
      </c>
      <c r="C14" t="s">
        <v>244</v>
      </c>
      <c r="D14">
        <v>1</v>
      </c>
      <c r="E14" t="s">
        <v>19</v>
      </c>
      <c r="F14">
        <v>79</v>
      </c>
    </row>
    <row r="15" spans="1:7">
      <c r="A15" t="s">
        <v>43</v>
      </c>
      <c r="B15" t="s">
        <v>18</v>
      </c>
      <c r="C15" t="s">
        <v>244</v>
      </c>
      <c r="D15">
        <v>2</v>
      </c>
      <c r="E15" t="s">
        <v>19</v>
      </c>
      <c r="F15">
        <v>79</v>
      </c>
    </row>
    <row r="16" spans="1:7">
      <c r="A16" t="s">
        <v>44</v>
      </c>
      <c r="B16" t="s">
        <v>18</v>
      </c>
      <c r="C16" t="s">
        <v>244</v>
      </c>
      <c r="D16">
        <v>1</v>
      </c>
      <c r="E16" t="s">
        <v>19</v>
      </c>
      <c r="F16">
        <v>79</v>
      </c>
    </row>
    <row r="17" spans="1:6">
      <c r="A17" t="s">
        <v>281</v>
      </c>
      <c r="B17" t="s">
        <v>18</v>
      </c>
      <c r="C17" t="s">
        <v>244</v>
      </c>
      <c r="D17">
        <v>2</v>
      </c>
      <c r="E17" t="s">
        <v>19</v>
      </c>
      <c r="F17">
        <v>79</v>
      </c>
    </row>
    <row r="18" spans="1:6">
      <c r="A18" t="s">
        <v>76</v>
      </c>
      <c r="B18" t="s">
        <v>77</v>
      </c>
      <c r="C18" t="s">
        <v>79</v>
      </c>
      <c r="D18">
        <v>1</v>
      </c>
      <c r="E18">
        <v>1</v>
      </c>
      <c r="F18">
        <v>79</v>
      </c>
    </row>
    <row r="19" spans="1:6">
      <c r="A19" t="s">
        <v>78</v>
      </c>
      <c r="B19" t="s">
        <v>77</v>
      </c>
      <c r="C19" t="s">
        <v>80</v>
      </c>
      <c r="D19">
        <v>2</v>
      </c>
      <c r="E19">
        <v>1</v>
      </c>
      <c r="F19">
        <v>79</v>
      </c>
    </row>
    <row r="20" spans="1:6">
      <c r="A20" t="s">
        <v>81</v>
      </c>
      <c r="B20" t="s">
        <v>77</v>
      </c>
      <c r="C20" t="s">
        <v>82</v>
      </c>
      <c r="D20">
        <v>2</v>
      </c>
      <c r="E20">
        <v>2</v>
      </c>
      <c r="F20">
        <v>79</v>
      </c>
    </row>
    <row r="21" spans="1:6">
      <c r="A21" t="s">
        <v>83</v>
      </c>
      <c r="B21" t="s">
        <v>77</v>
      </c>
      <c r="C21" t="s">
        <v>84</v>
      </c>
      <c r="D21">
        <v>2</v>
      </c>
      <c r="E21">
        <v>1</v>
      </c>
      <c r="F21">
        <v>79</v>
      </c>
    </row>
    <row r="22" spans="1:6">
      <c r="A22" t="s">
        <v>85</v>
      </c>
      <c r="B22" t="s">
        <v>77</v>
      </c>
      <c r="C22" t="s">
        <v>84</v>
      </c>
      <c r="D22">
        <v>2</v>
      </c>
      <c r="E22">
        <v>2</v>
      </c>
      <c r="F22">
        <v>79</v>
      </c>
    </row>
    <row r="23" spans="1:6">
      <c r="A23" t="s">
        <v>86</v>
      </c>
      <c r="B23" t="s">
        <v>77</v>
      </c>
      <c r="C23" t="s">
        <v>87</v>
      </c>
      <c r="D23">
        <v>2</v>
      </c>
      <c r="E23">
        <v>3</v>
      </c>
      <c r="F23">
        <v>79</v>
      </c>
    </row>
    <row r="24" spans="1:6">
      <c r="A24" t="s">
        <v>88</v>
      </c>
      <c r="B24" t="s">
        <v>77</v>
      </c>
      <c r="C24" t="s">
        <v>89</v>
      </c>
      <c r="D24">
        <v>2</v>
      </c>
      <c r="E24">
        <v>3</v>
      </c>
      <c r="F24">
        <v>79</v>
      </c>
    </row>
    <row r="25" spans="1:6">
      <c r="A25" t="s">
        <v>90</v>
      </c>
      <c r="B25" t="s">
        <v>77</v>
      </c>
      <c r="C25" t="s">
        <v>91</v>
      </c>
      <c r="D25">
        <v>1</v>
      </c>
      <c r="E25">
        <v>3</v>
      </c>
      <c r="F25">
        <v>80</v>
      </c>
    </row>
    <row r="26" spans="1:6">
      <c r="A26" t="s">
        <v>92</v>
      </c>
      <c r="B26" t="s">
        <v>77</v>
      </c>
      <c r="C26" t="s">
        <v>93</v>
      </c>
      <c r="D26">
        <v>2</v>
      </c>
      <c r="E26">
        <v>1</v>
      </c>
      <c r="F26">
        <v>80</v>
      </c>
    </row>
    <row r="27" spans="1:6">
      <c r="A27" t="s">
        <v>94</v>
      </c>
      <c r="B27" t="s">
        <v>77</v>
      </c>
      <c r="C27" t="s">
        <v>244</v>
      </c>
      <c r="D27">
        <v>3</v>
      </c>
      <c r="E27" t="s">
        <v>95</v>
      </c>
      <c r="F27">
        <v>80</v>
      </c>
    </row>
    <row r="28" spans="1:6">
      <c r="A28" t="s">
        <v>96</v>
      </c>
      <c r="B28" t="s">
        <v>77</v>
      </c>
      <c r="C28" t="s">
        <v>244</v>
      </c>
      <c r="D28">
        <v>3</v>
      </c>
      <c r="E28" t="s">
        <v>19</v>
      </c>
      <c r="F28">
        <v>80</v>
      </c>
    </row>
    <row r="29" spans="1:6">
      <c r="A29" t="s">
        <v>282</v>
      </c>
      <c r="B29" t="s">
        <v>77</v>
      </c>
      <c r="C29" t="s">
        <v>244</v>
      </c>
      <c r="D29">
        <v>4</v>
      </c>
      <c r="E29" t="s">
        <v>19</v>
      </c>
      <c r="F29">
        <v>80</v>
      </c>
    </row>
    <row r="30" spans="1:6">
      <c r="A30" t="s">
        <v>97</v>
      </c>
      <c r="B30" t="s">
        <v>77</v>
      </c>
      <c r="C30" t="s">
        <v>98</v>
      </c>
      <c r="D30">
        <v>2</v>
      </c>
      <c r="E30">
        <v>1</v>
      </c>
      <c r="F30">
        <v>80</v>
      </c>
    </row>
    <row r="31" spans="1:6">
      <c r="A31" t="s">
        <v>99</v>
      </c>
      <c r="B31" t="s">
        <v>77</v>
      </c>
      <c r="C31" t="s">
        <v>100</v>
      </c>
      <c r="D31">
        <v>2</v>
      </c>
      <c r="E31" t="s">
        <v>101</v>
      </c>
      <c r="F31">
        <v>80</v>
      </c>
    </row>
    <row r="32" spans="1:6">
      <c r="A32" t="s">
        <v>102</v>
      </c>
      <c r="B32" t="s">
        <v>77</v>
      </c>
      <c r="C32" t="s">
        <v>103</v>
      </c>
      <c r="D32">
        <v>2</v>
      </c>
      <c r="E32">
        <v>4</v>
      </c>
      <c r="F32">
        <v>80</v>
      </c>
    </row>
    <row r="33" spans="1:6">
      <c r="A33" t="s">
        <v>104</v>
      </c>
      <c r="B33" t="s">
        <v>77</v>
      </c>
      <c r="C33" t="s">
        <v>105</v>
      </c>
      <c r="D33">
        <v>2</v>
      </c>
      <c r="E33">
        <v>4</v>
      </c>
      <c r="F33">
        <v>80</v>
      </c>
    </row>
    <row r="34" spans="1:6">
      <c r="A34" t="s">
        <v>106</v>
      </c>
      <c r="B34" t="s">
        <v>77</v>
      </c>
      <c r="C34" t="s">
        <v>107</v>
      </c>
      <c r="D34">
        <v>3</v>
      </c>
      <c r="E34">
        <v>4</v>
      </c>
      <c r="F34">
        <v>80</v>
      </c>
    </row>
    <row r="35" spans="1:6">
      <c r="A35" t="s">
        <v>108</v>
      </c>
      <c r="B35" t="s">
        <v>77</v>
      </c>
      <c r="C35" t="s">
        <v>244</v>
      </c>
      <c r="D35">
        <v>4</v>
      </c>
      <c r="E35" t="s">
        <v>19</v>
      </c>
      <c r="F35">
        <v>80</v>
      </c>
    </row>
    <row r="36" spans="1:6">
      <c r="A36" t="s">
        <v>109</v>
      </c>
      <c r="B36" t="s">
        <v>77</v>
      </c>
      <c r="C36" t="s">
        <v>244</v>
      </c>
      <c r="D36">
        <v>5</v>
      </c>
      <c r="E36" t="s">
        <v>19</v>
      </c>
      <c r="F36">
        <v>80</v>
      </c>
    </row>
    <row r="37" spans="1:6">
      <c r="A37" t="s">
        <v>111</v>
      </c>
      <c r="B37" t="s">
        <v>110</v>
      </c>
      <c r="C37" t="s">
        <v>112</v>
      </c>
      <c r="D37" t="s">
        <v>112</v>
      </c>
      <c r="E37">
        <v>1</v>
      </c>
      <c r="F37">
        <v>81</v>
      </c>
    </row>
    <row r="38" spans="1:6">
      <c r="A38" t="s">
        <v>138</v>
      </c>
      <c r="B38" t="s">
        <v>110</v>
      </c>
      <c r="C38" t="s">
        <v>19</v>
      </c>
      <c r="D38" t="s">
        <v>19</v>
      </c>
      <c r="E38">
        <v>2</v>
      </c>
      <c r="F38">
        <v>81</v>
      </c>
    </row>
    <row r="39" spans="1:6">
      <c r="A39" t="s">
        <v>139</v>
      </c>
      <c r="B39" t="s">
        <v>110</v>
      </c>
      <c r="C39" t="s">
        <v>19</v>
      </c>
      <c r="D39" t="s">
        <v>19</v>
      </c>
      <c r="E39">
        <v>1</v>
      </c>
      <c r="F39">
        <v>81</v>
      </c>
    </row>
    <row r="40" spans="1:6">
      <c r="A40" t="s">
        <v>140</v>
      </c>
      <c r="B40" t="s">
        <v>110</v>
      </c>
      <c r="C40" t="s">
        <v>142</v>
      </c>
      <c r="D40" t="s">
        <v>19</v>
      </c>
      <c r="E40">
        <v>1</v>
      </c>
      <c r="F40">
        <v>81</v>
      </c>
    </row>
    <row r="41" spans="1:6">
      <c r="A41" t="s">
        <v>143</v>
      </c>
      <c r="B41" t="s">
        <v>110</v>
      </c>
      <c r="C41" t="s">
        <v>145</v>
      </c>
      <c r="D41" t="s">
        <v>19</v>
      </c>
      <c r="E41">
        <v>1</v>
      </c>
      <c r="F41">
        <v>81</v>
      </c>
    </row>
    <row r="42" spans="1:6">
      <c r="A42" t="s">
        <v>146</v>
      </c>
      <c r="B42" t="s">
        <v>110</v>
      </c>
      <c r="C42" t="s">
        <v>147</v>
      </c>
      <c r="D42" t="s">
        <v>19</v>
      </c>
      <c r="E42">
        <v>1</v>
      </c>
      <c r="F42">
        <v>81</v>
      </c>
    </row>
    <row r="43" spans="1:6">
      <c r="A43" t="s">
        <v>148</v>
      </c>
      <c r="B43" t="s">
        <v>110</v>
      </c>
      <c r="C43" t="s">
        <v>150</v>
      </c>
      <c r="D43" t="s">
        <v>19</v>
      </c>
      <c r="E43">
        <v>1</v>
      </c>
      <c r="F43">
        <v>81</v>
      </c>
    </row>
    <row r="44" spans="1:6">
      <c r="A44" t="s">
        <v>151</v>
      </c>
      <c r="B44" t="s">
        <v>110</v>
      </c>
      <c r="C44" t="s">
        <v>153</v>
      </c>
      <c r="D44" t="s">
        <v>19</v>
      </c>
      <c r="E44">
        <v>2</v>
      </c>
      <c r="F44">
        <v>81</v>
      </c>
    </row>
    <row r="45" spans="1:6">
      <c r="A45" t="s">
        <v>154</v>
      </c>
      <c r="B45" t="s">
        <v>110</v>
      </c>
      <c r="C45" t="s">
        <v>155</v>
      </c>
      <c r="D45">
        <v>0</v>
      </c>
      <c r="E45">
        <v>2</v>
      </c>
      <c r="F45">
        <v>81</v>
      </c>
    </row>
    <row r="46" spans="1:6">
      <c r="A46" t="s">
        <v>156</v>
      </c>
      <c r="B46" t="s">
        <v>110</v>
      </c>
      <c r="C46" t="s">
        <v>158</v>
      </c>
      <c r="D46" t="s">
        <v>19</v>
      </c>
      <c r="E46">
        <v>1</v>
      </c>
      <c r="F46">
        <v>81</v>
      </c>
    </row>
    <row r="47" spans="1:6">
      <c r="A47" t="s">
        <v>159</v>
      </c>
      <c r="B47" t="s">
        <v>160</v>
      </c>
      <c r="C47" t="s">
        <v>162</v>
      </c>
      <c r="D47" t="s">
        <v>19</v>
      </c>
      <c r="E47" t="s">
        <v>19</v>
      </c>
      <c r="F47">
        <v>81</v>
      </c>
    </row>
    <row r="48" spans="1:6">
      <c r="A48" t="s">
        <v>163</v>
      </c>
      <c r="B48" t="s">
        <v>110</v>
      </c>
      <c r="C48" t="s">
        <v>165</v>
      </c>
      <c r="D48">
        <v>1</v>
      </c>
      <c r="E48">
        <v>2</v>
      </c>
      <c r="F48">
        <v>81</v>
      </c>
    </row>
    <row r="49" spans="1:6">
      <c r="A49" t="s">
        <v>166</v>
      </c>
      <c r="B49" t="s">
        <v>110</v>
      </c>
      <c r="C49" t="s">
        <v>168</v>
      </c>
      <c r="D49">
        <v>1</v>
      </c>
      <c r="E49">
        <v>3</v>
      </c>
      <c r="F49">
        <v>82</v>
      </c>
    </row>
    <row r="50" spans="1:6">
      <c r="A50" t="s">
        <v>169</v>
      </c>
      <c r="B50" t="s">
        <v>110</v>
      </c>
      <c r="C50" t="s">
        <v>171</v>
      </c>
      <c r="D50" t="s">
        <v>19</v>
      </c>
      <c r="E50" t="s">
        <v>19</v>
      </c>
      <c r="F50">
        <v>82</v>
      </c>
    </row>
    <row r="51" spans="1:6">
      <c r="A51" t="s">
        <v>172</v>
      </c>
      <c r="B51" t="s">
        <v>110</v>
      </c>
      <c r="C51" t="s">
        <v>174</v>
      </c>
      <c r="D51" t="s">
        <v>19</v>
      </c>
      <c r="E51">
        <v>1</v>
      </c>
      <c r="F51">
        <v>82</v>
      </c>
    </row>
    <row r="52" spans="1:6">
      <c r="A52" t="s">
        <v>175</v>
      </c>
      <c r="B52" t="s">
        <v>160</v>
      </c>
      <c r="C52" t="s">
        <v>174</v>
      </c>
      <c r="D52" t="s">
        <v>19</v>
      </c>
      <c r="E52">
        <v>1</v>
      </c>
      <c r="F52">
        <v>82</v>
      </c>
    </row>
    <row r="53" spans="1:6">
      <c r="A53" t="s">
        <v>176</v>
      </c>
      <c r="B53" t="s">
        <v>110</v>
      </c>
      <c r="C53" t="s">
        <v>178</v>
      </c>
      <c r="D53" t="s">
        <v>19</v>
      </c>
      <c r="E53" t="s">
        <v>19</v>
      </c>
      <c r="F53">
        <v>82</v>
      </c>
    </row>
    <row r="54" spans="1:6">
      <c r="A54" t="s">
        <v>179</v>
      </c>
      <c r="B54" t="s">
        <v>110</v>
      </c>
      <c r="C54" t="s">
        <v>181</v>
      </c>
      <c r="D54" t="s">
        <v>19</v>
      </c>
      <c r="E54">
        <v>3</v>
      </c>
      <c r="F54">
        <v>82</v>
      </c>
    </row>
    <row r="55" spans="1:6">
      <c r="A55" t="s">
        <v>182</v>
      </c>
      <c r="B55" t="s">
        <v>110</v>
      </c>
      <c r="C55" t="s">
        <v>184</v>
      </c>
      <c r="D55" t="s">
        <v>19</v>
      </c>
      <c r="E55">
        <v>2</v>
      </c>
      <c r="F55">
        <v>82</v>
      </c>
    </row>
    <row r="56" spans="1:6">
      <c r="A56" t="s">
        <v>185</v>
      </c>
      <c r="B56" t="s">
        <v>110</v>
      </c>
      <c r="C56" t="s">
        <v>187</v>
      </c>
      <c r="D56" t="s">
        <v>19</v>
      </c>
      <c r="E56">
        <v>1</v>
      </c>
      <c r="F56">
        <v>82</v>
      </c>
    </row>
    <row r="57" spans="1:6">
      <c r="A57" t="s">
        <v>188</v>
      </c>
      <c r="B57" t="s">
        <v>110</v>
      </c>
      <c r="C57" t="s">
        <v>242</v>
      </c>
      <c r="D57" t="s">
        <v>19</v>
      </c>
      <c r="E57">
        <v>1</v>
      </c>
      <c r="F57">
        <v>82</v>
      </c>
    </row>
    <row r="58" spans="1:6">
      <c r="A58" t="s">
        <v>284</v>
      </c>
      <c r="B58" t="s">
        <v>110</v>
      </c>
      <c r="C58" t="s">
        <v>242</v>
      </c>
      <c r="D58" t="s">
        <v>19</v>
      </c>
      <c r="E58">
        <v>2</v>
      </c>
      <c r="F58">
        <v>82</v>
      </c>
    </row>
    <row r="59" spans="1:6">
      <c r="A59" t="s">
        <v>189</v>
      </c>
      <c r="B59" t="s">
        <v>160</v>
      </c>
      <c r="C59" t="s">
        <v>242</v>
      </c>
      <c r="D59">
        <v>2</v>
      </c>
      <c r="E59">
        <v>2</v>
      </c>
      <c r="F59">
        <v>82</v>
      </c>
    </row>
    <row r="60" spans="1:6">
      <c r="A60" t="s">
        <v>190</v>
      </c>
      <c r="B60" t="s">
        <v>110</v>
      </c>
      <c r="C60" t="s">
        <v>242</v>
      </c>
      <c r="D60" t="s">
        <v>19</v>
      </c>
      <c r="E60">
        <v>2</v>
      </c>
      <c r="F60">
        <v>82</v>
      </c>
    </row>
    <row r="61" spans="1:6">
      <c r="A61" t="s">
        <v>250</v>
      </c>
      <c r="B61" t="s">
        <v>110</v>
      </c>
      <c r="C61" t="s">
        <v>251</v>
      </c>
      <c r="D61" t="s">
        <v>19</v>
      </c>
      <c r="E61">
        <v>1</v>
      </c>
      <c r="F61">
        <v>83</v>
      </c>
    </row>
    <row r="62" spans="1:6">
      <c r="A62" t="s">
        <v>252</v>
      </c>
      <c r="B62" t="s">
        <v>110</v>
      </c>
      <c r="C62" t="s">
        <v>253</v>
      </c>
      <c r="D62" t="s">
        <v>19</v>
      </c>
      <c r="E62">
        <v>3</v>
      </c>
      <c r="F62">
        <v>83</v>
      </c>
    </row>
    <row r="63" spans="1:6">
      <c r="A63" t="s">
        <v>254</v>
      </c>
      <c r="B63" t="s">
        <v>110</v>
      </c>
      <c r="C63" t="s">
        <v>255</v>
      </c>
      <c r="D63" t="s">
        <v>19</v>
      </c>
      <c r="E63">
        <v>1</v>
      </c>
      <c r="F63">
        <v>83</v>
      </c>
    </row>
    <row r="64" spans="1:6">
      <c r="A64" t="s">
        <v>256</v>
      </c>
      <c r="B64" t="s">
        <v>110</v>
      </c>
      <c r="C64" t="s">
        <v>257</v>
      </c>
      <c r="D64" t="s">
        <v>19</v>
      </c>
      <c r="E64">
        <v>1</v>
      </c>
      <c r="F64">
        <v>83</v>
      </c>
    </row>
    <row r="65" spans="1:6">
      <c r="A65" t="s">
        <v>258</v>
      </c>
      <c r="B65" t="s">
        <v>110</v>
      </c>
      <c r="C65" t="s">
        <v>259</v>
      </c>
      <c r="D65" t="s">
        <v>19</v>
      </c>
      <c r="E65">
        <v>1</v>
      </c>
      <c r="F65">
        <v>83</v>
      </c>
    </row>
    <row r="66" spans="1:6">
      <c r="A66" t="s">
        <v>260</v>
      </c>
      <c r="B66" t="s">
        <v>110</v>
      </c>
      <c r="C66" t="s">
        <v>261</v>
      </c>
      <c r="D66" t="s">
        <v>19</v>
      </c>
      <c r="E66">
        <v>3</v>
      </c>
      <c r="F66">
        <v>83</v>
      </c>
    </row>
    <row r="67" spans="1:6">
      <c r="A67" t="s">
        <v>262</v>
      </c>
      <c r="B67" t="s">
        <v>110</v>
      </c>
      <c r="C67" t="s">
        <v>263</v>
      </c>
      <c r="D67" t="s">
        <v>19</v>
      </c>
      <c r="E67">
        <v>1</v>
      </c>
      <c r="F67">
        <v>83</v>
      </c>
    </row>
    <row r="68" spans="1:6">
      <c r="A68" t="s">
        <v>264</v>
      </c>
      <c r="B68" t="s">
        <v>110</v>
      </c>
      <c r="C68" t="s">
        <v>19</v>
      </c>
      <c r="D68" t="s">
        <v>19</v>
      </c>
      <c r="E68" t="s">
        <v>19</v>
      </c>
      <c r="F68">
        <v>83</v>
      </c>
    </row>
    <row r="69" spans="1:6">
      <c r="A69" t="s">
        <v>265</v>
      </c>
      <c r="B69" t="s">
        <v>110</v>
      </c>
      <c r="C69" t="s">
        <v>266</v>
      </c>
      <c r="D69" t="s">
        <v>19</v>
      </c>
      <c r="E69">
        <v>2</v>
      </c>
      <c r="F69">
        <v>83</v>
      </c>
    </row>
    <row r="70" spans="1:6">
      <c r="A70" t="s">
        <v>267</v>
      </c>
      <c r="B70" t="s">
        <v>110</v>
      </c>
      <c r="C70" t="s">
        <v>268</v>
      </c>
      <c r="D70" t="s">
        <v>19</v>
      </c>
      <c r="E70">
        <v>2</v>
      </c>
      <c r="F70">
        <v>83</v>
      </c>
    </row>
    <row r="71" spans="1:6">
      <c r="A71" t="s">
        <v>269</v>
      </c>
      <c r="B71" t="s">
        <v>110</v>
      </c>
      <c r="C71" t="s">
        <v>270</v>
      </c>
      <c r="D71" t="s">
        <v>19</v>
      </c>
      <c r="E71">
        <v>2</v>
      </c>
      <c r="F71">
        <v>83</v>
      </c>
    </row>
    <row r="72" spans="1:6">
      <c r="A72" t="s">
        <v>271</v>
      </c>
      <c r="B72" t="s">
        <v>110</v>
      </c>
      <c r="C72" t="s">
        <v>272</v>
      </c>
      <c r="D72" t="s">
        <v>19</v>
      </c>
      <c r="E72">
        <v>4</v>
      </c>
      <c r="F72">
        <v>83</v>
      </c>
    </row>
    <row r="73" spans="1:6">
      <c r="A73" t="s">
        <v>273</v>
      </c>
      <c r="B73" t="s">
        <v>274</v>
      </c>
      <c r="C73" t="s">
        <v>19</v>
      </c>
      <c r="D73" t="s">
        <v>19</v>
      </c>
      <c r="E73" t="s">
        <v>19</v>
      </c>
      <c r="F73">
        <v>84</v>
      </c>
    </row>
    <row r="74" spans="1:6">
      <c r="A74" t="s">
        <v>279</v>
      </c>
      <c r="B74" t="s">
        <v>274</v>
      </c>
      <c r="C74" t="s">
        <v>19</v>
      </c>
      <c r="D74" t="s">
        <v>19</v>
      </c>
      <c r="E74" t="s">
        <v>19</v>
      </c>
      <c r="F74">
        <v>84</v>
      </c>
    </row>
    <row r="75" spans="1:6">
      <c r="A75" t="s">
        <v>275</v>
      </c>
      <c r="B75" t="s">
        <v>274</v>
      </c>
      <c r="C75" t="s">
        <v>19</v>
      </c>
      <c r="D75" t="s">
        <v>19</v>
      </c>
      <c r="E75" t="s">
        <v>19</v>
      </c>
      <c r="F75">
        <v>84</v>
      </c>
    </row>
    <row r="76" spans="1:6">
      <c r="A76" t="s">
        <v>276</v>
      </c>
      <c r="B76" t="s">
        <v>274</v>
      </c>
      <c r="C76" t="s">
        <v>19</v>
      </c>
      <c r="D76" t="s">
        <v>19</v>
      </c>
      <c r="E76" t="s">
        <v>19</v>
      </c>
      <c r="F76">
        <v>84</v>
      </c>
    </row>
    <row r="77" spans="1:6">
      <c r="A77" t="s">
        <v>277</v>
      </c>
      <c r="B77" t="s">
        <v>274</v>
      </c>
      <c r="C77" t="s">
        <v>19</v>
      </c>
      <c r="D77" t="s">
        <v>19</v>
      </c>
      <c r="E77" t="s">
        <v>19</v>
      </c>
      <c r="F77">
        <v>84</v>
      </c>
    </row>
    <row r="78" spans="1:6">
      <c r="A78" t="s">
        <v>278</v>
      </c>
      <c r="B78" t="s">
        <v>274</v>
      </c>
      <c r="C78" t="s">
        <v>19</v>
      </c>
      <c r="D78" t="s">
        <v>19</v>
      </c>
      <c r="E78" t="s">
        <v>19</v>
      </c>
      <c r="F78">
        <v>84</v>
      </c>
    </row>
    <row r="79" spans="1:6">
      <c r="A79" t="s">
        <v>280</v>
      </c>
      <c r="B79" t="s">
        <v>274</v>
      </c>
      <c r="C79" t="s">
        <v>19</v>
      </c>
      <c r="D79" t="s">
        <v>19</v>
      </c>
      <c r="E79" t="s">
        <v>19</v>
      </c>
      <c r="F79">
        <v>84</v>
      </c>
    </row>
    <row r="80" spans="1:6">
      <c r="A80" t="s">
        <v>285</v>
      </c>
      <c r="B80" t="s">
        <v>274</v>
      </c>
      <c r="C80" t="s">
        <v>19</v>
      </c>
      <c r="D80" t="s">
        <v>19</v>
      </c>
      <c r="E80" t="s">
        <v>19</v>
      </c>
      <c r="F80">
        <v>84</v>
      </c>
    </row>
    <row r="81" spans="1:7">
      <c r="A81" t="s">
        <v>286</v>
      </c>
      <c r="B81" t="s">
        <v>274</v>
      </c>
      <c r="C81" t="s">
        <v>19</v>
      </c>
      <c r="D81" t="s">
        <v>19</v>
      </c>
      <c r="E81" t="s">
        <v>19</v>
      </c>
      <c r="F81">
        <v>84</v>
      </c>
    </row>
    <row r="82" spans="1:7">
      <c r="A82" t="s">
        <v>287</v>
      </c>
      <c r="B82" t="s">
        <v>274</v>
      </c>
      <c r="C82" t="s">
        <v>19</v>
      </c>
      <c r="D82" t="s">
        <v>19</v>
      </c>
      <c r="E82" t="s">
        <v>19</v>
      </c>
      <c r="F82">
        <v>84</v>
      </c>
    </row>
    <row r="83" spans="1:7">
      <c r="A83" t="s">
        <v>288</v>
      </c>
      <c r="B83" t="s">
        <v>274</v>
      </c>
      <c r="C83" t="s">
        <v>19</v>
      </c>
      <c r="D83" t="s">
        <v>19</v>
      </c>
      <c r="E83" t="s">
        <v>19</v>
      </c>
      <c r="F83">
        <v>84</v>
      </c>
    </row>
    <row r="84" spans="1:7">
      <c r="A84" t="s">
        <v>289</v>
      </c>
      <c r="B84" t="s">
        <v>274</v>
      </c>
      <c r="C84" t="s">
        <v>19</v>
      </c>
      <c r="D84" t="s">
        <v>19</v>
      </c>
      <c r="E84" t="s">
        <v>19</v>
      </c>
      <c r="F84">
        <v>84</v>
      </c>
    </row>
    <row r="85" spans="1:7">
      <c r="A85" t="s">
        <v>290</v>
      </c>
      <c r="B85" t="s">
        <v>274</v>
      </c>
      <c r="C85" t="s">
        <v>19</v>
      </c>
      <c r="D85" t="s">
        <v>19</v>
      </c>
      <c r="E85" t="s">
        <v>19</v>
      </c>
      <c r="F85">
        <v>85</v>
      </c>
    </row>
    <row r="86" spans="1:7">
      <c r="A86" t="s">
        <v>291</v>
      </c>
      <c r="B86" t="s">
        <v>274</v>
      </c>
      <c r="C86" t="s">
        <v>19</v>
      </c>
      <c r="D86" t="s">
        <v>19</v>
      </c>
      <c r="E86" t="s">
        <v>19</v>
      </c>
      <c r="F86">
        <v>85</v>
      </c>
    </row>
    <row r="87" spans="1:7">
      <c r="A87" t="s">
        <v>292</v>
      </c>
      <c r="B87" t="s">
        <v>274</v>
      </c>
      <c r="C87" t="s">
        <v>19</v>
      </c>
      <c r="D87" t="s">
        <v>19</v>
      </c>
      <c r="E87" t="s">
        <v>19</v>
      </c>
      <c r="F87">
        <v>85</v>
      </c>
    </row>
    <row r="88" spans="1:7">
      <c r="A88" t="s">
        <v>293</v>
      </c>
      <c r="B88" t="s">
        <v>274</v>
      </c>
      <c r="C88" t="s">
        <v>19</v>
      </c>
      <c r="D88" t="s">
        <v>19</v>
      </c>
      <c r="E88" t="s">
        <v>19</v>
      </c>
      <c r="F88">
        <v>85</v>
      </c>
    </row>
    <row r="89" spans="1:7">
      <c r="A89" t="s">
        <v>294</v>
      </c>
      <c r="B89" t="s">
        <v>274</v>
      </c>
      <c r="C89" t="s">
        <v>19</v>
      </c>
      <c r="D89" t="s">
        <v>19</v>
      </c>
      <c r="E89" t="s">
        <v>19</v>
      </c>
      <c r="F89">
        <v>85</v>
      </c>
    </row>
    <row r="90" spans="1:7">
      <c r="A90" t="s">
        <v>295</v>
      </c>
      <c r="B90" t="s">
        <v>274</v>
      </c>
      <c r="C90" t="s">
        <v>19</v>
      </c>
      <c r="D90" t="s">
        <v>19</v>
      </c>
      <c r="E90" t="s">
        <v>19</v>
      </c>
      <c r="F90">
        <v>85</v>
      </c>
    </row>
    <row r="91" spans="1:7">
      <c r="A91" t="s">
        <v>296</v>
      </c>
      <c r="B91" t="s">
        <v>274</v>
      </c>
      <c r="C91" t="s">
        <v>19</v>
      </c>
      <c r="D91" t="s">
        <v>19</v>
      </c>
      <c r="E91" t="s">
        <v>19</v>
      </c>
      <c r="F91">
        <v>85</v>
      </c>
    </row>
    <row r="92" spans="1:7">
      <c r="A92" t="s">
        <v>297</v>
      </c>
      <c r="B92" t="s">
        <v>274</v>
      </c>
      <c r="C92" t="s">
        <v>19</v>
      </c>
      <c r="D92" t="s">
        <v>19</v>
      </c>
      <c r="E92" t="s">
        <v>19</v>
      </c>
      <c r="F92">
        <v>85</v>
      </c>
    </row>
    <row r="93" spans="1:7">
      <c r="A93" t="s">
        <v>298</v>
      </c>
      <c r="B93" t="s">
        <v>274</v>
      </c>
      <c r="C93" t="s">
        <v>19</v>
      </c>
      <c r="D93" t="s">
        <v>19</v>
      </c>
      <c r="E93" t="s">
        <v>19</v>
      </c>
      <c r="F93">
        <v>85</v>
      </c>
    </row>
    <row r="94" spans="1:7">
      <c r="A94" t="s">
        <v>299</v>
      </c>
      <c r="B94" t="s">
        <v>274</v>
      </c>
      <c r="C94" t="s">
        <v>19</v>
      </c>
      <c r="D94" t="s">
        <v>19</v>
      </c>
      <c r="E94" t="s">
        <v>19</v>
      </c>
      <c r="F94">
        <v>85</v>
      </c>
    </row>
    <row r="95" spans="1:7">
      <c r="A95" t="s">
        <v>300</v>
      </c>
      <c r="B95" t="s">
        <v>274</v>
      </c>
      <c r="C95" t="s">
        <v>19</v>
      </c>
      <c r="D95" t="s">
        <v>19</v>
      </c>
      <c r="E95" t="s">
        <v>19</v>
      </c>
      <c r="F95">
        <v>85</v>
      </c>
    </row>
    <row r="96" spans="1:7" ht="14.25" thickBot="1">
      <c r="A96" s="68" t="s">
        <v>301</v>
      </c>
      <c r="B96" s="68" t="s">
        <v>274</v>
      </c>
      <c r="C96" s="68" t="s">
        <v>19</v>
      </c>
      <c r="D96" s="68" t="s">
        <v>19</v>
      </c>
      <c r="E96" s="68" t="s">
        <v>19</v>
      </c>
      <c r="F96" s="68">
        <v>85</v>
      </c>
      <c r="G96" s="68"/>
    </row>
    <row r="97" spans="1:6" ht="14.25" thickTop="1">
      <c r="A97" t="s">
        <v>422</v>
      </c>
      <c r="B97" t="s">
        <v>18</v>
      </c>
      <c r="C97" t="s">
        <v>423</v>
      </c>
      <c r="D97">
        <v>6</v>
      </c>
      <c r="E97">
        <v>2</v>
      </c>
      <c r="F97">
        <v>86</v>
      </c>
    </row>
    <row r="98" spans="1:6">
      <c r="A98" t="s">
        <v>424</v>
      </c>
      <c r="B98" t="s">
        <v>425</v>
      </c>
      <c r="C98" t="s">
        <v>426</v>
      </c>
      <c r="D98">
        <v>2</v>
      </c>
      <c r="E98" t="s">
        <v>19</v>
      </c>
      <c r="F98">
        <v>86</v>
      </c>
    </row>
    <row r="99" spans="1:6">
      <c r="A99" t="s">
        <v>427</v>
      </c>
      <c r="B99" t="s">
        <v>425</v>
      </c>
      <c r="C99" t="s">
        <v>428</v>
      </c>
      <c r="D99">
        <v>2</v>
      </c>
      <c r="E99">
        <v>2</v>
      </c>
      <c r="F99">
        <v>86</v>
      </c>
    </row>
    <row r="100" spans="1:6">
      <c r="A100" t="s">
        <v>429</v>
      </c>
      <c r="B100" t="s">
        <v>110</v>
      </c>
      <c r="C100" t="s">
        <v>430</v>
      </c>
      <c r="D100" t="s">
        <v>19</v>
      </c>
      <c r="E100">
        <v>1</v>
      </c>
      <c r="F100">
        <v>86</v>
      </c>
    </row>
    <row r="101" spans="1:6">
      <c r="A101" t="s">
        <v>431</v>
      </c>
      <c r="B101" t="s">
        <v>110</v>
      </c>
      <c r="C101" t="s">
        <v>432</v>
      </c>
      <c r="D101" t="s">
        <v>19</v>
      </c>
      <c r="E101" t="s">
        <v>19</v>
      </c>
      <c r="F101">
        <v>86</v>
      </c>
    </row>
    <row r="102" spans="1:6">
      <c r="A102" t="s">
        <v>433</v>
      </c>
      <c r="B102" t="s">
        <v>110</v>
      </c>
      <c r="C102" t="s">
        <v>434</v>
      </c>
      <c r="D102" t="s">
        <v>19</v>
      </c>
      <c r="E102">
        <v>3</v>
      </c>
      <c r="F102">
        <v>86</v>
      </c>
    </row>
    <row r="103" spans="1:6">
      <c r="A103" t="s">
        <v>435</v>
      </c>
      <c r="B103" t="s">
        <v>110</v>
      </c>
      <c r="C103" t="s">
        <v>436</v>
      </c>
      <c r="D103">
        <v>2</v>
      </c>
      <c r="E103">
        <v>5</v>
      </c>
      <c r="F103">
        <v>86</v>
      </c>
    </row>
    <row r="104" spans="1:6">
      <c r="A104" t="s">
        <v>437</v>
      </c>
      <c r="B104" t="s">
        <v>110</v>
      </c>
      <c r="C104" t="s">
        <v>438</v>
      </c>
      <c r="D104" t="s">
        <v>19</v>
      </c>
      <c r="E104">
        <v>1</v>
      </c>
      <c r="F104">
        <v>86</v>
      </c>
    </row>
    <row r="105" spans="1:6">
      <c r="A105" t="s">
        <v>439</v>
      </c>
      <c r="B105" t="s">
        <v>110</v>
      </c>
      <c r="C105" t="s">
        <v>440</v>
      </c>
      <c r="D105" t="s">
        <v>19</v>
      </c>
      <c r="E105">
        <v>2</v>
      </c>
      <c r="F105">
        <v>86</v>
      </c>
    </row>
    <row r="106" spans="1:6">
      <c r="A106" t="s">
        <v>441</v>
      </c>
      <c r="B106" t="s">
        <v>110</v>
      </c>
      <c r="C106" t="s">
        <v>442</v>
      </c>
      <c r="D106" t="s">
        <v>19</v>
      </c>
      <c r="E106">
        <v>2</v>
      </c>
      <c r="F106">
        <v>86</v>
      </c>
    </row>
    <row r="107" spans="1:6">
      <c r="A107" t="s">
        <v>443</v>
      </c>
      <c r="B107" t="s">
        <v>444</v>
      </c>
      <c r="C107" t="s">
        <v>19</v>
      </c>
      <c r="D107" t="s">
        <v>19</v>
      </c>
      <c r="E107" t="s">
        <v>19</v>
      </c>
      <c r="F107">
        <v>86</v>
      </c>
    </row>
    <row r="108" spans="1:6">
      <c r="A108" t="s">
        <v>445</v>
      </c>
      <c r="B108" t="s">
        <v>274</v>
      </c>
      <c r="C108" t="s">
        <v>19</v>
      </c>
      <c r="D108" t="s">
        <v>19</v>
      </c>
      <c r="E108" t="s">
        <v>19</v>
      </c>
      <c r="F108">
        <v>86</v>
      </c>
    </row>
    <row r="109" spans="1:6">
      <c r="A109" t="s">
        <v>446</v>
      </c>
      <c r="B109" t="s">
        <v>110</v>
      </c>
      <c r="C109" t="s">
        <v>19</v>
      </c>
      <c r="D109" t="s">
        <v>19</v>
      </c>
      <c r="E109">
        <v>1</v>
      </c>
      <c r="F109">
        <v>87</v>
      </c>
    </row>
    <row r="110" spans="1:6">
      <c r="A110" t="s">
        <v>447</v>
      </c>
      <c r="B110" t="s">
        <v>448</v>
      </c>
      <c r="C110" t="s">
        <v>449</v>
      </c>
      <c r="D110" t="s">
        <v>19</v>
      </c>
      <c r="E110" t="s">
        <v>19</v>
      </c>
      <c r="F110">
        <v>87</v>
      </c>
    </row>
    <row r="111" spans="1:6">
      <c r="A111" t="s">
        <v>450</v>
      </c>
      <c r="B111" t="s">
        <v>425</v>
      </c>
      <c r="C111" t="s">
        <v>451</v>
      </c>
      <c r="D111">
        <v>1</v>
      </c>
      <c r="E111">
        <v>1</v>
      </c>
      <c r="F111">
        <v>87</v>
      </c>
    </row>
    <row r="112" spans="1:6">
      <c r="A112" t="s">
        <v>452</v>
      </c>
      <c r="B112" t="s">
        <v>18</v>
      </c>
      <c r="C112" t="s">
        <v>453</v>
      </c>
      <c r="D112">
        <v>2</v>
      </c>
      <c r="E112" t="s">
        <v>19</v>
      </c>
      <c r="F112">
        <v>87</v>
      </c>
    </row>
    <row r="113" spans="1:6">
      <c r="A113" t="s">
        <v>454</v>
      </c>
      <c r="B113" t="s">
        <v>110</v>
      </c>
      <c r="C113" t="s">
        <v>19</v>
      </c>
      <c r="D113" t="s">
        <v>19</v>
      </c>
      <c r="E113" t="s">
        <v>19</v>
      </c>
      <c r="F113">
        <v>87</v>
      </c>
    </row>
    <row r="114" spans="1:6">
      <c r="A114" t="s">
        <v>455</v>
      </c>
      <c r="B114" t="s">
        <v>110</v>
      </c>
      <c r="C114" t="s">
        <v>456</v>
      </c>
      <c r="D114" t="s">
        <v>19</v>
      </c>
      <c r="E114" t="s">
        <v>19</v>
      </c>
      <c r="F114">
        <v>87</v>
      </c>
    </row>
    <row r="115" spans="1:6">
      <c r="A115" t="s">
        <v>457</v>
      </c>
      <c r="B115" t="s">
        <v>274</v>
      </c>
      <c r="C115" t="s">
        <v>19</v>
      </c>
      <c r="D115" t="s">
        <v>19</v>
      </c>
      <c r="E115" t="s">
        <v>19</v>
      </c>
      <c r="F115">
        <v>87</v>
      </c>
    </row>
    <row r="116" spans="1:6">
      <c r="A116" t="s">
        <v>458</v>
      </c>
      <c r="B116" t="s">
        <v>274</v>
      </c>
      <c r="C116" t="s">
        <v>459</v>
      </c>
      <c r="D116" t="s">
        <v>19</v>
      </c>
      <c r="E116" t="s">
        <v>19</v>
      </c>
      <c r="F116">
        <v>87</v>
      </c>
    </row>
    <row r="117" spans="1:6">
      <c r="A117" t="s">
        <v>460</v>
      </c>
      <c r="B117" t="s">
        <v>110</v>
      </c>
      <c r="C117" t="s">
        <v>19</v>
      </c>
      <c r="D117" t="s">
        <v>19</v>
      </c>
      <c r="E117" t="s">
        <v>19</v>
      </c>
      <c r="F117">
        <v>87</v>
      </c>
    </row>
    <row r="118" spans="1:6">
      <c r="A118" t="s">
        <v>461</v>
      </c>
      <c r="B118" t="s">
        <v>110</v>
      </c>
      <c r="C118" t="s">
        <v>423</v>
      </c>
      <c r="D118" t="s">
        <v>19</v>
      </c>
      <c r="E118">
        <v>5</v>
      </c>
      <c r="F118">
        <v>87</v>
      </c>
    </row>
    <row r="119" spans="1:6">
      <c r="A119" t="s">
        <v>462</v>
      </c>
      <c r="B119" t="s">
        <v>444</v>
      </c>
      <c r="C119" t="s">
        <v>19</v>
      </c>
      <c r="D119" t="s">
        <v>19</v>
      </c>
      <c r="E119" t="s">
        <v>19</v>
      </c>
      <c r="F119">
        <v>87</v>
      </c>
    </row>
    <row r="120" spans="1:6">
      <c r="A120" t="s">
        <v>463</v>
      </c>
      <c r="B120" t="s">
        <v>274</v>
      </c>
      <c r="C120" t="s">
        <v>19</v>
      </c>
      <c r="D120" t="s">
        <v>19</v>
      </c>
      <c r="E120" t="s">
        <v>19</v>
      </c>
      <c r="F120">
        <v>87</v>
      </c>
    </row>
    <row r="121" spans="1:6">
      <c r="A121" t="s">
        <v>545</v>
      </c>
      <c r="B121" t="s">
        <v>546</v>
      </c>
      <c r="C121" t="s">
        <v>547</v>
      </c>
      <c r="D121">
        <v>3</v>
      </c>
      <c r="E121">
        <v>6</v>
      </c>
      <c r="F121">
        <v>88</v>
      </c>
    </row>
    <row r="122" spans="1:6">
      <c r="A122" t="s">
        <v>548</v>
      </c>
      <c r="B122" t="s">
        <v>18</v>
      </c>
      <c r="C122" t="s">
        <v>549</v>
      </c>
      <c r="D122">
        <v>1</v>
      </c>
      <c r="E122">
        <v>2</v>
      </c>
      <c r="F122">
        <v>88</v>
      </c>
    </row>
    <row r="123" spans="1:6">
      <c r="A123" t="s">
        <v>550</v>
      </c>
      <c r="B123" t="s">
        <v>110</v>
      </c>
      <c r="C123" t="s">
        <v>551</v>
      </c>
      <c r="D123" t="s">
        <v>19</v>
      </c>
      <c r="E123">
        <v>4</v>
      </c>
      <c r="F123">
        <v>88</v>
      </c>
    </row>
    <row r="124" spans="1:6">
      <c r="A124" t="s">
        <v>552</v>
      </c>
      <c r="B124" t="s">
        <v>110</v>
      </c>
      <c r="C124" t="s">
        <v>19</v>
      </c>
      <c r="D124" t="s">
        <v>19</v>
      </c>
      <c r="E124" t="s">
        <v>19</v>
      </c>
      <c r="F124">
        <v>88</v>
      </c>
    </row>
    <row r="125" spans="1:6">
      <c r="A125" t="s">
        <v>553</v>
      </c>
      <c r="B125" t="s">
        <v>554</v>
      </c>
      <c r="C125" t="s">
        <v>19</v>
      </c>
      <c r="D125" t="s">
        <v>19</v>
      </c>
      <c r="E125" t="s">
        <v>19</v>
      </c>
      <c r="F125">
        <v>88</v>
      </c>
    </row>
    <row r="126" spans="1:6">
      <c r="A126" t="s">
        <v>555</v>
      </c>
      <c r="B126" t="s">
        <v>274</v>
      </c>
      <c r="C126" t="s">
        <v>19</v>
      </c>
      <c r="D126" t="s">
        <v>19</v>
      </c>
      <c r="E126" t="s">
        <v>19</v>
      </c>
      <c r="F126">
        <v>88</v>
      </c>
    </row>
    <row r="127" spans="1:6">
      <c r="A127" t="s">
        <v>556</v>
      </c>
      <c r="B127" t="s">
        <v>110</v>
      </c>
      <c r="C127" t="s">
        <v>19</v>
      </c>
      <c r="D127" t="s">
        <v>19</v>
      </c>
      <c r="E127" t="s">
        <v>19</v>
      </c>
      <c r="F127">
        <v>88</v>
      </c>
    </row>
    <row r="128" spans="1:6">
      <c r="A128" t="s">
        <v>557</v>
      </c>
      <c r="B128" t="s">
        <v>110</v>
      </c>
      <c r="C128" t="s">
        <v>558</v>
      </c>
      <c r="D128" t="s">
        <v>19</v>
      </c>
      <c r="E128" t="s">
        <v>19</v>
      </c>
      <c r="F128">
        <v>88</v>
      </c>
    </row>
    <row r="129" spans="1:7">
      <c r="A129" t="s">
        <v>559</v>
      </c>
      <c r="B129" t="s">
        <v>110</v>
      </c>
      <c r="C129" t="s">
        <v>560</v>
      </c>
      <c r="D129" t="s">
        <v>19</v>
      </c>
      <c r="E129">
        <v>1</v>
      </c>
      <c r="F129">
        <v>88</v>
      </c>
    </row>
    <row r="130" spans="1:7">
      <c r="A130" t="s">
        <v>561</v>
      </c>
      <c r="B130" t="s">
        <v>110</v>
      </c>
      <c r="C130" t="s">
        <v>440</v>
      </c>
      <c r="D130" t="s">
        <v>19</v>
      </c>
      <c r="E130">
        <v>1</v>
      </c>
      <c r="F130">
        <v>88</v>
      </c>
    </row>
    <row r="131" spans="1:7">
      <c r="A131" t="s">
        <v>562</v>
      </c>
      <c r="B131" t="s">
        <v>554</v>
      </c>
      <c r="C131" t="s">
        <v>19</v>
      </c>
      <c r="D131" t="s">
        <v>19</v>
      </c>
      <c r="E131" t="s">
        <v>19</v>
      </c>
      <c r="F131">
        <v>88</v>
      </c>
    </row>
    <row r="132" spans="1:7">
      <c r="A132" t="s">
        <v>563</v>
      </c>
      <c r="B132" t="s">
        <v>274</v>
      </c>
      <c r="C132" t="s">
        <v>19</v>
      </c>
      <c r="D132" t="s">
        <v>19</v>
      </c>
      <c r="E132" t="s">
        <v>19</v>
      </c>
      <c r="F132">
        <v>88</v>
      </c>
    </row>
    <row r="133" spans="1:7">
      <c r="A133" t="s">
        <v>564</v>
      </c>
      <c r="B133" t="s">
        <v>565</v>
      </c>
      <c r="C133" t="s">
        <v>19</v>
      </c>
      <c r="D133" t="s">
        <v>19</v>
      </c>
      <c r="E133" t="s">
        <v>19</v>
      </c>
      <c r="F133">
        <v>89</v>
      </c>
    </row>
    <row r="134" spans="1:7">
      <c r="A134" t="s">
        <v>566</v>
      </c>
      <c r="B134" t="s">
        <v>110</v>
      </c>
      <c r="C134" t="s">
        <v>567</v>
      </c>
      <c r="D134" t="s">
        <v>19</v>
      </c>
      <c r="E134">
        <v>1</v>
      </c>
      <c r="F134">
        <v>89</v>
      </c>
    </row>
    <row r="135" spans="1:7">
      <c r="A135" t="s">
        <v>568</v>
      </c>
      <c r="B135" t="s">
        <v>554</v>
      </c>
      <c r="C135" t="s">
        <v>19</v>
      </c>
      <c r="D135" t="s">
        <v>19</v>
      </c>
      <c r="E135" t="s">
        <v>19</v>
      </c>
      <c r="F135">
        <v>89</v>
      </c>
    </row>
    <row r="136" spans="1:7">
      <c r="A136" t="s">
        <v>569</v>
      </c>
      <c r="B136" t="s">
        <v>554</v>
      </c>
      <c r="C136" t="s">
        <v>19</v>
      </c>
      <c r="D136" t="s">
        <v>19</v>
      </c>
      <c r="E136" t="s">
        <v>19</v>
      </c>
      <c r="F136">
        <v>89</v>
      </c>
    </row>
    <row r="137" spans="1:7">
      <c r="A137" t="s">
        <v>570</v>
      </c>
      <c r="B137" t="s">
        <v>554</v>
      </c>
      <c r="C137" t="s">
        <v>19</v>
      </c>
      <c r="D137" t="s">
        <v>19</v>
      </c>
      <c r="E137" t="s">
        <v>19</v>
      </c>
      <c r="F137">
        <v>89</v>
      </c>
    </row>
    <row r="138" spans="1:7">
      <c r="A138" t="s">
        <v>571</v>
      </c>
      <c r="B138" t="s">
        <v>565</v>
      </c>
      <c r="C138" t="s">
        <v>478</v>
      </c>
      <c r="D138" t="s">
        <v>19</v>
      </c>
      <c r="E138" t="s">
        <v>19</v>
      </c>
      <c r="F138">
        <v>89</v>
      </c>
    </row>
    <row r="139" spans="1:7">
      <c r="A139" t="s">
        <v>572</v>
      </c>
      <c r="B139" t="s">
        <v>546</v>
      </c>
      <c r="C139" t="s">
        <v>474</v>
      </c>
      <c r="D139">
        <v>2</v>
      </c>
      <c r="E139">
        <v>1</v>
      </c>
      <c r="F139">
        <v>89</v>
      </c>
    </row>
    <row r="140" spans="1:7">
      <c r="A140" t="s">
        <v>573</v>
      </c>
      <c r="B140" t="s">
        <v>110</v>
      </c>
      <c r="C140" t="s">
        <v>576</v>
      </c>
      <c r="D140" t="s">
        <v>19</v>
      </c>
      <c r="E140">
        <v>4</v>
      </c>
      <c r="F140">
        <v>89</v>
      </c>
    </row>
    <row r="141" spans="1:7" ht="13.5" customHeight="1">
      <c r="A141" t="s">
        <v>485</v>
      </c>
      <c r="B141" t="s">
        <v>487</v>
      </c>
      <c r="C141" t="s">
        <v>488</v>
      </c>
      <c r="D141" t="s">
        <v>489</v>
      </c>
      <c r="E141" t="s">
        <v>490</v>
      </c>
      <c r="F141">
        <v>89</v>
      </c>
    </row>
    <row r="142" spans="1:7">
      <c r="A142" t="s">
        <v>574</v>
      </c>
      <c r="B142" t="s">
        <v>110</v>
      </c>
      <c r="C142" t="s">
        <v>577</v>
      </c>
      <c r="D142" t="s">
        <v>19</v>
      </c>
      <c r="E142">
        <v>4</v>
      </c>
      <c r="F142">
        <v>89</v>
      </c>
    </row>
    <row r="143" spans="1:7" ht="13.5" customHeight="1">
      <c r="A143" t="s">
        <v>484</v>
      </c>
      <c r="B143" t="s">
        <v>486</v>
      </c>
      <c r="C143" t="s">
        <v>489</v>
      </c>
      <c r="D143" t="s">
        <v>489</v>
      </c>
      <c r="E143" t="s">
        <v>490</v>
      </c>
      <c r="F143">
        <v>89</v>
      </c>
    </row>
    <row r="144" spans="1:7" ht="14.25" thickBot="1">
      <c r="A144" s="68" t="s">
        <v>575</v>
      </c>
      <c r="B144" s="68" t="s">
        <v>274</v>
      </c>
      <c r="C144" s="68" t="s">
        <v>19</v>
      </c>
      <c r="D144" s="68" t="s">
        <v>19</v>
      </c>
      <c r="E144" s="68" t="s">
        <v>19</v>
      </c>
      <c r="F144" s="68">
        <v>89</v>
      </c>
      <c r="G144" s="68"/>
    </row>
    <row r="145" spans="1:7" ht="14.25" thickTop="1">
      <c r="A145" s="69" t="s">
        <v>578</v>
      </c>
      <c r="B145" s="69" t="s">
        <v>546</v>
      </c>
      <c r="C145" s="69" t="s">
        <v>579</v>
      </c>
      <c r="D145">
        <v>2</v>
      </c>
      <c r="E145">
        <v>1</v>
      </c>
      <c r="F145">
        <v>90</v>
      </c>
      <c r="G145" s="69"/>
    </row>
    <row r="146" spans="1:7">
      <c r="A146" s="69" t="s">
        <v>580</v>
      </c>
      <c r="B146" s="69" t="s">
        <v>546</v>
      </c>
      <c r="C146" s="69" t="s">
        <v>581</v>
      </c>
      <c r="D146">
        <v>1</v>
      </c>
      <c r="E146">
        <v>2</v>
      </c>
      <c r="F146">
        <v>90</v>
      </c>
      <c r="G146" s="69"/>
    </row>
    <row r="147" spans="1:7">
      <c r="A147" s="69" t="s">
        <v>582</v>
      </c>
      <c r="B147" s="69" t="s">
        <v>546</v>
      </c>
      <c r="C147" s="69" t="s">
        <v>583</v>
      </c>
      <c r="D147">
        <v>0</v>
      </c>
      <c r="E147">
        <v>2</v>
      </c>
      <c r="F147">
        <v>90</v>
      </c>
      <c r="G147" s="69"/>
    </row>
    <row r="148" spans="1:7">
      <c r="A148" s="69" t="s">
        <v>584</v>
      </c>
      <c r="B148" s="69" t="s">
        <v>546</v>
      </c>
      <c r="C148" s="69" t="s">
        <v>583</v>
      </c>
      <c r="D148">
        <v>3</v>
      </c>
      <c r="E148">
        <v>1</v>
      </c>
      <c r="F148">
        <v>90</v>
      </c>
      <c r="G148" s="69"/>
    </row>
    <row r="149" spans="1:7">
      <c r="A149" s="69" t="s">
        <v>585</v>
      </c>
      <c r="B149" s="69" t="s">
        <v>110</v>
      </c>
      <c r="C149" s="69" t="s">
        <v>586</v>
      </c>
      <c r="D149" s="69" t="s">
        <v>19</v>
      </c>
      <c r="E149">
        <v>2</v>
      </c>
      <c r="F149">
        <v>90</v>
      </c>
      <c r="G149" s="69"/>
    </row>
    <row r="150" spans="1:7">
      <c r="A150" s="69" t="s">
        <v>587</v>
      </c>
      <c r="B150" s="69" t="s">
        <v>110</v>
      </c>
      <c r="C150" s="69" t="s">
        <v>586</v>
      </c>
      <c r="D150" s="69" t="s">
        <v>19</v>
      </c>
      <c r="E150">
        <v>3</v>
      </c>
      <c r="F150">
        <v>90</v>
      </c>
      <c r="G150" s="69"/>
    </row>
    <row r="151" spans="1:7">
      <c r="A151" s="69" t="s">
        <v>588</v>
      </c>
      <c r="B151" s="69" t="s">
        <v>110</v>
      </c>
      <c r="C151" s="69" t="s">
        <v>589</v>
      </c>
      <c r="D151" s="69" t="s">
        <v>19</v>
      </c>
      <c r="E151">
        <v>2</v>
      </c>
      <c r="F151">
        <v>90</v>
      </c>
      <c r="G151" s="69"/>
    </row>
    <row r="152" spans="1:7">
      <c r="A152" s="69" t="s">
        <v>590</v>
      </c>
      <c r="B152" s="69" t="s">
        <v>110</v>
      </c>
      <c r="C152" s="69" t="s">
        <v>591</v>
      </c>
      <c r="D152" s="69" t="s">
        <v>19</v>
      </c>
      <c r="E152">
        <v>1</v>
      </c>
      <c r="F152">
        <v>90</v>
      </c>
      <c r="G152" s="69"/>
    </row>
    <row r="153" spans="1:7">
      <c r="A153" s="69" t="s">
        <v>592</v>
      </c>
      <c r="B153" s="69" t="s">
        <v>554</v>
      </c>
      <c r="C153" s="69" t="s">
        <v>19</v>
      </c>
      <c r="D153" s="69" t="s">
        <v>19</v>
      </c>
      <c r="E153" s="69" t="s">
        <v>19</v>
      </c>
      <c r="F153">
        <v>90</v>
      </c>
      <c r="G153" s="69"/>
    </row>
    <row r="154" spans="1:7">
      <c r="A154" s="69" t="s">
        <v>593</v>
      </c>
      <c r="B154" s="69" t="s">
        <v>274</v>
      </c>
      <c r="C154" s="69" t="s">
        <v>19</v>
      </c>
      <c r="D154" s="69" t="s">
        <v>19</v>
      </c>
      <c r="E154" s="69" t="s">
        <v>19</v>
      </c>
      <c r="F154">
        <v>90</v>
      </c>
      <c r="G154" s="69"/>
    </row>
    <row r="155" spans="1:7">
      <c r="A155" s="69" t="s">
        <v>594</v>
      </c>
      <c r="B155" s="69" t="s">
        <v>274</v>
      </c>
      <c r="C155" s="69" t="s">
        <v>19</v>
      </c>
      <c r="D155" s="69" t="s">
        <v>19</v>
      </c>
      <c r="E155" s="69" t="s">
        <v>19</v>
      </c>
      <c r="F155">
        <v>90</v>
      </c>
    </row>
    <row r="156" spans="1:7" ht="13.5" customHeight="1">
      <c r="A156" t="s">
        <v>544</v>
      </c>
      <c r="B156" t="s">
        <v>518</v>
      </c>
      <c r="C156" t="s">
        <v>497</v>
      </c>
      <c r="D156" t="s">
        <v>497</v>
      </c>
      <c r="E156" t="s">
        <v>497</v>
      </c>
      <c r="F156">
        <v>90</v>
      </c>
    </row>
    <row r="157" spans="1:7">
      <c r="A157" t="s">
        <v>595</v>
      </c>
      <c r="B157" t="s">
        <v>18</v>
      </c>
      <c r="C157" t="s">
        <v>608</v>
      </c>
      <c r="D157">
        <v>1</v>
      </c>
      <c r="E157">
        <v>2</v>
      </c>
      <c r="F157">
        <v>91</v>
      </c>
    </row>
    <row r="158" spans="1:7">
      <c r="A158" t="s">
        <v>596</v>
      </c>
      <c r="B158" t="s">
        <v>609</v>
      </c>
      <c r="C158" t="s">
        <v>610</v>
      </c>
      <c r="D158" t="s">
        <v>19</v>
      </c>
      <c r="E158">
        <v>2</v>
      </c>
      <c r="F158">
        <v>91</v>
      </c>
    </row>
    <row r="159" spans="1:7">
      <c r="A159" t="s">
        <v>597</v>
      </c>
      <c r="B159" t="s">
        <v>611</v>
      </c>
      <c r="C159" t="s">
        <v>19</v>
      </c>
      <c r="D159" t="s">
        <v>19</v>
      </c>
      <c r="E159" t="s">
        <v>19</v>
      </c>
      <c r="F159">
        <v>91</v>
      </c>
    </row>
    <row r="160" spans="1:7">
      <c r="A160" t="s">
        <v>598</v>
      </c>
      <c r="B160" t="s">
        <v>110</v>
      </c>
      <c r="C160" t="s">
        <v>612</v>
      </c>
      <c r="D160" t="s">
        <v>19</v>
      </c>
      <c r="E160" t="s">
        <v>19</v>
      </c>
      <c r="F160">
        <v>91</v>
      </c>
    </row>
    <row r="161" spans="1:6">
      <c r="A161" t="s">
        <v>599</v>
      </c>
      <c r="B161" t="s">
        <v>611</v>
      </c>
      <c r="C161" t="s">
        <v>19</v>
      </c>
      <c r="D161" t="s">
        <v>19</v>
      </c>
      <c r="E161" t="s">
        <v>19</v>
      </c>
      <c r="F161">
        <v>91</v>
      </c>
    </row>
    <row r="162" spans="1:6">
      <c r="A162" t="s">
        <v>600</v>
      </c>
      <c r="B162" t="s">
        <v>611</v>
      </c>
      <c r="C162" t="s">
        <v>613</v>
      </c>
      <c r="D162">
        <v>1</v>
      </c>
      <c r="E162">
        <v>2</v>
      </c>
      <c r="F162">
        <v>91</v>
      </c>
    </row>
    <row r="163" spans="1:6">
      <c r="A163" t="s">
        <v>601</v>
      </c>
      <c r="B163" t="s">
        <v>110</v>
      </c>
      <c r="C163" t="s">
        <v>614</v>
      </c>
      <c r="D163" t="s">
        <v>19</v>
      </c>
      <c r="E163" t="s">
        <v>19</v>
      </c>
      <c r="F163">
        <v>91</v>
      </c>
    </row>
    <row r="164" spans="1:6">
      <c r="A164" t="s">
        <v>602</v>
      </c>
      <c r="B164" t="s">
        <v>110</v>
      </c>
      <c r="C164" t="s">
        <v>615</v>
      </c>
      <c r="D164" t="s">
        <v>19</v>
      </c>
      <c r="E164">
        <v>3</v>
      </c>
      <c r="F164">
        <v>91</v>
      </c>
    </row>
    <row r="165" spans="1:6">
      <c r="A165" t="s">
        <v>603</v>
      </c>
      <c r="B165" t="s">
        <v>611</v>
      </c>
      <c r="C165" t="s">
        <v>19</v>
      </c>
      <c r="D165" t="s">
        <v>19</v>
      </c>
      <c r="E165" t="s">
        <v>19</v>
      </c>
      <c r="F165">
        <v>91</v>
      </c>
    </row>
    <row r="166" spans="1:6">
      <c r="A166" t="s">
        <v>604</v>
      </c>
      <c r="B166" t="s">
        <v>110</v>
      </c>
      <c r="C166" t="s">
        <v>616</v>
      </c>
      <c r="D166" t="s">
        <v>19</v>
      </c>
      <c r="E166" t="s">
        <v>19</v>
      </c>
      <c r="F166">
        <v>91</v>
      </c>
    </row>
    <row r="167" spans="1:6">
      <c r="A167" t="s">
        <v>605</v>
      </c>
      <c r="B167" t="s">
        <v>18</v>
      </c>
      <c r="C167" t="s">
        <v>617</v>
      </c>
      <c r="D167">
        <v>1</v>
      </c>
      <c r="E167">
        <v>1</v>
      </c>
      <c r="F167">
        <v>91</v>
      </c>
    </row>
    <row r="168" spans="1:6">
      <c r="A168" t="s">
        <v>606</v>
      </c>
      <c r="B168" t="s">
        <v>18</v>
      </c>
      <c r="C168" t="s">
        <v>618</v>
      </c>
      <c r="D168">
        <v>1</v>
      </c>
      <c r="E168" t="s">
        <v>19</v>
      </c>
      <c r="F168">
        <v>91</v>
      </c>
    </row>
    <row r="169" spans="1:6">
      <c r="A169" t="s">
        <v>619</v>
      </c>
      <c r="B169" t="s">
        <v>641</v>
      </c>
      <c r="C169" t="s">
        <v>642</v>
      </c>
      <c r="D169">
        <v>0</v>
      </c>
      <c r="E169">
        <v>1</v>
      </c>
      <c r="F169">
        <v>92</v>
      </c>
    </row>
    <row r="170" spans="1:6">
      <c r="A170" t="s">
        <v>620</v>
      </c>
      <c r="B170" t="s">
        <v>641</v>
      </c>
      <c r="C170" t="s">
        <v>613</v>
      </c>
      <c r="D170">
        <v>1</v>
      </c>
      <c r="E170">
        <v>2</v>
      </c>
      <c r="F170">
        <v>92</v>
      </c>
    </row>
    <row r="171" spans="1:6">
      <c r="A171" t="s">
        <v>621</v>
      </c>
      <c r="B171" t="s">
        <v>110</v>
      </c>
      <c r="C171" t="s">
        <v>643</v>
      </c>
      <c r="D171" t="s">
        <v>19</v>
      </c>
      <c r="E171">
        <v>3</v>
      </c>
      <c r="F171">
        <v>92</v>
      </c>
    </row>
    <row r="172" spans="1:6">
      <c r="A172" t="s">
        <v>622</v>
      </c>
      <c r="B172" t="s">
        <v>110</v>
      </c>
      <c r="C172" t="s">
        <v>642</v>
      </c>
      <c r="D172" t="s">
        <v>19</v>
      </c>
      <c r="E172" t="s">
        <v>19</v>
      </c>
      <c r="F172">
        <v>92</v>
      </c>
    </row>
    <row r="173" spans="1:6">
      <c r="A173" t="s">
        <v>623</v>
      </c>
      <c r="B173" t="s">
        <v>274</v>
      </c>
      <c r="C173" t="s">
        <v>19</v>
      </c>
      <c r="D173" t="s">
        <v>19</v>
      </c>
      <c r="E173" t="s">
        <v>19</v>
      </c>
      <c r="F173">
        <v>92</v>
      </c>
    </row>
    <row r="174" spans="1:6">
      <c r="A174" t="s">
        <v>624</v>
      </c>
      <c r="B174" t="s">
        <v>274</v>
      </c>
      <c r="C174" t="s">
        <v>19</v>
      </c>
      <c r="D174" t="s">
        <v>19</v>
      </c>
      <c r="E174" t="s">
        <v>19</v>
      </c>
      <c r="F174">
        <v>92</v>
      </c>
    </row>
    <row r="175" spans="1:6">
      <c r="A175" t="s">
        <v>625</v>
      </c>
      <c r="B175" t="s">
        <v>18</v>
      </c>
      <c r="C175" t="s">
        <v>644</v>
      </c>
      <c r="D175">
        <v>3</v>
      </c>
      <c r="E175">
        <v>1</v>
      </c>
      <c r="F175">
        <v>92</v>
      </c>
    </row>
    <row r="176" spans="1:6">
      <c r="A176" t="s">
        <v>626</v>
      </c>
      <c r="B176" t="s">
        <v>18</v>
      </c>
      <c r="C176" t="s">
        <v>645</v>
      </c>
      <c r="D176">
        <v>2</v>
      </c>
      <c r="E176" t="s">
        <v>646</v>
      </c>
      <c r="F176">
        <v>92</v>
      </c>
    </row>
    <row r="177" spans="1:7">
      <c r="A177" t="s">
        <v>627</v>
      </c>
      <c r="B177" t="s">
        <v>18</v>
      </c>
      <c r="C177" t="s">
        <v>647</v>
      </c>
      <c r="D177">
        <v>2</v>
      </c>
      <c r="E177">
        <v>1</v>
      </c>
      <c r="F177">
        <v>92</v>
      </c>
    </row>
    <row r="178" spans="1:7">
      <c r="A178" t="s">
        <v>628</v>
      </c>
      <c r="B178" t="s">
        <v>110</v>
      </c>
      <c r="C178" t="s">
        <v>19</v>
      </c>
      <c r="D178" t="s">
        <v>19</v>
      </c>
      <c r="E178">
        <v>1</v>
      </c>
      <c r="F178">
        <v>92</v>
      </c>
    </row>
    <row r="179" spans="1:7">
      <c r="A179" t="s">
        <v>629</v>
      </c>
      <c r="B179" t="s">
        <v>110</v>
      </c>
      <c r="C179" t="s">
        <v>648</v>
      </c>
      <c r="D179" t="s">
        <v>19</v>
      </c>
      <c r="E179">
        <v>4</v>
      </c>
      <c r="F179">
        <v>92</v>
      </c>
    </row>
    <row r="180" spans="1:7">
      <c r="A180" t="s">
        <v>630</v>
      </c>
      <c r="B180" t="s">
        <v>274</v>
      </c>
      <c r="C180" t="s">
        <v>19</v>
      </c>
      <c r="D180" t="s">
        <v>19</v>
      </c>
      <c r="E180" t="s">
        <v>19</v>
      </c>
      <c r="F180">
        <v>92</v>
      </c>
    </row>
    <row r="181" spans="1:7">
      <c r="A181" t="s">
        <v>631</v>
      </c>
      <c r="B181" t="s">
        <v>641</v>
      </c>
      <c r="C181" t="s">
        <v>613</v>
      </c>
      <c r="D181">
        <v>1</v>
      </c>
      <c r="E181">
        <v>3</v>
      </c>
      <c r="F181">
        <v>93</v>
      </c>
    </row>
    <row r="182" spans="1:7">
      <c r="A182" t="s">
        <v>632</v>
      </c>
      <c r="B182" t="s">
        <v>18</v>
      </c>
      <c r="C182" t="s">
        <v>649</v>
      </c>
      <c r="D182">
        <v>1</v>
      </c>
      <c r="E182">
        <v>1</v>
      </c>
      <c r="F182">
        <v>93</v>
      </c>
    </row>
    <row r="183" spans="1:7" ht="13.5" customHeight="1">
      <c r="A183" t="s">
        <v>542</v>
      </c>
      <c r="B183" t="s">
        <v>495</v>
      </c>
      <c r="C183" t="s">
        <v>496</v>
      </c>
      <c r="D183" t="s">
        <v>497</v>
      </c>
      <c r="E183">
        <v>2</v>
      </c>
      <c r="F183">
        <v>93</v>
      </c>
    </row>
    <row r="184" spans="1:7">
      <c r="A184" t="s">
        <v>633</v>
      </c>
      <c r="B184" t="s">
        <v>110</v>
      </c>
      <c r="C184" t="s">
        <v>650</v>
      </c>
      <c r="D184">
        <v>2</v>
      </c>
      <c r="E184">
        <v>2</v>
      </c>
      <c r="F184">
        <v>93</v>
      </c>
    </row>
    <row r="185" spans="1:7">
      <c r="A185" t="s">
        <v>634</v>
      </c>
      <c r="B185" t="s">
        <v>110</v>
      </c>
      <c r="C185" t="s">
        <v>651</v>
      </c>
      <c r="D185">
        <v>2</v>
      </c>
      <c r="E185">
        <v>2</v>
      </c>
      <c r="F185">
        <v>93</v>
      </c>
    </row>
    <row r="186" spans="1:7" ht="13.5" customHeight="1">
      <c r="A186" t="s">
        <v>543</v>
      </c>
      <c r="B186" t="s">
        <v>518</v>
      </c>
      <c r="C186" t="s">
        <v>497</v>
      </c>
      <c r="D186" t="s">
        <v>497</v>
      </c>
      <c r="E186" t="s">
        <v>19</v>
      </c>
      <c r="F186">
        <v>93</v>
      </c>
    </row>
    <row r="187" spans="1:7">
      <c r="A187" t="s">
        <v>635</v>
      </c>
      <c r="B187" t="s">
        <v>18</v>
      </c>
      <c r="C187" t="s">
        <v>652</v>
      </c>
      <c r="D187">
        <v>1</v>
      </c>
      <c r="E187">
        <v>1</v>
      </c>
      <c r="F187">
        <v>93</v>
      </c>
    </row>
    <row r="188" spans="1:7">
      <c r="A188" t="s">
        <v>636</v>
      </c>
      <c r="B188" t="s">
        <v>110</v>
      </c>
      <c r="C188" t="s">
        <v>653</v>
      </c>
      <c r="D188" t="s">
        <v>19</v>
      </c>
      <c r="E188">
        <v>1</v>
      </c>
      <c r="F188">
        <v>93</v>
      </c>
    </row>
    <row r="189" spans="1:7">
      <c r="A189" t="s">
        <v>637</v>
      </c>
      <c r="B189" t="s">
        <v>274</v>
      </c>
      <c r="C189" t="s">
        <v>19</v>
      </c>
      <c r="D189" t="s">
        <v>19</v>
      </c>
      <c r="E189" t="s">
        <v>19</v>
      </c>
      <c r="F189">
        <v>93</v>
      </c>
    </row>
    <row r="190" spans="1:7">
      <c r="A190" t="s">
        <v>638</v>
      </c>
      <c r="B190" t="s">
        <v>274</v>
      </c>
      <c r="C190" t="s">
        <v>19</v>
      </c>
      <c r="D190" t="s">
        <v>19</v>
      </c>
      <c r="E190" t="s">
        <v>19</v>
      </c>
      <c r="F190">
        <v>93</v>
      </c>
    </row>
    <row r="191" spans="1:7">
      <c r="A191" t="s">
        <v>639</v>
      </c>
      <c r="B191" t="s">
        <v>611</v>
      </c>
      <c r="C191" t="s">
        <v>19</v>
      </c>
      <c r="D191" t="s">
        <v>19</v>
      </c>
      <c r="E191" t="s">
        <v>19</v>
      </c>
      <c r="F191">
        <v>93</v>
      </c>
    </row>
    <row r="192" spans="1:7" ht="14.25" thickBot="1">
      <c r="A192" s="68" t="s">
        <v>640</v>
      </c>
      <c r="B192" s="68" t="s">
        <v>274</v>
      </c>
      <c r="C192" s="68" t="s">
        <v>19</v>
      </c>
      <c r="D192" s="68" t="s">
        <v>19</v>
      </c>
      <c r="E192" s="68" t="s">
        <v>19</v>
      </c>
      <c r="F192" s="68">
        <v>93</v>
      </c>
      <c r="G192" s="68"/>
    </row>
    <row r="193" spans="1:7" ht="14.25" thickTop="1">
      <c r="A193" s="69" t="s">
        <v>654</v>
      </c>
      <c r="B193" s="69" t="s">
        <v>18</v>
      </c>
      <c r="C193" s="69" t="s">
        <v>665</v>
      </c>
      <c r="D193">
        <v>0</v>
      </c>
      <c r="E193">
        <v>1</v>
      </c>
      <c r="F193">
        <v>94</v>
      </c>
      <c r="G193" s="69"/>
    </row>
    <row r="194" spans="1:7">
      <c r="A194" s="69" t="s">
        <v>655</v>
      </c>
      <c r="B194" s="69" t="s">
        <v>18</v>
      </c>
      <c r="C194" s="69" t="s">
        <v>666</v>
      </c>
      <c r="D194">
        <v>3</v>
      </c>
      <c r="E194">
        <v>4</v>
      </c>
      <c r="F194">
        <v>94</v>
      </c>
      <c r="G194" s="69"/>
    </row>
    <row r="195" spans="1:7">
      <c r="A195" s="69" t="s">
        <v>656</v>
      </c>
      <c r="B195" s="69" t="s">
        <v>18</v>
      </c>
      <c r="C195" s="69" t="s">
        <v>667</v>
      </c>
      <c r="D195">
        <v>1</v>
      </c>
      <c r="E195">
        <v>2</v>
      </c>
      <c r="F195">
        <v>94</v>
      </c>
      <c r="G195" s="69"/>
    </row>
    <row r="196" spans="1:7">
      <c r="A196" s="69" t="s">
        <v>657</v>
      </c>
      <c r="B196" s="69" t="s">
        <v>110</v>
      </c>
      <c r="C196" s="69" t="s">
        <v>19</v>
      </c>
      <c r="D196" s="69" t="s">
        <v>19</v>
      </c>
      <c r="E196">
        <v>2</v>
      </c>
      <c r="F196">
        <v>94</v>
      </c>
      <c r="G196" s="69"/>
    </row>
    <row r="197" spans="1:7">
      <c r="A197" s="69" t="s">
        <v>658</v>
      </c>
      <c r="B197" s="69" t="s">
        <v>110</v>
      </c>
      <c r="C197" s="69" t="s">
        <v>668</v>
      </c>
      <c r="D197" s="69" t="s">
        <v>19</v>
      </c>
      <c r="E197">
        <v>3</v>
      </c>
      <c r="F197">
        <v>94</v>
      </c>
      <c r="G197" s="69"/>
    </row>
    <row r="198" spans="1:7">
      <c r="A198" s="69" t="s">
        <v>659</v>
      </c>
      <c r="B198" s="69" t="s">
        <v>110</v>
      </c>
      <c r="C198" s="69" t="s">
        <v>669</v>
      </c>
      <c r="D198" s="69" t="s">
        <v>19</v>
      </c>
      <c r="E198">
        <v>4</v>
      </c>
      <c r="F198">
        <v>94</v>
      </c>
      <c r="G198" s="69"/>
    </row>
    <row r="199" spans="1:7">
      <c r="A199" s="69" t="s">
        <v>660</v>
      </c>
      <c r="B199" s="69" t="s">
        <v>110</v>
      </c>
      <c r="C199" s="69" t="s">
        <v>669</v>
      </c>
      <c r="D199" s="69" t="s">
        <v>19</v>
      </c>
      <c r="E199" s="69" t="s">
        <v>19</v>
      </c>
      <c r="F199">
        <v>94</v>
      </c>
      <c r="G199" s="69"/>
    </row>
    <row r="200" spans="1:7">
      <c r="A200" s="69" t="s">
        <v>661</v>
      </c>
      <c r="B200" s="69" t="s">
        <v>110</v>
      </c>
      <c r="C200" s="69" t="s">
        <v>670</v>
      </c>
      <c r="D200" s="69" t="s">
        <v>19</v>
      </c>
      <c r="E200" s="69">
        <v>4</v>
      </c>
      <c r="F200">
        <v>94</v>
      </c>
      <c r="G200" s="69"/>
    </row>
    <row r="201" spans="1:7">
      <c r="A201" s="69" t="s">
        <v>662</v>
      </c>
      <c r="B201" s="69" t="s">
        <v>110</v>
      </c>
      <c r="C201" s="69" t="s">
        <v>671</v>
      </c>
      <c r="D201">
        <v>2</v>
      </c>
      <c r="E201" s="69">
        <v>4</v>
      </c>
      <c r="F201">
        <v>94</v>
      </c>
      <c r="G201" s="69"/>
    </row>
    <row r="202" spans="1:7" ht="13.5" customHeight="1">
      <c r="A202" t="s">
        <v>529</v>
      </c>
      <c r="B202" t="s">
        <v>495</v>
      </c>
      <c r="C202" t="s">
        <v>530</v>
      </c>
      <c r="D202" t="s">
        <v>497</v>
      </c>
      <c r="E202">
        <v>1</v>
      </c>
      <c r="F202">
        <v>94</v>
      </c>
    </row>
    <row r="203" spans="1:7">
      <c r="A203" t="s">
        <v>663</v>
      </c>
      <c r="B203" t="s">
        <v>110</v>
      </c>
      <c r="C203" t="s">
        <v>667</v>
      </c>
      <c r="D203" t="s">
        <v>19</v>
      </c>
      <c r="E203">
        <v>2</v>
      </c>
      <c r="F203">
        <v>94</v>
      </c>
    </row>
    <row r="204" spans="1:7">
      <c r="A204" t="s">
        <v>664</v>
      </c>
      <c r="B204" t="s">
        <v>274</v>
      </c>
      <c r="C204" t="s">
        <v>19</v>
      </c>
      <c r="D204" t="s">
        <v>19</v>
      </c>
      <c r="E204" t="s">
        <v>19</v>
      </c>
      <c r="F204">
        <v>94</v>
      </c>
    </row>
    <row r="205" spans="1:7">
      <c r="A205" t="s">
        <v>672</v>
      </c>
      <c r="B205" t="s">
        <v>110</v>
      </c>
      <c r="C205" t="s">
        <v>702</v>
      </c>
      <c r="D205" t="s">
        <v>703</v>
      </c>
      <c r="E205" t="s">
        <v>19</v>
      </c>
      <c r="F205">
        <v>95</v>
      </c>
    </row>
    <row r="206" spans="1:7">
      <c r="A206" t="s">
        <v>673</v>
      </c>
      <c r="B206" t="s">
        <v>110</v>
      </c>
      <c r="C206" t="s">
        <v>704</v>
      </c>
      <c r="D206">
        <v>1</v>
      </c>
      <c r="E206">
        <v>1</v>
      </c>
      <c r="F206">
        <v>95</v>
      </c>
    </row>
    <row r="207" spans="1:7">
      <c r="A207" t="s">
        <v>674</v>
      </c>
      <c r="B207" t="s">
        <v>705</v>
      </c>
      <c r="C207" t="s">
        <v>19</v>
      </c>
      <c r="D207" t="s">
        <v>19</v>
      </c>
      <c r="E207" t="s">
        <v>19</v>
      </c>
      <c r="F207">
        <v>95</v>
      </c>
    </row>
    <row r="208" spans="1:7">
      <c r="A208" t="s">
        <v>675</v>
      </c>
      <c r="B208" t="s">
        <v>706</v>
      </c>
      <c r="C208" t="s">
        <v>707</v>
      </c>
      <c r="D208">
        <v>3</v>
      </c>
      <c r="E208">
        <v>1</v>
      </c>
      <c r="F208">
        <v>95</v>
      </c>
    </row>
    <row r="209" spans="1:6">
      <c r="A209" t="s">
        <v>676</v>
      </c>
      <c r="B209" t="s">
        <v>18</v>
      </c>
      <c r="C209" t="s">
        <v>704</v>
      </c>
      <c r="D209">
        <v>2</v>
      </c>
      <c r="E209">
        <v>3</v>
      </c>
      <c r="F209">
        <v>95</v>
      </c>
    </row>
    <row r="210" spans="1:6">
      <c r="A210" t="s">
        <v>677</v>
      </c>
      <c r="B210" t="s">
        <v>110</v>
      </c>
      <c r="C210" t="s">
        <v>708</v>
      </c>
      <c r="D210" t="s">
        <v>19</v>
      </c>
      <c r="E210" t="s">
        <v>19</v>
      </c>
      <c r="F210">
        <v>95</v>
      </c>
    </row>
    <row r="211" spans="1:6">
      <c r="A211" t="s">
        <v>678</v>
      </c>
      <c r="B211" t="s">
        <v>110</v>
      </c>
      <c r="C211" t="s">
        <v>704</v>
      </c>
      <c r="D211" t="s">
        <v>19</v>
      </c>
      <c r="E211">
        <v>3</v>
      </c>
      <c r="F211">
        <v>95</v>
      </c>
    </row>
    <row r="212" spans="1:6">
      <c r="A212" t="s">
        <v>679</v>
      </c>
      <c r="B212" t="s">
        <v>110</v>
      </c>
      <c r="C212" t="s">
        <v>709</v>
      </c>
      <c r="D212" t="s">
        <v>19</v>
      </c>
      <c r="E212" t="s">
        <v>19</v>
      </c>
      <c r="F212">
        <v>95</v>
      </c>
    </row>
    <row r="213" spans="1:6">
      <c r="A213" t="s">
        <v>680</v>
      </c>
      <c r="B213" t="s">
        <v>110</v>
      </c>
      <c r="C213" t="s">
        <v>710</v>
      </c>
      <c r="D213" t="s">
        <v>19</v>
      </c>
      <c r="E213">
        <v>5</v>
      </c>
      <c r="F213">
        <v>95</v>
      </c>
    </row>
    <row r="214" spans="1:6">
      <c r="A214" t="s">
        <v>681</v>
      </c>
      <c r="B214" t="s">
        <v>110</v>
      </c>
      <c r="C214" t="s">
        <v>667</v>
      </c>
      <c r="D214" t="s">
        <v>19</v>
      </c>
      <c r="E214">
        <v>1</v>
      </c>
      <c r="F214">
        <v>95</v>
      </c>
    </row>
    <row r="215" spans="1:6">
      <c r="A215" t="s">
        <v>682</v>
      </c>
      <c r="B215" t="s">
        <v>274</v>
      </c>
      <c r="C215" t="s">
        <v>19</v>
      </c>
      <c r="D215" t="s">
        <v>19</v>
      </c>
      <c r="E215" t="s">
        <v>19</v>
      </c>
      <c r="F215">
        <v>95</v>
      </c>
    </row>
    <row r="216" spans="1:6">
      <c r="A216" t="s">
        <v>683</v>
      </c>
      <c r="B216" t="s">
        <v>18</v>
      </c>
      <c r="C216" t="s">
        <v>711</v>
      </c>
      <c r="D216">
        <v>2</v>
      </c>
      <c r="E216" t="s">
        <v>19</v>
      </c>
      <c r="F216">
        <v>95</v>
      </c>
    </row>
    <row r="217" spans="1:6">
      <c r="A217" t="s">
        <v>712</v>
      </c>
      <c r="B217" t="s">
        <v>18</v>
      </c>
      <c r="C217" t="s">
        <v>733</v>
      </c>
      <c r="D217">
        <v>1</v>
      </c>
      <c r="E217">
        <v>1</v>
      </c>
      <c r="F217">
        <v>96</v>
      </c>
    </row>
    <row r="218" spans="1:6">
      <c r="A218" t="s">
        <v>713</v>
      </c>
      <c r="B218" t="s">
        <v>18</v>
      </c>
      <c r="C218" t="s">
        <v>734</v>
      </c>
      <c r="D218">
        <v>0</v>
      </c>
      <c r="E218">
        <v>1</v>
      </c>
      <c r="F218">
        <v>96</v>
      </c>
    </row>
    <row r="219" spans="1:6">
      <c r="A219" t="s">
        <v>714</v>
      </c>
      <c r="B219" t="s">
        <v>274</v>
      </c>
      <c r="C219" t="s">
        <v>19</v>
      </c>
      <c r="D219" t="s">
        <v>19</v>
      </c>
      <c r="E219" t="s">
        <v>19</v>
      </c>
      <c r="F219">
        <v>96</v>
      </c>
    </row>
    <row r="220" spans="1:6">
      <c r="A220" t="s">
        <v>715</v>
      </c>
      <c r="B220" t="s">
        <v>110</v>
      </c>
      <c r="C220" t="s">
        <v>735</v>
      </c>
      <c r="D220" t="s">
        <v>19</v>
      </c>
      <c r="E220">
        <v>5</v>
      </c>
      <c r="F220">
        <v>96</v>
      </c>
    </row>
    <row r="221" spans="1:6">
      <c r="A221" t="s">
        <v>716</v>
      </c>
      <c r="B221" t="s">
        <v>110</v>
      </c>
      <c r="C221" t="s">
        <v>736</v>
      </c>
      <c r="D221" t="s">
        <v>19</v>
      </c>
      <c r="E221" t="s">
        <v>19</v>
      </c>
      <c r="F221">
        <v>96</v>
      </c>
    </row>
    <row r="222" spans="1:6">
      <c r="A222" t="s">
        <v>717</v>
      </c>
      <c r="B222" t="s">
        <v>737</v>
      </c>
      <c r="C222" t="s">
        <v>19</v>
      </c>
      <c r="D222" t="s">
        <v>19</v>
      </c>
      <c r="E222" t="s">
        <v>19</v>
      </c>
      <c r="F222">
        <v>96</v>
      </c>
    </row>
    <row r="223" spans="1:6">
      <c r="A223" t="s">
        <v>718</v>
      </c>
      <c r="B223" t="s">
        <v>110</v>
      </c>
      <c r="C223" t="s">
        <v>19</v>
      </c>
      <c r="D223" t="s">
        <v>19</v>
      </c>
      <c r="E223" t="s">
        <v>19</v>
      </c>
      <c r="F223">
        <v>96</v>
      </c>
    </row>
    <row r="224" spans="1:6">
      <c r="A224" t="s">
        <v>719</v>
      </c>
      <c r="B224" t="s">
        <v>274</v>
      </c>
      <c r="C224" t="s">
        <v>19</v>
      </c>
      <c r="D224" t="s">
        <v>19</v>
      </c>
      <c r="E224" t="s">
        <v>19</v>
      </c>
      <c r="F224">
        <v>96</v>
      </c>
    </row>
    <row r="225" spans="1:7">
      <c r="A225" t="s">
        <v>720</v>
      </c>
      <c r="B225" t="s">
        <v>274</v>
      </c>
      <c r="C225" t="s">
        <v>19</v>
      </c>
      <c r="D225" t="s">
        <v>19</v>
      </c>
      <c r="E225" t="s">
        <v>19</v>
      </c>
      <c r="F225">
        <v>96</v>
      </c>
    </row>
    <row r="226" spans="1:7">
      <c r="A226" t="s">
        <v>721</v>
      </c>
      <c r="B226" t="s">
        <v>274</v>
      </c>
      <c r="C226" t="s">
        <v>19</v>
      </c>
      <c r="D226" t="s">
        <v>19</v>
      </c>
      <c r="E226" t="s">
        <v>19</v>
      </c>
      <c r="F226">
        <v>96</v>
      </c>
    </row>
    <row r="227" spans="1:7">
      <c r="A227" t="s">
        <v>722</v>
      </c>
      <c r="B227" t="s">
        <v>274</v>
      </c>
      <c r="C227" t="s">
        <v>19</v>
      </c>
      <c r="D227" t="s">
        <v>19</v>
      </c>
      <c r="E227" t="s">
        <v>19</v>
      </c>
      <c r="F227">
        <v>96</v>
      </c>
    </row>
    <row r="228" spans="1:7" ht="13.5" customHeight="1">
      <c r="A228" t="s">
        <v>700</v>
      </c>
      <c r="B228" t="s">
        <v>689</v>
      </c>
      <c r="C228" t="s">
        <v>687</v>
      </c>
      <c r="D228" t="s">
        <v>687</v>
      </c>
      <c r="E228" t="s">
        <v>19</v>
      </c>
      <c r="F228">
        <v>96</v>
      </c>
    </row>
    <row r="229" spans="1:7">
      <c r="A229" t="s">
        <v>723</v>
      </c>
      <c r="B229" t="s">
        <v>18</v>
      </c>
      <c r="C229" t="s">
        <v>738</v>
      </c>
      <c r="D229">
        <v>2</v>
      </c>
      <c r="E229">
        <v>3</v>
      </c>
      <c r="F229">
        <v>97</v>
      </c>
    </row>
    <row r="230" spans="1:7" ht="13.5" customHeight="1">
      <c r="A230" t="s">
        <v>531</v>
      </c>
      <c r="B230" t="s">
        <v>495</v>
      </c>
      <c r="C230" t="s">
        <v>532</v>
      </c>
      <c r="D230" t="s">
        <v>497</v>
      </c>
      <c r="E230">
        <v>2</v>
      </c>
      <c r="F230">
        <v>97</v>
      </c>
    </row>
    <row r="231" spans="1:7">
      <c r="A231" t="s">
        <v>724</v>
      </c>
      <c r="B231" t="s">
        <v>110</v>
      </c>
      <c r="C231" t="s">
        <v>739</v>
      </c>
      <c r="D231">
        <v>2</v>
      </c>
      <c r="E231">
        <v>4</v>
      </c>
      <c r="F231">
        <v>97</v>
      </c>
    </row>
    <row r="232" spans="1:7">
      <c r="A232" t="s">
        <v>725</v>
      </c>
      <c r="B232" t="s">
        <v>18</v>
      </c>
      <c r="C232" t="s">
        <v>740</v>
      </c>
      <c r="D232">
        <v>2</v>
      </c>
      <c r="E232">
        <v>2</v>
      </c>
      <c r="F232">
        <v>97</v>
      </c>
    </row>
    <row r="233" spans="1:7">
      <c r="A233" t="s">
        <v>726</v>
      </c>
      <c r="B233" t="s">
        <v>110</v>
      </c>
      <c r="C233" t="s">
        <v>741</v>
      </c>
      <c r="D233">
        <v>1</v>
      </c>
      <c r="E233">
        <v>3</v>
      </c>
      <c r="F233">
        <v>97</v>
      </c>
    </row>
    <row r="234" spans="1:7">
      <c r="A234" t="s">
        <v>727</v>
      </c>
      <c r="B234" t="s">
        <v>274</v>
      </c>
      <c r="C234" t="s">
        <v>19</v>
      </c>
      <c r="D234" t="s">
        <v>19</v>
      </c>
      <c r="E234" t="s">
        <v>19</v>
      </c>
      <c r="F234">
        <v>97</v>
      </c>
    </row>
    <row r="235" spans="1:7">
      <c r="A235" t="s">
        <v>728</v>
      </c>
      <c r="B235" t="s">
        <v>18</v>
      </c>
      <c r="C235" t="s">
        <v>742</v>
      </c>
      <c r="D235">
        <v>2</v>
      </c>
      <c r="E235">
        <v>1</v>
      </c>
      <c r="F235">
        <v>97</v>
      </c>
    </row>
    <row r="236" spans="1:7" ht="13.5" customHeight="1">
      <c r="A236" t="s">
        <v>684</v>
      </c>
      <c r="B236" t="s">
        <v>685</v>
      </c>
      <c r="C236" t="s">
        <v>686</v>
      </c>
      <c r="D236" t="s">
        <v>687</v>
      </c>
      <c r="E236" t="s">
        <v>19</v>
      </c>
      <c r="F236">
        <v>97</v>
      </c>
    </row>
    <row r="237" spans="1:7">
      <c r="A237" t="s">
        <v>729</v>
      </c>
      <c r="B237" t="s">
        <v>274</v>
      </c>
      <c r="C237" t="s">
        <v>19</v>
      </c>
      <c r="D237" t="s">
        <v>19</v>
      </c>
      <c r="E237" t="s">
        <v>19</v>
      </c>
      <c r="F237">
        <v>97</v>
      </c>
    </row>
    <row r="238" spans="1:7">
      <c r="A238" t="s">
        <v>730</v>
      </c>
      <c r="B238" t="s">
        <v>18</v>
      </c>
      <c r="C238" t="s">
        <v>743</v>
      </c>
      <c r="D238">
        <v>0</v>
      </c>
      <c r="E238">
        <v>1</v>
      </c>
      <c r="F238">
        <v>97</v>
      </c>
    </row>
    <row r="239" spans="1:7">
      <c r="A239" t="s">
        <v>731</v>
      </c>
      <c r="B239" t="s">
        <v>274</v>
      </c>
      <c r="C239" t="s">
        <v>19</v>
      </c>
      <c r="D239" t="s">
        <v>19</v>
      </c>
      <c r="E239" t="s">
        <v>19</v>
      </c>
      <c r="F239">
        <v>97</v>
      </c>
    </row>
    <row r="240" spans="1:7" ht="14.25" thickBot="1">
      <c r="A240" s="68" t="s">
        <v>732</v>
      </c>
      <c r="B240" s="68" t="s">
        <v>274</v>
      </c>
      <c r="C240" s="68" t="s">
        <v>19</v>
      </c>
      <c r="D240" s="68" t="s">
        <v>19</v>
      </c>
      <c r="E240" s="68" t="s">
        <v>19</v>
      </c>
      <c r="F240" s="68">
        <v>97</v>
      </c>
      <c r="G240" s="68"/>
    </row>
    <row r="241" spans="1:7" ht="14.25" thickTop="1">
      <c r="A241" s="69" t="s">
        <v>928</v>
      </c>
      <c r="B241" s="69" t="s">
        <v>18</v>
      </c>
      <c r="C241" s="69" t="s">
        <v>939</v>
      </c>
      <c r="D241">
        <v>2</v>
      </c>
      <c r="E241">
        <v>3</v>
      </c>
      <c r="F241">
        <v>98</v>
      </c>
      <c r="G241" s="69"/>
    </row>
    <row r="242" spans="1:7">
      <c r="A242" s="69" t="s">
        <v>929</v>
      </c>
      <c r="B242" s="69" t="s">
        <v>940</v>
      </c>
      <c r="C242" s="69" t="s">
        <v>941</v>
      </c>
      <c r="D242">
        <v>1</v>
      </c>
      <c r="E242">
        <v>3</v>
      </c>
      <c r="F242">
        <v>98</v>
      </c>
      <c r="G242" s="69"/>
    </row>
    <row r="243" spans="1:7">
      <c r="A243" s="69" t="s">
        <v>930</v>
      </c>
      <c r="B243" s="69" t="s">
        <v>110</v>
      </c>
      <c r="C243" s="69" t="s">
        <v>648</v>
      </c>
      <c r="D243" s="69" t="s">
        <v>19</v>
      </c>
      <c r="E243">
        <v>2</v>
      </c>
      <c r="F243">
        <v>98</v>
      </c>
      <c r="G243" s="69"/>
    </row>
    <row r="244" spans="1:7">
      <c r="A244" s="69" t="s">
        <v>931</v>
      </c>
      <c r="B244" s="69" t="s">
        <v>110</v>
      </c>
      <c r="C244" s="69" t="s">
        <v>942</v>
      </c>
      <c r="D244" s="69" t="s">
        <v>19</v>
      </c>
      <c r="E244" s="69" t="s">
        <v>19</v>
      </c>
      <c r="F244">
        <v>98</v>
      </c>
      <c r="G244" s="69"/>
    </row>
    <row r="245" spans="1:7">
      <c r="A245" s="69" t="s">
        <v>932</v>
      </c>
      <c r="B245" s="69" t="s">
        <v>110</v>
      </c>
      <c r="C245" s="69" t="s">
        <v>943</v>
      </c>
      <c r="D245" s="69" t="s">
        <v>19</v>
      </c>
      <c r="E245" s="69">
        <v>2</v>
      </c>
      <c r="F245">
        <v>98</v>
      </c>
      <c r="G245" s="69"/>
    </row>
    <row r="246" spans="1:7">
      <c r="A246" s="69" t="s">
        <v>933</v>
      </c>
      <c r="B246" s="69" t="s">
        <v>110</v>
      </c>
      <c r="C246" s="69" t="s">
        <v>944</v>
      </c>
      <c r="D246">
        <v>3</v>
      </c>
      <c r="E246" s="69">
        <v>2</v>
      </c>
      <c r="F246">
        <v>98</v>
      </c>
      <c r="G246" s="69"/>
    </row>
    <row r="247" spans="1:7">
      <c r="A247" s="69" t="s">
        <v>934</v>
      </c>
      <c r="B247" s="69" t="s">
        <v>110</v>
      </c>
      <c r="C247" s="69" t="s">
        <v>945</v>
      </c>
      <c r="D247" s="69" t="s">
        <v>19</v>
      </c>
      <c r="E247" s="69">
        <v>5</v>
      </c>
      <c r="F247">
        <v>98</v>
      </c>
      <c r="G247" s="69"/>
    </row>
    <row r="248" spans="1:7">
      <c r="A248" s="69" t="s">
        <v>935</v>
      </c>
      <c r="B248" s="69" t="s">
        <v>110</v>
      </c>
      <c r="C248" s="69" t="s">
        <v>945</v>
      </c>
      <c r="D248" s="69" t="s">
        <v>19</v>
      </c>
      <c r="E248" s="69" t="s">
        <v>19</v>
      </c>
      <c r="F248">
        <v>98</v>
      </c>
      <c r="G248" s="69"/>
    </row>
    <row r="249" spans="1:7">
      <c r="A249" s="69" t="s">
        <v>936</v>
      </c>
      <c r="B249" s="69" t="s">
        <v>110</v>
      </c>
      <c r="C249" s="69" t="s">
        <v>946</v>
      </c>
      <c r="D249" s="69" t="s">
        <v>19</v>
      </c>
      <c r="E249" s="69" t="s">
        <v>19</v>
      </c>
      <c r="F249">
        <v>98</v>
      </c>
      <c r="G249" s="69"/>
    </row>
    <row r="250" spans="1:7">
      <c r="A250" s="69" t="s">
        <v>937</v>
      </c>
      <c r="B250" s="69" t="s">
        <v>110</v>
      </c>
      <c r="C250" s="69" t="s">
        <v>947</v>
      </c>
      <c r="D250" s="69" t="s">
        <v>19</v>
      </c>
      <c r="E250" s="69">
        <v>2</v>
      </c>
      <c r="F250">
        <v>98</v>
      </c>
      <c r="G250" s="69"/>
    </row>
    <row r="251" spans="1:7">
      <c r="A251" s="69" t="s">
        <v>938</v>
      </c>
      <c r="B251" s="69" t="s">
        <v>274</v>
      </c>
      <c r="C251" s="69" t="s">
        <v>19</v>
      </c>
      <c r="D251" s="69" t="s">
        <v>19</v>
      </c>
      <c r="E251" s="69" t="s">
        <v>948</v>
      </c>
      <c r="F251">
        <v>98</v>
      </c>
      <c r="G251" s="69"/>
    </row>
    <row r="252" spans="1:7" ht="13.5" customHeight="1">
      <c r="A252" t="s">
        <v>535</v>
      </c>
      <c r="B252" t="s">
        <v>518</v>
      </c>
      <c r="C252" t="s">
        <v>497</v>
      </c>
      <c r="D252" t="s">
        <v>497</v>
      </c>
      <c r="E252" t="s">
        <v>19</v>
      </c>
      <c r="F252">
        <v>98</v>
      </c>
    </row>
    <row r="253" spans="1:7">
      <c r="A253" t="s">
        <v>954</v>
      </c>
      <c r="B253" t="s">
        <v>18</v>
      </c>
      <c r="C253" t="s">
        <v>964</v>
      </c>
      <c r="D253">
        <v>3</v>
      </c>
      <c r="E253">
        <v>2</v>
      </c>
      <c r="F253">
        <v>99</v>
      </c>
    </row>
    <row r="254" spans="1:7">
      <c r="A254" t="s">
        <v>955</v>
      </c>
      <c r="B254" t="s">
        <v>18</v>
      </c>
      <c r="C254" t="s">
        <v>965</v>
      </c>
      <c r="D254">
        <v>2</v>
      </c>
      <c r="E254">
        <v>2</v>
      </c>
      <c r="F254">
        <v>99</v>
      </c>
    </row>
    <row r="255" spans="1:7">
      <c r="A255" t="s">
        <v>956</v>
      </c>
      <c r="B255" t="s">
        <v>110</v>
      </c>
      <c r="C255" t="s">
        <v>19</v>
      </c>
      <c r="D255" t="s">
        <v>19</v>
      </c>
      <c r="E255">
        <v>2</v>
      </c>
      <c r="F255">
        <v>99</v>
      </c>
    </row>
    <row r="256" spans="1:7">
      <c r="A256" t="s">
        <v>957</v>
      </c>
      <c r="B256" t="s">
        <v>110</v>
      </c>
      <c r="C256" t="s">
        <v>648</v>
      </c>
      <c r="D256" t="s">
        <v>19</v>
      </c>
      <c r="E256">
        <v>1</v>
      </c>
      <c r="F256">
        <v>99</v>
      </c>
    </row>
    <row r="257" spans="1:6">
      <c r="A257" t="s">
        <v>958</v>
      </c>
      <c r="B257" t="s">
        <v>110</v>
      </c>
      <c r="C257" t="s">
        <v>964</v>
      </c>
      <c r="D257" t="s">
        <v>19</v>
      </c>
      <c r="E257" t="s">
        <v>19</v>
      </c>
      <c r="F257">
        <v>99</v>
      </c>
    </row>
    <row r="258" spans="1:6">
      <c r="A258" t="s">
        <v>959</v>
      </c>
      <c r="B258" t="s">
        <v>110</v>
      </c>
      <c r="C258" t="s">
        <v>946</v>
      </c>
      <c r="D258" t="s">
        <v>19</v>
      </c>
      <c r="E258">
        <v>4</v>
      </c>
      <c r="F258">
        <v>99</v>
      </c>
    </row>
    <row r="259" spans="1:6">
      <c r="A259" t="s">
        <v>960</v>
      </c>
      <c r="B259" t="s">
        <v>110</v>
      </c>
      <c r="C259" t="s">
        <v>966</v>
      </c>
      <c r="D259" t="s">
        <v>19</v>
      </c>
      <c r="E259" t="s">
        <v>19</v>
      </c>
      <c r="F259">
        <v>99</v>
      </c>
    </row>
    <row r="260" spans="1:6">
      <c r="A260" t="s">
        <v>961</v>
      </c>
      <c r="B260" t="s">
        <v>274</v>
      </c>
      <c r="C260" t="s">
        <v>19</v>
      </c>
      <c r="D260" t="s">
        <v>19</v>
      </c>
      <c r="E260" t="s">
        <v>19</v>
      </c>
      <c r="F260">
        <v>99</v>
      </c>
    </row>
    <row r="261" spans="1:6" ht="13.5" customHeight="1">
      <c r="A261" t="s">
        <v>533</v>
      </c>
      <c r="B261" t="s">
        <v>495</v>
      </c>
      <c r="C261" t="s">
        <v>534</v>
      </c>
      <c r="D261" t="s">
        <v>497</v>
      </c>
      <c r="E261">
        <v>4</v>
      </c>
      <c r="F261">
        <v>99</v>
      </c>
    </row>
    <row r="262" spans="1:6">
      <c r="A262" t="s">
        <v>962</v>
      </c>
      <c r="B262" t="s">
        <v>110</v>
      </c>
      <c r="C262" t="s">
        <v>967</v>
      </c>
      <c r="D262" t="s">
        <v>19</v>
      </c>
      <c r="E262" t="s">
        <v>19</v>
      </c>
      <c r="F262">
        <v>99</v>
      </c>
    </row>
    <row r="263" spans="1:6">
      <c r="A263" t="s">
        <v>963</v>
      </c>
      <c r="B263" t="s">
        <v>274</v>
      </c>
      <c r="C263" t="s">
        <v>19</v>
      </c>
      <c r="D263" t="s">
        <v>19</v>
      </c>
      <c r="E263" t="s">
        <v>19</v>
      </c>
      <c r="F263">
        <v>99</v>
      </c>
    </row>
    <row r="264" spans="1:6" ht="13.5" customHeight="1">
      <c r="A264" t="s">
        <v>536</v>
      </c>
      <c r="B264" t="s">
        <v>518</v>
      </c>
      <c r="C264" t="s">
        <v>497</v>
      </c>
      <c r="D264" t="s">
        <v>497</v>
      </c>
      <c r="E264" t="s">
        <v>497</v>
      </c>
      <c r="F264">
        <v>99</v>
      </c>
    </row>
    <row r="265" spans="1:6">
      <c r="A265" t="s">
        <v>968</v>
      </c>
      <c r="B265" t="s">
        <v>110</v>
      </c>
      <c r="C265" t="s">
        <v>964</v>
      </c>
      <c r="D265" t="s">
        <v>19</v>
      </c>
      <c r="E265" t="s">
        <v>19</v>
      </c>
      <c r="F265">
        <v>100</v>
      </c>
    </row>
    <row r="266" spans="1:6" ht="13.5" customHeight="1">
      <c r="A266" t="s">
        <v>525</v>
      </c>
      <c r="B266" t="s">
        <v>495</v>
      </c>
      <c r="C266" t="s">
        <v>521</v>
      </c>
      <c r="D266">
        <v>1</v>
      </c>
      <c r="E266">
        <v>2</v>
      </c>
      <c r="F266">
        <v>100</v>
      </c>
    </row>
    <row r="267" spans="1:6">
      <c r="A267" t="s">
        <v>969</v>
      </c>
      <c r="B267" t="s">
        <v>110</v>
      </c>
      <c r="C267" t="s">
        <v>522</v>
      </c>
      <c r="D267" t="s">
        <v>19</v>
      </c>
      <c r="E267" t="s">
        <v>19</v>
      </c>
      <c r="F267">
        <v>100</v>
      </c>
    </row>
    <row r="268" spans="1:6" ht="13.5" customHeight="1">
      <c r="A268" t="s">
        <v>473</v>
      </c>
      <c r="B268" t="s">
        <v>471</v>
      </c>
      <c r="C268" t="s">
        <v>474</v>
      </c>
      <c r="D268" t="s">
        <v>469</v>
      </c>
      <c r="E268" t="s">
        <v>469</v>
      </c>
      <c r="F268">
        <v>100</v>
      </c>
    </row>
    <row r="269" spans="1:6">
      <c r="A269" t="s">
        <v>970</v>
      </c>
      <c r="B269" t="s">
        <v>274</v>
      </c>
      <c r="C269" t="s">
        <v>19</v>
      </c>
      <c r="D269" t="s">
        <v>19</v>
      </c>
      <c r="E269" t="s">
        <v>19</v>
      </c>
      <c r="F269">
        <v>100</v>
      </c>
    </row>
    <row r="270" spans="1:6">
      <c r="A270" t="s">
        <v>971</v>
      </c>
      <c r="B270" t="s">
        <v>274</v>
      </c>
      <c r="C270" t="s">
        <v>19</v>
      </c>
      <c r="D270" t="s">
        <v>19</v>
      </c>
      <c r="E270" t="s">
        <v>19</v>
      </c>
      <c r="F270">
        <v>100</v>
      </c>
    </row>
    <row r="271" spans="1:6">
      <c r="A271" t="s">
        <v>972</v>
      </c>
      <c r="B271" t="s">
        <v>18</v>
      </c>
      <c r="C271" t="s">
        <v>973</v>
      </c>
      <c r="D271">
        <v>2</v>
      </c>
      <c r="E271">
        <v>3</v>
      </c>
      <c r="F271">
        <v>100</v>
      </c>
    </row>
    <row r="272" spans="1:6">
      <c r="A272" t="s">
        <v>974</v>
      </c>
      <c r="B272" t="s">
        <v>18</v>
      </c>
      <c r="C272" t="s">
        <v>35</v>
      </c>
      <c r="D272">
        <v>1</v>
      </c>
      <c r="E272">
        <v>1</v>
      </c>
      <c r="F272">
        <v>100</v>
      </c>
    </row>
    <row r="273" spans="1:7" ht="13.5" customHeight="1">
      <c r="A273" t="s">
        <v>526</v>
      </c>
      <c r="B273" t="s">
        <v>501</v>
      </c>
      <c r="C273" t="s">
        <v>527</v>
      </c>
      <c r="D273">
        <v>4</v>
      </c>
      <c r="E273">
        <v>1</v>
      </c>
      <c r="F273">
        <v>100</v>
      </c>
    </row>
    <row r="274" spans="1:7">
      <c r="A274" t="s">
        <v>975</v>
      </c>
      <c r="B274" t="s">
        <v>110</v>
      </c>
      <c r="C274" t="s">
        <v>648</v>
      </c>
      <c r="D274" t="s">
        <v>19</v>
      </c>
      <c r="E274">
        <v>5</v>
      </c>
      <c r="F274">
        <v>100</v>
      </c>
    </row>
    <row r="275" spans="1:7">
      <c r="A275" t="s">
        <v>976</v>
      </c>
      <c r="B275" t="s">
        <v>110</v>
      </c>
      <c r="C275" t="s">
        <v>944</v>
      </c>
      <c r="D275">
        <v>0</v>
      </c>
      <c r="E275">
        <v>4</v>
      </c>
      <c r="F275">
        <v>100</v>
      </c>
    </row>
    <row r="276" spans="1:7">
      <c r="A276" t="s">
        <v>977</v>
      </c>
      <c r="B276" t="s">
        <v>274</v>
      </c>
      <c r="C276" t="s">
        <v>19</v>
      </c>
      <c r="D276" t="s">
        <v>19</v>
      </c>
      <c r="E276" t="s">
        <v>19</v>
      </c>
      <c r="F276">
        <v>100</v>
      </c>
    </row>
    <row r="277" spans="1:7">
      <c r="A277" t="s">
        <v>978</v>
      </c>
      <c r="B277" t="s">
        <v>18</v>
      </c>
      <c r="C277" t="s">
        <v>979</v>
      </c>
      <c r="D277">
        <v>4</v>
      </c>
      <c r="E277">
        <v>2</v>
      </c>
      <c r="F277">
        <v>101</v>
      </c>
    </row>
    <row r="278" spans="1:7">
      <c r="A278" t="s">
        <v>980</v>
      </c>
      <c r="B278" t="s">
        <v>110</v>
      </c>
      <c r="C278" t="s">
        <v>734</v>
      </c>
      <c r="D278" t="s">
        <v>19</v>
      </c>
      <c r="E278" t="s">
        <v>19</v>
      </c>
      <c r="F278">
        <v>101</v>
      </c>
    </row>
    <row r="279" spans="1:7">
      <c r="A279" t="s">
        <v>953</v>
      </c>
      <c r="B279" t="s">
        <v>940</v>
      </c>
      <c r="C279" t="s">
        <v>942</v>
      </c>
      <c r="D279" t="s">
        <v>948</v>
      </c>
      <c r="E279">
        <v>1</v>
      </c>
      <c r="F279">
        <v>101</v>
      </c>
    </row>
    <row r="280" spans="1:7">
      <c r="A280" t="s">
        <v>981</v>
      </c>
      <c r="B280" t="s">
        <v>110</v>
      </c>
      <c r="C280" t="s">
        <v>966</v>
      </c>
      <c r="D280" t="s">
        <v>19</v>
      </c>
      <c r="E280">
        <v>1</v>
      </c>
      <c r="F280">
        <v>101</v>
      </c>
    </row>
    <row r="281" spans="1:7">
      <c r="A281" t="s">
        <v>952</v>
      </c>
      <c r="B281" t="s">
        <v>110</v>
      </c>
      <c r="C281" t="s">
        <v>946</v>
      </c>
      <c r="D281" t="s">
        <v>19</v>
      </c>
      <c r="E281" t="s">
        <v>19</v>
      </c>
      <c r="F281">
        <v>101</v>
      </c>
    </row>
    <row r="282" spans="1:7" ht="13.5" customHeight="1">
      <c r="A282" t="s">
        <v>949</v>
      </c>
      <c r="B282" t="s">
        <v>950</v>
      </c>
      <c r="C282" t="s">
        <v>948</v>
      </c>
      <c r="D282" t="s">
        <v>951</v>
      </c>
      <c r="E282" t="s">
        <v>19</v>
      </c>
      <c r="F282">
        <v>101</v>
      </c>
    </row>
    <row r="283" spans="1:7">
      <c r="A283" t="s">
        <v>982</v>
      </c>
      <c r="B283" t="s">
        <v>110</v>
      </c>
      <c r="C283" t="s">
        <v>540</v>
      </c>
      <c r="D283" t="s">
        <v>19</v>
      </c>
      <c r="E283" t="s">
        <v>19</v>
      </c>
      <c r="F283">
        <v>101</v>
      </c>
    </row>
    <row r="284" spans="1:7">
      <c r="A284" t="s">
        <v>983</v>
      </c>
      <c r="B284" t="s">
        <v>110</v>
      </c>
      <c r="C284" t="s">
        <v>984</v>
      </c>
      <c r="D284" t="s">
        <v>19</v>
      </c>
      <c r="E284" t="s">
        <v>19</v>
      </c>
      <c r="F284">
        <v>101</v>
      </c>
    </row>
    <row r="285" spans="1:7">
      <c r="A285" t="s">
        <v>985</v>
      </c>
      <c r="B285" t="s">
        <v>110</v>
      </c>
      <c r="C285" t="s">
        <v>808</v>
      </c>
      <c r="D285" t="s">
        <v>19</v>
      </c>
      <c r="E285" t="s">
        <v>19</v>
      </c>
      <c r="F285">
        <v>101</v>
      </c>
    </row>
    <row r="286" spans="1:7" ht="13.5" customHeight="1">
      <c r="A286" t="s">
        <v>537</v>
      </c>
      <c r="B286" t="s">
        <v>539</v>
      </c>
      <c r="C286" t="s">
        <v>540</v>
      </c>
      <c r="D286">
        <v>1</v>
      </c>
      <c r="E286">
        <v>3</v>
      </c>
      <c r="F286">
        <v>101</v>
      </c>
    </row>
    <row r="287" spans="1:7" ht="13.5" customHeight="1">
      <c r="A287" t="s">
        <v>538</v>
      </c>
      <c r="B287" t="s">
        <v>495</v>
      </c>
      <c r="C287" t="s">
        <v>541</v>
      </c>
      <c r="D287" t="s">
        <v>497</v>
      </c>
      <c r="E287" t="s">
        <v>19</v>
      </c>
      <c r="F287">
        <v>101</v>
      </c>
    </row>
    <row r="288" spans="1:7" ht="14.25" thickBot="1">
      <c r="A288" s="68" t="s">
        <v>986</v>
      </c>
      <c r="B288" s="68" t="s">
        <v>274</v>
      </c>
      <c r="C288" s="68" t="s">
        <v>19</v>
      </c>
      <c r="D288" s="68" t="s">
        <v>19</v>
      </c>
      <c r="E288" s="68" t="s">
        <v>19</v>
      </c>
      <c r="F288" s="68">
        <v>101</v>
      </c>
      <c r="G288" s="68"/>
    </row>
    <row r="289" spans="1:7" ht="14.25" thickTop="1">
      <c r="A289" s="69" t="s">
        <v>987</v>
      </c>
      <c r="B289" s="69" t="s">
        <v>18</v>
      </c>
      <c r="C289" t="s">
        <v>988</v>
      </c>
      <c r="D289">
        <v>1</v>
      </c>
      <c r="E289">
        <v>1</v>
      </c>
      <c r="F289">
        <v>102</v>
      </c>
      <c r="G289" s="69"/>
    </row>
    <row r="290" spans="1:7">
      <c r="A290" s="69" t="s">
        <v>989</v>
      </c>
      <c r="B290" s="69" t="s">
        <v>18</v>
      </c>
      <c r="C290" t="s">
        <v>988</v>
      </c>
      <c r="D290">
        <v>5</v>
      </c>
      <c r="E290">
        <v>1</v>
      </c>
      <c r="F290">
        <v>102</v>
      </c>
      <c r="G290" s="69"/>
    </row>
    <row r="291" spans="1:7">
      <c r="A291" s="69" t="s">
        <v>990</v>
      </c>
      <c r="B291" s="69" t="s">
        <v>991</v>
      </c>
      <c r="C291" t="s">
        <v>992</v>
      </c>
      <c r="D291">
        <v>1</v>
      </c>
      <c r="E291">
        <v>1</v>
      </c>
      <c r="F291">
        <v>102</v>
      </c>
      <c r="G291" s="69"/>
    </row>
    <row r="292" spans="1:7">
      <c r="A292" s="69" t="s">
        <v>993</v>
      </c>
      <c r="B292" s="69" t="s">
        <v>110</v>
      </c>
      <c r="C292" t="s">
        <v>994</v>
      </c>
      <c r="D292" t="s">
        <v>19</v>
      </c>
      <c r="E292" t="s">
        <v>19</v>
      </c>
      <c r="F292">
        <v>102</v>
      </c>
      <c r="G292" s="69"/>
    </row>
    <row r="293" spans="1:7">
      <c r="A293" s="69" t="s">
        <v>995</v>
      </c>
      <c r="B293" s="69" t="s">
        <v>110</v>
      </c>
      <c r="C293" t="s">
        <v>996</v>
      </c>
      <c r="D293" t="s">
        <v>19</v>
      </c>
      <c r="E293">
        <v>1</v>
      </c>
      <c r="F293">
        <v>102</v>
      </c>
      <c r="G293" s="69"/>
    </row>
    <row r="294" spans="1:7">
      <c r="A294" s="69" t="s">
        <v>997</v>
      </c>
      <c r="B294" s="69" t="s">
        <v>110</v>
      </c>
      <c r="C294" t="s">
        <v>998</v>
      </c>
      <c r="D294" t="s">
        <v>19</v>
      </c>
      <c r="E294" t="s">
        <v>19</v>
      </c>
      <c r="F294">
        <v>102</v>
      </c>
      <c r="G294" s="69"/>
    </row>
    <row r="295" spans="1:7">
      <c r="A295" s="69" t="s">
        <v>999</v>
      </c>
      <c r="B295" s="69" t="s">
        <v>110</v>
      </c>
      <c r="C295" t="s">
        <v>998</v>
      </c>
      <c r="D295" t="s">
        <v>19</v>
      </c>
      <c r="E295" t="s">
        <v>19</v>
      </c>
      <c r="F295">
        <v>102</v>
      </c>
      <c r="G295" s="69"/>
    </row>
    <row r="296" spans="1:7">
      <c r="A296" s="69" t="s">
        <v>1000</v>
      </c>
      <c r="B296" s="69" t="s">
        <v>110</v>
      </c>
      <c r="C296" t="s">
        <v>1001</v>
      </c>
      <c r="D296" t="s">
        <v>19</v>
      </c>
      <c r="E296">
        <v>2</v>
      </c>
      <c r="F296">
        <v>102</v>
      </c>
      <c r="G296" s="69"/>
    </row>
    <row r="297" spans="1:7" ht="13.5" customHeight="1">
      <c r="A297" t="s">
        <v>470</v>
      </c>
      <c r="B297" t="s">
        <v>471</v>
      </c>
      <c r="C297" t="s">
        <v>472</v>
      </c>
      <c r="D297" t="s">
        <v>469</v>
      </c>
      <c r="E297" t="s">
        <v>469</v>
      </c>
      <c r="F297">
        <v>102</v>
      </c>
    </row>
    <row r="298" spans="1:7">
      <c r="A298" t="s">
        <v>1002</v>
      </c>
      <c r="B298" t="s">
        <v>110</v>
      </c>
      <c r="C298" t="s">
        <v>838</v>
      </c>
      <c r="D298" t="s">
        <v>19</v>
      </c>
      <c r="E298">
        <v>2</v>
      </c>
      <c r="F298">
        <v>102</v>
      </c>
    </row>
    <row r="299" spans="1:7" ht="13.5" customHeight="1">
      <c r="A299" t="s">
        <v>528</v>
      </c>
      <c r="B299" t="s">
        <v>518</v>
      </c>
      <c r="C299" t="s">
        <v>19</v>
      </c>
      <c r="D299" t="s">
        <v>19</v>
      </c>
      <c r="E299" t="s">
        <v>19</v>
      </c>
      <c r="F299">
        <v>102</v>
      </c>
    </row>
    <row r="300" spans="1:7" ht="13.5" customHeight="1">
      <c r="A300" t="s">
        <v>467</v>
      </c>
      <c r="B300" t="s">
        <v>468</v>
      </c>
      <c r="C300" t="s">
        <v>469</v>
      </c>
      <c r="D300" t="s">
        <v>469</v>
      </c>
      <c r="E300" t="s">
        <v>469</v>
      </c>
      <c r="F300">
        <v>102</v>
      </c>
    </row>
    <row r="301" spans="1:7" ht="13.5" customHeight="1">
      <c r="A301" t="s">
        <v>464</v>
      </c>
      <c r="B301" t="s">
        <v>465</v>
      </c>
      <c r="C301" t="s">
        <v>466</v>
      </c>
      <c r="D301">
        <v>2</v>
      </c>
      <c r="E301">
        <v>1</v>
      </c>
      <c r="F301">
        <v>103</v>
      </c>
    </row>
    <row r="302" spans="1:7" ht="13.5" customHeight="1">
      <c r="A302" t="s">
        <v>475</v>
      </c>
      <c r="B302" t="s">
        <v>471</v>
      </c>
      <c r="C302" t="s">
        <v>476</v>
      </c>
      <c r="D302" t="s">
        <v>469</v>
      </c>
      <c r="E302">
        <v>1</v>
      </c>
      <c r="F302">
        <v>103</v>
      </c>
    </row>
    <row r="303" spans="1:7">
      <c r="A303" t="s">
        <v>1003</v>
      </c>
      <c r="B303" t="s">
        <v>1004</v>
      </c>
      <c r="C303" t="s">
        <v>19</v>
      </c>
      <c r="D303" t="s">
        <v>19</v>
      </c>
      <c r="E303" t="s">
        <v>19</v>
      </c>
      <c r="F303">
        <v>103</v>
      </c>
    </row>
    <row r="304" spans="1:7">
      <c r="A304" t="s">
        <v>1005</v>
      </c>
      <c r="B304" t="s">
        <v>18</v>
      </c>
      <c r="C304" t="s">
        <v>988</v>
      </c>
      <c r="D304">
        <v>3</v>
      </c>
      <c r="E304">
        <v>2</v>
      </c>
      <c r="F304">
        <v>103</v>
      </c>
    </row>
    <row r="305" spans="1:6">
      <c r="A305" t="s">
        <v>1006</v>
      </c>
      <c r="B305" t="s">
        <v>274</v>
      </c>
      <c r="C305" t="s">
        <v>19</v>
      </c>
      <c r="D305" t="s">
        <v>19</v>
      </c>
      <c r="E305" t="s">
        <v>19</v>
      </c>
      <c r="F305">
        <v>103</v>
      </c>
    </row>
    <row r="306" spans="1:6">
      <c r="A306" t="s">
        <v>1007</v>
      </c>
      <c r="B306" t="s">
        <v>110</v>
      </c>
      <c r="C306" t="s">
        <v>791</v>
      </c>
      <c r="D306" t="s">
        <v>19</v>
      </c>
      <c r="E306">
        <v>3</v>
      </c>
      <c r="F306">
        <v>103</v>
      </c>
    </row>
    <row r="307" spans="1:6" ht="13.5" customHeight="1">
      <c r="A307" t="s">
        <v>477</v>
      </c>
      <c r="B307" t="s">
        <v>471</v>
      </c>
      <c r="C307" t="s">
        <v>478</v>
      </c>
      <c r="D307" t="s">
        <v>469</v>
      </c>
      <c r="E307" t="s">
        <v>469</v>
      </c>
      <c r="F307">
        <v>103</v>
      </c>
    </row>
    <row r="308" spans="1:6">
      <c r="A308" t="s">
        <v>1008</v>
      </c>
      <c r="B308" t="s">
        <v>1004</v>
      </c>
      <c r="C308" t="s">
        <v>19</v>
      </c>
      <c r="D308" t="s">
        <v>19</v>
      </c>
      <c r="E308" t="s">
        <v>19</v>
      </c>
      <c r="F308">
        <v>103</v>
      </c>
    </row>
    <row r="309" spans="1:6">
      <c r="A309" t="s">
        <v>1009</v>
      </c>
      <c r="B309" t="s">
        <v>274</v>
      </c>
      <c r="C309" t="s">
        <v>19</v>
      </c>
      <c r="D309" t="s">
        <v>19</v>
      </c>
      <c r="E309" t="s">
        <v>19</v>
      </c>
      <c r="F309">
        <v>103</v>
      </c>
    </row>
    <row r="310" spans="1:6">
      <c r="A310" t="s">
        <v>1010</v>
      </c>
      <c r="B310" t="s">
        <v>110</v>
      </c>
      <c r="C310" t="s">
        <v>865</v>
      </c>
      <c r="D310" t="s">
        <v>19</v>
      </c>
      <c r="E310">
        <v>2</v>
      </c>
      <c r="F310">
        <v>103</v>
      </c>
    </row>
    <row r="311" spans="1:6">
      <c r="A311" t="s">
        <v>1011</v>
      </c>
      <c r="B311" t="s">
        <v>274</v>
      </c>
      <c r="C311" t="s">
        <v>19</v>
      </c>
      <c r="D311" t="s">
        <v>19</v>
      </c>
      <c r="E311" t="s">
        <v>19</v>
      </c>
      <c r="F311">
        <v>103</v>
      </c>
    </row>
    <row r="312" spans="1:6">
      <c r="A312" t="s">
        <v>1012</v>
      </c>
      <c r="B312" t="s">
        <v>274</v>
      </c>
      <c r="C312" t="s">
        <v>19</v>
      </c>
      <c r="D312" t="s">
        <v>19</v>
      </c>
      <c r="E312" t="s">
        <v>19</v>
      </c>
      <c r="F312">
        <v>103</v>
      </c>
    </row>
    <row r="313" spans="1:6">
      <c r="A313" t="s">
        <v>1013</v>
      </c>
      <c r="B313" t="s">
        <v>18</v>
      </c>
      <c r="C313" t="s">
        <v>472</v>
      </c>
      <c r="D313">
        <v>0</v>
      </c>
      <c r="E313" t="s">
        <v>19</v>
      </c>
      <c r="F313">
        <v>104</v>
      </c>
    </row>
    <row r="314" spans="1:6">
      <c r="A314" t="s">
        <v>1014</v>
      </c>
      <c r="B314" t="s">
        <v>110</v>
      </c>
      <c r="C314" t="s">
        <v>93</v>
      </c>
      <c r="D314">
        <v>2</v>
      </c>
      <c r="E314">
        <v>2</v>
      </c>
      <c r="F314">
        <v>104</v>
      </c>
    </row>
    <row r="315" spans="1:6">
      <c r="A315" t="s">
        <v>1015</v>
      </c>
      <c r="B315" t="s">
        <v>110</v>
      </c>
      <c r="C315" t="s">
        <v>967</v>
      </c>
      <c r="D315" t="s">
        <v>19</v>
      </c>
      <c r="E315">
        <v>1</v>
      </c>
      <c r="F315">
        <v>104</v>
      </c>
    </row>
    <row r="316" spans="1:6">
      <c r="A316" t="s">
        <v>1016</v>
      </c>
      <c r="B316" t="s">
        <v>110</v>
      </c>
      <c r="C316" t="s">
        <v>100</v>
      </c>
      <c r="D316" t="s">
        <v>19</v>
      </c>
      <c r="E316" t="s">
        <v>19</v>
      </c>
      <c r="F316">
        <v>104</v>
      </c>
    </row>
    <row r="317" spans="1:6">
      <c r="A317" t="s">
        <v>1017</v>
      </c>
      <c r="B317" t="s">
        <v>110</v>
      </c>
      <c r="C317" t="s">
        <v>472</v>
      </c>
      <c r="D317" t="s">
        <v>19</v>
      </c>
      <c r="E317">
        <v>2</v>
      </c>
      <c r="F317">
        <v>104</v>
      </c>
    </row>
    <row r="318" spans="1:6">
      <c r="A318" t="s">
        <v>1018</v>
      </c>
      <c r="B318" t="s">
        <v>274</v>
      </c>
      <c r="C318" t="s">
        <v>19</v>
      </c>
      <c r="D318" t="s">
        <v>19</v>
      </c>
      <c r="E318" t="s">
        <v>19</v>
      </c>
      <c r="F318">
        <v>104</v>
      </c>
    </row>
    <row r="319" spans="1:6">
      <c r="A319" t="s">
        <v>1019</v>
      </c>
      <c r="B319" t="s">
        <v>18</v>
      </c>
      <c r="C319" t="s">
        <v>1024</v>
      </c>
      <c r="D319">
        <v>1</v>
      </c>
      <c r="E319">
        <v>1</v>
      </c>
      <c r="F319">
        <v>104</v>
      </c>
    </row>
    <row r="320" spans="1:6">
      <c r="A320" t="s">
        <v>1020</v>
      </c>
      <c r="B320" t="s">
        <v>110</v>
      </c>
      <c r="C320" t="s">
        <v>1025</v>
      </c>
      <c r="D320" t="s">
        <v>19</v>
      </c>
      <c r="E320">
        <v>1</v>
      </c>
      <c r="F320">
        <v>104</v>
      </c>
    </row>
    <row r="321" spans="1:7">
      <c r="A321" t="s">
        <v>1021</v>
      </c>
      <c r="B321" t="s">
        <v>110</v>
      </c>
      <c r="C321" t="s">
        <v>1026</v>
      </c>
      <c r="D321" t="s">
        <v>19</v>
      </c>
      <c r="E321">
        <v>2</v>
      </c>
      <c r="F321">
        <v>104</v>
      </c>
    </row>
    <row r="322" spans="1:7">
      <c r="A322" t="s">
        <v>1022</v>
      </c>
      <c r="B322" t="s">
        <v>110</v>
      </c>
      <c r="C322" t="s">
        <v>270</v>
      </c>
      <c r="D322" t="s">
        <v>19</v>
      </c>
      <c r="E322" t="s">
        <v>19</v>
      </c>
      <c r="F322">
        <v>104</v>
      </c>
    </row>
    <row r="323" spans="1:7">
      <c r="A323" t="s">
        <v>688</v>
      </c>
      <c r="B323" t="s">
        <v>274</v>
      </c>
      <c r="C323" t="s">
        <v>19</v>
      </c>
      <c r="D323" t="s">
        <v>19</v>
      </c>
      <c r="E323" t="s">
        <v>19</v>
      </c>
      <c r="F323">
        <v>104</v>
      </c>
    </row>
    <row r="324" spans="1:7">
      <c r="A324" t="s">
        <v>1023</v>
      </c>
      <c r="B324" t="s">
        <v>274</v>
      </c>
      <c r="C324" t="s">
        <v>19</v>
      </c>
      <c r="D324" t="s">
        <v>19</v>
      </c>
      <c r="E324" t="s">
        <v>19</v>
      </c>
      <c r="F324">
        <v>104</v>
      </c>
    </row>
    <row r="325" spans="1:7">
      <c r="A325" t="s">
        <v>1027</v>
      </c>
      <c r="B325" t="s">
        <v>18</v>
      </c>
      <c r="C325" t="s">
        <v>1028</v>
      </c>
      <c r="D325">
        <v>1</v>
      </c>
      <c r="E325" t="s">
        <v>19</v>
      </c>
      <c r="F325">
        <v>105</v>
      </c>
    </row>
    <row r="326" spans="1:7">
      <c r="A326" t="s">
        <v>1029</v>
      </c>
      <c r="B326" t="s">
        <v>110</v>
      </c>
      <c r="C326" t="s">
        <v>808</v>
      </c>
      <c r="D326" t="s">
        <v>19</v>
      </c>
      <c r="E326" t="s">
        <v>19</v>
      </c>
      <c r="F326">
        <v>105</v>
      </c>
    </row>
    <row r="327" spans="1:7">
      <c r="A327" t="s">
        <v>1030</v>
      </c>
      <c r="B327" t="s">
        <v>110</v>
      </c>
      <c r="C327" t="s">
        <v>1031</v>
      </c>
      <c r="D327" t="s">
        <v>19</v>
      </c>
      <c r="E327">
        <v>2</v>
      </c>
      <c r="F327">
        <v>105</v>
      </c>
    </row>
    <row r="328" spans="1:7">
      <c r="A328" t="s">
        <v>1032</v>
      </c>
      <c r="B328" t="s">
        <v>110</v>
      </c>
      <c r="C328" t="s">
        <v>1033</v>
      </c>
      <c r="D328" t="s">
        <v>19</v>
      </c>
      <c r="E328" t="s">
        <v>19</v>
      </c>
      <c r="F328">
        <v>105</v>
      </c>
    </row>
    <row r="329" spans="1:7">
      <c r="A329" t="s">
        <v>1034</v>
      </c>
      <c r="B329" t="s">
        <v>274</v>
      </c>
      <c r="C329" t="s">
        <v>19</v>
      </c>
      <c r="D329" t="s">
        <v>19</v>
      </c>
      <c r="E329" t="s">
        <v>19</v>
      </c>
      <c r="F329">
        <v>105</v>
      </c>
    </row>
    <row r="330" spans="1:7">
      <c r="A330" t="s">
        <v>1035</v>
      </c>
      <c r="B330" t="s">
        <v>274</v>
      </c>
      <c r="C330" t="s">
        <v>19</v>
      </c>
      <c r="D330" t="s">
        <v>19</v>
      </c>
      <c r="E330" t="s">
        <v>19</v>
      </c>
      <c r="F330">
        <v>105</v>
      </c>
    </row>
    <row r="331" spans="1:7">
      <c r="A331" t="s">
        <v>1036</v>
      </c>
      <c r="B331" t="s">
        <v>18</v>
      </c>
      <c r="C331" t="s">
        <v>967</v>
      </c>
      <c r="D331">
        <v>3</v>
      </c>
      <c r="E331" t="s">
        <v>19</v>
      </c>
      <c r="F331">
        <v>105</v>
      </c>
    </row>
    <row r="332" spans="1:7">
      <c r="A332" t="s">
        <v>1037</v>
      </c>
      <c r="B332" t="s">
        <v>110</v>
      </c>
      <c r="C332" t="s">
        <v>19</v>
      </c>
      <c r="D332" t="s">
        <v>19</v>
      </c>
      <c r="E332" t="s">
        <v>19</v>
      </c>
      <c r="F332">
        <v>105</v>
      </c>
    </row>
    <row r="333" spans="1:7">
      <c r="A333" t="s">
        <v>1038</v>
      </c>
      <c r="B333" t="s">
        <v>110</v>
      </c>
      <c r="C333" t="s">
        <v>272</v>
      </c>
      <c r="D333" t="s">
        <v>19</v>
      </c>
      <c r="E333">
        <v>4</v>
      </c>
      <c r="F333">
        <v>105</v>
      </c>
    </row>
    <row r="334" spans="1:7">
      <c r="A334" t="s">
        <v>1039</v>
      </c>
      <c r="B334" t="s">
        <v>110</v>
      </c>
      <c r="C334" t="s">
        <v>1042</v>
      </c>
      <c r="D334" t="s">
        <v>19</v>
      </c>
      <c r="E334" t="s">
        <v>19</v>
      </c>
      <c r="F334">
        <v>105</v>
      </c>
    </row>
    <row r="335" spans="1:7">
      <c r="A335" t="s">
        <v>1040</v>
      </c>
      <c r="B335" t="s">
        <v>274</v>
      </c>
      <c r="C335" t="s">
        <v>19</v>
      </c>
      <c r="D335" t="s">
        <v>19</v>
      </c>
      <c r="E335" t="s">
        <v>19</v>
      </c>
      <c r="F335">
        <v>105</v>
      </c>
    </row>
    <row r="336" spans="1:7" ht="14.25" thickBot="1">
      <c r="A336" s="68" t="s">
        <v>1041</v>
      </c>
      <c r="B336" s="68" t="s">
        <v>274</v>
      </c>
      <c r="C336" s="68" t="s">
        <v>19</v>
      </c>
      <c r="D336" s="68" t="s">
        <v>19</v>
      </c>
      <c r="E336" s="68" t="s">
        <v>19</v>
      </c>
      <c r="F336" s="68">
        <v>105</v>
      </c>
      <c r="G336" s="68"/>
    </row>
    <row r="337" spans="1:6" ht="14.25" customHeight="1" thickTop="1">
      <c r="A337" t="s">
        <v>500</v>
      </c>
      <c r="B337" t="s">
        <v>501</v>
      </c>
      <c r="C337" t="s">
        <v>496</v>
      </c>
      <c r="D337">
        <v>3</v>
      </c>
      <c r="E337">
        <v>1</v>
      </c>
      <c r="F337">
        <v>106</v>
      </c>
    </row>
    <row r="338" spans="1:6">
      <c r="A338" t="s">
        <v>506</v>
      </c>
      <c r="B338" t="s">
        <v>501</v>
      </c>
      <c r="C338" t="s">
        <v>523</v>
      </c>
      <c r="D338">
        <v>3</v>
      </c>
      <c r="E338">
        <v>3</v>
      </c>
      <c r="F338">
        <v>106</v>
      </c>
    </row>
    <row r="339" spans="1:6" ht="13.5" customHeight="1">
      <c r="A339" t="s">
        <v>507</v>
      </c>
      <c r="B339" t="s">
        <v>501</v>
      </c>
      <c r="C339" t="s">
        <v>522</v>
      </c>
      <c r="D339">
        <v>2</v>
      </c>
      <c r="E339">
        <v>3</v>
      </c>
      <c r="F339">
        <v>106</v>
      </c>
    </row>
    <row r="340" spans="1:6">
      <c r="A340" t="s">
        <v>508</v>
      </c>
      <c r="B340" t="s">
        <v>110</v>
      </c>
      <c r="C340" t="s">
        <v>521</v>
      </c>
      <c r="D340" t="s">
        <v>19</v>
      </c>
      <c r="E340">
        <v>1</v>
      </c>
      <c r="F340">
        <v>106</v>
      </c>
    </row>
    <row r="341" spans="1:6">
      <c r="A341" t="s">
        <v>509</v>
      </c>
      <c r="B341" t="s">
        <v>110</v>
      </c>
      <c r="C341" t="s">
        <v>520</v>
      </c>
      <c r="D341" t="s">
        <v>19</v>
      </c>
      <c r="E341" t="s">
        <v>19</v>
      </c>
      <c r="F341">
        <v>106</v>
      </c>
    </row>
    <row r="342" spans="1:6" ht="13.5" customHeight="1">
      <c r="A342" t="s">
        <v>510</v>
      </c>
      <c r="B342" t="s">
        <v>110</v>
      </c>
      <c r="C342" t="s">
        <v>474</v>
      </c>
      <c r="D342" t="s">
        <v>19</v>
      </c>
      <c r="E342">
        <v>2</v>
      </c>
      <c r="F342">
        <v>106</v>
      </c>
    </row>
    <row r="343" spans="1:6">
      <c r="A343" t="s">
        <v>511</v>
      </c>
      <c r="B343" t="s">
        <v>110</v>
      </c>
      <c r="C343" t="s">
        <v>519</v>
      </c>
      <c r="D343" t="s">
        <v>19</v>
      </c>
      <c r="E343">
        <v>5</v>
      </c>
      <c r="F343">
        <v>106</v>
      </c>
    </row>
    <row r="344" spans="1:6">
      <c r="A344" t="s">
        <v>512</v>
      </c>
      <c r="B344" t="s">
        <v>110</v>
      </c>
      <c r="C344" t="s">
        <v>519</v>
      </c>
      <c r="D344" t="s">
        <v>19</v>
      </c>
      <c r="E344" t="s">
        <v>19</v>
      </c>
      <c r="F344">
        <v>106</v>
      </c>
    </row>
    <row r="345" spans="1:6">
      <c r="A345" t="s">
        <v>513</v>
      </c>
      <c r="B345" t="s">
        <v>274</v>
      </c>
      <c r="C345" t="s">
        <v>19</v>
      </c>
      <c r="D345" t="s">
        <v>19</v>
      </c>
      <c r="E345" t="s">
        <v>19</v>
      </c>
      <c r="F345">
        <v>106</v>
      </c>
    </row>
    <row r="346" spans="1:6">
      <c r="A346" t="s">
        <v>514</v>
      </c>
      <c r="B346" t="s">
        <v>274</v>
      </c>
      <c r="C346" t="s">
        <v>19</v>
      </c>
      <c r="D346" t="s">
        <v>19</v>
      </c>
      <c r="E346" t="s">
        <v>19</v>
      </c>
      <c r="F346">
        <v>106</v>
      </c>
    </row>
    <row r="347" spans="1:6" ht="14.25" customHeight="1">
      <c r="A347" t="s">
        <v>515</v>
      </c>
      <c r="B347" t="s">
        <v>274</v>
      </c>
      <c r="C347" t="s">
        <v>19</v>
      </c>
      <c r="D347" t="s">
        <v>19</v>
      </c>
      <c r="E347" t="s">
        <v>19</v>
      </c>
      <c r="F347">
        <v>106</v>
      </c>
    </row>
    <row r="348" spans="1:6" ht="13.5" customHeight="1">
      <c r="A348" t="s">
        <v>516</v>
      </c>
      <c r="B348" t="s">
        <v>274</v>
      </c>
      <c r="C348" t="s">
        <v>19</v>
      </c>
      <c r="D348" t="s">
        <v>19</v>
      </c>
      <c r="E348" t="s">
        <v>19</v>
      </c>
      <c r="F348">
        <v>106</v>
      </c>
    </row>
    <row r="349" spans="1:6">
      <c r="A349" t="s">
        <v>1043</v>
      </c>
      <c r="B349" t="s">
        <v>110</v>
      </c>
      <c r="C349" t="s">
        <v>1044</v>
      </c>
      <c r="D349" t="s">
        <v>19</v>
      </c>
      <c r="E349" t="s">
        <v>19</v>
      </c>
      <c r="F349">
        <v>107</v>
      </c>
    </row>
    <row r="350" spans="1:6">
      <c r="A350" t="s">
        <v>1045</v>
      </c>
      <c r="B350" t="s">
        <v>274</v>
      </c>
      <c r="C350" t="s">
        <v>19</v>
      </c>
      <c r="D350" t="s">
        <v>19</v>
      </c>
      <c r="E350" t="s">
        <v>19</v>
      </c>
      <c r="F350">
        <v>107</v>
      </c>
    </row>
    <row r="351" spans="1:6">
      <c r="A351" t="s">
        <v>1046</v>
      </c>
      <c r="B351" t="s">
        <v>274</v>
      </c>
      <c r="C351" t="s">
        <v>19</v>
      </c>
      <c r="D351" t="s">
        <v>19</v>
      </c>
      <c r="E351" t="s">
        <v>19</v>
      </c>
      <c r="F351">
        <v>107</v>
      </c>
    </row>
    <row r="352" spans="1:6">
      <c r="A352" t="s">
        <v>1047</v>
      </c>
      <c r="B352" t="s">
        <v>18</v>
      </c>
      <c r="C352" t="s">
        <v>1048</v>
      </c>
      <c r="D352">
        <v>0</v>
      </c>
      <c r="E352">
        <v>1</v>
      </c>
      <c r="F352">
        <v>107</v>
      </c>
    </row>
    <row r="353" spans="1:6">
      <c r="A353" t="s">
        <v>1049</v>
      </c>
      <c r="B353" t="s">
        <v>274</v>
      </c>
      <c r="C353" t="s">
        <v>19</v>
      </c>
      <c r="D353" t="s">
        <v>19</v>
      </c>
      <c r="E353" t="s">
        <v>19</v>
      </c>
      <c r="F353">
        <v>107</v>
      </c>
    </row>
    <row r="354" spans="1:6" ht="13.5" customHeight="1">
      <c r="A354" t="s">
        <v>524</v>
      </c>
      <c r="B354" t="s">
        <v>495</v>
      </c>
      <c r="C354" t="s">
        <v>497</v>
      </c>
      <c r="D354" t="s">
        <v>497</v>
      </c>
      <c r="E354" t="s">
        <v>19</v>
      </c>
      <c r="F354">
        <v>107</v>
      </c>
    </row>
    <row r="355" spans="1:6">
      <c r="A355" t="s">
        <v>1050</v>
      </c>
      <c r="B355" t="s">
        <v>110</v>
      </c>
      <c r="C355" t="s">
        <v>522</v>
      </c>
      <c r="D355">
        <v>3</v>
      </c>
      <c r="E355">
        <v>1</v>
      </c>
      <c r="F355">
        <v>107</v>
      </c>
    </row>
    <row r="356" spans="1:6">
      <c r="A356" t="s">
        <v>1051</v>
      </c>
      <c r="B356" t="s">
        <v>18</v>
      </c>
      <c r="C356" t="s">
        <v>1052</v>
      </c>
      <c r="D356">
        <v>1</v>
      </c>
      <c r="E356">
        <v>2</v>
      </c>
      <c r="F356">
        <v>107</v>
      </c>
    </row>
    <row r="357" spans="1:6">
      <c r="A357" t="s">
        <v>1053</v>
      </c>
      <c r="B357" t="s">
        <v>18</v>
      </c>
      <c r="C357" t="s">
        <v>1054</v>
      </c>
      <c r="D357">
        <v>3</v>
      </c>
      <c r="E357">
        <v>1</v>
      </c>
      <c r="F357">
        <v>107</v>
      </c>
    </row>
    <row r="358" spans="1:6">
      <c r="A358" t="s">
        <v>1055</v>
      </c>
      <c r="B358" t="s">
        <v>110</v>
      </c>
      <c r="C358" t="s">
        <v>1056</v>
      </c>
      <c r="D358" t="s">
        <v>19</v>
      </c>
      <c r="E358">
        <v>5</v>
      </c>
      <c r="F358">
        <v>107</v>
      </c>
    </row>
    <row r="359" spans="1:6" ht="13.5" customHeight="1">
      <c r="A359" t="s">
        <v>517</v>
      </c>
      <c r="B359" t="s">
        <v>518</v>
      </c>
      <c r="C359" t="s">
        <v>497</v>
      </c>
      <c r="D359" t="s">
        <v>497</v>
      </c>
      <c r="E359" t="s">
        <v>19</v>
      </c>
      <c r="F359">
        <v>107</v>
      </c>
    </row>
    <row r="360" spans="1:6">
      <c r="A360" t="s">
        <v>1057</v>
      </c>
      <c r="B360" t="s">
        <v>110</v>
      </c>
      <c r="C360" t="s">
        <v>1058</v>
      </c>
      <c r="D360" t="s">
        <v>19</v>
      </c>
      <c r="E360" t="s">
        <v>19</v>
      </c>
      <c r="F360">
        <v>107</v>
      </c>
    </row>
    <row r="361" spans="1:6">
      <c r="A361" t="s">
        <v>1059</v>
      </c>
      <c r="B361" t="s">
        <v>18</v>
      </c>
      <c r="C361" t="s">
        <v>1078</v>
      </c>
      <c r="D361">
        <v>1</v>
      </c>
      <c r="E361">
        <v>2</v>
      </c>
      <c r="F361">
        <v>108</v>
      </c>
    </row>
    <row r="362" spans="1:6">
      <c r="A362" t="s">
        <v>1060</v>
      </c>
      <c r="B362" t="s">
        <v>110</v>
      </c>
      <c r="C362" t="s">
        <v>1079</v>
      </c>
      <c r="D362" t="s">
        <v>19</v>
      </c>
      <c r="E362">
        <v>5</v>
      </c>
      <c r="F362">
        <v>108</v>
      </c>
    </row>
    <row r="363" spans="1:6">
      <c r="A363" t="s">
        <v>1061</v>
      </c>
      <c r="B363" t="s">
        <v>110</v>
      </c>
      <c r="C363" t="s">
        <v>1080</v>
      </c>
      <c r="D363" t="s">
        <v>19</v>
      </c>
      <c r="E363">
        <v>2</v>
      </c>
      <c r="F363">
        <v>108</v>
      </c>
    </row>
    <row r="364" spans="1:6" ht="13.5" customHeight="1">
      <c r="A364" t="s">
        <v>504</v>
      </c>
      <c r="B364" t="s">
        <v>495</v>
      </c>
      <c r="C364" t="s">
        <v>505</v>
      </c>
      <c r="D364" t="s">
        <v>497</v>
      </c>
      <c r="E364">
        <v>3</v>
      </c>
      <c r="F364">
        <v>108</v>
      </c>
    </row>
    <row r="365" spans="1:6">
      <c r="A365" t="s">
        <v>1062</v>
      </c>
      <c r="B365" t="s">
        <v>110</v>
      </c>
      <c r="C365" t="s">
        <v>1048</v>
      </c>
      <c r="D365" t="s">
        <v>19</v>
      </c>
      <c r="E365">
        <v>4</v>
      </c>
      <c r="F365">
        <v>108</v>
      </c>
    </row>
    <row r="366" spans="1:6">
      <c r="A366" t="s">
        <v>1063</v>
      </c>
      <c r="B366" t="s">
        <v>274</v>
      </c>
      <c r="C366" t="s">
        <v>19</v>
      </c>
      <c r="D366" t="s">
        <v>19</v>
      </c>
      <c r="E366" t="s">
        <v>19</v>
      </c>
      <c r="F366">
        <v>108</v>
      </c>
    </row>
    <row r="367" spans="1:6">
      <c r="A367" t="s">
        <v>1064</v>
      </c>
      <c r="B367" t="s">
        <v>18</v>
      </c>
      <c r="C367" t="s">
        <v>1081</v>
      </c>
      <c r="D367">
        <v>0</v>
      </c>
      <c r="E367">
        <v>3</v>
      </c>
      <c r="F367">
        <v>108</v>
      </c>
    </row>
    <row r="368" spans="1:6">
      <c r="A368" t="s">
        <v>1065</v>
      </c>
      <c r="B368" t="s">
        <v>110</v>
      </c>
      <c r="C368" t="s">
        <v>1058</v>
      </c>
      <c r="D368" t="s">
        <v>19</v>
      </c>
      <c r="E368">
        <v>2</v>
      </c>
      <c r="F368">
        <v>108</v>
      </c>
    </row>
    <row r="369" spans="1:7">
      <c r="A369" t="s">
        <v>1066</v>
      </c>
      <c r="B369" t="s">
        <v>110</v>
      </c>
      <c r="C369" t="s">
        <v>1082</v>
      </c>
      <c r="D369" t="s">
        <v>19</v>
      </c>
      <c r="E369" t="s">
        <v>19</v>
      </c>
      <c r="F369">
        <v>108</v>
      </c>
    </row>
    <row r="370" spans="1:7">
      <c r="A370" t="s">
        <v>1067</v>
      </c>
      <c r="B370" t="s">
        <v>110</v>
      </c>
      <c r="C370" t="s">
        <v>1083</v>
      </c>
      <c r="D370">
        <v>1</v>
      </c>
      <c r="E370">
        <v>2</v>
      </c>
      <c r="F370">
        <v>108</v>
      </c>
    </row>
    <row r="371" spans="1:7">
      <c r="A371" t="s">
        <v>1068</v>
      </c>
      <c r="B371" t="s">
        <v>110</v>
      </c>
      <c r="C371" t="s">
        <v>19</v>
      </c>
      <c r="D371" t="s">
        <v>19</v>
      </c>
      <c r="E371" t="s">
        <v>19</v>
      </c>
      <c r="F371">
        <v>108</v>
      </c>
    </row>
    <row r="372" spans="1:7">
      <c r="A372" t="s">
        <v>1069</v>
      </c>
      <c r="B372" t="s">
        <v>274</v>
      </c>
      <c r="C372" t="s">
        <v>19</v>
      </c>
      <c r="D372" t="s">
        <v>19</v>
      </c>
      <c r="E372" t="s">
        <v>19</v>
      </c>
      <c r="F372">
        <v>108</v>
      </c>
    </row>
    <row r="373" spans="1:7">
      <c r="A373" t="s">
        <v>1070</v>
      </c>
      <c r="B373" t="s">
        <v>18</v>
      </c>
      <c r="C373" t="s">
        <v>1031</v>
      </c>
      <c r="D373">
        <v>0</v>
      </c>
      <c r="E373">
        <v>1</v>
      </c>
      <c r="F373">
        <v>109</v>
      </c>
    </row>
    <row r="374" spans="1:7">
      <c r="A374" t="s">
        <v>1071</v>
      </c>
      <c r="B374" t="s">
        <v>110</v>
      </c>
      <c r="C374" t="s">
        <v>1084</v>
      </c>
      <c r="D374" t="s">
        <v>19</v>
      </c>
      <c r="E374" t="s">
        <v>19</v>
      </c>
      <c r="F374">
        <v>109</v>
      </c>
    </row>
    <row r="375" spans="1:7" ht="13.5" customHeight="1">
      <c r="A375" t="s">
        <v>502</v>
      </c>
      <c r="B375" t="s">
        <v>495</v>
      </c>
      <c r="C375" t="s">
        <v>503</v>
      </c>
      <c r="D375" t="s">
        <v>497</v>
      </c>
      <c r="E375">
        <v>2</v>
      </c>
      <c r="F375">
        <v>109</v>
      </c>
    </row>
    <row r="376" spans="1:7">
      <c r="A376" t="s">
        <v>1072</v>
      </c>
      <c r="B376" t="s">
        <v>110</v>
      </c>
      <c r="C376" t="s">
        <v>1085</v>
      </c>
      <c r="D376" t="s">
        <v>19</v>
      </c>
      <c r="E376">
        <v>3</v>
      </c>
      <c r="F376">
        <v>109</v>
      </c>
    </row>
    <row r="377" spans="1:7" ht="13.5" customHeight="1">
      <c r="A377" t="s">
        <v>498</v>
      </c>
      <c r="B377" t="s">
        <v>495</v>
      </c>
      <c r="C377" t="s">
        <v>496</v>
      </c>
      <c r="D377" t="s">
        <v>497</v>
      </c>
      <c r="E377">
        <v>3</v>
      </c>
      <c r="F377">
        <v>109</v>
      </c>
    </row>
    <row r="378" spans="1:7" ht="13.5" customHeight="1">
      <c r="A378" t="s">
        <v>494</v>
      </c>
      <c r="B378" t="s">
        <v>495</v>
      </c>
      <c r="C378" t="s">
        <v>496</v>
      </c>
      <c r="D378" t="s">
        <v>497</v>
      </c>
      <c r="E378">
        <v>1</v>
      </c>
      <c r="F378">
        <v>109</v>
      </c>
    </row>
    <row r="379" spans="1:7" ht="13.5" customHeight="1">
      <c r="A379" t="s">
        <v>499</v>
      </c>
      <c r="B379" t="s">
        <v>495</v>
      </c>
      <c r="C379" t="s">
        <v>19</v>
      </c>
      <c r="D379" t="s">
        <v>497</v>
      </c>
      <c r="E379" t="s">
        <v>19</v>
      </c>
      <c r="F379">
        <v>109</v>
      </c>
    </row>
    <row r="380" spans="1:7">
      <c r="A380" t="s">
        <v>1073</v>
      </c>
      <c r="B380" t="s">
        <v>110</v>
      </c>
      <c r="C380" t="s">
        <v>147</v>
      </c>
      <c r="D380" t="s">
        <v>19</v>
      </c>
      <c r="E380">
        <v>2</v>
      </c>
      <c r="F380">
        <v>109</v>
      </c>
    </row>
    <row r="381" spans="1:7">
      <c r="A381" t="s">
        <v>1074</v>
      </c>
      <c r="B381" t="s">
        <v>110</v>
      </c>
      <c r="C381" t="s">
        <v>1086</v>
      </c>
      <c r="D381" t="s">
        <v>19</v>
      </c>
      <c r="E381" t="s">
        <v>19</v>
      </c>
      <c r="F381">
        <v>109</v>
      </c>
    </row>
    <row r="382" spans="1:7">
      <c r="A382" t="s">
        <v>1075</v>
      </c>
      <c r="B382" t="s">
        <v>110</v>
      </c>
      <c r="C382" t="s">
        <v>1087</v>
      </c>
      <c r="D382" t="s">
        <v>19</v>
      </c>
      <c r="E382">
        <v>3</v>
      </c>
      <c r="F382">
        <v>109</v>
      </c>
    </row>
    <row r="383" spans="1:7">
      <c r="A383" t="s">
        <v>1076</v>
      </c>
      <c r="B383" t="s">
        <v>274</v>
      </c>
      <c r="C383" t="s">
        <v>19</v>
      </c>
      <c r="D383" t="s">
        <v>19</v>
      </c>
      <c r="E383" t="s">
        <v>19</v>
      </c>
      <c r="F383">
        <v>109</v>
      </c>
    </row>
    <row r="384" spans="1:7" ht="14.25" thickBot="1">
      <c r="A384" s="68" t="s">
        <v>1077</v>
      </c>
      <c r="B384" s="68" t="s">
        <v>274</v>
      </c>
      <c r="C384" s="68" t="s">
        <v>19</v>
      </c>
      <c r="D384" s="68" t="s">
        <v>19</v>
      </c>
      <c r="E384" s="68" t="s">
        <v>19</v>
      </c>
      <c r="F384" s="68">
        <v>109</v>
      </c>
      <c r="G384" s="68"/>
    </row>
    <row r="385" spans="1:7" ht="14.25" thickTop="1">
      <c r="A385" t="s">
        <v>779</v>
      </c>
      <c r="B385" t="s">
        <v>18</v>
      </c>
      <c r="C385" t="s">
        <v>790</v>
      </c>
      <c r="D385">
        <v>2</v>
      </c>
      <c r="E385">
        <v>1</v>
      </c>
      <c r="F385" s="69">
        <v>110</v>
      </c>
    </row>
    <row r="386" spans="1:7">
      <c r="A386" t="s">
        <v>780</v>
      </c>
      <c r="B386" t="s">
        <v>18</v>
      </c>
      <c r="C386" t="s">
        <v>532</v>
      </c>
      <c r="D386">
        <v>0</v>
      </c>
      <c r="E386">
        <v>4</v>
      </c>
      <c r="F386" s="69">
        <v>110</v>
      </c>
    </row>
    <row r="387" spans="1:7">
      <c r="A387" t="s">
        <v>781</v>
      </c>
      <c r="B387" t="s">
        <v>18</v>
      </c>
      <c r="C387" t="s">
        <v>791</v>
      </c>
      <c r="D387">
        <v>1</v>
      </c>
      <c r="E387">
        <v>3</v>
      </c>
      <c r="F387" s="69">
        <v>110</v>
      </c>
    </row>
    <row r="388" spans="1:7">
      <c r="A388" t="s">
        <v>782</v>
      </c>
      <c r="B388" t="s">
        <v>792</v>
      </c>
      <c r="C388" t="s">
        <v>549</v>
      </c>
      <c r="D388">
        <v>0</v>
      </c>
      <c r="E388">
        <v>2</v>
      </c>
      <c r="F388" s="69">
        <v>110</v>
      </c>
    </row>
    <row r="389" spans="1:7">
      <c r="A389" t="s">
        <v>783</v>
      </c>
      <c r="B389" t="s">
        <v>792</v>
      </c>
      <c r="C389" t="s">
        <v>35</v>
      </c>
      <c r="D389" t="s">
        <v>793</v>
      </c>
      <c r="E389">
        <v>2</v>
      </c>
      <c r="F389" s="69">
        <v>110</v>
      </c>
    </row>
    <row r="390" spans="1:7" ht="13.5" customHeight="1">
      <c r="A390" t="s">
        <v>694</v>
      </c>
      <c r="B390" t="s">
        <v>792</v>
      </c>
      <c r="C390" t="s">
        <v>472</v>
      </c>
      <c r="D390" t="s">
        <v>793</v>
      </c>
      <c r="E390">
        <v>5</v>
      </c>
      <c r="F390" s="69">
        <v>110</v>
      </c>
    </row>
    <row r="391" spans="1:7">
      <c r="A391" t="s">
        <v>784</v>
      </c>
      <c r="B391" t="s">
        <v>792</v>
      </c>
      <c r="C391" t="s">
        <v>521</v>
      </c>
      <c r="D391" t="s">
        <v>793</v>
      </c>
      <c r="E391">
        <v>3</v>
      </c>
      <c r="F391" s="69">
        <v>110</v>
      </c>
    </row>
    <row r="392" spans="1:7">
      <c r="A392" t="s">
        <v>785</v>
      </c>
      <c r="B392" t="s">
        <v>792</v>
      </c>
      <c r="C392" t="s">
        <v>793</v>
      </c>
      <c r="D392">
        <v>2</v>
      </c>
      <c r="E392">
        <v>3</v>
      </c>
      <c r="F392" s="69">
        <v>110</v>
      </c>
    </row>
    <row r="393" spans="1:7">
      <c r="A393" t="s">
        <v>786</v>
      </c>
      <c r="B393" t="s">
        <v>792</v>
      </c>
      <c r="C393" t="s">
        <v>793</v>
      </c>
      <c r="D393" t="s">
        <v>793</v>
      </c>
      <c r="E393">
        <v>6</v>
      </c>
      <c r="F393" s="69">
        <v>110</v>
      </c>
    </row>
    <row r="394" spans="1:7">
      <c r="A394" t="s">
        <v>787</v>
      </c>
      <c r="B394" t="s">
        <v>274</v>
      </c>
      <c r="C394" t="s">
        <v>793</v>
      </c>
      <c r="D394" t="s">
        <v>793</v>
      </c>
      <c r="E394" t="s">
        <v>793</v>
      </c>
      <c r="F394" s="69">
        <v>110</v>
      </c>
    </row>
    <row r="395" spans="1:7">
      <c r="A395" t="s">
        <v>788</v>
      </c>
      <c r="B395" t="s">
        <v>274</v>
      </c>
      <c r="C395" t="s">
        <v>793</v>
      </c>
      <c r="D395" t="s">
        <v>793</v>
      </c>
      <c r="E395" t="s">
        <v>793</v>
      </c>
      <c r="F395" s="69">
        <v>110</v>
      </c>
    </row>
    <row r="396" spans="1:7" ht="14.25" thickBot="1">
      <c r="A396" s="68" t="s">
        <v>789</v>
      </c>
      <c r="B396" s="68" t="s">
        <v>274</v>
      </c>
      <c r="C396" s="68" t="s">
        <v>793</v>
      </c>
      <c r="D396" s="68" t="s">
        <v>793</v>
      </c>
      <c r="E396" s="68" t="s">
        <v>793</v>
      </c>
      <c r="F396" s="105">
        <v>110</v>
      </c>
      <c r="G396" s="68"/>
    </row>
    <row r="397" spans="1:7" ht="14.25" thickTop="1">
      <c r="A397" t="s">
        <v>794</v>
      </c>
      <c r="B397" t="s">
        <v>18</v>
      </c>
      <c r="C397" t="s">
        <v>589</v>
      </c>
      <c r="D397">
        <v>2</v>
      </c>
      <c r="E397">
        <v>1</v>
      </c>
      <c r="F397" s="69">
        <v>111</v>
      </c>
    </row>
    <row r="398" spans="1:7">
      <c r="A398" t="s">
        <v>795</v>
      </c>
      <c r="B398" t="s">
        <v>18</v>
      </c>
      <c r="C398" t="s">
        <v>742</v>
      </c>
      <c r="D398">
        <v>3</v>
      </c>
      <c r="E398">
        <v>1</v>
      </c>
      <c r="F398" s="69">
        <v>111</v>
      </c>
    </row>
    <row r="399" spans="1:7">
      <c r="A399" t="s">
        <v>796</v>
      </c>
      <c r="B399" t="s">
        <v>110</v>
      </c>
      <c r="C399" t="s">
        <v>434</v>
      </c>
      <c r="D399" t="s">
        <v>19</v>
      </c>
      <c r="E399" t="s">
        <v>19</v>
      </c>
      <c r="F399" s="69">
        <v>111</v>
      </c>
    </row>
    <row r="400" spans="1:7">
      <c r="A400" t="s">
        <v>797</v>
      </c>
      <c r="B400" t="s">
        <v>110</v>
      </c>
      <c r="C400" t="s">
        <v>806</v>
      </c>
      <c r="D400" t="s">
        <v>19</v>
      </c>
      <c r="E400" t="s">
        <v>19</v>
      </c>
      <c r="F400" s="69">
        <v>111</v>
      </c>
    </row>
    <row r="401" spans="1:7">
      <c r="A401" t="s">
        <v>798</v>
      </c>
      <c r="B401" t="s">
        <v>110</v>
      </c>
      <c r="C401" t="s">
        <v>665</v>
      </c>
      <c r="D401" t="s">
        <v>19</v>
      </c>
      <c r="E401">
        <v>1</v>
      </c>
      <c r="F401" s="69">
        <v>111</v>
      </c>
    </row>
    <row r="402" spans="1:7">
      <c r="A402" t="s">
        <v>799</v>
      </c>
      <c r="B402" t="s">
        <v>110</v>
      </c>
      <c r="C402" t="s">
        <v>807</v>
      </c>
      <c r="D402" t="s">
        <v>19</v>
      </c>
      <c r="E402">
        <v>2</v>
      </c>
      <c r="F402" s="69">
        <v>111</v>
      </c>
    </row>
    <row r="403" spans="1:7">
      <c r="A403" t="s">
        <v>800</v>
      </c>
      <c r="B403" t="s">
        <v>110</v>
      </c>
      <c r="C403" t="s">
        <v>272</v>
      </c>
      <c r="D403" t="s">
        <v>19</v>
      </c>
      <c r="E403">
        <v>2</v>
      </c>
      <c r="F403" s="69">
        <v>111</v>
      </c>
    </row>
    <row r="404" spans="1:7">
      <c r="A404" t="s">
        <v>801</v>
      </c>
      <c r="B404" t="s">
        <v>110</v>
      </c>
      <c r="C404" t="s">
        <v>35</v>
      </c>
      <c r="D404" t="s">
        <v>19</v>
      </c>
      <c r="E404">
        <v>1</v>
      </c>
      <c r="F404" s="69">
        <v>111</v>
      </c>
    </row>
    <row r="405" spans="1:7">
      <c r="A405" t="s">
        <v>802</v>
      </c>
      <c r="B405" t="s">
        <v>110</v>
      </c>
      <c r="C405" t="s">
        <v>808</v>
      </c>
      <c r="D405" t="s">
        <v>19</v>
      </c>
      <c r="E405" t="s">
        <v>19</v>
      </c>
      <c r="F405" s="69">
        <v>111</v>
      </c>
    </row>
    <row r="406" spans="1:7">
      <c r="A406" t="s">
        <v>803</v>
      </c>
      <c r="B406" t="s">
        <v>274</v>
      </c>
      <c r="C406" t="s">
        <v>19</v>
      </c>
      <c r="D406" t="s">
        <v>19</v>
      </c>
      <c r="E406" t="s">
        <v>19</v>
      </c>
      <c r="F406" s="69">
        <v>111</v>
      </c>
      <c r="G406" s="86"/>
    </row>
    <row r="407" spans="1:7" ht="14.25">
      <c r="A407" t="s">
        <v>804</v>
      </c>
      <c r="B407" t="s">
        <v>274</v>
      </c>
      <c r="C407" t="s">
        <v>19</v>
      </c>
      <c r="D407" t="s">
        <v>19</v>
      </c>
      <c r="E407" t="s">
        <v>19</v>
      </c>
      <c r="F407" s="69">
        <v>111</v>
      </c>
      <c r="G407" s="87"/>
    </row>
    <row r="408" spans="1:7" ht="15" thickBot="1">
      <c r="A408" s="68" t="s">
        <v>805</v>
      </c>
      <c r="B408" s="68" t="s">
        <v>274</v>
      </c>
      <c r="C408" s="68" t="s">
        <v>19</v>
      </c>
      <c r="D408" s="68" t="s">
        <v>19</v>
      </c>
      <c r="E408" s="68" t="s">
        <v>19</v>
      </c>
      <c r="F408" s="105">
        <v>111</v>
      </c>
      <c r="G408" s="106"/>
    </row>
    <row r="409" spans="1:7" ht="14.25" thickTop="1">
      <c r="A409" t="s">
        <v>809</v>
      </c>
      <c r="B409" t="s">
        <v>18</v>
      </c>
      <c r="C409" t="s">
        <v>591</v>
      </c>
      <c r="D409">
        <v>1</v>
      </c>
      <c r="E409">
        <v>1</v>
      </c>
      <c r="F409" s="69">
        <v>112</v>
      </c>
    </row>
    <row r="410" spans="1:7">
      <c r="A410" t="s">
        <v>810</v>
      </c>
      <c r="B410" t="s">
        <v>18</v>
      </c>
      <c r="C410" t="s">
        <v>466</v>
      </c>
      <c r="D410">
        <v>1</v>
      </c>
      <c r="E410">
        <v>3</v>
      </c>
      <c r="F410" s="69">
        <v>112</v>
      </c>
    </row>
    <row r="411" spans="1:7">
      <c r="A411" t="s">
        <v>811</v>
      </c>
      <c r="B411" t="s">
        <v>110</v>
      </c>
      <c r="C411" t="s">
        <v>19</v>
      </c>
      <c r="D411" t="s">
        <v>19</v>
      </c>
      <c r="E411">
        <v>2</v>
      </c>
      <c r="F411" s="69">
        <v>112</v>
      </c>
    </row>
    <row r="412" spans="1:7">
      <c r="A412" t="s">
        <v>812</v>
      </c>
      <c r="B412" t="s">
        <v>110</v>
      </c>
      <c r="C412" t="s">
        <v>153</v>
      </c>
      <c r="D412">
        <v>1</v>
      </c>
      <c r="E412">
        <v>3</v>
      </c>
      <c r="F412" s="69">
        <v>112</v>
      </c>
    </row>
    <row r="413" spans="1:7">
      <c r="A413" t="s">
        <v>813</v>
      </c>
      <c r="B413" t="s">
        <v>110</v>
      </c>
      <c r="C413" t="s">
        <v>591</v>
      </c>
      <c r="D413">
        <v>0</v>
      </c>
      <c r="E413" t="s">
        <v>19</v>
      </c>
      <c r="F413" s="69">
        <v>112</v>
      </c>
      <c r="G413" s="88"/>
    </row>
    <row r="414" spans="1:7" ht="14.25">
      <c r="A414" t="s">
        <v>814</v>
      </c>
      <c r="B414" t="s">
        <v>110</v>
      </c>
      <c r="C414" t="s">
        <v>591</v>
      </c>
      <c r="D414" t="s">
        <v>19</v>
      </c>
      <c r="E414">
        <v>1</v>
      </c>
      <c r="F414" s="69">
        <v>112</v>
      </c>
      <c r="G414" s="87"/>
    </row>
    <row r="415" spans="1:7">
      <c r="A415" t="s">
        <v>815</v>
      </c>
      <c r="B415" t="s">
        <v>110</v>
      </c>
      <c r="C415" t="s">
        <v>591</v>
      </c>
      <c r="D415" t="s">
        <v>19</v>
      </c>
      <c r="E415">
        <v>2</v>
      </c>
      <c r="F415" s="69">
        <v>112</v>
      </c>
    </row>
    <row r="416" spans="1:7" ht="14.25">
      <c r="A416" t="s">
        <v>816</v>
      </c>
      <c r="B416" t="s">
        <v>110</v>
      </c>
      <c r="C416" t="s">
        <v>39</v>
      </c>
      <c r="D416">
        <v>0</v>
      </c>
      <c r="E416">
        <v>3</v>
      </c>
      <c r="F416" s="69">
        <v>112</v>
      </c>
      <c r="G416" s="87"/>
    </row>
    <row r="417" spans="1:7">
      <c r="A417" t="s">
        <v>817</v>
      </c>
      <c r="B417" t="s">
        <v>274</v>
      </c>
      <c r="C417" t="s">
        <v>19</v>
      </c>
      <c r="D417" t="s">
        <v>19</v>
      </c>
      <c r="E417" t="s">
        <v>19</v>
      </c>
      <c r="F417" s="69">
        <v>112</v>
      </c>
      <c r="G417" s="86"/>
    </row>
    <row r="418" spans="1:7">
      <c r="A418" t="s">
        <v>690</v>
      </c>
      <c r="B418" t="s">
        <v>274</v>
      </c>
      <c r="C418" t="s">
        <v>19</v>
      </c>
      <c r="D418" t="s">
        <v>19</v>
      </c>
      <c r="E418" t="s">
        <v>19</v>
      </c>
      <c r="F418" s="69">
        <v>112</v>
      </c>
    </row>
    <row r="419" spans="1:7">
      <c r="A419" t="s">
        <v>818</v>
      </c>
      <c r="B419" t="s">
        <v>274</v>
      </c>
      <c r="C419" t="s">
        <v>19</v>
      </c>
      <c r="D419" t="s">
        <v>19</v>
      </c>
      <c r="E419" t="s">
        <v>19</v>
      </c>
      <c r="F419" s="69">
        <v>112</v>
      </c>
    </row>
    <row r="420" spans="1:7" ht="14.25" thickBot="1">
      <c r="A420" s="68" t="s">
        <v>819</v>
      </c>
      <c r="B420" s="68" t="s">
        <v>274</v>
      </c>
      <c r="C420" s="68" t="s">
        <v>19</v>
      </c>
      <c r="D420" s="68" t="s">
        <v>19</v>
      </c>
      <c r="E420" s="68" t="s">
        <v>19</v>
      </c>
      <c r="F420" s="105">
        <v>112</v>
      </c>
      <c r="G420" s="68"/>
    </row>
    <row r="421" spans="1:7" ht="14.25" thickTop="1">
      <c r="A421" t="s">
        <v>820</v>
      </c>
      <c r="B421" t="s">
        <v>18</v>
      </c>
      <c r="C421" t="s">
        <v>616</v>
      </c>
      <c r="D421">
        <v>0</v>
      </c>
      <c r="E421">
        <v>1</v>
      </c>
      <c r="F421" s="69">
        <v>113</v>
      </c>
    </row>
    <row r="422" spans="1:7">
      <c r="A422" t="s">
        <v>821</v>
      </c>
      <c r="B422" t="s">
        <v>18</v>
      </c>
      <c r="C422" t="s">
        <v>268</v>
      </c>
      <c r="D422">
        <v>1</v>
      </c>
      <c r="E422">
        <v>2</v>
      </c>
      <c r="F422" s="69">
        <v>113</v>
      </c>
    </row>
    <row r="423" spans="1:7">
      <c r="A423" t="s">
        <v>822</v>
      </c>
      <c r="B423" t="s">
        <v>18</v>
      </c>
      <c r="C423" t="s">
        <v>558</v>
      </c>
      <c r="D423">
        <v>3</v>
      </c>
      <c r="E423">
        <v>2</v>
      </c>
      <c r="F423" s="69">
        <v>113</v>
      </c>
    </row>
    <row r="424" spans="1:7">
      <c r="A424" t="s">
        <v>823</v>
      </c>
      <c r="B424" t="s">
        <v>18</v>
      </c>
      <c r="C424" t="s">
        <v>87</v>
      </c>
      <c r="D424">
        <v>4</v>
      </c>
      <c r="E424">
        <v>4</v>
      </c>
      <c r="F424" s="69">
        <v>113</v>
      </c>
    </row>
    <row r="425" spans="1:7">
      <c r="A425" t="s">
        <v>824</v>
      </c>
      <c r="B425" t="s">
        <v>18</v>
      </c>
      <c r="C425" t="s">
        <v>37</v>
      </c>
      <c r="D425">
        <v>5</v>
      </c>
      <c r="E425">
        <v>1</v>
      </c>
      <c r="F425" s="69">
        <v>113</v>
      </c>
    </row>
    <row r="426" spans="1:7">
      <c r="A426" t="s">
        <v>825</v>
      </c>
      <c r="B426" t="s">
        <v>110</v>
      </c>
      <c r="C426" t="s">
        <v>472</v>
      </c>
      <c r="D426" t="s">
        <v>19</v>
      </c>
      <c r="E426" t="s">
        <v>19</v>
      </c>
      <c r="F426" s="69">
        <v>113</v>
      </c>
    </row>
    <row r="427" spans="1:7">
      <c r="A427" t="s">
        <v>826</v>
      </c>
      <c r="B427" t="s">
        <v>110</v>
      </c>
      <c r="C427" t="s">
        <v>521</v>
      </c>
      <c r="D427" t="s">
        <v>19</v>
      </c>
      <c r="E427" t="s">
        <v>19</v>
      </c>
      <c r="F427" s="69">
        <v>113</v>
      </c>
    </row>
    <row r="428" spans="1:7">
      <c r="A428" t="s">
        <v>827</v>
      </c>
      <c r="B428" t="s">
        <v>110</v>
      </c>
      <c r="C428" t="s">
        <v>19</v>
      </c>
      <c r="D428" t="s">
        <v>19</v>
      </c>
      <c r="E428" t="s">
        <v>19</v>
      </c>
      <c r="F428" s="69">
        <v>113</v>
      </c>
    </row>
    <row r="429" spans="1:7">
      <c r="A429" t="s">
        <v>828</v>
      </c>
      <c r="B429" t="s">
        <v>274</v>
      </c>
      <c r="C429" t="s">
        <v>19</v>
      </c>
      <c r="D429" t="s">
        <v>19</v>
      </c>
      <c r="E429" t="s">
        <v>19</v>
      </c>
      <c r="F429" s="69">
        <v>113</v>
      </c>
    </row>
    <row r="430" spans="1:7">
      <c r="A430" t="s">
        <v>829</v>
      </c>
      <c r="B430" t="s">
        <v>274</v>
      </c>
      <c r="C430" t="s">
        <v>19</v>
      </c>
      <c r="D430" t="s">
        <v>19</v>
      </c>
      <c r="E430" t="s">
        <v>19</v>
      </c>
      <c r="F430" s="69">
        <v>113</v>
      </c>
    </row>
    <row r="431" spans="1:7">
      <c r="A431" t="s">
        <v>830</v>
      </c>
      <c r="B431" t="s">
        <v>274</v>
      </c>
      <c r="C431" t="s">
        <v>19</v>
      </c>
      <c r="D431" t="s">
        <v>19</v>
      </c>
      <c r="E431" t="s">
        <v>19</v>
      </c>
      <c r="F431" s="69">
        <v>113</v>
      </c>
    </row>
    <row r="432" spans="1:7" ht="14.25" thickBot="1">
      <c r="A432" s="68" t="s">
        <v>831</v>
      </c>
      <c r="B432" s="68" t="s">
        <v>274</v>
      </c>
      <c r="C432" s="68" t="s">
        <v>19</v>
      </c>
      <c r="D432" s="68" t="s">
        <v>19</v>
      </c>
      <c r="E432" s="68" t="s">
        <v>19</v>
      </c>
      <c r="F432" s="105">
        <v>113</v>
      </c>
      <c r="G432" s="68"/>
    </row>
    <row r="433" spans="1:7" ht="14.25" thickTop="1">
      <c r="A433" t="s">
        <v>832</v>
      </c>
      <c r="B433" t="s">
        <v>110</v>
      </c>
      <c r="C433" t="s">
        <v>807</v>
      </c>
      <c r="D433" t="s">
        <v>19</v>
      </c>
      <c r="E433" t="s">
        <v>19</v>
      </c>
      <c r="F433" s="69">
        <v>114</v>
      </c>
    </row>
    <row r="434" spans="1:7">
      <c r="A434" t="s">
        <v>833</v>
      </c>
      <c r="B434" t="s">
        <v>110</v>
      </c>
      <c r="C434" t="s">
        <v>540</v>
      </c>
      <c r="D434" t="s">
        <v>19</v>
      </c>
      <c r="E434" t="s">
        <v>19</v>
      </c>
      <c r="F434" s="69">
        <v>114</v>
      </c>
    </row>
    <row r="435" spans="1:7">
      <c r="A435" t="s">
        <v>834</v>
      </c>
      <c r="B435" t="s">
        <v>110</v>
      </c>
      <c r="C435" t="s">
        <v>835</v>
      </c>
      <c r="D435" t="s">
        <v>19</v>
      </c>
      <c r="E435" t="s">
        <v>19</v>
      </c>
      <c r="F435" s="69">
        <v>114</v>
      </c>
    </row>
    <row r="436" spans="1:7">
      <c r="A436" t="s">
        <v>836</v>
      </c>
      <c r="B436" t="s">
        <v>110</v>
      </c>
      <c r="C436" t="s">
        <v>808</v>
      </c>
      <c r="D436" t="s">
        <v>19</v>
      </c>
      <c r="E436">
        <v>1</v>
      </c>
      <c r="F436" s="69">
        <v>114</v>
      </c>
    </row>
    <row r="437" spans="1:7">
      <c r="A437" t="s">
        <v>837</v>
      </c>
      <c r="B437" t="s">
        <v>110</v>
      </c>
      <c r="C437" t="s">
        <v>838</v>
      </c>
      <c r="D437" t="s">
        <v>19</v>
      </c>
      <c r="E437">
        <v>2</v>
      </c>
      <c r="F437" s="69">
        <v>114</v>
      </c>
    </row>
    <row r="438" spans="1:7" ht="14.25" thickBot="1">
      <c r="A438" s="68" t="s">
        <v>839</v>
      </c>
      <c r="B438" s="68" t="s">
        <v>274</v>
      </c>
      <c r="C438" s="68" t="s">
        <v>19</v>
      </c>
      <c r="D438" s="68" t="s">
        <v>19</v>
      </c>
      <c r="E438" s="68" t="s">
        <v>19</v>
      </c>
      <c r="F438" s="105">
        <v>114</v>
      </c>
      <c r="G438" s="68"/>
    </row>
    <row r="439" spans="1:7" ht="13.5" customHeight="1" thickTop="1">
      <c r="A439" t="s">
        <v>840</v>
      </c>
      <c r="B439" t="s">
        <v>18</v>
      </c>
      <c r="C439" t="s">
        <v>266</v>
      </c>
      <c r="D439">
        <v>1</v>
      </c>
      <c r="E439">
        <v>2</v>
      </c>
      <c r="F439" s="69">
        <v>114</v>
      </c>
    </row>
    <row r="440" spans="1:7">
      <c r="A440" t="s">
        <v>841</v>
      </c>
      <c r="B440" t="s">
        <v>18</v>
      </c>
      <c r="C440" t="s">
        <v>153</v>
      </c>
      <c r="D440">
        <v>1</v>
      </c>
      <c r="E440">
        <v>2</v>
      </c>
      <c r="F440" s="69">
        <v>114</v>
      </c>
    </row>
    <row r="441" spans="1:7">
      <c r="A441" t="s">
        <v>842</v>
      </c>
      <c r="B441" t="s">
        <v>110</v>
      </c>
      <c r="C441" t="s">
        <v>843</v>
      </c>
      <c r="D441" t="s">
        <v>19</v>
      </c>
      <c r="E441">
        <v>3</v>
      </c>
      <c r="F441" s="69">
        <v>114</v>
      </c>
    </row>
    <row r="442" spans="1:7">
      <c r="A442" t="s">
        <v>844</v>
      </c>
      <c r="B442" t="s">
        <v>110</v>
      </c>
      <c r="C442" t="s">
        <v>93</v>
      </c>
      <c r="D442" t="s">
        <v>19</v>
      </c>
      <c r="E442" t="s">
        <v>19</v>
      </c>
      <c r="F442" s="69">
        <v>114</v>
      </c>
    </row>
    <row r="443" spans="1:7">
      <c r="A443" t="s">
        <v>845</v>
      </c>
      <c r="B443" t="s">
        <v>110</v>
      </c>
      <c r="C443" t="s">
        <v>496</v>
      </c>
      <c r="D443" t="s">
        <v>19</v>
      </c>
      <c r="E443">
        <v>4</v>
      </c>
      <c r="F443" s="69">
        <v>114</v>
      </c>
    </row>
    <row r="444" spans="1:7" ht="14.25" thickBot="1">
      <c r="A444" s="68" t="s">
        <v>846</v>
      </c>
      <c r="B444" s="68" t="s">
        <v>274</v>
      </c>
      <c r="C444" s="68" t="s">
        <v>19</v>
      </c>
      <c r="D444" s="68" t="s">
        <v>19</v>
      </c>
      <c r="E444" s="68" t="s">
        <v>19</v>
      </c>
      <c r="F444" s="105">
        <v>114</v>
      </c>
      <c r="G444" s="68"/>
    </row>
    <row r="445" spans="1:7" ht="14.25" thickTop="1">
      <c r="A445" t="s">
        <v>847</v>
      </c>
      <c r="B445" t="s">
        <v>18</v>
      </c>
      <c r="C445" t="s">
        <v>153</v>
      </c>
      <c r="D445">
        <v>0</v>
      </c>
      <c r="E445">
        <v>1</v>
      </c>
      <c r="F445" s="69">
        <v>115</v>
      </c>
    </row>
    <row r="446" spans="1:7">
      <c r="A446" t="s">
        <v>848</v>
      </c>
      <c r="B446" t="s">
        <v>110</v>
      </c>
      <c r="C446" t="s">
        <v>643</v>
      </c>
      <c r="D446" t="s">
        <v>19</v>
      </c>
      <c r="E446" t="s">
        <v>19</v>
      </c>
      <c r="F446" s="69">
        <v>115</v>
      </c>
    </row>
    <row r="447" spans="1:7">
      <c r="A447" t="s">
        <v>849</v>
      </c>
      <c r="B447" t="s">
        <v>110</v>
      </c>
      <c r="C447" t="s">
        <v>549</v>
      </c>
      <c r="D447" t="s">
        <v>19</v>
      </c>
      <c r="E447">
        <v>2</v>
      </c>
      <c r="F447" s="69">
        <v>115</v>
      </c>
    </row>
    <row r="448" spans="1:7">
      <c r="A448" t="s">
        <v>850</v>
      </c>
      <c r="B448" t="s">
        <v>110</v>
      </c>
      <c r="C448" t="s">
        <v>851</v>
      </c>
      <c r="D448" t="s">
        <v>19</v>
      </c>
      <c r="E448">
        <v>1</v>
      </c>
      <c r="F448" s="69">
        <v>115</v>
      </c>
    </row>
    <row r="449" spans="1:7">
      <c r="A449" t="s">
        <v>852</v>
      </c>
      <c r="B449" t="s">
        <v>110</v>
      </c>
      <c r="C449" t="s">
        <v>472</v>
      </c>
      <c r="D449" t="s">
        <v>19</v>
      </c>
      <c r="E449" t="s">
        <v>19</v>
      </c>
      <c r="F449" s="69">
        <v>115</v>
      </c>
    </row>
    <row r="450" spans="1:7" ht="14.25" thickBot="1">
      <c r="A450" s="68" t="s">
        <v>853</v>
      </c>
      <c r="B450" s="68" t="s">
        <v>274</v>
      </c>
      <c r="C450" s="68" t="s">
        <v>19</v>
      </c>
      <c r="D450" s="68" t="s">
        <v>19</v>
      </c>
      <c r="E450" s="68" t="s">
        <v>19</v>
      </c>
      <c r="F450" s="105">
        <v>115</v>
      </c>
      <c r="G450" s="68"/>
    </row>
    <row r="451" spans="1:7" ht="14.25" thickTop="1">
      <c r="A451" t="s">
        <v>854</v>
      </c>
      <c r="B451" t="s">
        <v>18</v>
      </c>
      <c r="C451" t="s">
        <v>423</v>
      </c>
      <c r="D451">
        <v>2</v>
      </c>
      <c r="E451">
        <v>3</v>
      </c>
      <c r="F451" s="69">
        <v>115</v>
      </c>
    </row>
    <row r="452" spans="1:7">
      <c r="A452" t="s">
        <v>855</v>
      </c>
      <c r="B452" t="s">
        <v>110</v>
      </c>
      <c r="C452" t="s">
        <v>616</v>
      </c>
      <c r="D452" t="s">
        <v>19</v>
      </c>
      <c r="E452">
        <v>3</v>
      </c>
      <c r="F452" s="69">
        <v>115</v>
      </c>
    </row>
    <row r="453" spans="1:7">
      <c r="A453" t="s">
        <v>856</v>
      </c>
      <c r="B453" t="s">
        <v>110</v>
      </c>
      <c r="C453" t="s">
        <v>665</v>
      </c>
      <c r="D453" t="s">
        <v>19</v>
      </c>
      <c r="E453">
        <v>3</v>
      </c>
      <c r="F453" s="69">
        <v>115</v>
      </c>
    </row>
    <row r="454" spans="1:7">
      <c r="A454" t="s">
        <v>857</v>
      </c>
      <c r="B454" t="s">
        <v>110</v>
      </c>
      <c r="C454" t="s">
        <v>270</v>
      </c>
      <c r="D454" t="s">
        <v>19</v>
      </c>
      <c r="E454" t="s">
        <v>19</v>
      </c>
      <c r="F454" s="69">
        <v>115</v>
      </c>
    </row>
    <row r="455" spans="1:7">
      <c r="A455" t="s">
        <v>858</v>
      </c>
      <c r="B455" t="s">
        <v>110</v>
      </c>
      <c r="C455" t="s">
        <v>859</v>
      </c>
      <c r="D455" t="s">
        <v>19</v>
      </c>
      <c r="E455" t="s">
        <v>19</v>
      </c>
      <c r="F455" s="69">
        <v>115</v>
      </c>
    </row>
    <row r="456" spans="1:7" ht="14.25" thickBot="1">
      <c r="A456" s="68" t="s">
        <v>860</v>
      </c>
      <c r="B456" s="68" t="s">
        <v>274</v>
      </c>
      <c r="C456" s="68" t="s">
        <v>19</v>
      </c>
      <c r="D456" s="68" t="s">
        <v>19</v>
      </c>
      <c r="E456" s="68" t="s">
        <v>19</v>
      </c>
      <c r="F456" s="105">
        <v>115</v>
      </c>
      <c r="G456" s="68"/>
    </row>
    <row r="457" spans="1:7" ht="14.25" thickTop="1">
      <c r="A457" t="s">
        <v>861</v>
      </c>
      <c r="B457" t="s">
        <v>18</v>
      </c>
      <c r="C457" t="s">
        <v>87</v>
      </c>
      <c r="D457">
        <v>3</v>
      </c>
      <c r="E457">
        <v>2</v>
      </c>
      <c r="F457" s="69">
        <v>116</v>
      </c>
    </row>
    <row r="458" spans="1:7">
      <c r="A458" t="s">
        <v>862</v>
      </c>
      <c r="B458" t="s">
        <v>18</v>
      </c>
      <c r="C458" t="s">
        <v>87</v>
      </c>
      <c r="D458">
        <v>4</v>
      </c>
      <c r="E458">
        <v>1</v>
      </c>
      <c r="F458" s="69">
        <v>116</v>
      </c>
    </row>
    <row r="459" spans="1:7">
      <c r="A459" t="s">
        <v>863</v>
      </c>
      <c r="B459" t="s">
        <v>18</v>
      </c>
      <c r="C459" t="s">
        <v>270</v>
      </c>
      <c r="D459">
        <v>3</v>
      </c>
      <c r="E459">
        <v>3</v>
      </c>
      <c r="F459" s="69">
        <v>116</v>
      </c>
    </row>
    <row r="460" spans="1:7">
      <c r="A460" t="s">
        <v>864</v>
      </c>
      <c r="B460" t="s">
        <v>110</v>
      </c>
      <c r="C460" t="s">
        <v>865</v>
      </c>
      <c r="D460" t="s">
        <v>19</v>
      </c>
      <c r="E460">
        <v>2</v>
      </c>
      <c r="F460" s="69">
        <v>116</v>
      </c>
    </row>
    <row r="461" spans="1:7">
      <c r="A461" t="s">
        <v>866</v>
      </c>
      <c r="B461" t="s">
        <v>274</v>
      </c>
      <c r="C461" t="s">
        <v>19</v>
      </c>
      <c r="D461" t="s">
        <v>19</v>
      </c>
      <c r="E461" t="s">
        <v>19</v>
      </c>
      <c r="F461" s="69">
        <v>116</v>
      </c>
    </row>
    <row r="462" spans="1:7" ht="14.25" thickBot="1">
      <c r="A462" s="68" t="s">
        <v>867</v>
      </c>
      <c r="B462" s="68" t="s">
        <v>274</v>
      </c>
      <c r="C462" s="68" t="s">
        <v>19</v>
      </c>
      <c r="D462" s="68" t="s">
        <v>19</v>
      </c>
      <c r="E462" s="68" t="s">
        <v>19</v>
      </c>
      <c r="F462" s="105">
        <v>116</v>
      </c>
      <c r="G462" s="68"/>
    </row>
    <row r="463" spans="1:7" ht="14.25" thickTop="1">
      <c r="A463" t="s">
        <v>868</v>
      </c>
      <c r="B463" t="s">
        <v>110</v>
      </c>
      <c r="C463" t="s">
        <v>742</v>
      </c>
      <c r="D463">
        <v>1</v>
      </c>
      <c r="E463">
        <v>3</v>
      </c>
      <c r="F463" s="69">
        <v>116</v>
      </c>
    </row>
    <row r="464" spans="1:7">
      <c r="A464" t="s">
        <v>869</v>
      </c>
      <c r="B464" t="s">
        <v>110</v>
      </c>
      <c r="C464" t="s">
        <v>742</v>
      </c>
      <c r="D464" t="s">
        <v>19</v>
      </c>
      <c r="E464" t="s">
        <v>19</v>
      </c>
      <c r="F464" s="69">
        <v>116</v>
      </c>
    </row>
    <row r="465" spans="1:7">
      <c r="A465" t="s">
        <v>870</v>
      </c>
      <c r="B465" t="s">
        <v>110</v>
      </c>
      <c r="C465" t="s">
        <v>742</v>
      </c>
      <c r="D465" t="s">
        <v>19</v>
      </c>
      <c r="E465" t="s">
        <v>19</v>
      </c>
      <c r="F465" s="69">
        <v>116</v>
      </c>
    </row>
    <row r="466" spans="1:7">
      <c r="A466" t="s">
        <v>871</v>
      </c>
      <c r="B466" t="s">
        <v>110</v>
      </c>
      <c r="C466" t="s">
        <v>742</v>
      </c>
      <c r="D466" t="s">
        <v>19</v>
      </c>
      <c r="E466" t="s">
        <v>19</v>
      </c>
      <c r="F466" s="69">
        <v>116</v>
      </c>
    </row>
    <row r="467" spans="1:7">
      <c r="A467" t="s">
        <v>872</v>
      </c>
      <c r="B467" t="s">
        <v>110</v>
      </c>
      <c r="C467" t="s">
        <v>19</v>
      </c>
      <c r="D467" t="s">
        <v>19</v>
      </c>
      <c r="E467" t="s">
        <v>19</v>
      </c>
      <c r="F467" s="69">
        <v>116</v>
      </c>
    </row>
    <row r="468" spans="1:7" ht="14.25" thickBot="1">
      <c r="A468" s="68" t="s">
        <v>873</v>
      </c>
      <c r="B468" s="68" t="s">
        <v>274</v>
      </c>
      <c r="C468" s="68" t="s">
        <v>19</v>
      </c>
      <c r="D468" s="68" t="s">
        <v>19</v>
      </c>
      <c r="E468" s="68" t="s">
        <v>19</v>
      </c>
      <c r="F468" s="105">
        <v>116</v>
      </c>
      <c r="G468" s="68"/>
    </row>
    <row r="469" spans="1:7" ht="14.25" thickTop="1">
      <c r="A469" t="s">
        <v>874</v>
      </c>
      <c r="B469" t="s">
        <v>18</v>
      </c>
      <c r="C469" t="s">
        <v>466</v>
      </c>
      <c r="D469">
        <v>4</v>
      </c>
      <c r="E469">
        <v>1</v>
      </c>
      <c r="F469" s="69">
        <v>117</v>
      </c>
    </row>
    <row r="470" spans="1:7">
      <c r="A470" t="s">
        <v>875</v>
      </c>
      <c r="B470" t="s">
        <v>110</v>
      </c>
      <c r="C470" t="s">
        <v>82</v>
      </c>
      <c r="D470" t="s">
        <v>19</v>
      </c>
      <c r="E470">
        <v>1</v>
      </c>
      <c r="F470" s="69">
        <v>117</v>
      </c>
    </row>
    <row r="471" spans="1:7">
      <c r="A471" t="s">
        <v>876</v>
      </c>
      <c r="B471" t="s">
        <v>110</v>
      </c>
      <c r="C471" t="s">
        <v>877</v>
      </c>
      <c r="D471" t="s">
        <v>19</v>
      </c>
      <c r="E471" t="s">
        <v>19</v>
      </c>
      <c r="F471" s="69">
        <v>117</v>
      </c>
    </row>
    <row r="472" spans="1:7">
      <c r="A472" t="s">
        <v>878</v>
      </c>
      <c r="B472" t="s">
        <v>110</v>
      </c>
      <c r="C472" t="s">
        <v>879</v>
      </c>
      <c r="D472" t="s">
        <v>19</v>
      </c>
      <c r="E472" t="s">
        <v>19</v>
      </c>
      <c r="F472" s="69">
        <v>117</v>
      </c>
    </row>
    <row r="473" spans="1:7">
      <c r="A473" t="s">
        <v>880</v>
      </c>
      <c r="B473" t="s">
        <v>110</v>
      </c>
      <c r="C473" t="s">
        <v>881</v>
      </c>
      <c r="D473">
        <v>1</v>
      </c>
      <c r="E473">
        <v>2</v>
      </c>
      <c r="F473" s="69">
        <v>117</v>
      </c>
    </row>
    <row r="474" spans="1:7" ht="14.25" thickBot="1">
      <c r="A474" s="68" t="s">
        <v>882</v>
      </c>
      <c r="B474" s="68" t="s">
        <v>110</v>
      </c>
      <c r="C474" s="68" t="s">
        <v>19</v>
      </c>
      <c r="D474" s="68" t="s">
        <v>19</v>
      </c>
      <c r="E474" s="68" t="s">
        <v>19</v>
      </c>
      <c r="F474" s="105">
        <v>117</v>
      </c>
      <c r="G474" s="68"/>
    </row>
    <row r="475" spans="1:7" ht="14.25" thickTop="1">
      <c r="A475" t="s">
        <v>883</v>
      </c>
      <c r="B475" t="s">
        <v>18</v>
      </c>
      <c r="C475" t="s">
        <v>440</v>
      </c>
      <c r="D475">
        <v>0</v>
      </c>
      <c r="E475">
        <v>4</v>
      </c>
      <c r="F475" s="69">
        <v>117</v>
      </c>
    </row>
    <row r="476" spans="1:7">
      <c r="A476" t="s">
        <v>884</v>
      </c>
      <c r="B476" t="s">
        <v>18</v>
      </c>
      <c r="C476" t="s">
        <v>877</v>
      </c>
      <c r="D476">
        <v>1</v>
      </c>
      <c r="E476">
        <v>1</v>
      </c>
      <c r="F476" s="69">
        <v>117</v>
      </c>
    </row>
    <row r="477" spans="1:7">
      <c r="A477" t="s">
        <v>885</v>
      </c>
      <c r="B477" t="s">
        <v>110</v>
      </c>
      <c r="C477" t="s">
        <v>266</v>
      </c>
      <c r="D477" t="s">
        <v>19</v>
      </c>
      <c r="E477">
        <v>2</v>
      </c>
      <c r="F477" s="69">
        <v>117</v>
      </c>
    </row>
    <row r="478" spans="1:7">
      <c r="A478" t="s">
        <v>886</v>
      </c>
      <c r="B478" t="s">
        <v>110</v>
      </c>
      <c r="C478" t="s">
        <v>806</v>
      </c>
      <c r="D478" t="s">
        <v>19</v>
      </c>
      <c r="E478">
        <v>2</v>
      </c>
      <c r="F478" s="69">
        <v>117</v>
      </c>
    </row>
    <row r="479" spans="1:7">
      <c r="A479" t="s">
        <v>887</v>
      </c>
      <c r="B479" t="s">
        <v>110</v>
      </c>
      <c r="C479" t="s">
        <v>91</v>
      </c>
      <c r="D479" t="s">
        <v>19</v>
      </c>
      <c r="E479">
        <v>2</v>
      </c>
      <c r="F479" s="69">
        <v>117</v>
      </c>
    </row>
    <row r="480" spans="1:7" ht="14.25" thickBot="1">
      <c r="A480" s="68" t="s">
        <v>888</v>
      </c>
      <c r="B480" s="68" t="s">
        <v>274</v>
      </c>
      <c r="C480" s="68" t="s">
        <v>19</v>
      </c>
      <c r="D480" s="68" t="s">
        <v>19</v>
      </c>
      <c r="E480" s="68" t="s">
        <v>19</v>
      </c>
      <c r="F480" s="105">
        <v>117</v>
      </c>
      <c r="G480" s="68"/>
    </row>
    <row r="481" spans="1:7" ht="14.25" thickTop="1">
      <c r="A481" t="s">
        <v>889</v>
      </c>
      <c r="B481" t="s">
        <v>18</v>
      </c>
      <c r="C481" t="s">
        <v>890</v>
      </c>
      <c r="D481">
        <v>1</v>
      </c>
      <c r="E481" t="s">
        <v>19</v>
      </c>
      <c r="F481" s="69">
        <v>118</v>
      </c>
    </row>
    <row r="482" spans="1:7">
      <c r="A482" t="s">
        <v>891</v>
      </c>
      <c r="B482" t="s">
        <v>274</v>
      </c>
      <c r="C482" t="s">
        <v>19</v>
      </c>
      <c r="D482" t="s">
        <v>19</v>
      </c>
      <c r="E482" t="s">
        <v>19</v>
      </c>
      <c r="F482" s="69">
        <v>118</v>
      </c>
    </row>
    <row r="483" spans="1:7" ht="14.25" thickBot="1">
      <c r="A483" s="68" t="s">
        <v>892</v>
      </c>
      <c r="B483" s="68" t="s">
        <v>274</v>
      </c>
      <c r="C483" s="68" t="s">
        <v>19</v>
      </c>
      <c r="D483" s="68" t="s">
        <v>19</v>
      </c>
      <c r="E483" s="68" t="s">
        <v>19</v>
      </c>
      <c r="F483" s="105">
        <v>118</v>
      </c>
      <c r="G483" s="68"/>
    </row>
    <row r="484" spans="1:7" ht="14.25" thickTop="1">
      <c r="A484" t="s">
        <v>893</v>
      </c>
      <c r="B484" t="s">
        <v>18</v>
      </c>
      <c r="C484" t="s">
        <v>428</v>
      </c>
      <c r="D484">
        <v>1</v>
      </c>
      <c r="E484">
        <v>2</v>
      </c>
      <c r="F484" s="69">
        <v>118</v>
      </c>
    </row>
    <row r="485" spans="1:7" ht="13.5" customHeight="1">
      <c r="A485" t="s">
        <v>894</v>
      </c>
      <c r="B485" t="s">
        <v>110</v>
      </c>
      <c r="C485" t="s">
        <v>895</v>
      </c>
      <c r="D485" t="s">
        <v>19</v>
      </c>
      <c r="E485">
        <v>4</v>
      </c>
      <c r="F485" s="69">
        <v>118</v>
      </c>
    </row>
    <row r="486" spans="1:7" ht="14.25" thickBot="1">
      <c r="A486" s="68" t="s">
        <v>896</v>
      </c>
      <c r="B486" s="68" t="s">
        <v>110</v>
      </c>
      <c r="C486" s="68" t="s">
        <v>19</v>
      </c>
      <c r="D486" s="68" t="s">
        <v>19</v>
      </c>
      <c r="E486" s="68" t="s">
        <v>19</v>
      </c>
      <c r="F486" s="105">
        <v>118</v>
      </c>
      <c r="G486" s="68"/>
    </row>
    <row r="487" spans="1:7" ht="14.25" thickTop="1">
      <c r="A487" t="s">
        <v>897</v>
      </c>
      <c r="B487" t="s">
        <v>18</v>
      </c>
      <c r="C487" t="s">
        <v>890</v>
      </c>
      <c r="D487">
        <v>2</v>
      </c>
      <c r="E487">
        <v>1</v>
      </c>
      <c r="F487" s="69">
        <v>118</v>
      </c>
    </row>
    <row r="488" spans="1:7">
      <c r="A488" t="s">
        <v>898</v>
      </c>
      <c r="B488" t="s">
        <v>110</v>
      </c>
      <c r="C488" t="s">
        <v>266</v>
      </c>
      <c r="D488">
        <v>2</v>
      </c>
      <c r="E488">
        <v>1</v>
      </c>
      <c r="F488" s="69">
        <v>118</v>
      </c>
    </row>
    <row r="489" spans="1:7" ht="13.5" customHeight="1" thickBot="1">
      <c r="A489" s="68" t="s">
        <v>701</v>
      </c>
      <c r="B489" s="68" t="s">
        <v>274</v>
      </c>
      <c r="C489" s="68" t="s">
        <v>19</v>
      </c>
      <c r="D489" s="68" t="s">
        <v>19</v>
      </c>
      <c r="E489" s="68" t="s">
        <v>19</v>
      </c>
      <c r="F489" s="105">
        <v>118</v>
      </c>
      <c r="G489" s="68"/>
    </row>
    <row r="490" spans="1:7" ht="14.25" thickTop="1">
      <c r="A490" t="s">
        <v>899</v>
      </c>
      <c r="B490" t="s">
        <v>18</v>
      </c>
      <c r="C490" t="s">
        <v>806</v>
      </c>
      <c r="D490">
        <v>1</v>
      </c>
      <c r="E490">
        <v>3</v>
      </c>
      <c r="F490" s="69">
        <v>118</v>
      </c>
    </row>
    <row r="491" spans="1:7">
      <c r="A491" t="s">
        <v>900</v>
      </c>
      <c r="B491" t="s">
        <v>110</v>
      </c>
      <c r="C491" t="s">
        <v>472</v>
      </c>
      <c r="D491" t="s">
        <v>19</v>
      </c>
      <c r="E491">
        <v>2</v>
      </c>
      <c r="F491" s="69">
        <v>118</v>
      </c>
    </row>
    <row r="492" spans="1:7" ht="14.25" thickBot="1">
      <c r="A492" s="68" t="s">
        <v>901</v>
      </c>
      <c r="B492" s="68" t="s">
        <v>274</v>
      </c>
      <c r="C492" s="68" t="s">
        <v>19</v>
      </c>
      <c r="D492" s="68" t="s">
        <v>19</v>
      </c>
      <c r="E492" s="68" t="s">
        <v>19</v>
      </c>
      <c r="F492" s="105">
        <v>118</v>
      </c>
      <c r="G492" s="68"/>
    </row>
    <row r="493" spans="1:7" ht="14.25" thickTop="1">
      <c r="A493" t="s">
        <v>902</v>
      </c>
      <c r="B493" t="s">
        <v>274</v>
      </c>
      <c r="C493" t="s">
        <v>19</v>
      </c>
      <c r="D493" t="s">
        <v>19</v>
      </c>
      <c r="E493" t="s">
        <v>19</v>
      </c>
      <c r="F493" s="69">
        <v>119</v>
      </c>
    </row>
    <row r="494" spans="1:7">
      <c r="A494" t="s">
        <v>903</v>
      </c>
      <c r="B494" t="s">
        <v>274</v>
      </c>
      <c r="C494" t="s">
        <v>19</v>
      </c>
      <c r="D494" t="s">
        <v>19</v>
      </c>
      <c r="E494" t="s">
        <v>19</v>
      </c>
      <c r="F494" s="69">
        <v>119</v>
      </c>
    </row>
    <row r="495" spans="1:7" ht="14.25" thickBot="1">
      <c r="A495" s="68" t="s">
        <v>904</v>
      </c>
      <c r="B495" s="68" t="s">
        <v>274</v>
      </c>
      <c r="C495" s="68" t="s">
        <v>19</v>
      </c>
      <c r="D495" s="68" t="s">
        <v>19</v>
      </c>
      <c r="E495" s="68" t="s">
        <v>19</v>
      </c>
      <c r="F495" s="105">
        <v>119</v>
      </c>
      <c r="G495" s="68"/>
    </row>
    <row r="496" spans="1:7" ht="14.25" thickTop="1">
      <c r="A496" t="s">
        <v>905</v>
      </c>
      <c r="B496" t="s">
        <v>110</v>
      </c>
      <c r="C496" t="s">
        <v>558</v>
      </c>
      <c r="D496" t="s">
        <v>19</v>
      </c>
      <c r="E496">
        <v>2</v>
      </c>
      <c r="F496" s="69">
        <v>119</v>
      </c>
    </row>
    <row r="497" spans="1:7">
      <c r="A497" t="s">
        <v>906</v>
      </c>
      <c r="B497" t="s">
        <v>110</v>
      </c>
      <c r="C497" t="s">
        <v>171</v>
      </c>
      <c r="D497" t="s">
        <v>19</v>
      </c>
      <c r="E497">
        <v>3</v>
      </c>
      <c r="F497" s="69">
        <v>119</v>
      </c>
    </row>
    <row r="498" spans="1:7" ht="14.25" thickBot="1">
      <c r="A498" s="68" t="s">
        <v>907</v>
      </c>
      <c r="B498" s="68" t="s">
        <v>274</v>
      </c>
      <c r="C498" s="68" t="s">
        <v>19</v>
      </c>
      <c r="D498" s="68" t="s">
        <v>19</v>
      </c>
      <c r="E498" s="68" t="s">
        <v>19</v>
      </c>
      <c r="F498" s="105">
        <v>119</v>
      </c>
      <c r="G498" s="68"/>
    </row>
    <row r="499" spans="1:7" ht="14.25" thickTop="1">
      <c r="A499" t="s">
        <v>908</v>
      </c>
      <c r="B499" t="s">
        <v>110</v>
      </c>
      <c r="C499" t="s">
        <v>503</v>
      </c>
      <c r="D499" t="s">
        <v>19</v>
      </c>
      <c r="E499">
        <v>1</v>
      </c>
      <c r="F499" s="69">
        <v>119</v>
      </c>
    </row>
    <row r="500" spans="1:7">
      <c r="A500" t="s">
        <v>909</v>
      </c>
      <c r="B500" t="s">
        <v>110</v>
      </c>
      <c r="C500" t="s">
        <v>496</v>
      </c>
      <c r="D500" t="s">
        <v>19</v>
      </c>
      <c r="E500">
        <v>1</v>
      </c>
      <c r="F500" s="69">
        <v>119</v>
      </c>
    </row>
    <row r="501" spans="1:7" ht="14.25" thickBot="1">
      <c r="A501" s="68" t="s">
        <v>910</v>
      </c>
      <c r="B501" s="68" t="s">
        <v>110</v>
      </c>
      <c r="C501" s="68" t="s">
        <v>39</v>
      </c>
      <c r="D501" s="68" t="s">
        <v>19</v>
      </c>
      <c r="E501" s="68" t="s">
        <v>19</v>
      </c>
      <c r="F501" s="105">
        <v>119</v>
      </c>
      <c r="G501" s="68"/>
    </row>
    <row r="502" spans="1:7" ht="14.25" thickTop="1">
      <c r="A502" t="s">
        <v>911</v>
      </c>
      <c r="B502" t="s">
        <v>110</v>
      </c>
      <c r="C502" t="s">
        <v>912</v>
      </c>
      <c r="D502" t="s">
        <v>19</v>
      </c>
      <c r="E502">
        <v>2</v>
      </c>
      <c r="F502" s="69">
        <v>119</v>
      </c>
    </row>
    <row r="503" spans="1:7">
      <c r="A503" t="s">
        <v>913</v>
      </c>
      <c r="B503" t="s">
        <v>110</v>
      </c>
      <c r="C503" t="s">
        <v>540</v>
      </c>
      <c r="D503" t="s">
        <v>19</v>
      </c>
      <c r="E503" t="s">
        <v>19</v>
      </c>
      <c r="F503" s="69">
        <v>119</v>
      </c>
    </row>
    <row r="504" spans="1:7" ht="14.25" thickBot="1">
      <c r="A504" s="68" t="s">
        <v>914</v>
      </c>
      <c r="B504" s="68" t="s">
        <v>274</v>
      </c>
      <c r="C504" s="68" t="s">
        <v>19</v>
      </c>
      <c r="D504" s="68" t="s">
        <v>19</v>
      </c>
      <c r="E504" s="68" t="s">
        <v>19</v>
      </c>
      <c r="F504" s="105">
        <v>119</v>
      </c>
      <c r="G504" s="68"/>
    </row>
    <row r="505" spans="1:7" ht="14.25" thickTop="1">
      <c r="A505" t="s">
        <v>915</v>
      </c>
      <c r="B505" t="s">
        <v>110</v>
      </c>
      <c r="C505" t="s">
        <v>859</v>
      </c>
      <c r="D505">
        <v>1</v>
      </c>
      <c r="E505">
        <v>2</v>
      </c>
      <c r="F505" s="69">
        <v>120</v>
      </c>
    </row>
    <row r="506" spans="1:7">
      <c r="A506" t="s">
        <v>916</v>
      </c>
      <c r="B506" t="s">
        <v>110</v>
      </c>
      <c r="C506" t="s">
        <v>19</v>
      </c>
      <c r="D506" t="s">
        <v>19</v>
      </c>
      <c r="E506" t="s">
        <v>19</v>
      </c>
      <c r="F506" s="69">
        <v>120</v>
      </c>
    </row>
    <row r="507" spans="1:7" ht="14.25" thickBot="1">
      <c r="A507" s="68" t="s">
        <v>917</v>
      </c>
      <c r="B507" s="68" t="s">
        <v>274</v>
      </c>
      <c r="C507" s="68" t="s">
        <v>19</v>
      </c>
      <c r="D507" s="68" t="s">
        <v>19</v>
      </c>
      <c r="E507" s="68" t="s">
        <v>19</v>
      </c>
      <c r="F507" s="105">
        <v>120</v>
      </c>
      <c r="G507" s="68"/>
    </row>
    <row r="508" spans="1:7" ht="14.25" thickTop="1">
      <c r="A508" t="s">
        <v>918</v>
      </c>
      <c r="B508" t="s">
        <v>18</v>
      </c>
      <c r="C508" t="s">
        <v>272</v>
      </c>
      <c r="D508">
        <v>2</v>
      </c>
      <c r="E508">
        <v>4</v>
      </c>
      <c r="F508" s="69">
        <v>120</v>
      </c>
    </row>
    <row r="509" spans="1:7">
      <c r="A509" t="s">
        <v>919</v>
      </c>
      <c r="B509" t="s">
        <v>110</v>
      </c>
      <c r="C509" t="s">
        <v>174</v>
      </c>
      <c r="D509" t="s">
        <v>19</v>
      </c>
      <c r="E509">
        <v>2</v>
      </c>
      <c r="F509" s="69">
        <v>120</v>
      </c>
    </row>
    <row r="510" spans="1:7" ht="14.25" thickBot="1">
      <c r="A510" s="68" t="s">
        <v>920</v>
      </c>
      <c r="B510" s="68" t="s">
        <v>110</v>
      </c>
      <c r="C510" s="68" t="s">
        <v>522</v>
      </c>
      <c r="D510" s="68" t="s">
        <v>19</v>
      </c>
      <c r="E510" s="68">
        <v>4</v>
      </c>
      <c r="F510" s="105">
        <v>120</v>
      </c>
      <c r="G510" s="68"/>
    </row>
    <row r="511" spans="1:7" ht="14.25" thickTop="1">
      <c r="A511" t="s">
        <v>921</v>
      </c>
      <c r="B511" t="s">
        <v>18</v>
      </c>
      <c r="C511" t="s">
        <v>890</v>
      </c>
      <c r="D511">
        <v>1</v>
      </c>
      <c r="E511">
        <v>2</v>
      </c>
      <c r="F511" s="69">
        <v>120</v>
      </c>
    </row>
    <row r="512" spans="1:7">
      <c r="A512" t="s">
        <v>922</v>
      </c>
      <c r="B512" t="s">
        <v>110</v>
      </c>
      <c r="C512" t="s">
        <v>923</v>
      </c>
      <c r="D512" t="s">
        <v>19</v>
      </c>
      <c r="E512">
        <v>2</v>
      </c>
      <c r="F512" s="69">
        <v>120</v>
      </c>
    </row>
    <row r="513" spans="1:7">
      <c r="A513" t="s">
        <v>924</v>
      </c>
      <c r="B513" t="s">
        <v>110</v>
      </c>
      <c r="C513" t="s">
        <v>19</v>
      </c>
      <c r="D513" t="s">
        <v>19</v>
      </c>
      <c r="E513" t="s">
        <v>19</v>
      </c>
      <c r="F513" s="69">
        <v>120</v>
      </c>
    </row>
    <row r="514" spans="1:7">
      <c r="A514" t="s">
        <v>925</v>
      </c>
      <c r="B514" t="s">
        <v>110</v>
      </c>
      <c r="C514" t="s">
        <v>19</v>
      </c>
      <c r="D514">
        <v>1</v>
      </c>
      <c r="E514" t="s">
        <v>19</v>
      </c>
      <c r="F514" s="69">
        <v>120</v>
      </c>
    </row>
    <row r="515" spans="1:7">
      <c r="A515" t="s">
        <v>926</v>
      </c>
      <c r="B515" t="s">
        <v>110</v>
      </c>
      <c r="C515" t="s">
        <v>19</v>
      </c>
      <c r="D515" t="s">
        <v>19</v>
      </c>
      <c r="E515" t="s">
        <v>19</v>
      </c>
      <c r="F515" s="69">
        <v>120</v>
      </c>
    </row>
    <row r="516" spans="1:7" ht="14.25" thickBot="1">
      <c r="A516" s="68" t="s">
        <v>927</v>
      </c>
      <c r="B516" s="68" t="s">
        <v>274</v>
      </c>
      <c r="C516" s="68" t="s">
        <v>19</v>
      </c>
      <c r="D516" s="68" t="s">
        <v>19</v>
      </c>
      <c r="E516" s="68" t="s">
        <v>19</v>
      </c>
      <c r="F516" s="105">
        <v>120</v>
      </c>
      <c r="G516" s="68"/>
    </row>
    <row r="517" spans="1:7" ht="14.25" thickTop="1">
      <c r="A517" t="s">
        <v>1195</v>
      </c>
      <c r="B517" t="s">
        <v>110</v>
      </c>
      <c r="C517" t="s">
        <v>1201</v>
      </c>
      <c r="D517" t="s">
        <v>19</v>
      </c>
      <c r="E517">
        <v>3</v>
      </c>
      <c r="F517" s="69">
        <v>169</v>
      </c>
      <c r="G517" s="69"/>
    </row>
    <row r="518" spans="1:7">
      <c r="A518" t="s">
        <v>1196</v>
      </c>
      <c r="B518" t="s">
        <v>1202</v>
      </c>
      <c r="C518" t="s">
        <v>1203</v>
      </c>
      <c r="D518" t="s">
        <v>19</v>
      </c>
      <c r="E518" t="s">
        <v>19</v>
      </c>
      <c r="F518" s="69">
        <v>169</v>
      </c>
      <c r="G518" s="69"/>
    </row>
    <row r="519" spans="1:7">
      <c r="A519" t="s">
        <v>1197</v>
      </c>
      <c r="B519" t="s">
        <v>110</v>
      </c>
      <c r="C519" t="s">
        <v>1204</v>
      </c>
      <c r="D519" t="s">
        <v>19</v>
      </c>
      <c r="E519" t="s">
        <v>19</v>
      </c>
      <c r="F519" s="69">
        <v>169</v>
      </c>
      <c r="G519" s="69"/>
    </row>
    <row r="520" spans="1:7">
      <c r="A520" t="s">
        <v>1198</v>
      </c>
      <c r="B520" t="s">
        <v>110</v>
      </c>
      <c r="C520" t="s">
        <v>1205</v>
      </c>
      <c r="D520" t="s">
        <v>19</v>
      </c>
      <c r="E520">
        <v>2</v>
      </c>
      <c r="F520" s="69">
        <v>169</v>
      </c>
      <c r="G520" s="69"/>
    </row>
    <row r="521" spans="1:7">
      <c r="A521" t="s">
        <v>1199</v>
      </c>
      <c r="B521" t="s">
        <v>110</v>
      </c>
      <c r="C521" t="s">
        <v>1206</v>
      </c>
      <c r="D521" t="s">
        <v>19</v>
      </c>
      <c r="E521" t="s">
        <v>19</v>
      </c>
      <c r="F521" s="69">
        <v>169</v>
      </c>
      <c r="G521" s="69"/>
    </row>
    <row r="522" spans="1:7">
      <c r="A522" t="s">
        <v>1200</v>
      </c>
      <c r="B522" t="s">
        <v>1207</v>
      </c>
      <c r="C522" t="s">
        <v>19</v>
      </c>
      <c r="D522" t="s">
        <v>19</v>
      </c>
      <c r="E522" t="s">
        <v>19</v>
      </c>
      <c r="F522" s="69">
        <v>169</v>
      </c>
      <c r="G522" s="69"/>
    </row>
    <row r="523" spans="1:7">
      <c r="A523" t="s">
        <v>1208</v>
      </c>
      <c r="B523" t="s">
        <v>110</v>
      </c>
      <c r="C523" t="s">
        <v>1209</v>
      </c>
      <c r="D523" t="s">
        <v>19</v>
      </c>
      <c r="E523" t="s">
        <v>19</v>
      </c>
      <c r="F523" s="69">
        <v>170</v>
      </c>
      <c r="G523" s="69"/>
    </row>
    <row r="524" spans="1:7">
      <c r="A524" t="s">
        <v>1210</v>
      </c>
      <c r="B524" t="s">
        <v>274</v>
      </c>
      <c r="C524" t="s">
        <v>19</v>
      </c>
      <c r="D524" t="s">
        <v>19</v>
      </c>
      <c r="E524" t="s">
        <v>19</v>
      </c>
      <c r="F524" s="69">
        <v>170</v>
      </c>
      <c r="G524" s="69"/>
    </row>
    <row r="525" spans="1:7">
      <c r="A525" t="s">
        <v>1211</v>
      </c>
      <c r="B525" t="s">
        <v>274</v>
      </c>
      <c r="C525" t="s">
        <v>19</v>
      </c>
      <c r="D525" t="s">
        <v>19</v>
      </c>
      <c r="E525" t="s">
        <v>19</v>
      </c>
      <c r="F525" s="69">
        <v>170</v>
      </c>
      <c r="G525" s="69"/>
    </row>
    <row r="526" spans="1:7">
      <c r="A526" t="s">
        <v>1212</v>
      </c>
      <c r="B526" t="s">
        <v>110</v>
      </c>
      <c r="C526" t="s">
        <v>1213</v>
      </c>
      <c r="D526" t="s">
        <v>19</v>
      </c>
      <c r="E526" t="s">
        <v>19</v>
      </c>
      <c r="F526" s="69">
        <v>170</v>
      </c>
      <c r="G526" s="69"/>
    </row>
    <row r="527" spans="1:7">
      <c r="A527" t="s">
        <v>1214</v>
      </c>
      <c r="B527" t="s">
        <v>274</v>
      </c>
      <c r="C527" t="s">
        <v>19</v>
      </c>
      <c r="D527" t="s">
        <v>19</v>
      </c>
      <c r="E527" t="s">
        <v>19</v>
      </c>
      <c r="F527" s="69">
        <v>170</v>
      </c>
      <c r="G527" s="69"/>
    </row>
    <row r="528" spans="1:7">
      <c r="A528" t="s">
        <v>1215</v>
      </c>
      <c r="B528" t="s">
        <v>274</v>
      </c>
      <c r="C528" t="s">
        <v>19</v>
      </c>
      <c r="D528" t="s">
        <v>19</v>
      </c>
      <c r="E528" t="s">
        <v>19</v>
      </c>
      <c r="F528" s="69">
        <v>170</v>
      </c>
      <c r="G528" s="69"/>
    </row>
    <row r="529" spans="1:7">
      <c r="A529" t="s">
        <v>1216</v>
      </c>
      <c r="B529" t="s">
        <v>110</v>
      </c>
      <c r="C529" t="s">
        <v>19</v>
      </c>
      <c r="D529" t="s">
        <v>19</v>
      </c>
      <c r="E529" t="s">
        <v>19</v>
      </c>
      <c r="F529" s="69">
        <v>171</v>
      </c>
      <c r="G529" s="69"/>
    </row>
    <row r="530" spans="1:7">
      <c r="A530" t="s">
        <v>1217</v>
      </c>
      <c r="B530" t="s">
        <v>110</v>
      </c>
      <c r="C530" t="s">
        <v>1213</v>
      </c>
      <c r="D530" t="s">
        <v>19</v>
      </c>
      <c r="E530" t="s">
        <v>19</v>
      </c>
      <c r="F530" s="69">
        <v>171</v>
      </c>
      <c r="G530" s="69"/>
    </row>
    <row r="531" spans="1:7">
      <c r="A531" t="s">
        <v>1218</v>
      </c>
      <c r="B531" t="s">
        <v>274</v>
      </c>
      <c r="C531" t="s">
        <v>19</v>
      </c>
      <c r="D531" t="s">
        <v>19</v>
      </c>
      <c r="E531" t="s">
        <v>19</v>
      </c>
      <c r="F531" s="69">
        <v>171</v>
      </c>
      <c r="G531" s="69"/>
    </row>
    <row r="532" spans="1:7">
      <c r="A532" t="s">
        <v>1219</v>
      </c>
      <c r="B532" t="s">
        <v>274</v>
      </c>
      <c r="C532" t="s">
        <v>19</v>
      </c>
      <c r="D532" t="s">
        <v>19</v>
      </c>
      <c r="E532" t="s">
        <v>19</v>
      </c>
      <c r="F532" s="69">
        <v>171</v>
      </c>
      <c r="G532" s="69"/>
    </row>
    <row r="533" spans="1:7">
      <c r="A533" t="s">
        <v>1220</v>
      </c>
      <c r="B533" t="s">
        <v>274</v>
      </c>
      <c r="C533" t="s">
        <v>19</v>
      </c>
      <c r="D533" t="s">
        <v>19</v>
      </c>
      <c r="E533" t="s">
        <v>19</v>
      </c>
      <c r="F533" s="69">
        <v>171</v>
      </c>
      <c r="G533" s="69"/>
    </row>
    <row r="534" spans="1:7" ht="14.25" thickBot="1">
      <c r="A534" s="68" t="s">
        <v>1221</v>
      </c>
      <c r="B534" s="68" t="s">
        <v>274</v>
      </c>
      <c r="C534" s="68" t="s">
        <v>19</v>
      </c>
      <c r="D534" s="68" t="s">
        <v>19</v>
      </c>
      <c r="E534" s="68" t="s">
        <v>19</v>
      </c>
      <c r="F534" s="105">
        <v>171</v>
      </c>
      <c r="G534" s="105"/>
    </row>
    <row r="535" spans="1:7" ht="14.25" thickTop="1">
      <c r="A535" t="s">
        <v>1413</v>
      </c>
      <c r="B535" t="s">
        <v>1431</v>
      </c>
      <c r="C535" t="s">
        <v>19</v>
      </c>
      <c r="D535" t="s">
        <v>19</v>
      </c>
      <c r="E535" t="s">
        <v>19</v>
      </c>
      <c r="F535" s="69">
        <v>172</v>
      </c>
      <c r="G535" s="69"/>
    </row>
    <row r="536" spans="1:7">
      <c r="A536" t="s">
        <v>1414</v>
      </c>
      <c r="B536" t="s">
        <v>1431</v>
      </c>
      <c r="C536" t="s">
        <v>19</v>
      </c>
      <c r="D536" t="s">
        <v>19</v>
      </c>
      <c r="E536" t="s">
        <v>19</v>
      </c>
      <c r="F536" s="69">
        <v>172</v>
      </c>
      <c r="G536" s="69"/>
    </row>
    <row r="537" spans="1:7">
      <c r="A537" t="s">
        <v>1415</v>
      </c>
      <c r="B537" t="s">
        <v>1431</v>
      </c>
      <c r="C537" t="s">
        <v>19</v>
      </c>
      <c r="D537" t="s">
        <v>19</v>
      </c>
      <c r="E537" t="s">
        <v>19</v>
      </c>
      <c r="F537" s="69">
        <v>172</v>
      </c>
      <c r="G537" s="69"/>
    </row>
    <row r="538" spans="1:7">
      <c r="A538" t="s">
        <v>1416</v>
      </c>
      <c r="B538" t="s">
        <v>1431</v>
      </c>
      <c r="C538" t="s">
        <v>19</v>
      </c>
      <c r="D538" t="s">
        <v>19</v>
      </c>
      <c r="E538" t="s">
        <v>19</v>
      </c>
      <c r="F538" s="69">
        <v>172</v>
      </c>
      <c r="G538" s="69"/>
    </row>
    <row r="539" spans="1:7">
      <c r="A539" t="s">
        <v>1417</v>
      </c>
      <c r="B539" t="s">
        <v>1431</v>
      </c>
      <c r="C539" t="s">
        <v>19</v>
      </c>
      <c r="D539" t="s">
        <v>19</v>
      </c>
      <c r="E539" t="s">
        <v>19</v>
      </c>
      <c r="F539" s="69">
        <v>172</v>
      </c>
      <c r="G539" s="69"/>
    </row>
    <row r="540" spans="1:7">
      <c r="A540" t="s">
        <v>1418</v>
      </c>
      <c r="B540" t="s">
        <v>1431</v>
      </c>
      <c r="C540" t="s">
        <v>19</v>
      </c>
      <c r="D540" t="s">
        <v>19</v>
      </c>
      <c r="E540" t="s">
        <v>19</v>
      </c>
      <c r="F540" s="69">
        <v>172</v>
      </c>
      <c r="G540" s="69"/>
    </row>
    <row r="541" spans="1:7">
      <c r="A541" t="s">
        <v>1419</v>
      </c>
      <c r="B541" t="s">
        <v>1431</v>
      </c>
      <c r="C541" t="s">
        <v>19</v>
      </c>
      <c r="D541" t="s">
        <v>19</v>
      </c>
      <c r="E541" t="s">
        <v>19</v>
      </c>
      <c r="F541" s="69">
        <v>172</v>
      </c>
      <c r="G541" s="69"/>
    </row>
    <row r="542" spans="1:7">
      <c r="A542" t="s">
        <v>1420</v>
      </c>
      <c r="B542" t="s">
        <v>1431</v>
      </c>
      <c r="C542" t="s">
        <v>19</v>
      </c>
      <c r="D542" t="s">
        <v>19</v>
      </c>
      <c r="E542" t="s">
        <v>19</v>
      </c>
      <c r="F542" s="69">
        <v>172</v>
      </c>
      <c r="G542" s="69"/>
    </row>
    <row r="543" spans="1:7">
      <c r="A543" t="s">
        <v>1421</v>
      </c>
      <c r="B543" t="s">
        <v>1431</v>
      </c>
      <c r="C543" t="s">
        <v>19</v>
      </c>
      <c r="D543" t="s">
        <v>19</v>
      </c>
      <c r="E543" t="s">
        <v>19</v>
      </c>
      <c r="F543" s="69">
        <v>172</v>
      </c>
      <c r="G543" s="69"/>
    </row>
    <row r="544" spans="1:7">
      <c r="A544" t="s">
        <v>1422</v>
      </c>
      <c r="B544" t="s">
        <v>1431</v>
      </c>
      <c r="C544" t="s">
        <v>19</v>
      </c>
      <c r="D544" t="s">
        <v>19</v>
      </c>
      <c r="E544" t="s">
        <v>19</v>
      </c>
      <c r="F544" s="69">
        <v>172</v>
      </c>
      <c r="G544" s="69"/>
    </row>
    <row r="545" spans="1:7">
      <c r="A545" t="s">
        <v>1423</v>
      </c>
      <c r="B545" t="s">
        <v>1431</v>
      </c>
      <c r="C545" t="s">
        <v>19</v>
      </c>
      <c r="D545" t="s">
        <v>19</v>
      </c>
      <c r="E545" t="s">
        <v>19</v>
      </c>
      <c r="F545" s="69">
        <v>172</v>
      </c>
      <c r="G545" s="69"/>
    </row>
    <row r="546" spans="1:7">
      <c r="A546" t="s">
        <v>1424</v>
      </c>
      <c r="B546" t="s">
        <v>1431</v>
      </c>
      <c r="C546" t="s">
        <v>19</v>
      </c>
      <c r="D546" t="s">
        <v>19</v>
      </c>
      <c r="E546" t="s">
        <v>19</v>
      </c>
      <c r="F546" s="69">
        <v>172</v>
      </c>
      <c r="G546" s="69"/>
    </row>
    <row r="547" spans="1:7">
      <c r="A547" t="s">
        <v>1425</v>
      </c>
      <c r="B547" t="s">
        <v>1432</v>
      </c>
      <c r="C547" t="s">
        <v>19</v>
      </c>
      <c r="D547" t="s">
        <v>19</v>
      </c>
      <c r="E547" t="s">
        <v>19</v>
      </c>
      <c r="F547" s="69">
        <v>173</v>
      </c>
      <c r="G547" s="69"/>
    </row>
    <row r="548" spans="1:7">
      <c r="A548" t="s">
        <v>1426</v>
      </c>
      <c r="B548" t="s">
        <v>1432</v>
      </c>
      <c r="C548" t="s">
        <v>19</v>
      </c>
      <c r="D548" t="s">
        <v>19</v>
      </c>
      <c r="E548" t="s">
        <v>19</v>
      </c>
      <c r="F548" s="69">
        <v>173</v>
      </c>
      <c r="G548" s="69"/>
    </row>
    <row r="549" spans="1:7">
      <c r="A549" t="s">
        <v>1427</v>
      </c>
      <c r="B549" t="s">
        <v>1432</v>
      </c>
      <c r="C549" t="s">
        <v>19</v>
      </c>
      <c r="D549" t="s">
        <v>19</v>
      </c>
      <c r="E549" t="s">
        <v>19</v>
      </c>
      <c r="F549" s="69">
        <v>173</v>
      </c>
      <c r="G549" s="69"/>
    </row>
    <row r="550" spans="1:7">
      <c r="A550" t="s">
        <v>1428</v>
      </c>
      <c r="B550" t="s">
        <v>1432</v>
      </c>
      <c r="C550" t="s">
        <v>19</v>
      </c>
      <c r="D550" t="s">
        <v>19</v>
      </c>
      <c r="E550" t="s">
        <v>19</v>
      </c>
      <c r="F550" s="69">
        <v>173</v>
      </c>
      <c r="G550" s="69"/>
    </row>
    <row r="551" spans="1:7">
      <c r="A551" t="s">
        <v>1429</v>
      </c>
      <c r="B551" t="s">
        <v>1432</v>
      </c>
      <c r="C551" t="s">
        <v>19</v>
      </c>
      <c r="D551" t="s">
        <v>19</v>
      </c>
      <c r="E551" t="s">
        <v>19</v>
      </c>
      <c r="F551" s="69">
        <v>173</v>
      </c>
      <c r="G551" s="69"/>
    </row>
    <row r="552" spans="1:7" ht="14.25" thickBot="1">
      <c r="A552" s="68" t="s">
        <v>1430</v>
      </c>
      <c r="B552" s="68" t="s">
        <v>1432</v>
      </c>
      <c r="C552" s="68" t="s">
        <v>19</v>
      </c>
      <c r="D552" s="68" t="s">
        <v>19</v>
      </c>
      <c r="E552" s="68" t="s">
        <v>19</v>
      </c>
      <c r="F552" s="105">
        <v>173</v>
      </c>
      <c r="G552" s="105"/>
    </row>
    <row r="553" spans="1:7" ht="14.25" thickTop="1">
      <c r="A553" t="s">
        <v>1222</v>
      </c>
      <c r="B553" t="s">
        <v>1207</v>
      </c>
      <c r="C553" t="s">
        <v>1223</v>
      </c>
      <c r="D553" t="s">
        <v>1223</v>
      </c>
      <c r="E553" t="s">
        <v>19</v>
      </c>
      <c r="F553" s="69">
        <v>179</v>
      </c>
      <c r="G553" s="69"/>
    </row>
    <row r="554" spans="1:7">
      <c r="A554" t="s">
        <v>1224</v>
      </c>
      <c r="B554" t="s">
        <v>274</v>
      </c>
      <c r="C554" t="s">
        <v>19</v>
      </c>
      <c r="D554" t="s">
        <v>19</v>
      </c>
      <c r="E554" t="s">
        <v>19</v>
      </c>
      <c r="F554" s="69">
        <v>180</v>
      </c>
      <c r="G554" s="69"/>
    </row>
    <row r="555" spans="1:7">
      <c r="A555" t="s">
        <v>1225</v>
      </c>
      <c r="B555" t="s">
        <v>274</v>
      </c>
      <c r="C555" t="s">
        <v>19</v>
      </c>
      <c r="D555" t="s">
        <v>19</v>
      </c>
      <c r="E555" t="s">
        <v>19</v>
      </c>
      <c r="F555" s="69">
        <v>180</v>
      </c>
      <c r="G555" s="69"/>
    </row>
    <row r="556" spans="1:7">
      <c r="A556" t="s">
        <v>1226</v>
      </c>
      <c r="B556" t="s">
        <v>274</v>
      </c>
      <c r="C556" t="s">
        <v>19</v>
      </c>
      <c r="D556" t="s">
        <v>19</v>
      </c>
      <c r="E556" t="s">
        <v>19</v>
      </c>
      <c r="F556" s="69">
        <v>180</v>
      </c>
      <c r="G556" s="69"/>
    </row>
    <row r="557" spans="1:7">
      <c r="A557" t="s">
        <v>1227</v>
      </c>
      <c r="B557" t="s">
        <v>274</v>
      </c>
      <c r="C557" t="s">
        <v>19</v>
      </c>
      <c r="D557" t="s">
        <v>19</v>
      </c>
      <c r="E557" t="s">
        <v>19</v>
      </c>
      <c r="F557" s="69">
        <v>180</v>
      </c>
      <c r="G557" s="69"/>
    </row>
    <row r="558" spans="1:7">
      <c r="A558" t="s">
        <v>1088</v>
      </c>
      <c r="B558" t="s">
        <v>1089</v>
      </c>
      <c r="C558" t="s">
        <v>1090</v>
      </c>
      <c r="D558" t="s">
        <v>1090</v>
      </c>
      <c r="E558" t="s">
        <v>19</v>
      </c>
      <c r="F558" s="69">
        <v>181</v>
      </c>
      <c r="G558" s="69"/>
    </row>
    <row r="559" spans="1:7">
      <c r="A559" t="s">
        <v>1091</v>
      </c>
      <c r="B559" t="s">
        <v>274</v>
      </c>
      <c r="C559" t="s">
        <v>19</v>
      </c>
      <c r="D559" t="s">
        <v>19</v>
      </c>
      <c r="E559" t="s">
        <v>19</v>
      </c>
      <c r="F559" s="69">
        <v>182</v>
      </c>
      <c r="G559" s="69"/>
    </row>
    <row r="560" spans="1:7">
      <c r="A560" t="s">
        <v>1092</v>
      </c>
      <c r="B560" t="s">
        <v>110</v>
      </c>
      <c r="C560" t="s">
        <v>1052</v>
      </c>
      <c r="D560" t="s">
        <v>19</v>
      </c>
      <c r="E560">
        <v>2</v>
      </c>
      <c r="F560" s="69">
        <v>182</v>
      </c>
      <c r="G560" s="69"/>
    </row>
    <row r="561" spans="1:7">
      <c r="A561" t="s">
        <v>1093</v>
      </c>
      <c r="B561" t="s">
        <v>274</v>
      </c>
      <c r="C561" t="s">
        <v>19</v>
      </c>
      <c r="D561" t="s">
        <v>19</v>
      </c>
      <c r="E561" t="s">
        <v>19</v>
      </c>
      <c r="F561" s="69">
        <v>182</v>
      </c>
      <c r="G561" s="69"/>
    </row>
    <row r="562" spans="1:7">
      <c r="A562" t="s">
        <v>1094</v>
      </c>
      <c r="B562" t="s">
        <v>110</v>
      </c>
      <c r="C562" t="s">
        <v>1096</v>
      </c>
      <c r="D562" t="s">
        <v>19</v>
      </c>
      <c r="E562">
        <v>2</v>
      </c>
      <c r="F562" s="69">
        <v>182</v>
      </c>
      <c r="G562" s="69"/>
    </row>
    <row r="563" spans="1:7">
      <c r="A563" t="s">
        <v>1095</v>
      </c>
      <c r="B563" t="s">
        <v>18</v>
      </c>
      <c r="C563" t="s">
        <v>1097</v>
      </c>
      <c r="D563">
        <v>0</v>
      </c>
      <c r="E563">
        <v>1</v>
      </c>
      <c r="F563" s="69">
        <v>182</v>
      </c>
      <c r="G563" s="69"/>
    </row>
    <row r="564" spans="1:7">
      <c r="A564" t="s">
        <v>1098</v>
      </c>
      <c r="B564" t="s">
        <v>110</v>
      </c>
      <c r="C564" t="s">
        <v>19</v>
      </c>
      <c r="D564" t="s">
        <v>19</v>
      </c>
      <c r="E564" t="s">
        <v>19</v>
      </c>
      <c r="F564" s="69">
        <v>183</v>
      </c>
      <c r="G564" s="69"/>
    </row>
    <row r="565" spans="1:7">
      <c r="A565" t="s">
        <v>1099</v>
      </c>
      <c r="B565" t="s">
        <v>274</v>
      </c>
      <c r="C565" t="s">
        <v>19</v>
      </c>
      <c r="D565" t="s">
        <v>19</v>
      </c>
      <c r="E565" t="s">
        <v>19</v>
      </c>
      <c r="F565" s="69">
        <v>183</v>
      </c>
      <c r="G565" s="69"/>
    </row>
    <row r="566" spans="1:7">
      <c r="A566" t="s">
        <v>1100</v>
      </c>
      <c r="B566" t="s">
        <v>18</v>
      </c>
      <c r="C566" t="s">
        <v>1102</v>
      </c>
      <c r="D566">
        <v>3</v>
      </c>
      <c r="E566">
        <v>2</v>
      </c>
      <c r="F566" s="69">
        <v>183</v>
      </c>
      <c r="G566" s="69"/>
    </row>
    <row r="567" spans="1:7">
      <c r="A567" t="s">
        <v>1101</v>
      </c>
      <c r="B567" t="s">
        <v>1089</v>
      </c>
      <c r="C567" t="s">
        <v>1090</v>
      </c>
      <c r="D567" t="s">
        <v>1090</v>
      </c>
      <c r="E567" t="s">
        <v>19</v>
      </c>
      <c r="F567" s="69">
        <v>183</v>
      </c>
      <c r="G567" s="69"/>
    </row>
    <row r="568" spans="1:7">
      <c r="A568" t="s">
        <v>1103</v>
      </c>
      <c r="B568" t="s">
        <v>1089</v>
      </c>
      <c r="C568" t="s">
        <v>1090</v>
      </c>
      <c r="D568" t="s">
        <v>1090</v>
      </c>
      <c r="E568" t="s">
        <v>19</v>
      </c>
      <c r="F568" s="69">
        <v>185</v>
      </c>
      <c r="G568" s="69"/>
    </row>
    <row r="569" spans="1:7">
      <c r="A569" t="s">
        <v>1228</v>
      </c>
      <c r="B569" t="s">
        <v>1207</v>
      </c>
      <c r="C569" t="s">
        <v>19</v>
      </c>
      <c r="D569" t="s">
        <v>19</v>
      </c>
      <c r="E569" t="s">
        <v>19</v>
      </c>
      <c r="F569" s="69">
        <v>190</v>
      </c>
      <c r="G569" s="69"/>
    </row>
    <row r="570" spans="1:7">
      <c r="A570" t="s">
        <v>1229</v>
      </c>
      <c r="B570" t="s">
        <v>1207</v>
      </c>
      <c r="C570" t="s">
        <v>19</v>
      </c>
      <c r="D570" t="s">
        <v>19</v>
      </c>
      <c r="E570" t="s">
        <v>19</v>
      </c>
      <c r="F570" s="69">
        <v>190</v>
      </c>
      <c r="G570" s="69"/>
    </row>
    <row r="571" spans="1:7">
      <c r="A571" t="s">
        <v>1231</v>
      </c>
      <c r="B571" t="s">
        <v>1207</v>
      </c>
      <c r="C571" t="s">
        <v>19</v>
      </c>
      <c r="D571" t="s">
        <v>19</v>
      </c>
      <c r="E571" t="s">
        <v>19</v>
      </c>
      <c r="F571" s="69">
        <v>193</v>
      </c>
      <c r="G571" s="69"/>
    </row>
    <row r="572" spans="1:7">
      <c r="A572" t="s">
        <v>1230</v>
      </c>
      <c r="B572" t="s">
        <v>1207</v>
      </c>
      <c r="C572" t="s">
        <v>19</v>
      </c>
      <c r="D572" t="s">
        <v>19</v>
      </c>
      <c r="E572" t="s">
        <v>19</v>
      </c>
      <c r="F572" s="69">
        <v>193</v>
      </c>
      <c r="G572" s="69"/>
    </row>
    <row r="573" spans="1:7" ht="14.25" thickBot="1">
      <c r="A573" s="68" t="s">
        <v>1232</v>
      </c>
      <c r="B573" s="68" t="s">
        <v>274</v>
      </c>
      <c r="C573" s="68" t="s">
        <v>19</v>
      </c>
      <c r="D573" s="68" t="s">
        <v>19</v>
      </c>
      <c r="E573" s="68" t="s">
        <v>19</v>
      </c>
      <c r="F573" s="105">
        <v>198</v>
      </c>
      <c r="G573" s="105"/>
    </row>
    <row r="574" spans="1:7" ht="14.25" thickTop="1">
      <c r="A574" t="s">
        <v>1104</v>
      </c>
      <c r="B574" t="s">
        <v>1105</v>
      </c>
      <c r="C574" t="s">
        <v>1106</v>
      </c>
      <c r="D574">
        <v>2</v>
      </c>
      <c r="E574">
        <v>2</v>
      </c>
      <c r="F574" t="s">
        <v>479</v>
      </c>
    </row>
    <row r="575" spans="1:7">
      <c r="A575" t="s">
        <v>1107</v>
      </c>
      <c r="B575" t="s">
        <v>18</v>
      </c>
      <c r="C575" t="s">
        <v>1108</v>
      </c>
      <c r="D575">
        <v>0</v>
      </c>
      <c r="E575">
        <v>3</v>
      </c>
      <c r="F575" t="s">
        <v>479</v>
      </c>
    </row>
    <row r="576" spans="1:7">
      <c r="A576" t="s">
        <v>1109</v>
      </c>
      <c r="B576" t="s">
        <v>18</v>
      </c>
      <c r="C576" t="s">
        <v>1110</v>
      </c>
      <c r="D576">
        <v>1</v>
      </c>
      <c r="E576">
        <v>1</v>
      </c>
      <c r="F576" t="s">
        <v>479</v>
      </c>
    </row>
    <row r="577" spans="1:6">
      <c r="A577" t="s">
        <v>1111</v>
      </c>
      <c r="B577" t="s">
        <v>18</v>
      </c>
      <c r="C577" t="s">
        <v>1112</v>
      </c>
      <c r="D577">
        <v>1</v>
      </c>
      <c r="E577" t="s">
        <v>19</v>
      </c>
      <c r="F577" t="s">
        <v>479</v>
      </c>
    </row>
    <row r="578" spans="1:6">
      <c r="A578" t="s">
        <v>1113</v>
      </c>
      <c r="B578" t="s">
        <v>18</v>
      </c>
      <c r="C578" t="s">
        <v>1024</v>
      </c>
      <c r="D578">
        <v>1</v>
      </c>
      <c r="E578">
        <v>2</v>
      </c>
      <c r="F578" t="s">
        <v>479</v>
      </c>
    </row>
    <row r="579" spans="1:6">
      <c r="A579" t="s">
        <v>1114</v>
      </c>
      <c r="B579" t="s">
        <v>18</v>
      </c>
      <c r="C579" t="s">
        <v>1115</v>
      </c>
      <c r="D579">
        <v>0</v>
      </c>
      <c r="E579">
        <v>3</v>
      </c>
      <c r="F579" t="s">
        <v>479</v>
      </c>
    </row>
    <row r="580" spans="1:6">
      <c r="A580" t="s">
        <v>1116</v>
      </c>
      <c r="B580" t="s">
        <v>18</v>
      </c>
      <c r="C580" t="s">
        <v>1117</v>
      </c>
      <c r="D580">
        <v>2</v>
      </c>
      <c r="E580">
        <v>1</v>
      </c>
      <c r="F580" t="s">
        <v>479</v>
      </c>
    </row>
    <row r="581" spans="1:6" ht="13.5" customHeight="1">
      <c r="A581" t="s">
        <v>1118</v>
      </c>
      <c r="B581" t="s">
        <v>18</v>
      </c>
      <c r="C581" t="s">
        <v>1081</v>
      </c>
      <c r="D581">
        <v>1</v>
      </c>
      <c r="E581">
        <v>2</v>
      </c>
      <c r="F581" t="s">
        <v>479</v>
      </c>
    </row>
    <row r="582" spans="1:6">
      <c r="A582" t="s">
        <v>691</v>
      </c>
      <c r="B582" t="s">
        <v>692</v>
      </c>
      <c r="C582" t="s">
        <v>693</v>
      </c>
      <c r="D582">
        <v>3</v>
      </c>
      <c r="E582">
        <v>2</v>
      </c>
      <c r="F582" t="s">
        <v>479</v>
      </c>
    </row>
    <row r="583" spans="1:6">
      <c r="A583" t="s">
        <v>1119</v>
      </c>
      <c r="B583" t="s">
        <v>18</v>
      </c>
      <c r="C583" t="s">
        <v>522</v>
      </c>
      <c r="D583">
        <v>2</v>
      </c>
      <c r="E583">
        <v>3</v>
      </c>
      <c r="F583" t="s">
        <v>479</v>
      </c>
    </row>
    <row r="584" spans="1:6">
      <c r="A584" t="s">
        <v>1120</v>
      </c>
      <c r="B584" t="s">
        <v>18</v>
      </c>
      <c r="C584" t="s">
        <v>1121</v>
      </c>
      <c r="D584">
        <v>4</v>
      </c>
      <c r="E584">
        <v>1</v>
      </c>
      <c r="F584" t="s">
        <v>479</v>
      </c>
    </row>
    <row r="585" spans="1:6">
      <c r="A585" t="s">
        <v>1122</v>
      </c>
      <c r="B585" t="s">
        <v>18</v>
      </c>
      <c r="C585" t="s">
        <v>1026</v>
      </c>
      <c r="D585">
        <v>2</v>
      </c>
      <c r="E585">
        <v>1</v>
      </c>
      <c r="F585" t="s">
        <v>479</v>
      </c>
    </row>
    <row r="586" spans="1:6">
      <c r="A586" t="s">
        <v>1123</v>
      </c>
      <c r="B586" t="s">
        <v>110</v>
      </c>
      <c r="C586" t="s">
        <v>1080</v>
      </c>
      <c r="D586">
        <v>2</v>
      </c>
      <c r="E586">
        <v>2</v>
      </c>
      <c r="F586" t="s">
        <v>480</v>
      </c>
    </row>
    <row r="587" spans="1:6">
      <c r="A587" t="s">
        <v>607</v>
      </c>
      <c r="B587" t="s">
        <v>110</v>
      </c>
      <c r="C587" t="s">
        <v>84</v>
      </c>
      <c r="D587">
        <v>2</v>
      </c>
      <c r="E587">
        <v>3</v>
      </c>
      <c r="F587" t="s">
        <v>480</v>
      </c>
    </row>
    <row r="588" spans="1:6">
      <c r="A588" t="s">
        <v>1124</v>
      </c>
      <c r="B588" t="s">
        <v>110</v>
      </c>
      <c r="C588" t="s">
        <v>1033</v>
      </c>
      <c r="D588">
        <v>4</v>
      </c>
      <c r="E588">
        <v>1</v>
      </c>
      <c r="F588" t="s">
        <v>480</v>
      </c>
    </row>
    <row r="589" spans="1:6">
      <c r="A589" t="s">
        <v>1125</v>
      </c>
      <c r="B589" t="s">
        <v>110</v>
      </c>
      <c r="C589" t="s">
        <v>1126</v>
      </c>
      <c r="D589" t="s">
        <v>1090</v>
      </c>
      <c r="E589" t="s">
        <v>19</v>
      </c>
      <c r="F589" t="s">
        <v>480</v>
      </c>
    </row>
    <row r="590" spans="1:6">
      <c r="A590" t="s">
        <v>1127</v>
      </c>
      <c r="B590" t="s">
        <v>110</v>
      </c>
      <c r="C590" t="s">
        <v>1128</v>
      </c>
      <c r="D590" t="s">
        <v>1090</v>
      </c>
      <c r="E590" t="s">
        <v>19</v>
      </c>
      <c r="F590" t="s">
        <v>480</v>
      </c>
    </row>
    <row r="591" spans="1:6">
      <c r="A591" t="s">
        <v>1129</v>
      </c>
      <c r="B591" t="s">
        <v>110</v>
      </c>
      <c r="C591" t="s">
        <v>1130</v>
      </c>
      <c r="D591" t="s">
        <v>1090</v>
      </c>
      <c r="E591" t="s">
        <v>19</v>
      </c>
      <c r="F591" t="s">
        <v>480</v>
      </c>
    </row>
    <row r="592" spans="1:6">
      <c r="A592" t="s">
        <v>1131</v>
      </c>
      <c r="B592" t="s">
        <v>110</v>
      </c>
      <c r="C592" t="s">
        <v>1090</v>
      </c>
      <c r="D592" t="s">
        <v>1090</v>
      </c>
      <c r="E592" t="s">
        <v>19</v>
      </c>
      <c r="F592" t="s">
        <v>480</v>
      </c>
    </row>
    <row r="593" spans="1:6">
      <c r="A593" t="s">
        <v>1132</v>
      </c>
      <c r="B593" t="s">
        <v>110</v>
      </c>
      <c r="C593" t="s">
        <v>1133</v>
      </c>
      <c r="D593">
        <v>2</v>
      </c>
      <c r="E593">
        <v>1</v>
      </c>
      <c r="F593" t="s">
        <v>480</v>
      </c>
    </row>
    <row r="594" spans="1:6">
      <c r="A594" t="s">
        <v>1134</v>
      </c>
      <c r="B594" t="s">
        <v>110</v>
      </c>
      <c r="C594" t="s">
        <v>1135</v>
      </c>
      <c r="D594" t="s">
        <v>1090</v>
      </c>
      <c r="E594" t="s">
        <v>19</v>
      </c>
      <c r="F594" t="s">
        <v>480</v>
      </c>
    </row>
    <row r="595" spans="1:6">
      <c r="A595" t="s">
        <v>1136</v>
      </c>
      <c r="B595" t="s">
        <v>1089</v>
      </c>
      <c r="C595" t="s">
        <v>1090</v>
      </c>
      <c r="D595" t="s">
        <v>1090</v>
      </c>
      <c r="E595" t="s">
        <v>19</v>
      </c>
      <c r="F595" t="s">
        <v>480</v>
      </c>
    </row>
    <row r="596" spans="1:6">
      <c r="A596" t="s">
        <v>1137</v>
      </c>
      <c r="B596" t="s">
        <v>1089</v>
      </c>
      <c r="C596" t="s">
        <v>1090</v>
      </c>
      <c r="D596" t="s">
        <v>1090</v>
      </c>
      <c r="E596" t="s">
        <v>19</v>
      </c>
      <c r="F596" t="s">
        <v>480</v>
      </c>
    </row>
    <row r="597" spans="1:6">
      <c r="A597" t="s">
        <v>1138</v>
      </c>
      <c r="B597" t="s">
        <v>1089</v>
      </c>
      <c r="C597" t="s">
        <v>1090</v>
      </c>
      <c r="D597" t="s">
        <v>1090</v>
      </c>
      <c r="E597" t="s">
        <v>19</v>
      </c>
      <c r="F597" t="s">
        <v>480</v>
      </c>
    </row>
    <row r="598" spans="1:6">
      <c r="A598" t="s">
        <v>1139</v>
      </c>
      <c r="B598" t="s">
        <v>18</v>
      </c>
      <c r="C598" t="s">
        <v>1108</v>
      </c>
      <c r="D598">
        <v>2</v>
      </c>
      <c r="E598">
        <v>2</v>
      </c>
      <c r="F598" t="s">
        <v>481</v>
      </c>
    </row>
    <row r="599" spans="1:6">
      <c r="A599" t="s">
        <v>1140</v>
      </c>
      <c r="B599" t="s">
        <v>1089</v>
      </c>
      <c r="C599" t="s">
        <v>1090</v>
      </c>
      <c r="D599" t="s">
        <v>1090</v>
      </c>
      <c r="E599" t="s">
        <v>19</v>
      </c>
      <c r="F599" t="s">
        <v>481</v>
      </c>
    </row>
    <row r="600" spans="1:6">
      <c r="A600" t="s">
        <v>1141</v>
      </c>
      <c r="B600" t="s">
        <v>110</v>
      </c>
      <c r="C600" t="s">
        <v>1090</v>
      </c>
      <c r="D600" t="s">
        <v>1090</v>
      </c>
      <c r="E600" t="s">
        <v>19</v>
      </c>
      <c r="F600" t="s">
        <v>481</v>
      </c>
    </row>
    <row r="601" spans="1:6">
      <c r="A601" t="s">
        <v>1142</v>
      </c>
      <c r="B601" t="s">
        <v>1089</v>
      </c>
      <c r="C601" t="s">
        <v>1090</v>
      </c>
      <c r="D601" t="s">
        <v>1090</v>
      </c>
      <c r="E601" t="s">
        <v>19</v>
      </c>
      <c r="F601" t="s">
        <v>481</v>
      </c>
    </row>
    <row r="602" spans="1:6">
      <c r="A602" t="s">
        <v>1143</v>
      </c>
      <c r="B602" t="s">
        <v>110</v>
      </c>
      <c r="C602" t="s">
        <v>1144</v>
      </c>
      <c r="D602" t="s">
        <v>1090</v>
      </c>
      <c r="E602" t="s">
        <v>19</v>
      </c>
      <c r="F602" t="s">
        <v>481</v>
      </c>
    </row>
    <row r="603" spans="1:6">
      <c r="A603" t="s">
        <v>1145</v>
      </c>
      <c r="B603" t="s">
        <v>110</v>
      </c>
      <c r="C603" t="s">
        <v>1121</v>
      </c>
      <c r="D603" t="s">
        <v>1090</v>
      </c>
      <c r="E603" t="s">
        <v>19</v>
      </c>
      <c r="F603" t="s">
        <v>481</v>
      </c>
    </row>
    <row r="604" spans="1:6">
      <c r="A604" t="s">
        <v>1146</v>
      </c>
      <c r="B604" t="s">
        <v>18</v>
      </c>
      <c r="C604" t="s">
        <v>1147</v>
      </c>
      <c r="D604">
        <v>1</v>
      </c>
      <c r="E604">
        <v>1</v>
      </c>
      <c r="F604" t="s">
        <v>481</v>
      </c>
    </row>
    <row r="605" spans="1:6">
      <c r="A605" t="s">
        <v>1148</v>
      </c>
      <c r="B605" t="s">
        <v>18</v>
      </c>
      <c r="C605" t="s">
        <v>1112</v>
      </c>
      <c r="D605">
        <v>2</v>
      </c>
      <c r="E605">
        <v>1</v>
      </c>
      <c r="F605" t="s">
        <v>481</v>
      </c>
    </row>
    <row r="606" spans="1:6">
      <c r="A606" t="s">
        <v>1149</v>
      </c>
      <c r="B606" t="s">
        <v>110</v>
      </c>
      <c r="C606" t="s">
        <v>1090</v>
      </c>
      <c r="D606" t="s">
        <v>1090</v>
      </c>
      <c r="E606" t="s">
        <v>19</v>
      </c>
      <c r="F606" t="s">
        <v>481</v>
      </c>
    </row>
    <row r="607" spans="1:6">
      <c r="A607" t="s">
        <v>1150</v>
      </c>
      <c r="B607" t="s">
        <v>110</v>
      </c>
      <c r="C607" t="s">
        <v>1112</v>
      </c>
      <c r="D607" t="s">
        <v>1090</v>
      </c>
      <c r="E607">
        <v>2</v>
      </c>
      <c r="F607" t="s">
        <v>481</v>
      </c>
    </row>
    <row r="608" spans="1:6">
      <c r="A608" t="s">
        <v>1151</v>
      </c>
      <c r="B608" t="s">
        <v>18</v>
      </c>
      <c r="C608" t="s">
        <v>1152</v>
      </c>
      <c r="D608">
        <v>2</v>
      </c>
      <c r="E608">
        <v>3</v>
      </c>
      <c r="F608" t="s">
        <v>481</v>
      </c>
    </row>
    <row r="609" spans="1:6">
      <c r="A609" t="s">
        <v>1153</v>
      </c>
      <c r="B609" t="s">
        <v>110</v>
      </c>
      <c r="C609" t="s">
        <v>1090</v>
      </c>
      <c r="D609" t="s">
        <v>1090</v>
      </c>
      <c r="E609" t="s">
        <v>19</v>
      </c>
      <c r="F609" t="s">
        <v>481</v>
      </c>
    </row>
    <row r="610" spans="1:6">
      <c r="A610" t="s">
        <v>1154</v>
      </c>
      <c r="B610" t="s">
        <v>110</v>
      </c>
      <c r="C610" t="s">
        <v>1155</v>
      </c>
      <c r="D610">
        <v>1</v>
      </c>
      <c r="E610">
        <v>3</v>
      </c>
      <c r="F610" t="s">
        <v>482</v>
      </c>
    </row>
    <row r="611" spans="1:6">
      <c r="A611" t="s">
        <v>1156</v>
      </c>
      <c r="B611" t="s">
        <v>110</v>
      </c>
      <c r="C611" t="s">
        <v>1157</v>
      </c>
      <c r="D611">
        <v>2</v>
      </c>
      <c r="E611">
        <v>3</v>
      </c>
      <c r="F611" t="s">
        <v>482</v>
      </c>
    </row>
    <row r="612" spans="1:6">
      <c r="A612" t="s">
        <v>1158</v>
      </c>
      <c r="B612" t="s">
        <v>110</v>
      </c>
      <c r="C612" t="s">
        <v>1159</v>
      </c>
      <c r="D612" t="s">
        <v>1090</v>
      </c>
      <c r="E612" t="s">
        <v>19</v>
      </c>
      <c r="F612" t="s">
        <v>482</v>
      </c>
    </row>
    <row r="613" spans="1:6">
      <c r="A613" t="s">
        <v>1160</v>
      </c>
      <c r="B613" t="s">
        <v>110</v>
      </c>
      <c r="C613" t="s">
        <v>1161</v>
      </c>
      <c r="D613">
        <v>0</v>
      </c>
      <c r="E613">
        <v>1</v>
      </c>
      <c r="F613" t="s">
        <v>482</v>
      </c>
    </row>
    <row r="614" spans="1:6">
      <c r="A614" t="s">
        <v>1162</v>
      </c>
      <c r="B614" t="s">
        <v>110</v>
      </c>
      <c r="C614" t="s">
        <v>1163</v>
      </c>
      <c r="D614">
        <v>3</v>
      </c>
      <c r="E614">
        <v>1</v>
      </c>
      <c r="F614" t="s">
        <v>482</v>
      </c>
    </row>
    <row r="615" spans="1:6">
      <c r="A615" t="s">
        <v>1164</v>
      </c>
      <c r="B615" t="s">
        <v>110</v>
      </c>
      <c r="C615" t="s">
        <v>665</v>
      </c>
      <c r="D615" t="s">
        <v>1090</v>
      </c>
      <c r="E615">
        <v>1</v>
      </c>
      <c r="F615" t="s">
        <v>482</v>
      </c>
    </row>
    <row r="616" spans="1:6">
      <c r="A616" t="s">
        <v>1165</v>
      </c>
      <c r="B616" t="s">
        <v>110</v>
      </c>
      <c r="C616" t="s">
        <v>1126</v>
      </c>
      <c r="D616" t="s">
        <v>1090</v>
      </c>
      <c r="E616" t="s">
        <v>19</v>
      </c>
      <c r="F616" t="s">
        <v>482</v>
      </c>
    </row>
    <row r="617" spans="1:6">
      <c r="A617" t="s">
        <v>1166</v>
      </c>
      <c r="B617" t="s">
        <v>1089</v>
      </c>
      <c r="C617" t="s">
        <v>1090</v>
      </c>
      <c r="D617" t="s">
        <v>1090</v>
      </c>
      <c r="E617" t="s">
        <v>19</v>
      </c>
      <c r="F617" t="s">
        <v>482</v>
      </c>
    </row>
    <row r="618" spans="1:6">
      <c r="A618" t="s">
        <v>1167</v>
      </c>
      <c r="B618" t="s">
        <v>1089</v>
      </c>
      <c r="C618" t="s">
        <v>1090</v>
      </c>
      <c r="D618" t="s">
        <v>1090</v>
      </c>
      <c r="E618" t="s">
        <v>19</v>
      </c>
      <c r="F618" t="s">
        <v>482</v>
      </c>
    </row>
    <row r="619" spans="1:6">
      <c r="A619" t="s">
        <v>1168</v>
      </c>
      <c r="B619" t="s">
        <v>1089</v>
      </c>
      <c r="C619" t="s">
        <v>1090</v>
      </c>
      <c r="D619" t="s">
        <v>1090</v>
      </c>
      <c r="E619" t="s">
        <v>19</v>
      </c>
      <c r="F619" t="s">
        <v>482</v>
      </c>
    </row>
    <row r="620" spans="1:6">
      <c r="A620" t="s">
        <v>1169</v>
      </c>
      <c r="B620" t="s">
        <v>1089</v>
      </c>
      <c r="C620" t="s">
        <v>1090</v>
      </c>
      <c r="D620" t="s">
        <v>1090</v>
      </c>
      <c r="E620" t="s">
        <v>19</v>
      </c>
      <c r="F620" t="s">
        <v>482</v>
      </c>
    </row>
    <row r="621" spans="1:6">
      <c r="A621" t="s">
        <v>1170</v>
      </c>
      <c r="B621" t="s">
        <v>110</v>
      </c>
      <c r="C621" t="s">
        <v>1086</v>
      </c>
      <c r="D621" t="s">
        <v>1090</v>
      </c>
      <c r="E621" t="s">
        <v>19</v>
      </c>
      <c r="F621" t="s">
        <v>482</v>
      </c>
    </row>
    <row r="622" spans="1:6">
      <c r="A622" t="s">
        <v>1171</v>
      </c>
      <c r="B622" t="s">
        <v>110</v>
      </c>
      <c r="C622" t="s">
        <v>1031</v>
      </c>
      <c r="D622" t="s">
        <v>1090</v>
      </c>
      <c r="E622" t="s">
        <v>19</v>
      </c>
      <c r="F622" t="s">
        <v>483</v>
      </c>
    </row>
    <row r="623" spans="1:6">
      <c r="A623" t="s">
        <v>1172</v>
      </c>
      <c r="B623" t="s">
        <v>110</v>
      </c>
      <c r="C623" t="s">
        <v>1173</v>
      </c>
      <c r="D623" t="s">
        <v>1090</v>
      </c>
      <c r="E623">
        <v>1</v>
      </c>
      <c r="F623" t="s">
        <v>483</v>
      </c>
    </row>
    <row r="624" spans="1:6" ht="13.5" customHeight="1">
      <c r="A624" t="s">
        <v>1174</v>
      </c>
      <c r="B624" t="s">
        <v>110</v>
      </c>
      <c r="C624" t="s">
        <v>1090</v>
      </c>
      <c r="D624" t="s">
        <v>1090</v>
      </c>
      <c r="E624" t="s">
        <v>19</v>
      </c>
      <c r="F624" t="s">
        <v>483</v>
      </c>
    </row>
    <row r="625" spans="1:7">
      <c r="A625" t="s">
        <v>695</v>
      </c>
      <c r="B625" t="s">
        <v>696</v>
      </c>
      <c r="C625" t="s">
        <v>697</v>
      </c>
      <c r="D625" t="s">
        <v>698</v>
      </c>
      <c r="E625" t="s">
        <v>699</v>
      </c>
      <c r="F625" t="s">
        <v>483</v>
      </c>
    </row>
    <row r="626" spans="1:7">
      <c r="A626" t="s">
        <v>1175</v>
      </c>
      <c r="B626" t="s">
        <v>1105</v>
      </c>
      <c r="C626" t="s">
        <v>1026</v>
      </c>
      <c r="D626">
        <v>1</v>
      </c>
      <c r="E626">
        <v>1</v>
      </c>
      <c r="F626" t="s">
        <v>483</v>
      </c>
    </row>
    <row r="627" spans="1:7">
      <c r="A627" t="s">
        <v>1176</v>
      </c>
      <c r="B627" t="s">
        <v>110</v>
      </c>
      <c r="C627" t="s">
        <v>1177</v>
      </c>
      <c r="D627" t="s">
        <v>1090</v>
      </c>
      <c r="E627" t="s">
        <v>19</v>
      </c>
      <c r="F627" t="s">
        <v>483</v>
      </c>
    </row>
    <row r="628" spans="1:7">
      <c r="A628" t="s">
        <v>1178</v>
      </c>
      <c r="B628" t="s">
        <v>110</v>
      </c>
      <c r="C628" t="s">
        <v>1135</v>
      </c>
      <c r="D628" t="s">
        <v>1090</v>
      </c>
      <c r="E628">
        <v>1</v>
      </c>
      <c r="F628" t="s">
        <v>483</v>
      </c>
    </row>
    <row r="629" spans="1:7">
      <c r="A629" t="s">
        <v>1179</v>
      </c>
      <c r="B629" t="s">
        <v>110</v>
      </c>
      <c r="C629" t="s">
        <v>1056</v>
      </c>
      <c r="D629" t="s">
        <v>1090</v>
      </c>
      <c r="E629">
        <v>1</v>
      </c>
      <c r="F629" t="s">
        <v>483</v>
      </c>
    </row>
    <row r="630" spans="1:7">
      <c r="A630" t="s">
        <v>1180</v>
      </c>
      <c r="B630" t="s">
        <v>1089</v>
      </c>
      <c r="C630" t="s">
        <v>1090</v>
      </c>
      <c r="D630" t="s">
        <v>1090</v>
      </c>
      <c r="E630" t="s">
        <v>19</v>
      </c>
      <c r="F630" t="s">
        <v>483</v>
      </c>
    </row>
    <row r="631" spans="1:7">
      <c r="A631" t="s">
        <v>1181</v>
      </c>
      <c r="B631" t="s">
        <v>1089</v>
      </c>
      <c r="C631" t="s">
        <v>1090</v>
      </c>
      <c r="D631" t="s">
        <v>1090</v>
      </c>
      <c r="E631" t="s">
        <v>19</v>
      </c>
      <c r="F631" t="s">
        <v>483</v>
      </c>
    </row>
    <row r="632" spans="1:7">
      <c r="A632" t="s">
        <v>1182</v>
      </c>
      <c r="B632" t="s">
        <v>110</v>
      </c>
      <c r="C632" t="s">
        <v>1135</v>
      </c>
      <c r="D632" t="s">
        <v>1090</v>
      </c>
      <c r="E632" t="s">
        <v>19</v>
      </c>
      <c r="F632" t="s">
        <v>483</v>
      </c>
    </row>
    <row r="633" spans="1:7" ht="14.25" thickBot="1">
      <c r="A633" s="68" t="s">
        <v>1183</v>
      </c>
      <c r="B633" s="68" t="s">
        <v>110</v>
      </c>
      <c r="C633" s="68" t="s">
        <v>1090</v>
      </c>
      <c r="D633" s="68" t="s">
        <v>1090</v>
      </c>
      <c r="E633" s="68" t="s">
        <v>19</v>
      </c>
      <c r="F633" s="68" t="s">
        <v>483</v>
      </c>
      <c r="G633" s="68"/>
    </row>
    <row r="634" spans="1:7" ht="14.25" thickTop="1">
      <c r="A634" t="s">
        <v>1189</v>
      </c>
      <c r="B634" t="s">
        <v>110</v>
      </c>
      <c r="C634" t="s">
        <v>1090</v>
      </c>
      <c r="D634" t="s">
        <v>1090</v>
      </c>
      <c r="E634">
        <v>3</v>
      </c>
      <c r="F634" t="s">
        <v>1190</v>
      </c>
    </row>
    <row r="635" spans="1:7">
      <c r="A635" t="s">
        <v>1191</v>
      </c>
      <c r="B635" t="s">
        <v>18</v>
      </c>
      <c r="C635" t="s">
        <v>1192</v>
      </c>
      <c r="D635">
        <v>3</v>
      </c>
      <c r="E635">
        <v>2</v>
      </c>
      <c r="F635" t="s">
        <v>1190</v>
      </c>
    </row>
    <row r="636" spans="1:7">
      <c r="A636" t="s">
        <v>1193</v>
      </c>
      <c r="B636" t="s">
        <v>110</v>
      </c>
      <c r="C636" t="s">
        <v>1048</v>
      </c>
      <c r="D636" t="s">
        <v>1090</v>
      </c>
      <c r="E636">
        <v>3</v>
      </c>
      <c r="F636" t="s">
        <v>1190</v>
      </c>
    </row>
    <row r="637" spans="1:7" ht="14.25" thickBot="1">
      <c r="A637" s="68" t="s">
        <v>1194</v>
      </c>
      <c r="B637" s="68" t="s">
        <v>110</v>
      </c>
      <c r="C637" s="68" t="s">
        <v>1135</v>
      </c>
      <c r="D637" s="68" t="s">
        <v>1090</v>
      </c>
      <c r="E637" s="68">
        <v>3</v>
      </c>
      <c r="F637" s="68" t="s">
        <v>1190</v>
      </c>
      <c r="G637" s="68"/>
    </row>
    <row r="638" spans="1:7" ht="14.25" thickTop="1">
      <c r="A638" t="s">
        <v>1186</v>
      </c>
      <c r="B638" t="s">
        <v>1187</v>
      </c>
      <c r="C638" t="s">
        <v>1582</v>
      </c>
      <c r="D638" t="s">
        <v>1090</v>
      </c>
      <c r="E638" t="s">
        <v>1090</v>
      </c>
      <c r="F638" t="s">
        <v>1188</v>
      </c>
    </row>
    <row r="639" spans="1:7">
      <c r="A639" t="s">
        <v>1185</v>
      </c>
      <c r="B639" t="s">
        <v>1105</v>
      </c>
      <c r="C639" t="s">
        <v>1582</v>
      </c>
      <c r="D639">
        <v>1</v>
      </c>
      <c r="E639">
        <v>3</v>
      </c>
      <c r="F639" t="s">
        <v>1188</v>
      </c>
    </row>
    <row r="640" spans="1:7" ht="14.25" thickBot="1">
      <c r="A640" s="68" t="s">
        <v>1184</v>
      </c>
      <c r="B640" s="68" t="s">
        <v>1187</v>
      </c>
      <c r="C640" s="68" t="s">
        <v>1031</v>
      </c>
      <c r="D640" s="68">
        <v>1</v>
      </c>
      <c r="E640" s="68">
        <v>1</v>
      </c>
      <c r="F640" s="68" t="s">
        <v>1188</v>
      </c>
      <c r="G640" s="68"/>
    </row>
    <row r="641" spans="1:7" ht="14.25" thickTop="1">
      <c r="A641" t="s">
        <v>1433</v>
      </c>
      <c r="B641" t="s">
        <v>1440</v>
      </c>
      <c r="C641" t="s">
        <v>1441</v>
      </c>
      <c r="D641">
        <v>0</v>
      </c>
      <c r="E641">
        <v>1</v>
      </c>
      <c r="F641" t="s">
        <v>1439</v>
      </c>
    </row>
    <row r="642" spans="1:7">
      <c r="A642" t="s">
        <v>1434</v>
      </c>
      <c r="B642" t="s">
        <v>110</v>
      </c>
      <c r="C642" t="s">
        <v>19</v>
      </c>
      <c r="D642" t="s">
        <v>19</v>
      </c>
      <c r="E642" t="s">
        <v>19</v>
      </c>
      <c r="F642" t="s">
        <v>1439</v>
      </c>
    </row>
    <row r="643" spans="1:7">
      <c r="A643" t="s">
        <v>1435</v>
      </c>
      <c r="B643" t="s">
        <v>274</v>
      </c>
      <c r="C643" t="s">
        <v>19</v>
      </c>
      <c r="D643" t="s">
        <v>19</v>
      </c>
      <c r="E643" t="s">
        <v>19</v>
      </c>
      <c r="F643" t="s">
        <v>1439</v>
      </c>
    </row>
    <row r="644" spans="1:7">
      <c r="A644" t="s">
        <v>1436</v>
      </c>
      <c r="B644" t="s">
        <v>274</v>
      </c>
      <c r="C644" t="s">
        <v>19</v>
      </c>
      <c r="D644" t="s">
        <v>19</v>
      </c>
      <c r="E644" t="s">
        <v>19</v>
      </c>
      <c r="F644" t="s">
        <v>1439</v>
      </c>
    </row>
    <row r="645" spans="1:7">
      <c r="A645" t="s">
        <v>1437</v>
      </c>
      <c r="B645" t="s">
        <v>274</v>
      </c>
      <c r="C645" t="s">
        <v>19</v>
      </c>
      <c r="D645" t="s">
        <v>19</v>
      </c>
      <c r="E645" t="s">
        <v>19</v>
      </c>
      <c r="F645" t="s">
        <v>1439</v>
      </c>
    </row>
    <row r="646" spans="1:7" ht="14.25" thickBot="1">
      <c r="A646" s="68" t="s">
        <v>1438</v>
      </c>
      <c r="B646" s="68" t="s">
        <v>274</v>
      </c>
      <c r="C646" s="68" t="s">
        <v>19</v>
      </c>
      <c r="D646" s="68" t="s">
        <v>19</v>
      </c>
      <c r="E646" s="68" t="s">
        <v>19</v>
      </c>
      <c r="F646" s="68" t="s">
        <v>1439</v>
      </c>
      <c r="G646" s="68"/>
    </row>
    <row r="647" spans="1:7" ht="14.25" thickTop="1">
      <c r="A647" t="s">
        <v>1450</v>
      </c>
      <c r="B647" t="s">
        <v>110</v>
      </c>
      <c r="C647" t="s">
        <v>82</v>
      </c>
      <c r="D647">
        <v>1</v>
      </c>
      <c r="E647">
        <v>2</v>
      </c>
      <c r="F647" t="s">
        <v>1494</v>
      </c>
    </row>
    <row r="648" spans="1:7">
      <c r="A648" t="s">
        <v>1451</v>
      </c>
      <c r="B648" t="s">
        <v>18</v>
      </c>
      <c r="C648" t="s">
        <v>1480</v>
      </c>
      <c r="D648">
        <v>1</v>
      </c>
      <c r="E648">
        <v>2</v>
      </c>
      <c r="F648" t="s">
        <v>1494</v>
      </c>
    </row>
    <row r="649" spans="1:7">
      <c r="A649" t="s">
        <v>1452</v>
      </c>
      <c r="B649" t="s">
        <v>18</v>
      </c>
      <c r="C649" t="s">
        <v>558</v>
      </c>
      <c r="D649">
        <v>2</v>
      </c>
      <c r="E649">
        <v>2</v>
      </c>
      <c r="F649" t="s">
        <v>1494</v>
      </c>
    </row>
    <row r="650" spans="1:7">
      <c r="A650" t="s">
        <v>1453</v>
      </c>
      <c r="B650" t="s">
        <v>110</v>
      </c>
      <c r="C650" t="s">
        <v>1481</v>
      </c>
      <c r="D650" t="s">
        <v>19</v>
      </c>
      <c r="E650">
        <v>1</v>
      </c>
      <c r="F650" t="s">
        <v>1494</v>
      </c>
    </row>
    <row r="651" spans="1:7">
      <c r="A651" t="s">
        <v>1454</v>
      </c>
      <c r="B651" t="s">
        <v>274</v>
      </c>
      <c r="C651" t="s">
        <v>19</v>
      </c>
      <c r="D651" t="s">
        <v>19</v>
      </c>
      <c r="E651" t="s">
        <v>19</v>
      </c>
      <c r="F651" t="s">
        <v>1494</v>
      </c>
    </row>
    <row r="652" spans="1:7">
      <c r="A652" t="s">
        <v>1455</v>
      </c>
      <c r="B652" t="s">
        <v>274</v>
      </c>
      <c r="C652" t="s">
        <v>19</v>
      </c>
      <c r="D652" t="s">
        <v>19</v>
      </c>
      <c r="E652" t="s">
        <v>19</v>
      </c>
      <c r="F652" t="s">
        <v>1494</v>
      </c>
    </row>
    <row r="653" spans="1:7">
      <c r="A653" t="s">
        <v>1456</v>
      </c>
      <c r="B653" t="s">
        <v>110</v>
      </c>
      <c r="C653" t="s">
        <v>1482</v>
      </c>
      <c r="D653" t="s">
        <v>19</v>
      </c>
      <c r="E653">
        <v>2</v>
      </c>
      <c r="F653" t="s">
        <v>1494</v>
      </c>
    </row>
    <row r="654" spans="1:7">
      <c r="A654" t="s">
        <v>1457</v>
      </c>
      <c r="B654" t="s">
        <v>110</v>
      </c>
      <c r="C654" t="s">
        <v>19</v>
      </c>
      <c r="D654" t="s">
        <v>19</v>
      </c>
      <c r="E654" t="s">
        <v>19</v>
      </c>
      <c r="F654" t="s">
        <v>1494</v>
      </c>
    </row>
    <row r="655" spans="1:7">
      <c r="A655" t="s">
        <v>1458</v>
      </c>
      <c r="B655" t="s">
        <v>274</v>
      </c>
      <c r="C655" t="s">
        <v>19</v>
      </c>
      <c r="D655" t="s">
        <v>19</v>
      </c>
      <c r="E655" t="s">
        <v>19</v>
      </c>
      <c r="F655" t="s">
        <v>1494</v>
      </c>
    </row>
    <row r="656" spans="1:7">
      <c r="A656" t="s">
        <v>1459</v>
      </c>
      <c r="B656" t="s">
        <v>110</v>
      </c>
      <c r="C656" t="s">
        <v>648</v>
      </c>
      <c r="D656" t="s">
        <v>19</v>
      </c>
      <c r="E656" t="s">
        <v>19</v>
      </c>
      <c r="F656" t="s">
        <v>1494</v>
      </c>
    </row>
    <row r="657" spans="1:6">
      <c r="A657" t="s">
        <v>1460</v>
      </c>
      <c r="B657" t="s">
        <v>110</v>
      </c>
      <c r="C657" t="s">
        <v>1480</v>
      </c>
      <c r="D657" t="s">
        <v>19</v>
      </c>
      <c r="E657">
        <v>1</v>
      </c>
      <c r="F657" t="s">
        <v>1494</v>
      </c>
    </row>
    <row r="658" spans="1:6">
      <c r="A658" t="s">
        <v>1461</v>
      </c>
      <c r="B658" t="s">
        <v>18</v>
      </c>
      <c r="C658" t="s">
        <v>1481</v>
      </c>
      <c r="D658">
        <v>1</v>
      </c>
      <c r="E658">
        <v>3</v>
      </c>
      <c r="F658" t="s">
        <v>1494</v>
      </c>
    </row>
    <row r="659" spans="1:6">
      <c r="A659" t="s">
        <v>1462</v>
      </c>
      <c r="B659" t="s">
        <v>110</v>
      </c>
      <c r="C659" t="s">
        <v>1483</v>
      </c>
      <c r="D659" t="s">
        <v>19</v>
      </c>
      <c r="E659">
        <v>3</v>
      </c>
      <c r="F659" t="s">
        <v>1494</v>
      </c>
    </row>
    <row r="660" spans="1:6">
      <c r="A660" t="s">
        <v>1463</v>
      </c>
      <c r="B660" t="s">
        <v>18</v>
      </c>
      <c r="C660" t="s">
        <v>1484</v>
      </c>
      <c r="D660">
        <v>2</v>
      </c>
      <c r="E660">
        <v>3</v>
      </c>
      <c r="F660" t="s">
        <v>1494</v>
      </c>
    </row>
    <row r="661" spans="1:6">
      <c r="A661" t="s">
        <v>1464</v>
      </c>
      <c r="B661" t="s">
        <v>274</v>
      </c>
      <c r="C661" t="s">
        <v>19</v>
      </c>
      <c r="D661" t="s">
        <v>19</v>
      </c>
      <c r="E661" t="s">
        <v>19</v>
      </c>
      <c r="F661" t="s">
        <v>1494</v>
      </c>
    </row>
    <row r="662" spans="1:6">
      <c r="A662" t="s">
        <v>1465</v>
      </c>
      <c r="B662" t="s">
        <v>110</v>
      </c>
      <c r="C662" t="s">
        <v>1485</v>
      </c>
      <c r="D662" t="s">
        <v>19</v>
      </c>
      <c r="E662">
        <v>2</v>
      </c>
      <c r="F662" t="s">
        <v>1494</v>
      </c>
    </row>
    <row r="663" spans="1:6">
      <c r="A663" t="s">
        <v>1466</v>
      </c>
      <c r="B663" t="s">
        <v>110</v>
      </c>
      <c r="C663" t="s">
        <v>1486</v>
      </c>
      <c r="D663" t="s">
        <v>19</v>
      </c>
      <c r="E663">
        <v>2</v>
      </c>
      <c r="F663" t="s">
        <v>1494</v>
      </c>
    </row>
    <row r="664" spans="1:6">
      <c r="A664" t="s">
        <v>1467</v>
      </c>
      <c r="B664" t="s">
        <v>274</v>
      </c>
      <c r="C664" t="s">
        <v>19</v>
      </c>
      <c r="D664" t="s">
        <v>19</v>
      </c>
      <c r="E664" t="s">
        <v>19</v>
      </c>
      <c r="F664" t="s">
        <v>1494</v>
      </c>
    </row>
    <row r="665" spans="1:6">
      <c r="A665" t="s">
        <v>1468</v>
      </c>
      <c r="B665" t="s">
        <v>110</v>
      </c>
      <c r="C665" t="s">
        <v>1487</v>
      </c>
      <c r="D665" t="s">
        <v>19</v>
      </c>
      <c r="E665" t="s">
        <v>19</v>
      </c>
      <c r="F665" t="s">
        <v>1494</v>
      </c>
    </row>
    <row r="666" spans="1:6">
      <c r="A666" t="s">
        <v>1469</v>
      </c>
      <c r="B666" t="s">
        <v>110</v>
      </c>
      <c r="C666" t="s">
        <v>1488</v>
      </c>
      <c r="D666" t="s">
        <v>19</v>
      </c>
      <c r="E666" t="s">
        <v>19</v>
      </c>
      <c r="F666" t="s">
        <v>1494</v>
      </c>
    </row>
    <row r="667" spans="1:6">
      <c r="A667" t="s">
        <v>1470</v>
      </c>
      <c r="B667" t="s">
        <v>110</v>
      </c>
      <c r="C667" t="s">
        <v>1489</v>
      </c>
      <c r="D667" t="s">
        <v>19</v>
      </c>
      <c r="E667">
        <v>1</v>
      </c>
      <c r="F667" t="s">
        <v>1494</v>
      </c>
    </row>
    <row r="668" spans="1:6">
      <c r="A668" t="s">
        <v>1471</v>
      </c>
      <c r="B668" t="s">
        <v>110</v>
      </c>
      <c r="C668" t="s">
        <v>1490</v>
      </c>
      <c r="D668" t="s">
        <v>19</v>
      </c>
      <c r="E668">
        <v>2</v>
      </c>
      <c r="F668" t="s">
        <v>1494</v>
      </c>
    </row>
    <row r="669" spans="1:6">
      <c r="A669" t="s">
        <v>1472</v>
      </c>
      <c r="B669" t="s">
        <v>110</v>
      </c>
      <c r="C669" t="s">
        <v>1491</v>
      </c>
      <c r="D669" t="s">
        <v>19</v>
      </c>
      <c r="E669">
        <v>2</v>
      </c>
      <c r="F669" t="s">
        <v>1494</v>
      </c>
    </row>
    <row r="670" spans="1:6">
      <c r="A670" t="s">
        <v>1473</v>
      </c>
      <c r="B670" t="s">
        <v>110</v>
      </c>
      <c r="C670" t="s">
        <v>1492</v>
      </c>
      <c r="D670" t="s">
        <v>19</v>
      </c>
      <c r="E670">
        <v>1</v>
      </c>
      <c r="F670" t="s">
        <v>1494</v>
      </c>
    </row>
    <row r="671" spans="1:6">
      <c r="A671" t="s">
        <v>1474</v>
      </c>
      <c r="B671" t="s">
        <v>18</v>
      </c>
      <c r="C671" t="s">
        <v>1582</v>
      </c>
      <c r="D671">
        <v>1</v>
      </c>
      <c r="E671">
        <v>1</v>
      </c>
      <c r="F671" t="s">
        <v>1494</v>
      </c>
    </row>
    <row r="672" spans="1:6">
      <c r="A672" t="s">
        <v>1475</v>
      </c>
      <c r="B672" t="s">
        <v>18</v>
      </c>
      <c r="C672" t="s">
        <v>1493</v>
      </c>
      <c r="D672">
        <v>1</v>
      </c>
      <c r="E672">
        <v>3</v>
      </c>
      <c r="F672" t="s">
        <v>1494</v>
      </c>
    </row>
    <row r="673" spans="1:6">
      <c r="A673" t="s">
        <v>1476</v>
      </c>
      <c r="B673" t="s">
        <v>18</v>
      </c>
      <c r="C673" t="s">
        <v>1483</v>
      </c>
      <c r="D673">
        <v>2</v>
      </c>
      <c r="E673">
        <v>2</v>
      </c>
      <c r="F673" t="s">
        <v>1494</v>
      </c>
    </row>
    <row r="674" spans="1:6">
      <c r="A674" t="s">
        <v>1477</v>
      </c>
      <c r="B674" t="s">
        <v>274</v>
      </c>
      <c r="C674" t="s">
        <v>19</v>
      </c>
      <c r="D674" t="s">
        <v>19</v>
      </c>
      <c r="E674" t="s">
        <v>19</v>
      </c>
      <c r="F674" t="s">
        <v>1494</v>
      </c>
    </row>
    <row r="675" spans="1:6">
      <c r="A675" t="s">
        <v>1478</v>
      </c>
      <c r="B675" t="s">
        <v>274</v>
      </c>
      <c r="C675" t="s">
        <v>19</v>
      </c>
      <c r="D675" t="s">
        <v>19</v>
      </c>
      <c r="E675" t="s">
        <v>19</v>
      </c>
      <c r="F675" t="s">
        <v>1494</v>
      </c>
    </row>
    <row r="676" spans="1:6">
      <c r="A676" t="s">
        <v>1479</v>
      </c>
      <c r="B676" t="s">
        <v>274</v>
      </c>
      <c r="C676" t="s">
        <v>19</v>
      </c>
      <c r="D676" t="s">
        <v>19</v>
      </c>
      <c r="E676" t="s">
        <v>19</v>
      </c>
      <c r="F676" t="s">
        <v>1494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N234"/>
  <sheetViews>
    <sheetView zoomScaleNormal="100" workbookViewId="0">
      <selection activeCell="D154" sqref="D154"/>
    </sheetView>
  </sheetViews>
  <sheetFormatPr defaultRowHeight="13.5"/>
  <cols>
    <col min="1" max="1" width="17.25" bestFit="1" customWidth="1"/>
    <col min="2" max="2" width="13" bestFit="1" customWidth="1"/>
    <col min="3" max="3" width="12.5" bestFit="1" customWidth="1"/>
  </cols>
  <sheetData>
    <row r="1" spans="1:70">
      <c r="A1" t="str">
        <f>IFERROR(VLOOKUP(キャラシ!$A26,dict!$A$1:$F$676,3,FALSE),"")</f>
        <v>※自由</v>
      </c>
      <c r="B1" t="str">
        <f>IF(キャラシ!$A26="矢止めの術","衣装術",IF(キャラシ!$A26="破術※","壊器術",IF(キャラシ!$A26="返し技","針術",IF(キャラシ!$A26="誘導","走法",IF($A1="※自由","絡繰術",IF($A1="※好きな器術","絡繰術",IF($A1="※好きな戦術","兵糧術",IF($A1="※好きな体術","騎乗術",IF($A1="※好きな忍術","生存術",IF($A1="※好きな謀術","医術",IF($A1="※好きな妖術","異形化",IF($A1="※好きな体術か忍術、もしくは召喚術","騎乗術",IF($A1="拷問術、骨法術、騎乗術","拷問術",IF($A1="縄術、封術","縄術",""))))))))))))))</f>
        <v>絡繰術</v>
      </c>
      <c r="C1" t="str">
        <f>IF(キャラシ!$A26="矢止めの術","手練",IF(キャラシ!$A26="破術※","飛術",IF(キャラシ!$A26="返し技","身体操術",IF(キャラシ!$A26="誘導","遊芸",IF($A1="※自由","火術",IF($A1="※好きな器術","火術",IF($A1="※好きな戦術","鳥獣術",IF($A1="※好きな体術","砲術",IF($A1="※好きな忍術","潜伏術",IF($A1="※好きな謀術","毒術",IF($A1="※好きな妖術","召喚術",IF($A1="※好きな体術か忍術、もしくは召喚術","砲術",IF($A1="拷問術、骨法術、騎乗術","骨法術",IF($A1="縄術、封術","封術",""))))))))))))))</f>
        <v>火術</v>
      </c>
      <c r="D1" t="str">
        <f>IF(キャラシ!$A26="破術※","隠形術",IF(キャラシ!$A26="返し技","隠蔽術",IF(キャラシ!$A26="誘導","結界術",IF($A1="※自由","水術",IF($A1="※好きな器術","水術",IF($A1="※好きな戦術","野戦術",IF($A1="※好きな体術","手裏剣術",IF($A1="※好きな忍術","遁走術",IF($A1="※好きな謀術","罠術",IF($A1="※好きな妖術","死霊術",IF($A1="※好きな体術か忍術、もしくは召喚術","手裏剣術",IF($A1="拷問術、骨法術、騎乗術","騎乗術",""))))))))))))</f>
        <v>水術</v>
      </c>
      <c r="E1" t="str">
        <f>IF(キャラシ!$A26="破術※","遁走術",IF(キャラシ!$A26="返し技","罠術",IF($A1="※自由","針術",IF($A1="※好きな器術","針術",IF($A1="※好きな戦術","地の利",IF($A1="※好きな体術","手練",IF($A1="※好きな忍術","盗聴術",IF($A1="※好きな謀術","調査術",IF($A1="※好きな妖術","結界術",IF($A1="※好きな体術か忍術、もしくは召喚術","手練",""))))))))))</f>
        <v>針術</v>
      </c>
      <c r="F1" t="str">
        <f>IF(キャラシ!$A26="破術※","伝達術",IF(キャラシ!$A26="返し技","地の利",IF($A1="※自由","仕込み",IF($A1="※好きな器術","仕込み",IF($A1="※好きな戦術","意気",IF($A1="※好きな体術","身体操術",IF($A1="※好きな忍術","腹話術",IF($A1="※好きな謀術","詐術",IF($A1="※好きな妖術","封術",IF($A1="※好きな体術か忍術、もしくは召喚術","身体操術",""))))))))))</f>
        <v>仕込み</v>
      </c>
      <c r="G1" t="str">
        <f>IF(キャラシ!$A26="破術※","封術",IF(キャラシ!$A26="返し技","瞳術",IF($A1="※自由","衣装術",IF($A1="※好きな器術","衣装術",IF($A1="※好きな戦術","用兵術",IF($A1="※好きな体術","歩法",IF($A1="※好きな忍術","隠形術",IF($A1="※好きな謀術","対人術",IF($A1="※好きな妖術","言霊術",IF($A1="※好きな体術か忍術、もしくは召喚術","歩法",""))))))))))</f>
        <v>衣装術</v>
      </c>
      <c r="H1" t="str">
        <f>IF($A1="※自由","縄術",IF($A1="※好きな器術","縄術",IF($A1="※好きな戦術","記憶術",IF($A1="※好きな体術","走法",IF($A1="※好きな忍術","変装術",IF($A1="※好きな謀術","遊芸",IF($A1="※好きな妖術","幻術",IF($A1="※好きな体術か忍術、もしくは召喚術","走法",""))))))))</f>
        <v>縄術</v>
      </c>
      <c r="I1" t="str">
        <f>IF($A1="※自由","登術",IF($A1="※好きな器術","登術",IF($A1="※好きな戦術","見敵術",IF($A1="※好きな体術","飛術",IF($A1="※好きな忍術","香術",IF($A1="※好きな謀術","九ノ一の術",IF($A1="※好きな妖術","瞳術",IF($A1="※好きな体術か忍術、もしくは召喚術","飛術",""))))))))</f>
        <v>登術</v>
      </c>
      <c r="J1" t="str">
        <f>IF($A1="※自由","拷問術",IF($A1="※好きな器術","拷問術",IF($A1="※好きな戦術","暗号術",IF($A1="※好きな体術","骨法術",IF($A1="※好きな忍術","分身の術",IF($A1="※好きな謀術","傀儡の術",IF($A1="※好きな妖術","千里眼の術",IF($A1="※好きな体術か忍術、もしくは召喚術","骨法術",""))))))))</f>
        <v>拷問術</v>
      </c>
      <c r="K1" t="str">
        <f>IF($A1="※自由","壊器術",IF($A1="※好きな器術","壊器術",IF($A1="※好きな戦術","伝達術",IF($A1="※好きな体術","刀術",IF($A1="※好きな忍術","隠蔽術",IF($A1="※好きな謀術","流言の術",IF($A1="※好きな妖術","憑依術",IF($A1="※好きな体術か忍術、もしくは召喚術","刀術",""))))))))</f>
        <v>壊器術</v>
      </c>
      <c r="L1" t="str">
        <f>IF($A1="※自由","掘削術",IF($A1="※好きな器術","掘削術",IF($A1="※好きな戦術","人脈",IF($A1="※好きな体術","怪力",IF($A1="※好きな忍術","第六感",IF($A1="※好きな謀術","経済力",IF($A1="※好きな妖術","呪術",IF($A1="※好きな体術か忍術、もしくは召喚術","怪力",""))))))))</f>
        <v>掘削術</v>
      </c>
      <c r="M1" t="str">
        <f>IF($A1="※自由","騎乗術",IF($A1="※好きな体術か忍術、もしくは召喚術","生存術",""))</f>
        <v>騎乗術</v>
      </c>
      <c r="N1" t="str">
        <f>IF($A1="※自由","砲術",IF($A1="※好きな体術か忍術、もしくは召喚術","潜伏術",""))</f>
        <v>砲術</v>
      </c>
      <c r="O1" t="str">
        <f>IF($A1="※自由","手裏剣術",IF($A1="※好きな体術か忍術、もしくは召喚術","遁走術",""))</f>
        <v>手裏剣術</v>
      </c>
      <c r="P1" t="str">
        <f>IF($A1="※自由","手練",IF($A1="※好きな体術か忍術、もしくは召喚術","盗聴術",""))</f>
        <v>手練</v>
      </c>
      <c r="Q1" t="str">
        <f>IF($A1="※自由","身体操術",IF($A1="※好きな体術か忍術、もしくは召喚術","腹話術",""))</f>
        <v>身体操術</v>
      </c>
      <c r="R1" t="str">
        <f>IF($A1="※自由","歩法",IF($A1="※好きな体術か忍術、もしくは召喚術","隠形術",""))</f>
        <v>歩法</v>
      </c>
      <c r="S1" t="str">
        <f>IF($A1="※自由","走法",IF($A1="※好きな体術か忍術、もしくは召喚術","変装術",""))</f>
        <v>走法</v>
      </c>
      <c r="T1" t="str">
        <f>IF($A1="※自由","飛術",IF($A1="※好きな体術か忍術、もしくは召喚術","香術",""))</f>
        <v>飛術</v>
      </c>
      <c r="U1" t="str">
        <f>IF($A1="※自由","骨法術",IF($A1="※好きな体術か忍術、もしくは召喚術","分身の術",""))</f>
        <v>骨法術</v>
      </c>
      <c r="V1" t="str">
        <f>IF($A1="※自由","刀術",IF($A1="※好きな体術か忍術、もしくは召喚術","隠蔽術",""))</f>
        <v>刀術</v>
      </c>
      <c r="W1" t="str">
        <f>IF($A1="※自由","怪力",IF($A1="※好きな体術か忍術、もしくは召喚術","第六感",""))</f>
        <v>怪力</v>
      </c>
      <c r="X1" t="str">
        <f>IF($A1="※自由","生存術",IF($A1="※好きな体術か忍術、もしくは召喚術","召喚術",""))</f>
        <v>生存術</v>
      </c>
      <c r="Y1" t="str">
        <f>IF($A1="※自由",Y$10,"")</f>
        <v>潜伏術</v>
      </c>
      <c r="Z1" t="str">
        <f>IF($A1="※自由",Z$10,"")</f>
        <v>遁走術</v>
      </c>
      <c r="AA1" t="str">
        <f>IF($A1="※自由",AA$10,"")</f>
        <v>盗聴術</v>
      </c>
      <c r="AB1" t="str">
        <f>IF($A1="※自由",AB$10,"")</f>
        <v>腹話術</v>
      </c>
      <c r="AC1" t="str">
        <f t="shared" ref="AC1:BO1" si="0">IF($A1="※自由",AC$10,"")</f>
        <v>隠形術</v>
      </c>
      <c r="AD1" t="str">
        <f t="shared" si="0"/>
        <v>変装術</v>
      </c>
      <c r="AE1" t="str">
        <f t="shared" si="0"/>
        <v>香術</v>
      </c>
      <c r="AF1" t="str">
        <f t="shared" si="0"/>
        <v>分身の術</v>
      </c>
      <c r="AG1" t="str">
        <f t="shared" si="0"/>
        <v>隠蔽術</v>
      </c>
      <c r="AH1" t="str">
        <f t="shared" si="0"/>
        <v>第六感</v>
      </c>
      <c r="AI1" t="str">
        <f t="shared" si="0"/>
        <v>医術</v>
      </c>
      <c r="AJ1" t="str">
        <f t="shared" si="0"/>
        <v>毒術</v>
      </c>
      <c r="AK1" t="str">
        <f t="shared" si="0"/>
        <v>罠術</v>
      </c>
      <c r="AL1" t="str">
        <f t="shared" si="0"/>
        <v>調査術</v>
      </c>
      <c r="AM1" t="str">
        <f t="shared" si="0"/>
        <v>詐術</v>
      </c>
      <c r="AN1" t="str">
        <f t="shared" si="0"/>
        <v>対人術</v>
      </c>
      <c r="AO1" t="str">
        <f t="shared" si="0"/>
        <v>遊芸</v>
      </c>
      <c r="AP1" t="str">
        <f t="shared" si="0"/>
        <v>九ノ一の術</v>
      </c>
      <c r="AQ1" t="str">
        <f t="shared" si="0"/>
        <v>傀儡の術</v>
      </c>
      <c r="AR1" t="str">
        <f t="shared" si="0"/>
        <v>流言の術</v>
      </c>
      <c r="AS1" t="str">
        <f t="shared" si="0"/>
        <v>経済力</v>
      </c>
      <c r="AT1" t="str">
        <f t="shared" si="0"/>
        <v>兵糧術</v>
      </c>
      <c r="AU1" t="str">
        <f t="shared" si="0"/>
        <v>鳥獣術</v>
      </c>
      <c r="AV1" t="str">
        <f t="shared" si="0"/>
        <v>野戦術</v>
      </c>
      <c r="AW1" t="str">
        <f t="shared" si="0"/>
        <v>地の利</v>
      </c>
      <c r="AX1" t="str">
        <f t="shared" si="0"/>
        <v>意気</v>
      </c>
      <c r="AY1" t="str">
        <f t="shared" si="0"/>
        <v>用兵術</v>
      </c>
      <c r="AZ1" t="str">
        <f t="shared" si="0"/>
        <v>記憶術</v>
      </c>
      <c r="BA1" t="str">
        <f t="shared" si="0"/>
        <v>見敵術</v>
      </c>
      <c r="BB1" t="str">
        <f t="shared" si="0"/>
        <v>暗号術</v>
      </c>
      <c r="BC1" t="str">
        <f t="shared" si="0"/>
        <v>伝達術</v>
      </c>
      <c r="BD1" t="str">
        <f t="shared" si="0"/>
        <v>人脈</v>
      </c>
      <c r="BE1" t="str">
        <f t="shared" si="0"/>
        <v>異形化</v>
      </c>
      <c r="BF1" t="str">
        <f t="shared" si="0"/>
        <v>召喚術</v>
      </c>
      <c r="BG1" t="str">
        <f t="shared" si="0"/>
        <v>死霊術</v>
      </c>
      <c r="BH1" t="str">
        <f t="shared" si="0"/>
        <v>結界術</v>
      </c>
      <c r="BI1" t="str">
        <f t="shared" si="0"/>
        <v>封術</v>
      </c>
      <c r="BJ1" t="str">
        <f t="shared" si="0"/>
        <v>言霊術</v>
      </c>
      <c r="BK1" t="str">
        <f t="shared" si="0"/>
        <v>幻術</v>
      </c>
      <c r="BL1" t="str">
        <f t="shared" si="0"/>
        <v>瞳術</v>
      </c>
      <c r="BM1" t="str">
        <f t="shared" si="0"/>
        <v>千里眼の術</v>
      </c>
      <c r="BN1" t="str">
        <f t="shared" si="0"/>
        <v>憑依術</v>
      </c>
      <c r="BO1" t="str">
        <f t="shared" si="0"/>
        <v>呪術</v>
      </c>
    </row>
    <row r="2" spans="1:70">
      <c r="A2" t="str">
        <f>IFERROR(VLOOKUP(キャラシ!$A27,dict!$A$1:$F$676,3,FALSE),"")</f>
        <v/>
      </c>
      <c r="B2" t="str">
        <f>IF(キャラシ!$A27="矢止めの術","衣装術",IF(キャラシ!$A27="破術※","壊器術",IF(キャラシ!$A27="返し技","針術",IF(キャラシ!$A27="誘導","走法",IF($A2="※自由","絡繰術",IF($A2="※好きな器術","絡繰術",IF($A2="※好きな戦術","兵糧術",IF($A2="※好きな体術","騎乗術",IF($A2="※好きな忍術","生存術",IF($A2="※好きな謀術","医術",IF($A2="※好きな妖術","異形化",IF($A2="※好きな体術か忍術、もしくは召喚術","騎乗術",IF($A2="拷問術、骨法術、騎乗術","拷問術",IF($A2="縄術、封術","縄術",""))))))))))))))</f>
        <v/>
      </c>
      <c r="C2" t="str">
        <f>IF(キャラシ!$A27="矢止めの術","手練",IF(キャラシ!$A27="破術※","飛術",IF(キャラシ!$A27="返し技","身体操術",IF(キャラシ!$A27="誘導","遊芸",IF($A2="※自由","火術",IF($A2="※好きな器術","火術",IF($A2="※好きな戦術","鳥獣術",IF($A2="※好きな体術","砲術",IF($A2="※好きな忍術","潜伏術",IF($A2="※好きな謀術","毒術",IF($A2="※好きな妖術","召喚術",IF($A2="※好きな体術か忍術、もしくは召喚術","砲術",IF($A2="拷問術、骨法術、騎乗術","骨法術",IF($A2="縄術、封術","封術",""))))))))))))))</f>
        <v/>
      </c>
      <c r="D2" t="str">
        <f>IF(キャラシ!$A27="破術※","隠形術",IF(キャラシ!$A27="返し技","隠蔽術",IF(キャラシ!$A27="誘導","結界術",IF($A2="※自由","水術",IF($A2="※好きな器術","水術",IF($A2="※好きな戦術","野戦術",IF($A2="※好きな体術","手裏剣術",IF($A2="※好きな忍術","遁走術",IF($A2="※好きな謀術","罠術",IF($A2="※好きな妖術","死霊術",IF($A2="※好きな体術か忍術、もしくは召喚術","手裏剣術",IF($A2="拷問術、骨法術、騎乗術","騎乗術",""))))))))))))</f>
        <v/>
      </c>
      <c r="E2" t="str">
        <f>IF(キャラシ!$A27="破術※","遁走術",IF(キャラシ!$A27="返し技","罠術",IF($A2="※自由","針術",IF($A2="※好きな器術","針術",IF($A2="※好きな戦術","地の利",IF($A2="※好きな体術","手練",IF($A2="※好きな忍術","盗聴術",IF($A2="※好きな謀術","調査術",IF($A2="※好きな妖術","結界術",IF($A2="※好きな体術か忍術、もしくは召喚術","手練",""))))))))))</f>
        <v/>
      </c>
      <c r="F2" t="str">
        <f>IF(キャラシ!$A27="破術※","伝達術",IF(キャラシ!$A27="返し技","地の利",IF($A2="※自由","仕込み",IF($A2="※好きな器術","仕込み",IF($A2="※好きな戦術","意気",IF($A2="※好きな体術","身体操術",IF($A2="※好きな忍術","腹話術",IF($A2="※好きな謀術","詐術",IF($A2="※好きな妖術","封術",IF($A2="※好きな体術か忍術、もしくは召喚術","身体操術",""))))))))))</f>
        <v/>
      </c>
      <c r="G2" t="str">
        <f>IF(キャラシ!$A27="破術※","封術",IF(キャラシ!$A27="返し技","瞳術",IF($A2="※自由","衣装術",IF($A2="※好きな器術","衣装術",IF($A2="※好きな戦術","用兵術",IF($A2="※好きな体術","歩法",IF($A2="※好きな忍術","隠形術",IF($A2="※好きな謀術","対人術",IF($A2="※好きな妖術","言霊術",IF($A2="※好きな体術か忍術、もしくは召喚術","歩法",""))))))))))</f>
        <v/>
      </c>
      <c r="H2" t="str">
        <f t="shared" ref="H2:H9" si="1">IF($A2="※自由","縄術",IF($A2="※好きな器術","縄術",IF($A2="※好きな戦術","記憶術",IF($A2="※好きな体術","走法",IF($A2="※好きな忍術","変装術",IF($A2="※好きな謀術","遊芸",IF($A2="※好きな妖術","幻術",IF($A2="※好きな体術か忍術、もしくは召喚術","走法",""))))))))</f>
        <v/>
      </c>
      <c r="I2" t="str">
        <f t="shared" ref="I2:I9" si="2">IF($A2="※自由","登術",IF($A2="※好きな器術","登術",IF($A2="※好きな戦術","見敵術",IF($A2="※好きな体術","飛術",IF($A2="※好きな忍術","香術",IF($A2="※好きな謀術","九ノ一の術",IF($A2="※好きな妖術","瞳術",IF($A2="※好きな体術か忍術、もしくは召喚術","飛術",""))))))))</f>
        <v/>
      </c>
      <c r="J2" t="str">
        <f t="shared" ref="J2:J9" si="3">IF($A2="※自由","拷問術",IF($A2="※好きな器術","拷問術",IF($A2="※好きな戦術","暗号術",IF($A2="※好きな体術","骨法術",IF($A2="※好きな忍術","分身の術",IF($A2="※好きな謀術","傀儡の術",IF($A2="※好きな妖術","千里眼の術",IF($A2="※好きな体術か忍術、もしくは召喚術","骨法術",""))))))))</f>
        <v/>
      </c>
      <c r="K2" t="str">
        <f t="shared" ref="K2:K9" si="4">IF($A2="※自由","壊器術",IF($A2="※好きな器術","壊器術",IF($A2="※好きな戦術","伝達術",IF($A2="※好きな体術","刀術",IF($A2="※好きな忍術","隠蔽術",IF($A2="※好きな謀術","流言の術",IF($A2="※好きな妖術","憑依術",IF($A2="※好きな体術か忍術、もしくは召喚術","刀術",""))))))))</f>
        <v/>
      </c>
      <c r="L2" t="str">
        <f t="shared" ref="L2:L9" si="5">IF($A2="※自由","掘削術",IF($A2="※好きな器術","掘削術",IF($A2="※好きな戦術","人脈",IF($A2="※好きな体術","怪力",IF($A2="※好きな忍術","第六感",IF($A2="※好きな謀術","経済力",IF($A2="※好きな妖術","呪術",IF($A2="※好きな体術か忍術、もしくは召喚術","怪力",""))))))))</f>
        <v/>
      </c>
      <c r="M2" t="str">
        <f t="shared" ref="M2:M9" si="6">IF($A2="※自由","騎乗術",IF($A2="※好きな体術か忍術、もしくは召喚術","生存術",""))</f>
        <v/>
      </c>
      <c r="N2" t="str">
        <f t="shared" ref="N2:N9" si="7">IF($A2="※自由","砲術",IF($A2="※好きな体術か忍術、もしくは召喚術","潜伏術",""))</f>
        <v/>
      </c>
      <c r="O2" t="str">
        <f t="shared" ref="O2:O9" si="8">IF($A2="※自由","手裏剣術",IF($A2="※好きな体術か忍術、もしくは召喚術","遁走術",""))</f>
        <v/>
      </c>
      <c r="P2" t="str">
        <f t="shared" ref="P2:P9" si="9">IF($A2="※自由","手練",IF($A2="※好きな体術か忍術、もしくは召喚術","盗聴術",""))</f>
        <v/>
      </c>
      <c r="Q2" t="str">
        <f t="shared" ref="Q2:Q9" si="10">IF($A2="※自由","身体操術",IF($A2="※好きな体術か忍術、もしくは召喚術","腹話術",""))</f>
        <v/>
      </c>
      <c r="R2" t="str">
        <f t="shared" ref="R2:R9" si="11">IF($A2="※自由","歩法",IF($A2="※好きな体術か忍術、もしくは召喚術","隠形術",""))</f>
        <v/>
      </c>
      <c r="S2" t="str">
        <f t="shared" ref="S2:S9" si="12">IF($A2="※自由","走法",IF($A2="※好きな体術か忍術、もしくは召喚術","変装術",""))</f>
        <v/>
      </c>
      <c r="T2" t="str">
        <f t="shared" ref="T2:T9" si="13">IF($A2="※自由","飛術",IF($A2="※好きな体術か忍術、もしくは召喚術","香術",""))</f>
        <v/>
      </c>
      <c r="U2" t="str">
        <f t="shared" ref="U2:U9" si="14">IF($A2="※自由","骨法術",IF($A2="※好きな体術か忍術、もしくは召喚術","分身の術",""))</f>
        <v/>
      </c>
      <c r="V2" t="str">
        <f t="shared" ref="V2:V9" si="15">IF($A2="※自由","刀術",IF($A2="※好きな体術か忍術、もしくは召喚術","隠蔽術",""))</f>
        <v/>
      </c>
      <c r="W2" t="str">
        <f t="shared" ref="W2:W9" si="16">IF($A2="※自由","怪力",IF($A2="※好きな体術か忍術、もしくは召喚術","第六感",""))</f>
        <v/>
      </c>
      <c r="X2" t="str">
        <f t="shared" ref="X2:X9" si="17">IF($A2="※自由","生存術",IF($A2="※好きな体術か忍術、もしくは召喚術","召喚術",""))</f>
        <v/>
      </c>
      <c r="Y2" t="str">
        <f t="shared" ref="Y2:AN9" si="18">IF($A2="※自由",Y$10,"")</f>
        <v/>
      </c>
      <c r="Z2" t="str">
        <f t="shared" si="18"/>
        <v/>
      </c>
      <c r="AA2" t="str">
        <f t="shared" si="18"/>
        <v/>
      </c>
      <c r="AB2" t="str">
        <f t="shared" si="18"/>
        <v/>
      </c>
      <c r="AC2" t="str">
        <f t="shared" si="18"/>
        <v/>
      </c>
      <c r="AD2" t="str">
        <f t="shared" si="18"/>
        <v/>
      </c>
      <c r="AE2" t="str">
        <f t="shared" si="18"/>
        <v/>
      </c>
      <c r="AF2" t="str">
        <f t="shared" si="18"/>
        <v/>
      </c>
      <c r="AG2" t="str">
        <f t="shared" si="18"/>
        <v/>
      </c>
      <c r="AH2" t="str">
        <f t="shared" si="18"/>
        <v/>
      </c>
      <c r="AI2" t="str">
        <f t="shared" si="18"/>
        <v/>
      </c>
      <c r="AJ2" t="str">
        <f t="shared" si="18"/>
        <v/>
      </c>
      <c r="AK2" t="str">
        <f t="shared" si="18"/>
        <v/>
      </c>
      <c r="AL2" t="str">
        <f t="shared" si="18"/>
        <v/>
      </c>
      <c r="AM2" t="str">
        <f t="shared" si="18"/>
        <v/>
      </c>
      <c r="AN2" t="str">
        <f t="shared" si="18"/>
        <v/>
      </c>
      <c r="AO2" t="str">
        <f t="shared" ref="AO2:BD9" si="19">IF($A2="※自由",AO$10,"")</f>
        <v/>
      </c>
      <c r="AP2" t="str">
        <f t="shared" si="19"/>
        <v/>
      </c>
      <c r="AQ2" t="str">
        <f t="shared" si="19"/>
        <v/>
      </c>
      <c r="AR2" t="str">
        <f t="shared" si="19"/>
        <v/>
      </c>
      <c r="AS2" t="str">
        <f t="shared" si="19"/>
        <v/>
      </c>
      <c r="AT2" t="str">
        <f t="shared" si="19"/>
        <v/>
      </c>
      <c r="AU2" t="str">
        <f t="shared" si="19"/>
        <v/>
      </c>
      <c r="AV2" t="str">
        <f t="shared" si="19"/>
        <v/>
      </c>
      <c r="AW2" t="str">
        <f t="shared" si="19"/>
        <v/>
      </c>
      <c r="AX2" t="str">
        <f t="shared" si="19"/>
        <v/>
      </c>
      <c r="AY2" t="str">
        <f t="shared" si="19"/>
        <v/>
      </c>
      <c r="AZ2" t="str">
        <f t="shared" si="19"/>
        <v/>
      </c>
      <c r="BA2" t="str">
        <f t="shared" si="19"/>
        <v/>
      </c>
      <c r="BB2" t="str">
        <f t="shared" si="19"/>
        <v/>
      </c>
      <c r="BC2" t="str">
        <f t="shared" si="19"/>
        <v/>
      </c>
      <c r="BD2" t="str">
        <f t="shared" si="19"/>
        <v/>
      </c>
      <c r="BE2" t="str">
        <f t="shared" ref="BE2:BO9" si="20">IF($A2="※自由",BE$10,"")</f>
        <v/>
      </c>
      <c r="BF2" t="str">
        <f t="shared" si="20"/>
        <v/>
      </c>
      <c r="BG2" t="str">
        <f t="shared" si="20"/>
        <v/>
      </c>
      <c r="BH2" t="str">
        <f t="shared" si="20"/>
        <v/>
      </c>
      <c r="BI2" t="str">
        <f t="shared" si="20"/>
        <v/>
      </c>
      <c r="BJ2" t="str">
        <f t="shared" si="20"/>
        <v/>
      </c>
      <c r="BK2" t="str">
        <f t="shared" si="20"/>
        <v/>
      </c>
      <c r="BL2" t="str">
        <f t="shared" si="20"/>
        <v/>
      </c>
      <c r="BM2" t="str">
        <f t="shared" si="20"/>
        <v/>
      </c>
      <c r="BN2" t="str">
        <f t="shared" si="20"/>
        <v/>
      </c>
      <c r="BO2" t="str">
        <f t="shared" si="20"/>
        <v/>
      </c>
      <c r="BP2" t="str">
        <f t="shared" ref="BP2:BR9" si="21">IF($A2="※自由",BM$10," ")</f>
        <v xml:space="preserve"> </v>
      </c>
      <c r="BQ2" t="str">
        <f t="shared" si="21"/>
        <v xml:space="preserve"> </v>
      </c>
      <c r="BR2" t="str">
        <f t="shared" si="21"/>
        <v xml:space="preserve"> </v>
      </c>
    </row>
    <row r="3" spans="1:70">
      <c r="A3" t="str">
        <f>IFERROR(VLOOKUP(キャラシ!$A28,dict!$A$1:$F$676,3,FALSE),"")</f>
        <v/>
      </c>
      <c r="B3" t="str">
        <f>IF(キャラシ!$A28="矢止めの術","衣装術",IF(キャラシ!$A28="破術※","壊器術",IF(キャラシ!$A28="返し技","針術",IF(キャラシ!$A28="誘導","走法",IF($A3="※自由","絡繰術",IF($A3="※好きな器術","絡繰術",IF($A3="※好きな戦術","兵糧術",IF($A3="※好きな体術","騎乗術",IF($A3="※好きな忍術","生存術",IF($A3="※好きな謀術","医術",IF($A3="※好きな妖術","異形化",IF($A3="※好きな体術か忍術、もしくは召喚術","騎乗術",IF($A3="拷問術、骨法術、騎乗術","拷問術",IF($A3="縄術、封術","縄術",""))))))))))))))</f>
        <v/>
      </c>
      <c r="C3" t="str">
        <f>IF(キャラシ!$A28="矢止めの術","手練",IF(キャラシ!$A28="破術※","飛術",IF(キャラシ!$A28="返し技","身体操術",IF(キャラシ!$A28="誘導","遊芸",IF($A3="※自由","火術",IF($A3="※好きな器術","火術",IF($A3="※好きな戦術","鳥獣術",IF($A3="※好きな体術","砲術",IF($A3="※好きな忍術","潜伏術",IF($A3="※好きな謀術","毒術",IF($A3="※好きな妖術","召喚術",IF($A3="※好きな体術か忍術、もしくは召喚術","砲術",IF($A3="拷問術、骨法術、騎乗術","骨法術",IF($A3="縄術、封術","封術",""))))))))))))))</f>
        <v/>
      </c>
      <c r="D3" t="str">
        <f>IF(キャラシ!$A28="破術※","隠形術",IF(キャラシ!$A28="返し技","隠蔽術",IF(キャラシ!$A28="誘導","結界術",IF($A3="※自由","水術",IF($A3="※好きな器術","水術",IF($A3="※好きな戦術","野戦術",IF($A3="※好きな体術","手裏剣術",IF($A3="※好きな忍術","遁走術",IF($A3="※好きな謀術","罠術",IF($A3="※好きな妖術","死霊術",IF($A3="※好きな体術か忍術、もしくは召喚術","手裏剣術",IF($A3="拷問術、骨法術、騎乗術","騎乗術",""))))))))))))</f>
        <v/>
      </c>
      <c r="E3" t="str">
        <f>IF(キャラシ!$A28="破術※","遁走術",IF(キャラシ!$A28="返し技","罠術",IF($A3="※自由","針術",IF($A3="※好きな器術","針術",IF($A3="※好きな戦術","地の利",IF($A3="※好きな体術","手練",IF($A3="※好きな忍術","盗聴術",IF($A3="※好きな謀術","調査術",IF($A3="※好きな妖術","結界術",IF($A3="※好きな体術か忍術、もしくは召喚術","手練",""))))))))))</f>
        <v/>
      </c>
      <c r="F3" t="str">
        <f>IF(キャラシ!$A28="破術※","伝達術",IF(キャラシ!$A28="返し技","地の利",IF($A3="※自由","仕込み",IF($A3="※好きな器術","仕込み",IF($A3="※好きな戦術","意気",IF($A3="※好きな体術","身体操術",IF($A3="※好きな忍術","腹話術",IF($A3="※好きな謀術","詐術",IF($A3="※好きな妖術","封術",IF($A3="※好きな体術か忍術、もしくは召喚術","身体操術",""))))))))))</f>
        <v/>
      </c>
      <c r="G3" t="str">
        <f>IF(キャラシ!$A28="破術※","封術",IF(キャラシ!$A28="返し技","瞳術",IF($A3="※自由","衣装術",IF($A3="※好きな器術","衣装術",IF($A3="※好きな戦術","用兵術",IF($A3="※好きな体術","歩法",IF($A3="※好きな忍術","隠形術",IF($A3="※好きな謀術","対人術",IF($A3="※好きな妖術","言霊術",IF($A3="※好きな体術か忍術、もしくは召喚術","歩法",""))))))))))</f>
        <v/>
      </c>
      <c r="H3" t="str">
        <f t="shared" si="1"/>
        <v/>
      </c>
      <c r="I3" t="str">
        <f t="shared" si="2"/>
        <v/>
      </c>
      <c r="J3" t="str">
        <f t="shared" si="3"/>
        <v/>
      </c>
      <c r="K3" t="str">
        <f t="shared" si="4"/>
        <v/>
      </c>
      <c r="L3" t="str">
        <f t="shared" si="5"/>
        <v/>
      </c>
      <c r="M3" t="str">
        <f t="shared" si="6"/>
        <v/>
      </c>
      <c r="N3" t="str">
        <f t="shared" si="7"/>
        <v/>
      </c>
      <c r="O3" t="str">
        <f t="shared" si="8"/>
        <v/>
      </c>
      <c r="P3" t="str">
        <f t="shared" si="9"/>
        <v/>
      </c>
      <c r="Q3" t="str">
        <f t="shared" si="10"/>
        <v/>
      </c>
      <c r="R3" t="str">
        <f t="shared" si="11"/>
        <v/>
      </c>
      <c r="S3" t="str">
        <f t="shared" si="12"/>
        <v/>
      </c>
      <c r="T3" t="str">
        <f t="shared" si="13"/>
        <v/>
      </c>
      <c r="U3" t="str">
        <f t="shared" si="14"/>
        <v/>
      </c>
      <c r="V3" t="str">
        <f t="shared" si="15"/>
        <v/>
      </c>
      <c r="W3" t="str">
        <f t="shared" si="16"/>
        <v/>
      </c>
      <c r="X3" t="str">
        <f t="shared" si="17"/>
        <v/>
      </c>
      <c r="Y3" t="str">
        <f t="shared" si="18"/>
        <v/>
      </c>
      <c r="Z3" t="str">
        <f t="shared" si="18"/>
        <v/>
      </c>
      <c r="AA3" t="str">
        <f t="shared" si="18"/>
        <v/>
      </c>
      <c r="AB3" t="str">
        <f t="shared" si="18"/>
        <v/>
      </c>
      <c r="AC3" t="str">
        <f t="shared" si="18"/>
        <v/>
      </c>
      <c r="AD3" t="str">
        <f t="shared" si="18"/>
        <v/>
      </c>
      <c r="AE3" t="str">
        <f t="shared" si="18"/>
        <v/>
      </c>
      <c r="AF3" t="str">
        <f t="shared" si="18"/>
        <v/>
      </c>
      <c r="AG3" t="str">
        <f t="shared" si="18"/>
        <v/>
      </c>
      <c r="AH3" t="str">
        <f t="shared" si="18"/>
        <v/>
      </c>
      <c r="AI3" t="str">
        <f t="shared" si="18"/>
        <v/>
      </c>
      <c r="AJ3" t="str">
        <f t="shared" si="18"/>
        <v/>
      </c>
      <c r="AK3" t="str">
        <f t="shared" si="18"/>
        <v/>
      </c>
      <c r="AL3" t="str">
        <f t="shared" si="18"/>
        <v/>
      </c>
      <c r="AM3" t="str">
        <f t="shared" si="18"/>
        <v/>
      </c>
      <c r="AN3" t="str">
        <f t="shared" si="18"/>
        <v/>
      </c>
      <c r="AO3" t="str">
        <f t="shared" si="19"/>
        <v/>
      </c>
      <c r="AP3" t="str">
        <f t="shared" si="19"/>
        <v/>
      </c>
      <c r="AQ3" t="str">
        <f t="shared" si="19"/>
        <v/>
      </c>
      <c r="AR3" t="str">
        <f t="shared" si="19"/>
        <v/>
      </c>
      <c r="AS3" t="str">
        <f t="shared" si="19"/>
        <v/>
      </c>
      <c r="AT3" t="str">
        <f t="shared" si="19"/>
        <v/>
      </c>
      <c r="AU3" t="str">
        <f t="shared" si="19"/>
        <v/>
      </c>
      <c r="AV3" t="str">
        <f t="shared" si="19"/>
        <v/>
      </c>
      <c r="AW3" t="str">
        <f t="shared" si="19"/>
        <v/>
      </c>
      <c r="AX3" t="str">
        <f t="shared" si="19"/>
        <v/>
      </c>
      <c r="AY3" t="str">
        <f t="shared" si="19"/>
        <v/>
      </c>
      <c r="AZ3" t="str">
        <f t="shared" si="19"/>
        <v/>
      </c>
      <c r="BA3" t="str">
        <f t="shared" si="19"/>
        <v/>
      </c>
      <c r="BB3" t="str">
        <f t="shared" si="19"/>
        <v/>
      </c>
      <c r="BC3" t="str">
        <f t="shared" si="19"/>
        <v/>
      </c>
      <c r="BD3" t="str">
        <f t="shared" si="19"/>
        <v/>
      </c>
      <c r="BE3" t="str">
        <f t="shared" si="20"/>
        <v/>
      </c>
      <c r="BF3" t="str">
        <f t="shared" si="20"/>
        <v/>
      </c>
      <c r="BG3" t="str">
        <f t="shared" si="20"/>
        <v/>
      </c>
      <c r="BH3" t="str">
        <f t="shared" si="20"/>
        <v/>
      </c>
      <c r="BI3" t="str">
        <f t="shared" si="20"/>
        <v/>
      </c>
      <c r="BJ3" t="str">
        <f t="shared" si="20"/>
        <v/>
      </c>
      <c r="BK3" t="str">
        <f t="shared" si="20"/>
        <v/>
      </c>
      <c r="BL3" t="str">
        <f t="shared" si="20"/>
        <v/>
      </c>
      <c r="BM3" t="str">
        <f t="shared" si="20"/>
        <v/>
      </c>
      <c r="BN3" t="str">
        <f t="shared" si="20"/>
        <v/>
      </c>
      <c r="BO3" t="str">
        <f t="shared" si="20"/>
        <v/>
      </c>
      <c r="BP3" t="str">
        <f t="shared" si="21"/>
        <v xml:space="preserve"> </v>
      </c>
      <c r="BQ3" t="str">
        <f t="shared" si="21"/>
        <v xml:space="preserve"> </v>
      </c>
      <c r="BR3" t="str">
        <f t="shared" si="21"/>
        <v xml:space="preserve"> </v>
      </c>
    </row>
    <row r="4" spans="1:70">
      <c r="A4" t="str">
        <f>IFERROR(VLOOKUP(キャラシ!$A29,dict!$A$1:$F$676,3,FALSE),"")</f>
        <v/>
      </c>
      <c r="B4" t="str">
        <f>IF(キャラシ!$A29="矢止めの術","衣装術",IF(キャラシ!$A29="破術※","壊器術",IF(キャラシ!$A29="返し技","針術",IF(キャラシ!$A29="誘導","走法",IF($A4="※自由","絡繰術",IF($A4="※好きな器術","絡繰術",IF($A4="※好きな戦術","兵糧術",IF($A4="※好きな体術","騎乗術",IF($A4="※好きな忍術","生存術",IF($A4="※好きな謀術","医術",IF($A4="※好きな妖術","異形化",IF($A4="※好きな体術か忍術、もしくは召喚術","騎乗術",IF($A4="拷問術、骨法術、騎乗術","拷問術",IF($A4="縄術、封術","縄術",""))))))))))))))</f>
        <v/>
      </c>
      <c r="C4" t="str">
        <f>IF(キャラシ!$A29="矢止めの術","手練",IF(キャラシ!$A29="破術※","飛術",IF(キャラシ!$A29="返し技","身体操術",IF(キャラシ!$A29="誘導","遊芸",IF($A4="※自由","火術",IF($A4="※好きな器術","火術",IF($A4="※好きな戦術","鳥獣術",IF($A4="※好きな体術","砲術",IF($A4="※好きな忍術","潜伏術",IF($A4="※好きな謀術","毒術",IF($A4="※好きな妖術","召喚術",IF($A4="※好きな体術か忍術、もしくは召喚術","砲術",IF($A4="拷問術、骨法術、騎乗術","骨法術",IF($A4="縄術、封術","封術",""))))))))))))))</f>
        <v/>
      </c>
      <c r="D4" t="str">
        <f>IF(キャラシ!$A29="破術※","隠形術",IF(キャラシ!$A29="返し技","隠蔽術",IF(キャラシ!$A29="誘導","結界術",IF($A4="※自由","水術",IF($A4="※好きな器術","水術",IF($A4="※好きな戦術","野戦術",IF($A4="※好きな体術","手裏剣術",IF($A4="※好きな忍術","遁走術",IF($A4="※好きな謀術","罠術",IF($A4="※好きな妖術","死霊術",IF($A4="※好きな体術か忍術、もしくは召喚術","手裏剣術",IF($A4="拷問術、骨法術、騎乗術","騎乗術",""))))))))))))</f>
        <v/>
      </c>
      <c r="E4" t="str">
        <f>IF(キャラシ!$A29="破術※","遁走術",IF(キャラシ!$A29="返し技","罠術",IF($A4="※自由","針術",IF($A4="※好きな器術","針術",IF($A4="※好きな戦術","地の利",IF($A4="※好きな体術","手練",IF($A4="※好きな忍術","盗聴術",IF($A4="※好きな謀術","調査術",IF($A4="※好きな妖術","結界術",IF($A4="※好きな体術か忍術、もしくは召喚術","手練",""))))))))))</f>
        <v/>
      </c>
      <c r="F4" t="str">
        <f>IF(キャラシ!$A29="破術※","伝達術",IF(キャラシ!$A29="返し技","地の利",IF($A4="※自由","仕込み",IF($A4="※好きな器術","仕込み",IF($A4="※好きな戦術","意気",IF($A4="※好きな体術","身体操術",IF($A4="※好きな忍術","腹話術",IF($A4="※好きな謀術","詐術",IF($A4="※好きな妖術","封術",IF($A4="※好きな体術か忍術、もしくは召喚術","身体操術",""))))))))))</f>
        <v/>
      </c>
      <c r="G4" t="str">
        <f>IF(キャラシ!$A29="破術※","封術",IF(キャラシ!$A29="返し技","瞳術",IF($A4="※自由","衣装術",IF($A4="※好きな器術","衣装術",IF($A4="※好きな戦術","用兵術",IF($A4="※好きな体術","歩法",IF($A4="※好きな忍術","隠形術",IF($A4="※好きな謀術","対人術",IF($A4="※好きな妖術","言霊術",IF($A4="※好きな体術か忍術、もしくは召喚術","歩法",""))))))))))</f>
        <v/>
      </c>
      <c r="H4" t="str">
        <f t="shared" si="1"/>
        <v/>
      </c>
      <c r="I4" t="str">
        <f t="shared" si="2"/>
        <v/>
      </c>
      <c r="J4" t="str">
        <f t="shared" si="3"/>
        <v/>
      </c>
      <c r="K4" t="str">
        <f t="shared" si="4"/>
        <v/>
      </c>
      <c r="L4" t="str">
        <f t="shared" si="5"/>
        <v/>
      </c>
      <c r="M4" t="str">
        <f t="shared" si="6"/>
        <v/>
      </c>
      <c r="N4" t="str">
        <f t="shared" si="7"/>
        <v/>
      </c>
      <c r="O4" t="str">
        <f t="shared" si="8"/>
        <v/>
      </c>
      <c r="P4" t="str">
        <f t="shared" si="9"/>
        <v/>
      </c>
      <c r="Q4" t="str">
        <f t="shared" si="10"/>
        <v/>
      </c>
      <c r="R4" t="str">
        <f t="shared" si="11"/>
        <v/>
      </c>
      <c r="S4" t="str">
        <f t="shared" si="12"/>
        <v/>
      </c>
      <c r="T4" t="str">
        <f t="shared" si="13"/>
        <v/>
      </c>
      <c r="U4" t="str">
        <f t="shared" si="14"/>
        <v/>
      </c>
      <c r="V4" t="str">
        <f t="shared" si="15"/>
        <v/>
      </c>
      <c r="W4" t="str">
        <f t="shared" si="16"/>
        <v/>
      </c>
      <c r="X4" t="str">
        <f t="shared" si="17"/>
        <v/>
      </c>
      <c r="Y4" t="str">
        <f t="shared" si="18"/>
        <v/>
      </c>
      <c r="Z4" t="str">
        <f t="shared" si="18"/>
        <v/>
      </c>
      <c r="AA4" t="str">
        <f t="shared" si="18"/>
        <v/>
      </c>
      <c r="AB4" t="str">
        <f t="shared" si="18"/>
        <v/>
      </c>
      <c r="AC4" t="str">
        <f t="shared" si="18"/>
        <v/>
      </c>
      <c r="AD4" t="str">
        <f t="shared" si="18"/>
        <v/>
      </c>
      <c r="AE4" t="str">
        <f t="shared" si="18"/>
        <v/>
      </c>
      <c r="AF4" t="str">
        <f t="shared" si="18"/>
        <v/>
      </c>
      <c r="AG4" t="str">
        <f t="shared" si="18"/>
        <v/>
      </c>
      <c r="AH4" t="str">
        <f t="shared" si="18"/>
        <v/>
      </c>
      <c r="AI4" t="str">
        <f t="shared" si="18"/>
        <v/>
      </c>
      <c r="AJ4" t="str">
        <f t="shared" si="18"/>
        <v/>
      </c>
      <c r="AK4" t="str">
        <f t="shared" si="18"/>
        <v/>
      </c>
      <c r="AL4" t="str">
        <f t="shared" si="18"/>
        <v/>
      </c>
      <c r="AM4" t="str">
        <f t="shared" si="18"/>
        <v/>
      </c>
      <c r="AN4" t="str">
        <f t="shared" si="18"/>
        <v/>
      </c>
      <c r="AO4" t="str">
        <f t="shared" si="19"/>
        <v/>
      </c>
      <c r="AP4" t="str">
        <f t="shared" si="19"/>
        <v/>
      </c>
      <c r="AQ4" t="str">
        <f t="shared" si="19"/>
        <v/>
      </c>
      <c r="AR4" t="str">
        <f t="shared" si="19"/>
        <v/>
      </c>
      <c r="AS4" t="str">
        <f t="shared" si="19"/>
        <v/>
      </c>
      <c r="AT4" t="str">
        <f t="shared" si="19"/>
        <v/>
      </c>
      <c r="AU4" t="str">
        <f t="shared" si="19"/>
        <v/>
      </c>
      <c r="AV4" t="str">
        <f t="shared" si="19"/>
        <v/>
      </c>
      <c r="AW4" t="str">
        <f t="shared" si="19"/>
        <v/>
      </c>
      <c r="AX4" t="str">
        <f t="shared" si="19"/>
        <v/>
      </c>
      <c r="AY4" t="str">
        <f t="shared" si="19"/>
        <v/>
      </c>
      <c r="AZ4" t="str">
        <f t="shared" si="19"/>
        <v/>
      </c>
      <c r="BA4" t="str">
        <f t="shared" si="19"/>
        <v/>
      </c>
      <c r="BB4" t="str">
        <f t="shared" si="19"/>
        <v/>
      </c>
      <c r="BC4" t="str">
        <f t="shared" si="19"/>
        <v/>
      </c>
      <c r="BD4" t="str">
        <f t="shared" si="19"/>
        <v/>
      </c>
      <c r="BE4" t="str">
        <f t="shared" si="20"/>
        <v/>
      </c>
      <c r="BF4" t="str">
        <f t="shared" si="20"/>
        <v/>
      </c>
      <c r="BG4" t="str">
        <f t="shared" si="20"/>
        <v/>
      </c>
      <c r="BH4" t="str">
        <f t="shared" si="20"/>
        <v/>
      </c>
      <c r="BI4" t="str">
        <f t="shared" si="20"/>
        <v/>
      </c>
      <c r="BJ4" t="str">
        <f t="shared" si="20"/>
        <v/>
      </c>
      <c r="BK4" t="str">
        <f t="shared" si="20"/>
        <v/>
      </c>
      <c r="BL4" t="str">
        <f t="shared" si="20"/>
        <v/>
      </c>
      <c r="BM4" t="str">
        <f t="shared" si="20"/>
        <v/>
      </c>
      <c r="BN4" t="str">
        <f t="shared" si="20"/>
        <v/>
      </c>
      <c r="BO4" t="str">
        <f t="shared" si="20"/>
        <v/>
      </c>
      <c r="BP4" t="str">
        <f t="shared" si="21"/>
        <v xml:space="preserve"> </v>
      </c>
      <c r="BQ4" t="str">
        <f t="shared" si="21"/>
        <v xml:space="preserve"> </v>
      </c>
      <c r="BR4" t="str">
        <f t="shared" si="21"/>
        <v xml:space="preserve"> </v>
      </c>
    </row>
    <row r="5" spans="1:70">
      <c r="A5" t="str">
        <f>IFERROR(VLOOKUP(キャラシ!$A30,dict!$A$1:$F$676,3,FALSE),"")</f>
        <v/>
      </c>
      <c r="B5" t="str">
        <f>IF(キャラシ!$A30="矢止めの術","衣装術",IF(キャラシ!$A30="破術※","壊器術",IF(キャラシ!$A30="返し技","針術",IF(キャラシ!$A30="誘導","走法",IF($A5="※自由","絡繰術",IF($A5="※好きな器術","絡繰術",IF($A5="※好きな戦術","兵糧術",IF($A5="※好きな体術","騎乗術",IF($A5="※好きな忍術","生存術",IF($A5="※好きな謀術","医術",IF($A5="※好きな妖術","異形化",IF($A5="※好きな体術か忍術、もしくは召喚術","騎乗術",IF($A5="拷問術、骨法術、騎乗術","拷問術",IF($A5="縄術、封術","縄術",""))))))))))))))</f>
        <v/>
      </c>
      <c r="C5" t="str">
        <f>IF(キャラシ!$A30="矢止めの術","手練",IF(キャラシ!$A30="破術※","飛術",IF(キャラシ!$A30="返し技","身体操術",IF(キャラシ!$A30="誘導","遊芸",IF($A5="※自由","火術",IF($A5="※好きな器術","火術",IF($A5="※好きな戦術","鳥獣術",IF($A5="※好きな体術","砲術",IF($A5="※好きな忍術","潜伏術",IF($A5="※好きな謀術","毒術",IF($A5="※好きな妖術","召喚術",IF($A5="※好きな体術か忍術、もしくは召喚術","砲術",IF($A5="拷問術、骨法術、騎乗術","骨法術",IF($A5="縄術、封術","封術",""))))))))))))))</f>
        <v/>
      </c>
      <c r="D5" t="str">
        <f>IF(キャラシ!$A30="破術※","隠形術",IF(キャラシ!$A30="返し技","隠蔽術",IF(キャラシ!$A30="誘導","結界術",IF($A5="※自由","水術",IF($A5="※好きな器術","水術",IF($A5="※好きな戦術","野戦術",IF($A5="※好きな体術","手裏剣術",IF($A5="※好きな忍術","遁走術",IF($A5="※好きな謀術","罠術",IF($A5="※好きな妖術","死霊術",IF($A5="※好きな体術か忍術、もしくは召喚術","手裏剣術",IF($A5="拷問術、骨法術、騎乗術","騎乗術",""))))))))))))</f>
        <v/>
      </c>
      <c r="E5" t="str">
        <f>IF(キャラシ!$A30="破術※","遁走術",IF(キャラシ!$A30="返し技","罠術",IF($A5="※自由","針術",IF($A5="※好きな器術","針術",IF($A5="※好きな戦術","地の利",IF($A5="※好きな体術","手練",IF($A5="※好きな忍術","盗聴術",IF($A5="※好きな謀術","調査術",IF($A5="※好きな妖術","結界術",IF($A5="※好きな体術か忍術、もしくは召喚術","手練",""))))))))))</f>
        <v/>
      </c>
      <c r="F5" t="str">
        <f>IF(キャラシ!$A30="破術※","伝達術",IF(キャラシ!$A30="返し技","地の利",IF($A5="※自由","仕込み",IF($A5="※好きな器術","仕込み",IF($A5="※好きな戦術","意気",IF($A5="※好きな体術","身体操術",IF($A5="※好きな忍術","腹話術",IF($A5="※好きな謀術","詐術",IF($A5="※好きな妖術","封術",IF($A5="※好きな体術か忍術、もしくは召喚術","身体操術",""))))))))))</f>
        <v/>
      </c>
      <c r="G5" t="str">
        <f>IF(キャラシ!$A30="破術※","封術",IF(キャラシ!$A30="返し技","瞳術",IF($A5="※自由","衣装術",IF($A5="※好きな器術","衣装術",IF($A5="※好きな戦術","用兵術",IF($A5="※好きな体術","歩法",IF($A5="※好きな忍術","隠形術",IF($A5="※好きな謀術","対人術",IF($A5="※好きな妖術","言霊術",IF($A5="※好きな体術か忍術、もしくは召喚術","歩法",""))))))))))</f>
        <v/>
      </c>
      <c r="H5" t="str">
        <f t="shared" si="1"/>
        <v/>
      </c>
      <c r="I5" t="str">
        <f t="shared" si="2"/>
        <v/>
      </c>
      <c r="J5" t="str">
        <f t="shared" si="3"/>
        <v/>
      </c>
      <c r="K5" t="str">
        <f t="shared" si="4"/>
        <v/>
      </c>
      <c r="L5" t="str">
        <f t="shared" si="5"/>
        <v/>
      </c>
      <c r="M5" t="str">
        <f t="shared" si="6"/>
        <v/>
      </c>
      <c r="N5" t="str">
        <f t="shared" si="7"/>
        <v/>
      </c>
      <c r="O5" t="str">
        <f t="shared" si="8"/>
        <v/>
      </c>
      <c r="P5" t="str">
        <f t="shared" si="9"/>
        <v/>
      </c>
      <c r="Q5" t="str">
        <f t="shared" si="10"/>
        <v/>
      </c>
      <c r="R5" t="str">
        <f t="shared" si="11"/>
        <v/>
      </c>
      <c r="S5" t="str">
        <f t="shared" si="12"/>
        <v/>
      </c>
      <c r="T5" t="str">
        <f t="shared" si="13"/>
        <v/>
      </c>
      <c r="U5" t="str">
        <f t="shared" si="14"/>
        <v/>
      </c>
      <c r="V5" t="str">
        <f t="shared" si="15"/>
        <v/>
      </c>
      <c r="W5" t="str">
        <f t="shared" si="16"/>
        <v/>
      </c>
      <c r="X5" t="str">
        <f t="shared" si="17"/>
        <v/>
      </c>
      <c r="Y5" t="str">
        <f t="shared" si="18"/>
        <v/>
      </c>
      <c r="Z5" t="str">
        <f t="shared" si="18"/>
        <v/>
      </c>
      <c r="AA5" t="str">
        <f t="shared" si="18"/>
        <v/>
      </c>
      <c r="AB5" t="str">
        <f t="shared" si="18"/>
        <v/>
      </c>
      <c r="AC5" t="str">
        <f t="shared" si="18"/>
        <v/>
      </c>
      <c r="AD5" t="str">
        <f t="shared" si="18"/>
        <v/>
      </c>
      <c r="AE5" t="str">
        <f t="shared" si="18"/>
        <v/>
      </c>
      <c r="AF5" t="str">
        <f t="shared" si="18"/>
        <v/>
      </c>
      <c r="AG5" t="str">
        <f t="shared" si="18"/>
        <v/>
      </c>
      <c r="AH5" t="str">
        <f t="shared" si="18"/>
        <v/>
      </c>
      <c r="AI5" t="str">
        <f t="shared" si="18"/>
        <v/>
      </c>
      <c r="AJ5" t="str">
        <f t="shared" si="18"/>
        <v/>
      </c>
      <c r="AK5" t="str">
        <f t="shared" si="18"/>
        <v/>
      </c>
      <c r="AL5" t="str">
        <f t="shared" si="18"/>
        <v/>
      </c>
      <c r="AM5" t="str">
        <f t="shared" si="18"/>
        <v/>
      </c>
      <c r="AN5" t="str">
        <f t="shared" si="18"/>
        <v/>
      </c>
      <c r="AO5" t="str">
        <f t="shared" si="19"/>
        <v/>
      </c>
      <c r="AP5" t="str">
        <f t="shared" si="19"/>
        <v/>
      </c>
      <c r="AQ5" t="str">
        <f t="shared" si="19"/>
        <v/>
      </c>
      <c r="AR5" t="str">
        <f t="shared" si="19"/>
        <v/>
      </c>
      <c r="AS5" t="str">
        <f t="shared" si="19"/>
        <v/>
      </c>
      <c r="AT5" t="str">
        <f t="shared" si="19"/>
        <v/>
      </c>
      <c r="AU5" t="str">
        <f t="shared" si="19"/>
        <v/>
      </c>
      <c r="AV5" t="str">
        <f t="shared" si="19"/>
        <v/>
      </c>
      <c r="AW5" t="str">
        <f t="shared" si="19"/>
        <v/>
      </c>
      <c r="AX5" t="str">
        <f t="shared" si="19"/>
        <v/>
      </c>
      <c r="AY5" t="str">
        <f t="shared" si="19"/>
        <v/>
      </c>
      <c r="AZ5" t="str">
        <f t="shared" si="19"/>
        <v/>
      </c>
      <c r="BA5" t="str">
        <f t="shared" si="19"/>
        <v/>
      </c>
      <c r="BB5" t="str">
        <f t="shared" si="19"/>
        <v/>
      </c>
      <c r="BC5" t="str">
        <f t="shared" si="19"/>
        <v/>
      </c>
      <c r="BD5" t="str">
        <f t="shared" si="19"/>
        <v/>
      </c>
      <c r="BE5" t="str">
        <f t="shared" si="20"/>
        <v/>
      </c>
      <c r="BF5" t="str">
        <f t="shared" si="20"/>
        <v/>
      </c>
      <c r="BG5" t="str">
        <f t="shared" si="20"/>
        <v/>
      </c>
      <c r="BH5" t="str">
        <f t="shared" si="20"/>
        <v/>
      </c>
      <c r="BI5" t="str">
        <f t="shared" si="20"/>
        <v/>
      </c>
      <c r="BJ5" t="str">
        <f t="shared" si="20"/>
        <v/>
      </c>
      <c r="BK5" t="str">
        <f t="shared" si="20"/>
        <v/>
      </c>
      <c r="BL5" t="str">
        <f t="shared" si="20"/>
        <v/>
      </c>
      <c r="BM5" t="str">
        <f t="shared" si="20"/>
        <v/>
      </c>
      <c r="BN5" t="str">
        <f t="shared" si="20"/>
        <v/>
      </c>
      <c r="BO5" t="str">
        <f t="shared" si="20"/>
        <v/>
      </c>
      <c r="BP5" t="str">
        <f t="shared" si="21"/>
        <v xml:space="preserve"> </v>
      </c>
      <c r="BQ5" t="str">
        <f t="shared" si="21"/>
        <v xml:space="preserve"> </v>
      </c>
      <c r="BR5" t="str">
        <f t="shared" si="21"/>
        <v xml:space="preserve"> </v>
      </c>
    </row>
    <row r="6" spans="1:70">
      <c r="A6" t="str">
        <f>IFERROR(VLOOKUP(キャラシ!$A31,dict!$A$1:$F$676,3,FALSE),"")</f>
        <v/>
      </c>
      <c r="B6" t="str">
        <f>IF(キャラシ!$A31="矢止めの術","衣装術",IF(キャラシ!$A31="破術※","壊器術",IF(キャラシ!$A31="返し技","針術",IF(キャラシ!$A31="誘導","走法",IF($A6="※自由","絡繰術",IF($A6="※好きな器術","絡繰術",IF($A6="※好きな戦術","兵糧術",IF($A6="※好きな体術","騎乗術",IF($A6="※好きな忍術","生存術",IF($A6="※好きな謀術","医術",IF($A6="※好きな妖術","異形化",IF($A6="※好きな体術か忍術、もしくは召喚術","騎乗術",IF($A6="拷問術、骨法術、騎乗術","拷問術",IF($A6="縄術、封術","縄術",""))))))))))))))</f>
        <v/>
      </c>
      <c r="C6" t="str">
        <f>IF(キャラシ!$A31="矢止めの術","手練",IF(キャラシ!$A31="破術※","飛術",IF(キャラシ!$A31="返し技","身体操術",IF(キャラシ!$A31="誘導","遊芸",IF($A6="※自由","火術",IF($A6="※好きな器術","火術",IF($A6="※好きな戦術","鳥獣術",IF($A6="※好きな体術","砲術",IF($A6="※好きな忍術","潜伏術",IF($A6="※好きな謀術","毒術",IF($A6="※好きな妖術","召喚術",IF($A6="※好きな体術か忍術、もしくは召喚術","砲術",IF($A6="拷問術、骨法術、騎乗術","骨法術",IF($A6="縄術、封術","封術",""))))))))))))))</f>
        <v/>
      </c>
      <c r="D6" t="str">
        <f>IF(キャラシ!$A31="破術※","隠形術",IF(キャラシ!$A31="返し技","隠蔽術",IF(キャラシ!$A31="誘導","結界術",IF($A6="※自由","水術",IF($A6="※好きな器術","水術",IF($A6="※好きな戦術","野戦術",IF($A6="※好きな体術","手裏剣術",IF($A6="※好きな忍術","遁走術",IF($A6="※好きな謀術","罠術",IF($A6="※好きな妖術","死霊術",IF($A6="※好きな体術か忍術、もしくは召喚術","手裏剣術",IF($A6="拷問術、骨法術、騎乗術","騎乗術",""))))))))))))</f>
        <v/>
      </c>
      <c r="E6" t="str">
        <f>IF(キャラシ!$A31="破術※","遁走術",IF(キャラシ!$A31="返し技","罠術",IF($A6="※自由","針術",IF($A6="※好きな器術","針術",IF($A6="※好きな戦術","地の利",IF($A6="※好きな体術","手練",IF($A6="※好きな忍術","盗聴術",IF($A6="※好きな謀術","調査術",IF($A6="※好きな妖術","結界術",IF($A6="※好きな体術か忍術、もしくは召喚術","手練",""))))))))))</f>
        <v/>
      </c>
      <c r="F6" t="str">
        <f>IF(キャラシ!$A31="破術※","伝達術",IF(キャラシ!$A31="返し技","地の利",IF($A6="※自由","仕込み",IF($A6="※好きな器術","仕込み",IF($A6="※好きな戦術","意気",IF($A6="※好きな体術","身体操術",IF($A6="※好きな忍術","腹話術",IF($A6="※好きな謀術","詐術",IF($A6="※好きな妖術","封術",IF($A6="※好きな体術か忍術、もしくは召喚術","身体操術",""))))))))))</f>
        <v/>
      </c>
      <c r="G6" t="str">
        <f>IF(キャラシ!$A31="破術※","封術",IF(キャラシ!$A31="返し技","瞳術",IF($A6="※自由","衣装術",IF($A6="※好きな器術","衣装術",IF($A6="※好きな戦術","用兵術",IF($A6="※好きな体術","歩法",IF($A6="※好きな忍術","隠形術",IF($A6="※好きな謀術","対人術",IF($A6="※好きな妖術","言霊術",IF($A6="※好きな体術か忍術、もしくは召喚術","歩法",""))))))))))</f>
        <v/>
      </c>
      <c r="H6" t="str">
        <f t="shared" si="1"/>
        <v/>
      </c>
      <c r="I6" t="str">
        <f t="shared" si="2"/>
        <v/>
      </c>
      <c r="J6" t="str">
        <f t="shared" si="3"/>
        <v/>
      </c>
      <c r="K6" t="str">
        <f t="shared" si="4"/>
        <v/>
      </c>
      <c r="L6" t="str">
        <f t="shared" si="5"/>
        <v/>
      </c>
      <c r="M6" t="str">
        <f t="shared" si="6"/>
        <v/>
      </c>
      <c r="N6" t="str">
        <f t="shared" si="7"/>
        <v/>
      </c>
      <c r="O6" t="str">
        <f t="shared" si="8"/>
        <v/>
      </c>
      <c r="P6" t="str">
        <f t="shared" si="9"/>
        <v/>
      </c>
      <c r="Q6" t="str">
        <f t="shared" si="10"/>
        <v/>
      </c>
      <c r="R6" t="str">
        <f t="shared" si="11"/>
        <v/>
      </c>
      <c r="S6" t="str">
        <f t="shared" si="12"/>
        <v/>
      </c>
      <c r="T6" t="str">
        <f t="shared" si="13"/>
        <v/>
      </c>
      <c r="U6" t="str">
        <f t="shared" si="14"/>
        <v/>
      </c>
      <c r="V6" t="str">
        <f t="shared" si="15"/>
        <v/>
      </c>
      <c r="W6" t="str">
        <f t="shared" si="16"/>
        <v/>
      </c>
      <c r="X6" t="str">
        <f t="shared" si="17"/>
        <v/>
      </c>
      <c r="Y6" t="str">
        <f t="shared" si="18"/>
        <v/>
      </c>
      <c r="Z6" t="str">
        <f t="shared" si="18"/>
        <v/>
      </c>
      <c r="AA6" t="str">
        <f t="shared" si="18"/>
        <v/>
      </c>
      <c r="AB6" t="str">
        <f t="shared" si="18"/>
        <v/>
      </c>
      <c r="AC6" t="str">
        <f t="shared" si="18"/>
        <v/>
      </c>
      <c r="AD6" t="str">
        <f t="shared" si="18"/>
        <v/>
      </c>
      <c r="AE6" t="str">
        <f t="shared" si="18"/>
        <v/>
      </c>
      <c r="AF6" t="str">
        <f t="shared" si="18"/>
        <v/>
      </c>
      <c r="AG6" t="str">
        <f t="shared" si="18"/>
        <v/>
      </c>
      <c r="AH6" t="str">
        <f t="shared" si="18"/>
        <v/>
      </c>
      <c r="AI6" t="str">
        <f t="shared" si="18"/>
        <v/>
      </c>
      <c r="AJ6" t="str">
        <f t="shared" si="18"/>
        <v/>
      </c>
      <c r="AK6" t="str">
        <f t="shared" si="18"/>
        <v/>
      </c>
      <c r="AL6" t="str">
        <f t="shared" si="18"/>
        <v/>
      </c>
      <c r="AM6" t="str">
        <f t="shared" si="18"/>
        <v/>
      </c>
      <c r="AN6" t="str">
        <f t="shared" si="18"/>
        <v/>
      </c>
      <c r="AO6" t="str">
        <f t="shared" si="19"/>
        <v/>
      </c>
      <c r="AP6" t="str">
        <f t="shared" si="19"/>
        <v/>
      </c>
      <c r="AQ6" t="str">
        <f t="shared" si="19"/>
        <v/>
      </c>
      <c r="AR6" t="str">
        <f t="shared" si="19"/>
        <v/>
      </c>
      <c r="AS6" t="str">
        <f t="shared" si="19"/>
        <v/>
      </c>
      <c r="AT6" t="str">
        <f t="shared" si="19"/>
        <v/>
      </c>
      <c r="AU6" t="str">
        <f t="shared" si="19"/>
        <v/>
      </c>
      <c r="AV6" t="str">
        <f t="shared" si="19"/>
        <v/>
      </c>
      <c r="AW6" t="str">
        <f t="shared" si="19"/>
        <v/>
      </c>
      <c r="AX6" t="str">
        <f t="shared" si="19"/>
        <v/>
      </c>
      <c r="AY6" t="str">
        <f t="shared" si="19"/>
        <v/>
      </c>
      <c r="AZ6" t="str">
        <f t="shared" si="19"/>
        <v/>
      </c>
      <c r="BA6" t="str">
        <f t="shared" si="19"/>
        <v/>
      </c>
      <c r="BB6" t="str">
        <f t="shared" si="19"/>
        <v/>
      </c>
      <c r="BC6" t="str">
        <f t="shared" si="19"/>
        <v/>
      </c>
      <c r="BD6" t="str">
        <f t="shared" si="19"/>
        <v/>
      </c>
      <c r="BE6" t="str">
        <f t="shared" si="20"/>
        <v/>
      </c>
      <c r="BF6" t="str">
        <f t="shared" si="20"/>
        <v/>
      </c>
      <c r="BG6" t="str">
        <f t="shared" si="20"/>
        <v/>
      </c>
      <c r="BH6" t="str">
        <f t="shared" si="20"/>
        <v/>
      </c>
      <c r="BI6" t="str">
        <f t="shared" si="20"/>
        <v/>
      </c>
      <c r="BJ6" t="str">
        <f t="shared" si="20"/>
        <v/>
      </c>
      <c r="BK6" t="str">
        <f t="shared" si="20"/>
        <v/>
      </c>
      <c r="BL6" t="str">
        <f t="shared" si="20"/>
        <v/>
      </c>
      <c r="BM6" t="str">
        <f t="shared" si="20"/>
        <v/>
      </c>
      <c r="BN6" t="str">
        <f t="shared" si="20"/>
        <v/>
      </c>
      <c r="BO6" t="str">
        <f t="shared" si="20"/>
        <v/>
      </c>
      <c r="BP6" t="str">
        <f t="shared" si="21"/>
        <v xml:space="preserve"> </v>
      </c>
      <c r="BQ6" t="str">
        <f t="shared" si="21"/>
        <v xml:space="preserve"> </v>
      </c>
      <c r="BR6" t="str">
        <f t="shared" si="21"/>
        <v xml:space="preserve"> </v>
      </c>
    </row>
    <row r="7" spans="1:70">
      <c r="A7" t="str">
        <f>IFERROR(VLOOKUP(キャラシ!$A32,dict!$A$1:$F$676,3,FALSE),"")</f>
        <v/>
      </c>
      <c r="B7" t="str">
        <f>IF(キャラシ!$A32="矢止めの術","衣装術",IF(キャラシ!$A32="破術※","壊器術",IF(キャラシ!$A32="返し技","針術",IF(キャラシ!$A32="誘導","走法",IF($A7="※自由","絡繰術",IF($A7="※好きな器術","絡繰術",IF($A7="※好きな戦術","兵糧術",IF($A7="※好きな体術","騎乗術",IF($A7="※好きな忍術","生存術",IF($A7="※好きな謀術","医術",IF($A7="※好きな妖術","異形化",IF($A7="※好きな体術か忍術、もしくは召喚術","騎乗術",IF($A7="拷問術、骨法術、騎乗術","拷問術",IF($A7="縄術、封術","縄術",""))))))))))))))</f>
        <v/>
      </c>
      <c r="C7" t="str">
        <f>IF(キャラシ!$A32="矢止めの術","手練",IF(キャラシ!$A32="破術※","飛術",IF(キャラシ!$A32="返し技","身体操術",IF(キャラシ!$A32="誘導","遊芸",IF($A7="※自由","火術",IF($A7="※好きな器術","火術",IF($A7="※好きな戦術","鳥獣術",IF($A7="※好きな体術","砲術",IF($A7="※好きな忍術","潜伏術",IF($A7="※好きな謀術","毒術",IF($A7="※好きな妖術","召喚術",IF($A7="※好きな体術か忍術、もしくは召喚術","砲術",IF($A7="拷問術、骨法術、騎乗術","骨法術",IF($A7="縄術、封術","封術",""))))))))))))))</f>
        <v/>
      </c>
      <c r="D7" t="str">
        <f>IF(キャラシ!$A32="破術※","隠形術",IF(キャラシ!$A32="返し技","隠蔽術",IF(キャラシ!$A32="誘導","結界術",IF($A7="※自由","水術",IF($A7="※好きな器術","水術",IF($A7="※好きな戦術","野戦術",IF($A7="※好きな体術","手裏剣術",IF($A7="※好きな忍術","遁走術",IF($A7="※好きな謀術","罠術",IF($A7="※好きな妖術","死霊術",IF($A7="※好きな体術か忍術、もしくは召喚術","手裏剣術",IF($A7="拷問術、骨法術、騎乗術","騎乗術",""))))))))))))</f>
        <v/>
      </c>
      <c r="E7" t="str">
        <f>IF(キャラシ!$A32="破術※","遁走術",IF(キャラシ!$A32="返し技","罠術",IF($A7="※自由","針術",IF($A7="※好きな器術","針術",IF($A7="※好きな戦術","地の利",IF($A7="※好きな体術","手練",IF($A7="※好きな忍術","盗聴術",IF($A7="※好きな謀術","調査術",IF($A7="※好きな妖術","結界術",IF($A7="※好きな体術か忍術、もしくは召喚術","手練",""))))))))))</f>
        <v/>
      </c>
      <c r="F7" t="str">
        <f>IF(キャラシ!$A32="破術※","伝達術",IF(キャラシ!$A32="返し技","地の利",IF($A7="※自由","仕込み",IF($A7="※好きな器術","仕込み",IF($A7="※好きな戦術","意気",IF($A7="※好きな体術","身体操術",IF($A7="※好きな忍術","腹話術",IF($A7="※好きな謀術","詐術",IF($A7="※好きな妖術","封術",IF($A7="※好きな体術か忍術、もしくは召喚術","身体操術",""))))))))))</f>
        <v/>
      </c>
      <c r="G7" t="str">
        <f>IF(キャラシ!$A32="破術※","封術",IF(キャラシ!$A32="返し技","瞳術",IF($A7="※自由","衣装術",IF($A7="※好きな器術","衣装術",IF($A7="※好きな戦術","用兵術",IF($A7="※好きな体術","歩法",IF($A7="※好きな忍術","隠形術",IF($A7="※好きな謀術","対人術",IF($A7="※好きな妖術","言霊術",IF($A7="※好きな体術か忍術、もしくは召喚術","歩法",""))))))))))</f>
        <v/>
      </c>
      <c r="H7" t="str">
        <f t="shared" si="1"/>
        <v/>
      </c>
      <c r="I7" t="str">
        <f t="shared" si="2"/>
        <v/>
      </c>
      <c r="J7" t="str">
        <f t="shared" si="3"/>
        <v/>
      </c>
      <c r="K7" t="str">
        <f t="shared" si="4"/>
        <v/>
      </c>
      <c r="L7" t="str">
        <f t="shared" si="5"/>
        <v/>
      </c>
      <c r="M7" t="str">
        <f t="shared" si="6"/>
        <v/>
      </c>
      <c r="N7" t="str">
        <f t="shared" si="7"/>
        <v/>
      </c>
      <c r="O7" t="str">
        <f t="shared" si="8"/>
        <v/>
      </c>
      <c r="P7" t="str">
        <f t="shared" si="9"/>
        <v/>
      </c>
      <c r="Q7" t="str">
        <f t="shared" si="10"/>
        <v/>
      </c>
      <c r="R7" t="str">
        <f t="shared" si="11"/>
        <v/>
      </c>
      <c r="S7" t="str">
        <f t="shared" si="12"/>
        <v/>
      </c>
      <c r="T7" t="str">
        <f t="shared" si="13"/>
        <v/>
      </c>
      <c r="U7" t="str">
        <f t="shared" si="14"/>
        <v/>
      </c>
      <c r="V7" t="str">
        <f t="shared" si="15"/>
        <v/>
      </c>
      <c r="W7" t="str">
        <f t="shared" si="16"/>
        <v/>
      </c>
      <c r="X7" t="str">
        <f t="shared" si="17"/>
        <v/>
      </c>
      <c r="Y7" t="str">
        <f t="shared" si="18"/>
        <v/>
      </c>
      <c r="Z7" t="str">
        <f t="shared" si="18"/>
        <v/>
      </c>
      <c r="AA7" t="str">
        <f t="shared" si="18"/>
        <v/>
      </c>
      <c r="AB7" t="str">
        <f t="shared" si="18"/>
        <v/>
      </c>
      <c r="AC7" t="str">
        <f t="shared" si="18"/>
        <v/>
      </c>
      <c r="AD7" t="str">
        <f t="shared" si="18"/>
        <v/>
      </c>
      <c r="AE7" t="str">
        <f t="shared" si="18"/>
        <v/>
      </c>
      <c r="AF7" t="str">
        <f t="shared" si="18"/>
        <v/>
      </c>
      <c r="AG7" t="str">
        <f t="shared" si="18"/>
        <v/>
      </c>
      <c r="AH7" t="str">
        <f t="shared" si="18"/>
        <v/>
      </c>
      <c r="AI7" t="str">
        <f t="shared" si="18"/>
        <v/>
      </c>
      <c r="AJ7" t="str">
        <f t="shared" si="18"/>
        <v/>
      </c>
      <c r="AK7" t="str">
        <f t="shared" si="18"/>
        <v/>
      </c>
      <c r="AL7" t="str">
        <f t="shared" si="18"/>
        <v/>
      </c>
      <c r="AM7" t="str">
        <f t="shared" si="18"/>
        <v/>
      </c>
      <c r="AN7" t="str">
        <f t="shared" si="18"/>
        <v/>
      </c>
      <c r="AO7" t="str">
        <f t="shared" si="19"/>
        <v/>
      </c>
      <c r="AP7" t="str">
        <f t="shared" si="19"/>
        <v/>
      </c>
      <c r="AQ7" t="str">
        <f t="shared" si="19"/>
        <v/>
      </c>
      <c r="AR7" t="str">
        <f t="shared" si="19"/>
        <v/>
      </c>
      <c r="AS7" t="str">
        <f t="shared" si="19"/>
        <v/>
      </c>
      <c r="AT7" t="str">
        <f t="shared" si="19"/>
        <v/>
      </c>
      <c r="AU7" t="str">
        <f t="shared" si="19"/>
        <v/>
      </c>
      <c r="AV7" t="str">
        <f t="shared" si="19"/>
        <v/>
      </c>
      <c r="AW7" t="str">
        <f t="shared" si="19"/>
        <v/>
      </c>
      <c r="AX7" t="str">
        <f t="shared" si="19"/>
        <v/>
      </c>
      <c r="AY7" t="str">
        <f t="shared" si="19"/>
        <v/>
      </c>
      <c r="AZ7" t="str">
        <f t="shared" si="19"/>
        <v/>
      </c>
      <c r="BA7" t="str">
        <f t="shared" si="19"/>
        <v/>
      </c>
      <c r="BB7" t="str">
        <f t="shared" si="19"/>
        <v/>
      </c>
      <c r="BC7" t="str">
        <f t="shared" si="19"/>
        <v/>
      </c>
      <c r="BD7" t="str">
        <f t="shared" si="19"/>
        <v/>
      </c>
      <c r="BE7" t="str">
        <f t="shared" si="20"/>
        <v/>
      </c>
      <c r="BF7" t="str">
        <f t="shared" si="20"/>
        <v/>
      </c>
      <c r="BG7" t="str">
        <f t="shared" si="20"/>
        <v/>
      </c>
      <c r="BH7" t="str">
        <f t="shared" si="20"/>
        <v/>
      </c>
      <c r="BI7" t="str">
        <f t="shared" si="20"/>
        <v/>
      </c>
      <c r="BJ7" t="str">
        <f t="shared" si="20"/>
        <v/>
      </c>
      <c r="BK7" t="str">
        <f t="shared" si="20"/>
        <v/>
      </c>
      <c r="BL7" t="str">
        <f t="shared" si="20"/>
        <v/>
      </c>
      <c r="BM7" t="str">
        <f t="shared" si="20"/>
        <v/>
      </c>
      <c r="BN7" t="str">
        <f t="shared" si="20"/>
        <v/>
      </c>
      <c r="BO7" t="str">
        <f t="shared" si="20"/>
        <v/>
      </c>
      <c r="BP7" t="str">
        <f t="shared" si="21"/>
        <v xml:space="preserve"> </v>
      </c>
      <c r="BQ7" t="str">
        <f t="shared" si="21"/>
        <v xml:space="preserve"> </v>
      </c>
      <c r="BR7" t="str">
        <f t="shared" si="21"/>
        <v xml:space="preserve"> </v>
      </c>
    </row>
    <row r="8" spans="1:70">
      <c r="A8" t="str">
        <f>IFERROR(VLOOKUP(キャラシ!$A33,dict!$A$1:$F$676,3,FALSE),"")</f>
        <v/>
      </c>
      <c r="B8" t="str">
        <f>IF(キャラシ!$A33="矢止めの術","衣装術",IF(キャラシ!$A33="破術※","壊器術",IF(キャラシ!$A33="返し技","針術",IF(キャラシ!$A33="誘導","走法",IF($A8="※自由","絡繰術",IF($A8="※好きな器術","絡繰術",IF($A8="※好きな戦術","兵糧術",IF($A8="※好きな体術","騎乗術",IF($A8="※好きな忍術","生存術",IF($A8="※好きな謀術","医術",IF($A8="※好きな妖術","異形化",IF($A8="※好きな体術か忍術、もしくは召喚術","騎乗術",IF($A8="拷問術、骨法術、騎乗術","拷問術",IF($A8="縄術、封術","縄術",""))))))))))))))</f>
        <v/>
      </c>
      <c r="C8" t="str">
        <f>IF(キャラシ!$A33="矢止めの術","手練",IF(キャラシ!$A33="破術※","飛術",IF(キャラシ!$A33="返し技","身体操術",IF(キャラシ!$A33="誘導","遊芸",IF($A8="※自由","火術",IF($A8="※好きな器術","火術",IF($A8="※好きな戦術","鳥獣術",IF($A8="※好きな体術","砲術",IF($A8="※好きな忍術","潜伏術",IF($A8="※好きな謀術","毒術",IF($A8="※好きな妖術","召喚術",IF($A8="※好きな体術か忍術、もしくは召喚術","砲術",IF($A8="拷問術、骨法術、騎乗術","骨法術",IF($A8="縄術、封術","封術",""))))))))))))))</f>
        <v/>
      </c>
      <c r="D8" t="str">
        <f>IF(キャラシ!$A33="破術※","隠形術",IF(キャラシ!$A33="返し技","隠蔽術",IF(キャラシ!$A33="誘導","結界術",IF($A8="※自由","水術",IF($A8="※好きな器術","水術",IF($A8="※好きな戦術","野戦術",IF($A8="※好きな体術","手裏剣術",IF($A8="※好きな忍術","遁走術",IF($A8="※好きな謀術","罠術",IF($A8="※好きな妖術","死霊術",IF($A8="※好きな体術か忍術、もしくは召喚術","手裏剣術",IF($A8="拷問術、骨法術、騎乗術","騎乗術",""))))))))))))</f>
        <v/>
      </c>
      <c r="E8" t="str">
        <f>IF(キャラシ!$A33="破術※","遁走術",IF(キャラシ!$A33="返し技","罠術",IF($A8="※自由","針術",IF($A8="※好きな器術","針術",IF($A8="※好きな戦術","地の利",IF($A8="※好きな体術","手練",IF($A8="※好きな忍術","盗聴術",IF($A8="※好きな謀術","調査術",IF($A8="※好きな妖術","結界術",IF($A8="※好きな体術か忍術、もしくは召喚術","手練",""))))))))))</f>
        <v/>
      </c>
      <c r="F8" t="str">
        <f>IF(キャラシ!$A33="破術※","伝達術",IF(キャラシ!$A33="返し技","地の利",IF($A8="※自由","仕込み",IF($A8="※好きな器術","仕込み",IF($A8="※好きな戦術","意気",IF($A8="※好きな体術","身体操術",IF($A8="※好きな忍術","腹話術",IF($A8="※好きな謀術","詐術",IF($A8="※好きな妖術","封術",IF($A8="※好きな体術か忍術、もしくは召喚術","身体操術",""))))))))))</f>
        <v/>
      </c>
      <c r="G8" t="str">
        <f>IF(キャラシ!$A33="破術※","封術",IF(キャラシ!$A33="返し技","瞳術",IF($A8="※自由","衣装術",IF($A8="※好きな器術","衣装術",IF($A8="※好きな戦術","用兵術",IF($A8="※好きな体術","歩法",IF($A8="※好きな忍術","隠形術",IF($A8="※好きな謀術","対人術",IF($A8="※好きな妖術","言霊術",IF($A8="※好きな体術か忍術、もしくは召喚術","歩法",""))))))))))</f>
        <v/>
      </c>
      <c r="H8" t="str">
        <f t="shared" si="1"/>
        <v/>
      </c>
      <c r="I8" t="str">
        <f t="shared" si="2"/>
        <v/>
      </c>
      <c r="J8" t="str">
        <f t="shared" si="3"/>
        <v/>
      </c>
      <c r="K8" t="str">
        <f t="shared" si="4"/>
        <v/>
      </c>
      <c r="L8" t="str">
        <f t="shared" si="5"/>
        <v/>
      </c>
      <c r="M8" t="str">
        <f t="shared" si="6"/>
        <v/>
      </c>
      <c r="N8" t="str">
        <f t="shared" si="7"/>
        <v/>
      </c>
      <c r="O8" t="str">
        <f t="shared" si="8"/>
        <v/>
      </c>
      <c r="P8" t="str">
        <f t="shared" si="9"/>
        <v/>
      </c>
      <c r="Q8" t="str">
        <f t="shared" si="10"/>
        <v/>
      </c>
      <c r="R8" t="str">
        <f t="shared" si="11"/>
        <v/>
      </c>
      <c r="S8" t="str">
        <f t="shared" si="12"/>
        <v/>
      </c>
      <c r="T8" t="str">
        <f t="shared" si="13"/>
        <v/>
      </c>
      <c r="U8" t="str">
        <f t="shared" si="14"/>
        <v/>
      </c>
      <c r="V8" t="str">
        <f t="shared" si="15"/>
        <v/>
      </c>
      <c r="W8" t="str">
        <f t="shared" si="16"/>
        <v/>
      </c>
      <c r="X8" t="str">
        <f t="shared" si="17"/>
        <v/>
      </c>
      <c r="Y8" t="str">
        <f t="shared" si="18"/>
        <v/>
      </c>
      <c r="Z8" t="str">
        <f t="shared" si="18"/>
        <v/>
      </c>
      <c r="AA8" t="str">
        <f t="shared" si="18"/>
        <v/>
      </c>
      <c r="AB8" t="str">
        <f t="shared" si="18"/>
        <v/>
      </c>
      <c r="AC8" t="str">
        <f t="shared" si="18"/>
        <v/>
      </c>
      <c r="AD8" t="str">
        <f t="shared" si="18"/>
        <v/>
      </c>
      <c r="AE8" t="str">
        <f t="shared" si="18"/>
        <v/>
      </c>
      <c r="AF8" t="str">
        <f t="shared" si="18"/>
        <v/>
      </c>
      <c r="AG8" t="str">
        <f t="shared" si="18"/>
        <v/>
      </c>
      <c r="AH8" t="str">
        <f t="shared" si="18"/>
        <v/>
      </c>
      <c r="AI8" t="str">
        <f t="shared" si="18"/>
        <v/>
      </c>
      <c r="AJ8" t="str">
        <f t="shared" si="18"/>
        <v/>
      </c>
      <c r="AK8" t="str">
        <f t="shared" si="18"/>
        <v/>
      </c>
      <c r="AL8" t="str">
        <f t="shared" si="18"/>
        <v/>
      </c>
      <c r="AM8" t="str">
        <f t="shared" si="18"/>
        <v/>
      </c>
      <c r="AN8" t="str">
        <f t="shared" si="18"/>
        <v/>
      </c>
      <c r="AO8" t="str">
        <f t="shared" si="19"/>
        <v/>
      </c>
      <c r="AP8" t="str">
        <f t="shared" si="19"/>
        <v/>
      </c>
      <c r="AQ8" t="str">
        <f t="shared" si="19"/>
        <v/>
      </c>
      <c r="AR8" t="str">
        <f t="shared" si="19"/>
        <v/>
      </c>
      <c r="AS8" t="str">
        <f t="shared" si="19"/>
        <v/>
      </c>
      <c r="AT8" t="str">
        <f t="shared" si="19"/>
        <v/>
      </c>
      <c r="AU8" t="str">
        <f t="shared" si="19"/>
        <v/>
      </c>
      <c r="AV8" t="str">
        <f t="shared" si="19"/>
        <v/>
      </c>
      <c r="AW8" t="str">
        <f t="shared" si="19"/>
        <v/>
      </c>
      <c r="AX8" t="str">
        <f t="shared" si="19"/>
        <v/>
      </c>
      <c r="AY8" t="str">
        <f t="shared" si="19"/>
        <v/>
      </c>
      <c r="AZ8" t="str">
        <f t="shared" si="19"/>
        <v/>
      </c>
      <c r="BA8" t="str">
        <f t="shared" si="19"/>
        <v/>
      </c>
      <c r="BB8" t="str">
        <f t="shared" si="19"/>
        <v/>
      </c>
      <c r="BC8" t="str">
        <f t="shared" si="19"/>
        <v/>
      </c>
      <c r="BD8" t="str">
        <f t="shared" si="19"/>
        <v/>
      </c>
      <c r="BE8" t="str">
        <f t="shared" si="20"/>
        <v/>
      </c>
      <c r="BF8" t="str">
        <f t="shared" si="20"/>
        <v/>
      </c>
      <c r="BG8" t="str">
        <f t="shared" si="20"/>
        <v/>
      </c>
      <c r="BH8" t="str">
        <f t="shared" si="20"/>
        <v/>
      </c>
      <c r="BI8" t="str">
        <f t="shared" si="20"/>
        <v/>
      </c>
      <c r="BJ8" t="str">
        <f t="shared" si="20"/>
        <v/>
      </c>
      <c r="BK8" t="str">
        <f t="shared" si="20"/>
        <v/>
      </c>
      <c r="BL8" t="str">
        <f t="shared" si="20"/>
        <v/>
      </c>
      <c r="BM8" t="str">
        <f t="shared" si="20"/>
        <v/>
      </c>
      <c r="BN8" t="str">
        <f t="shared" si="20"/>
        <v/>
      </c>
      <c r="BO8" t="str">
        <f t="shared" si="20"/>
        <v/>
      </c>
      <c r="BP8" t="str">
        <f t="shared" si="21"/>
        <v xml:space="preserve"> </v>
      </c>
      <c r="BQ8" t="str">
        <f t="shared" si="21"/>
        <v xml:space="preserve"> </v>
      </c>
      <c r="BR8" t="str">
        <f t="shared" si="21"/>
        <v xml:space="preserve"> </v>
      </c>
    </row>
    <row r="9" spans="1:70">
      <c r="A9" t="str">
        <f>IFERROR(VLOOKUP(キャラシ!$A34,dict!$A$1:$F$676,3,FALSE),"")</f>
        <v/>
      </c>
      <c r="B9" t="str">
        <f>IF(キャラシ!$A34="矢止めの術","衣装術",IF(キャラシ!$A34="破術※","壊器術",IF(キャラシ!$A34="返し技","針術",IF(キャラシ!$A34="誘導","走法",IF($A9="※自由","絡繰術",IF($A9="※好きな器術","絡繰術",IF($A9="※好きな戦術","兵糧術",IF($A9="※好きな体術","騎乗術",IF($A9="※好きな忍術","生存術",IF($A9="※好きな謀術","医術",IF($A9="※好きな妖術","異形化",IF($A9="※好きな体術か忍術、もしくは召喚術","騎乗術",IF($A9="拷問術、骨法術、騎乗術","拷問術",IF($A9="縄術、封術","縄術",""))))))))))))))</f>
        <v/>
      </c>
      <c r="C9" t="str">
        <f>IF(キャラシ!$A34="矢止めの術","手練",IF(キャラシ!$A34="破術※","飛術",IF(キャラシ!$A34="返し技","身体操術",IF(キャラシ!$A34="誘導","遊芸",IF($A9="※自由","火術",IF($A9="※好きな器術","火術",IF($A9="※好きな戦術","鳥獣術",IF($A9="※好きな体術","砲術",IF($A9="※好きな忍術","潜伏術",IF($A9="※好きな謀術","毒術",IF($A9="※好きな妖術","召喚術",IF($A9="※好きな体術か忍術、もしくは召喚術","砲術",IF($A9="拷問術、骨法術、騎乗術","骨法術",IF($A9="縄術、封術","封術",""))))))))))))))</f>
        <v/>
      </c>
      <c r="D9" t="str">
        <f>IF(キャラシ!$A34="破術※","隠形術",IF(キャラシ!$A34="返し技","隠蔽術",IF(キャラシ!$A34="誘導","結界術",IF($A9="※自由","水術",IF($A9="※好きな器術","水術",IF($A9="※好きな戦術","野戦術",IF($A9="※好きな体術","手裏剣術",IF($A9="※好きな忍術","遁走術",IF($A9="※好きな謀術","罠術",IF($A9="※好きな妖術","死霊術",IF($A9="※好きな体術か忍術、もしくは召喚術","手裏剣術",IF($A9="拷問術、骨法術、騎乗術","騎乗術",""))))))))))))</f>
        <v/>
      </c>
      <c r="E9" t="str">
        <f>IF(キャラシ!$A34="破術※","遁走術",IF(キャラシ!$A34="返し技","罠術",IF($A9="※自由","針術",IF($A9="※好きな器術","針術",IF($A9="※好きな戦術","地の利",IF($A9="※好きな体術","手練",IF($A9="※好きな忍術","盗聴術",IF($A9="※好きな謀術","調査術",IF($A9="※好きな妖術","結界術",IF($A9="※好きな体術か忍術、もしくは召喚術","手練",""))))))))))</f>
        <v/>
      </c>
      <c r="F9" t="str">
        <f>IF(キャラシ!$A34="破術※","伝達術",IF(キャラシ!$A34="返し技","地の利",IF($A9="※自由","仕込み",IF($A9="※好きな器術","仕込み",IF($A9="※好きな戦術","意気",IF($A9="※好きな体術","身体操術",IF($A9="※好きな忍術","腹話術",IF($A9="※好きな謀術","詐術",IF($A9="※好きな妖術","封術",IF($A9="※好きな体術か忍術、もしくは召喚術","身体操術",""))))))))))</f>
        <v/>
      </c>
      <c r="G9" t="str">
        <f>IF(キャラシ!$A34="破術※","封術",IF(キャラシ!$A34="返し技","瞳術",IF($A9="※自由","衣装術",IF($A9="※好きな器術","衣装術",IF($A9="※好きな戦術","用兵術",IF($A9="※好きな体術","歩法",IF($A9="※好きな忍術","隠形術",IF($A9="※好きな謀術","対人術",IF($A9="※好きな妖術","言霊術",IF($A9="※好きな体術か忍術、もしくは召喚術","歩法",""))))))))))</f>
        <v/>
      </c>
      <c r="H9" t="str">
        <f t="shared" si="1"/>
        <v/>
      </c>
      <c r="I9" t="str">
        <f t="shared" si="2"/>
        <v/>
      </c>
      <c r="J9" t="str">
        <f t="shared" si="3"/>
        <v/>
      </c>
      <c r="K9" t="str">
        <f t="shared" si="4"/>
        <v/>
      </c>
      <c r="L9" t="str">
        <f t="shared" si="5"/>
        <v/>
      </c>
      <c r="M9" t="str">
        <f t="shared" si="6"/>
        <v/>
      </c>
      <c r="N9" t="str">
        <f t="shared" si="7"/>
        <v/>
      </c>
      <c r="O9" t="str">
        <f t="shared" si="8"/>
        <v/>
      </c>
      <c r="P9" t="str">
        <f t="shared" si="9"/>
        <v/>
      </c>
      <c r="Q9" t="str">
        <f t="shared" si="10"/>
        <v/>
      </c>
      <c r="R9" t="str">
        <f t="shared" si="11"/>
        <v/>
      </c>
      <c r="S9" t="str">
        <f t="shared" si="12"/>
        <v/>
      </c>
      <c r="T9" t="str">
        <f t="shared" si="13"/>
        <v/>
      </c>
      <c r="U9" t="str">
        <f t="shared" si="14"/>
        <v/>
      </c>
      <c r="V9" t="str">
        <f t="shared" si="15"/>
        <v/>
      </c>
      <c r="W9" t="str">
        <f t="shared" si="16"/>
        <v/>
      </c>
      <c r="X9" t="str">
        <f t="shared" si="17"/>
        <v/>
      </c>
      <c r="Y9" t="str">
        <f t="shared" si="18"/>
        <v/>
      </c>
      <c r="Z9" t="str">
        <f t="shared" si="18"/>
        <v/>
      </c>
      <c r="AA9" t="str">
        <f t="shared" si="18"/>
        <v/>
      </c>
      <c r="AB9" t="str">
        <f t="shared" si="18"/>
        <v/>
      </c>
      <c r="AC9" t="str">
        <f t="shared" si="18"/>
        <v/>
      </c>
      <c r="AD9" t="str">
        <f t="shared" si="18"/>
        <v/>
      </c>
      <c r="AE9" t="str">
        <f t="shared" si="18"/>
        <v/>
      </c>
      <c r="AF9" t="str">
        <f t="shared" si="18"/>
        <v/>
      </c>
      <c r="AG9" t="str">
        <f t="shared" si="18"/>
        <v/>
      </c>
      <c r="AH9" t="str">
        <f t="shared" si="18"/>
        <v/>
      </c>
      <c r="AI9" t="str">
        <f t="shared" si="18"/>
        <v/>
      </c>
      <c r="AJ9" t="str">
        <f t="shared" si="18"/>
        <v/>
      </c>
      <c r="AK9" t="str">
        <f t="shared" si="18"/>
        <v/>
      </c>
      <c r="AL9" t="str">
        <f t="shared" si="18"/>
        <v/>
      </c>
      <c r="AM9" t="str">
        <f t="shared" si="18"/>
        <v/>
      </c>
      <c r="AN9" t="str">
        <f t="shared" si="18"/>
        <v/>
      </c>
      <c r="AO9" t="str">
        <f t="shared" si="19"/>
        <v/>
      </c>
      <c r="AP9" t="str">
        <f t="shared" si="19"/>
        <v/>
      </c>
      <c r="AQ9" t="str">
        <f t="shared" si="19"/>
        <v/>
      </c>
      <c r="AR9" t="str">
        <f t="shared" si="19"/>
        <v/>
      </c>
      <c r="AS9" t="str">
        <f t="shared" si="19"/>
        <v/>
      </c>
      <c r="AT9" t="str">
        <f t="shared" si="19"/>
        <v/>
      </c>
      <c r="AU9" t="str">
        <f t="shared" si="19"/>
        <v/>
      </c>
      <c r="AV9" t="str">
        <f t="shared" si="19"/>
        <v/>
      </c>
      <c r="AW9" t="str">
        <f t="shared" si="19"/>
        <v/>
      </c>
      <c r="AX9" t="str">
        <f t="shared" si="19"/>
        <v/>
      </c>
      <c r="AY9" t="str">
        <f t="shared" si="19"/>
        <v/>
      </c>
      <c r="AZ9" t="str">
        <f t="shared" si="19"/>
        <v/>
      </c>
      <c r="BA9" t="str">
        <f t="shared" si="19"/>
        <v/>
      </c>
      <c r="BB9" t="str">
        <f t="shared" si="19"/>
        <v/>
      </c>
      <c r="BC9" t="str">
        <f t="shared" si="19"/>
        <v/>
      </c>
      <c r="BD9" t="str">
        <f t="shared" si="19"/>
        <v/>
      </c>
      <c r="BE9" t="str">
        <f t="shared" si="20"/>
        <v/>
      </c>
      <c r="BF9" t="str">
        <f t="shared" si="20"/>
        <v/>
      </c>
      <c r="BG9" t="str">
        <f t="shared" si="20"/>
        <v/>
      </c>
      <c r="BH9" t="str">
        <f t="shared" si="20"/>
        <v/>
      </c>
      <c r="BI9" t="str">
        <f t="shared" si="20"/>
        <v/>
      </c>
      <c r="BJ9" t="str">
        <f t="shared" si="20"/>
        <v/>
      </c>
      <c r="BK9" t="str">
        <f t="shared" si="20"/>
        <v/>
      </c>
      <c r="BL9" t="str">
        <f t="shared" si="20"/>
        <v/>
      </c>
      <c r="BM9" t="str">
        <f t="shared" si="20"/>
        <v/>
      </c>
      <c r="BN9" t="str">
        <f t="shared" si="20"/>
        <v/>
      </c>
      <c r="BO9" t="str">
        <f t="shared" si="20"/>
        <v/>
      </c>
      <c r="BP9" t="str">
        <f t="shared" si="21"/>
        <v xml:space="preserve"> </v>
      </c>
      <c r="BQ9" t="str">
        <f t="shared" si="21"/>
        <v xml:space="preserve"> </v>
      </c>
      <c r="BR9" t="str">
        <f t="shared" si="21"/>
        <v xml:space="preserve"> </v>
      </c>
    </row>
    <row r="10" spans="1:70">
      <c r="A10" t="str">
        <f>IFERROR(VLOOKUP(キャラシ!$A35,dict!$A$1:$F$640,3,FALSE),"")</f>
        <v/>
      </c>
      <c r="B10" t="s">
        <v>194</v>
      </c>
      <c r="C10" t="s">
        <v>141</v>
      </c>
      <c r="D10" t="s">
        <v>195</v>
      </c>
      <c r="E10" t="s">
        <v>196</v>
      </c>
      <c r="F10" t="s">
        <v>197</v>
      </c>
      <c r="G10" t="s">
        <v>193</v>
      </c>
      <c r="H10" t="s">
        <v>198</v>
      </c>
      <c r="I10" t="s">
        <v>199</v>
      </c>
      <c r="J10" t="s">
        <v>200</v>
      </c>
      <c r="K10" t="s">
        <v>191</v>
      </c>
      <c r="L10" t="s">
        <v>201</v>
      </c>
      <c r="M10" t="s">
        <v>144</v>
      </c>
      <c r="N10" t="s">
        <v>202</v>
      </c>
      <c r="O10" t="s">
        <v>203</v>
      </c>
      <c r="P10" t="s">
        <v>204</v>
      </c>
      <c r="Q10" t="s">
        <v>149</v>
      </c>
      <c r="R10" t="s">
        <v>205</v>
      </c>
      <c r="S10" t="s">
        <v>206</v>
      </c>
      <c r="T10" t="s">
        <v>207</v>
      </c>
      <c r="U10" t="s">
        <v>152</v>
      </c>
      <c r="V10" t="s">
        <v>208</v>
      </c>
      <c r="W10" t="s">
        <v>209</v>
      </c>
      <c r="X10" t="s">
        <v>210</v>
      </c>
      <c r="Y10" t="s">
        <v>211</v>
      </c>
      <c r="Z10" t="s">
        <v>137</v>
      </c>
      <c r="AA10" t="s">
        <v>157</v>
      </c>
      <c r="AB10" t="s">
        <v>161</v>
      </c>
      <c r="AC10" t="s">
        <v>192</v>
      </c>
      <c r="AD10" t="s">
        <v>212</v>
      </c>
      <c r="AE10" t="s">
        <v>213</v>
      </c>
      <c r="AF10" t="s">
        <v>164</v>
      </c>
      <c r="AG10" t="s">
        <v>214</v>
      </c>
      <c r="AH10" t="s">
        <v>215</v>
      </c>
      <c r="AI10" t="s">
        <v>216</v>
      </c>
      <c r="AJ10" t="s">
        <v>217</v>
      </c>
      <c r="AK10" t="s">
        <v>167</v>
      </c>
      <c r="AL10" t="s">
        <v>218</v>
      </c>
      <c r="AM10" t="s">
        <v>219</v>
      </c>
      <c r="AN10" t="s">
        <v>220</v>
      </c>
      <c r="AO10" t="s">
        <v>221</v>
      </c>
      <c r="AP10" t="s">
        <v>222</v>
      </c>
      <c r="AQ10" t="s">
        <v>223</v>
      </c>
      <c r="AR10" t="s">
        <v>224</v>
      </c>
      <c r="AS10" t="s">
        <v>170</v>
      </c>
      <c r="AT10" t="s">
        <v>225</v>
      </c>
      <c r="AU10" t="s">
        <v>226</v>
      </c>
      <c r="AV10" t="s">
        <v>227</v>
      </c>
      <c r="AW10" t="s">
        <v>228</v>
      </c>
      <c r="AX10" t="s">
        <v>173</v>
      </c>
      <c r="AY10" t="s">
        <v>229</v>
      </c>
      <c r="AZ10" t="s">
        <v>230</v>
      </c>
      <c r="BA10" t="s">
        <v>231</v>
      </c>
      <c r="BB10" t="s">
        <v>177</v>
      </c>
      <c r="BC10" t="s">
        <v>232</v>
      </c>
      <c r="BD10" t="s">
        <v>233</v>
      </c>
      <c r="BE10" t="s">
        <v>180</v>
      </c>
      <c r="BF10" t="s">
        <v>234</v>
      </c>
      <c r="BG10" t="s">
        <v>235</v>
      </c>
      <c r="BH10" t="s">
        <v>236</v>
      </c>
      <c r="BI10" t="s">
        <v>237</v>
      </c>
      <c r="BJ10" t="s">
        <v>183</v>
      </c>
      <c r="BK10" t="s">
        <v>238</v>
      </c>
      <c r="BL10" t="s">
        <v>239</v>
      </c>
      <c r="BM10" t="s">
        <v>186</v>
      </c>
      <c r="BN10" t="s">
        <v>240</v>
      </c>
      <c r="BO10" t="s">
        <v>241</v>
      </c>
    </row>
    <row r="12" spans="1:70">
      <c r="B12" t="s">
        <v>194</v>
      </c>
      <c r="C12" t="s">
        <v>144</v>
      </c>
      <c r="D12" t="s">
        <v>210</v>
      </c>
      <c r="E12" t="s">
        <v>216</v>
      </c>
      <c r="F12" t="s">
        <v>225</v>
      </c>
      <c r="G12" t="s">
        <v>180</v>
      </c>
    </row>
    <row r="13" spans="1:70">
      <c r="B13" t="s">
        <v>141</v>
      </c>
      <c r="C13" t="s">
        <v>202</v>
      </c>
      <c r="D13" t="s">
        <v>211</v>
      </c>
      <c r="E13" t="s">
        <v>217</v>
      </c>
      <c r="F13" t="s">
        <v>226</v>
      </c>
      <c r="G13" t="s">
        <v>234</v>
      </c>
    </row>
    <row r="14" spans="1:70">
      <c r="B14" t="s">
        <v>195</v>
      </c>
      <c r="C14" t="s">
        <v>203</v>
      </c>
      <c r="D14" t="s">
        <v>137</v>
      </c>
      <c r="E14" t="s">
        <v>167</v>
      </c>
      <c r="F14" t="s">
        <v>227</v>
      </c>
      <c r="G14" t="s">
        <v>235</v>
      </c>
    </row>
    <row r="15" spans="1:70">
      <c r="B15" t="s">
        <v>196</v>
      </c>
      <c r="C15" t="s">
        <v>204</v>
      </c>
      <c r="D15" t="s">
        <v>157</v>
      </c>
      <c r="E15" t="s">
        <v>218</v>
      </c>
      <c r="F15" t="s">
        <v>228</v>
      </c>
      <c r="G15" t="s">
        <v>236</v>
      </c>
    </row>
    <row r="16" spans="1:70">
      <c r="B16" t="s">
        <v>197</v>
      </c>
      <c r="C16" t="s">
        <v>149</v>
      </c>
      <c r="D16" t="s">
        <v>161</v>
      </c>
      <c r="E16" t="s">
        <v>219</v>
      </c>
      <c r="F16" t="s">
        <v>173</v>
      </c>
      <c r="G16" t="s">
        <v>237</v>
      </c>
    </row>
    <row r="17" spans="1:9">
      <c r="B17" t="s">
        <v>193</v>
      </c>
      <c r="C17" t="s">
        <v>205</v>
      </c>
      <c r="D17" t="s">
        <v>192</v>
      </c>
      <c r="E17" t="s">
        <v>220</v>
      </c>
      <c r="F17" t="s">
        <v>229</v>
      </c>
      <c r="G17" t="s">
        <v>183</v>
      </c>
    </row>
    <row r="18" spans="1:9">
      <c r="B18" t="s">
        <v>198</v>
      </c>
      <c r="C18" t="s">
        <v>206</v>
      </c>
      <c r="D18" t="s">
        <v>212</v>
      </c>
      <c r="E18" t="s">
        <v>221</v>
      </c>
      <c r="F18" t="s">
        <v>230</v>
      </c>
      <c r="G18" t="s">
        <v>238</v>
      </c>
    </row>
    <row r="19" spans="1:9">
      <c r="B19" t="s">
        <v>199</v>
      </c>
      <c r="C19" t="s">
        <v>207</v>
      </c>
      <c r="D19" t="s">
        <v>213</v>
      </c>
      <c r="E19" t="s">
        <v>222</v>
      </c>
      <c r="F19" t="s">
        <v>231</v>
      </c>
      <c r="G19" t="s">
        <v>239</v>
      </c>
    </row>
    <row r="20" spans="1:9">
      <c r="B20" t="s">
        <v>200</v>
      </c>
      <c r="C20" t="s">
        <v>152</v>
      </c>
      <c r="D20" t="s">
        <v>164</v>
      </c>
      <c r="E20" t="s">
        <v>223</v>
      </c>
      <c r="F20" t="s">
        <v>177</v>
      </c>
      <c r="G20" t="s">
        <v>186</v>
      </c>
    </row>
    <row r="21" spans="1:9">
      <c r="B21" t="s">
        <v>191</v>
      </c>
      <c r="C21" t="s">
        <v>208</v>
      </c>
      <c r="D21" t="s">
        <v>214</v>
      </c>
      <c r="E21" t="s">
        <v>224</v>
      </c>
      <c r="F21" t="s">
        <v>232</v>
      </c>
      <c r="G21" t="s">
        <v>240</v>
      </c>
    </row>
    <row r="22" spans="1:9">
      <c r="B22" t="s">
        <v>201</v>
      </c>
      <c r="C22" t="s">
        <v>209</v>
      </c>
      <c r="D22" t="s">
        <v>215</v>
      </c>
      <c r="E22" t="s">
        <v>170</v>
      </c>
      <c r="F22" t="s">
        <v>233</v>
      </c>
      <c r="G22" t="s">
        <v>241</v>
      </c>
    </row>
    <row r="24" spans="1:9">
      <c r="B24">
        <v>1</v>
      </c>
      <c r="C24">
        <v>2</v>
      </c>
      <c r="D24">
        <v>3</v>
      </c>
      <c r="E24">
        <v>4</v>
      </c>
      <c r="F24">
        <v>5</v>
      </c>
      <c r="G24">
        <v>6</v>
      </c>
      <c r="H24">
        <v>7</v>
      </c>
      <c r="I24">
        <v>8</v>
      </c>
    </row>
    <row r="25" spans="1:9">
      <c r="A25">
        <v>2</v>
      </c>
      <c r="B25" t="str">
        <f>IFERROR(IF(キャラシ!$A$27="",tokugi!$A131,HLOOKUP(キャラシ!$A$27,$A$130:$CN$234,$A25,FALSE)&amp;""),"")</f>
        <v>汎用―攻撃</v>
      </c>
      <c r="C25" t="str">
        <f>IFERROR(IF(キャラシ!$A$28="",tokugi!$A131,HLOOKUP(キャラシ!$A$28,$A$130:$CN$234,$A25,FALSE)&amp;""),"")</f>
        <v>汎用―攻撃</v>
      </c>
      <c r="D25" t="str">
        <f>IFERROR(IF(キャラシ!$A$29="",tokugi!$A131,HLOOKUP(キャラシ!$A$29,$A$130:$CN$234,$A25,FALSE)&amp;""),"")</f>
        <v>汎用―攻撃</v>
      </c>
      <c r="E25" t="str">
        <f>IFERROR(IF(キャラシ!$A$30="",tokugi!$A131,HLOOKUP(キャラシ!$A$30,$A$130:$CN$234,$A25,FALSE)&amp;""),"")</f>
        <v>汎用―攻撃</v>
      </c>
      <c r="F25" t="str">
        <f>IFERROR(IF(キャラシ!$A$31="",tokugi!$A131,HLOOKUP(キャラシ!$A$31,$A$130:$CN$234,$A25,FALSE)&amp;""),"")</f>
        <v>汎用―攻撃</v>
      </c>
      <c r="G25" t="str">
        <f>IFERROR(IF(キャラシ!$A$32="",tokugi!$A131,HLOOKUP(キャラシ!$A$32,$A$130:$CN$234,$A25,FALSE)&amp;""),"")</f>
        <v>汎用―攻撃</v>
      </c>
      <c r="H25" t="str">
        <f>IFERROR(IF(キャラシ!$A$33="",tokugi!$A131,HLOOKUP(キャラシ!$A$33,$A$130:$CN$234,$A25,FALSE)&amp;""),"")</f>
        <v>汎用―攻撃</v>
      </c>
      <c r="I25" t="str">
        <f>IFERROR(IF(キャラシ!$A$34="",tokugi!$A131,HLOOKUP(キャラシ!$A$34,$A$130:$CN$234,$A25,FALSE)&amp;""),"")</f>
        <v>汎用―攻撃</v>
      </c>
    </row>
    <row r="26" spans="1:9">
      <c r="A26">
        <v>3</v>
      </c>
      <c r="B26" t="str">
        <f>IFERROR(IF(キャラシ!$A$27="",tokugi!$A132,HLOOKUP(キャラシ!$A$27,$A$130:$CN$234,$A26,FALSE)&amp;""),"")</f>
        <v>汎用―サポート</v>
      </c>
      <c r="C26" t="str">
        <f>IFERROR(IF(キャラシ!$A$28="",tokugi!$A132,HLOOKUP(キャラシ!$A$28,$A$130:$CN$234,$A26,FALSE)&amp;""),"")</f>
        <v>汎用―サポート</v>
      </c>
      <c r="D26" t="str">
        <f>IFERROR(IF(キャラシ!$A$29="",tokugi!$A132,HLOOKUP(キャラシ!$A$29,$A$130:$CN$234,$A26,FALSE)&amp;""),"")</f>
        <v>汎用―サポート</v>
      </c>
      <c r="E26" t="str">
        <f>IFERROR(IF(キャラシ!$A$30="",tokugi!$A132,HLOOKUP(キャラシ!$A$30,$A$130:$CN$234,$A26,FALSE)&amp;""),"")</f>
        <v>汎用―サポート</v>
      </c>
      <c r="F26" t="str">
        <f>IFERROR(IF(キャラシ!$A$31="",tokugi!$A132,HLOOKUP(キャラシ!$A$31,$A$130:$CN$234,$A26,FALSE)&amp;""),"")</f>
        <v>汎用―サポート</v>
      </c>
      <c r="G26" t="str">
        <f>IFERROR(IF(キャラシ!$A$32="",tokugi!$A132,HLOOKUP(キャラシ!$A$32,$A$130:$CN$234,$A26,FALSE)&amp;""),"")</f>
        <v>汎用―サポート</v>
      </c>
      <c r="H26" t="str">
        <f>IFERROR(IF(キャラシ!$A$33="",tokugi!$A132,HLOOKUP(キャラシ!$A$33,$A$130:$CN$234,$A26,FALSE)&amp;""),"")</f>
        <v>汎用―サポート</v>
      </c>
      <c r="I26" t="str">
        <f>IFERROR(IF(キャラシ!$A$34="",tokugi!$A132,HLOOKUP(キャラシ!$A$34,$A$130:$CN$234,$A26,FALSE)&amp;""),"")</f>
        <v>汎用―サポート</v>
      </c>
    </row>
    <row r="27" spans="1:9">
      <c r="A27">
        <v>4</v>
      </c>
      <c r="B27" t="str">
        <f>IFERROR(IF(キャラシ!$A$27="",tokugi!$A133,HLOOKUP(キャラシ!$A$27,$A$130:$CN$234,$A27,FALSE)&amp;""),"")</f>
        <v>汎用―装備</v>
      </c>
      <c r="C27" t="str">
        <f>IFERROR(IF(キャラシ!$A$28="",tokugi!$A133,HLOOKUP(キャラシ!$A$28,$A$130:$CN$234,$A27,FALSE)&amp;""),"")</f>
        <v>汎用―装備</v>
      </c>
      <c r="D27" t="str">
        <f>IFERROR(IF(キャラシ!$A$29="",tokugi!$A133,HLOOKUP(キャラシ!$A$29,$A$130:$CN$234,$A27,FALSE)&amp;""),"")</f>
        <v>汎用―装備</v>
      </c>
      <c r="E27" t="str">
        <f>IFERROR(IF(キャラシ!$A$30="",tokugi!$A133,HLOOKUP(キャラシ!$A$30,$A$130:$CN$234,$A27,FALSE)&amp;""),"")</f>
        <v>汎用―装備</v>
      </c>
      <c r="F27" t="str">
        <f>IFERROR(IF(キャラシ!$A$31="",tokugi!$A133,HLOOKUP(キャラシ!$A$31,$A$130:$CN$234,$A27,FALSE)&amp;""),"")</f>
        <v>汎用―装備</v>
      </c>
      <c r="G27" t="str">
        <f>IFERROR(IF(キャラシ!$A$32="",tokugi!$A133,HLOOKUP(キャラシ!$A$32,$A$130:$CN$234,$A27,FALSE)&amp;""),"")</f>
        <v>汎用―装備</v>
      </c>
      <c r="H27" t="str">
        <f>IFERROR(IF(キャラシ!$A$33="",tokugi!$A133,HLOOKUP(キャラシ!$A$33,$A$130:$CN$234,$A27,FALSE)&amp;""),"")</f>
        <v>汎用―装備</v>
      </c>
      <c r="I27" t="str">
        <f>IFERROR(IF(キャラシ!$A$34="",tokugi!$A133,HLOOKUP(キャラシ!$A$34,$A$130:$CN$234,$A27,FALSE)&amp;""),"")</f>
        <v>汎用―装備</v>
      </c>
    </row>
    <row r="28" spans="1:9">
      <c r="A28">
        <v>5</v>
      </c>
      <c r="B28" t="str">
        <f>IFERROR(IF(キャラシ!$A$27="",tokugi!$A134,HLOOKUP(キャラシ!$A$27,$A$130:$CN$234,$A28,FALSE)&amp;""),"")</f>
        <v>――――――――</v>
      </c>
      <c r="C28" t="str">
        <f>IFERROR(IF(キャラシ!$A$28="",tokugi!$A134,HLOOKUP(キャラシ!$A$28,$A$130:$CN$234,$A28,FALSE)&amp;""),"")</f>
        <v>――――――――</v>
      </c>
      <c r="D28" t="str">
        <f>IFERROR(IF(キャラシ!$A$29="",tokugi!$A134,HLOOKUP(キャラシ!$A$29,$A$130:$CN$234,$A28,FALSE)&amp;""),"")</f>
        <v>――――――――</v>
      </c>
      <c r="E28" t="str">
        <f>IFERROR(IF(キャラシ!$A$30="",tokugi!$A134,HLOOKUP(キャラシ!$A$30,$A$130:$CN$234,$A28,FALSE)&amp;""),"")</f>
        <v>――――――――</v>
      </c>
      <c r="F28" t="str">
        <f>IFERROR(IF(キャラシ!$A$31="",tokugi!$A134,HLOOKUP(キャラシ!$A$31,$A$130:$CN$234,$A28,FALSE)&amp;""),"")</f>
        <v>――――――――</v>
      </c>
      <c r="G28" t="str">
        <f>IFERROR(IF(キャラシ!$A$32="",tokugi!$A134,HLOOKUP(キャラシ!$A$32,$A$130:$CN$234,$A28,FALSE)&amp;""),"")</f>
        <v>――――――――</v>
      </c>
      <c r="H28" t="str">
        <f>IFERROR(IF(キャラシ!$A$33="",tokugi!$A134,HLOOKUP(キャラシ!$A$33,$A$130:$CN$234,$A28,FALSE)&amp;""),"")</f>
        <v>――――――――</v>
      </c>
      <c r="I28" t="str">
        <f>IFERROR(IF(キャラシ!$A$34="",tokugi!$A134,HLOOKUP(キャラシ!$A$34,$A$130:$CN$234,$A28,FALSE)&amp;""),"")</f>
        <v>――――――――</v>
      </c>
    </row>
    <row r="29" spans="1:9">
      <c r="A29">
        <v>6</v>
      </c>
      <c r="B29" t="str">
        <f>IFERROR(IF(キャラシ!$A$27="",tokugi!$A135,HLOOKUP(キャラシ!$A$27,$A$130:$CN$234,$A29,FALSE)&amp;""),"")</f>
        <v>斜歯流派</v>
      </c>
      <c r="C29" t="str">
        <f>IFERROR(IF(キャラシ!$A$28="",tokugi!$A135,HLOOKUP(キャラシ!$A$28,$A$130:$CN$234,$A29,FALSE)&amp;""),"")</f>
        <v>斜歯流派</v>
      </c>
      <c r="D29" t="str">
        <f>IFERROR(IF(キャラシ!$A$29="",tokugi!$A135,HLOOKUP(キャラシ!$A$29,$A$130:$CN$234,$A29,FALSE)&amp;""),"")</f>
        <v>斜歯流派</v>
      </c>
      <c r="E29" t="str">
        <f>IFERROR(IF(キャラシ!$A$30="",tokugi!$A135,HLOOKUP(キャラシ!$A$30,$A$130:$CN$234,$A29,FALSE)&amp;""),"")</f>
        <v>斜歯流派</v>
      </c>
      <c r="F29" t="str">
        <f>IFERROR(IF(キャラシ!$A$31="",tokugi!$A135,HLOOKUP(キャラシ!$A$31,$A$130:$CN$234,$A29,FALSE)&amp;""),"")</f>
        <v>斜歯流派</v>
      </c>
      <c r="G29" t="str">
        <f>IFERROR(IF(キャラシ!$A$32="",tokugi!$A135,HLOOKUP(キャラシ!$A$32,$A$130:$CN$234,$A29,FALSE)&amp;""),"")</f>
        <v>斜歯流派</v>
      </c>
      <c r="H29" t="str">
        <f>IFERROR(IF(キャラシ!$A$33="",tokugi!$A135,HLOOKUP(キャラシ!$A$33,$A$130:$CN$234,$A29,FALSE)&amp;""),"")</f>
        <v>斜歯流派</v>
      </c>
      <c r="I29" t="str">
        <f>IFERROR(IF(キャラシ!$A$34="",tokugi!$A135,HLOOKUP(キャラシ!$A$34,$A$130:$CN$234,$A29,FALSE)&amp;""),"")</f>
        <v>斜歯流派</v>
      </c>
    </row>
    <row r="30" spans="1:9">
      <c r="A30">
        <v>7</v>
      </c>
      <c r="B30" t="str">
        <f>IFERROR(IF(キャラシ!$A$27="",tokugi!$A136,HLOOKUP(キャラシ!$A$27,$A$130:$CN$234,$A30,FALSE)&amp;""),"")</f>
        <v>斜歯秘伝</v>
      </c>
      <c r="C30" t="str">
        <f>IFERROR(IF(キャラシ!$A$28="",tokugi!$A136,HLOOKUP(キャラシ!$A$28,$A$130:$CN$234,$A30,FALSE)&amp;""),"")</f>
        <v>斜歯秘伝</v>
      </c>
      <c r="D30" t="str">
        <f>IFERROR(IF(キャラシ!$A$29="",tokugi!$A136,HLOOKUP(キャラシ!$A$29,$A$130:$CN$234,$A30,FALSE)&amp;""),"")</f>
        <v>斜歯秘伝</v>
      </c>
      <c r="E30" t="str">
        <f>IFERROR(IF(キャラシ!$A$30="",tokugi!$A136,HLOOKUP(キャラシ!$A$30,$A$130:$CN$234,$A30,FALSE)&amp;""),"")</f>
        <v>斜歯秘伝</v>
      </c>
      <c r="F30" t="str">
        <f>IFERROR(IF(キャラシ!$A$31="",tokugi!$A136,HLOOKUP(キャラシ!$A$31,$A$130:$CN$234,$A30,FALSE)&amp;""),"")</f>
        <v>斜歯秘伝</v>
      </c>
      <c r="G30" t="str">
        <f>IFERROR(IF(キャラシ!$A$32="",tokugi!$A136,HLOOKUP(キャラシ!$A$32,$A$130:$CN$234,$A30,FALSE)&amp;""),"")</f>
        <v>斜歯秘伝</v>
      </c>
      <c r="H30" t="str">
        <f>IFERROR(IF(キャラシ!$A$33="",tokugi!$A136,HLOOKUP(キャラシ!$A$33,$A$130:$CN$234,$A30,FALSE)&amp;""),"")</f>
        <v>斜歯秘伝</v>
      </c>
      <c r="I30" t="str">
        <f>IFERROR(IF(キャラシ!$A$34="",tokugi!$A136,HLOOKUP(キャラシ!$A$34,$A$130:$CN$234,$A30,FALSE)&amp;""),"")</f>
        <v>斜歯秘伝</v>
      </c>
    </row>
    <row r="31" spans="1:9">
      <c r="A31">
        <v>8</v>
      </c>
      <c r="B31" t="str">
        <f>IFERROR(IF(キャラシ!$A$27="",tokugi!$A137,HLOOKUP(キャラシ!$A$27,$A$130:$CN$234,$A31,FALSE)&amp;""),"")</f>
        <v>鍔鑿組</v>
      </c>
      <c r="C31" t="str">
        <f>IFERROR(IF(キャラシ!$A$28="",tokugi!$A137,HLOOKUP(キャラシ!$A$28,$A$130:$CN$234,$A31,FALSE)&amp;""),"")</f>
        <v>鍔鑿組</v>
      </c>
      <c r="D31" t="str">
        <f>IFERROR(IF(キャラシ!$A$29="",tokugi!$A137,HLOOKUP(キャラシ!$A$29,$A$130:$CN$234,$A31,FALSE)&amp;""),"")</f>
        <v>鍔鑿組</v>
      </c>
      <c r="E31" t="str">
        <f>IFERROR(IF(キャラシ!$A$30="",tokugi!$A137,HLOOKUP(キャラシ!$A$30,$A$130:$CN$234,$A31,FALSE)&amp;""),"")</f>
        <v>鍔鑿組</v>
      </c>
      <c r="F31" t="str">
        <f>IFERROR(IF(キャラシ!$A$31="",tokugi!$A137,HLOOKUP(キャラシ!$A$31,$A$130:$CN$234,$A31,FALSE)&amp;""),"")</f>
        <v>鍔鑿組</v>
      </c>
      <c r="G31" t="str">
        <f>IFERROR(IF(キャラシ!$A$32="",tokugi!$A137,HLOOKUP(キャラシ!$A$32,$A$130:$CN$234,$A31,FALSE)&amp;""),"")</f>
        <v>鍔鑿組</v>
      </c>
      <c r="H31" t="str">
        <f>IFERROR(IF(キャラシ!$A$33="",tokugi!$A137,HLOOKUP(キャラシ!$A$33,$A$130:$CN$234,$A31,FALSE)&amp;""),"")</f>
        <v>鍔鑿組</v>
      </c>
      <c r="I31" t="str">
        <f>IFERROR(IF(キャラシ!$A$34="",tokugi!$A137,HLOOKUP(キャラシ!$A$34,$A$130:$CN$234,$A31,FALSE)&amp;""),"")</f>
        <v>鍔鑿組</v>
      </c>
    </row>
    <row r="32" spans="1:9">
      <c r="A32">
        <v>9</v>
      </c>
      <c r="B32" t="str">
        <f>IFERROR(IF(キャラシ!$A$27="",tokugi!$A138,HLOOKUP(キャラシ!$A$27,$A$130:$CN$234,$A32,FALSE)&amp;""),"")</f>
        <v>大槌群</v>
      </c>
      <c r="C32" t="str">
        <f>IFERROR(IF(キャラシ!$A$28="",tokugi!$A138,HLOOKUP(キャラシ!$A$28,$A$130:$CN$234,$A32,FALSE)&amp;""),"")</f>
        <v>大槌群</v>
      </c>
      <c r="D32" t="str">
        <f>IFERROR(IF(キャラシ!$A$29="",tokugi!$A138,HLOOKUP(キャラシ!$A$29,$A$130:$CN$234,$A32,FALSE)&amp;""),"")</f>
        <v>大槌群</v>
      </c>
      <c r="E32" t="str">
        <f>IFERROR(IF(キャラシ!$A$30="",tokugi!$A138,HLOOKUP(キャラシ!$A$30,$A$130:$CN$234,$A32,FALSE)&amp;""),"")</f>
        <v>大槌群</v>
      </c>
      <c r="F32" t="str">
        <f>IFERROR(IF(キャラシ!$A$31="",tokugi!$A138,HLOOKUP(キャラシ!$A$31,$A$130:$CN$234,$A32,FALSE)&amp;""),"")</f>
        <v>大槌群</v>
      </c>
      <c r="G32" t="str">
        <f>IFERROR(IF(キャラシ!$A$32="",tokugi!$A138,HLOOKUP(キャラシ!$A$32,$A$130:$CN$234,$A32,FALSE)&amp;""),"")</f>
        <v>大槌群</v>
      </c>
      <c r="H32" t="str">
        <f>IFERROR(IF(キャラシ!$A$33="",tokugi!$A138,HLOOKUP(キャラシ!$A$33,$A$130:$CN$234,$A32,FALSE)&amp;""),"")</f>
        <v>大槌群</v>
      </c>
      <c r="I32" t="str">
        <f>IFERROR(IF(キャラシ!$A$34="",tokugi!$A138,HLOOKUP(キャラシ!$A$34,$A$130:$CN$234,$A32,FALSE)&amp;""),"")</f>
        <v>大槌群</v>
      </c>
    </row>
    <row r="33" spans="1:9">
      <c r="A33">
        <v>10</v>
      </c>
      <c r="B33" t="str">
        <f>IFERROR(IF(キャラシ!$A$27="",tokugi!$A139,HLOOKUP(キャラシ!$A$27,$A$130:$CN$234,$A33,FALSE)&amp;""),"")</f>
        <v>指矩班</v>
      </c>
      <c r="C33" t="str">
        <f>IFERROR(IF(キャラシ!$A$28="",tokugi!$A139,HLOOKUP(キャラシ!$A$28,$A$130:$CN$234,$A33,FALSE)&amp;""),"")</f>
        <v>指矩班</v>
      </c>
      <c r="D33" t="str">
        <f>IFERROR(IF(キャラシ!$A$29="",tokugi!$A139,HLOOKUP(キャラシ!$A$29,$A$130:$CN$234,$A33,FALSE)&amp;""),"")</f>
        <v>指矩班</v>
      </c>
      <c r="E33" t="str">
        <f>IFERROR(IF(キャラシ!$A$30="",tokugi!$A139,HLOOKUP(キャラシ!$A$30,$A$130:$CN$234,$A33,FALSE)&amp;""),"")</f>
        <v>指矩班</v>
      </c>
      <c r="F33" t="str">
        <f>IFERROR(IF(キャラシ!$A$31="",tokugi!$A139,HLOOKUP(キャラシ!$A$31,$A$130:$CN$234,$A33,FALSE)&amp;""),"")</f>
        <v>指矩班</v>
      </c>
      <c r="G33" t="str">
        <f>IFERROR(IF(キャラシ!$A$32="",tokugi!$A139,HLOOKUP(キャラシ!$A$32,$A$130:$CN$234,$A33,FALSE)&amp;""),"")</f>
        <v>指矩班</v>
      </c>
      <c r="H33" t="str">
        <f>IFERROR(IF(キャラシ!$A$33="",tokugi!$A139,HLOOKUP(キャラシ!$A$33,$A$130:$CN$234,$A33,FALSE)&amp;""),"")</f>
        <v>指矩班</v>
      </c>
      <c r="I33" t="str">
        <f>IFERROR(IF(キャラシ!$A$34="",tokugi!$A139,HLOOKUP(キャラシ!$A$34,$A$130:$CN$234,$A33,FALSE)&amp;""),"")</f>
        <v>指矩班</v>
      </c>
    </row>
    <row r="34" spans="1:9">
      <c r="A34">
        <v>11</v>
      </c>
      <c r="B34" t="str">
        <f>IFERROR(IF(キャラシ!$A$27="",tokugi!$A140,HLOOKUP(キャラシ!$A$27,$A$130:$CN$234,$A34,FALSE)&amp;""),"")</f>
        <v>御釘衆</v>
      </c>
      <c r="C34" t="str">
        <f>IFERROR(IF(キャラシ!$A$28="",tokugi!$A140,HLOOKUP(キャラシ!$A$28,$A$130:$CN$234,$A34,FALSE)&amp;""),"")</f>
        <v>御釘衆</v>
      </c>
      <c r="D34" t="str">
        <f>IFERROR(IF(キャラシ!$A$29="",tokugi!$A140,HLOOKUP(キャラシ!$A$29,$A$130:$CN$234,$A34,FALSE)&amp;""),"")</f>
        <v>御釘衆</v>
      </c>
      <c r="E34" t="str">
        <f>IFERROR(IF(キャラシ!$A$30="",tokugi!$A140,HLOOKUP(キャラシ!$A$30,$A$130:$CN$234,$A34,FALSE)&amp;""),"")</f>
        <v>御釘衆</v>
      </c>
      <c r="F34" t="str">
        <f>IFERROR(IF(キャラシ!$A$31="",tokugi!$A140,HLOOKUP(キャラシ!$A$31,$A$130:$CN$234,$A34,FALSE)&amp;""),"")</f>
        <v>御釘衆</v>
      </c>
      <c r="G34" t="str">
        <f>IFERROR(IF(キャラシ!$A$32="",tokugi!$A140,HLOOKUP(キャラシ!$A$32,$A$130:$CN$234,$A34,FALSE)&amp;""),"")</f>
        <v>御釘衆</v>
      </c>
      <c r="H34" t="str">
        <f>IFERROR(IF(キャラシ!$A$33="",tokugi!$A140,HLOOKUP(キャラシ!$A$33,$A$130:$CN$234,$A34,FALSE)&amp;""),"")</f>
        <v>御釘衆</v>
      </c>
      <c r="I34" t="str">
        <f>IFERROR(IF(キャラシ!$A$34="",tokugi!$A140,HLOOKUP(キャラシ!$A$34,$A$130:$CN$234,$A34,FALSE)&amp;""),"")</f>
        <v>御釘衆</v>
      </c>
    </row>
    <row r="35" spans="1:9">
      <c r="A35">
        <v>12</v>
      </c>
      <c r="B35" t="str">
        <f>IFERROR(IF(キャラシ!$A$27="",tokugi!$A141,HLOOKUP(キャラシ!$A$27,$A$130:$CN$234,$A35,FALSE)&amp;""),"")</f>
        <v>――――――――</v>
      </c>
      <c r="C35" t="str">
        <f>IFERROR(IF(キャラシ!$A$28="",tokugi!$A141,HLOOKUP(キャラシ!$A$28,$A$130:$CN$234,$A35,FALSE)&amp;""),"")</f>
        <v>――――――――</v>
      </c>
      <c r="D35" t="str">
        <f>IFERROR(IF(キャラシ!$A$29="",tokugi!$A141,HLOOKUP(キャラシ!$A$29,$A$130:$CN$234,$A35,FALSE)&amp;""),"")</f>
        <v>――――――――</v>
      </c>
      <c r="E35" t="str">
        <f>IFERROR(IF(キャラシ!$A$30="",tokugi!$A141,HLOOKUP(キャラシ!$A$30,$A$130:$CN$234,$A35,FALSE)&amp;""),"")</f>
        <v>――――――――</v>
      </c>
      <c r="F35" t="str">
        <f>IFERROR(IF(キャラシ!$A$31="",tokugi!$A141,HLOOKUP(キャラシ!$A$31,$A$130:$CN$234,$A35,FALSE)&amp;""),"")</f>
        <v>――――――――</v>
      </c>
      <c r="G35" t="str">
        <f>IFERROR(IF(キャラシ!$A$32="",tokugi!$A141,HLOOKUP(キャラシ!$A$32,$A$130:$CN$234,$A35,FALSE)&amp;""),"")</f>
        <v>――――――――</v>
      </c>
      <c r="H35" t="str">
        <f>IFERROR(IF(キャラシ!$A$33="",tokugi!$A141,HLOOKUP(キャラシ!$A$33,$A$130:$CN$234,$A35,FALSE)&amp;""),"")</f>
        <v>――――――――</v>
      </c>
      <c r="I35" t="str">
        <f>IFERROR(IF(キャラシ!$A$34="",tokugi!$A141,HLOOKUP(キャラシ!$A$34,$A$130:$CN$234,$A35,FALSE)&amp;""),"")</f>
        <v>――――――――</v>
      </c>
    </row>
    <row r="36" spans="1:9">
      <c r="A36">
        <v>13</v>
      </c>
      <c r="B36" t="str">
        <f>IFERROR(IF(キャラシ!$A$27="",tokugi!$A142,HLOOKUP(キャラシ!$A$27,$A$130:$CN$234,$A36,FALSE)&amp;""),"")</f>
        <v>鞍馬流派</v>
      </c>
      <c r="C36" t="str">
        <f>IFERROR(IF(キャラシ!$A$28="",tokugi!$A142,HLOOKUP(キャラシ!$A$28,$A$130:$CN$234,$A36,FALSE)&amp;""),"")</f>
        <v>鞍馬流派</v>
      </c>
      <c r="D36" t="str">
        <f>IFERROR(IF(キャラシ!$A$29="",tokugi!$A142,HLOOKUP(キャラシ!$A$29,$A$130:$CN$234,$A36,FALSE)&amp;""),"")</f>
        <v>鞍馬流派</v>
      </c>
      <c r="E36" t="str">
        <f>IFERROR(IF(キャラシ!$A$30="",tokugi!$A142,HLOOKUP(キャラシ!$A$30,$A$130:$CN$234,$A36,FALSE)&amp;""),"")</f>
        <v>鞍馬流派</v>
      </c>
      <c r="F36" t="str">
        <f>IFERROR(IF(キャラシ!$A$31="",tokugi!$A142,HLOOKUP(キャラシ!$A$31,$A$130:$CN$234,$A36,FALSE)&amp;""),"")</f>
        <v>鞍馬流派</v>
      </c>
      <c r="G36" t="str">
        <f>IFERROR(IF(キャラシ!$A$32="",tokugi!$A142,HLOOKUP(キャラシ!$A$32,$A$130:$CN$234,$A36,FALSE)&amp;""),"")</f>
        <v>鞍馬流派</v>
      </c>
      <c r="H36" t="str">
        <f>IFERROR(IF(キャラシ!$A$33="",tokugi!$A142,HLOOKUP(キャラシ!$A$33,$A$130:$CN$234,$A36,FALSE)&amp;""),"")</f>
        <v>鞍馬流派</v>
      </c>
      <c r="I36" t="str">
        <f>IFERROR(IF(キャラシ!$A$34="",tokugi!$A142,HLOOKUP(キャラシ!$A$34,$A$130:$CN$234,$A36,FALSE)&amp;""),"")</f>
        <v>鞍馬流派</v>
      </c>
    </row>
    <row r="37" spans="1:9">
      <c r="A37">
        <v>14</v>
      </c>
      <c r="B37" t="str">
        <f>IFERROR(IF(キャラシ!$A$27="",tokugi!$A143,HLOOKUP(キャラシ!$A$27,$A$130:$CN$234,$A37,FALSE)&amp;""),"")</f>
        <v>鞍馬秘伝</v>
      </c>
      <c r="C37" t="str">
        <f>IFERROR(IF(キャラシ!$A$28="",tokugi!$A143,HLOOKUP(キャラシ!$A$28,$A$130:$CN$234,$A37,FALSE)&amp;""),"")</f>
        <v>鞍馬秘伝</v>
      </c>
      <c r="D37" t="str">
        <f>IFERROR(IF(キャラシ!$A$29="",tokugi!$A143,HLOOKUP(キャラシ!$A$29,$A$130:$CN$234,$A37,FALSE)&amp;""),"")</f>
        <v>鞍馬秘伝</v>
      </c>
      <c r="E37" t="str">
        <f>IFERROR(IF(キャラシ!$A$30="",tokugi!$A143,HLOOKUP(キャラシ!$A$30,$A$130:$CN$234,$A37,FALSE)&amp;""),"")</f>
        <v>鞍馬秘伝</v>
      </c>
      <c r="F37" t="str">
        <f>IFERROR(IF(キャラシ!$A$31="",tokugi!$A143,HLOOKUP(キャラシ!$A$31,$A$130:$CN$234,$A37,FALSE)&amp;""),"")</f>
        <v>鞍馬秘伝</v>
      </c>
      <c r="G37" t="str">
        <f>IFERROR(IF(キャラシ!$A$32="",tokugi!$A143,HLOOKUP(キャラシ!$A$32,$A$130:$CN$234,$A37,FALSE)&amp;""),"")</f>
        <v>鞍馬秘伝</v>
      </c>
      <c r="H37" t="str">
        <f>IFERROR(IF(キャラシ!$A$33="",tokugi!$A143,HLOOKUP(キャラシ!$A$33,$A$130:$CN$234,$A37,FALSE)&amp;""),"")</f>
        <v>鞍馬秘伝</v>
      </c>
      <c r="I37" t="str">
        <f>IFERROR(IF(キャラシ!$A$34="",tokugi!$A143,HLOOKUP(キャラシ!$A$34,$A$130:$CN$234,$A37,FALSE)&amp;""),"")</f>
        <v>鞍馬秘伝</v>
      </c>
    </row>
    <row r="38" spans="1:9">
      <c r="A38">
        <v>15</v>
      </c>
      <c r="B38" t="str">
        <f>IFERROR(IF(キャラシ!$A$27="",tokugi!$A144,HLOOKUP(キャラシ!$A$27,$A$130:$CN$234,$A38,FALSE)&amp;""),"")</f>
        <v>廻鴉</v>
      </c>
      <c r="C38" t="str">
        <f>IFERROR(IF(キャラシ!$A$28="",tokugi!$A144,HLOOKUP(キャラシ!$A$28,$A$130:$CN$234,$A38,FALSE)&amp;""),"")</f>
        <v>廻鴉</v>
      </c>
      <c r="D38" t="str">
        <f>IFERROR(IF(キャラシ!$A$29="",tokugi!$A144,HLOOKUP(キャラシ!$A$29,$A$130:$CN$234,$A38,FALSE)&amp;""),"")</f>
        <v>廻鴉</v>
      </c>
      <c r="E38" t="str">
        <f>IFERROR(IF(キャラシ!$A$30="",tokugi!$A144,HLOOKUP(キャラシ!$A$30,$A$130:$CN$234,$A38,FALSE)&amp;""),"")</f>
        <v>廻鴉</v>
      </c>
      <c r="F38" t="str">
        <f>IFERROR(IF(キャラシ!$A$31="",tokugi!$A144,HLOOKUP(キャラシ!$A$31,$A$130:$CN$234,$A38,FALSE)&amp;""),"")</f>
        <v>廻鴉</v>
      </c>
      <c r="G38" t="str">
        <f>IFERROR(IF(キャラシ!$A$32="",tokugi!$A144,HLOOKUP(キャラシ!$A$32,$A$130:$CN$234,$A38,FALSE)&amp;""),"")</f>
        <v>廻鴉</v>
      </c>
      <c r="H38" t="str">
        <f>IFERROR(IF(キャラシ!$A$33="",tokugi!$A144,HLOOKUP(キャラシ!$A$33,$A$130:$CN$234,$A38,FALSE)&amp;""),"")</f>
        <v>廻鴉</v>
      </c>
      <c r="I38" t="str">
        <f>IFERROR(IF(キャラシ!$A$34="",tokugi!$A144,HLOOKUP(キャラシ!$A$34,$A$130:$CN$234,$A38,FALSE)&amp;""),"")</f>
        <v>廻鴉</v>
      </c>
    </row>
    <row r="39" spans="1:9">
      <c r="A39">
        <v>16</v>
      </c>
      <c r="B39" t="str">
        <f>IFERROR(IF(キャラシ!$A$27="",tokugi!$A145,HLOOKUP(キャラシ!$A$27,$A$130:$CN$234,$A39,FALSE)&amp;""),"")</f>
        <v>バヨネット</v>
      </c>
      <c r="C39" t="str">
        <f>IFERROR(IF(キャラシ!$A$28="",tokugi!$A145,HLOOKUP(キャラシ!$A$28,$A$130:$CN$234,$A39,FALSE)&amp;""),"")</f>
        <v>バヨネット</v>
      </c>
      <c r="D39" t="str">
        <f>IFERROR(IF(キャラシ!$A$29="",tokugi!$A145,HLOOKUP(キャラシ!$A$29,$A$130:$CN$234,$A39,FALSE)&amp;""),"")</f>
        <v>バヨネット</v>
      </c>
      <c r="E39" t="str">
        <f>IFERROR(IF(キャラシ!$A$30="",tokugi!$A145,HLOOKUP(キャラシ!$A$30,$A$130:$CN$234,$A39,FALSE)&amp;""),"")</f>
        <v>バヨネット</v>
      </c>
      <c r="F39" t="str">
        <f>IFERROR(IF(キャラシ!$A$31="",tokugi!$A145,HLOOKUP(キャラシ!$A$31,$A$130:$CN$234,$A39,FALSE)&amp;""),"")</f>
        <v>バヨネット</v>
      </c>
      <c r="G39" t="str">
        <f>IFERROR(IF(キャラシ!$A$32="",tokugi!$A145,HLOOKUP(キャラシ!$A$32,$A$130:$CN$234,$A39,FALSE)&amp;""),"")</f>
        <v>バヨネット</v>
      </c>
      <c r="H39" t="str">
        <f>IFERROR(IF(キャラシ!$A$33="",tokugi!$A145,HLOOKUP(キャラシ!$A$33,$A$130:$CN$234,$A39,FALSE)&amp;""),"")</f>
        <v>バヨネット</v>
      </c>
      <c r="I39" t="str">
        <f>IFERROR(IF(キャラシ!$A$34="",tokugi!$A145,HLOOKUP(キャラシ!$A$34,$A$130:$CN$234,$A39,FALSE)&amp;""),"")</f>
        <v>バヨネット</v>
      </c>
    </row>
    <row r="40" spans="1:9">
      <c r="A40">
        <v>17</v>
      </c>
      <c r="B40" t="str">
        <f>IFERROR(IF(キャラシ!$A$27="",tokugi!$A146,HLOOKUP(キャラシ!$A$27,$A$130:$CN$234,$A40,FALSE)&amp;""),"")</f>
        <v>魔王流</v>
      </c>
      <c r="C40" t="str">
        <f>IFERROR(IF(キャラシ!$A$28="",tokugi!$A146,HLOOKUP(キャラシ!$A$28,$A$130:$CN$234,$A40,FALSE)&amp;""),"")</f>
        <v>魔王流</v>
      </c>
      <c r="D40" t="str">
        <f>IFERROR(IF(キャラシ!$A$29="",tokugi!$A146,HLOOKUP(キャラシ!$A$29,$A$130:$CN$234,$A40,FALSE)&amp;""),"")</f>
        <v>魔王流</v>
      </c>
      <c r="E40" t="str">
        <f>IFERROR(IF(キャラシ!$A$30="",tokugi!$A146,HLOOKUP(キャラシ!$A$30,$A$130:$CN$234,$A40,FALSE)&amp;""),"")</f>
        <v>魔王流</v>
      </c>
      <c r="F40" t="str">
        <f>IFERROR(IF(キャラシ!$A$31="",tokugi!$A146,HLOOKUP(キャラシ!$A$31,$A$130:$CN$234,$A40,FALSE)&amp;""),"")</f>
        <v>魔王流</v>
      </c>
      <c r="G40" t="str">
        <f>IFERROR(IF(キャラシ!$A$32="",tokugi!$A146,HLOOKUP(キャラシ!$A$32,$A$130:$CN$234,$A40,FALSE)&amp;""),"")</f>
        <v>魔王流</v>
      </c>
      <c r="H40" t="str">
        <f>IFERROR(IF(キャラシ!$A$33="",tokugi!$A146,HLOOKUP(キャラシ!$A$33,$A$130:$CN$234,$A40,FALSE)&amp;""),"")</f>
        <v>魔王流</v>
      </c>
      <c r="I40" t="str">
        <f>IFERROR(IF(キャラシ!$A$34="",tokugi!$A146,HLOOKUP(キャラシ!$A$34,$A$130:$CN$234,$A40,FALSE)&amp;""),"")</f>
        <v>魔王流</v>
      </c>
    </row>
    <row r="41" spans="1:9">
      <c r="A41">
        <v>18</v>
      </c>
      <c r="B41" t="str">
        <f>IFERROR(IF(キャラシ!$A$27="",tokugi!$A147,HLOOKUP(キャラシ!$A$27,$A$130:$CN$234,$A41,FALSE)&amp;""),"")</f>
        <v>蓮華王拳</v>
      </c>
      <c r="C41" t="str">
        <f>IFERROR(IF(キャラシ!$A$28="",tokugi!$A147,HLOOKUP(キャラシ!$A$28,$A$130:$CN$234,$A41,FALSE)&amp;""),"")</f>
        <v>蓮華王拳</v>
      </c>
      <c r="D41" t="str">
        <f>IFERROR(IF(キャラシ!$A$29="",tokugi!$A147,HLOOKUP(キャラシ!$A$29,$A$130:$CN$234,$A41,FALSE)&amp;""),"")</f>
        <v>蓮華王拳</v>
      </c>
      <c r="E41" t="str">
        <f>IFERROR(IF(キャラシ!$A$30="",tokugi!$A147,HLOOKUP(キャラシ!$A$30,$A$130:$CN$234,$A41,FALSE)&amp;""),"")</f>
        <v>蓮華王拳</v>
      </c>
      <c r="F41" t="str">
        <f>IFERROR(IF(キャラシ!$A$31="",tokugi!$A147,HLOOKUP(キャラシ!$A$31,$A$130:$CN$234,$A41,FALSE)&amp;""),"")</f>
        <v>蓮華王拳</v>
      </c>
      <c r="G41" t="str">
        <f>IFERROR(IF(キャラシ!$A$32="",tokugi!$A147,HLOOKUP(キャラシ!$A$32,$A$130:$CN$234,$A41,FALSE)&amp;""),"")</f>
        <v>蓮華王拳</v>
      </c>
      <c r="H41" t="str">
        <f>IFERROR(IF(キャラシ!$A$33="",tokugi!$A147,HLOOKUP(キャラシ!$A$33,$A$130:$CN$234,$A41,FALSE)&amp;""),"")</f>
        <v>蓮華王拳</v>
      </c>
      <c r="I41" t="str">
        <f>IFERROR(IF(キャラシ!$A$34="",tokugi!$A147,HLOOKUP(キャラシ!$A$34,$A$130:$CN$234,$A41,FALSE)&amp;""),"")</f>
        <v>蓮華王拳</v>
      </c>
    </row>
    <row r="42" spans="1:9">
      <c r="A42">
        <v>19</v>
      </c>
      <c r="B42" t="str">
        <f>IFERROR(IF(キャラシ!$A$27="",tokugi!$A148,HLOOKUP(キャラシ!$A$27,$A$130:$CN$234,$A42,FALSE)&amp;""),"")</f>
        <v>――――――――</v>
      </c>
      <c r="C42" t="str">
        <f>IFERROR(IF(キャラシ!$A$28="",tokugi!$A148,HLOOKUP(キャラシ!$A$28,$A$130:$CN$234,$A42,FALSE)&amp;""),"")</f>
        <v>――――――――</v>
      </c>
      <c r="D42" t="str">
        <f>IFERROR(IF(キャラシ!$A$29="",tokugi!$A148,HLOOKUP(キャラシ!$A$29,$A$130:$CN$234,$A42,FALSE)&amp;""),"")</f>
        <v>――――――――</v>
      </c>
      <c r="E42" t="str">
        <f>IFERROR(IF(キャラシ!$A$30="",tokugi!$A148,HLOOKUP(キャラシ!$A$30,$A$130:$CN$234,$A42,FALSE)&amp;""),"")</f>
        <v>――――――――</v>
      </c>
      <c r="F42" t="str">
        <f>IFERROR(IF(キャラシ!$A$31="",tokugi!$A148,HLOOKUP(キャラシ!$A$31,$A$130:$CN$234,$A42,FALSE)&amp;""),"")</f>
        <v>――――――――</v>
      </c>
      <c r="G42" t="str">
        <f>IFERROR(IF(キャラシ!$A$32="",tokugi!$A148,HLOOKUP(キャラシ!$A$32,$A$130:$CN$234,$A42,FALSE)&amp;""),"")</f>
        <v>――――――――</v>
      </c>
      <c r="H42" t="str">
        <f>IFERROR(IF(キャラシ!$A$33="",tokugi!$A148,HLOOKUP(キャラシ!$A$33,$A$130:$CN$234,$A42,FALSE)&amp;""),"")</f>
        <v>――――――――</v>
      </c>
      <c r="I42" t="str">
        <f>IFERROR(IF(キャラシ!$A$34="",tokugi!$A148,HLOOKUP(キャラシ!$A$34,$A$130:$CN$234,$A42,FALSE)&amp;""),"")</f>
        <v>――――――――</v>
      </c>
    </row>
    <row r="43" spans="1:9">
      <c r="A43">
        <v>20</v>
      </c>
      <c r="B43" t="str">
        <f>IFERROR(IF(キャラシ!$A$27="",tokugi!$A149,HLOOKUP(キャラシ!$A$27,$A$130:$CN$234,$A43,FALSE)&amp;""),"")</f>
        <v>ハグレ流派</v>
      </c>
      <c r="C43" t="str">
        <f>IFERROR(IF(キャラシ!$A$28="",tokugi!$A149,HLOOKUP(キャラシ!$A$28,$A$130:$CN$234,$A43,FALSE)&amp;""),"")</f>
        <v>ハグレ流派</v>
      </c>
      <c r="D43" t="str">
        <f>IFERROR(IF(キャラシ!$A$29="",tokugi!$A149,HLOOKUP(キャラシ!$A$29,$A$130:$CN$234,$A43,FALSE)&amp;""),"")</f>
        <v>ハグレ流派</v>
      </c>
      <c r="E43" t="str">
        <f>IFERROR(IF(キャラシ!$A$30="",tokugi!$A149,HLOOKUP(キャラシ!$A$30,$A$130:$CN$234,$A43,FALSE)&amp;""),"")</f>
        <v>ハグレ流派</v>
      </c>
      <c r="F43" t="str">
        <f>IFERROR(IF(キャラシ!$A$31="",tokugi!$A149,HLOOKUP(キャラシ!$A$31,$A$130:$CN$234,$A43,FALSE)&amp;""),"")</f>
        <v>ハグレ流派</v>
      </c>
      <c r="G43" t="str">
        <f>IFERROR(IF(キャラシ!$A$32="",tokugi!$A149,HLOOKUP(キャラシ!$A$32,$A$130:$CN$234,$A43,FALSE)&amp;""),"")</f>
        <v>ハグレ流派</v>
      </c>
      <c r="H43" t="str">
        <f>IFERROR(IF(キャラシ!$A$33="",tokugi!$A149,HLOOKUP(キャラシ!$A$33,$A$130:$CN$234,$A43,FALSE)&amp;""),"")</f>
        <v>ハグレ流派</v>
      </c>
      <c r="I43" t="str">
        <f>IFERROR(IF(キャラシ!$A$34="",tokugi!$A149,HLOOKUP(キャラシ!$A$34,$A$130:$CN$234,$A43,FALSE)&amp;""),"")</f>
        <v>ハグレ流派</v>
      </c>
    </row>
    <row r="44" spans="1:9">
      <c r="A44">
        <v>21</v>
      </c>
      <c r="B44" t="str">
        <f>IFERROR(IF(キャラシ!$A$27="",tokugi!$A150,HLOOKUP(キャラシ!$A$27,$A$130:$CN$234,$A44,FALSE)&amp;""),"")</f>
        <v>ハグレ秘伝</v>
      </c>
      <c r="C44" t="str">
        <f>IFERROR(IF(キャラシ!$A$28="",tokugi!$A150,HLOOKUP(キャラシ!$A$28,$A$130:$CN$234,$A44,FALSE)&amp;""),"")</f>
        <v>ハグレ秘伝</v>
      </c>
      <c r="D44" t="str">
        <f>IFERROR(IF(キャラシ!$A$29="",tokugi!$A150,HLOOKUP(キャラシ!$A$29,$A$130:$CN$234,$A44,FALSE)&amp;""),"")</f>
        <v>ハグレ秘伝</v>
      </c>
      <c r="E44" t="str">
        <f>IFERROR(IF(キャラシ!$A$30="",tokugi!$A150,HLOOKUP(キャラシ!$A$30,$A$130:$CN$234,$A44,FALSE)&amp;""),"")</f>
        <v>ハグレ秘伝</v>
      </c>
      <c r="F44" t="str">
        <f>IFERROR(IF(キャラシ!$A$31="",tokugi!$A150,HLOOKUP(キャラシ!$A$31,$A$130:$CN$234,$A44,FALSE)&amp;""),"")</f>
        <v>ハグレ秘伝</v>
      </c>
      <c r="G44" t="str">
        <f>IFERROR(IF(キャラシ!$A$32="",tokugi!$A150,HLOOKUP(キャラシ!$A$32,$A$130:$CN$234,$A44,FALSE)&amp;""),"")</f>
        <v>ハグレ秘伝</v>
      </c>
      <c r="H44" t="str">
        <f>IFERROR(IF(キャラシ!$A$33="",tokugi!$A150,HLOOKUP(キャラシ!$A$33,$A$130:$CN$234,$A44,FALSE)&amp;""),"")</f>
        <v>ハグレ秘伝</v>
      </c>
      <c r="I44" t="str">
        <f>IFERROR(IF(キャラシ!$A$34="",tokugi!$A150,HLOOKUP(キャラシ!$A$34,$A$130:$CN$234,$A44,FALSE)&amp;""),"")</f>
        <v>ハグレ秘伝</v>
      </c>
    </row>
    <row r="45" spans="1:9">
      <c r="A45">
        <v>22</v>
      </c>
      <c r="B45" t="str">
        <f>IFERROR(IF(キャラシ!$A$27="",tokugi!$A151,HLOOKUP(キャラシ!$A$27,$A$130:$CN$234,$A45,FALSE)&amp;""),"")</f>
        <v>夜顔</v>
      </c>
      <c r="C45" t="str">
        <f>IFERROR(IF(キャラシ!$A$28="",tokugi!$A151,HLOOKUP(キャラシ!$A$28,$A$130:$CN$234,$A45,FALSE)&amp;""),"")</f>
        <v>夜顔</v>
      </c>
      <c r="D45" t="str">
        <f>IFERROR(IF(キャラシ!$A$29="",tokugi!$A151,HLOOKUP(キャラシ!$A$29,$A$130:$CN$234,$A45,FALSE)&amp;""),"")</f>
        <v>夜顔</v>
      </c>
      <c r="E45" t="str">
        <f>IFERROR(IF(キャラシ!$A$30="",tokugi!$A151,HLOOKUP(キャラシ!$A$30,$A$130:$CN$234,$A45,FALSE)&amp;""),"")</f>
        <v>夜顔</v>
      </c>
      <c r="F45" t="str">
        <f>IFERROR(IF(キャラシ!$A$31="",tokugi!$A151,HLOOKUP(キャラシ!$A$31,$A$130:$CN$234,$A45,FALSE)&amp;""),"")</f>
        <v>夜顔</v>
      </c>
      <c r="G45" t="str">
        <f>IFERROR(IF(キャラシ!$A$32="",tokugi!$A151,HLOOKUP(キャラシ!$A$32,$A$130:$CN$234,$A45,FALSE)&amp;""),"")</f>
        <v>夜顔</v>
      </c>
      <c r="H45" t="str">
        <f>IFERROR(IF(キャラシ!$A$33="",tokugi!$A151,HLOOKUP(キャラシ!$A$33,$A$130:$CN$234,$A45,FALSE)&amp;""),"")</f>
        <v>夜顔</v>
      </c>
      <c r="I45" t="str">
        <f>IFERROR(IF(キャラシ!$A$34="",tokugi!$A151,HLOOKUP(キャラシ!$A$34,$A$130:$CN$234,$A45,FALSE)&amp;""),"")</f>
        <v>夜顔</v>
      </c>
    </row>
    <row r="46" spans="1:9">
      <c r="A46">
        <v>23</v>
      </c>
      <c r="B46" t="str">
        <f>IFERROR(IF(キャラシ!$A$27="",tokugi!$A152,HLOOKUP(キャラシ!$A$27,$A$130:$CN$234,$A46,FALSE)&amp;""),"")</f>
        <v>No.9</v>
      </c>
      <c r="C46" t="str">
        <f>IFERROR(IF(キャラシ!$A$28="",tokugi!$A152,HLOOKUP(キャラシ!$A$28,$A$130:$CN$234,$A46,FALSE)&amp;""),"")</f>
        <v>No.9</v>
      </c>
      <c r="D46" t="str">
        <f>IFERROR(IF(キャラシ!$A$29="",tokugi!$A152,HLOOKUP(キャラシ!$A$29,$A$130:$CN$234,$A46,FALSE)&amp;""),"")</f>
        <v>No.9</v>
      </c>
      <c r="E46" t="str">
        <f>IFERROR(IF(キャラシ!$A$30="",tokugi!$A152,HLOOKUP(キャラシ!$A$30,$A$130:$CN$234,$A46,FALSE)&amp;""),"")</f>
        <v>No.9</v>
      </c>
      <c r="F46" t="str">
        <f>IFERROR(IF(キャラシ!$A$31="",tokugi!$A152,HLOOKUP(キャラシ!$A$31,$A$130:$CN$234,$A46,FALSE)&amp;""),"")</f>
        <v>No.9</v>
      </c>
      <c r="G46" t="str">
        <f>IFERROR(IF(キャラシ!$A$32="",tokugi!$A152,HLOOKUP(キャラシ!$A$32,$A$130:$CN$234,$A46,FALSE)&amp;""),"")</f>
        <v>No.9</v>
      </c>
      <c r="H46" t="str">
        <f>IFERROR(IF(キャラシ!$A$33="",tokugi!$A152,HLOOKUP(キャラシ!$A$33,$A$130:$CN$234,$A46,FALSE)&amp;""),"")</f>
        <v>No.9</v>
      </c>
      <c r="I46" t="str">
        <f>IFERROR(IF(キャラシ!$A$34="",tokugi!$A152,HLOOKUP(キャラシ!$A$34,$A$130:$CN$234,$A46,FALSE)&amp;""),"")</f>
        <v>No.9</v>
      </c>
    </row>
    <row r="47" spans="1:9">
      <c r="A47">
        <v>24</v>
      </c>
      <c r="B47" t="str">
        <f>IFERROR(IF(キャラシ!$A$27="",tokugi!$A153,HLOOKUP(キャラシ!$A$27,$A$130:$CN$234,$A47,FALSE)&amp;""),"")</f>
        <v>世界忍者連合</v>
      </c>
      <c r="C47" t="str">
        <f>IFERROR(IF(キャラシ!$A$28="",tokugi!$A153,HLOOKUP(キャラシ!$A$28,$A$130:$CN$234,$A47,FALSE)&amp;""),"")</f>
        <v>世界忍者連合</v>
      </c>
      <c r="D47" t="str">
        <f>IFERROR(IF(キャラシ!$A$29="",tokugi!$A153,HLOOKUP(キャラシ!$A$29,$A$130:$CN$234,$A47,FALSE)&amp;""),"")</f>
        <v>世界忍者連合</v>
      </c>
      <c r="E47" t="str">
        <f>IFERROR(IF(キャラシ!$A$30="",tokugi!$A153,HLOOKUP(キャラシ!$A$30,$A$130:$CN$234,$A47,FALSE)&amp;""),"")</f>
        <v>世界忍者連合</v>
      </c>
      <c r="F47" t="str">
        <f>IFERROR(IF(キャラシ!$A$31="",tokugi!$A153,HLOOKUP(キャラシ!$A$31,$A$130:$CN$234,$A47,FALSE)&amp;""),"")</f>
        <v>世界忍者連合</v>
      </c>
      <c r="G47" t="str">
        <f>IFERROR(IF(キャラシ!$A$32="",tokugi!$A153,HLOOKUP(キャラシ!$A$32,$A$130:$CN$234,$A47,FALSE)&amp;""),"")</f>
        <v>世界忍者連合</v>
      </c>
      <c r="H47" t="str">
        <f>IFERROR(IF(キャラシ!$A$33="",tokugi!$A153,HLOOKUP(キャラシ!$A$33,$A$130:$CN$234,$A47,FALSE)&amp;""),"")</f>
        <v>世界忍者連合</v>
      </c>
      <c r="I47" t="str">
        <f>IFERROR(IF(キャラシ!$A$34="",tokugi!$A153,HLOOKUP(キャラシ!$A$34,$A$130:$CN$234,$A47,FALSE)&amp;""),"")</f>
        <v>世界忍者連合</v>
      </c>
    </row>
    <row r="48" spans="1:9">
      <c r="A48">
        <v>25</v>
      </c>
      <c r="B48" t="str">
        <f>IFERROR(IF(キャラシ!$A$27="",tokugi!$A154,HLOOKUP(キャラシ!$A$27,$A$130:$CN$234,$A48,FALSE)&amp;""),"")</f>
        <v>影絵座</v>
      </c>
      <c r="C48" t="str">
        <f>IFERROR(IF(キャラシ!$A$28="",tokugi!$A154,HLOOKUP(キャラシ!$A$28,$A$130:$CN$234,$A48,FALSE)&amp;""),"")</f>
        <v>影絵座</v>
      </c>
      <c r="D48" t="str">
        <f>IFERROR(IF(キャラシ!$A$29="",tokugi!$A154,HLOOKUP(キャラシ!$A$29,$A$130:$CN$234,$A48,FALSE)&amp;""),"")</f>
        <v>影絵座</v>
      </c>
      <c r="E48" t="str">
        <f>IFERROR(IF(キャラシ!$A$30="",tokugi!$A154,HLOOKUP(キャラシ!$A$30,$A$130:$CN$234,$A48,FALSE)&amp;""),"")</f>
        <v>影絵座</v>
      </c>
      <c r="F48" t="str">
        <f>IFERROR(IF(キャラシ!$A$31="",tokugi!$A154,HLOOKUP(キャラシ!$A$31,$A$130:$CN$234,$A48,FALSE)&amp;""),"")</f>
        <v>影絵座</v>
      </c>
      <c r="G48" t="str">
        <f>IFERROR(IF(キャラシ!$A$32="",tokugi!$A154,HLOOKUP(キャラシ!$A$32,$A$130:$CN$234,$A48,FALSE)&amp;""),"")</f>
        <v>影絵座</v>
      </c>
      <c r="H48" t="str">
        <f>IFERROR(IF(キャラシ!$A$33="",tokugi!$A154,HLOOKUP(キャラシ!$A$33,$A$130:$CN$234,$A48,FALSE)&amp;""),"")</f>
        <v>影絵座</v>
      </c>
      <c r="I48" t="str">
        <f>IFERROR(IF(キャラシ!$A$34="",tokugi!$A154,HLOOKUP(キャラシ!$A$34,$A$130:$CN$234,$A48,FALSE)&amp;""),"")</f>
        <v>影絵座</v>
      </c>
    </row>
    <row r="49" spans="1:9">
      <c r="A49">
        <v>26</v>
      </c>
      <c r="B49" t="str">
        <f>IFERROR(IF(キャラシ!$A$27="",tokugi!$A155,HLOOKUP(キャラシ!$A$27,$A$130:$CN$234,$A49,FALSE)&amp;""),"")</f>
        <v>不知火</v>
      </c>
      <c r="C49" t="str">
        <f>IFERROR(IF(キャラシ!$A$28="",tokugi!$A155,HLOOKUP(キャラシ!$A$28,$A$130:$CN$234,$A49,FALSE)&amp;""),"")</f>
        <v>不知火</v>
      </c>
      <c r="D49" t="str">
        <f>IFERROR(IF(キャラシ!$A$29="",tokugi!$A155,HLOOKUP(キャラシ!$A$29,$A$130:$CN$234,$A49,FALSE)&amp;""),"")</f>
        <v>不知火</v>
      </c>
      <c r="E49" t="str">
        <f>IFERROR(IF(キャラシ!$A$30="",tokugi!$A155,HLOOKUP(キャラシ!$A$30,$A$130:$CN$234,$A49,FALSE)&amp;""),"")</f>
        <v>不知火</v>
      </c>
      <c r="F49" t="str">
        <f>IFERROR(IF(キャラシ!$A$31="",tokugi!$A155,HLOOKUP(キャラシ!$A$31,$A$130:$CN$234,$A49,FALSE)&amp;""),"")</f>
        <v>不知火</v>
      </c>
      <c r="G49" t="str">
        <f>IFERROR(IF(キャラシ!$A$32="",tokugi!$A155,HLOOKUP(キャラシ!$A$32,$A$130:$CN$234,$A49,FALSE)&amp;""),"")</f>
        <v>不知火</v>
      </c>
      <c r="H49" t="str">
        <f>IFERROR(IF(キャラシ!$A$33="",tokugi!$A155,HLOOKUP(キャラシ!$A$33,$A$130:$CN$234,$A49,FALSE)&amp;""),"")</f>
        <v>不知火</v>
      </c>
      <c r="I49" t="str">
        <f>IFERROR(IF(キャラシ!$A$34="",tokugi!$A155,HLOOKUP(キャラシ!$A$34,$A$130:$CN$234,$A49,FALSE)&amp;""),"")</f>
        <v>不知火</v>
      </c>
    </row>
    <row r="50" spans="1:9">
      <c r="A50">
        <v>27</v>
      </c>
      <c r="B50" t="str">
        <f>IFERROR(IF(キャラシ!$A$27="",tokugi!$A156,HLOOKUP(キャラシ!$A$27,$A$130:$CN$234,$A50,FALSE)&amp;""),"")</f>
        <v>咎眼流</v>
      </c>
      <c r="C50" t="str">
        <f>IFERROR(IF(キャラシ!$A$28="",tokugi!$A156,HLOOKUP(キャラシ!$A$28,$A$130:$CN$234,$A50,FALSE)&amp;""),"")</f>
        <v>咎眼流</v>
      </c>
      <c r="D50" t="str">
        <f>IFERROR(IF(キャラシ!$A$29="",tokugi!$A156,HLOOKUP(キャラシ!$A$29,$A$130:$CN$234,$A50,FALSE)&amp;""),"")</f>
        <v>咎眼流</v>
      </c>
      <c r="E50" t="str">
        <f>IFERROR(IF(キャラシ!$A$30="",tokugi!$A156,HLOOKUP(キャラシ!$A$30,$A$130:$CN$234,$A50,FALSE)&amp;""),"")</f>
        <v>咎眼流</v>
      </c>
      <c r="F50" t="str">
        <f>IFERROR(IF(キャラシ!$A$31="",tokugi!$A156,HLOOKUP(キャラシ!$A$31,$A$130:$CN$234,$A50,FALSE)&amp;""),"")</f>
        <v>咎眼流</v>
      </c>
      <c r="G50" t="str">
        <f>IFERROR(IF(キャラシ!$A$32="",tokugi!$A156,HLOOKUP(キャラシ!$A$32,$A$130:$CN$234,$A50,FALSE)&amp;""),"")</f>
        <v>咎眼流</v>
      </c>
      <c r="H50" t="str">
        <f>IFERROR(IF(キャラシ!$A$33="",tokugi!$A156,HLOOKUP(キャラシ!$A$33,$A$130:$CN$234,$A50,FALSE)&amp;""),"")</f>
        <v>咎眼流</v>
      </c>
      <c r="I50" t="str">
        <f>IFERROR(IF(キャラシ!$A$34="",tokugi!$A156,HLOOKUP(キャラシ!$A$34,$A$130:$CN$234,$A50,FALSE)&amp;""),"")</f>
        <v>咎眼流</v>
      </c>
    </row>
    <row r="51" spans="1:9">
      <c r="A51">
        <v>28</v>
      </c>
      <c r="B51" t="str">
        <f>IFERROR(IF(キャラシ!$A$27="",tokugi!$A157,HLOOKUP(キャラシ!$A$27,$A$130:$CN$234,$A51,FALSE)&amp;""),"")</f>
        <v>ブレーメン</v>
      </c>
      <c r="C51" t="str">
        <f>IFERROR(IF(キャラシ!$A$28="",tokugi!$A157,HLOOKUP(キャラシ!$A$28,$A$130:$CN$234,$A51,FALSE)&amp;""),"")</f>
        <v>ブレーメン</v>
      </c>
      <c r="D51" t="str">
        <f>IFERROR(IF(キャラシ!$A$29="",tokugi!$A157,HLOOKUP(キャラシ!$A$29,$A$130:$CN$234,$A51,FALSE)&amp;""),"")</f>
        <v>ブレーメン</v>
      </c>
      <c r="E51" t="str">
        <f>IFERROR(IF(キャラシ!$A$30="",tokugi!$A157,HLOOKUP(キャラシ!$A$30,$A$130:$CN$234,$A51,FALSE)&amp;""),"")</f>
        <v>ブレーメン</v>
      </c>
      <c r="F51" t="str">
        <f>IFERROR(IF(キャラシ!$A$31="",tokugi!$A157,HLOOKUP(キャラシ!$A$31,$A$130:$CN$234,$A51,FALSE)&amp;""),"")</f>
        <v>ブレーメン</v>
      </c>
      <c r="G51" t="str">
        <f>IFERROR(IF(キャラシ!$A$32="",tokugi!$A157,HLOOKUP(キャラシ!$A$32,$A$130:$CN$234,$A51,FALSE)&amp;""),"")</f>
        <v>ブレーメン</v>
      </c>
      <c r="H51" t="str">
        <f>IFERROR(IF(キャラシ!$A$33="",tokugi!$A157,HLOOKUP(キャラシ!$A$33,$A$130:$CN$234,$A51,FALSE)&amp;""),"")</f>
        <v>ブレーメン</v>
      </c>
      <c r="I51" t="str">
        <f>IFERROR(IF(キャラシ!$A$34="",tokugi!$A157,HLOOKUP(キャラシ!$A$34,$A$130:$CN$234,$A51,FALSE)&amp;""),"")</f>
        <v>ブレーメン</v>
      </c>
    </row>
    <row r="52" spans="1:9">
      <c r="A52">
        <v>29</v>
      </c>
      <c r="B52" t="str">
        <f>IFERROR(IF(キャラシ!$A$27="",tokugi!$A158,HLOOKUP(キャラシ!$A$27,$A$130:$CN$234,$A52,FALSE)&amp;""),"")</f>
        <v>――――――――</v>
      </c>
      <c r="C52" t="str">
        <f>IFERROR(IF(キャラシ!$A$28="",tokugi!$A158,HLOOKUP(キャラシ!$A$28,$A$130:$CN$234,$A52,FALSE)&amp;""),"")</f>
        <v>――――――――</v>
      </c>
      <c r="D52" t="str">
        <f>IFERROR(IF(キャラシ!$A$29="",tokugi!$A158,HLOOKUP(キャラシ!$A$29,$A$130:$CN$234,$A52,FALSE)&amp;""),"")</f>
        <v>――――――――</v>
      </c>
      <c r="E52" t="str">
        <f>IFERROR(IF(キャラシ!$A$30="",tokugi!$A158,HLOOKUP(キャラシ!$A$30,$A$130:$CN$234,$A52,FALSE)&amp;""),"")</f>
        <v>――――――――</v>
      </c>
      <c r="F52" t="str">
        <f>IFERROR(IF(キャラシ!$A$31="",tokugi!$A158,HLOOKUP(キャラシ!$A$31,$A$130:$CN$234,$A52,FALSE)&amp;""),"")</f>
        <v>――――――――</v>
      </c>
      <c r="G52" t="str">
        <f>IFERROR(IF(キャラシ!$A$32="",tokugi!$A158,HLOOKUP(キャラシ!$A$32,$A$130:$CN$234,$A52,FALSE)&amp;""),"")</f>
        <v>――――――――</v>
      </c>
      <c r="H52" t="str">
        <f>IFERROR(IF(キャラシ!$A$33="",tokugi!$A158,HLOOKUP(キャラシ!$A$33,$A$130:$CN$234,$A52,FALSE)&amp;""),"")</f>
        <v>――――――――</v>
      </c>
      <c r="I52" t="str">
        <f>IFERROR(IF(キャラシ!$A$34="",tokugi!$A158,HLOOKUP(キャラシ!$A$34,$A$130:$CN$234,$A52,FALSE)&amp;""),"")</f>
        <v>――――――――</v>
      </c>
    </row>
    <row r="53" spans="1:9">
      <c r="A53">
        <v>30</v>
      </c>
      <c r="B53" t="str">
        <f>IFERROR(IF(キャラシ!$A$27="",tokugi!$A159,HLOOKUP(キャラシ!$A$27,$A$130:$CN$234,$A53,FALSE)&amp;""),"")</f>
        <v>比良坂流派</v>
      </c>
      <c r="C53" t="str">
        <f>IFERROR(IF(キャラシ!$A$28="",tokugi!$A159,HLOOKUP(キャラシ!$A$28,$A$130:$CN$234,$A53,FALSE)&amp;""),"")</f>
        <v>比良坂流派</v>
      </c>
      <c r="D53" t="str">
        <f>IFERROR(IF(キャラシ!$A$29="",tokugi!$A159,HLOOKUP(キャラシ!$A$29,$A$130:$CN$234,$A53,FALSE)&amp;""),"")</f>
        <v>比良坂流派</v>
      </c>
      <c r="E53" t="str">
        <f>IFERROR(IF(キャラシ!$A$30="",tokugi!$A159,HLOOKUP(キャラシ!$A$30,$A$130:$CN$234,$A53,FALSE)&amp;""),"")</f>
        <v>比良坂流派</v>
      </c>
      <c r="F53" t="str">
        <f>IFERROR(IF(キャラシ!$A$31="",tokugi!$A159,HLOOKUP(キャラシ!$A$31,$A$130:$CN$234,$A53,FALSE)&amp;""),"")</f>
        <v>比良坂流派</v>
      </c>
      <c r="G53" t="str">
        <f>IFERROR(IF(キャラシ!$A$32="",tokugi!$A159,HLOOKUP(キャラシ!$A$32,$A$130:$CN$234,$A53,FALSE)&amp;""),"")</f>
        <v>比良坂流派</v>
      </c>
      <c r="H53" t="str">
        <f>IFERROR(IF(キャラシ!$A$33="",tokugi!$A159,HLOOKUP(キャラシ!$A$33,$A$130:$CN$234,$A53,FALSE)&amp;""),"")</f>
        <v>比良坂流派</v>
      </c>
      <c r="I53" t="str">
        <f>IFERROR(IF(キャラシ!$A$34="",tokugi!$A159,HLOOKUP(キャラシ!$A$34,$A$130:$CN$234,$A53,FALSE)&amp;""),"")</f>
        <v>比良坂流派</v>
      </c>
    </row>
    <row r="54" spans="1:9">
      <c r="A54">
        <v>31</v>
      </c>
      <c r="B54" t="str">
        <f>IFERROR(IF(キャラシ!$A$27="",tokugi!$A160,HLOOKUP(キャラシ!$A$27,$A$130:$CN$234,$A54,FALSE)&amp;""),"")</f>
        <v>比良坂秘伝</v>
      </c>
      <c r="C54" t="str">
        <f>IFERROR(IF(キャラシ!$A$28="",tokugi!$A160,HLOOKUP(キャラシ!$A$28,$A$130:$CN$234,$A54,FALSE)&amp;""),"")</f>
        <v>比良坂秘伝</v>
      </c>
      <c r="D54" t="str">
        <f>IFERROR(IF(キャラシ!$A$29="",tokugi!$A160,HLOOKUP(キャラシ!$A$29,$A$130:$CN$234,$A54,FALSE)&amp;""),"")</f>
        <v>比良坂秘伝</v>
      </c>
      <c r="E54" t="str">
        <f>IFERROR(IF(キャラシ!$A$30="",tokugi!$A160,HLOOKUP(キャラシ!$A$30,$A$130:$CN$234,$A54,FALSE)&amp;""),"")</f>
        <v>比良坂秘伝</v>
      </c>
      <c r="F54" t="str">
        <f>IFERROR(IF(キャラシ!$A$31="",tokugi!$A160,HLOOKUP(キャラシ!$A$31,$A$130:$CN$234,$A54,FALSE)&amp;""),"")</f>
        <v>比良坂秘伝</v>
      </c>
      <c r="G54" t="str">
        <f>IFERROR(IF(キャラシ!$A$32="",tokugi!$A160,HLOOKUP(キャラシ!$A$32,$A$130:$CN$234,$A54,FALSE)&amp;""),"")</f>
        <v>比良坂秘伝</v>
      </c>
      <c r="H54" t="str">
        <f>IFERROR(IF(キャラシ!$A$33="",tokugi!$A160,HLOOKUP(キャラシ!$A$33,$A$130:$CN$234,$A54,FALSE)&amp;""),"")</f>
        <v>比良坂秘伝</v>
      </c>
      <c r="I54" t="str">
        <f>IFERROR(IF(キャラシ!$A$34="",tokugi!$A160,HLOOKUP(キャラシ!$A$34,$A$130:$CN$234,$A54,FALSE)&amp;""),"")</f>
        <v>比良坂秘伝</v>
      </c>
    </row>
    <row r="55" spans="1:9">
      <c r="A55">
        <v>32</v>
      </c>
      <c r="B55" t="str">
        <f>IFERROR(IF(キャラシ!$A$27="",tokugi!$A161,HLOOKUP(キャラシ!$A$27,$A$130:$CN$234,$A55,FALSE)&amp;""),"")</f>
        <v>常夜</v>
      </c>
      <c r="C55" t="str">
        <f>IFERROR(IF(キャラシ!$A$28="",tokugi!$A161,HLOOKUP(キャラシ!$A$28,$A$130:$CN$234,$A55,FALSE)&amp;""),"")</f>
        <v>常夜</v>
      </c>
      <c r="D55" t="str">
        <f>IFERROR(IF(キャラシ!$A$29="",tokugi!$A161,HLOOKUP(キャラシ!$A$29,$A$130:$CN$234,$A55,FALSE)&amp;""),"")</f>
        <v>常夜</v>
      </c>
      <c r="E55" t="str">
        <f>IFERROR(IF(キャラシ!$A$30="",tokugi!$A161,HLOOKUP(キャラシ!$A$30,$A$130:$CN$234,$A55,FALSE)&amp;""),"")</f>
        <v>常夜</v>
      </c>
      <c r="F55" t="str">
        <f>IFERROR(IF(キャラシ!$A$31="",tokugi!$A161,HLOOKUP(キャラシ!$A$31,$A$130:$CN$234,$A55,FALSE)&amp;""),"")</f>
        <v>常夜</v>
      </c>
      <c r="G55" t="str">
        <f>IFERROR(IF(キャラシ!$A$32="",tokugi!$A161,HLOOKUP(キャラシ!$A$32,$A$130:$CN$234,$A55,FALSE)&amp;""),"")</f>
        <v>常夜</v>
      </c>
      <c r="H55" t="str">
        <f>IFERROR(IF(キャラシ!$A$33="",tokugi!$A161,HLOOKUP(キャラシ!$A$33,$A$130:$CN$234,$A55,FALSE)&amp;""),"")</f>
        <v>常夜</v>
      </c>
      <c r="I55" t="str">
        <f>IFERROR(IF(キャラシ!$A$34="",tokugi!$A161,HLOOKUP(キャラシ!$A$34,$A$130:$CN$234,$A55,FALSE)&amp;""),"")</f>
        <v>常夜</v>
      </c>
    </row>
    <row r="56" spans="1:9">
      <c r="A56">
        <v>33</v>
      </c>
      <c r="B56" t="str">
        <f>IFERROR(IF(キャラシ!$A$27="",tokugi!$A162,HLOOKUP(キャラシ!$A$27,$A$130:$CN$234,$A56,FALSE)&amp;""),"")</f>
        <v>醜女衆</v>
      </c>
      <c r="C56" t="str">
        <f>IFERROR(IF(キャラシ!$A$28="",tokugi!$A162,HLOOKUP(キャラシ!$A$28,$A$130:$CN$234,$A56,FALSE)&amp;""),"")</f>
        <v>醜女衆</v>
      </c>
      <c r="D56" t="str">
        <f>IFERROR(IF(キャラシ!$A$29="",tokugi!$A162,HLOOKUP(キャラシ!$A$29,$A$130:$CN$234,$A56,FALSE)&amp;""),"")</f>
        <v>醜女衆</v>
      </c>
      <c r="E56" t="str">
        <f>IFERROR(IF(キャラシ!$A$30="",tokugi!$A162,HLOOKUP(キャラシ!$A$30,$A$130:$CN$234,$A56,FALSE)&amp;""),"")</f>
        <v>醜女衆</v>
      </c>
      <c r="F56" t="str">
        <f>IFERROR(IF(キャラシ!$A$31="",tokugi!$A162,HLOOKUP(キャラシ!$A$31,$A$130:$CN$234,$A56,FALSE)&amp;""),"")</f>
        <v>醜女衆</v>
      </c>
      <c r="G56" t="str">
        <f>IFERROR(IF(キャラシ!$A$32="",tokugi!$A162,HLOOKUP(キャラシ!$A$32,$A$130:$CN$234,$A56,FALSE)&amp;""),"")</f>
        <v>醜女衆</v>
      </c>
      <c r="H56" t="str">
        <f>IFERROR(IF(キャラシ!$A$33="",tokugi!$A162,HLOOKUP(キャラシ!$A$33,$A$130:$CN$234,$A56,FALSE)&amp;""),"")</f>
        <v>醜女衆</v>
      </c>
      <c r="I56" t="str">
        <f>IFERROR(IF(キャラシ!$A$34="",tokugi!$A162,HLOOKUP(キャラシ!$A$34,$A$130:$CN$234,$A56,FALSE)&amp;""),"")</f>
        <v>醜女衆</v>
      </c>
    </row>
    <row r="57" spans="1:9">
      <c r="A57">
        <v>34</v>
      </c>
      <c r="B57" t="str">
        <f>IFERROR(IF(キャラシ!$A$27="",tokugi!$A163,HLOOKUP(キャラシ!$A$27,$A$130:$CN$234,$A57,FALSE)&amp;""),"")</f>
        <v>公安隠密局</v>
      </c>
      <c r="C57" t="str">
        <f>IFERROR(IF(キャラシ!$A$28="",tokugi!$A163,HLOOKUP(キャラシ!$A$28,$A$130:$CN$234,$A57,FALSE)&amp;""),"")</f>
        <v>公安隠密局</v>
      </c>
      <c r="D57" t="str">
        <f>IFERROR(IF(キャラシ!$A$29="",tokugi!$A163,HLOOKUP(キャラシ!$A$29,$A$130:$CN$234,$A57,FALSE)&amp;""),"")</f>
        <v>公安隠密局</v>
      </c>
      <c r="E57" t="str">
        <f>IFERROR(IF(キャラシ!$A$30="",tokugi!$A163,HLOOKUP(キャラシ!$A$30,$A$130:$CN$234,$A57,FALSE)&amp;""),"")</f>
        <v>公安隠密局</v>
      </c>
      <c r="F57" t="str">
        <f>IFERROR(IF(キャラシ!$A$31="",tokugi!$A163,HLOOKUP(キャラシ!$A$31,$A$130:$CN$234,$A57,FALSE)&amp;""),"")</f>
        <v>公安隠密局</v>
      </c>
      <c r="G57" t="str">
        <f>IFERROR(IF(キャラシ!$A$32="",tokugi!$A163,HLOOKUP(キャラシ!$A$32,$A$130:$CN$234,$A57,FALSE)&amp;""),"")</f>
        <v>公安隠密局</v>
      </c>
      <c r="H57" t="str">
        <f>IFERROR(IF(キャラシ!$A$33="",tokugi!$A163,HLOOKUP(キャラシ!$A$33,$A$130:$CN$234,$A57,FALSE)&amp;""),"")</f>
        <v>公安隠密局</v>
      </c>
      <c r="I57" t="str">
        <f>IFERROR(IF(キャラシ!$A$34="",tokugi!$A163,HLOOKUP(キャラシ!$A$34,$A$130:$CN$234,$A57,FALSE)&amp;""),"")</f>
        <v>公安隠密局</v>
      </c>
    </row>
    <row r="58" spans="1:9">
      <c r="A58">
        <v>35</v>
      </c>
      <c r="B58" t="str">
        <f>IFERROR(IF(キャラシ!$A$27="",tokugi!$A164,HLOOKUP(キャラシ!$A$27,$A$130:$CN$234,$A58,FALSE)&amp;""),"")</f>
        <v>麝香会総合病院</v>
      </c>
      <c r="C58" t="str">
        <f>IFERROR(IF(キャラシ!$A$28="",tokugi!$A164,HLOOKUP(キャラシ!$A$28,$A$130:$CN$234,$A58,FALSE)&amp;""),"")</f>
        <v>麝香会総合病院</v>
      </c>
      <c r="D58" t="str">
        <f>IFERROR(IF(キャラシ!$A$29="",tokugi!$A164,HLOOKUP(キャラシ!$A$29,$A$130:$CN$234,$A58,FALSE)&amp;""),"")</f>
        <v>麝香会総合病院</v>
      </c>
      <c r="E58" t="str">
        <f>IFERROR(IF(キャラシ!$A$30="",tokugi!$A164,HLOOKUP(キャラシ!$A$30,$A$130:$CN$234,$A58,FALSE)&amp;""),"")</f>
        <v>麝香会総合病院</v>
      </c>
      <c r="F58" t="str">
        <f>IFERROR(IF(キャラシ!$A$31="",tokugi!$A164,HLOOKUP(キャラシ!$A$31,$A$130:$CN$234,$A58,FALSE)&amp;""),"")</f>
        <v>麝香会総合病院</v>
      </c>
      <c r="G58" t="str">
        <f>IFERROR(IF(キャラシ!$A$32="",tokugi!$A164,HLOOKUP(キャラシ!$A$32,$A$130:$CN$234,$A58,FALSE)&amp;""),"")</f>
        <v>麝香会総合病院</v>
      </c>
      <c r="H58" t="str">
        <f>IFERROR(IF(キャラシ!$A$33="",tokugi!$A164,HLOOKUP(キャラシ!$A$33,$A$130:$CN$234,$A58,FALSE)&amp;""),"")</f>
        <v>麝香会総合病院</v>
      </c>
      <c r="I58" t="str">
        <f>IFERROR(IF(キャラシ!$A$34="",tokugi!$A164,HLOOKUP(キャラシ!$A$34,$A$130:$CN$234,$A58,FALSE)&amp;""),"")</f>
        <v>麝香会総合病院</v>
      </c>
    </row>
    <row r="59" spans="1:9">
      <c r="A59">
        <v>36</v>
      </c>
      <c r="B59" t="str">
        <f>IFERROR(IF(キャラシ!$A$27="",tokugi!$A165,HLOOKUP(キャラシ!$A$27,$A$130:$CN$234,$A59,FALSE)&amp;""),"")</f>
        <v>――――――――</v>
      </c>
      <c r="C59" t="str">
        <f>IFERROR(IF(キャラシ!$A$28="",tokugi!$A165,HLOOKUP(キャラシ!$A$28,$A$130:$CN$234,$A59,FALSE)&amp;""),"")</f>
        <v>――――――――</v>
      </c>
      <c r="D59" t="str">
        <f>IFERROR(IF(キャラシ!$A$29="",tokugi!$A165,HLOOKUP(キャラシ!$A$29,$A$130:$CN$234,$A59,FALSE)&amp;""),"")</f>
        <v>――――――――</v>
      </c>
      <c r="E59" t="str">
        <f>IFERROR(IF(キャラシ!$A$30="",tokugi!$A165,HLOOKUP(キャラシ!$A$30,$A$130:$CN$234,$A59,FALSE)&amp;""),"")</f>
        <v>――――――――</v>
      </c>
      <c r="F59" t="str">
        <f>IFERROR(IF(キャラシ!$A$31="",tokugi!$A165,HLOOKUP(キャラシ!$A$31,$A$130:$CN$234,$A59,FALSE)&amp;""),"")</f>
        <v>――――――――</v>
      </c>
      <c r="G59" t="str">
        <f>IFERROR(IF(キャラシ!$A$32="",tokugi!$A165,HLOOKUP(キャラシ!$A$32,$A$130:$CN$234,$A59,FALSE)&amp;""),"")</f>
        <v>――――――――</v>
      </c>
      <c r="H59" t="str">
        <f>IFERROR(IF(キャラシ!$A$33="",tokugi!$A165,HLOOKUP(キャラシ!$A$33,$A$130:$CN$234,$A59,FALSE)&amp;""),"")</f>
        <v>――――――――</v>
      </c>
      <c r="I59" t="str">
        <f>IFERROR(IF(キャラシ!$A$34="",tokugi!$A165,HLOOKUP(キャラシ!$A$34,$A$130:$CN$234,$A59,FALSE)&amp;""),"")</f>
        <v>――――――――</v>
      </c>
    </row>
    <row r="60" spans="1:9">
      <c r="A60">
        <v>37</v>
      </c>
      <c r="B60" t="str">
        <f>IFERROR(IF(キャラシ!$A$27="",tokugi!$A166,HLOOKUP(キャラシ!$A$27,$A$130:$CN$234,$A60,FALSE)&amp;""),"")</f>
        <v>御斎流派</v>
      </c>
      <c r="C60" t="str">
        <f>IFERROR(IF(キャラシ!$A$28="",tokugi!$A166,HLOOKUP(キャラシ!$A$28,$A$130:$CN$234,$A60,FALSE)&amp;""),"")</f>
        <v>御斎流派</v>
      </c>
      <c r="D60" t="str">
        <f>IFERROR(IF(キャラシ!$A$29="",tokugi!$A166,HLOOKUP(キャラシ!$A$29,$A$130:$CN$234,$A60,FALSE)&amp;""),"")</f>
        <v>御斎流派</v>
      </c>
      <c r="E60" t="str">
        <f>IFERROR(IF(キャラシ!$A$30="",tokugi!$A166,HLOOKUP(キャラシ!$A$30,$A$130:$CN$234,$A60,FALSE)&amp;""),"")</f>
        <v>御斎流派</v>
      </c>
      <c r="F60" t="str">
        <f>IFERROR(IF(キャラシ!$A$31="",tokugi!$A166,HLOOKUP(キャラシ!$A$31,$A$130:$CN$234,$A60,FALSE)&amp;""),"")</f>
        <v>御斎流派</v>
      </c>
      <c r="G60" t="str">
        <f>IFERROR(IF(キャラシ!$A$32="",tokugi!$A166,HLOOKUP(キャラシ!$A$32,$A$130:$CN$234,$A60,FALSE)&amp;""),"")</f>
        <v>御斎流派</v>
      </c>
      <c r="H60" t="str">
        <f>IFERROR(IF(キャラシ!$A$33="",tokugi!$A166,HLOOKUP(キャラシ!$A$33,$A$130:$CN$234,$A60,FALSE)&amp;""),"")</f>
        <v>御斎流派</v>
      </c>
      <c r="I60" t="str">
        <f>IFERROR(IF(キャラシ!$A$34="",tokugi!$A166,HLOOKUP(キャラシ!$A$34,$A$130:$CN$234,$A60,FALSE)&amp;""),"")</f>
        <v>御斎流派</v>
      </c>
    </row>
    <row r="61" spans="1:9">
      <c r="A61">
        <v>38</v>
      </c>
      <c r="B61" t="str">
        <f>IFERROR(IF(キャラシ!$A$27="",tokugi!$A167,HLOOKUP(キャラシ!$A$27,$A$130:$CN$234,$A61,FALSE)&amp;""),"")</f>
        <v>御斎秘伝</v>
      </c>
      <c r="C61" t="str">
        <f>IFERROR(IF(キャラシ!$A$28="",tokugi!$A167,HLOOKUP(キャラシ!$A$28,$A$130:$CN$234,$A61,FALSE)&amp;""),"")</f>
        <v>御斎秘伝</v>
      </c>
      <c r="D61" t="str">
        <f>IFERROR(IF(キャラシ!$A$29="",tokugi!$A167,HLOOKUP(キャラシ!$A$29,$A$130:$CN$234,$A61,FALSE)&amp;""),"")</f>
        <v>御斎秘伝</v>
      </c>
      <c r="E61" t="str">
        <f>IFERROR(IF(キャラシ!$A$30="",tokugi!$A167,HLOOKUP(キャラシ!$A$30,$A$130:$CN$234,$A61,FALSE)&amp;""),"")</f>
        <v>御斎秘伝</v>
      </c>
      <c r="F61" t="str">
        <f>IFERROR(IF(キャラシ!$A$31="",tokugi!$A167,HLOOKUP(キャラシ!$A$31,$A$130:$CN$234,$A61,FALSE)&amp;""),"")</f>
        <v>御斎秘伝</v>
      </c>
      <c r="G61" t="str">
        <f>IFERROR(IF(キャラシ!$A$32="",tokugi!$A167,HLOOKUP(キャラシ!$A$32,$A$130:$CN$234,$A61,FALSE)&amp;""),"")</f>
        <v>御斎秘伝</v>
      </c>
      <c r="H61" t="str">
        <f>IFERROR(IF(キャラシ!$A$33="",tokugi!$A167,HLOOKUP(キャラシ!$A$33,$A$130:$CN$234,$A61,FALSE)&amp;""),"")</f>
        <v>御斎秘伝</v>
      </c>
      <c r="I61" t="str">
        <f>IFERROR(IF(キャラシ!$A$34="",tokugi!$A167,HLOOKUP(キャラシ!$A$34,$A$130:$CN$234,$A61,FALSE)&amp;""),"")</f>
        <v>御斎秘伝</v>
      </c>
    </row>
    <row r="62" spans="1:9">
      <c r="A62">
        <v>39</v>
      </c>
      <c r="B62" t="str">
        <f>IFERROR(IF(キャラシ!$A$27="",tokugi!$A168,HLOOKUP(キャラシ!$A$27,$A$130:$CN$234,$A62,FALSE)&amp;""),"")</f>
        <v>教職員派遣委員会</v>
      </c>
      <c r="C62" t="str">
        <f>IFERROR(IF(キャラシ!$A$28="",tokugi!$A168,HLOOKUP(キャラシ!$A$28,$A$130:$CN$234,$A62,FALSE)&amp;""),"")</f>
        <v>教職員派遣委員会</v>
      </c>
      <c r="D62" t="str">
        <f>IFERROR(IF(キャラシ!$A$29="",tokugi!$A168,HLOOKUP(キャラシ!$A$29,$A$130:$CN$234,$A62,FALSE)&amp;""),"")</f>
        <v>教職員派遣委員会</v>
      </c>
      <c r="E62" t="str">
        <f>IFERROR(IF(キャラシ!$A$30="",tokugi!$A168,HLOOKUP(キャラシ!$A$30,$A$130:$CN$234,$A62,FALSE)&amp;""),"")</f>
        <v>教職員派遣委員会</v>
      </c>
      <c r="F62" t="str">
        <f>IFERROR(IF(キャラシ!$A$31="",tokugi!$A168,HLOOKUP(キャラシ!$A$31,$A$130:$CN$234,$A62,FALSE)&amp;""),"")</f>
        <v>教職員派遣委員会</v>
      </c>
      <c r="G62" t="str">
        <f>IFERROR(IF(キャラシ!$A$32="",tokugi!$A168,HLOOKUP(キャラシ!$A$32,$A$130:$CN$234,$A62,FALSE)&amp;""),"")</f>
        <v>教職員派遣委員会</v>
      </c>
      <c r="H62" t="str">
        <f>IFERROR(IF(キャラシ!$A$33="",tokugi!$A168,HLOOKUP(キャラシ!$A$33,$A$130:$CN$234,$A62,FALSE)&amp;""),"")</f>
        <v>教職員派遣委員会</v>
      </c>
      <c r="I62" t="str">
        <f>IFERROR(IF(キャラシ!$A$34="",tokugi!$A168,HLOOKUP(キャラシ!$A$34,$A$130:$CN$234,$A62,FALSE)&amp;""),"")</f>
        <v>教職員派遣委員会</v>
      </c>
    </row>
    <row r="63" spans="1:9">
      <c r="A63">
        <v>40</v>
      </c>
      <c r="B63" t="str">
        <f>IFERROR(IF(キャラシ!$A$27="",tokugi!$A169,HLOOKUP(キャラシ!$A$27,$A$130:$CN$234,$A63,FALSE)&amp;""),"")</f>
        <v>御斎学園生徒会</v>
      </c>
      <c r="C63" t="str">
        <f>IFERROR(IF(キャラシ!$A$28="",tokugi!$A169,HLOOKUP(キャラシ!$A$28,$A$130:$CN$234,$A63,FALSE)&amp;""),"")</f>
        <v>御斎学園生徒会</v>
      </c>
      <c r="D63" t="str">
        <f>IFERROR(IF(キャラシ!$A$29="",tokugi!$A169,HLOOKUP(キャラシ!$A$29,$A$130:$CN$234,$A63,FALSE)&amp;""),"")</f>
        <v>御斎学園生徒会</v>
      </c>
      <c r="E63" t="str">
        <f>IFERROR(IF(キャラシ!$A$30="",tokugi!$A169,HLOOKUP(キャラシ!$A$30,$A$130:$CN$234,$A63,FALSE)&amp;""),"")</f>
        <v>御斎学園生徒会</v>
      </c>
      <c r="F63" t="str">
        <f>IFERROR(IF(キャラシ!$A$31="",tokugi!$A169,HLOOKUP(キャラシ!$A$31,$A$130:$CN$234,$A63,FALSE)&amp;""),"")</f>
        <v>御斎学園生徒会</v>
      </c>
      <c r="G63" t="str">
        <f>IFERROR(IF(キャラシ!$A$32="",tokugi!$A169,HLOOKUP(キャラシ!$A$32,$A$130:$CN$234,$A63,FALSE)&amp;""),"")</f>
        <v>御斎学園生徒会</v>
      </c>
      <c r="H63" t="str">
        <f>IFERROR(IF(キャラシ!$A$33="",tokugi!$A169,HLOOKUP(キャラシ!$A$33,$A$130:$CN$234,$A63,FALSE)&amp;""),"")</f>
        <v>御斎学園生徒会</v>
      </c>
      <c r="I63" t="str">
        <f>IFERROR(IF(キャラシ!$A$34="",tokugi!$A169,HLOOKUP(キャラシ!$A$34,$A$130:$CN$234,$A63,FALSE)&amp;""),"")</f>
        <v>御斎学園生徒会</v>
      </c>
    </row>
    <row r="64" spans="1:9">
      <c r="A64">
        <v>41</v>
      </c>
      <c r="B64" t="str">
        <f>IFERROR(IF(キャラシ!$A$27="",tokugi!$A170,HLOOKUP(キャラシ!$A$27,$A$130:$CN$234,$A64,FALSE)&amp;""),"")</f>
        <v>私立多羅尾女学院</v>
      </c>
      <c r="C64" t="str">
        <f>IFERROR(IF(キャラシ!$A$28="",tokugi!$A170,HLOOKUP(キャラシ!$A$28,$A$130:$CN$234,$A64,FALSE)&amp;""),"")</f>
        <v>私立多羅尾女学院</v>
      </c>
      <c r="D64" t="str">
        <f>IFERROR(IF(キャラシ!$A$29="",tokugi!$A170,HLOOKUP(キャラシ!$A$29,$A$130:$CN$234,$A64,FALSE)&amp;""),"")</f>
        <v>私立多羅尾女学院</v>
      </c>
      <c r="E64" t="str">
        <f>IFERROR(IF(キャラシ!$A$30="",tokugi!$A170,HLOOKUP(キャラシ!$A$30,$A$130:$CN$234,$A64,FALSE)&amp;""),"")</f>
        <v>私立多羅尾女学院</v>
      </c>
      <c r="F64" t="str">
        <f>IFERROR(IF(キャラシ!$A$31="",tokugi!$A170,HLOOKUP(キャラシ!$A$31,$A$130:$CN$234,$A64,FALSE)&amp;""),"")</f>
        <v>私立多羅尾女学院</v>
      </c>
      <c r="G64" t="str">
        <f>IFERROR(IF(キャラシ!$A$32="",tokugi!$A170,HLOOKUP(キャラシ!$A$32,$A$130:$CN$234,$A64,FALSE)&amp;""),"")</f>
        <v>私立多羅尾女学院</v>
      </c>
      <c r="H64" t="str">
        <f>IFERROR(IF(キャラシ!$A$33="",tokugi!$A170,HLOOKUP(キャラシ!$A$33,$A$130:$CN$234,$A64,FALSE)&amp;""),"")</f>
        <v>私立多羅尾女学院</v>
      </c>
      <c r="I64" t="str">
        <f>IFERROR(IF(キャラシ!$A$34="",tokugi!$A170,HLOOKUP(キャラシ!$A$34,$A$130:$CN$234,$A64,FALSE)&amp;""),"")</f>
        <v>私立多羅尾女学院</v>
      </c>
    </row>
    <row r="65" spans="1:9">
      <c r="A65">
        <v>42</v>
      </c>
      <c r="B65" t="str">
        <f>IFERROR(IF(キャラシ!$A$27="",tokugi!$A171,HLOOKUP(キャラシ!$A$27,$A$130:$CN$234,$A65,FALSE)&amp;""),"")</f>
        <v>旧校舎管理委員会</v>
      </c>
      <c r="C65" t="str">
        <f>IFERROR(IF(キャラシ!$A$28="",tokugi!$A171,HLOOKUP(キャラシ!$A$28,$A$130:$CN$234,$A65,FALSE)&amp;""),"")</f>
        <v>旧校舎管理委員会</v>
      </c>
      <c r="D65" t="str">
        <f>IFERROR(IF(キャラシ!$A$29="",tokugi!$A171,HLOOKUP(キャラシ!$A$29,$A$130:$CN$234,$A65,FALSE)&amp;""),"")</f>
        <v>旧校舎管理委員会</v>
      </c>
      <c r="E65" t="str">
        <f>IFERROR(IF(キャラシ!$A$30="",tokugi!$A171,HLOOKUP(キャラシ!$A$30,$A$130:$CN$234,$A65,FALSE)&amp;""),"")</f>
        <v>旧校舎管理委員会</v>
      </c>
      <c r="F65" t="str">
        <f>IFERROR(IF(キャラシ!$A$31="",tokugi!$A171,HLOOKUP(キャラシ!$A$31,$A$130:$CN$234,$A65,FALSE)&amp;""),"")</f>
        <v>旧校舎管理委員会</v>
      </c>
      <c r="G65" t="str">
        <f>IFERROR(IF(キャラシ!$A$32="",tokugi!$A171,HLOOKUP(キャラシ!$A$32,$A$130:$CN$234,$A65,FALSE)&amp;""),"")</f>
        <v>旧校舎管理委員会</v>
      </c>
      <c r="H65" t="str">
        <f>IFERROR(IF(キャラシ!$A$33="",tokugi!$A171,HLOOKUP(キャラシ!$A$33,$A$130:$CN$234,$A65,FALSE)&amp;""),"")</f>
        <v>旧校舎管理委員会</v>
      </c>
      <c r="I65" t="str">
        <f>IFERROR(IF(キャラシ!$A$34="",tokugi!$A171,HLOOKUP(キャラシ!$A$34,$A$130:$CN$234,$A65,FALSE)&amp;""),"")</f>
        <v>旧校舎管理委員会</v>
      </c>
    </row>
    <row r="66" spans="1:9">
      <c r="A66">
        <v>43</v>
      </c>
      <c r="B66" t="str">
        <f>IFERROR(IF(キャラシ!$A$27="",tokugi!$A172,HLOOKUP(キャラシ!$A$27,$A$130:$CN$234,$A66,FALSE)&amp;""),"")</f>
        <v>――――――――</v>
      </c>
      <c r="C66" t="str">
        <f>IFERROR(IF(キャラシ!$A$28="",tokugi!$A172,HLOOKUP(キャラシ!$A$28,$A$130:$CN$234,$A66,FALSE)&amp;""),"")</f>
        <v>――――――――</v>
      </c>
      <c r="D66" t="str">
        <f>IFERROR(IF(キャラシ!$A$29="",tokugi!$A172,HLOOKUP(キャラシ!$A$29,$A$130:$CN$234,$A66,FALSE)&amp;""),"")</f>
        <v>――――――――</v>
      </c>
      <c r="E66" t="str">
        <f>IFERROR(IF(キャラシ!$A$30="",tokugi!$A172,HLOOKUP(キャラシ!$A$30,$A$130:$CN$234,$A66,FALSE)&amp;""),"")</f>
        <v>――――――――</v>
      </c>
      <c r="F66" t="str">
        <f>IFERROR(IF(キャラシ!$A$31="",tokugi!$A172,HLOOKUP(キャラシ!$A$31,$A$130:$CN$234,$A66,FALSE)&amp;""),"")</f>
        <v>――――――――</v>
      </c>
      <c r="G66" t="str">
        <f>IFERROR(IF(キャラシ!$A$32="",tokugi!$A172,HLOOKUP(キャラシ!$A$32,$A$130:$CN$234,$A66,FALSE)&amp;""),"")</f>
        <v>――――――――</v>
      </c>
      <c r="H66" t="str">
        <f>IFERROR(IF(キャラシ!$A$33="",tokugi!$A172,HLOOKUP(キャラシ!$A$33,$A$130:$CN$234,$A66,FALSE)&amp;""),"")</f>
        <v>――――――――</v>
      </c>
      <c r="I66" t="str">
        <f>IFERROR(IF(キャラシ!$A$34="",tokugi!$A172,HLOOKUP(キャラシ!$A$34,$A$130:$CN$234,$A66,FALSE)&amp;""),"")</f>
        <v>――――――――</v>
      </c>
    </row>
    <row r="67" spans="1:9">
      <c r="A67">
        <v>44</v>
      </c>
      <c r="B67" t="str">
        <f>IFERROR(IF(キャラシ!$A$27="",tokugi!$A173,HLOOKUP(キャラシ!$A$27,$A$130:$CN$234,$A67,FALSE)&amp;""),"")</f>
        <v>隠忍流派</v>
      </c>
      <c r="C67" t="str">
        <f>IFERROR(IF(キャラシ!$A$28="",tokugi!$A173,HLOOKUP(キャラシ!$A$28,$A$130:$CN$234,$A67,FALSE)&amp;""),"")</f>
        <v>隠忍流派</v>
      </c>
      <c r="D67" t="str">
        <f>IFERROR(IF(キャラシ!$A$29="",tokugi!$A173,HLOOKUP(キャラシ!$A$29,$A$130:$CN$234,$A67,FALSE)&amp;""),"")</f>
        <v>隠忍流派</v>
      </c>
      <c r="E67" t="str">
        <f>IFERROR(IF(キャラシ!$A$30="",tokugi!$A173,HLOOKUP(キャラシ!$A$30,$A$130:$CN$234,$A67,FALSE)&amp;""),"")</f>
        <v>隠忍流派</v>
      </c>
      <c r="F67" t="str">
        <f>IFERROR(IF(キャラシ!$A$31="",tokugi!$A173,HLOOKUP(キャラシ!$A$31,$A$130:$CN$234,$A67,FALSE)&amp;""),"")</f>
        <v>隠忍流派</v>
      </c>
      <c r="G67" t="str">
        <f>IFERROR(IF(キャラシ!$A$32="",tokugi!$A173,HLOOKUP(キャラシ!$A$32,$A$130:$CN$234,$A67,FALSE)&amp;""),"")</f>
        <v>隠忍流派</v>
      </c>
      <c r="H67" t="str">
        <f>IFERROR(IF(キャラシ!$A$33="",tokugi!$A173,HLOOKUP(キャラシ!$A$33,$A$130:$CN$234,$A67,FALSE)&amp;""),"")</f>
        <v>隠忍流派</v>
      </c>
      <c r="I67" t="str">
        <f>IFERROR(IF(キャラシ!$A$34="",tokugi!$A173,HLOOKUP(キャラシ!$A$34,$A$130:$CN$234,$A67,FALSE)&amp;""),"")</f>
        <v>隠忍流派</v>
      </c>
    </row>
    <row r="68" spans="1:9">
      <c r="A68">
        <v>45</v>
      </c>
      <c r="B68" t="str">
        <f>IFERROR(IF(キャラシ!$A$27="",tokugi!$A174,HLOOKUP(キャラシ!$A$27,$A$130:$CN$234,$A68,FALSE)&amp;""),"")</f>
        <v>隠忍秘伝</v>
      </c>
      <c r="C68" t="str">
        <f>IFERROR(IF(キャラシ!$A$28="",tokugi!$A174,HLOOKUP(キャラシ!$A$28,$A$130:$CN$234,$A68,FALSE)&amp;""),"")</f>
        <v>隠忍秘伝</v>
      </c>
      <c r="D68" t="str">
        <f>IFERROR(IF(キャラシ!$A$29="",tokugi!$A174,HLOOKUP(キャラシ!$A$29,$A$130:$CN$234,$A68,FALSE)&amp;""),"")</f>
        <v>隠忍秘伝</v>
      </c>
      <c r="E68" t="str">
        <f>IFERROR(IF(キャラシ!$A$30="",tokugi!$A174,HLOOKUP(キャラシ!$A$30,$A$130:$CN$234,$A68,FALSE)&amp;""),"")</f>
        <v>隠忍秘伝</v>
      </c>
      <c r="F68" t="str">
        <f>IFERROR(IF(キャラシ!$A$31="",tokugi!$A174,HLOOKUP(キャラシ!$A$31,$A$130:$CN$234,$A68,FALSE)&amp;""),"")</f>
        <v>隠忍秘伝</v>
      </c>
      <c r="G68" t="str">
        <f>IFERROR(IF(キャラシ!$A$32="",tokugi!$A174,HLOOKUP(キャラシ!$A$32,$A$130:$CN$234,$A68,FALSE)&amp;""),"")</f>
        <v>隠忍秘伝</v>
      </c>
      <c r="H68" t="str">
        <f>IFERROR(IF(キャラシ!$A$33="",tokugi!$A174,HLOOKUP(キャラシ!$A$33,$A$130:$CN$234,$A68,FALSE)&amp;""),"")</f>
        <v>隠忍秘伝</v>
      </c>
      <c r="I68" t="str">
        <f>IFERROR(IF(キャラシ!$A$34="",tokugi!$A174,HLOOKUP(キャラシ!$A$34,$A$130:$CN$234,$A68,FALSE)&amp;""),"")</f>
        <v>隠忍秘伝</v>
      </c>
    </row>
    <row r="69" spans="1:9">
      <c r="A69">
        <v>46</v>
      </c>
      <c r="B69" t="str">
        <f>IFERROR(IF(キャラシ!$A$27="",tokugi!$A175,HLOOKUP(キャラシ!$A$27,$A$130:$CN$234,$A69,FALSE)&amp;""),"")</f>
        <v>土蜘蛛</v>
      </c>
      <c r="C69" t="str">
        <f>IFERROR(IF(キャラシ!$A$28="",tokugi!$A175,HLOOKUP(キャラシ!$A$28,$A$130:$CN$234,$A69,FALSE)&amp;""),"")</f>
        <v>土蜘蛛</v>
      </c>
      <c r="D69" t="str">
        <f>IFERROR(IF(キャラシ!$A$29="",tokugi!$A175,HLOOKUP(キャラシ!$A$29,$A$130:$CN$234,$A69,FALSE)&amp;""),"")</f>
        <v>土蜘蛛</v>
      </c>
      <c r="E69" t="str">
        <f>IFERROR(IF(キャラシ!$A$30="",tokugi!$A175,HLOOKUP(キャラシ!$A$30,$A$130:$CN$234,$A69,FALSE)&amp;""),"")</f>
        <v>土蜘蛛</v>
      </c>
      <c r="F69" t="str">
        <f>IFERROR(IF(キャラシ!$A$31="",tokugi!$A175,HLOOKUP(キャラシ!$A$31,$A$130:$CN$234,$A69,FALSE)&amp;""),"")</f>
        <v>土蜘蛛</v>
      </c>
      <c r="G69" t="str">
        <f>IFERROR(IF(キャラシ!$A$32="",tokugi!$A175,HLOOKUP(キャラシ!$A$32,$A$130:$CN$234,$A69,FALSE)&amp;""),"")</f>
        <v>土蜘蛛</v>
      </c>
      <c r="H69" t="str">
        <f>IFERROR(IF(キャラシ!$A$33="",tokugi!$A175,HLOOKUP(キャラシ!$A$33,$A$130:$CN$234,$A69,FALSE)&amp;""),"")</f>
        <v>土蜘蛛</v>
      </c>
      <c r="I69" t="str">
        <f>IFERROR(IF(キャラシ!$A$34="",tokugi!$A175,HLOOKUP(キャラシ!$A$34,$A$130:$CN$234,$A69,FALSE)&amp;""),"")</f>
        <v>土蜘蛛</v>
      </c>
    </row>
    <row r="70" spans="1:9">
      <c r="A70">
        <v>47</v>
      </c>
      <c r="B70" t="str">
        <f>IFERROR(IF(キャラシ!$A$27="",tokugi!$A176,HLOOKUP(キャラシ!$A$27,$A$130:$CN$234,$A70,FALSE)&amp;""),"")</f>
        <v>血社</v>
      </c>
      <c r="C70" t="str">
        <f>IFERROR(IF(キャラシ!$A$28="",tokugi!$A176,HLOOKUP(キャラシ!$A$28,$A$130:$CN$234,$A70,FALSE)&amp;""),"")</f>
        <v>血社</v>
      </c>
      <c r="D70" t="str">
        <f>IFERROR(IF(キャラシ!$A$29="",tokugi!$A176,HLOOKUP(キャラシ!$A$29,$A$130:$CN$234,$A70,FALSE)&amp;""),"")</f>
        <v>血社</v>
      </c>
      <c r="E70" t="str">
        <f>IFERROR(IF(キャラシ!$A$30="",tokugi!$A176,HLOOKUP(キャラシ!$A$30,$A$130:$CN$234,$A70,FALSE)&amp;""),"")</f>
        <v>血社</v>
      </c>
      <c r="F70" t="str">
        <f>IFERROR(IF(キャラシ!$A$31="",tokugi!$A176,HLOOKUP(キャラシ!$A$31,$A$130:$CN$234,$A70,FALSE)&amp;""),"")</f>
        <v>血社</v>
      </c>
      <c r="G70" t="str">
        <f>IFERROR(IF(キャラシ!$A$32="",tokugi!$A176,HLOOKUP(キャラシ!$A$32,$A$130:$CN$234,$A70,FALSE)&amp;""),"")</f>
        <v>血社</v>
      </c>
      <c r="H70" t="str">
        <f>IFERROR(IF(キャラシ!$A$33="",tokugi!$A176,HLOOKUP(キャラシ!$A$33,$A$130:$CN$234,$A70,FALSE)&amp;""),"")</f>
        <v>血社</v>
      </c>
      <c r="I70" t="str">
        <f>IFERROR(IF(キャラシ!$A$34="",tokugi!$A176,HLOOKUP(キャラシ!$A$34,$A$130:$CN$234,$A70,FALSE)&amp;""),"")</f>
        <v>血社</v>
      </c>
    </row>
    <row r="71" spans="1:9">
      <c r="A71">
        <v>48</v>
      </c>
      <c r="B71" t="str">
        <f>IFERROR(IF(キャラシ!$A$27="",tokugi!$A177,HLOOKUP(キャラシ!$A$27,$A$130:$CN$234,$A71,FALSE)&amp;""),"")</f>
        <v>凶尾</v>
      </c>
      <c r="C71" t="str">
        <f>IFERROR(IF(キャラシ!$A$28="",tokugi!$A177,HLOOKUP(キャラシ!$A$28,$A$130:$CN$234,$A71,FALSE)&amp;""),"")</f>
        <v>凶尾</v>
      </c>
      <c r="D71" t="str">
        <f>IFERROR(IF(キャラシ!$A$29="",tokugi!$A177,HLOOKUP(キャラシ!$A$29,$A$130:$CN$234,$A71,FALSE)&amp;""),"")</f>
        <v>凶尾</v>
      </c>
      <c r="E71" t="str">
        <f>IFERROR(IF(キャラシ!$A$30="",tokugi!$A177,HLOOKUP(キャラシ!$A$30,$A$130:$CN$234,$A71,FALSE)&amp;""),"")</f>
        <v>凶尾</v>
      </c>
      <c r="F71" t="str">
        <f>IFERROR(IF(キャラシ!$A$31="",tokugi!$A177,HLOOKUP(キャラシ!$A$31,$A$130:$CN$234,$A71,FALSE)&amp;""),"")</f>
        <v>凶尾</v>
      </c>
      <c r="G71" t="str">
        <f>IFERROR(IF(キャラシ!$A$32="",tokugi!$A177,HLOOKUP(キャラシ!$A$32,$A$130:$CN$234,$A71,FALSE)&amp;""),"")</f>
        <v>凶尾</v>
      </c>
      <c r="H71" t="str">
        <f>IFERROR(IF(キャラシ!$A$33="",tokugi!$A177,HLOOKUP(キャラシ!$A$33,$A$130:$CN$234,$A71,FALSE)&amp;""),"")</f>
        <v>凶尾</v>
      </c>
      <c r="I71" t="str">
        <f>IFERROR(IF(キャラシ!$A$34="",tokugi!$A177,HLOOKUP(キャラシ!$A$34,$A$130:$CN$234,$A71,FALSE)&amp;""),"")</f>
        <v>凶尾</v>
      </c>
    </row>
    <row r="72" spans="1:9">
      <c r="A72">
        <v>49</v>
      </c>
      <c r="B72" t="str">
        <f>IFERROR(IF(キャラシ!$A$27="",tokugi!$A178,HLOOKUP(キャラシ!$A$27,$A$130:$CN$234,$A72,FALSE)&amp;""),"")</f>
        <v>長耳</v>
      </c>
      <c r="C72" t="str">
        <f>IFERROR(IF(キャラシ!$A$28="",tokugi!$A178,HLOOKUP(キャラシ!$A$28,$A$130:$CN$234,$A72,FALSE)&amp;""),"")</f>
        <v>長耳</v>
      </c>
      <c r="D72" t="str">
        <f>IFERROR(IF(キャラシ!$A$29="",tokugi!$A178,HLOOKUP(キャラシ!$A$29,$A$130:$CN$234,$A72,FALSE)&amp;""),"")</f>
        <v>長耳</v>
      </c>
      <c r="E72" t="str">
        <f>IFERROR(IF(キャラシ!$A$30="",tokugi!$A178,HLOOKUP(キャラシ!$A$30,$A$130:$CN$234,$A72,FALSE)&amp;""),"")</f>
        <v>長耳</v>
      </c>
      <c r="F72" t="str">
        <f>IFERROR(IF(キャラシ!$A$31="",tokugi!$A178,HLOOKUP(キャラシ!$A$31,$A$130:$CN$234,$A72,FALSE)&amp;""),"")</f>
        <v>長耳</v>
      </c>
      <c r="G72" t="str">
        <f>IFERROR(IF(キャラシ!$A$32="",tokugi!$A178,HLOOKUP(キャラシ!$A$32,$A$130:$CN$234,$A72,FALSE)&amp;""),"")</f>
        <v>長耳</v>
      </c>
      <c r="H72" t="str">
        <f>IFERROR(IF(キャラシ!$A$33="",tokugi!$A178,HLOOKUP(キャラシ!$A$33,$A$130:$CN$234,$A72,FALSE)&amp;""),"")</f>
        <v>長耳</v>
      </c>
      <c r="I72" t="str">
        <f>IFERROR(IF(キャラシ!$A$34="",tokugi!$A178,HLOOKUP(キャラシ!$A$34,$A$130:$CN$234,$A72,FALSE)&amp;""),"")</f>
        <v>長耳</v>
      </c>
    </row>
    <row r="73" spans="1:9">
      <c r="A73">
        <v>50</v>
      </c>
      <c r="B73" t="str">
        <f>IFERROR(IF(キャラシ!$A$27="",tokugi!$A179,HLOOKUP(キャラシ!$A$27,$A$130:$CN$234,$A73,FALSE)&amp;""),"")</f>
        <v>――――――――</v>
      </c>
      <c r="C73" t="str">
        <f>IFERROR(IF(キャラシ!$A$28="",tokugi!$A179,HLOOKUP(キャラシ!$A$28,$A$130:$CN$234,$A73,FALSE)&amp;""),"")</f>
        <v>――――――――</v>
      </c>
      <c r="D73" t="str">
        <f>IFERROR(IF(キャラシ!$A$29="",tokugi!$A179,HLOOKUP(キャラシ!$A$29,$A$130:$CN$234,$A73,FALSE)&amp;""),"")</f>
        <v>――――――――</v>
      </c>
      <c r="E73" t="str">
        <f>IFERROR(IF(キャラシ!$A$30="",tokugi!$A179,HLOOKUP(キャラシ!$A$30,$A$130:$CN$234,$A73,FALSE)&amp;""),"")</f>
        <v>――――――――</v>
      </c>
      <c r="F73" t="str">
        <f>IFERROR(IF(キャラシ!$A$31="",tokugi!$A179,HLOOKUP(キャラシ!$A$31,$A$130:$CN$234,$A73,FALSE)&amp;""),"")</f>
        <v>――――――――</v>
      </c>
      <c r="G73" t="str">
        <f>IFERROR(IF(キャラシ!$A$32="",tokugi!$A179,HLOOKUP(キャラシ!$A$32,$A$130:$CN$234,$A73,FALSE)&amp;""),"")</f>
        <v>――――――――</v>
      </c>
      <c r="H73" t="str">
        <f>IFERROR(IF(キャラシ!$A$33="",tokugi!$A179,HLOOKUP(キャラシ!$A$33,$A$130:$CN$234,$A73,FALSE)&amp;""),"")</f>
        <v>――――――――</v>
      </c>
      <c r="I73" t="str">
        <f>IFERROR(IF(キャラシ!$A$34="",tokugi!$A179,HLOOKUP(キャラシ!$A$34,$A$130:$CN$234,$A73,FALSE)&amp;""),"")</f>
        <v>――――――――</v>
      </c>
    </row>
    <row r="74" spans="1:9">
      <c r="A74">
        <v>51</v>
      </c>
      <c r="B74" t="str">
        <f>IFERROR(IF(キャラシ!$A$27="",tokugi!$A180,HLOOKUP(キャラシ!$A$27,$A$130:$CN$234,$A74,FALSE)&amp;""),"")</f>
        <v>伊賀者</v>
      </c>
      <c r="C74" t="str">
        <f>IFERROR(IF(キャラシ!$A$28="",tokugi!$A180,HLOOKUP(キャラシ!$A$28,$A$130:$CN$234,$A74,FALSE)&amp;""),"")</f>
        <v>伊賀者</v>
      </c>
      <c r="D74" t="str">
        <f>IFERROR(IF(キャラシ!$A$29="",tokugi!$A180,HLOOKUP(キャラシ!$A$29,$A$130:$CN$234,$A74,FALSE)&amp;""),"")</f>
        <v>伊賀者</v>
      </c>
      <c r="E74" t="str">
        <f>IFERROR(IF(キャラシ!$A$30="",tokugi!$A180,HLOOKUP(キャラシ!$A$30,$A$130:$CN$234,$A74,FALSE)&amp;""),"")</f>
        <v>伊賀者</v>
      </c>
      <c r="F74" t="str">
        <f>IFERROR(IF(キャラシ!$A$31="",tokugi!$A180,HLOOKUP(キャラシ!$A$31,$A$130:$CN$234,$A74,FALSE)&amp;""),"")</f>
        <v>伊賀者</v>
      </c>
      <c r="G74" t="str">
        <f>IFERROR(IF(キャラシ!$A$32="",tokugi!$A180,HLOOKUP(キャラシ!$A$32,$A$130:$CN$234,$A74,FALSE)&amp;""),"")</f>
        <v>伊賀者</v>
      </c>
      <c r="H74" t="str">
        <f>IFERROR(IF(キャラシ!$A$33="",tokugi!$A180,HLOOKUP(キャラシ!$A$33,$A$130:$CN$234,$A74,FALSE)&amp;""),"")</f>
        <v>伊賀者</v>
      </c>
      <c r="I74" t="str">
        <f>IFERROR(IF(キャラシ!$A$34="",tokugi!$A180,HLOOKUP(キャラシ!$A$34,$A$130:$CN$234,$A74,FALSE)&amp;""),"")</f>
        <v>伊賀者</v>
      </c>
    </row>
    <row r="75" spans="1:9">
      <c r="A75">
        <v>52</v>
      </c>
      <c r="B75" t="str">
        <f>IFERROR(IF(キャラシ!$A$27="",tokugi!$A181,HLOOKUP(キャラシ!$A$27,$A$130:$CN$234,$A75,FALSE)&amp;""),"")</f>
        <v>甲賀者</v>
      </c>
      <c r="C75" t="str">
        <f>IFERROR(IF(キャラシ!$A$28="",tokugi!$A181,HLOOKUP(キャラシ!$A$28,$A$130:$CN$234,$A75,FALSE)&amp;""),"")</f>
        <v>甲賀者</v>
      </c>
      <c r="D75" t="str">
        <f>IFERROR(IF(キャラシ!$A$29="",tokugi!$A181,HLOOKUP(キャラシ!$A$29,$A$130:$CN$234,$A75,FALSE)&amp;""),"")</f>
        <v>甲賀者</v>
      </c>
      <c r="E75" t="str">
        <f>IFERROR(IF(キャラシ!$A$30="",tokugi!$A181,HLOOKUP(キャラシ!$A$30,$A$130:$CN$234,$A75,FALSE)&amp;""),"")</f>
        <v>甲賀者</v>
      </c>
      <c r="F75" t="str">
        <f>IFERROR(IF(キャラシ!$A$31="",tokugi!$A181,HLOOKUP(キャラシ!$A$31,$A$130:$CN$234,$A75,FALSE)&amp;""),"")</f>
        <v>甲賀者</v>
      </c>
      <c r="G75" t="str">
        <f>IFERROR(IF(キャラシ!$A$32="",tokugi!$A181,HLOOKUP(キャラシ!$A$32,$A$130:$CN$234,$A75,FALSE)&amp;""),"")</f>
        <v>甲賀者</v>
      </c>
      <c r="H75" t="str">
        <f>IFERROR(IF(キャラシ!$A$33="",tokugi!$A181,HLOOKUP(キャラシ!$A$33,$A$130:$CN$234,$A75,FALSE)&amp;""),"")</f>
        <v>甲賀者</v>
      </c>
      <c r="I75" t="str">
        <f>IFERROR(IF(キャラシ!$A$34="",tokugi!$A181,HLOOKUP(キャラシ!$A$34,$A$130:$CN$234,$A75,FALSE)&amp;""),"")</f>
        <v>甲賀者</v>
      </c>
    </row>
    <row r="76" spans="1:9">
      <c r="A76">
        <v>53</v>
      </c>
      <c r="B76" t="str">
        <f>IFERROR(IF(キャラシ!$A$27="",tokugi!$A182,HLOOKUP(キャラシ!$A$27,$A$130:$CN$234,$A76,FALSE)&amp;""),"")</f>
        <v>裏柳生</v>
      </c>
      <c r="C76" t="str">
        <f>IFERROR(IF(キャラシ!$A$28="",tokugi!$A182,HLOOKUP(キャラシ!$A$28,$A$130:$CN$234,$A76,FALSE)&amp;""),"")</f>
        <v>裏柳生</v>
      </c>
      <c r="D76" t="str">
        <f>IFERROR(IF(キャラシ!$A$29="",tokugi!$A182,HLOOKUP(キャラシ!$A$29,$A$130:$CN$234,$A76,FALSE)&amp;""),"")</f>
        <v>裏柳生</v>
      </c>
      <c r="E76" t="str">
        <f>IFERROR(IF(キャラシ!$A$30="",tokugi!$A182,HLOOKUP(キャラシ!$A$30,$A$130:$CN$234,$A76,FALSE)&amp;""),"")</f>
        <v>裏柳生</v>
      </c>
      <c r="F76" t="str">
        <f>IFERROR(IF(キャラシ!$A$31="",tokugi!$A182,HLOOKUP(キャラシ!$A$31,$A$130:$CN$234,$A76,FALSE)&amp;""),"")</f>
        <v>裏柳生</v>
      </c>
      <c r="G76" t="str">
        <f>IFERROR(IF(キャラシ!$A$32="",tokugi!$A182,HLOOKUP(キャラシ!$A$32,$A$130:$CN$234,$A76,FALSE)&amp;""),"")</f>
        <v>裏柳生</v>
      </c>
      <c r="H76" t="str">
        <f>IFERROR(IF(キャラシ!$A$33="",tokugi!$A182,HLOOKUP(キャラシ!$A$33,$A$130:$CN$234,$A76,FALSE)&amp;""),"")</f>
        <v>裏柳生</v>
      </c>
      <c r="I76" t="str">
        <f>IFERROR(IF(キャラシ!$A$34="",tokugi!$A182,HLOOKUP(キャラシ!$A$34,$A$130:$CN$234,$A76,FALSE)&amp;""),"")</f>
        <v>裏柳生</v>
      </c>
    </row>
    <row r="77" spans="1:9">
      <c r="A77">
        <v>54</v>
      </c>
      <c r="B77" t="str">
        <f>IFERROR(IF(キャラシ!$A$27="",tokugi!$A183,HLOOKUP(キャラシ!$A$27,$A$130:$CN$234,$A77,FALSE)&amp;""),"")</f>
        <v>根来衆</v>
      </c>
      <c r="C77" t="str">
        <f>IFERROR(IF(キャラシ!$A$28="",tokugi!$A183,HLOOKUP(キャラシ!$A$28,$A$130:$CN$234,$A77,FALSE)&amp;""),"")</f>
        <v>根来衆</v>
      </c>
      <c r="D77" t="str">
        <f>IFERROR(IF(キャラシ!$A$29="",tokugi!$A183,HLOOKUP(キャラシ!$A$29,$A$130:$CN$234,$A77,FALSE)&amp;""),"")</f>
        <v>根来衆</v>
      </c>
      <c r="E77" t="str">
        <f>IFERROR(IF(キャラシ!$A$30="",tokugi!$A183,HLOOKUP(キャラシ!$A$30,$A$130:$CN$234,$A77,FALSE)&amp;""),"")</f>
        <v>根来衆</v>
      </c>
      <c r="F77" t="str">
        <f>IFERROR(IF(キャラシ!$A$31="",tokugi!$A183,HLOOKUP(キャラシ!$A$31,$A$130:$CN$234,$A77,FALSE)&amp;""),"")</f>
        <v>根来衆</v>
      </c>
      <c r="G77" t="str">
        <f>IFERROR(IF(キャラシ!$A$32="",tokugi!$A183,HLOOKUP(キャラシ!$A$32,$A$130:$CN$234,$A77,FALSE)&amp;""),"")</f>
        <v>根来衆</v>
      </c>
      <c r="H77" t="str">
        <f>IFERROR(IF(キャラシ!$A$33="",tokugi!$A183,HLOOKUP(キャラシ!$A$33,$A$130:$CN$234,$A77,FALSE)&amp;""),"")</f>
        <v>根来衆</v>
      </c>
      <c r="I77" t="str">
        <f>IFERROR(IF(キャラシ!$A$34="",tokugi!$A183,HLOOKUP(キャラシ!$A$34,$A$130:$CN$234,$A77,FALSE)&amp;""),"")</f>
        <v>根来衆</v>
      </c>
    </row>
    <row r="78" spans="1:9">
      <c r="A78">
        <v>55</v>
      </c>
      <c r="B78" t="str">
        <f>IFERROR(IF(キャラシ!$A$27="",tokugi!$A184,HLOOKUP(キャラシ!$A$27,$A$130:$CN$234,$A78,FALSE)&amp;""),"")</f>
        <v>透波</v>
      </c>
      <c r="C78" t="str">
        <f>IFERROR(IF(キャラシ!$A$28="",tokugi!$A184,HLOOKUP(キャラシ!$A$28,$A$130:$CN$234,$A78,FALSE)&amp;""),"")</f>
        <v>透波</v>
      </c>
      <c r="D78" t="str">
        <f>IFERROR(IF(キャラシ!$A$29="",tokugi!$A184,HLOOKUP(キャラシ!$A$29,$A$130:$CN$234,$A78,FALSE)&amp;""),"")</f>
        <v>透波</v>
      </c>
      <c r="E78" t="str">
        <f>IFERROR(IF(キャラシ!$A$30="",tokugi!$A184,HLOOKUP(キャラシ!$A$30,$A$130:$CN$234,$A78,FALSE)&amp;""),"")</f>
        <v>透波</v>
      </c>
      <c r="F78" t="str">
        <f>IFERROR(IF(キャラシ!$A$31="",tokugi!$A184,HLOOKUP(キャラシ!$A$31,$A$130:$CN$234,$A78,FALSE)&amp;""),"")</f>
        <v>透波</v>
      </c>
      <c r="G78" t="str">
        <f>IFERROR(IF(キャラシ!$A$32="",tokugi!$A184,HLOOKUP(キャラシ!$A$32,$A$130:$CN$234,$A78,FALSE)&amp;""),"")</f>
        <v>透波</v>
      </c>
      <c r="H78" t="str">
        <f>IFERROR(IF(キャラシ!$A$33="",tokugi!$A184,HLOOKUP(キャラシ!$A$33,$A$130:$CN$234,$A78,FALSE)&amp;""),"")</f>
        <v>透波</v>
      </c>
      <c r="I78" t="str">
        <f>IFERROR(IF(キャラシ!$A$34="",tokugi!$A184,HLOOKUP(キャラシ!$A$34,$A$130:$CN$234,$A78,FALSE)&amp;""),"")</f>
        <v>透波</v>
      </c>
    </row>
    <row r="79" spans="1:9">
      <c r="A79">
        <v>56</v>
      </c>
      <c r="B79" t="str">
        <f>IFERROR(IF(キャラシ!$A$27="",tokugi!$A185,HLOOKUP(キャラシ!$A$27,$A$130:$CN$234,$A79,FALSE)&amp;""),"")</f>
        <v>軒猿</v>
      </c>
      <c r="C79" t="str">
        <f>IFERROR(IF(キャラシ!$A$28="",tokugi!$A185,HLOOKUP(キャラシ!$A$28,$A$130:$CN$234,$A79,FALSE)&amp;""),"")</f>
        <v>軒猿</v>
      </c>
      <c r="D79" t="str">
        <f>IFERROR(IF(キャラシ!$A$29="",tokugi!$A185,HLOOKUP(キャラシ!$A$29,$A$130:$CN$234,$A79,FALSE)&amp;""),"")</f>
        <v>軒猿</v>
      </c>
      <c r="E79" t="str">
        <f>IFERROR(IF(キャラシ!$A$30="",tokugi!$A185,HLOOKUP(キャラシ!$A$30,$A$130:$CN$234,$A79,FALSE)&amp;""),"")</f>
        <v>軒猿</v>
      </c>
      <c r="F79" t="str">
        <f>IFERROR(IF(キャラシ!$A$31="",tokugi!$A185,HLOOKUP(キャラシ!$A$31,$A$130:$CN$234,$A79,FALSE)&amp;""),"")</f>
        <v>軒猿</v>
      </c>
      <c r="G79" t="str">
        <f>IFERROR(IF(キャラシ!$A$32="",tokugi!$A185,HLOOKUP(キャラシ!$A$32,$A$130:$CN$234,$A79,FALSE)&amp;""),"")</f>
        <v>軒猿</v>
      </c>
      <c r="H79" t="str">
        <f>IFERROR(IF(キャラシ!$A$33="",tokugi!$A185,HLOOKUP(キャラシ!$A$33,$A$130:$CN$234,$A79,FALSE)&amp;""),"")</f>
        <v>軒猿</v>
      </c>
      <c r="I79" t="str">
        <f>IFERROR(IF(キャラシ!$A$34="",tokugi!$A185,HLOOKUP(キャラシ!$A$34,$A$130:$CN$234,$A79,FALSE)&amp;""),"")</f>
        <v>軒猿</v>
      </c>
    </row>
    <row r="80" spans="1:9">
      <c r="A80">
        <v>57</v>
      </c>
      <c r="B80" t="str">
        <f>IFERROR(IF(キャラシ!$A$27="",tokugi!$A186,HLOOKUP(キャラシ!$A$27,$A$130:$CN$234,$A80,FALSE)&amp;""),"")</f>
        <v>乱波</v>
      </c>
      <c r="C80" t="str">
        <f>IFERROR(IF(キャラシ!$A$28="",tokugi!$A186,HLOOKUP(キャラシ!$A$28,$A$130:$CN$234,$A80,FALSE)&amp;""),"")</f>
        <v>乱波</v>
      </c>
      <c r="D80" t="str">
        <f>IFERROR(IF(キャラシ!$A$29="",tokugi!$A186,HLOOKUP(キャラシ!$A$29,$A$130:$CN$234,$A80,FALSE)&amp;""),"")</f>
        <v>乱波</v>
      </c>
      <c r="E80" t="str">
        <f>IFERROR(IF(キャラシ!$A$30="",tokugi!$A186,HLOOKUP(キャラシ!$A$30,$A$130:$CN$234,$A80,FALSE)&amp;""),"")</f>
        <v>乱波</v>
      </c>
      <c r="F80" t="str">
        <f>IFERROR(IF(キャラシ!$A$31="",tokugi!$A186,HLOOKUP(キャラシ!$A$31,$A$130:$CN$234,$A80,FALSE)&amp;""),"")</f>
        <v>乱波</v>
      </c>
      <c r="G80" t="str">
        <f>IFERROR(IF(キャラシ!$A$32="",tokugi!$A186,HLOOKUP(キャラシ!$A$32,$A$130:$CN$234,$A80,FALSE)&amp;""),"")</f>
        <v>乱波</v>
      </c>
      <c r="H80" t="str">
        <f>IFERROR(IF(キャラシ!$A$33="",tokugi!$A186,HLOOKUP(キャラシ!$A$33,$A$130:$CN$234,$A80,FALSE)&amp;""),"")</f>
        <v>乱波</v>
      </c>
      <c r="I80" t="str">
        <f>IFERROR(IF(キャラシ!$A$34="",tokugi!$A186,HLOOKUP(キャラシ!$A$34,$A$130:$CN$234,$A80,FALSE)&amp;""),"")</f>
        <v>乱波</v>
      </c>
    </row>
    <row r="81" spans="1:9">
      <c r="A81">
        <v>58</v>
      </c>
      <c r="B81" t="str">
        <f>IFERROR(IF(キャラシ!$A$27="",tokugi!$A187,HLOOKUP(キャラシ!$A$27,$A$130:$CN$234,$A81,FALSE)&amp;""),"")</f>
        <v>突波</v>
      </c>
      <c r="C81" t="str">
        <f>IFERROR(IF(キャラシ!$A$28="",tokugi!$A187,HLOOKUP(キャラシ!$A$28,$A$130:$CN$234,$A81,FALSE)&amp;""),"")</f>
        <v>突波</v>
      </c>
      <c r="D81" t="str">
        <f>IFERROR(IF(キャラシ!$A$29="",tokugi!$A187,HLOOKUP(キャラシ!$A$29,$A$130:$CN$234,$A81,FALSE)&amp;""),"")</f>
        <v>突波</v>
      </c>
      <c r="E81" t="str">
        <f>IFERROR(IF(キャラシ!$A$30="",tokugi!$A187,HLOOKUP(キャラシ!$A$30,$A$130:$CN$234,$A81,FALSE)&amp;""),"")</f>
        <v>突波</v>
      </c>
      <c r="F81" t="str">
        <f>IFERROR(IF(キャラシ!$A$31="",tokugi!$A187,HLOOKUP(キャラシ!$A$31,$A$130:$CN$234,$A81,FALSE)&amp;""),"")</f>
        <v>突波</v>
      </c>
      <c r="G81" t="str">
        <f>IFERROR(IF(キャラシ!$A$32="",tokugi!$A187,HLOOKUP(キャラシ!$A$32,$A$130:$CN$234,$A81,FALSE)&amp;""),"")</f>
        <v>突波</v>
      </c>
      <c r="H81" t="str">
        <f>IFERROR(IF(キャラシ!$A$33="",tokugi!$A187,HLOOKUP(キャラシ!$A$33,$A$130:$CN$234,$A81,FALSE)&amp;""),"")</f>
        <v>突波</v>
      </c>
      <c r="I81" t="str">
        <f>IFERROR(IF(キャラシ!$A$34="",tokugi!$A187,HLOOKUP(キャラシ!$A$34,$A$130:$CN$234,$A81,FALSE)&amp;""),"")</f>
        <v>突波</v>
      </c>
    </row>
    <row r="82" spans="1:9">
      <c r="A82">
        <v>59</v>
      </c>
      <c r="B82" t="str">
        <f>IFERROR(IF(キャラシ!$A$27="",tokugi!$A188,HLOOKUP(キャラシ!$A$27,$A$130:$CN$234,$A82,FALSE)&amp;""),"")</f>
        <v>雑賀衆</v>
      </c>
      <c r="C82" t="str">
        <f>IFERROR(IF(キャラシ!$A$28="",tokugi!$A188,HLOOKUP(キャラシ!$A$28,$A$130:$CN$234,$A82,FALSE)&amp;""),"")</f>
        <v>雑賀衆</v>
      </c>
      <c r="D82" t="str">
        <f>IFERROR(IF(キャラシ!$A$29="",tokugi!$A188,HLOOKUP(キャラシ!$A$29,$A$130:$CN$234,$A82,FALSE)&amp;""),"")</f>
        <v>雑賀衆</v>
      </c>
      <c r="E82" t="str">
        <f>IFERROR(IF(キャラシ!$A$30="",tokugi!$A188,HLOOKUP(キャラシ!$A$30,$A$130:$CN$234,$A82,FALSE)&amp;""),"")</f>
        <v>雑賀衆</v>
      </c>
      <c r="F82" t="str">
        <f>IFERROR(IF(キャラシ!$A$31="",tokugi!$A188,HLOOKUP(キャラシ!$A$31,$A$130:$CN$234,$A82,FALSE)&amp;""),"")</f>
        <v>雑賀衆</v>
      </c>
      <c r="G82" t="str">
        <f>IFERROR(IF(キャラシ!$A$32="",tokugi!$A188,HLOOKUP(キャラシ!$A$32,$A$130:$CN$234,$A82,FALSE)&amp;""),"")</f>
        <v>雑賀衆</v>
      </c>
      <c r="H82" t="str">
        <f>IFERROR(IF(キャラシ!$A$33="",tokugi!$A188,HLOOKUP(キャラシ!$A$33,$A$130:$CN$234,$A82,FALSE)&amp;""),"")</f>
        <v>雑賀衆</v>
      </c>
      <c r="I82" t="str">
        <f>IFERROR(IF(キャラシ!$A$34="",tokugi!$A188,HLOOKUP(キャラシ!$A$34,$A$130:$CN$234,$A82,FALSE)&amp;""),"")</f>
        <v>雑賀衆</v>
      </c>
    </row>
    <row r="83" spans="1:9">
      <c r="A83">
        <v>60</v>
      </c>
      <c r="B83" t="str">
        <f>IFERROR(IF(キャラシ!$A$27="",tokugi!$A189,HLOOKUP(キャラシ!$A$27,$A$130:$CN$234,$A83,FALSE)&amp;""),"")</f>
        <v>黒脛巾組</v>
      </c>
      <c r="C83" t="str">
        <f>IFERROR(IF(キャラシ!$A$28="",tokugi!$A189,HLOOKUP(キャラシ!$A$28,$A$130:$CN$234,$A83,FALSE)&amp;""),"")</f>
        <v>黒脛巾組</v>
      </c>
      <c r="D83" t="str">
        <f>IFERROR(IF(キャラシ!$A$29="",tokugi!$A189,HLOOKUP(キャラシ!$A$29,$A$130:$CN$234,$A83,FALSE)&amp;""),"")</f>
        <v>黒脛巾組</v>
      </c>
      <c r="E83" t="str">
        <f>IFERROR(IF(キャラシ!$A$30="",tokugi!$A189,HLOOKUP(キャラシ!$A$30,$A$130:$CN$234,$A83,FALSE)&amp;""),"")</f>
        <v>黒脛巾組</v>
      </c>
      <c r="F83" t="str">
        <f>IFERROR(IF(キャラシ!$A$31="",tokugi!$A189,HLOOKUP(キャラシ!$A$31,$A$130:$CN$234,$A83,FALSE)&amp;""),"")</f>
        <v>黒脛巾組</v>
      </c>
      <c r="G83" t="str">
        <f>IFERROR(IF(キャラシ!$A$32="",tokugi!$A189,HLOOKUP(キャラシ!$A$32,$A$130:$CN$234,$A83,FALSE)&amp;""),"")</f>
        <v>黒脛巾組</v>
      </c>
      <c r="H83" t="str">
        <f>IFERROR(IF(キャラシ!$A$33="",tokugi!$A189,HLOOKUP(キャラシ!$A$33,$A$130:$CN$234,$A83,FALSE)&amp;""),"")</f>
        <v>黒脛巾組</v>
      </c>
      <c r="I83" t="str">
        <f>IFERROR(IF(キャラシ!$A$34="",tokugi!$A189,HLOOKUP(キャラシ!$A$34,$A$130:$CN$234,$A83,FALSE)&amp;""),"")</f>
        <v>黒脛巾組</v>
      </c>
    </row>
    <row r="84" spans="1:9">
      <c r="A84">
        <v>61</v>
      </c>
      <c r="B84" t="str">
        <f>IFERROR(IF(キャラシ!$A$27="",tokugi!$A190,HLOOKUP(キャラシ!$A$27,$A$130:$CN$234,$A84,FALSE)&amp;""),"")</f>
        <v>座頭衆</v>
      </c>
      <c r="C84" t="str">
        <f>IFERROR(IF(キャラシ!$A$28="",tokugi!$A190,HLOOKUP(キャラシ!$A$28,$A$130:$CN$234,$A84,FALSE)&amp;""),"")</f>
        <v>座頭衆</v>
      </c>
      <c r="D84" t="str">
        <f>IFERROR(IF(キャラシ!$A$29="",tokugi!$A190,HLOOKUP(キャラシ!$A$29,$A$130:$CN$234,$A84,FALSE)&amp;""),"")</f>
        <v>座頭衆</v>
      </c>
      <c r="E84" t="str">
        <f>IFERROR(IF(キャラシ!$A$30="",tokugi!$A190,HLOOKUP(キャラシ!$A$30,$A$130:$CN$234,$A84,FALSE)&amp;""),"")</f>
        <v>座頭衆</v>
      </c>
      <c r="F84" t="str">
        <f>IFERROR(IF(キャラシ!$A$31="",tokugi!$A190,HLOOKUP(キャラシ!$A$31,$A$130:$CN$234,$A84,FALSE)&amp;""),"")</f>
        <v>座頭衆</v>
      </c>
      <c r="G84" t="str">
        <f>IFERROR(IF(キャラシ!$A$32="",tokugi!$A190,HLOOKUP(キャラシ!$A$32,$A$130:$CN$234,$A84,FALSE)&amp;""),"")</f>
        <v>座頭衆</v>
      </c>
      <c r="H84" t="str">
        <f>IFERROR(IF(キャラシ!$A$33="",tokugi!$A190,HLOOKUP(キャラシ!$A$33,$A$130:$CN$234,$A84,FALSE)&amp;""),"")</f>
        <v>座頭衆</v>
      </c>
      <c r="I84" t="str">
        <f>IFERROR(IF(キャラシ!$A$34="",tokugi!$A190,HLOOKUP(キャラシ!$A$34,$A$130:$CN$234,$A84,FALSE)&amp;""),"")</f>
        <v>座頭衆</v>
      </c>
    </row>
    <row r="85" spans="1:9">
      <c r="A85">
        <v>62</v>
      </c>
      <c r="B85" t="str">
        <f>IFERROR(IF(キャラシ!$A$27="",tokugi!$A191,HLOOKUP(キャラシ!$A$27,$A$130:$CN$234,$A85,FALSE)&amp;""),"")</f>
        <v>鉢屋衆</v>
      </c>
      <c r="C85" t="str">
        <f>IFERROR(IF(キャラシ!$A$28="",tokugi!$A191,HLOOKUP(キャラシ!$A$28,$A$130:$CN$234,$A85,FALSE)&amp;""),"")</f>
        <v>鉢屋衆</v>
      </c>
      <c r="D85" t="str">
        <f>IFERROR(IF(キャラシ!$A$29="",tokugi!$A191,HLOOKUP(キャラシ!$A$29,$A$130:$CN$234,$A85,FALSE)&amp;""),"")</f>
        <v>鉢屋衆</v>
      </c>
      <c r="E85" t="str">
        <f>IFERROR(IF(キャラシ!$A$30="",tokugi!$A191,HLOOKUP(キャラシ!$A$30,$A$130:$CN$234,$A85,FALSE)&amp;""),"")</f>
        <v>鉢屋衆</v>
      </c>
      <c r="F85" t="str">
        <f>IFERROR(IF(キャラシ!$A$31="",tokugi!$A191,HLOOKUP(キャラシ!$A$31,$A$130:$CN$234,$A85,FALSE)&amp;""),"")</f>
        <v>鉢屋衆</v>
      </c>
      <c r="G85" t="str">
        <f>IFERROR(IF(キャラシ!$A$32="",tokugi!$A191,HLOOKUP(キャラシ!$A$32,$A$130:$CN$234,$A85,FALSE)&amp;""),"")</f>
        <v>鉢屋衆</v>
      </c>
      <c r="H85" t="str">
        <f>IFERROR(IF(キャラシ!$A$33="",tokugi!$A191,HLOOKUP(キャラシ!$A$33,$A$130:$CN$234,$A85,FALSE)&amp;""),"")</f>
        <v>鉢屋衆</v>
      </c>
      <c r="I85" t="str">
        <f>IFERROR(IF(キャラシ!$A$34="",tokugi!$A191,HLOOKUP(キャラシ!$A$34,$A$130:$CN$234,$A85,FALSE)&amp;""),"")</f>
        <v>鉢屋衆</v>
      </c>
    </row>
    <row r="86" spans="1:9">
      <c r="A86">
        <v>63</v>
      </c>
      <c r="B86" t="str">
        <f>IFERROR(IF(キャラシ!$A$27="",tokugi!$A192,HLOOKUP(キャラシ!$A$27,$A$130:$CN$234,$A86,FALSE)&amp;""),"")</f>
        <v>八房</v>
      </c>
      <c r="C86" t="str">
        <f>IFERROR(IF(キャラシ!$A$28="",tokugi!$A192,HLOOKUP(キャラシ!$A$28,$A$130:$CN$234,$A86,FALSE)&amp;""),"")</f>
        <v>八房</v>
      </c>
      <c r="D86" t="str">
        <f>IFERROR(IF(キャラシ!$A$29="",tokugi!$A192,HLOOKUP(キャラシ!$A$29,$A$130:$CN$234,$A86,FALSE)&amp;""),"")</f>
        <v>八房</v>
      </c>
      <c r="E86" t="str">
        <f>IFERROR(IF(キャラシ!$A$30="",tokugi!$A192,HLOOKUP(キャラシ!$A$30,$A$130:$CN$234,$A86,FALSE)&amp;""),"")</f>
        <v>八房</v>
      </c>
      <c r="F86" t="str">
        <f>IFERROR(IF(キャラシ!$A$31="",tokugi!$A192,HLOOKUP(キャラシ!$A$31,$A$130:$CN$234,$A86,FALSE)&amp;""),"")</f>
        <v>八房</v>
      </c>
      <c r="G86" t="str">
        <f>IFERROR(IF(キャラシ!$A$32="",tokugi!$A192,HLOOKUP(キャラシ!$A$32,$A$130:$CN$234,$A86,FALSE)&amp;""),"")</f>
        <v>八房</v>
      </c>
      <c r="H86" t="str">
        <f>IFERROR(IF(キャラシ!$A$33="",tokugi!$A192,HLOOKUP(キャラシ!$A$33,$A$130:$CN$234,$A86,FALSE)&amp;""),"")</f>
        <v>八房</v>
      </c>
      <c r="I86" t="str">
        <f>IFERROR(IF(キャラシ!$A$34="",tokugi!$A192,HLOOKUP(キャラシ!$A$34,$A$130:$CN$234,$A86,FALSE)&amp;""),"")</f>
        <v>八房</v>
      </c>
    </row>
    <row r="87" spans="1:9">
      <c r="A87">
        <v>64</v>
      </c>
      <c r="B87" t="str">
        <f>IFERROR(IF(キャラシ!$A$27="",tokugi!$A193,HLOOKUP(キャラシ!$A$27,$A$130:$CN$234,$A87,FALSE)&amp;""),"")</f>
        <v>黒鍬組</v>
      </c>
      <c r="C87" t="str">
        <f>IFERROR(IF(キャラシ!$A$28="",tokugi!$A193,HLOOKUP(キャラシ!$A$28,$A$130:$CN$234,$A87,FALSE)&amp;""),"")</f>
        <v>黒鍬組</v>
      </c>
      <c r="D87" t="str">
        <f>IFERROR(IF(キャラシ!$A$29="",tokugi!$A193,HLOOKUP(キャラシ!$A$29,$A$130:$CN$234,$A87,FALSE)&amp;""),"")</f>
        <v>黒鍬組</v>
      </c>
      <c r="E87" t="str">
        <f>IFERROR(IF(キャラシ!$A$30="",tokugi!$A193,HLOOKUP(キャラシ!$A$30,$A$130:$CN$234,$A87,FALSE)&amp;""),"")</f>
        <v>黒鍬組</v>
      </c>
      <c r="F87" t="str">
        <f>IFERROR(IF(キャラシ!$A$31="",tokugi!$A193,HLOOKUP(キャラシ!$A$31,$A$130:$CN$234,$A87,FALSE)&amp;""),"")</f>
        <v>黒鍬組</v>
      </c>
      <c r="G87" t="str">
        <f>IFERROR(IF(キャラシ!$A$32="",tokugi!$A193,HLOOKUP(キャラシ!$A$32,$A$130:$CN$234,$A87,FALSE)&amp;""),"")</f>
        <v>黒鍬組</v>
      </c>
      <c r="H87" t="str">
        <f>IFERROR(IF(キャラシ!$A$33="",tokugi!$A193,HLOOKUP(キャラシ!$A$33,$A$130:$CN$234,$A87,FALSE)&amp;""),"")</f>
        <v>黒鍬組</v>
      </c>
      <c r="I87" t="str">
        <f>IFERROR(IF(キャラシ!$A$34="",tokugi!$A193,HLOOKUP(キャラシ!$A$34,$A$130:$CN$234,$A87,FALSE)&amp;""),"")</f>
        <v>黒鍬組</v>
      </c>
    </row>
    <row r="88" spans="1:9">
      <c r="A88">
        <v>65</v>
      </c>
      <c r="B88" t="str">
        <f>IFERROR(IF(キャラシ!$A$27="",tokugi!$A194,HLOOKUP(キャラシ!$A$27,$A$130:$CN$234,$A88,FALSE)&amp;""),"")</f>
        <v>川並衆</v>
      </c>
      <c r="C88" t="str">
        <f>IFERROR(IF(キャラシ!$A$28="",tokugi!$A194,HLOOKUP(キャラシ!$A$28,$A$130:$CN$234,$A88,FALSE)&amp;""),"")</f>
        <v>川並衆</v>
      </c>
      <c r="D88" t="str">
        <f>IFERROR(IF(キャラシ!$A$29="",tokugi!$A194,HLOOKUP(キャラシ!$A$29,$A$130:$CN$234,$A88,FALSE)&amp;""),"")</f>
        <v>川並衆</v>
      </c>
      <c r="E88" t="str">
        <f>IFERROR(IF(キャラシ!$A$30="",tokugi!$A194,HLOOKUP(キャラシ!$A$30,$A$130:$CN$234,$A88,FALSE)&amp;""),"")</f>
        <v>川並衆</v>
      </c>
      <c r="F88" t="str">
        <f>IFERROR(IF(キャラシ!$A$31="",tokugi!$A194,HLOOKUP(キャラシ!$A$31,$A$130:$CN$234,$A88,FALSE)&amp;""),"")</f>
        <v>川並衆</v>
      </c>
      <c r="G88" t="str">
        <f>IFERROR(IF(キャラシ!$A$32="",tokugi!$A194,HLOOKUP(キャラシ!$A$32,$A$130:$CN$234,$A88,FALSE)&amp;""),"")</f>
        <v>川並衆</v>
      </c>
      <c r="H88" t="str">
        <f>IFERROR(IF(キャラシ!$A$33="",tokugi!$A194,HLOOKUP(キャラシ!$A$33,$A$130:$CN$234,$A88,FALSE)&amp;""),"")</f>
        <v>川並衆</v>
      </c>
      <c r="I88" t="str">
        <f>IFERROR(IF(キャラシ!$A$34="",tokugi!$A194,HLOOKUP(キャラシ!$A$34,$A$130:$CN$234,$A88,FALSE)&amp;""),"")</f>
        <v>川並衆</v>
      </c>
    </row>
    <row r="89" spans="1:9">
      <c r="A89">
        <v>66</v>
      </c>
      <c r="B89" t="str">
        <f>IFERROR(IF(キャラシ!$A$27="",tokugi!$A195,HLOOKUP(キャラシ!$A$27,$A$130:$CN$234,$A89,FALSE)&amp;""),"")</f>
        <v>山潜り</v>
      </c>
      <c r="C89" t="str">
        <f>IFERROR(IF(キャラシ!$A$28="",tokugi!$A195,HLOOKUP(キャラシ!$A$28,$A$130:$CN$234,$A89,FALSE)&amp;""),"")</f>
        <v>山潜り</v>
      </c>
      <c r="D89" t="str">
        <f>IFERROR(IF(キャラシ!$A$29="",tokugi!$A195,HLOOKUP(キャラシ!$A$29,$A$130:$CN$234,$A89,FALSE)&amp;""),"")</f>
        <v>山潜り</v>
      </c>
      <c r="E89" t="str">
        <f>IFERROR(IF(キャラシ!$A$30="",tokugi!$A195,HLOOKUP(キャラシ!$A$30,$A$130:$CN$234,$A89,FALSE)&amp;""),"")</f>
        <v>山潜り</v>
      </c>
      <c r="F89" t="str">
        <f>IFERROR(IF(キャラシ!$A$31="",tokugi!$A195,HLOOKUP(キャラシ!$A$31,$A$130:$CN$234,$A89,FALSE)&amp;""),"")</f>
        <v>山潜り</v>
      </c>
      <c r="G89" t="str">
        <f>IFERROR(IF(キャラシ!$A$32="",tokugi!$A195,HLOOKUP(キャラシ!$A$32,$A$130:$CN$234,$A89,FALSE)&amp;""),"")</f>
        <v>山潜り</v>
      </c>
      <c r="H89" t="str">
        <f>IFERROR(IF(キャラシ!$A$33="",tokugi!$A195,HLOOKUP(キャラシ!$A$33,$A$130:$CN$234,$A89,FALSE)&amp;""),"")</f>
        <v>山潜り</v>
      </c>
      <c r="I89" t="str">
        <f>IFERROR(IF(キャラシ!$A$34="",tokugi!$A195,HLOOKUP(キャラシ!$A$34,$A$130:$CN$234,$A89,FALSE)&amp;""),"")</f>
        <v>山潜り</v>
      </c>
    </row>
    <row r="90" spans="1:9">
      <c r="A90">
        <v>67</v>
      </c>
      <c r="B90" t="str">
        <f>IFERROR(IF(キャラシ!$A$27="",tokugi!$A196,HLOOKUP(キャラシ!$A$27,$A$130:$CN$234,$A90,FALSE)&amp;""),"")</f>
        <v>花留多衆</v>
      </c>
      <c r="C90" t="str">
        <f>IFERROR(IF(キャラシ!$A$28="",tokugi!$A196,HLOOKUP(キャラシ!$A$28,$A$130:$CN$234,$A90,FALSE)&amp;""),"")</f>
        <v>花留多衆</v>
      </c>
      <c r="D90" t="str">
        <f>IFERROR(IF(キャラシ!$A$29="",tokugi!$A196,HLOOKUP(キャラシ!$A$29,$A$130:$CN$234,$A90,FALSE)&amp;""),"")</f>
        <v>花留多衆</v>
      </c>
      <c r="E90" t="str">
        <f>IFERROR(IF(キャラシ!$A$30="",tokugi!$A196,HLOOKUP(キャラシ!$A$30,$A$130:$CN$234,$A90,FALSE)&amp;""),"")</f>
        <v>花留多衆</v>
      </c>
      <c r="F90" t="str">
        <f>IFERROR(IF(キャラシ!$A$31="",tokugi!$A196,HLOOKUP(キャラシ!$A$31,$A$130:$CN$234,$A90,FALSE)&amp;""),"")</f>
        <v>花留多衆</v>
      </c>
      <c r="G90" t="str">
        <f>IFERROR(IF(キャラシ!$A$32="",tokugi!$A196,HLOOKUP(キャラシ!$A$32,$A$130:$CN$234,$A90,FALSE)&amp;""),"")</f>
        <v>花留多衆</v>
      </c>
      <c r="H90" t="str">
        <f>IFERROR(IF(キャラシ!$A$33="",tokugi!$A196,HLOOKUP(キャラシ!$A$33,$A$130:$CN$234,$A90,FALSE)&amp;""),"")</f>
        <v>花留多衆</v>
      </c>
      <c r="I90" t="str">
        <f>IFERROR(IF(キャラシ!$A$34="",tokugi!$A196,HLOOKUP(キャラシ!$A$34,$A$130:$CN$234,$A90,FALSE)&amp;""),"")</f>
        <v>花留多衆</v>
      </c>
    </row>
    <row r="91" spans="1:9">
      <c r="A91">
        <v>68</v>
      </c>
      <c r="B91" t="str">
        <f>IFERROR(IF(キャラシ!$A$27="",tokugi!$A197,HLOOKUP(キャラシ!$A$27,$A$130:$CN$234,$A91,FALSE)&amp;""),"")</f>
        <v>金色庵</v>
      </c>
      <c r="C91" t="str">
        <f>IFERROR(IF(キャラシ!$A$28="",tokugi!$A197,HLOOKUP(キャラシ!$A$28,$A$130:$CN$234,$A91,FALSE)&amp;""),"")</f>
        <v>金色庵</v>
      </c>
      <c r="D91" t="str">
        <f>IFERROR(IF(キャラシ!$A$29="",tokugi!$A197,HLOOKUP(キャラシ!$A$29,$A$130:$CN$234,$A91,FALSE)&amp;""),"")</f>
        <v>金色庵</v>
      </c>
      <c r="E91" t="str">
        <f>IFERROR(IF(キャラシ!$A$30="",tokugi!$A197,HLOOKUP(キャラシ!$A$30,$A$130:$CN$234,$A91,FALSE)&amp;""),"")</f>
        <v>金色庵</v>
      </c>
      <c r="F91" t="str">
        <f>IFERROR(IF(キャラシ!$A$31="",tokugi!$A197,HLOOKUP(キャラシ!$A$31,$A$130:$CN$234,$A91,FALSE)&amp;""),"")</f>
        <v>金色庵</v>
      </c>
      <c r="G91" t="str">
        <f>IFERROR(IF(キャラシ!$A$32="",tokugi!$A197,HLOOKUP(キャラシ!$A$32,$A$130:$CN$234,$A91,FALSE)&amp;""),"")</f>
        <v>金色庵</v>
      </c>
      <c r="H91" t="str">
        <f>IFERROR(IF(キャラシ!$A$33="",tokugi!$A197,HLOOKUP(キャラシ!$A$33,$A$130:$CN$234,$A91,FALSE)&amp;""),"")</f>
        <v>金色庵</v>
      </c>
      <c r="I91" t="str">
        <f>IFERROR(IF(キャラシ!$A$34="",tokugi!$A197,HLOOKUP(キャラシ!$A$34,$A$130:$CN$234,$A91,FALSE)&amp;""),"")</f>
        <v>金色庵</v>
      </c>
    </row>
    <row r="92" spans="1:9">
      <c r="A92">
        <v>69</v>
      </c>
      <c r="B92" t="str">
        <f>IFERROR(IF(キャラシ!$A$27="",tokugi!$A198,HLOOKUP(キャラシ!$A$27,$A$130:$CN$234,$A92,FALSE)&amp;""),"")</f>
        <v>宿儺衆</v>
      </c>
      <c r="C92" t="str">
        <f>IFERROR(IF(キャラシ!$A$28="",tokugi!$A198,HLOOKUP(キャラシ!$A$28,$A$130:$CN$234,$A92,FALSE)&amp;""),"")</f>
        <v>宿儺衆</v>
      </c>
      <c r="D92" t="str">
        <f>IFERROR(IF(キャラシ!$A$29="",tokugi!$A198,HLOOKUP(キャラシ!$A$29,$A$130:$CN$234,$A92,FALSE)&amp;""),"")</f>
        <v>宿儺衆</v>
      </c>
      <c r="E92" t="str">
        <f>IFERROR(IF(キャラシ!$A$30="",tokugi!$A198,HLOOKUP(キャラシ!$A$30,$A$130:$CN$234,$A92,FALSE)&amp;""),"")</f>
        <v>宿儺衆</v>
      </c>
      <c r="F92" t="str">
        <f>IFERROR(IF(キャラシ!$A$31="",tokugi!$A198,HLOOKUP(キャラシ!$A$31,$A$130:$CN$234,$A92,FALSE)&amp;""),"")</f>
        <v>宿儺衆</v>
      </c>
      <c r="G92" t="str">
        <f>IFERROR(IF(キャラシ!$A$32="",tokugi!$A198,HLOOKUP(キャラシ!$A$32,$A$130:$CN$234,$A92,FALSE)&amp;""),"")</f>
        <v>宿儺衆</v>
      </c>
      <c r="H92" t="str">
        <f>IFERROR(IF(キャラシ!$A$33="",tokugi!$A198,HLOOKUP(キャラシ!$A$33,$A$130:$CN$234,$A92,FALSE)&amp;""),"")</f>
        <v>宿儺衆</v>
      </c>
      <c r="I92" t="str">
        <f>IFERROR(IF(キャラシ!$A$34="",tokugi!$A198,HLOOKUP(キャラシ!$A$34,$A$130:$CN$234,$A92,FALSE)&amp;""),"")</f>
        <v>宿儺衆</v>
      </c>
    </row>
    <row r="93" spans="1:9">
      <c r="A93">
        <v>70</v>
      </c>
      <c r="B93" t="str">
        <f>IFERROR(IF(キャラシ!$A$27="",tokugi!$A199,HLOOKUP(キャラシ!$A$27,$A$130:$CN$234,$A93,FALSE)&amp;""),"")</f>
        <v>真言立川流</v>
      </c>
      <c r="C93" t="str">
        <f>IFERROR(IF(キャラシ!$A$28="",tokugi!$A199,HLOOKUP(キャラシ!$A$28,$A$130:$CN$234,$A93,FALSE)&amp;""),"")</f>
        <v>真言立川流</v>
      </c>
      <c r="D93" t="str">
        <f>IFERROR(IF(キャラシ!$A$29="",tokugi!$A199,HLOOKUP(キャラシ!$A$29,$A$130:$CN$234,$A93,FALSE)&amp;""),"")</f>
        <v>真言立川流</v>
      </c>
      <c r="E93" t="str">
        <f>IFERROR(IF(キャラシ!$A$30="",tokugi!$A199,HLOOKUP(キャラシ!$A$30,$A$130:$CN$234,$A93,FALSE)&amp;""),"")</f>
        <v>真言立川流</v>
      </c>
      <c r="F93" t="str">
        <f>IFERROR(IF(キャラシ!$A$31="",tokugi!$A199,HLOOKUP(キャラシ!$A$31,$A$130:$CN$234,$A93,FALSE)&amp;""),"")</f>
        <v>真言立川流</v>
      </c>
      <c r="G93" t="str">
        <f>IFERROR(IF(キャラシ!$A$32="",tokugi!$A199,HLOOKUP(キャラシ!$A$32,$A$130:$CN$234,$A93,FALSE)&amp;""),"")</f>
        <v>真言立川流</v>
      </c>
      <c r="H93" t="str">
        <f>IFERROR(IF(キャラシ!$A$33="",tokugi!$A199,HLOOKUP(キャラシ!$A$33,$A$130:$CN$234,$A93,FALSE)&amp;""),"")</f>
        <v>真言立川流</v>
      </c>
      <c r="I93" t="str">
        <f>IFERROR(IF(キャラシ!$A$34="",tokugi!$A199,HLOOKUP(キャラシ!$A$34,$A$130:$CN$234,$A93,FALSE)&amp;""),"")</f>
        <v>真言立川流</v>
      </c>
    </row>
    <row r="94" spans="1:9">
      <c r="A94">
        <v>71</v>
      </c>
      <c r="B94" t="str">
        <f>IFERROR(IF(キャラシ!$A$27="",tokugi!$A200,HLOOKUP(キャラシ!$A$27,$A$130:$CN$234,$A94,FALSE)&amp;""),"")</f>
        <v>土御門家</v>
      </c>
      <c r="C94" t="str">
        <f>IFERROR(IF(キャラシ!$A$28="",tokugi!$A200,HLOOKUP(キャラシ!$A$28,$A$130:$CN$234,$A94,FALSE)&amp;""),"")</f>
        <v>土御門家</v>
      </c>
      <c r="D94" t="str">
        <f>IFERROR(IF(キャラシ!$A$29="",tokugi!$A200,HLOOKUP(キャラシ!$A$29,$A$130:$CN$234,$A94,FALSE)&amp;""),"")</f>
        <v>土御門家</v>
      </c>
      <c r="E94" t="str">
        <f>IFERROR(IF(キャラシ!$A$30="",tokugi!$A200,HLOOKUP(キャラシ!$A$30,$A$130:$CN$234,$A94,FALSE)&amp;""),"")</f>
        <v>土御門家</v>
      </c>
      <c r="F94" t="str">
        <f>IFERROR(IF(キャラシ!$A$31="",tokugi!$A200,HLOOKUP(キャラシ!$A$31,$A$130:$CN$234,$A94,FALSE)&amp;""),"")</f>
        <v>土御門家</v>
      </c>
      <c r="G94" t="str">
        <f>IFERROR(IF(キャラシ!$A$32="",tokugi!$A200,HLOOKUP(キャラシ!$A$32,$A$130:$CN$234,$A94,FALSE)&amp;""),"")</f>
        <v>土御門家</v>
      </c>
      <c r="H94" t="str">
        <f>IFERROR(IF(キャラシ!$A$33="",tokugi!$A200,HLOOKUP(キャラシ!$A$33,$A$130:$CN$234,$A94,FALSE)&amp;""),"")</f>
        <v>土御門家</v>
      </c>
      <c r="I94" t="str">
        <f>IFERROR(IF(キャラシ!$A$34="",tokugi!$A200,HLOOKUP(キャラシ!$A$34,$A$130:$CN$234,$A94,FALSE)&amp;""),"")</f>
        <v>土御門家</v>
      </c>
    </row>
    <row r="95" spans="1:9">
      <c r="A95">
        <v>72</v>
      </c>
      <c r="B95" t="str">
        <f>IFERROR(IF(キャラシ!$A$27="",tokugi!$A201,HLOOKUP(キャラシ!$A$27,$A$130:$CN$234,$A95,FALSE)&amp;""),"")</f>
        <v>伴天連</v>
      </c>
      <c r="C95" t="str">
        <f>IFERROR(IF(キャラシ!$A$28="",tokugi!$A201,HLOOKUP(キャラシ!$A$28,$A$130:$CN$234,$A95,FALSE)&amp;""),"")</f>
        <v>伴天連</v>
      </c>
      <c r="D95" t="str">
        <f>IFERROR(IF(キャラシ!$A$29="",tokugi!$A201,HLOOKUP(キャラシ!$A$29,$A$130:$CN$234,$A95,FALSE)&amp;""),"")</f>
        <v>伴天連</v>
      </c>
      <c r="E95" t="str">
        <f>IFERROR(IF(キャラシ!$A$30="",tokugi!$A201,HLOOKUP(キャラシ!$A$30,$A$130:$CN$234,$A95,FALSE)&amp;""),"")</f>
        <v>伴天連</v>
      </c>
      <c r="F95" t="str">
        <f>IFERROR(IF(キャラシ!$A$31="",tokugi!$A201,HLOOKUP(キャラシ!$A$31,$A$130:$CN$234,$A95,FALSE)&amp;""),"")</f>
        <v>伴天連</v>
      </c>
      <c r="G95" t="str">
        <f>IFERROR(IF(キャラシ!$A$32="",tokugi!$A201,HLOOKUP(キャラシ!$A$32,$A$130:$CN$234,$A95,FALSE)&amp;""),"")</f>
        <v>伴天連</v>
      </c>
      <c r="H95" t="str">
        <f>IFERROR(IF(キャラシ!$A$33="",tokugi!$A201,HLOOKUP(キャラシ!$A$33,$A$130:$CN$234,$A95,FALSE)&amp;""),"")</f>
        <v>伴天連</v>
      </c>
      <c r="I95" t="str">
        <f>IFERROR(IF(キャラシ!$A$34="",tokugi!$A201,HLOOKUP(キャラシ!$A$34,$A$130:$CN$234,$A95,FALSE)&amp;""),"")</f>
        <v>伴天連</v>
      </c>
    </row>
    <row r="96" spans="1:9">
      <c r="A96">
        <v>73</v>
      </c>
      <c r="B96" t="str">
        <f>IFERROR(IF(キャラシ!$A$27="",tokugi!$A202,HLOOKUP(キャラシ!$A$27,$A$130:$CN$234,$A96,FALSE)&amp;""),"")</f>
        <v>――――――――</v>
      </c>
      <c r="C96" t="str">
        <f>IFERROR(IF(キャラシ!$A$28="",tokugi!$A202,HLOOKUP(キャラシ!$A$28,$A$130:$CN$234,$A96,FALSE)&amp;""),"")</f>
        <v>――――――――</v>
      </c>
      <c r="D96" t="str">
        <f>IFERROR(IF(キャラシ!$A$29="",tokugi!$A202,HLOOKUP(キャラシ!$A$29,$A$130:$CN$234,$A96,FALSE)&amp;""),"")</f>
        <v>――――――――</v>
      </c>
      <c r="E96" t="str">
        <f>IFERROR(IF(キャラシ!$A$30="",tokugi!$A202,HLOOKUP(キャラシ!$A$30,$A$130:$CN$234,$A96,FALSE)&amp;""),"")</f>
        <v>――――――――</v>
      </c>
      <c r="F96" t="str">
        <f>IFERROR(IF(キャラシ!$A$31="",tokugi!$A202,HLOOKUP(キャラシ!$A$31,$A$130:$CN$234,$A96,FALSE)&amp;""),"")</f>
        <v>――――――――</v>
      </c>
      <c r="G96" t="str">
        <f>IFERROR(IF(キャラシ!$A$32="",tokugi!$A202,HLOOKUP(キャラシ!$A$32,$A$130:$CN$234,$A96,FALSE)&amp;""),"")</f>
        <v>――――――――</v>
      </c>
      <c r="H96" t="str">
        <f>IFERROR(IF(キャラシ!$A$33="",tokugi!$A202,HLOOKUP(キャラシ!$A$33,$A$130:$CN$234,$A96,FALSE)&amp;""),"")</f>
        <v>――――――――</v>
      </c>
      <c r="I96" t="str">
        <f>IFERROR(IF(キャラシ!$A$34="",tokugi!$A202,HLOOKUP(キャラシ!$A$34,$A$130:$CN$234,$A96,FALSE)&amp;""),"")</f>
        <v>――――――――</v>
      </c>
    </row>
    <row r="97" spans="1:9">
      <c r="A97">
        <v>74</v>
      </c>
      <c r="B97" t="str">
        <f>IFERROR(IF(キャラシ!$A$27="",tokugi!$A203,HLOOKUP(キャラシ!$A$27,$A$130:$CN$234,$A97,FALSE)&amp;""),"")</f>
        <v>血盟忍法</v>
      </c>
      <c r="C97" t="str">
        <f>IFERROR(IF(キャラシ!$A$28="",tokugi!$A203,HLOOKUP(キャラシ!$A$28,$A$130:$CN$234,$A97,FALSE)&amp;""),"")</f>
        <v>血盟忍法</v>
      </c>
      <c r="D97" t="str">
        <f>IFERROR(IF(キャラシ!$A$29="",tokugi!$A203,HLOOKUP(キャラシ!$A$29,$A$130:$CN$234,$A97,FALSE)&amp;""),"")</f>
        <v>血盟忍法</v>
      </c>
      <c r="E97" t="str">
        <f>IFERROR(IF(キャラシ!$A$30="",tokugi!$A203,HLOOKUP(キャラシ!$A$30,$A$130:$CN$234,$A97,FALSE)&amp;""),"")</f>
        <v>血盟忍法</v>
      </c>
      <c r="F97" t="str">
        <f>IFERROR(IF(キャラシ!$A$31="",tokugi!$A203,HLOOKUP(キャラシ!$A$31,$A$130:$CN$234,$A97,FALSE)&amp;""),"")</f>
        <v>血盟忍法</v>
      </c>
      <c r="G97" t="str">
        <f>IFERROR(IF(キャラシ!$A$32="",tokugi!$A203,HLOOKUP(キャラシ!$A$32,$A$130:$CN$234,$A97,FALSE)&amp;""),"")</f>
        <v>血盟忍法</v>
      </c>
      <c r="H97" t="str">
        <f>IFERROR(IF(キャラシ!$A$33="",tokugi!$A203,HLOOKUP(キャラシ!$A$33,$A$130:$CN$234,$A97,FALSE)&amp;""),"")</f>
        <v>血盟忍法</v>
      </c>
      <c r="I97" t="str">
        <f>IFERROR(IF(キャラシ!$A$34="",tokugi!$A203,HLOOKUP(キャラシ!$A$34,$A$130:$CN$234,$A97,FALSE)&amp;""),"")</f>
        <v>血盟忍法</v>
      </c>
    </row>
    <row r="98" spans="1:9">
      <c r="A98">
        <v>75</v>
      </c>
      <c r="B98" t="str">
        <f>IFERROR(IF(キャラシ!$A$27="",tokugi!$A204,HLOOKUP(キャラシ!$A$27,$A$130:$CN$234,$A98,FALSE)&amp;""),"")</f>
        <v>――――――――</v>
      </c>
      <c r="C98" t="str">
        <f>IFERROR(IF(キャラシ!$A$28="",tokugi!$A204,HLOOKUP(キャラシ!$A$28,$A$130:$CN$234,$A98,FALSE)&amp;""),"")</f>
        <v>――――――――</v>
      </c>
      <c r="D98" t="str">
        <f>IFERROR(IF(キャラシ!$A$29="",tokugi!$A204,HLOOKUP(キャラシ!$A$29,$A$130:$CN$234,$A98,FALSE)&amp;""),"")</f>
        <v>――――――――</v>
      </c>
      <c r="E98" t="str">
        <f>IFERROR(IF(キャラシ!$A$30="",tokugi!$A204,HLOOKUP(キャラシ!$A$30,$A$130:$CN$234,$A98,FALSE)&amp;""),"")</f>
        <v>――――――――</v>
      </c>
      <c r="F98" t="str">
        <f>IFERROR(IF(キャラシ!$A$31="",tokugi!$A204,HLOOKUP(キャラシ!$A$31,$A$130:$CN$234,$A98,FALSE)&amp;""),"")</f>
        <v>――――――――</v>
      </c>
      <c r="G98" t="str">
        <f>IFERROR(IF(キャラシ!$A$32="",tokugi!$A204,HLOOKUP(キャラシ!$A$32,$A$130:$CN$234,$A98,FALSE)&amp;""),"")</f>
        <v>――――――――</v>
      </c>
      <c r="H98" t="str">
        <f>IFERROR(IF(キャラシ!$A$33="",tokugi!$A204,HLOOKUP(キャラシ!$A$33,$A$130:$CN$234,$A98,FALSE)&amp;""),"")</f>
        <v>――――――――</v>
      </c>
      <c r="I98" t="str">
        <f>IFERROR(IF(キャラシ!$A$34="",tokugi!$A204,HLOOKUP(キャラシ!$A$34,$A$130:$CN$234,$A98,FALSE)&amp;""),"")</f>
        <v>――――――――</v>
      </c>
    </row>
    <row r="99" spans="1:9">
      <c r="A99">
        <v>76</v>
      </c>
      <c r="B99" t="str">
        <f>IFERROR(IF(キャラシ!$A$27="",tokugi!$A205,HLOOKUP(キャラシ!$A$27,$A$130:$CN$234,$A99,FALSE)&amp;""),"")</f>
        <v>ACES</v>
      </c>
      <c r="C99" t="str">
        <f>IFERROR(IF(キャラシ!$A$28="",tokugi!$A205,HLOOKUP(キャラシ!$A$28,$A$130:$CN$234,$A99,FALSE)&amp;""),"")</f>
        <v>ACES</v>
      </c>
      <c r="D99" t="str">
        <f>IFERROR(IF(キャラシ!$A$29="",tokugi!$A205,HLOOKUP(キャラシ!$A$29,$A$130:$CN$234,$A99,FALSE)&amp;""),"")</f>
        <v>ACES</v>
      </c>
      <c r="E99" t="str">
        <f>IFERROR(IF(キャラシ!$A$30="",tokugi!$A205,HLOOKUP(キャラシ!$A$30,$A$130:$CN$234,$A99,FALSE)&amp;""),"")</f>
        <v>ACES</v>
      </c>
      <c r="F99" t="str">
        <f>IFERROR(IF(キャラシ!$A$31="",tokugi!$A205,HLOOKUP(キャラシ!$A$31,$A$130:$CN$234,$A99,FALSE)&amp;""),"")</f>
        <v>ACES</v>
      </c>
      <c r="G99" t="str">
        <f>IFERROR(IF(キャラシ!$A$32="",tokugi!$A205,HLOOKUP(キャラシ!$A$32,$A$130:$CN$234,$A99,FALSE)&amp;""),"")</f>
        <v>ACES</v>
      </c>
      <c r="H99" t="str">
        <f>IFERROR(IF(キャラシ!$A$33="",tokugi!$A205,HLOOKUP(キャラシ!$A$33,$A$130:$CN$234,$A99,FALSE)&amp;""),"")</f>
        <v>ACES</v>
      </c>
      <c r="I99" t="str">
        <f>IFERROR(IF(キャラシ!$A$34="",tokugi!$A205,HLOOKUP(キャラシ!$A$34,$A$130:$CN$234,$A99,FALSE)&amp;""),"")</f>
        <v>ACES</v>
      </c>
    </row>
    <row r="100" spans="1:9">
      <c r="A100">
        <v>77</v>
      </c>
      <c r="B100" t="str">
        <f>IFERROR(IF(キャラシ!$A$27="",tokugi!$A206,HLOOKUP(キャラシ!$A$27,$A$130:$CN$234,$A100,FALSE)&amp;""),"")</f>
        <v>指輪の公卿家</v>
      </c>
      <c r="C100" t="str">
        <f>IFERROR(IF(キャラシ!$A$28="",tokugi!$A206,HLOOKUP(キャラシ!$A$28,$A$130:$CN$234,$A100,FALSE)&amp;""),"")</f>
        <v>指輪の公卿家</v>
      </c>
      <c r="D100" t="str">
        <f>IFERROR(IF(キャラシ!$A$29="",tokugi!$A206,HLOOKUP(キャラシ!$A$29,$A$130:$CN$234,$A100,FALSE)&amp;""),"")</f>
        <v>指輪の公卿家</v>
      </c>
      <c r="E100" t="str">
        <f>IFERROR(IF(キャラシ!$A$30="",tokugi!$A206,HLOOKUP(キャラシ!$A$30,$A$130:$CN$234,$A100,FALSE)&amp;""),"")</f>
        <v>指輪の公卿家</v>
      </c>
      <c r="F100" t="str">
        <f>IFERROR(IF(キャラシ!$A$31="",tokugi!$A206,HLOOKUP(キャラシ!$A$31,$A$130:$CN$234,$A100,FALSE)&amp;""),"")</f>
        <v>指輪の公卿家</v>
      </c>
      <c r="G100" t="str">
        <f>IFERROR(IF(キャラシ!$A$32="",tokugi!$A206,HLOOKUP(キャラシ!$A$32,$A$130:$CN$234,$A100,FALSE)&amp;""),"")</f>
        <v>指輪の公卿家</v>
      </c>
      <c r="H100" t="str">
        <f>IFERROR(IF(キャラシ!$A$33="",tokugi!$A206,HLOOKUP(キャラシ!$A$33,$A$130:$CN$234,$A100,FALSE)&amp;""),"")</f>
        <v>指輪の公卿家</v>
      </c>
      <c r="I100" t="str">
        <f>IFERROR(IF(キャラシ!$A$34="",tokugi!$A206,HLOOKUP(キャラシ!$A$34,$A$130:$CN$234,$A100,FALSE)&amp;""),"")</f>
        <v>指輪の公卿家</v>
      </c>
    </row>
    <row r="101" spans="1:9">
      <c r="A101">
        <v>78</v>
      </c>
      <c r="B101" t="str">
        <f>IFERROR(IF(キャラシ!$A$27="",tokugi!$A207,HLOOKUP(キャラシ!$A$27,$A$130:$CN$234,$A101,FALSE)&amp;""),"")</f>
        <v>罪喰い人</v>
      </c>
      <c r="C101" t="str">
        <f>IFERROR(IF(キャラシ!$A$28="",tokugi!$A207,HLOOKUP(キャラシ!$A$28,$A$130:$CN$234,$A101,FALSE)&amp;""),"")</f>
        <v>罪喰い人</v>
      </c>
      <c r="D101" t="str">
        <f>IFERROR(IF(キャラシ!$A$29="",tokugi!$A207,HLOOKUP(キャラシ!$A$29,$A$130:$CN$234,$A101,FALSE)&amp;""),"")</f>
        <v>罪喰い人</v>
      </c>
      <c r="E101" t="str">
        <f>IFERROR(IF(キャラシ!$A$30="",tokugi!$A207,HLOOKUP(キャラシ!$A$30,$A$130:$CN$234,$A101,FALSE)&amp;""),"")</f>
        <v>罪喰い人</v>
      </c>
      <c r="F101" t="str">
        <f>IFERROR(IF(キャラシ!$A$31="",tokugi!$A207,HLOOKUP(キャラシ!$A$31,$A$130:$CN$234,$A101,FALSE)&amp;""),"")</f>
        <v>罪喰い人</v>
      </c>
      <c r="G101" t="str">
        <f>IFERROR(IF(キャラシ!$A$32="",tokugi!$A207,HLOOKUP(キャラシ!$A$32,$A$130:$CN$234,$A101,FALSE)&amp;""),"")</f>
        <v>罪喰い人</v>
      </c>
      <c r="H101" t="str">
        <f>IFERROR(IF(キャラシ!$A$33="",tokugi!$A207,HLOOKUP(キャラシ!$A$33,$A$130:$CN$234,$A101,FALSE)&amp;""),"")</f>
        <v>罪喰い人</v>
      </c>
      <c r="I101" t="str">
        <f>IFERROR(IF(キャラシ!$A$34="",tokugi!$A207,HLOOKUP(キャラシ!$A$34,$A$130:$CN$234,$A101,FALSE)&amp;""),"")</f>
        <v>罪喰い人</v>
      </c>
    </row>
    <row r="102" spans="1:9">
      <c r="A102">
        <v>79</v>
      </c>
      <c r="B102" t="str">
        <f>IFERROR(IF(キャラシ!$A$27="",tokugi!$A208,HLOOKUP(キャラシ!$A$27,$A$130:$CN$234,$A102,FALSE)&amp;""),"")</f>
        <v>龍宮</v>
      </c>
      <c r="C102" t="str">
        <f>IFERROR(IF(キャラシ!$A$28="",tokugi!$A208,HLOOKUP(キャラシ!$A$28,$A$130:$CN$234,$A102,FALSE)&amp;""),"")</f>
        <v>龍宮</v>
      </c>
      <c r="D102" t="str">
        <f>IFERROR(IF(キャラシ!$A$29="",tokugi!$A208,HLOOKUP(キャラシ!$A$29,$A$130:$CN$234,$A102,FALSE)&amp;""),"")</f>
        <v>龍宮</v>
      </c>
      <c r="E102" t="str">
        <f>IFERROR(IF(キャラシ!$A$30="",tokugi!$A208,HLOOKUP(キャラシ!$A$30,$A$130:$CN$234,$A102,FALSE)&amp;""),"")</f>
        <v>龍宮</v>
      </c>
      <c r="F102" t="str">
        <f>IFERROR(IF(キャラシ!$A$31="",tokugi!$A208,HLOOKUP(キャラシ!$A$31,$A$130:$CN$234,$A102,FALSE)&amp;""),"")</f>
        <v>龍宮</v>
      </c>
      <c r="G102" t="str">
        <f>IFERROR(IF(キャラシ!$A$32="",tokugi!$A208,HLOOKUP(キャラシ!$A$32,$A$130:$CN$234,$A102,FALSE)&amp;""),"")</f>
        <v>龍宮</v>
      </c>
      <c r="H102" t="str">
        <f>IFERROR(IF(キャラシ!$A$33="",tokugi!$A208,HLOOKUP(キャラシ!$A$33,$A$130:$CN$234,$A102,FALSE)&amp;""),"")</f>
        <v>龍宮</v>
      </c>
      <c r="I102" t="str">
        <f>IFERROR(IF(キャラシ!$A$34="",tokugi!$A208,HLOOKUP(キャラシ!$A$34,$A$130:$CN$234,$A102,FALSE)&amp;""),"")</f>
        <v>龍宮</v>
      </c>
    </row>
    <row r="103" spans="1:9">
      <c r="A103">
        <v>80</v>
      </c>
      <c r="B103" t="str">
        <f>IFERROR(IF(キャラシ!$A$27="",tokugi!$A209,HLOOKUP(キャラシ!$A$27,$A$130:$CN$234,$A103,FALSE)&amp;""),"")</f>
        <v>輪廻の蛇</v>
      </c>
      <c r="C103" t="str">
        <f>IFERROR(IF(キャラシ!$A$28="",tokugi!$A209,HLOOKUP(キャラシ!$A$28,$A$130:$CN$234,$A103,FALSE)&amp;""),"")</f>
        <v>輪廻の蛇</v>
      </c>
      <c r="D103" t="str">
        <f>IFERROR(IF(キャラシ!$A$29="",tokugi!$A209,HLOOKUP(キャラシ!$A$29,$A$130:$CN$234,$A103,FALSE)&amp;""),"")</f>
        <v>輪廻の蛇</v>
      </c>
      <c r="E103" t="str">
        <f>IFERROR(IF(キャラシ!$A$30="",tokugi!$A209,HLOOKUP(キャラシ!$A$30,$A$130:$CN$234,$A103,FALSE)&amp;""),"")</f>
        <v>輪廻の蛇</v>
      </c>
      <c r="F103" t="str">
        <f>IFERROR(IF(キャラシ!$A$31="",tokugi!$A209,HLOOKUP(キャラシ!$A$31,$A$130:$CN$234,$A103,FALSE)&amp;""),"")</f>
        <v>輪廻の蛇</v>
      </c>
      <c r="G103" t="str">
        <f>IFERROR(IF(キャラシ!$A$32="",tokugi!$A209,HLOOKUP(キャラシ!$A$32,$A$130:$CN$234,$A103,FALSE)&amp;""),"")</f>
        <v>輪廻の蛇</v>
      </c>
      <c r="H103" t="str">
        <f>IFERROR(IF(キャラシ!$A$33="",tokugi!$A209,HLOOKUP(キャラシ!$A$33,$A$130:$CN$234,$A103,FALSE)&amp;""),"")</f>
        <v>輪廻の蛇</v>
      </c>
      <c r="I103" t="str">
        <f>IFERROR(IF(キャラシ!$A$34="",tokugi!$A209,HLOOKUP(キャラシ!$A$34,$A$130:$CN$234,$A103,FALSE)&amp;""),"")</f>
        <v>輪廻の蛇</v>
      </c>
    </row>
    <row r="104" spans="1:9">
      <c r="A104">
        <v>81</v>
      </c>
      <c r="B104" t="str">
        <f>IFERROR(IF(キャラシ!$A$27="",tokugi!$A210,HLOOKUP(キャラシ!$A$27,$A$130:$CN$234,$A104,FALSE)&amp;""),"")</f>
        <v>百器夜行</v>
      </c>
      <c r="C104" t="str">
        <f>IFERROR(IF(キャラシ!$A$28="",tokugi!$A210,HLOOKUP(キャラシ!$A$28,$A$130:$CN$234,$A104,FALSE)&amp;""),"")</f>
        <v>百器夜行</v>
      </c>
      <c r="D104" t="str">
        <f>IFERROR(IF(キャラシ!$A$29="",tokugi!$A210,HLOOKUP(キャラシ!$A$29,$A$130:$CN$234,$A104,FALSE)&amp;""),"")</f>
        <v>百器夜行</v>
      </c>
      <c r="E104" t="str">
        <f>IFERROR(IF(キャラシ!$A$30="",tokugi!$A210,HLOOKUP(キャラシ!$A$30,$A$130:$CN$234,$A104,FALSE)&amp;""),"")</f>
        <v>百器夜行</v>
      </c>
      <c r="F104" t="str">
        <f>IFERROR(IF(キャラシ!$A$31="",tokugi!$A210,HLOOKUP(キャラシ!$A$31,$A$130:$CN$234,$A104,FALSE)&amp;""),"")</f>
        <v>百器夜行</v>
      </c>
      <c r="G104" t="str">
        <f>IFERROR(IF(キャラシ!$A$32="",tokugi!$A210,HLOOKUP(キャラシ!$A$32,$A$130:$CN$234,$A104,FALSE)&amp;""),"")</f>
        <v>百器夜行</v>
      </c>
      <c r="H104" t="str">
        <f>IFERROR(IF(キャラシ!$A$33="",tokugi!$A210,HLOOKUP(キャラシ!$A$33,$A$130:$CN$234,$A104,FALSE)&amp;""),"")</f>
        <v>百器夜行</v>
      </c>
      <c r="I104" t="str">
        <f>IFERROR(IF(キャラシ!$A$34="",tokugi!$A210,HLOOKUP(キャラシ!$A$34,$A$130:$CN$234,$A104,FALSE)&amp;""),"")</f>
        <v>百器夜行</v>
      </c>
    </row>
    <row r="105" spans="1:9">
      <c r="A105">
        <v>82</v>
      </c>
      <c r="B105" t="str">
        <f>IFERROR(IF(キャラシ!$A$27="",tokugi!$A211,HLOOKUP(キャラシ!$A$27,$A$130:$CN$234,$A105,FALSE)&amp;""),"")</f>
        <v>妖魔忍法</v>
      </c>
      <c r="C105" t="str">
        <f>IFERROR(IF(キャラシ!$A$28="",tokugi!$A211,HLOOKUP(キャラシ!$A$28,$A$130:$CN$234,$A105,FALSE)&amp;""),"")</f>
        <v>妖魔忍法</v>
      </c>
      <c r="D105" t="str">
        <f>IFERROR(IF(キャラシ!$A$29="",tokugi!$A211,HLOOKUP(キャラシ!$A$29,$A$130:$CN$234,$A105,FALSE)&amp;""),"")</f>
        <v>妖魔忍法</v>
      </c>
      <c r="E105" t="str">
        <f>IFERROR(IF(キャラシ!$A$30="",tokugi!$A211,HLOOKUP(キャラシ!$A$30,$A$130:$CN$234,$A105,FALSE)&amp;""),"")</f>
        <v>妖魔忍法</v>
      </c>
      <c r="F105" t="str">
        <f>IFERROR(IF(キャラシ!$A$31="",tokugi!$A211,HLOOKUP(キャラシ!$A$31,$A$130:$CN$234,$A105,FALSE)&amp;""),"")</f>
        <v>妖魔忍法</v>
      </c>
      <c r="G105" t="str">
        <f>IFERROR(IF(キャラシ!$A$32="",tokugi!$A211,HLOOKUP(キャラシ!$A$32,$A$130:$CN$234,$A105,FALSE)&amp;""),"")</f>
        <v>妖魔忍法</v>
      </c>
      <c r="H105" t="str">
        <f>IFERROR(IF(キャラシ!$A$33="",tokugi!$A211,HLOOKUP(キャラシ!$A$33,$A$130:$CN$234,$A105,FALSE)&amp;""),"")</f>
        <v>妖魔忍法</v>
      </c>
      <c r="I105" t="str">
        <f>IFERROR(IF(キャラシ!$A$34="",tokugi!$A211,HLOOKUP(キャラシ!$A$34,$A$130:$CN$234,$A105,FALSE)&amp;""),"")</f>
        <v>妖魔忍法</v>
      </c>
    </row>
    <row r="106" spans="1:9">
      <c r="A106">
        <v>83</v>
      </c>
      <c r="B106" t="str">
        <f>IFERROR(IF(キャラシ!$A$27="",tokugi!$A212,HLOOKUP(キャラシ!$A$27,$A$130:$CN$234,$A106,FALSE)&amp;""),"")</f>
        <v>エネミー固有</v>
      </c>
      <c r="C106" t="str">
        <f>IFERROR(IF(キャラシ!$A$28="",tokugi!$A212,HLOOKUP(キャラシ!$A$28,$A$130:$CN$234,$A106,FALSE)&amp;""),"")</f>
        <v>エネミー固有</v>
      </c>
      <c r="D106" t="str">
        <f>IFERROR(IF(キャラシ!$A$29="",tokugi!$A212,HLOOKUP(キャラシ!$A$29,$A$130:$CN$234,$A106,FALSE)&amp;""),"")</f>
        <v>エネミー固有</v>
      </c>
      <c r="E106" t="str">
        <f>IFERROR(IF(キャラシ!$A$30="",tokugi!$A212,HLOOKUP(キャラシ!$A$30,$A$130:$CN$234,$A106,FALSE)&amp;""),"")</f>
        <v>エネミー固有</v>
      </c>
      <c r="F106" t="str">
        <f>IFERROR(IF(キャラシ!$A$31="",tokugi!$A212,HLOOKUP(キャラシ!$A$31,$A$130:$CN$234,$A106,FALSE)&amp;""),"")</f>
        <v>エネミー固有</v>
      </c>
      <c r="G106" t="str">
        <f>IFERROR(IF(キャラシ!$A$32="",tokugi!$A212,HLOOKUP(キャラシ!$A$32,$A$130:$CN$234,$A106,FALSE)&amp;""),"")</f>
        <v>エネミー固有</v>
      </c>
      <c r="H106" t="str">
        <f>IFERROR(IF(キャラシ!$A$33="",tokugi!$A212,HLOOKUP(キャラシ!$A$33,$A$130:$CN$234,$A106,FALSE)&amp;""),"")</f>
        <v>エネミー固有</v>
      </c>
      <c r="I106" t="str">
        <f>IFERROR(IF(キャラシ!$A$34="",tokugi!$A212,HLOOKUP(キャラシ!$A$34,$A$130:$CN$234,$A106,FALSE)&amp;""),"")</f>
        <v>エネミー固有</v>
      </c>
    </row>
    <row r="107" spans="1:9">
      <c r="A107">
        <v>84</v>
      </c>
      <c r="B107" t="str">
        <f>IFERROR(IF(キャラシ!$A$27="",tokugi!$A213,HLOOKUP(キャラシ!$A$27,$A$130:$CN$234,$A107,FALSE)&amp;""),"")</f>
        <v>――――――――</v>
      </c>
      <c r="C107" t="str">
        <f>IFERROR(IF(キャラシ!$A$28="",tokugi!$A213,HLOOKUP(キャラシ!$A$28,$A$130:$CN$234,$A107,FALSE)&amp;""),"")</f>
        <v>――――――――</v>
      </c>
      <c r="D107" t="str">
        <f>IFERROR(IF(キャラシ!$A$29="",tokugi!$A213,HLOOKUP(キャラシ!$A$29,$A$130:$CN$234,$A107,FALSE)&amp;""),"")</f>
        <v>――――――――</v>
      </c>
      <c r="E107" t="str">
        <f>IFERROR(IF(キャラシ!$A$30="",tokugi!$A213,HLOOKUP(キャラシ!$A$30,$A$130:$CN$234,$A107,FALSE)&amp;""),"")</f>
        <v>――――――――</v>
      </c>
      <c r="F107" t="str">
        <f>IFERROR(IF(キャラシ!$A$31="",tokugi!$A213,HLOOKUP(キャラシ!$A$31,$A$130:$CN$234,$A107,FALSE)&amp;""),"")</f>
        <v>――――――――</v>
      </c>
      <c r="G107" t="str">
        <f>IFERROR(IF(キャラシ!$A$32="",tokugi!$A213,HLOOKUP(キャラシ!$A$32,$A$130:$CN$234,$A107,FALSE)&amp;""),"")</f>
        <v>――――――――</v>
      </c>
      <c r="H107" t="str">
        <f>IFERROR(IF(キャラシ!$A$33="",tokugi!$A213,HLOOKUP(キャラシ!$A$33,$A$130:$CN$234,$A107,FALSE)&amp;""),"")</f>
        <v>――――――――</v>
      </c>
      <c r="I107" t="str">
        <f>IFERROR(IF(キャラシ!$A$34="",tokugi!$A213,HLOOKUP(キャラシ!$A$34,$A$130:$CN$234,$A107,FALSE)&amp;""),"")</f>
        <v>――――――――</v>
      </c>
    </row>
    <row r="108" spans="1:9">
      <c r="A108">
        <v>85</v>
      </c>
      <c r="B108" t="str">
        <f>IFERROR(IF(キャラシ!$A$27="",tokugi!$A214,HLOOKUP(キャラシ!$A$27,$A$130:$CN$234,$A108,FALSE)&amp;""),"")</f>
        <v>忍秘伝汎用</v>
      </c>
      <c r="C108" t="str">
        <f>IFERROR(IF(キャラシ!$A$28="",tokugi!$A214,HLOOKUP(キャラシ!$A$28,$A$130:$CN$234,$A108,FALSE)&amp;""),"")</f>
        <v>忍秘伝汎用</v>
      </c>
      <c r="D108" t="str">
        <f>IFERROR(IF(キャラシ!$A$29="",tokugi!$A214,HLOOKUP(キャラシ!$A$29,$A$130:$CN$234,$A108,FALSE)&amp;""),"")</f>
        <v>忍秘伝汎用</v>
      </c>
      <c r="E108" t="str">
        <f>IFERROR(IF(キャラシ!$A$30="",tokugi!$A214,HLOOKUP(キャラシ!$A$30,$A$130:$CN$234,$A108,FALSE)&amp;""),"")</f>
        <v>忍秘伝汎用</v>
      </c>
      <c r="F108" t="str">
        <f>IFERROR(IF(キャラシ!$A$31="",tokugi!$A214,HLOOKUP(キャラシ!$A$31,$A$130:$CN$234,$A108,FALSE)&amp;""),"")</f>
        <v>忍秘伝汎用</v>
      </c>
      <c r="G108" t="str">
        <f>IFERROR(IF(キャラシ!$A$32="",tokugi!$A214,HLOOKUP(キャラシ!$A$32,$A$130:$CN$234,$A108,FALSE)&amp;""),"")</f>
        <v>忍秘伝汎用</v>
      </c>
      <c r="H108" t="str">
        <f>IFERROR(IF(キャラシ!$A$33="",tokugi!$A214,HLOOKUP(キャラシ!$A$33,$A$130:$CN$234,$A108,FALSE)&amp;""),"")</f>
        <v>忍秘伝汎用</v>
      </c>
      <c r="I108" t="str">
        <f>IFERROR(IF(キャラシ!$A$34="",tokugi!$A214,HLOOKUP(キャラシ!$A$34,$A$130:$CN$234,$A108,FALSE)&amp;""),"")</f>
        <v>忍秘伝汎用</v>
      </c>
    </row>
    <row r="109" spans="1:9">
      <c r="A109">
        <v>86</v>
      </c>
      <c r="B109" t="str">
        <f>IFERROR(IF(キャラシ!$A$27="",tokugi!$A215,HLOOKUP(キャラシ!$A$27,$A$130:$CN$234,$A109,FALSE)&amp;""),"")</f>
        <v>忍秘伝斜歯</v>
      </c>
      <c r="C109" t="str">
        <f>IFERROR(IF(キャラシ!$A$28="",tokugi!$A215,HLOOKUP(キャラシ!$A$28,$A$130:$CN$234,$A109,FALSE)&amp;""),"")</f>
        <v>忍秘伝斜歯</v>
      </c>
      <c r="D109" t="str">
        <f>IFERROR(IF(キャラシ!$A$29="",tokugi!$A215,HLOOKUP(キャラシ!$A$29,$A$130:$CN$234,$A109,FALSE)&amp;""),"")</f>
        <v>忍秘伝斜歯</v>
      </c>
      <c r="E109" t="str">
        <f>IFERROR(IF(キャラシ!$A$30="",tokugi!$A215,HLOOKUP(キャラシ!$A$30,$A$130:$CN$234,$A109,FALSE)&amp;""),"")</f>
        <v>忍秘伝斜歯</v>
      </c>
      <c r="F109" t="str">
        <f>IFERROR(IF(キャラシ!$A$31="",tokugi!$A215,HLOOKUP(キャラシ!$A$31,$A$130:$CN$234,$A109,FALSE)&amp;""),"")</f>
        <v>忍秘伝斜歯</v>
      </c>
      <c r="G109" t="str">
        <f>IFERROR(IF(キャラシ!$A$32="",tokugi!$A215,HLOOKUP(キャラシ!$A$32,$A$130:$CN$234,$A109,FALSE)&amp;""),"")</f>
        <v>忍秘伝斜歯</v>
      </c>
      <c r="H109" t="str">
        <f>IFERROR(IF(キャラシ!$A$33="",tokugi!$A215,HLOOKUP(キャラシ!$A$33,$A$130:$CN$234,$A109,FALSE)&amp;""),"")</f>
        <v>忍秘伝斜歯</v>
      </c>
      <c r="I109" t="str">
        <f>IFERROR(IF(キャラシ!$A$34="",tokugi!$A215,HLOOKUP(キャラシ!$A$34,$A$130:$CN$234,$A109,FALSE)&amp;""),"")</f>
        <v>忍秘伝斜歯</v>
      </c>
    </row>
    <row r="110" spans="1:9">
      <c r="A110">
        <v>87</v>
      </c>
      <c r="B110" t="str">
        <f>IFERROR(IF(キャラシ!$A$27="",tokugi!$A216,HLOOKUP(キャラシ!$A$27,$A$130:$CN$234,$A110,FALSE)&amp;""),"")</f>
        <v>忍秘伝鞍馬</v>
      </c>
      <c r="C110" t="str">
        <f>IFERROR(IF(キャラシ!$A$28="",tokugi!$A216,HLOOKUP(キャラシ!$A$28,$A$130:$CN$234,$A110,FALSE)&amp;""),"")</f>
        <v>忍秘伝鞍馬</v>
      </c>
      <c r="D110" t="str">
        <f>IFERROR(IF(キャラシ!$A$29="",tokugi!$A216,HLOOKUP(キャラシ!$A$29,$A$130:$CN$234,$A110,FALSE)&amp;""),"")</f>
        <v>忍秘伝鞍馬</v>
      </c>
      <c r="E110" t="str">
        <f>IFERROR(IF(キャラシ!$A$30="",tokugi!$A216,HLOOKUP(キャラシ!$A$30,$A$130:$CN$234,$A110,FALSE)&amp;""),"")</f>
        <v>忍秘伝鞍馬</v>
      </c>
      <c r="F110" t="str">
        <f>IFERROR(IF(キャラシ!$A$31="",tokugi!$A216,HLOOKUP(キャラシ!$A$31,$A$130:$CN$234,$A110,FALSE)&amp;""),"")</f>
        <v>忍秘伝鞍馬</v>
      </c>
      <c r="G110" t="str">
        <f>IFERROR(IF(キャラシ!$A$32="",tokugi!$A216,HLOOKUP(キャラシ!$A$32,$A$130:$CN$234,$A110,FALSE)&amp;""),"")</f>
        <v>忍秘伝鞍馬</v>
      </c>
      <c r="H110" t="str">
        <f>IFERROR(IF(キャラシ!$A$33="",tokugi!$A216,HLOOKUP(キャラシ!$A$33,$A$130:$CN$234,$A110,FALSE)&amp;""),"")</f>
        <v>忍秘伝鞍馬</v>
      </c>
      <c r="I110" t="str">
        <f>IFERROR(IF(キャラシ!$A$34="",tokugi!$A216,HLOOKUP(キャラシ!$A$34,$A$130:$CN$234,$A110,FALSE)&amp;""),"")</f>
        <v>忍秘伝鞍馬</v>
      </c>
    </row>
    <row r="111" spans="1:9">
      <c r="A111">
        <v>88</v>
      </c>
      <c r="B111" t="str">
        <f>IFERROR(IF(キャラシ!$A$27="",tokugi!$A217,HLOOKUP(キャラシ!$A$27,$A$130:$CN$234,$A111,FALSE)&amp;""),"")</f>
        <v>忍秘伝ハグレ</v>
      </c>
      <c r="C111" t="str">
        <f>IFERROR(IF(キャラシ!$A$28="",tokugi!$A217,HLOOKUP(キャラシ!$A$28,$A$130:$CN$234,$A111,FALSE)&amp;""),"")</f>
        <v>忍秘伝ハグレ</v>
      </c>
      <c r="D111" t="str">
        <f>IFERROR(IF(キャラシ!$A$29="",tokugi!$A217,HLOOKUP(キャラシ!$A$29,$A$130:$CN$234,$A111,FALSE)&amp;""),"")</f>
        <v>忍秘伝ハグレ</v>
      </c>
      <c r="E111" t="str">
        <f>IFERROR(IF(キャラシ!$A$30="",tokugi!$A217,HLOOKUP(キャラシ!$A$30,$A$130:$CN$234,$A111,FALSE)&amp;""),"")</f>
        <v>忍秘伝ハグレ</v>
      </c>
      <c r="F111" t="str">
        <f>IFERROR(IF(キャラシ!$A$31="",tokugi!$A217,HLOOKUP(キャラシ!$A$31,$A$130:$CN$234,$A111,FALSE)&amp;""),"")</f>
        <v>忍秘伝ハグレ</v>
      </c>
      <c r="G111" t="str">
        <f>IFERROR(IF(キャラシ!$A$32="",tokugi!$A217,HLOOKUP(キャラシ!$A$32,$A$130:$CN$234,$A111,FALSE)&amp;""),"")</f>
        <v>忍秘伝ハグレ</v>
      </c>
      <c r="H111" t="str">
        <f>IFERROR(IF(キャラシ!$A$33="",tokugi!$A217,HLOOKUP(キャラシ!$A$33,$A$130:$CN$234,$A111,FALSE)&amp;""),"")</f>
        <v>忍秘伝ハグレ</v>
      </c>
      <c r="I111" t="str">
        <f>IFERROR(IF(キャラシ!$A$34="",tokugi!$A217,HLOOKUP(キャラシ!$A$34,$A$130:$CN$234,$A111,FALSE)&amp;""),"")</f>
        <v>忍秘伝ハグレ</v>
      </c>
    </row>
    <row r="112" spans="1:9">
      <c r="A112">
        <v>89</v>
      </c>
      <c r="B112" t="str">
        <f>IFERROR(IF(キャラシ!$A$27="",tokugi!$A218,HLOOKUP(キャラシ!$A$27,$A$130:$CN$234,$A112,FALSE)&amp;""),"")</f>
        <v>忍秘伝比良坂</v>
      </c>
      <c r="C112" t="str">
        <f>IFERROR(IF(キャラシ!$A$28="",tokugi!$A218,HLOOKUP(キャラシ!$A$28,$A$130:$CN$234,$A112,FALSE)&amp;""),"")</f>
        <v>忍秘伝比良坂</v>
      </c>
      <c r="D112" t="str">
        <f>IFERROR(IF(キャラシ!$A$29="",tokugi!$A218,HLOOKUP(キャラシ!$A$29,$A$130:$CN$234,$A112,FALSE)&amp;""),"")</f>
        <v>忍秘伝比良坂</v>
      </c>
      <c r="E112" t="str">
        <f>IFERROR(IF(キャラシ!$A$30="",tokugi!$A218,HLOOKUP(キャラシ!$A$30,$A$130:$CN$234,$A112,FALSE)&amp;""),"")</f>
        <v>忍秘伝比良坂</v>
      </c>
      <c r="F112" t="str">
        <f>IFERROR(IF(キャラシ!$A$31="",tokugi!$A218,HLOOKUP(キャラシ!$A$31,$A$130:$CN$234,$A112,FALSE)&amp;""),"")</f>
        <v>忍秘伝比良坂</v>
      </c>
      <c r="G112" t="str">
        <f>IFERROR(IF(キャラシ!$A$32="",tokugi!$A218,HLOOKUP(キャラシ!$A$32,$A$130:$CN$234,$A112,FALSE)&amp;""),"")</f>
        <v>忍秘伝比良坂</v>
      </c>
      <c r="H112" t="str">
        <f>IFERROR(IF(キャラシ!$A$33="",tokugi!$A218,HLOOKUP(キャラシ!$A$33,$A$130:$CN$234,$A112,FALSE)&amp;""),"")</f>
        <v>忍秘伝比良坂</v>
      </c>
      <c r="I112" t="str">
        <f>IFERROR(IF(キャラシ!$A$34="",tokugi!$A218,HLOOKUP(キャラシ!$A$34,$A$130:$CN$234,$A112,FALSE)&amp;""),"")</f>
        <v>忍秘伝比良坂</v>
      </c>
    </row>
    <row r="113" spans="1:9">
      <c r="A113">
        <v>90</v>
      </c>
      <c r="B113" t="str">
        <f>IFERROR(IF(キャラシ!$A$27="",tokugi!$A219,HLOOKUP(キャラシ!$A$27,$A$130:$CN$234,$A113,FALSE)&amp;""),"")</f>
        <v>忍秘伝御斎</v>
      </c>
      <c r="C113" t="str">
        <f>IFERROR(IF(キャラシ!$A$28="",tokugi!$A219,HLOOKUP(キャラシ!$A$28,$A$130:$CN$234,$A113,FALSE)&amp;""),"")</f>
        <v>忍秘伝御斎</v>
      </c>
      <c r="D113" t="str">
        <f>IFERROR(IF(キャラシ!$A$29="",tokugi!$A219,HLOOKUP(キャラシ!$A$29,$A$130:$CN$234,$A113,FALSE)&amp;""),"")</f>
        <v>忍秘伝御斎</v>
      </c>
      <c r="E113" t="str">
        <f>IFERROR(IF(キャラシ!$A$30="",tokugi!$A219,HLOOKUP(キャラシ!$A$30,$A$130:$CN$234,$A113,FALSE)&amp;""),"")</f>
        <v>忍秘伝御斎</v>
      </c>
      <c r="F113" t="str">
        <f>IFERROR(IF(キャラシ!$A$31="",tokugi!$A219,HLOOKUP(キャラシ!$A$31,$A$130:$CN$234,$A113,FALSE)&amp;""),"")</f>
        <v>忍秘伝御斎</v>
      </c>
      <c r="G113" t="str">
        <f>IFERROR(IF(キャラシ!$A$32="",tokugi!$A219,HLOOKUP(キャラシ!$A$32,$A$130:$CN$234,$A113,FALSE)&amp;""),"")</f>
        <v>忍秘伝御斎</v>
      </c>
      <c r="H113" t="str">
        <f>IFERROR(IF(キャラシ!$A$33="",tokugi!$A219,HLOOKUP(キャラシ!$A$33,$A$130:$CN$234,$A113,FALSE)&amp;""),"")</f>
        <v>忍秘伝御斎</v>
      </c>
      <c r="I113" t="str">
        <f>IFERROR(IF(キャラシ!$A$34="",tokugi!$A219,HLOOKUP(キャラシ!$A$34,$A$130:$CN$234,$A113,FALSE)&amp;""),"")</f>
        <v>忍秘伝御斎</v>
      </c>
    </row>
    <row r="114" spans="1:9">
      <c r="A114">
        <v>91</v>
      </c>
      <c r="B114" t="str">
        <f>IFERROR(IF(キャラシ!$A$27="",tokugi!$A220,HLOOKUP(キャラシ!$A$27,$A$130:$CN$234,$A114,FALSE)&amp;""),"")</f>
        <v>忍秘伝隠忍</v>
      </c>
      <c r="C114" t="str">
        <f>IFERROR(IF(キャラシ!$A$28="",tokugi!$A220,HLOOKUP(キャラシ!$A$28,$A$130:$CN$234,$A114,FALSE)&amp;""),"")</f>
        <v>忍秘伝隠忍</v>
      </c>
      <c r="D114" t="str">
        <f>IFERROR(IF(キャラシ!$A$29="",tokugi!$A220,HLOOKUP(キャラシ!$A$29,$A$130:$CN$234,$A114,FALSE)&amp;""),"")</f>
        <v>忍秘伝隠忍</v>
      </c>
      <c r="E114" t="str">
        <f>IFERROR(IF(キャラシ!$A$30="",tokugi!$A220,HLOOKUP(キャラシ!$A$30,$A$130:$CN$234,$A114,FALSE)&amp;""),"")</f>
        <v>忍秘伝隠忍</v>
      </c>
      <c r="F114" t="str">
        <f>IFERROR(IF(キャラシ!$A$31="",tokugi!$A220,HLOOKUP(キャラシ!$A$31,$A$130:$CN$234,$A114,FALSE)&amp;""),"")</f>
        <v>忍秘伝隠忍</v>
      </c>
      <c r="G114" t="str">
        <f>IFERROR(IF(キャラシ!$A$32="",tokugi!$A220,HLOOKUP(キャラシ!$A$32,$A$130:$CN$234,$A114,FALSE)&amp;""),"")</f>
        <v>忍秘伝隠忍</v>
      </c>
      <c r="H114" t="str">
        <f>IFERROR(IF(キャラシ!$A$33="",tokugi!$A220,HLOOKUP(キャラシ!$A$33,$A$130:$CN$234,$A114,FALSE)&amp;""),"")</f>
        <v>忍秘伝隠忍</v>
      </c>
      <c r="I114" t="str">
        <f>IFERROR(IF(キャラシ!$A$34="",tokugi!$A220,HLOOKUP(キャラシ!$A$34,$A$130:$CN$234,$A114,FALSE)&amp;""),"")</f>
        <v>忍秘伝隠忍</v>
      </c>
    </row>
    <row r="115" spans="1:9">
      <c r="A115">
        <v>92</v>
      </c>
      <c r="B115" t="str">
        <f>IFERROR(IF(キャラシ!$A$27="",tokugi!$A221,HLOOKUP(キャラシ!$A$27,$A$130:$CN$234,$A115,FALSE)&amp;""),"")</f>
        <v>――――――――</v>
      </c>
      <c r="C115" t="str">
        <f>IFERROR(IF(キャラシ!$A$28="",tokugi!$A221,HLOOKUP(キャラシ!$A$28,$A$130:$CN$234,$A115,FALSE)&amp;""),"")</f>
        <v>――――――――</v>
      </c>
      <c r="D115" t="str">
        <f>IFERROR(IF(キャラシ!$A$29="",tokugi!$A221,HLOOKUP(キャラシ!$A$29,$A$130:$CN$234,$A115,FALSE)&amp;""),"")</f>
        <v>――――――――</v>
      </c>
      <c r="E115" t="str">
        <f>IFERROR(IF(キャラシ!$A$30="",tokugi!$A221,HLOOKUP(キャラシ!$A$30,$A$130:$CN$234,$A115,FALSE)&amp;""),"")</f>
        <v>――――――――</v>
      </c>
      <c r="F115" t="str">
        <f>IFERROR(IF(キャラシ!$A$31="",tokugi!$A221,HLOOKUP(キャラシ!$A$31,$A$130:$CN$234,$A115,FALSE)&amp;""),"")</f>
        <v>――――――――</v>
      </c>
      <c r="G115" t="str">
        <f>IFERROR(IF(キャラシ!$A$32="",tokugi!$A221,HLOOKUP(キャラシ!$A$32,$A$130:$CN$234,$A115,FALSE)&amp;""),"")</f>
        <v>――――――――</v>
      </c>
      <c r="H115" t="str">
        <f>IFERROR(IF(キャラシ!$A$33="",tokugi!$A221,HLOOKUP(キャラシ!$A$33,$A$130:$CN$234,$A115,FALSE)&amp;""),"")</f>
        <v>――――――――</v>
      </c>
      <c r="I115" t="str">
        <f>IFERROR(IF(キャラシ!$A$34="",tokugi!$A221,HLOOKUP(キャラシ!$A$34,$A$130:$CN$234,$A115,FALSE)&amp;""),"")</f>
        <v>――――――――</v>
      </c>
    </row>
    <row r="116" spans="1:9">
      <c r="A116">
        <v>93</v>
      </c>
      <c r="B116" t="str">
        <f>IFERROR(IF(キャラシ!$A$27="",tokugi!$A222,HLOOKUP(キャラシ!$A$27,$A$130:$CN$234,$A116,FALSE)&amp;""),"")</f>
        <v>リプレイ戦1</v>
      </c>
      <c r="C116" t="str">
        <f>IFERROR(IF(キャラシ!$A$28="",tokugi!$A222,HLOOKUP(キャラシ!$A$28,$A$130:$CN$234,$A116,FALSE)&amp;""),"")</f>
        <v>リプレイ戦1</v>
      </c>
      <c r="D116" t="str">
        <f>IFERROR(IF(キャラシ!$A$29="",tokugi!$A222,HLOOKUP(キャラシ!$A$29,$A$130:$CN$234,$A116,FALSE)&amp;""),"")</f>
        <v>リプレイ戦1</v>
      </c>
      <c r="E116" t="str">
        <f>IFERROR(IF(キャラシ!$A$30="",tokugi!$A222,HLOOKUP(キャラシ!$A$30,$A$130:$CN$234,$A116,FALSE)&amp;""),"")</f>
        <v>リプレイ戦1</v>
      </c>
      <c r="F116" t="str">
        <f>IFERROR(IF(キャラシ!$A$31="",tokugi!$A222,HLOOKUP(キャラシ!$A$31,$A$130:$CN$234,$A116,FALSE)&amp;""),"")</f>
        <v>リプレイ戦1</v>
      </c>
      <c r="G116" t="str">
        <f>IFERROR(IF(キャラシ!$A$32="",tokugi!$A222,HLOOKUP(キャラシ!$A$32,$A$130:$CN$234,$A116,FALSE)&amp;""),"")</f>
        <v>リプレイ戦1</v>
      </c>
      <c r="H116" t="str">
        <f>IFERROR(IF(キャラシ!$A$33="",tokugi!$A222,HLOOKUP(キャラシ!$A$33,$A$130:$CN$234,$A116,FALSE)&amp;""),"")</f>
        <v>リプレイ戦1</v>
      </c>
      <c r="I116" t="str">
        <f>IFERROR(IF(キャラシ!$A$34="",tokugi!$A222,HLOOKUP(キャラシ!$A$34,$A$130:$CN$234,$A116,FALSE)&amp;""),"")</f>
        <v>リプレイ戦1</v>
      </c>
    </row>
    <row r="117" spans="1:9">
      <c r="A117">
        <v>94</v>
      </c>
      <c r="B117" t="str">
        <f>IFERROR(IF(キャラシ!$A$27="",tokugi!$A223,HLOOKUP(キャラシ!$A$27,$A$130:$CN$234,$A117,FALSE)&amp;""),"")</f>
        <v>デッドマン</v>
      </c>
      <c r="C117" t="str">
        <f>IFERROR(IF(キャラシ!$A$28="",tokugi!$A223,HLOOKUP(キャラシ!$A$28,$A$130:$CN$234,$A117,FALSE)&amp;""),"")</f>
        <v>デッドマン</v>
      </c>
      <c r="D117" t="str">
        <f>IFERROR(IF(キャラシ!$A$29="",tokugi!$A223,HLOOKUP(キャラシ!$A$29,$A$130:$CN$234,$A117,FALSE)&amp;""),"")</f>
        <v>デッドマン</v>
      </c>
      <c r="E117" t="str">
        <f>IFERROR(IF(キャラシ!$A$30="",tokugi!$A223,HLOOKUP(キャラシ!$A$30,$A$130:$CN$234,$A117,FALSE)&amp;""),"")</f>
        <v>デッドマン</v>
      </c>
      <c r="F117" t="str">
        <f>IFERROR(IF(キャラシ!$A$31="",tokugi!$A223,HLOOKUP(キャラシ!$A$31,$A$130:$CN$234,$A117,FALSE)&amp;""),"")</f>
        <v>デッドマン</v>
      </c>
      <c r="G117" t="str">
        <f>IFERROR(IF(キャラシ!$A$32="",tokugi!$A223,HLOOKUP(キャラシ!$A$32,$A$130:$CN$234,$A117,FALSE)&amp;""),"")</f>
        <v>デッドマン</v>
      </c>
      <c r="H117" t="str">
        <f>IFERROR(IF(キャラシ!$A$33="",tokugi!$A223,HLOOKUP(キャラシ!$A$33,$A$130:$CN$234,$A117,FALSE)&amp;""),"")</f>
        <v>デッドマン</v>
      </c>
      <c r="I117" t="str">
        <f>IFERROR(IF(キャラシ!$A$34="",tokugi!$A223,HLOOKUP(キャラシ!$A$34,$A$130:$CN$234,$A117,FALSE)&amp;""),"")</f>
        <v>デッドマン</v>
      </c>
    </row>
    <row r="118" spans="1:9">
      <c r="A118">
        <v>95</v>
      </c>
      <c r="B118" t="str">
        <f>IFERROR(IF(キャラシ!$A$27="",tokugi!$A224,HLOOKUP(キャラシ!$A$27,$A$130:$CN$234,$A118,FALSE)&amp;""),"")</f>
        <v>羅刹軍</v>
      </c>
      <c r="C118" t="str">
        <f>IFERROR(IF(キャラシ!$A$28="",tokugi!$A224,HLOOKUP(キャラシ!$A$28,$A$130:$CN$234,$A118,FALSE)&amp;""),"")</f>
        <v>羅刹軍</v>
      </c>
      <c r="D118" t="str">
        <f>IFERROR(IF(キャラシ!$A$29="",tokugi!$A224,HLOOKUP(キャラシ!$A$29,$A$130:$CN$234,$A118,FALSE)&amp;""),"")</f>
        <v>羅刹軍</v>
      </c>
      <c r="E118" t="str">
        <f>IFERROR(IF(キャラシ!$A$30="",tokugi!$A224,HLOOKUP(キャラシ!$A$30,$A$130:$CN$234,$A118,FALSE)&amp;""),"")</f>
        <v>羅刹軍</v>
      </c>
      <c r="F118" t="str">
        <f>IFERROR(IF(キャラシ!$A$31="",tokugi!$A224,HLOOKUP(キャラシ!$A$31,$A$130:$CN$234,$A118,FALSE)&amp;""),"")</f>
        <v>羅刹軍</v>
      </c>
      <c r="G118" t="str">
        <f>IFERROR(IF(キャラシ!$A$32="",tokugi!$A224,HLOOKUP(キャラシ!$A$32,$A$130:$CN$234,$A118,FALSE)&amp;""),"")</f>
        <v>羅刹軍</v>
      </c>
      <c r="H118" t="str">
        <f>IFERROR(IF(キャラシ!$A$33="",tokugi!$A224,HLOOKUP(キャラシ!$A$33,$A$130:$CN$234,$A118,FALSE)&amp;""),"")</f>
        <v>羅刹軍</v>
      </c>
      <c r="I118" t="str">
        <f>IFERROR(IF(キャラシ!$A$34="",tokugi!$A224,HLOOKUP(キャラシ!$A$34,$A$130:$CN$234,$A118,FALSE)&amp;""),"")</f>
        <v>羅刹軍</v>
      </c>
    </row>
    <row r="119" spans="1:9">
      <c r="A119">
        <v>96</v>
      </c>
      <c r="B119" t="str">
        <f>IFERROR(IF(キャラシ!$A$27="",tokugi!$A225,HLOOKUP(キャラシ!$A$27,$A$130:$CN$234,$A119,FALSE)&amp;""),"")</f>
        <v>黒船</v>
      </c>
      <c r="C119" t="str">
        <f>IFERROR(IF(キャラシ!$A$28="",tokugi!$A225,HLOOKUP(キャラシ!$A$28,$A$130:$CN$234,$A119,FALSE)&amp;""),"")</f>
        <v>黒船</v>
      </c>
      <c r="D119" t="str">
        <f>IFERROR(IF(キャラシ!$A$29="",tokugi!$A225,HLOOKUP(キャラシ!$A$29,$A$130:$CN$234,$A119,FALSE)&amp;""),"")</f>
        <v>黒船</v>
      </c>
      <c r="E119" t="str">
        <f>IFERROR(IF(キャラシ!$A$30="",tokugi!$A225,HLOOKUP(キャラシ!$A$30,$A$130:$CN$234,$A119,FALSE)&amp;""),"")</f>
        <v>黒船</v>
      </c>
      <c r="F119" t="str">
        <f>IFERROR(IF(キャラシ!$A$31="",tokugi!$A225,HLOOKUP(キャラシ!$A$31,$A$130:$CN$234,$A119,FALSE)&amp;""),"")</f>
        <v>黒船</v>
      </c>
      <c r="G119" t="str">
        <f>IFERROR(IF(キャラシ!$A$32="",tokugi!$A225,HLOOKUP(キャラシ!$A$32,$A$130:$CN$234,$A119,FALSE)&amp;""),"")</f>
        <v>黒船</v>
      </c>
      <c r="H119" t="str">
        <f>IFERROR(IF(キャラシ!$A$33="",tokugi!$A225,HLOOKUP(キャラシ!$A$33,$A$130:$CN$234,$A119,FALSE)&amp;""),"")</f>
        <v>黒船</v>
      </c>
      <c r="I119" t="str">
        <f>IFERROR(IF(キャラシ!$A$34="",tokugi!$A225,HLOOKUP(キャラシ!$A$34,$A$130:$CN$234,$A119,FALSE)&amp;""),"")</f>
        <v>黒船</v>
      </c>
    </row>
    <row r="120" spans="1:9">
      <c r="A120">
        <v>97</v>
      </c>
      <c r="B120" t="str">
        <f>IFERROR(IF(キャラシ!$A$27="",tokugi!$A226,HLOOKUP(キャラシ!$A$27,$A$130:$CN$234,$A120,FALSE)&amp;""),"")</f>
        <v>――――――――</v>
      </c>
      <c r="C120" t="str">
        <f>IFERROR(IF(キャラシ!$A$28="",tokugi!$A226,HLOOKUP(キャラシ!$A$28,$A$130:$CN$234,$A120,FALSE)&amp;""),"")</f>
        <v>――――――――</v>
      </c>
      <c r="D120" t="str">
        <f>IFERROR(IF(キャラシ!$A$29="",tokugi!$A226,HLOOKUP(キャラシ!$A$29,$A$130:$CN$234,$A120,FALSE)&amp;""),"")</f>
        <v>――――――――</v>
      </c>
      <c r="E120" t="str">
        <f>IFERROR(IF(キャラシ!$A$30="",tokugi!$A226,HLOOKUP(キャラシ!$A$30,$A$130:$CN$234,$A120,FALSE)&amp;""),"")</f>
        <v>――――――――</v>
      </c>
      <c r="F120" t="str">
        <f>IFERROR(IF(キャラシ!$A$31="",tokugi!$A226,HLOOKUP(キャラシ!$A$31,$A$130:$CN$234,$A120,FALSE)&amp;""),"")</f>
        <v>――――――――</v>
      </c>
      <c r="G120" t="str">
        <f>IFERROR(IF(キャラシ!$A$32="",tokugi!$A226,HLOOKUP(キャラシ!$A$32,$A$130:$CN$234,$A120,FALSE)&amp;""),"")</f>
        <v>――――――――</v>
      </c>
      <c r="H120" t="str">
        <f>IFERROR(IF(キャラシ!$A$33="",tokugi!$A226,HLOOKUP(キャラシ!$A$33,$A$130:$CN$234,$A120,FALSE)&amp;""),"")</f>
        <v>――――――――</v>
      </c>
      <c r="I120" t="str">
        <f>IFERROR(IF(キャラシ!$A$34="",tokugi!$A226,HLOOKUP(キャラシ!$A$34,$A$130:$CN$234,$A120,FALSE)&amp;""),"")</f>
        <v>――――――――</v>
      </c>
    </row>
    <row r="121" spans="1:9">
      <c r="A121">
        <v>98</v>
      </c>
      <c r="B121" t="str">
        <f>IFERROR(IF(キャラシ!$A$27="",tokugi!$A227,HLOOKUP(キャラシ!$A$27,$A$130:$CN$234,$A121,FALSE)&amp;""),"")</f>
        <v>メタルハーツ</v>
      </c>
      <c r="C121" t="str">
        <f>IFERROR(IF(キャラシ!$A$28="",tokugi!$A227,HLOOKUP(キャラシ!$A$28,$A$130:$CN$234,$A121,FALSE)&amp;""),"")</f>
        <v>メタルハーツ</v>
      </c>
      <c r="D121" t="str">
        <f>IFERROR(IF(キャラシ!$A$29="",tokugi!$A227,HLOOKUP(キャラシ!$A$29,$A$130:$CN$234,$A121,FALSE)&amp;""),"")</f>
        <v>メタルハーツ</v>
      </c>
      <c r="E121" t="str">
        <f>IFERROR(IF(キャラシ!$A$30="",tokugi!$A227,HLOOKUP(キャラシ!$A$30,$A$130:$CN$234,$A121,FALSE)&amp;""),"")</f>
        <v>メタルハーツ</v>
      </c>
      <c r="F121" t="str">
        <f>IFERROR(IF(キャラシ!$A$31="",tokugi!$A227,HLOOKUP(キャラシ!$A$31,$A$130:$CN$234,$A121,FALSE)&amp;""),"")</f>
        <v>メタルハーツ</v>
      </c>
      <c r="G121" t="str">
        <f>IFERROR(IF(キャラシ!$A$32="",tokugi!$A227,HLOOKUP(キャラシ!$A$32,$A$130:$CN$234,$A121,FALSE)&amp;""),"")</f>
        <v>メタルハーツ</v>
      </c>
      <c r="H121" t="str">
        <f>IFERROR(IF(キャラシ!$A$33="",tokugi!$A227,HLOOKUP(キャラシ!$A$33,$A$130:$CN$234,$A121,FALSE)&amp;""),"")</f>
        <v>メタルハーツ</v>
      </c>
      <c r="I121" t="str">
        <f>IFERROR(IF(キャラシ!$A$34="",tokugi!$A227,HLOOKUP(キャラシ!$A$34,$A$130:$CN$234,$A121,FALSE)&amp;""),"")</f>
        <v>メタルハーツ</v>
      </c>
    </row>
    <row r="122" spans="1:9">
      <c r="A122">
        <v>99</v>
      </c>
      <c r="B122" t="str">
        <f>IFERROR(IF(キャラシ!$A$27="",tokugi!$A228,HLOOKUP(キャラシ!$A$27,$A$130:$CN$234,$A122,FALSE)&amp;""),"")</f>
        <v>日本ファイト</v>
      </c>
      <c r="C122" t="str">
        <f>IFERROR(IF(キャラシ!$A$28="",tokugi!$A228,HLOOKUP(キャラシ!$A$28,$A$130:$CN$234,$A122,FALSE)&amp;""),"")</f>
        <v>日本ファイト</v>
      </c>
      <c r="D122" t="str">
        <f>IFERROR(IF(キャラシ!$A$29="",tokugi!$A228,HLOOKUP(キャラシ!$A$29,$A$130:$CN$234,$A122,FALSE)&amp;""),"")</f>
        <v>日本ファイト</v>
      </c>
      <c r="E122" t="str">
        <f>IFERROR(IF(キャラシ!$A$30="",tokugi!$A228,HLOOKUP(キャラシ!$A$30,$A$130:$CN$234,$A122,FALSE)&amp;""),"")</f>
        <v>日本ファイト</v>
      </c>
      <c r="F122" t="str">
        <f>IFERROR(IF(キャラシ!$A$31="",tokugi!$A228,HLOOKUP(キャラシ!$A$31,$A$130:$CN$234,$A122,FALSE)&amp;""),"")</f>
        <v>日本ファイト</v>
      </c>
      <c r="G122" t="str">
        <f>IFERROR(IF(キャラシ!$A$32="",tokugi!$A228,HLOOKUP(キャラシ!$A$32,$A$130:$CN$234,$A122,FALSE)&amp;""),"")</f>
        <v>日本ファイト</v>
      </c>
      <c r="H122" t="str">
        <f>IFERROR(IF(キャラシ!$A$33="",tokugi!$A228,HLOOKUP(キャラシ!$A$33,$A$130:$CN$234,$A122,FALSE)&amp;""),"")</f>
        <v>日本ファイト</v>
      </c>
      <c r="I122" t="str">
        <f>IFERROR(IF(キャラシ!$A$34="",tokugi!$A228,HLOOKUP(キャラシ!$A$34,$A$130:$CN$234,$A122,FALSE)&amp;""),"")</f>
        <v>日本ファイト</v>
      </c>
    </row>
    <row r="123" spans="1:9">
      <c r="A123">
        <v>100</v>
      </c>
      <c r="B123" t="str">
        <f>IFERROR(IF(キャラシ!$A$27="",tokugi!$A229,HLOOKUP(キャラシ!$A$27,$A$130:$CN$234,$A123,FALSE)&amp;""),"")</f>
        <v>WNE</v>
      </c>
      <c r="C123" t="str">
        <f>IFERROR(IF(キャラシ!$A$28="",tokugi!$A229,HLOOKUP(キャラシ!$A$28,$A$130:$CN$234,$A123,FALSE)&amp;""),"")</f>
        <v>WNE</v>
      </c>
      <c r="D123" t="str">
        <f>IFERROR(IF(キャラシ!$A$29="",tokugi!$A229,HLOOKUP(キャラシ!$A$29,$A$130:$CN$234,$A123,FALSE)&amp;""),"")</f>
        <v>WNE</v>
      </c>
      <c r="E123" t="str">
        <f>IFERROR(IF(キャラシ!$A$30="",tokugi!$A229,HLOOKUP(キャラシ!$A$30,$A$130:$CN$234,$A123,FALSE)&amp;""),"")</f>
        <v>WNE</v>
      </c>
      <c r="F123" t="str">
        <f>IFERROR(IF(キャラシ!$A$31="",tokugi!$A229,HLOOKUP(キャラシ!$A$31,$A$130:$CN$234,$A123,FALSE)&amp;""),"")</f>
        <v>WNE</v>
      </c>
      <c r="G123" t="str">
        <f>IFERROR(IF(キャラシ!$A$32="",tokugi!$A229,HLOOKUP(キャラシ!$A$32,$A$130:$CN$234,$A123,FALSE)&amp;""),"")</f>
        <v>WNE</v>
      </c>
      <c r="H123" t="str">
        <f>IFERROR(IF(キャラシ!$A$33="",tokugi!$A229,HLOOKUP(キャラシ!$A$33,$A$130:$CN$234,$A123,FALSE)&amp;""),"")</f>
        <v>WNE</v>
      </c>
      <c r="I123" t="str">
        <f>IFERROR(IF(キャラシ!$A$34="",tokugi!$A229,HLOOKUP(キャラシ!$A$34,$A$130:$CN$234,$A123,FALSE)&amp;""),"")</f>
        <v>WNE</v>
      </c>
    </row>
    <row r="124" spans="1:9">
      <c r="A124">
        <v>101</v>
      </c>
      <c r="B124" t="str">
        <f>IFERROR(IF(キャラシ!$A$27="",tokugi!$A230,HLOOKUP(キャラシ!$A$27,$A$130:$CN$234,$A124,FALSE)&amp;""),"")</f>
        <v>窖</v>
      </c>
      <c r="C124" t="str">
        <f>IFERROR(IF(キャラシ!$A$28="",tokugi!$A230,HLOOKUP(キャラシ!$A$28,$A$130:$CN$234,$A124,FALSE)&amp;""),"")</f>
        <v>窖</v>
      </c>
      <c r="D124" t="str">
        <f>IFERROR(IF(キャラシ!$A$29="",tokugi!$A230,HLOOKUP(キャラシ!$A$29,$A$130:$CN$234,$A124,FALSE)&amp;""),"")</f>
        <v>窖</v>
      </c>
      <c r="E124" t="str">
        <f>IFERROR(IF(キャラシ!$A$30="",tokugi!$A230,HLOOKUP(キャラシ!$A$30,$A$130:$CN$234,$A124,FALSE)&amp;""),"")</f>
        <v>窖</v>
      </c>
      <c r="F124" t="str">
        <f>IFERROR(IF(キャラシ!$A$31="",tokugi!$A230,HLOOKUP(キャラシ!$A$31,$A$130:$CN$234,$A124,FALSE)&amp;""),"")</f>
        <v>窖</v>
      </c>
      <c r="G124" t="str">
        <f>IFERROR(IF(キャラシ!$A$32="",tokugi!$A230,HLOOKUP(キャラシ!$A$32,$A$130:$CN$234,$A124,FALSE)&amp;""),"")</f>
        <v>窖</v>
      </c>
      <c r="H124" t="str">
        <f>IFERROR(IF(キャラシ!$A$33="",tokugi!$A230,HLOOKUP(キャラシ!$A$33,$A$130:$CN$234,$A124,FALSE)&amp;""),"")</f>
        <v>窖</v>
      </c>
      <c r="I124" t="str">
        <f>IFERROR(IF(キャラシ!$A$34="",tokugi!$A230,HLOOKUP(キャラシ!$A$34,$A$130:$CN$234,$A124,FALSE)&amp;""),"")</f>
        <v>窖</v>
      </c>
    </row>
    <row r="125" spans="1:9">
      <c r="A125">
        <v>102</v>
      </c>
      <c r="B125" t="str">
        <f>IFERROR(IF(キャラシ!$A$27="",tokugi!$A231,HLOOKUP(キャラシ!$A$27,$A$130:$CN$234,$A125,FALSE)&amp;""),"")</f>
        <v>U18</v>
      </c>
      <c r="C125" t="str">
        <f>IFERROR(IF(キャラシ!$A$28="",tokugi!$A231,HLOOKUP(キャラシ!$A$28,$A$130:$CN$234,$A125,FALSE)&amp;""),"")</f>
        <v>U18</v>
      </c>
      <c r="D125" t="str">
        <f>IFERROR(IF(キャラシ!$A$29="",tokugi!$A231,HLOOKUP(キャラシ!$A$29,$A$130:$CN$234,$A125,FALSE)&amp;""),"")</f>
        <v>U18</v>
      </c>
      <c r="E125" t="str">
        <f>IFERROR(IF(キャラシ!$A$30="",tokugi!$A231,HLOOKUP(キャラシ!$A$30,$A$130:$CN$234,$A125,FALSE)&amp;""),"")</f>
        <v>U18</v>
      </c>
      <c r="F125" t="str">
        <f>IFERROR(IF(キャラシ!$A$31="",tokugi!$A231,HLOOKUP(キャラシ!$A$31,$A$130:$CN$234,$A125,FALSE)&amp;""),"")</f>
        <v>U18</v>
      </c>
      <c r="G125" t="str">
        <f>IFERROR(IF(キャラシ!$A$32="",tokugi!$A231,HLOOKUP(キャラシ!$A$32,$A$130:$CN$234,$A125,FALSE)&amp;""),"")</f>
        <v>U18</v>
      </c>
      <c r="H125" t="str">
        <f>IFERROR(IF(キャラシ!$A$33="",tokugi!$A231,HLOOKUP(キャラシ!$A$33,$A$130:$CN$234,$A125,FALSE)&amp;""),"")</f>
        <v>U18</v>
      </c>
      <c r="I125" t="str">
        <f>IFERROR(IF(キャラシ!$A$34="",tokugi!$A231,HLOOKUP(キャラシ!$A$34,$A$130:$CN$234,$A125,FALSE)&amp;""),"")</f>
        <v>U18</v>
      </c>
    </row>
    <row r="126" spans="1:9">
      <c r="A126">
        <v>103</v>
      </c>
      <c r="B126" t="str">
        <f>IFERROR(IF(キャラシ!$A$27="",tokugi!$A232,HLOOKUP(キャラシ!$A$27,$A$130:$CN$234,$A126,FALSE)&amp;""),"")</f>
        <v>蝮一座</v>
      </c>
      <c r="C126" t="str">
        <f>IFERROR(IF(キャラシ!$A$28="",tokugi!$A232,HLOOKUP(キャラシ!$A$28,$A$130:$CN$234,$A126,FALSE)&amp;""),"")</f>
        <v>蝮一座</v>
      </c>
      <c r="D126" t="str">
        <f>IFERROR(IF(キャラシ!$A$29="",tokugi!$A232,HLOOKUP(キャラシ!$A$29,$A$130:$CN$234,$A126,FALSE)&amp;""),"")</f>
        <v>蝮一座</v>
      </c>
      <c r="E126" t="str">
        <f>IFERROR(IF(キャラシ!$A$30="",tokugi!$A232,HLOOKUP(キャラシ!$A$30,$A$130:$CN$234,$A126,FALSE)&amp;""),"")</f>
        <v>蝮一座</v>
      </c>
      <c r="F126" t="str">
        <f>IFERROR(IF(キャラシ!$A$31="",tokugi!$A232,HLOOKUP(キャラシ!$A$31,$A$130:$CN$234,$A126,FALSE)&amp;""),"")</f>
        <v>蝮一座</v>
      </c>
      <c r="G126" t="str">
        <f>IFERROR(IF(キャラシ!$A$32="",tokugi!$A232,HLOOKUP(キャラシ!$A$32,$A$130:$CN$234,$A126,FALSE)&amp;""),"")</f>
        <v>蝮一座</v>
      </c>
      <c r="H126" t="str">
        <f>IFERROR(IF(キャラシ!$A$33="",tokugi!$A232,HLOOKUP(キャラシ!$A$33,$A$130:$CN$234,$A126,FALSE)&amp;""),"")</f>
        <v>蝮一座</v>
      </c>
      <c r="I126" t="str">
        <f>IFERROR(IF(キャラシ!$A$34="",tokugi!$A232,HLOOKUP(キャラシ!$A$34,$A$130:$CN$234,$A126,FALSE)&amp;""),"")</f>
        <v>蝮一座</v>
      </c>
    </row>
    <row r="127" spans="1:9">
      <c r="A127">
        <v>104</v>
      </c>
      <c r="B127" t="str">
        <f>IFERROR(IF(キャラシ!$A$27="",tokugi!$A233,HLOOKUP(キャラシ!$A$27,$A$130:$CN$234,$A127,FALSE)&amp;""),"")</f>
        <v>GP汎用</v>
      </c>
      <c r="C127" t="str">
        <f>IFERROR(IF(キャラシ!$A$28="",tokugi!$A233,HLOOKUP(キャラシ!$A$28,$A$130:$CN$234,$A127,FALSE)&amp;""),"")</f>
        <v>GP汎用</v>
      </c>
      <c r="D127" t="str">
        <f>IFERROR(IF(キャラシ!$A$29="",tokugi!$A233,HLOOKUP(キャラシ!$A$29,$A$130:$CN$234,$A127,FALSE)&amp;""),"")</f>
        <v>GP汎用</v>
      </c>
      <c r="E127" t="str">
        <f>IFERROR(IF(キャラシ!$A$30="",tokugi!$A233,HLOOKUP(キャラシ!$A$30,$A$130:$CN$234,$A127,FALSE)&amp;""),"")</f>
        <v>GP汎用</v>
      </c>
      <c r="F127" t="str">
        <f>IFERROR(IF(キャラシ!$A$31="",tokugi!$A233,HLOOKUP(キャラシ!$A$31,$A$130:$CN$234,$A127,FALSE)&amp;""),"")</f>
        <v>GP汎用</v>
      </c>
      <c r="G127" t="str">
        <f>IFERROR(IF(キャラシ!$A$32="",tokugi!$A233,HLOOKUP(キャラシ!$A$32,$A$130:$CN$234,$A127,FALSE)&amp;""),"")</f>
        <v>GP汎用</v>
      </c>
      <c r="H127" t="str">
        <f>IFERROR(IF(キャラシ!$A$33="",tokugi!$A233,HLOOKUP(キャラシ!$A$33,$A$130:$CN$234,$A127,FALSE)&amp;""),"")</f>
        <v>GP汎用</v>
      </c>
      <c r="I127" t="str">
        <f>IFERROR(IF(キャラシ!$A$34="",tokugi!$A233,HLOOKUP(キャラシ!$A$34,$A$130:$CN$234,$A127,FALSE)&amp;""),"")</f>
        <v>GP汎用</v>
      </c>
    </row>
    <row r="128" spans="1:9">
      <c r="A128">
        <v>105</v>
      </c>
      <c r="B128" t="str">
        <f>IFERROR(IF(キャラシ!$A$27="",tokugi!$A234,HLOOKUP(キャラシ!$A$27,$A$130:$CN$234,$A128,FALSE)&amp;""),"")</f>
        <v>――――――――</v>
      </c>
      <c r="C128" t="str">
        <f>IFERROR(IF(キャラシ!$A$28="",tokugi!$A234,HLOOKUP(キャラシ!$A$28,$A$130:$CN$234,$A128,FALSE)&amp;""),"")</f>
        <v>――――――――</v>
      </c>
      <c r="D128" t="str">
        <f>IFERROR(IF(キャラシ!$A$29="",tokugi!$A234,HLOOKUP(キャラシ!$A$29,$A$130:$CN$234,$A128,FALSE)&amp;""),"")</f>
        <v>――――――――</v>
      </c>
      <c r="E128" t="str">
        <f>IFERROR(IF(キャラシ!$A$30="",tokugi!$A234,HLOOKUP(キャラシ!$A$30,$A$130:$CN$234,$A128,FALSE)&amp;""),"")</f>
        <v>――――――――</v>
      </c>
      <c r="F128" t="str">
        <f>IFERROR(IF(キャラシ!$A$31="",tokugi!$A234,HLOOKUP(キャラシ!$A$31,$A$130:$CN$234,$A128,FALSE)&amp;""),"")</f>
        <v>――――――――</v>
      </c>
      <c r="G128" t="str">
        <f>IFERROR(IF(キャラシ!$A$32="",tokugi!$A234,HLOOKUP(キャラシ!$A$32,$A$130:$CN$234,$A128,FALSE)&amp;""),"")</f>
        <v>――――――――</v>
      </c>
      <c r="H128" t="str">
        <f>IFERROR(IF(キャラシ!$A$33="",tokugi!$A234,HLOOKUP(キャラシ!$A$33,$A$130:$CN$234,$A128,FALSE)&amp;""),"")</f>
        <v>――――――――</v>
      </c>
      <c r="I128" t="str">
        <f>IFERROR(IF(キャラシ!$A$34="",tokugi!$A234,HLOOKUP(キャラシ!$A$34,$A$130:$CN$234,$A128,FALSE)&amp;""),"")</f>
        <v>――――――――</v>
      </c>
    </row>
    <row r="130" spans="1:92">
      <c r="A130" t="s">
        <v>1412</v>
      </c>
      <c r="B130" t="s">
        <v>1233</v>
      </c>
      <c r="C130" t="s">
        <v>1234</v>
      </c>
      <c r="D130" t="s">
        <v>1235</v>
      </c>
      <c r="E130" t="s">
        <v>1236</v>
      </c>
      <c r="F130" t="s">
        <v>1237</v>
      </c>
      <c r="G130" t="s">
        <v>1238</v>
      </c>
      <c r="H130" t="s">
        <v>1239</v>
      </c>
      <c r="I130" t="s">
        <v>1240</v>
      </c>
      <c r="J130" t="s">
        <v>1241</v>
      </c>
      <c r="K130" t="s">
        <v>1242</v>
      </c>
      <c r="L130" t="s">
        <v>1243</v>
      </c>
      <c r="M130" t="s">
        <v>1244</v>
      </c>
      <c r="N130" t="s">
        <v>1245</v>
      </c>
      <c r="O130" t="s">
        <v>1246</v>
      </c>
      <c r="P130" t="s">
        <v>1247</v>
      </c>
      <c r="Q130" t="s">
        <v>1248</v>
      </c>
      <c r="R130" t="s">
        <v>1249</v>
      </c>
      <c r="S130" t="s">
        <v>1250</v>
      </c>
      <c r="T130" t="s">
        <v>1251</v>
      </c>
      <c r="U130" t="s">
        <v>1252</v>
      </c>
      <c r="V130" t="s">
        <v>1253</v>
      </c>
      <c r="W130" t="s">
        <v>1254</v>
      </c>
      <c r="X130" t="s">
        <v>1310</v>
      </c>
      <c r="Y130" t="s">
        <v>1311</v>
      </c>
      <c r="Z130" t="s">
        <v>1312</v>
      </c>
      <c r="AA130" t="s">
        <v>1255</v>
      </c>
      <c r="AB130" t="s">
        <v>1256</v>
      </c>
      <c r="AC130" t="s">
        <v>1257</v>
      </c>
      <c r="AD130" t="s">
        <v>1258</v>
      </c>
      <c r="AE130" t="s">
        <v>1259</v>
      </c>
      <c r="AF130" t="s">
        <v>1260</v>
      </c>
      <c r="AG130" t="s">
        <v>1261</v>
      </c>
      <c r="AH130" t="s">
        <v>1262</v>
      </c>
      <c r="AI130" t="s">
        <v>1263</v>
      </c>
      <c r="AJ130" t="s">
        <v>1264</v>
      </c>
      <c r="AK130" t="s">
        <v>1265</v>
      </c>
      <c r="AL130" t="s">
        <v>1266</v>
      </c>
      <c r="AM130" t="s">
        <v>1267</v>
      </c>
      <c r="AN130" t="s">
        <v>1268</v>
      </c>
      <c r="AO130" t="s">
        <v>1269</v>
      </c>
      <c r="AP130" t="s">
        <v>1270</v>
      </c>
      <c r="AQ130" t="s">
        <v>1271</v>
      </c>
      <c r="AR130" t="s">
        <v>1272</v>
      </c>
      <c r="AS130" t="s">
        <v>1273</v>
      </c>
      <c r="AT130" t="s">
        <v>1274</v>
      </c>
      <c r="AU130" t="s">
        <v>1275</v>
      </c>
      <c r="AV130" t="s">
        <v>1276</v>
      </c>
      <c r="AW130" t="s">
        <v>1277</v>
      </c>
      <c r="AX130" t="s">
        <v>1278</v>
      </c>
      <c r="AY130" t="s">
        <v>1279</v>
      </c>
      <c r="AZ130" t="s">
        <v>1280</v>
      </c>
      <c r="BA130" t="s">
        <v>1281</v>
      </c>
      <c r="BB130" t="s">
        <v>1282</v>
      </c>
      <c r="BC130" t="s">
        <v>1283</v>
      </c>
      <c r="BD130" t="s">
        <v>1284</v>
      </c>
      <c r="BE130" t="s">
        <v>1285</v>
      </c>
      <c r="BF130" t="s">
        <v>1286</v>
      </c>
      <c r="BG130" t="s">
        <v>1287</v>
      </c>
      <c r="BH130" t="s">
        <v>1288</v>
      </c>
      <c r="BI130" t="s">
        <v>1289</v>
      </c>
      <c r="BJ130" t="s">
        <v>1290</v>
      </c>
      <c r="BK130" t="s">
        <v>1291</v>
      </c>
      <c r="BL130" t="s">
        <v>1292</v>
      </c>
      <c r="BM130" t="s">
        <v>1293</v>
      </c>
      <c r="BN130" t="s">
        <v>1294</v>
      </c>
      <c r="BO130" t="s">
        <v>1295</v>
      </c>
      <c r="BP130" t="s">
        <v>1296</v>
      </c>
      <c r="BQ130" t="s">
        <v>1297</v>
      </c>
      <c r="BR130" t="s">
        <v>1298</v>
      </c>
      <c r="BS130" t="s">
        <v>1299</v>
      </c>
      <c r="BT130" t="s">
        <v>1300</v>
      </c>
      <c r="BU130" t="s">
        <v>1303</v>
      </c>
      <c r="BV130" t="s">
        <v>1304</v>
      </c>
      <c r="BW130" t="s">
        <v>1305</v>
      </c>
      <c r="BX130" t="s">
        <v>1301</v>
      </c>
      <c r="BY130" t="s">
        <v>1302</v>
      </c>
      <c r="BZ130" t="s">
        <v>1306</v>
      </c>
      <c r="CA130" t="s">
        <v>1307</v>
      </c>
      <c r="CB130" t="s">
        <v>1308</v>
      </c>
      <c r="CC130" t="s">
        <v>1309</v>
      </c>
      <c r="CD130" t="s">
        <v>1447</v>
      </c>
      <c r="CE130" t="s">
        <v>1448</v>
      </c>
      <c r="CF130" t="s">
        <v>1442</v>
      </c>
      <c r="CG130" t="s">
        <v>1446</v>
      </c>
      <c r="CH130" t="s">
        <v>1500</v>
      </c>
      <c r="CI130" t="s">
        <v>1501</v>
      </c>
      <c r="CJ130" t="s">
        <v>1502</v>
      </c>
      <c r="CK130" t="s">
        <v>1503</v>
      </c>
      <c r="CL130" t="s">
        <v>1504</v>
      </c>
      <c r="CM130" t="s">
        <v>1505</v>
      </c>
      <c r="CN130" t="s">
        <v>1581</v>
      </c>
    </row>
    <row r="131" spans="1:92">
      <c r="A131" t="s">
        <v>1233</v>
      </c>
      <c r="B131" t="s">
        <v>283</v>
      </c>
      <c r="C131" t="s">
        <v>111</v>
      </c>
      <c r="D131" t="s">
        <v>273</v>
      </c>
      <c r="E131" t="s">
        <v>422</v>
      </c>
      <c r="F131" t="s">
        <v>446</v>
      </c>
      <c r="G131" t="s">
        <v>545</v>
      </c>
      <c r="H131" t="s">
        <v>556</v>
      </c>
      <c r="I131" t="s">
        <v>564</v>
      </c>
      <c r="J131" t="s">
        <v>572</v>
      </c>
      <c r="K131" s="69" t="s">
        <v>578</v>
      </c>
      <c r="L131" t="s">
        <v>595</v>
      </c>
      <c r="M131" t="s">
        <v>619</v>
      </c>
      <c r="N131" t="s">
        <v>625</v>
      </c>
      <c r="O131" t="s">
        <v>631</v>
      </c>
      <c r="P131" t="s">
        <v>635</v>
      </c>
      <c r="Q131" s="69" t="s">
        <v>654</v>
      </c>
      <c r="R131" t="s">
        <v>672</v>
      </c>
      <c r="S131" t="s">
        <v>712</v>
      </c>
      <c r="T131" t="s">
        <v>715</v>
      </c>
      <c r="U131" t="s">
        <v>718</v>
      </c>
      <c r="V131" t="s">
        <v>723</v>
      </c>
      <c r="W131" t="s">
        <v>725</v>
      </c>
      <c r="X131" t="s">
        <v>728</v>
      </c>
      <c r="Y131" t="s">
        <v>730</v>
      </c>
      <c r="Z131" s="69" t="s">
        <v>928</v>
      </c>
      <c r="AA131" t="s">
        <v>954</v>
      </c>
      <c r="AB131" t="s">
        <v>968</v>
      </c>
      <c r="AC131" t="s">
        <v>972</v>
      </c>
      <c r="AD131" t="s">
        <v>978</v>
      </c>
      <c r="AE131" t="s">
        <v>982</v>
      </c>
      <c r="AF131" s="69" t="s">
        <v>987</v>
      </c>
      <c r="AG131" t="s">
        <v>464</v>
      </c>
      <c r="AH131" t="s">
        <v>1013</v>
      </c>
      <c r="AI131" t="s">
        <v>1019</v>
      </c>
      <c r="AJ131" t="s">
        <v>1027</v>
      </c>
      <c r="AK131" t="s">
        <v>1036</v>
      </c>
      <c r="AL131" t="s">
        <v>500</v>
      </c>
      <c r="AM131" t="s">
        <v>1043</v>
      </c>
      <c r="AN131" t="s">
        <v>1059</v>
      </c>
      <c r="AO131" t="s">
        <v>1064</v>
      </c>
      <c r="AP131" t="s">
        <v>1070</v>
      </c>
      <c r="AQ131" t="s">
        <v>499</v>
      </c>
      <c r="AR131" t="s">
        <v>779</v>
      </c>
      <c r="AS131" t="s">
        <v>794</v>
      </c>
      <c r="AT131" t="s">
        <v>809</v>
      </c>
      <c r="AU131" t="s">
        <v>820</v>
      </c>
      <c r="AV131" t="s">
        <v>832</v>
      </c>
      <c r="AW131" t="s">
        <v>840</v>
      </c>
      <c r="AX131" t="s">
        <v>847</v>
      </c>
      <c r="AY131" t="s">
        <v>854</v>
      </c>
      <c r="AZ131" t="s">
        <v>861</v>
      </c>
      <c r="BA131" t="s">
        <v>868</v>
      </c>
      <c r="BB131" t="s">
        <v>874</v>
      </c>
      <c r="BC131" t="s">
        <v>883</v>
      </c>
      <c r="BD131" t="s">
        <v>889</v>
      </c>
      <c r="BE131" t="s">
        <v>893</v>
      </c>
      <c r="BF131" t="s">
        <v>897</v>
      </c>
      <c r="BG131" t="s">
        <v>899</v>
      </c>
      <c r="BH131" t="s">
        <v>902</v>
      </c>
      <c r="BI131" t="s">
        <v>905</v>
      </c>
      <c r="BJ131" t="s">
        <v>908</v>
      </c>
      <c r="BK131" t="s">
        <v>911</v>
      </c>
      <c r="BL131" t="s">
        <v>915</v>
      </c>
      <c r="BM131" t="s">
        <v>918</v>
      </c>
      <c r="BN131" t="s">
        <v>921</v>
      </c>
      <c r="BO131" t="s">
        <v>1195</v>
      </c>
      <c r="BP131" t="s">
        <v>1198</v>
      </c>
      <c r="BQ131" t="s">
        <v>1208</v>
      </c>
      <c r="BR131" t="s">
        <v>1212</v>
      </c>
      <c r="BS131" t="s">
        <v>1216</v>
      </c>
      <c r="BT131" t="s">
        <v>1219</v>
      </c>
      <c r="BU131" t="s">
        <v>1413</v>
      </c>
      <c r="BV131" t="s">
        <v>1222</v>
      </c>
      <c r="BW131" t="s">
        <v>1104</v>
      </c>
      <c r="BX131" t="s">
        <v>1139</v>
      </c>
      <c r="BY131" t="s">
        <v>1146</v>
      </c>
      <c r="BZ131" t="s">
        <v>1154</v>
      </c>
      <c r="CA131" t="s">
        <v>1165</v>
      </c>
      <c r="CB131" t="s">
        <v>1171</v>
      </c>
      <c r="CC131" t="s">
        <v>1178</v>
      </c>
      <c r="CD131" t="s">
        <v>1189</v>
      </c>
      <c r="CE131" t="s">
        <v>1186</v>
      </c>
      <c r="CF131" t="s">
        <v>1443</v>
      </c>
      <c r="CG131" t="s">
        <v>1449</v>
      </c>
      <c r="CH131" t="s">
        <v>1450</v>
      </c>
      <c r="CI131" t="s">
        <v>1453</v>
      </c>
      <c r="CJ131" t="s">
        <v>1456</v>
      </c>
      <c r="CK131" t="s">
        <v>1459</v>
      </c>
      <c r="CL131" t="s">
        <v>1462</v>
      </c>
      <c r="CM131" t="s">
        <v>1465</v>
      </c>
      <c r="CN131" t="s">
        <v>1468</v>
      </c>
    </row>
    <row r="132" spans="1:92">
      <c r="A132" t="s">
        <v>1234</v>
      </c>
      <c r="B132" t="s">
        <v>21</v>
      </c>
      <c r="C132" t="s">
        <v>138</v>
      </c>
      <c r="D132" t="s">
        <v>279</v>
      </c>
      <c r="E132" t="s">
        <v>424</v>
      </c>
      <c r="F132" t="s">
        <v>447</v>
      </c>
      <c r="G132" t="s">
        <v>548</v>
      </c>
      <c r="H132" t="s">
        <v>557</v>
      </c>
      <c r="I132" t="s">
        <v>566</v>
      </c>
      <c r="J132" t="s">
        <v>573</v>
      </c>
      <c r="K132" s="69" t="s">
        <v>580</v>
      </c>
      <c r="L132" t="s">
        <v>596</v>
      </c>
      <c r="M132" t="s">
        <v>620</v>
      </c>
      <c r="N132" t="s">
        <v>626</v>
      </c>
      <c r="O132" t="s">
        <v>632</v>
      </c>
      <c r="P132" t="s">
        <v>636</v>
      </c>
      <c r="Q132" s="69" t="s">
        <v>655</v>
      </c>
      <c r="R132" t="s">
        <v>673</v>
      </c>
      <c r="S132" t="s">
        <v>713</v>
      </c>
      <c r="T132" t="s">
        <v>716</v>
      </c>
      <c r="U132" t="s">
        <v>719</v>
      </c>
      <c r="V132" t="s">
        <v>531</v>
      </c>
      <c r="W132" t="s">
        <v>726</v>
      </c>
      <c r="X132" t="s">
        <v>684</v>
      </c>
      <c r="Y132" t="s">
        <v>731</v>
      </c>
      <c r="Z132" s="69" t="s">
        <v>929</v>
      </c>
      <c r="AA132" t="s">
        <v>955</v>
      </c>
      <c r="AB132" t="s">
        <v>525</v>
      </c>
      <c r="AC132" t="s">
        <v>974</v>
      </c>
      <c r="AD132" t="s">
        <v>980</v>
      </c>
      <c r="AE132" t="s">
        <v>983</v>
      </c>
      <c r="AF132" s="69" t="s">
        <v>989</v>
      </c>
      <c r="AG132" t="s">
        <v>475</v>
      </c>
      <c r="AH132" t="s">
        <v>1014</v>
      </c>
      <c r="AI132" t="s">
        <v>1020</v>
      </c>
      <c r="AJ132" t="s">
        <v>1029</v>
      </c>
      <c r="AK132" t="s">
        <v>1037</v>
      </c>
      <c r="AL132" t="s">
        <v>506</v>
      </c>
      <c r="AM132" t="s">
        <v>1045</v>
      </c>
      <c r="AN132" t="s">
        <v>1060</v>
      </c>
      <c r="AO132" t="s">
        <v>1065</v>
      </c>
      <c r="AP132" t="s">
        <v>1071</v>
      </c>
      <c r="AQ132" t="s">
        <v>1073</v>
      </c>
      <c r="AR132" t="s">
        <v>780</v>
      </c>
      <c r="AS132" t="s">
        <v>795</v>
      </c>
      <c r="AT132" t="s">
        <v>810</v>
      </c>
      <c r="AU132" t="s">
        <v>821</v>
      </c>
      <c r="AV132" t="s">
        <v>833</v>
      </c>
      <c r="AW132" t="s">
        <v>841</v>
      </c>
      <c r="AX132" t="s">
        <v>848</v>
      </c>
      <c r="AY132" t="s">
        <v>855</v>
      </c>
      <c r="AZ132" t="s">
        <v>862</v>
      </c>
      <c r="BA132" t="s">
        <v>869</v>
      </c>
      <c r="BB132" t="s">
        <v>875</v>
      </c>
      <c r="BC132" t="s">
        <v>884</v>
      </c>
      <c r="BD132" t="s">
        <v>891</v>
      </c>
      <c r="BE132" t="s">
        <v>894</v>
      </c>
      <c r="BF132" t="s">
        <v>898</v>
      </c>
      <c r="BG132" t="s">
        <v>900</v>
      </c>
      <c r="BH132" t="s">
        <v>903</v>
      </c>
      <c r="BI132" t="s">
        <v>906</v>
      </c>
      <c r="BJ132" t="s">
        <v>909</v>
      </c>
      <c r="BK132" t="s">
        <v>913</v>
      </c>
      <c r="BL132" t="s">
        <v>916</v>
      </c>
      <c r="BM132" t="s">
        <v>919</v>
      </c>
      <c r="BN132" t="s">
        <v>922</v>
      </c>
      <c r="BO132" t="s">
        <v>1196</v>
      </c>
      <c r="BP132" t="s">
        <v>1199</v>
      </c>
      <c r="BQ132" t="s">
        <v>1210</v>
      </c>
      <c r="BR132" t="s">
        <v>1214</v>
      </c>
      <c r="BS132" t="s">
        <v>1217</v>
      </c>
      <c r="BT132" t="s">
        <v>1220</v>
      </c>
      <c r="BU132" t="s">
        <v>1414</v>
      </c>
      <c r="BV132" t="s">
        <v>1224</v>
      </c>
      <c r="BW132" t="s">
        <v>1107</v>
      </c>
      <c r="BX132" t="s">
        <v>1140</v>
      </c>
      <c r="BY132" t="s">
        <v>1148</v>
      </c>
      <c r="BZ132" t="s">
        <v>1156</v>
      </c>
      <c r="CA132" t="s">
        <v>1166</v>
      </c>
      <c r="CB132" t="s">
        <v>1172</v>
      </c>
      <c r="CC132" t="s">
        <v>1179</v>
      </c>
      <c r="CD132" t="s">
        <v>1191</v>
      </c>
      <c r="CE132" t="s">
        <v>1185</v>
      </c>
      <c r="CF132" t="s">
        <v>1444</v>
      </c>
      <c r="CG132" t="s">
        <v>1437</v>
      </c>
      <c r="CH132" t="s">
        <v>1451</v>
      </c>
      <c r="CI132" t="s">
        <v>1454</v>
      </c>
      <c r="CJ132" t="s">
        <v>1457</v>
      </c>
      <c r="CK132" t="s">
        <v>1460</v>
      </c>
      <c r="CL132" t="s">
        <v>1463</v>
      </c>
      <c r="CM132" t="s">
        <v>1466</v>
      </c>
      <c r="CN132" t="s">
        <v>1469</v>
      </c>
    </row>
    <row r="133" spans="1:92" ht="14.25" thickBot="1">
      <c r="A133" t="s">
        <v>1235</v>
      </c>
      <c r="B133" t="s">
        <v>22</v>
      </c>
      <c r="C133" t="s">
        <v>139</v>
      </c>
      <c r="D133" t="s">
        <v>275</v>
      </c>
      <c r="E133" t="s">
        <v>427</v>
      </c>
      <c r="F133" t="s">
        <v>450</v>
      </c>
      <c r="G133" t="s">
        <v>550</v>
      </c>
      <c r="H133" t="s">
        <v>559</v>
      </c>
      <c r="I133" t="s">
        <v>568</v>
      </c>
      <c r="J133" t="s">
        <v>485</v>
      </c>
      <c r="K133" s="69" t="s">
        <v>582</v>
      </c>
      <c r="L133" t="s">
        <v>597</v>
      </c>
      <c r="M133" t="s">
        <v>621</v>
      </c>
      <c r="N133" t="s">
        <v>627</v>
      </c>
      <c r="O133" t="s">
        <v>542</v>
      </c>
      <c r="P133" t="s">
        <v>637</v>
      </c>
      <c r="Q133" s="69" t="s">
        <v>656</v>
      </c>
      <c r="R133" t="s">
        <v>674</v>
      </c>
      <c r="S133" t="s">
        <v>714</v>
      </c>
      <c r="T133" t="s">
        <v>717</v>
      </c>
      <c r="U133" t="s">
        <v>720</v>
      </c>
      <c r="V133" t="s">
        <v>724</v>
      </c>
      <c r="W133" t="s">
        <v>727</v>
      </c>
      <c r="X133" t="s">
        <v>729</v>
      </c>
      <c r="Y133" s="68" t="s">
        <v>732</v>
      </c>
      <c r="Z133" s="69" t="s">
        <v>930</v>
      </c>
      <c r="AA133" t="s">
        <v>956</v>
      </c>
      <c r="AB133" t="s">
        <v>969</v>
      </c>
      <c r="AC133" t="s">
        <v>526</v>
      </c>
      <c r="AD133" t="s">
        <v>953</v>
      </c>
      <c r="AE133" t="s">
        <v>985</v>
      </c>
      <c r="AF133" s="69" t="s">
        <v>990</v>
      </c>
      <c r="AG133" t="s">
        <v>1003</v>
      </c>
      <c r="AH133" t="s">
        <v>1015</v>
      </c>
      <c r="AI133" t="s">
        <v>1021</v>
      </c>
      <c r="AJ133" t="s">
        <v>1030</v>
      </c>
      <c r="AK133" t="s">
        <v>1038</v>
      </c>
      <c r="AL133" t="s">
        <v>507</v>
      </c>
      <c r="AM133" t="s">
        <v>1046</v>
      </c>
      <c r="AN133" t="s">
        <v>1061</v>
      </c>
      <c r="AO133" t="s">
        <v>1066</v>
      </c>
      <c r="AP133" t="s">
        <v>502</v>
      </c>
      <c r="AQ133" t="s">
        <v>1074</v>
      </c>
      <c r="AR133" t="s">
        <v>781</v>
      </c>
      <c r="AS133" t="s">
        <v>796</v>
      </c>
      <c r="AT133" t="s">
        <v>811</v>
      </c>
      <c r="AU133" t="s">
        <v>822</v>
      </c>
      <c r="AV133" t="s">
        <v>834</v>
      </c>
      <c r="AW133" t="s">
        <v>842</v>
      </c>
      <c r="AX133" t="s">
        <v>849</v>
      </c>
      <c r="AY133" t="s">
        <v>856</v>
      </c>
      <c r="AZ133" t="s">
        <v>863</v>
      </c>
      <c r="BA133" t="s">
        <v>870</v>
      </c>
      <c r="BB133" t="s">
        <v>876</v>
      </c>
      <c r="BC133" t="s">
        <v>885</v>
      </c>
      <c r="BD133" t="s">
        <v>892</v>
      </c>
      <c r="BE133" t="s">
        <v>896</v>
      </c>
      <c r="BF133" t="s">
        <v>701</v>
      </c>
      <c r="BG133" t="s">
        <v>901</v>
      </c>
      <c r="BH133" t="s">
        <v>904</v>
      </c>
      <c r="BI133" t="s">
        <v>907</v>
      </c>
      <c r="BJ133" t="s">
        <v>910</v>
      </c>
      <c r="BK133" t="s">
        <v>914</v>
      </c>
      <c r="BL133" t="s">
        <v>917</v>
      </c>
      <c r="BM133" t="s">
        <v>920</v>
      </c>
      <c r="BN133" t="s">
        <v>924</v>
      </c>
      <c r="BO133" t="s">
        <v>1197</v>
      </c>
      <c r="BP133" t="s">
        <v>1200</v>
      </c>
      <c r="BQ133" t="s">
        <v>1211</v>
      </c>
      <c r="BR133" t="s">
        <v>1215</v>
      </c>
      <c r="BS133" t="s">
        <v>1218</v>
      </c>
      <c r="BT133" t="s">
        <v>1221</v>
      </c>
      <c r="BU133" t="s">
        <v>1415</v>
      </c>
      <c r="BV133" t="s">
        <v>1225</v>
      </c>
      <c r="BW133" t="s">
        <v>1109</v>
      </c>
      <c r="BX133" t="s">
        <v>1141</v>
      </c>
      <c r="BY133" t="s">
        <v>1149</v>
      </c>
      <c r="BZ133" t="s">
        <v>1158</v>
      </c>
      <c r="CA133" t="s">
        <v>1167</v>
      </c>
      <c r="CB133" t="s">
        <v>1174</v>
      </c>
      <c r="CC133" t="s">
        <v>1180</v>
      </c>
      <c r="CD133" t="s">
        <v>1193</v>
      </c>
      <c r="CE133" t="s">
        <v>1184</v>
      </c>
      <c r="CF133" t="s">
        <v>1445</v>
      </c>
      <c r="CG133" t="s">
        <v>1438</v>
      </c>
      <c r="CH133" t="s">
        <v>1452</v>
      </c>
      <c r="CI133" t="s">
        <v>1455</v>
      </c>
      <c r="CJ133" t="s">
        <v>1458</v>
      </c>
      <c r="CK133" t="s">
        <v>1461</v>
      </c>
      <c r="CL133" t="s">
        <v>1464</v>
      </c>
      <c r="CM133" t="s">
        <v>1467</v>
      </c>
      <c r="CN133" t="s">
        <v>1470</v>
      </c>
    </row>
    <row r="134" spans="1:92" ht="14.25" thickTop="1">
      <c r="A134" t="s">
        <v>1412</v>
      </c>
      <c r="B134" t="s">
        <v>24</v>
      </c>
      <c r="C134" t="s">
        <v>140</v>
      </c>
      <c r="D134" t="s">
        <v>276</v>
      </c>
      <c r="E134" t="s">
        <v>429</v>
      </c>
      <c r="F134" t="s">
        <v>452</v>
      </c>
      <c r="G134" t="s">
        <v>552</v>
      </c>
      <c r="H134" t="s">
        <v>561</v>
      </c>
      <c r="I134" t="s">
        <v>569</v>
      </c>
      <c r="J134" t="s">
        <v>574</v>
      </c>
      <c r="K134" s="69" t="s">
        <v>584</v>
      </c>
      <c r="L134" t="s">
        <v>598</v>
      </c>
      <c r="M134" t="s">
        <v>622</v>
      </c>
      <c r="N134" t="s">
        <v>628</v>
      </c>
      <c r="O134" t="s">
        <v>633</v>
      </c>
      <c r="P134" t="s">
        <v>638</v>
      </c>
      <c r="Q134" s="69" t="s">
        <v>657</v>
      </c>
      <c r="R134" t="s">
        <v>675</v>
      </c>
      <c r="S134" t="s">
        <v>1411</v>
      </c>
      <c r="T134" t="s">
        <v>1411</v>
      </c>
      <c r="U134" t="s">
        <v>721</v>
      </c>
      <c r="V134" t="s">
        <v>1411</v>
      </c>
      <c r="W134" t="s">
        <v>1411</v>
      </c>
      <c r="X134" t="s">
        <v>1411</v>
      </c>
      <c r="Y134" t="s">
        <v>1411</v>
      </c>
      <c r="Z134" s="69" t="s">
        <v>931</v>
      </c>
      <c r="AA134" t="s">
        <v>957</v>
      </c>
      <c r="AB134" t="s">
        <v>473</v>
      </c>
      <c r="AC134" t="s">
        <v>975</v>
      </c>
      <c r="AD134" t="s">
        <v>981</v>
      </c>
      <c r="AE134" t="s">
        <v>537</v>
      </c>
      <c r="AF134" s="69" t="s">
        <v>993</v>
      </c>
      <c r="AG134" t="s">
        <v>1005</v>
      </c>
      <c r="AH134" t="s">
        <v>1016</v>
      </c>
      <c r="AI134" t="s">
        <v>1022</v>
      </c>
      <c r="AJ134" t="s">
        <v>1032</v>
      </c>
      <c r="AK134" t="s">
        <v>1039</v>
      </c>
      <c r="AL134" t="s">
        <v>508</v>
      </c>
      <c r="AM134" t="s">
        <v>1047</v>
      </c>
      <c r="AN134" t="s">
        <v>504</v>
      </c>
      <c r="AO134" t="s">
        <v>1067</v>
      </c>
      <c r="AP134" t="s">
        <v>1072</v>
      </c>
      <c r="AQ134" t="s">
        <v>1075</v>
      </c>
      <c r="AR134" t="s">
        <v>782</v>
      </c>
      <c r="AS134" t="s">
        <v>797</v>
      </c>
      <c r="AT134" t="s">
        <v>812</v>
      </c>
      <c r="AU134" t="s">
        <v>823</v>
      </c>
      <c r="AV134" t="s">
        <v>836</v>
      </c>
      <c r="AW134" t="s">
        <v>844</v>
      </c>
      <c r="AX134" t="s">
        <v>850</v>
      </c>
      <c r="AY134" t="s">
        <v>857</v>
      </c>
      <c r="AZ134" t="s">
        <v>864</v>
      </c>
      <c r="BA134" t="s">
        <v>871</v>
      </c>
      <c r="BB134" t="s">
        <v>878</v>
      </c>
      <c r="BC134" t="s">
        <v>886</v>
      </c>
      <c r="BD134" t="s">
        <v>1411</v>
      </c>
      <c r="BE134" t="s">
        <v>1411</v>
      </c>
      <c r="BF134" t="s">
        <v>1411</v>
      </c>
      <c r="BG134" t="s">
        <v>1411</v>
      </c>
      <c r="BH134" t="s">
        <v>1411</v>
      </c>
      <c r="BI134" t="s">
        <v>1411</v>
      </c>
      <c r="BJ134" t="s">
        <v>1411</v>
      </c>
      <c r="BK134" t="s">
        <v>1411</v>
      </c>
      <c r="BL134" t="s">
        <v>1411</v>
      </c>
      <c r="BM134" t="s">
        <v>1411</v>
      </c>
      <c r="BN134" t="s">
        <v>925</v>
      </c>
      <c r="BO134" t="s">
        <v>1411</v>
      </c>
      <c r="BP134" t="s">
        <v>1411</v>
      </c>
      <c r="BQ134" t="s">
        <v>1411</v>
      </c>
      <c r="BR134" t="s">
        <v>1411</v>
      </c>
      <c r="BS134" t="s">
        <v>1411</v>
      </c>
      <c r="BT134" t="s">
        <v>1411</v>
      </c>
      <c r="BU134" t="s">
        <v>1416</v>
      </c>
      <c r="BV134" t="s">
        <v>1226</v>
      </c>
      <c r="BW134" t="s">
        <v>1111</v>
      </c>
      <c r="BX134" t="s">
        <v>1142</v>
      </c>
      <c r="BY134" t="s">
        <v>1150</v>
      </c>
      <c r="BZ134" t="s">
        <v>1160</v>
      </c>
      <c r="CA134" t="s">
        <v>1168</v>
      </c>
      <c r="CB134" t="s">
        <v>695</v>
      </c>
      <c r="CC134" t="s">
        <v>1181</v>
      </c>
      <c r="CD134" t="s">
        <v>1194</v>
      </c>
      <c r="CE134" t="s">
        <v>1411</v>
      </c>
      <c r="CF134" t="s">
        <v>1411</v>
      </c>
      <c r="CG134" t="s">
        <v>1411</v>
      </c>
      <c r="CH134" t="s">
        <v>1411</v>
      </c>
      <c r="CI134" t="s">
        <v>1411</v>
      </c>
      <c r="CJ134" t="s">
        <v>1411</v>
      </c>
      <c r="CK134" t="s">
        <v>1411</v>
      </c>
      <c r="CL134" t="s">
        <v>1411</v>
      </c>
      <c r="CM134" t="s">
        <v>1411</v>
      </c>
      <c r="CN134" t="s">
        <v>1471</v>
      </c>
    </row>
    <row r="135" spans="1:92">
      <c r="A135" t="s">
        <v>1236</v>
      </c>
      <c r="B135" t="s">
        <v>26</v>
      </c>
      <c r="C135" t="s">
        <v>143</v>
      </c>
      <c r="D135" t="s">
        <v>277</v>
      </c>
      <c r="E135" t="s">
        <v>431</v>
      </c>
      <c r="F135" t="s">
        <v>454</v>
      </c>
      <c r="G135" t="s">
        <v>553</v>
      </c>
      <c r="H135" t="s">
        <v>562</v>
      </c>
      <c r="I135" t="s">
        <v>570</v>
      </c>
      <c r="J135" t="s">
        <v>484</v>
      </c>
      <c r="K135" s="69" t="s">
        <v>585</v>
      </c>
      <c r="L135" t="s">
        <v>599</v>
      </c>
      <c r="M135" t="s">
        <v>623</v>
      </c>
      <c r="N135" t="s">
        <v>629</v>
      </c>
      <c r="O135" t="s">
        <v>634</v>
      </c>
      <c r="P135" t="s">
        <v>639</v>
      </c>
      <c r="Q135" s="69" t="s">
        <v>658</v>
      </c>
      <c r="R135" t="s">
        <v>676</v>
      </c>
      <c r="U135" t="s">
        <v>722</v>
      </c>
      <c r="Z135" s="69" t="s">
        <v>932</v>
      </c>
      <c r="AA135" t="s">
        <v>958</v>
      </c>
      <c r="AB135" t="s">
        <v>970</v>
      </c>
      <c r="AC135" t="s">
        <v>976</v>
      </c>
      <c r="AD135" t="s">
        <v>952</v>
      </c>
      <c r="AE135" t="s">
        <v>538</v>
      </c>
      <c r="AF135" s="69" t="s">
        <v>995</v>
      </c>
      <c r="AG135" t="s">
        <v>1006</v>
      </c>
      <c r="AH135" t="s">
        <v>1017</v>
      </c>
      <c r="AI135" t="s">
        <v>688</v>
      </c>
      <c r="AJ135" t="s">
        <v>1034</v>
      </c>
      <c r="AK135" t="s">
        <v>1040</v>
      </c>
      <c r="AL135" t="s">
        <v>509</v>
      </c>
      <c r="AM135" t="s">
        <v>1049</v>
      </c>
      <c r="AN135" t="s">
        <v>1062</v>
      </c>
      <c r="AO135" t="s">
        <v>1068</v>
      </c>
      <c r="AP135" t="s">
        <v>498</v>
      </c>
      <c r="AQ135" t="s">
        <v>1076</v>
      </c>
      <c r="AR135" t="s">
        <v>783</v>
      </c>
      <c r="AS135" t="s">
        <v>798</v>
      </c>
      <c r="AT135" t="s">
        <v>813</v>
      </c>
      <c r="AU135" t="s">
        <v>824</v>
      </c>
      <c r="AV135" t="s">
        <v>837</v>
      </c>
      <c r="AW135" t="s">
        <v>845</v>
      </c>
      <c r="AX135" t="s">
        <v>852</v>
      </c>
      <c r="AY135" t="s">
        <v>858</v>
      </c>
      <c r="AZ135" t="s">
        <v>866</v>
      </c>
      <c r="BA135" t="s">
        <v>872</v>
      </c>
      <c r="BB135" t="s">
        <v>880</v>
      </c>
      <c r="BC135" t="s">
        <v>887</v>
      </c>
      <c r="BN135" t="s">
        <v>926</v>
      </c>
      <c r="BU135" t="s">
        <v>1417</v>
      </c>
      <c r="BV135" t="s">
        <v>1227</v>
      </c>
      <c r="BW135" t="s">
        <v>1113</v>
      </c>
      <c r="BX135" t="s">
        <v>1143</v>
      </c>
      <c r="BY135" t="s">
        <v>1151</v>
      </c>
      <c r="BZ135" t="s">
        <v>1162</v>
      </c>
      <c r="CA135" t="s">
        <v>1169</v>
      </c>
      <c r="CB135" t="s">
        <v>1175</v>
      </c>
      <c r="CC135" t="s">
        <v>1182</v>
      </c>
      <c r="CD135" t="s">
        <v>1411</v>
      </c>
      <c r="CN135" t="s">
        <v>1472</v>
      </c>
    </row>
    <row r="136" spans="1:92" ht="14.25" thickBot="1">
      <c r="A136" t="s">
        <v>1237</v>
      </c>
      <c r="B136" t="s">
        <v>28</v>
      </c>
      <c r="C136" t="s">
        <v>146</v>
      </c>
      <c r="D136" t="s">
        <v>278</v>
      </c>
      <c r="E136" t="s">
        <v>433</v>
      </c>
      <c r="F136" t="s">
        <v>455</v>
      </c>
      <c r="G136" t="s">
        <v>555</v>
      </c>
      <c r="H136" t="s">
        <v>563</v>
      </c>
      <c r="I136" t="s">
        <v>571</v>
      </c>
      <c r="J136" s="68" t="s">
        <v>575</v>
      </c>
      <c r="K136" s="69" t="s">
        <v>587</v>
      </c>
      <c r="L136" t="s">
        <v>600</v>
      </c>
      <c r="M136" t="s">
        <v>624</v>
      </c>
      <c r="N136" t="s">
        <v>630</v>
      </c>
      <c r="O136" t="s">
        <v>543</v>
      </c>
      <c r="P136" s="68" t="s">
        <v>640</v>
      </c>
      <c r="Q136" s="69" t="s">
        <v>659</v>
      </c>
      <c r="R136" t="s">
        <v>677</v>
      </c>
      <c r="U136" t="s">
        <v>700</v>
      </c>
      <c r="Z136" s="69" t="s">
        <v>933</v>
      </c>
      <c r="AA136" t="s">
        <v>959</v>
      </c>
      <c r="AB136" t="s">
        <v>971</v>
      </c>
      <c r="AC136" t="s">
        <v>977</v>
      </c>
      <c r="AD136" t="s">
        <v>949</v>
      </c>
      <c r="AE136" s="68" t="s">
        <v>986</v>
      </c>
      <c r="AF136" s="69" t="s">
        <v>997</v>
      </c>
      <c r="AG136" t="s">
        <v>1007</v>
      </c>
      <c r="AH136" t="s">
        <v>1018</v>
      </c>
      <c r="AI136" t="s">
        <v>1023</v>
      </c>
      <c r="AJ136" t="s">
        <v>1035</v>
      </c>
      <c r="AK136" s="68" t="s">
        <v>1041</v>
      </c>
      <c r="AL136" t="s">
        <v>510</v>
      </c>
      <c r="AM136" t="s">
        <v>524</v>
      </c>
      <c r="AN136" t="s">
        <v>1063</v>
      </c>
      <c r="AO136" t="s">
        <v>1069</v>
      </c>
      <c r="AP136" t="s">
        <v>494</v>
      </c>
      <c r="AQ136" s="68" t="s">
        <v>1077</v>
      </c>
      <c r="AR136" t="s">
        <v>694</v>
      </c>
      <c r="AS136" t="s">
        <v>799</v>
      </c>
      <c r="AT136" t="s">
        <v>814</v>
      </c>
      <c r="AU136" t="s">
        <v>825</v>
      </c>
      <c r="AV136" t="s">
        <v>839</v>
      </c>
      <c r="AW136" t="s">
        <v>846</v>
      </c>
      <c r="AX136" t="s">
        <v>853</v>
      </c>
      <c r="AY136" t="s">
        <v>860</v>
      </c>
      <c r="AZ136" t="s">
        <v>867</v>
      </c>
      <c r="BA136" t="s">
        <v>873</v>
      </c>
      <c r="BB136" t="s">
        <v>882</v>
      </c>
      <c r="BC136" t="s">
        <v>888</v>
      </c>
      <c r="BN136" t="s">
        <v>927</v>
      </c>
      <c r="BU136" t="s">
        <v>1418</v>
      </c>
      <c r="BV136" t="s">
        <v>1088</v>
      </c>
      <c r="BW136" t="s">
        <v>1114</v>
      </c>
      <c r="BX136" t="s">
        <v>1145</v>
      </c>
      <c r="BY136" t="s">
        <v>1153</v>
      </c>
      <c r="BZ136" t="s">
        <v>1164</v>
      </c>
      <c r="CA136" t="s">
        <v>1170</v>
      </c>
      <c r="CB136" t="s">
        <v>1176</v>
      </c>
      <c r="CC136" t="s">
        <v>1183</v>
      </c>
      <c r="CN136" t="s">
        <v>1473</v>
      </c>
    </row>
    <row r="137" spans="1:92" ht="14.25" thickTop="1">
      <c r="A137" t="s">
        <v>1238</v>
      </c>
      <c r="B137" t="s">
        <v>29</v>
      </c>
      <c r="C137" t="s">
        <v>148</v>
      </c>
      <c r="D137" t="s">
        <v>280</v>
      </c>
      <c r="E137" t="s">
        <v>435</v>
      </c>
      <c r="F137" t="s">
        <v>457</v>
      </c>
      <c r="G137" t="s">
        <v>1411</v>
      </c>
      <c r="H137" t="s">
        <v>1411</v>
      </c>
      <c r="I137" t="s">
        <v>1411</v>
      </c>
      <c r="J137" t="s">
        <v>1411</v>
      </c>
      <c r="K137" s="69" t="s">
        <v>588</v>
      </c>
      <c r="L137" t="s">
        <v>601</v>
      </c>
      <c r="M137" t="s">
        <v>1411</v>
      </c>
      <c r="N137" t="s">
        <v>1411</v>
      </c>
      <c r="O137" t="s">
        <v>1411</v>
      </c>
      <c r="P137" t="s">
        <v>1411</v>
      </c>
      <c r="Q137" s="69" t="s">
        <v>660</v>
      </c>
      <c r="R137" t="s">
        <v>678</v>
      </c>
      <c r="U137" t="s">
        <v>1411</v>
      </c>
      <c r="Z137" s="69" t="s">
        <v>934</v>
      </c>
      <c r="AA137" t="s">
        <v>960</v>
      </c>
      <c r="AB137" t="s">
        <v>1411</v>
      </c>
      <c r="AC137" t="s">
        <v>1411</v>
      </c>
      <c r="AD137" t="s">
        <v>1411</v>
      </c>
      <c r="AE137" t="s">
        <v>1411</v>
      </c>
      <c r="AF137" s="69" t="s">
        <v>999</v>
      </c>
      <c r="AG137" t="s">
        <v>477</v>
      </c>
      <c r="AH137" t="s">
        <v>1411</v>
      </c>
      <c r="AI137" t="s">
        <v>1411</v>
      </c>
      <c r="AJ137" t="s">
        <v>1411</v>
      </c>
      <c r="AK137" t="s">
        <v>1411</v>
      </c>
      <c r="AL137" t="s">
        <v>511</v>
      </c>
      <c r="AM137" t="s">
        <v>1050</v>
      </c>
      <c r="AN137" t="s">
        <v>1411</v>
      </c>
      <c r="AO137" t="s">
        <v>1411</v>
      </c>
      <c r="AP137" t="s">
        <v>1411</v>
      </c>
      <c r="AQ137" t="s">
        <v>1411</v>
      </c>
      <c r="AR137" t="s">
        <v>784</v>
      </c>
      <c r="AS137" t="s">
        <v>800</v>
      </c>
      <c r="AT137" t="s">
        <v>815</v>
      </c>
      <c r="AU137" t="s">
        <v>826</v>
      </c>
      <c r="AV137" t="s">
        <v>1411</v>
      </c>
      <c r="AW137" t="s">
        <v>1411</v>
      </c>
      <c r="AX137" t="s">
        <v>1411</v>
      </c>
      <c r="AY137" t="s">
        <v>1411</v>
      </c>
      <c r="AZ137" t="s">
        <v>1411</v>
      </c>
      <c r="BA137" t="s">
        <v>1411</v>
      </c>
      <c r="BB137" t="s">
        <v>1411</v>
      </c>
      <c r="BC137" t="s">
        <v>1411</v>
      </c>
      <c r="BN137" t="s">
        <v>1411</v>
      </c>
      <c r="BU137" t="s">
        <v>1419</v>
      </c>
      <c r="BV137" t="s">
        <v>1091</v>
      </c>
      <c r="BW137" t="s">
        <v>1116</v>
      </c>
      <c r="BX137" t="s">
        <v>1411</v>
      </c>
      <c r="BY137" t="s">
        <v>1411</v>
      </c>
      <c r="BZ137" t="s">
        <v>1411</v>
      </c>
      <c r="CA137" t="s">
        <v>1411</v>
      </c>
      <c r="CB137" t="s">
        <v>1411</v>
      </c>
      <c r="CC137" t="s">
        <v>1411</v>
      </c>
      <c r="CN137" t="s">
        <v>1474</v>
      </c>
    </row>
    <row r="138" spans="1:92">
      <c r="A138" t="s">
        <v>1239</v>
      </c>
      <c r="B138" t="s">
        <v>30</v>
      </c>
      <c r="C138" t="s">
        <v>151</v>
      </c>
      <c r="D138" t="s">
        <v>285</v>
      </c>
      <c r="E138" t="s">
        <v>437</v>
      </c>
      <c r="F138" t="s">
        <v>458</v>
      </c>
      <c r="K138" s="69" t="s">
        <v>590</v>
      </c>
      <c r="L138" t="s">
        <v>602</v>
      </c>
      <c r="Q138" s="69" t="s">
        <v>661</v>
      </c>
      <c r="R138" t="s">
        <v>679</v>
      </c>
      <c r="Z138" s="69" t="s">
        <v>935</v>
      </c>
      <c r="AA138" t="s">
        <v>961</v>
      </c>
      <c r="AF138" s="69" t="s">
        <v>1000</v>
      </c>
      <c r="AG138" t="s">
        <v>1008</v>
      </c>
      <c r="AL138" t="s">
        <v>512</v>
      </c>
      <c r="AM138" t="s">
        <v>1051</v>
      </c>
      <c r="AR138" t="s">
        <v>785</v>
      </c>
      <c r="AS138" t="s">
        <v>801</v>
      </c>
      <c r="AT138" t="s">
        <v>816</v>
      </c>
      <c r="AU138" t="s">
        <v>827</v>
      </c>
      <c r="BU138" t="s">
        <v>1420</v>
      </c>
      <c r="BV138" t="s">
        <v>1092</v>
      </c>
      <c r="BW138" t="s">
        <v>1118</v>
      </c>
      <c r="CN138" t="s">
        <v>1475</v>
      </c>
    </row>
    <row r="139" spans="1:92">
      <c r="A139" t="s">
        <v>1240</v>
      </c>
      <c r="B139" t="s">
        <v>32</v>
      </c>
      <c r="C139" t="s">
        <v>154</v>
      </c>
      <c r="D139" t="s">
        <v>286</v>
      </c>
      <c r="E139" t="s">
        <v>439</v>
      </c>
      <c r="F139" t="s">
        <v>460</v>
      </c>
      <c r="K139" s="69" t="s">
        <v>592</v>
      </c>
      <c r="L139" t="s">
        <v>603</v>
      </c>
      <c r="Q139" s="69" t="s">
        <v>662</v>
      </c>
      <c r="R139" t="s">
        <v>680</v>
      </c>
      <c r="Z139" s="69" t="s">
        <v>936</v>
      </c>
      <c r="AA139" t="s">
        <v>533</v>
      </c>
      <c r="AF139" t="s">
        <v>470</v>
      </c>
      <c r="AG139" t="s">
        <v>1009</v>
      </c>
      <c r="AL139" t="s">
        <v>513</v>
      </c>
      <c r="AM139" t="s">
        <v>1053</v>
      </c>
      <c r="AR139" t="s">
        <v>786</v>
      </c>
      <c r="AS139" t="s">
        <v>802</v>
      </c>
      <c r="AT139" t="s">
        <v>817</v>
      </c>
      <c r="AU139" t="s">
        <v>828</v>
      </c>
      <c r="BU139" t="s">
        <v>1421</v>
      </c>
      <c r="BV139" t="s">
        <v>1093</v>
      </c>
      <c r="BW139" t="s">
        <v>691</v>
      </c>
      <c r="CN139" t="s">
        <v>1476</v>
      </c>
    </row>
    <row r="140" spans="1:92">
      <c r="A140" t="s">
        <v>1241</v>
      </c>
      <c r="B140" t="s">
        <v>34</v>
      </c>
      <c r="C140" t="s">
        <v>156</v>
      </c>
      <c r="D140" t="s">
        <v>287</v>
      </c>
      <c r="E140" t="s">
        <v>441</v>
      </c>
      <c r="F140" t="s">
        <v>461</v>
      </c>
      <c r="K140" s="69" t="s">
        <v>593</v>
      </c>
      <c r="L140" t="s">
        <v>604</v>
      </c>
      <c r="Q140" t="s">
        <v>529</v>
      </c>
      <c r="R140" t="s">
        <v>681</v>
      </c>
      <c r="Z140" s="69" t="s">
        <v>937</v>
      </c>
      <c r="AA140" t="s">
        <v>962</v>
      </c>
      <c r="AF140" t="s">
        <v>1002</v>
      </c>
      <c r="AG140" t="s">
        <v>1010</v>
      </c>
      <c r="AL140" t="s">
        <v>514</v>
      </c>
      <c r="AM140" t="s">
        <v>1055</v>
      </c>
      <c r="AR140" t="s">
        <v>787</v>
      </c>
      <c r="AS140" t="s">
        <v>803</v>
      </c>
      <c r="AT140" t="s">
        <v>690</v>
      </c>
      <c r="AU140" t="s">
        <v>829</v>
      </c>
      <c r="BU140" t="s">
        <v>1422</v>
      </c>
      <c r="BV140" t="s">
        <v>1094</v>
      </c>
      <c r="BW140" t="s">
        <v>1119</v>
      </c>
      <c r="CN140" t="s">
        <v>1477</v>
      </c>
    </row>
    <row r="141" spans="1:92">
      <c r="A141" t="s">
        <v>1412</v>
      </c>
      <c r="B141" t="s">
        <v>36</v>
      </c>
      <c r="C141" t="s">
        <v>159</v>
      </c>
      <c r="D141" t="s">
        <v>288</v>
      </c>
      <c r="E141" t="s">
        <v>443</v>
      </c>
      <c r="F141" t="s">
        <v>462</v>
      </c>
      <c r="K141" s="69" t="s">
        <v>594</v>
      </c>
      <c r="L141" t="s">
        <v>605</v>
      </c>
      <c r="Q141" t="s">
        <v>663</v>
      </c>
      <c r="R141" t="s">
        <v>682</v>
      </c>
      <c r="Z141" s="69" t="s">
        <v>938</v>
      </c>
      <c r="AA141" t="s">
        <v>963</v>
      </c>
      <c r="AF141" t="s">
        <v>528</v>
      </c>
      <c r="AG141" t="s">
        <v>1011</v>
      </c>
      <c r="AL141" t="s">
        <v>515</v>
      </c>
      <c r="AM141" t="s">
        <v>517</v>
      </c>
      <c r="AR141" t="s">
        <v>788</v>
      </c>
      <c r="AS141" t="s">
        <v>804</v>
      </c>
      <c r="AT141" t="s">
        <v>818</v>
      </c>
      <c r="AU141" t="s">
        <v>830</v>
      </c>
      <c r="BU141" t="s">
        <v>1423</v>
      </c>
      <c r="BV141" t="s">
        <v>1095</v>
      </c>
      <c r="BW141" t="s">
        <v>1120</v>
      </c>
      <c r="CN141" t="s">
        <v>1478</v>
      </c>
    </row>
    <row r="142" spans="1:92">
      <c r="A142" t="s">
        <v>1242</v>
      </c>
      <c r="B142" t="s">
        <v>38</v>
      </c>
      <c r="C142" t="s">
        <v>163</v>
      </c>
      <c r="D142" t="s">
        <v>289</v>
      </c>
      <c r="E142" t="s">
        <v>445</v>
      </c>
      <c r="F142" t="s">
        <v>463</v>
      </c>
      <c r="K142" t="s">
        <v>544</v>
      </c>
      <c r="L142" t="s">
        <v>606</v>
      </c>
      <c r="Q142" t="s">
        <v>664</v>
      </c>
      <c r="R142" t="s">
        <v>683</v>
      </c>
      <c r="Z142" t="s">
        <v>535</v>
      </c>
      <c r="AA142" t="s">
        <v>536</v>
      </c>
      <c r="AF142" t="s">
        <v>467</v>
      </c>
      <c r="AG142" t="s">
        <v>1012</v>
      </c>
      <c r="AL142" t="s">
        <v>516</v>
      </c>
      <c r="AM142" t="s">
        <v>1057</v>
      </c>
      <c r="AR142" t="s">
        <v>789</v>
      </c>
      <c r="AS142" t="s">
        <v>805</v>
      </c>
      <c r="AT142" t="s">
        <v>819</v>
      </c>
      <c r="AU142" t="s">
        <v>831</v>
      </c>
      <c r="BU142" t="s">
        <v>1424</v>
      </c>
      <c r="BV142" t="s">
        <v>1098</v>
      </c>
      <c r="BW142" t="s">
        <v>1122</v>
      </c>
      <c r="CN142" t="s">
        <v>1479</v>
      </c>
    </row>
    <row r="143" spans="1:92">
      <c r="A143" t="s">
        <v>1243</v>
      </c>
      <c r="B143" t="s">
        <v>40</v>
      </c>
      <c r="C143" t="s">
        <v>166</v>
      </c>
      <c r="D143" t="s">
        <v>290</v>
      </c>
      <c r="E143" t="s">
        <v>1411</v>
      </c>
      <c r="F143" t="s">
        <v>1411</v>
      </c>
      <c r="K143" t="s">
        <v>1411</v>
      </c>
      <c r="L143" t="s">
        <v>1411</v>
      </c>
      <c r="Q143" t="s">
        <v>1411</v>
      </c>
      <c r="R143" t="s">
        <v>1411</v>
      </c>
      <c r="Z143" t="s">
        <v>1411</v>
      </c>
      <c r="AA143" t="s">
        <v>1411</v>
      </c>
      <c r="AF143" t="s">
        <v>1411</v>
      </c>
      <c r="AG143" t="s">
        <v>1411</v>
      </c>
      <c r="AL143" t="s">
        <v>1411</v>
      </c>
      <c r="AM143" t="s">
        <v>1411</v>
      </c>
      <c r="AR143" t="s">
        <v>1411</v>
      </c>
      <c r="AS143" t="s">
        <v>1411</v>
      </c>
      <c r="AT143" t="s">
        <v>1411</v>
      </c>
      <c r="AU143" t="s">
        <v>1411</v>
      </c>
      <c r="BU143" t="s">
        <v>1425</v>
      </c>
      <c r="BV143" t="s">
        <v>1099</v>
      </c>
      <c r="BW143" t="s">
        <v>1123</v>
      </c>
      <c r="CN143" t="s">
        <v>1411</v>
      </c>
    </row>
    <row r="144" spans="1:92">
      <c r="A144" t="s">
        <v>1244</v>
      </c>
      <c r="B144" t="s">
        <v>42</v>
      </c>
      <c r="C144" t="s">
        <v>169</v>
      </c>
      <c r="D144" t="s">
        <v>291</v>
      </c>
      <c r="BU144" t="s">
        <v>1426</v>
      </c>
      <c r="BV144" t="s">
        <v>1100</v>
      </c>
      <c r="BW144" t="s">
        <v>607</v>
      </c>
    </row>
    <row r="145" spans="1:75">
      <c r="A145" t="s">
        <v>1245</v>
      </c>
      <c r="B145" t="s">
        <v>43</v>
      </c>
      <c r="C145" t="s">
        <v>172</v>
      </c>
      <c r="D145" t="s">
        <v>292</v>
      </c>
      <c r="BU145" t="s">
        <v>1427</v>
      </c>
      <c r="BV145" t="s">
        <v>1101</v>
      </c>
      <c r="BW145" t="s">
        <v>1124</v>
      </c>
    </row>
    <row r="146" spans="1:75">
      <c r="A146" t="s">
        <v>1246</v>
      </c>
      <c r="B146" t="s">
        <v>44</v>
      </c>
      <c r="C146" t="s">
        <v>175</v>
      </c>
      <c r="D146" t="s">
        <v>293</v>
      </c>
      <c r="BU146" t="s">
        <v>1428</v>
      </c>
      <c r="BV146" t="s">
        <v>1103</v>
      </c>
      <c r="BW146" t="s">
        <v>1125</v>
      </c>
    </row>
    <row r="147" spans="1:75">
      <c r="A147" t="s">
        <v>1247</v>
      </c>
      <c r="B147" t="s">
        <v>281</v>
      </c>
      <c r="C147" t="s">
        <v>176</v>
      </c>
      <c r="D147" t="s">
        <v>294</v>
      </c>
      <c r="BU147" t="s">
        <v>1429</v>
      </c>
      <c r="BV147" t="s">
        <v>1228</v>
      </c>
      <c r="BW147" t="s">
        <v>1127</v>
      </c>
    </row>
    <row r="148" spans="1:75">
      <c r="A148" t="s">
        <v>1412</v>
      </c>
      <c r="B148" t="s">
        <v>76</v>
      </c>
      <c r="C148" t="s">
        <v>179</v>
      </c>
      <c r="D148" t="s">
        <v>295</v>
      </c>
      <c r="BU148" t="s">
        <v>1430</v>
      </c>
      <c r="BV148" t="s">
        <v>1229</v>
      </c>
      <c r="BW148" t="s">
        <v>1129</v>
      </c>
    </row>
    <row r="149" spans="1:75">
      <c r="A149" t="s">
        <v>1248</v>
      </c>
      <c r="B149" t="s">
        <v>78</v>
      </c>
      <c r="C149" t="s">
        <v>182</v>
      </c>
      <c r="D149" t="s">
        <v>296</v>
      </c>
      <c r="BU149" t="s">
        <v>1411</v>
      </c>
      <c r="BV149" t="s">
        <v>1231</v>
      </c>
      <c r="BW149" t="s">
        <v>1131</v>
      </c>
    </row>
    <row r="150" spans="1:75">
      <c r="A150" t="s">
        <v>1249</v>
      </c>
      <c r="B150" t="s">
        <v>81</v>
      </c>
      <c r="C150" t="s">
        <v>185</v>
      </c>
      <c r="D150" t="s">
        <v>297</v>
      </c>
      <c r="BV150" t="s">
        <v>1230</v>
      </c>
      <c r="BW150" t="s">
        <v>1132</v>
      </c>
    </row>
    <row r="151" spans="1:75">
      <c r="A151" t="s">
        <v>1250</v>
      </c>
      <c r="B151" t="s">
        <v>83</v>
      </c>
      <c r="C151" t="s">
        <v>188</v>
      </c>
      <c r="D151" t="s">
        <v>298</v>
      </c>
      <c r="BV151" t="s">
        <v>1232</v>
      </c>
      <c r="BW151" t="s">
        <v>1134</v>
      </c>
    </row>
    <row r="152" spans="1:75">
      <c r="A152" t="s">
        <v>1251</v>
      </c>
      <c r="B152" t="s">
        <v>85</v>
      </c>
      <c r="C152" t="s">
        <v>284</v>
      </c>
      <c r="D152" t="s">
        <v>299</v>
      </c>
      <c r="BV152" t="s">
        <v>1411</v>
      </c>
      <c r="BW152" t="s">
        <v>1136</v>
      </c>
    </row>
    <row r="153" spans="1:75">
      <c r="A153" t="s">
        <v>1252</v>
      </c>
      <c r="B153" t="s">
        <v>86</v>
      </c>
      <c r="C153" t="s">
        <v>189</v>
      </c>
      <c r="D153" t="s">
        <v>300</v>
      </c>
      <c r="BW153" t="s">
        <v>1137</v>
      </c>
    </row>
    <row r="154" spans="1:75" ht="14.25" thickBot="1">
      <c r="A154" t="s">
        <v>1253</v>
      </c>
      <c r="B154" t="s">
        <v>88</v>
      </c>
      <c r="C154" t="s">
        <v>190</v>
      </c>
      <c r="D154" s="68" t="s">
        <v>301</v>
      </c>
      <c r="BW154" t="s">
        <v>1138</v>
      </c>
    </row>
    <row r="155" spans="1:75" ht="14.25" thickTop="1">
      <c r="A155" t="s">
        <v>1254</v>
      </c>
      <c r="B155" t="s">
        <v>90</v>
      </c>
      <c r="C155" t="s">
        <v>250</v>
      </c>
      <c r="D155" t="s">
        <v>1411</v>
      </c>
      <c r="BW155" t="s">
        <v>1411</v>
      </c>
    </row>
    <row r="156" spans="1:75">
      <c r="A156" t="s">
        <v>1310</v>
      </c>
      <c r="B156" t="s">
        <v>92</v>
      </c>
      <c r="C156" t="s">
        <v>252</v>
      </c>
    </row>
    <row r="157" spans="1:75">
      <c r="A157" t="s">
        <v>1311</v>
      </c>
      <c r="B157" t="s">
        <v>94</v>
      </c>
      <c r="C157" t="s">
        <v>254</v>
      </c>
    </row>
    <row r="158" spans="1:75">
      <c r="A158" t="s">
        <v>1412</v>
      </c>
      <c r="B158" t="s">
        <v>96</v>
      </c>
      <c r="C158" t="s">
        <v>256</v>
      </c>
    </row>
    <row r="159" spans="1:75">
      <c r="A159" t="s">
        <v>1312</v>
      </c>
      <c r="B159" t="s">
        <v>282</v>
      </c>
      <c r="C159" t="s">
        <v>258</v>
      </c>
    </row>
    <row r="160" spans="1:75">
      <c r="A160" t="s">
        <v>1255</v>
      </c>
      <c r="B160" t="s">
        <v>97</v>
      </c>
      <c r="C160" t="s">
        <v>260</v>
      </c>
    </row>
    <row r="161" spans="1:3">
      <c r="A161" t="s">
        <v>1256</v>
      </c>
      <c r="B161" t="s">
        <v>99</v>
      </c>
      <c r="C161" t="s">
        <v>262</v>
      </c>
    </row>
    <row r="162" spans="1:3">
      <c r="A162" t="s">
        <v>1257</v>
      </c>
      <c r="B162" t="s">
        <v>102</v>
      </c>
      <c r="C162" t="s">
        <v>264</v>
      </c>
    </row>
    <row r="163" spans="1:3">
      <c r="A163" t="s">
        <v>1258</v>
      </c>
      <c r="B163" t="s">
        <v>104</v>
      </c>
      <c r="C163" t="s">
        <v>265</v>
      </c>
    </row>
    <row r="164" spans="1:3">
      <c r="A164" t="s">
        <v>1259</v>
      </c>
      <c r="B164" t="s">
        <v>106</v>
      </c>
      <c r="C164" t="s">
        <v>267</v>
      </c>
    </row>
    <row r="165" spans="1:3">
      <c r="A165" t="s">
        <v>1412</v>
      </c>
      <c r="B165" t="s">
        <v>108</v>
      </c>
      <c r="C165" t="s">
        <v>269</v>
      </c>
    </row>
    <row r="166" spans="1:3">
      <c r="A166" t="s">
        <v>1260</v>
      </c>
      <c r="B166" t="s">
        <v>109</v>
      </c>
      <c r="C166" t="s">
        <v>271</v>
      </c>
    </row>
    <row r="167" spans="1:3">
      <c r="A167" t="s">
        <v>1261</v>
      </c>
      <c r="B167" t="s">
        <v>1411</v>
      </c>
      <c r="C167" t="s">
        <v>1411</v>
      </c>
    </row>
    <row r="168" spans="1:3">
      <c r="A168" t="s">
        <v>1262</v>
      </c>
    </row>
    <row r="169" spans="1:3">
      <c r="A169" t="s">
        <v>1263</v>
      </c>
    </row>
    <row r="170" spans="1:3">
      <c r="A170" t="s">
        <v>1264</v>
      </c>
    </row>
    <row r="171" spans="1:3">
      <c r="A171" t="s">
        <v>1265</v>
      </c>
    </row>
    <row r="172" spans="1:3">
      <c r="A172" t="s">
        <v>1412</v>
      </c>
    </row>
    <row r="173" spans="1:3">
      <c r="A173" t="s">
        <v>1266</v>
      </c>
    </row>
    <row r="174" spans="1:3">
      <c r="A174" t="s">
        <v>1267</v>
      </c>
    </row>
    <row r="175" spans="1:3">
      <c r="A175" t="s">
        <v>1268</v>
      </c>
    </row>
    <row r="176" spans="1:3">
      <c r="A176" t="s">
        <v>1269</v>
      </c>
    </row>
    <row r="177" spans="1:1">
      <c r="A177" t="s">
        <v>1270</v>
      </c>
    </row>
    <row r="178" spans="1:1">
      <c r="A178" t="s">
        <v>1271</v>
      </c>
    </row>
    <row r="179" spans="1:1">
      <c r="A179" t="s">
        <v>1412</v>
      </c>
    </row>
    <row r="180" spans="1:1">
      <c r="A180" t="s">
        <v>1272</v>
      </c>
    </row>
    <row r="181" spans="1:1">
      <c r="A181" t="s">
        <v>1273</v>
      </c>
    </row>
    <row r="182" spans="1:1">
      <c r="A182" t="s">
        <v>1274</v>
      </c>
    </row>
    <row r="183" spans="1:1">
      <c r="A183" t="s">
        <v>1275</v>
      </c>
    </row>
    <row r="184" spans="1:1">
      <c r="A184" t="s">
        <v>1276</v>
      </c>
    </row>
    <row r="185" spans="1:1">
      <c r="A185" t="s">
        <v>1277</v>
      </c>
    </row>
    <row r="186" spans="1:1">
      <c r="A186" t="s">
        <v>1278</v>
      </c>
    </row>
    <row r="187" spans="1:1">
      <c r="A187" t="s">
        <v>1279</v>
      </c>
    </row>
    <row r="188" spans="1:1">
      <c r="A188" t="s">
        <v>1280</v>
      </c>
    </row>
    <row r="189" spans="1:1">
      <c r="A189" t="s">
        <v>1281</v>
      </c>
    </row>
    <row r="190" spans="1:1">
      <c r="A190" t="s">
        <v>1282</v>
      </c>
    </row>
    <row r="191" spans="1:1">
      <c r="A191" t="s">
        <v>1283</v>
      </c>
    </row>
    <row r="192" spans="1:1">
      <c r="A192" t="s">
        <v>1284</v>
      </c>
    </row>
    <row r="193" spans="1:1">
      <c r="A193" t="s">
        <v>1285</v>
      </c>
    </row>
    <row r="194" spans="1:1">
      <c r="A194" t="s">
        <v>1286</v>
      </c>
    </row>
    <row r="195" spans="1:1">
      <c r="A195" t="s">
        <v>1287</v>
      </c>
    </row>
    <row r="196" spans="1:1">
      <c r="A196" t="s">
        <v>1288</v>
      </c>
    </row>
    <row r="197" spans="1:1">
      <c r="A197" t="s">
        <v>1289</v>
      </c>
    </row>
    <row r="198" spans="1:1">
      <c r="A198" t="s">
        <v>1290</v>
      </c>
    </row>
    <row r="199" spans="1:1">
      <c r="A199" t="s">
        <v>1291</v>
      </c>
    </row>
    <row r="200" spans="1:1">
      <c r="A200" t="s">
        <v>1292</v>
      </c>
    </row>
    <row r="201" spans="1:1">
      <c r="A201" t="s">
        <v>1293</v>
      </c>
    </row>
    <row r="202" spans="1:1">
      <c r="A202" t="s">
        <v>1412</v>
      </c>
    </row>
    <row r="203" spans="1:1">
      <c r="A203" t="s">
        <v>1294</v>
      </c>
    </row>
    <row r="204" spans="1:1">
      <c r="A204" t="s">
        <v>1412</v>
      </c>
    </row>
    <row r="205" spans="1:1">
      <c r="A205" t="s">
        <v>1295</v>
      </c>
    </row>
    <row r="206" spans="1:1">
      <c r="A206" t="s">
        <v>1296</v>
      </c>
    </row>
    <row r="207" spans="1:1">
      <c r="A207" t="s">
        <v>1297</v>
      </c>
    </row>
    <row r="208" spans="1:1">
      <c r="A208" t="s">
        <v>1298</v>
      </c>
    </row>
    <row r="209" spans="1:1">
      <c r="A209" t="s">
        <v>1299</v>
      </c>
    </row>
    <row r="210" spans="1:1">
      <c r="A210" t="s">
        <v>1300</v>
      </c>
    </row>
    <row r="211" spans="1:1">
      <c r="A211" t="s">
        <v>1303</v>
      </c>
    </row>
    <row r="212" spans="1:1">
      <c r="A212" t="s">
        <v>1304</v>
      </c>
    </row>
    <row r="213" spans="1:1">
      <c r="A213" t="s">
        <v>1411</v>
      </c>
    </row>
    <row r="214" spans="1:1">
      <c r="A214" t="s">
        <v>1305</v>
      </c>
    </row>
    <row r="215" spans="1:1">
      <c r="A215" t="s">
        <v>1301</v>
      </c>
    </row>
    <row r="216" spans="1:1">
      <c r="A216" t="s">
        <v>1302</v>
      </c>
    </row>
    <row r="217" spans="1:1">
      <c r="A217" t="s">
        <v>1306</v>
      </c>
    </row>
    <row r="218" spans="1:1">
      <c r="A218" t="s">
        <v>1307</v>
      </c>
    </row>
    <row r="219" spans="1:1">
      <c r="A219" t="s">
        <v>1308</v>
      </c>
    </row>
    <row r="220" spans="1:1">
      <c r="A220" t="s">
        <v>1309</v>
      </c>
    </row>
    <row r="221" spans="1:1">
      <c r="A221" t="s">
        <v>1411</v>
      </c>
    </row>
    <row r="222" spans="1:1">
      <c r="A222" t="s">
        <v>1447</v>
      </c>
    </row>
    <row r="223" spans="1:1">
      <c r="A223" t="s">
        <v>1448</v>
      </c>
    </row>
    <row r="224" spans="1:1">
      <c r="A224" t="s">
        <v>1442</v>
      </c>
    </row>
    <row r="225" spans="1:1">
      <c r="A225" t="s">
        <v>1446</v>
      </c>
    </row>
    <row r="226" spans="1:1">
      <c r="A226" t="s">
        <v>1411</v>
      </c>
    </row>
    <row r="227" spans="1:1">
      <c r="A227" t="s">
        <v>1500</v>
      </c>
    </row>
    <row r="228" spans="1:1">
      <c r="A228" t="s">
        <v>1501</v>
      </c>
    </row>
    <row r="229" spans="1:1">
      <c r="A229" t="s">
        <v>1502</v>
      </c>
    </row>
    <row r="230" spans="1:1">
      <c r="A230" t="s">
        <v>1503</v>
      </c>
    </row>
    <row r="231" spans="1:1">
      <c r="A231" t="s">
        <v>1504</v>
      </c>
    </row>
    <row r="232" spans="1:1">
      <c r="A232" t="s">
        <v>1505</v>
      </c>
    </row>
    <row r="233" spans="1:1">
      <c r="A233" t="s">
        <v>1581</v>
      </c>
    </row>
    <row r="234" spans="1:1">
      <c r="A234" t="s">
        <v>1411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/>
  <dimension ref="A1:AA46"/>
  <sheetViews>
    <sheetView workbookViewId="0">
      <selection activeCell="I1" sqref="I1"/>
    </sheetView>
  </sheetViews>
  <sheetFormatPr defaultRowHeight="13.5"/>
  <cols>
    <col min="2" max="2" width="9.625" bestFit="1" customWidth="1"/>
  </cols>
  <sheetData>
    <row r="1" spans="1:27">
      <c r="A1">
        <v>1</v>
      </c>
      <c r="B1" s="43"/>
      <c r="C1" s="44"/>
      <c r="H1" t="b">
        <v>0</v>
      </c>
      <c r="I1" t="b">
        <v>0</v>
      </c>
    </row>
    <row r="2" spans="1:27" ht="14.25" thickBot="1">
      <c r="A2" s="6"/>
      <c r="B2" s="6"/>
      <c r="C2" s="6"/>
      <c r="D2" s="6"/>
      <c r="E2" s="6"/>
      <c r="F2" s="6"/>
      <c r="G2" s="6"/>
      <c r="I2" t="s">
        <v>15</v>
      </c>
    </row>
    <row r="3" spans="1:27">
      <c r="A3" s="11">
        <f t="shared" ref="A3:A8" si="0">C3+2-IF(B$10,1)</f>
        <v>8</v>
      </c>
      <c r="B3" s="6"/>
      <c r="C3" s="11">
        <f t="shared" ref="C3:C8" si="1">E3+2-IF(D$10,1)</f>
        <v>6</v>
      </c>
      <c r="D3" s="6"/>
      <c r="E3" s="11">
        <f t="shared" ref="E3:E8" si="2">G3+2-IF(F$10,1)</f>
        <v>4</v>
      </c>
      <c r="F3" s="6"/>
      <c r="G3" s="11">
        <f t="shared" ref="G3:G8" si="3">I3+2-IF(H$10,1)</f>
        <v>2</v>
      </c>
      <c r="H3" s="7"/>
      <c r="I3" s="8">
        <v>0</v>
      </c>
      <c r="J3" s="8"/>
      <c r="K3" s="8">
        <f>I3+2-IF(J$10,1)</f>
        <v>2</v>
      </c>
      <c r="L3" s="8"/>
      <c r="M3" s="8">
        <f>K3+2-IF(L$10,1)</f>
        <v>4</v>
      </c>
      <c r="N3" s="8"/>
      <c r="O3" s="8">
        <f>M3+2-IF(N$10,1)</f>
        <v>6</v>
      </c>
      <c r="P3" s="8"/>
      <c r="Q3" s="8">
        <f>O3+2-IF(P$10,1)</f>
        <v>8</v>
      </c>
      <c r="R3" s="8"/>
      <c r="S3" s="9">
        <f>Q3+2-IF(R$10,1)</f>
        <v>10</v>
      </c>
      <c r="U3" s="11">
        <f t="shared" ref="U3:U8" si="4">S3+2-IF(T$10,1)</f>
        <v>12</v>
      </c>
      <c r="W3" s="11">
        <f t="shared" ref="W3:W8" si="5">U3+2-IF(V$10,1)</f>
        <v>14</v>
      </c>
      <c r="Y3" s="11">
        <f t="shared" ref="Y3:Y8" si="6">W3+2-IF(X$10,1)</f>
        <v>16</v>
      </c>
      <c r="AA3" s="11">
        <f t="shared" ref="AA3:AA8" si="7">Y3+2-IF(Z$10,1)</f>
        <v>18</v>
      </c>
    </row>
    <row r="4" spans="1:27">
      <c r="A4" s="11">
        <f t="shared" si="0"/>
        <v>10</v>
      </c>
      <c r="B4" s="6"/>
      <c r="C4" s="11">
        <f t="shared" si="1"/>
        <v>8</v>
      </c>
      <c r="D4" s="6"/>
      <c r="E4" s="11">
        <f t="shared" si="2"/>
        <v>6</v>
      </c>
      <c r="F4" s="6"/>
      <c r="G4" s="11">
        <f t="shared" si="3"/>
        <v>4</v>
      </c>
      <c r="H4" s="10"/>
      <c r="I4" s="11">
        <f>K4+2-IF(J$10,1)</f>
        <v>2</v>
      </c>
      <c r="J4" s="11"/>
      <c r="K4" s="11">
        <v>0</v>
      </c>
      <c r="L4" s="11"/>
      <c r="M4" s="11">
        <f>K4+2-IF(L$10,1)</f>
        <v>2</v>
      </c>
      <c r="N4" s="11"/>
      <c r="O4" s="11">
        <f>M4+2-IF(N$10,1)</f>
        <v>4</v>
      </c>
      <c r="P4" s="11"/>
      <c r="Q4" s="11">
        <f>O4+2-IF(P$10,1)</f>
        <v>6</v>
      </c>
      <c r="R4" s="11"/>
      <c r="S4" s="12">
        <f>Q4+2-IF(R$10,1)</f>
        <v>8</v>
      </c>
      <c r="U4" s="11">
        <f t="shared" si="4"/>
        <v>10</v>
      </c>
      <c r="W4" s="11">
        <f t="shared" si="5"/>
        <v>12</v>
      </c>
      <c r="Y4" s="11">
        <f t="shared" si="6"/>
        <v>14</v>
      </c>
      <c r="AA4" s="11">
        <f t="shared" si="7"/>
        <v>16</v>
      </c>
    </row>
    <row r="5" spans="1:27">
      <c r="A5" s="11">
        <f t="shared" si="0"/>
        <v>12</v>
      </c>
      <c r="B5" s="6"/>
      <c r="C5" s="11">
        <f t="shared" si="1"/>
        <v>10</v>
      </c>
      <c r="D5" s="6"/>
      <c r="E5" s="11">
        <f t="shared" si="2"/>
        <v>8</v>
      </c>
      <c r="F5" s="6"/>
      <c r="G5" s="11">
        <f t="shared" si="3"/>
        <v>6</v>
      </c>
      <c r="H5" s="10"/>
      <c r="I5" s="11">
        <f>K5+2-IF(J$10,1)</f>
        <v>4</v>
      </c>
      <c r="J5" s="11"/>
      <c r="K5" s="11">
        <f>M5+2-IF(L$10,1)</f>
        <v>2</v>
      </c>
      <c r="L5" s="11"/>
      <c r="M5" s="11">
        <v>0</v>
      </c>
      <c r="N5" s="11"/>
      <c r="O5" s="11">
        <f>M5+2-IF(N$10,1)</f>
        <v>2</v>
      </c>
      <c r="P5" s="11"/>
      <c r="Q5" s="11">
        <f>O5+2-IF(P$10,1)</f>
        <v>4</v>
      </c>
      <c r="R5" s="11"/>
      <c r="S5" s="12">
        <f>Q5+2-IF(R$10,1)</f>
        <v>6</v>
      </c>
      <c r="U5" s="11">
        <f t="shared" si="4"/>
        <v>8</v>
      </c>
      <c r="W5" s="11">
        <f t="shared" si="5"/>
        <v>10</v>
      </c>
      <c r="Y5" s="11">
        <f t="shared" si="6"/>
        <v>12</v>
      </c>
      <c r="AA5" s="11">
        <f t="shared" si="7"/>
        <v>14</v>
      </c>
    </row>
    <row r="6" spans="1:27">
      <c r="A6" s="11">
        <f t="shared" si="0"/>
        <v>14</v>
      </c>
      <c r="B6" s="6"/>
      <c r="C6" s="11">
        <f t="shared" si="1"/>
        <v>12</v>
      </c>
      <c r="D6" s="6"/>
      <c r="E6" s="11">
        <f t="shared" si="2"/>
        <v>10</v>
      </c>
      <c r="F6" s="6"/>
      <c r="G6" s="11">
        <f t="shared" si="3"/>
        <v>8</v>
      </c>
      <c r="H6" s="10"/>
      <c r="I6" s="11">
        <f>K6+2-IF(J$10,1)</f>
        <v>6</v>
      </c>
      <c r="J6" s="11"/>
      <c r="K6" s="11">
        <f>M6+2-IF(L$10,1)</f>
        <v>4</v>
      </c>
      <c r="L6" s="11"/>
      <c r="M6" s="11">
        <f>O6+2-IF(N$10,1)</f>
        <v>2</v>
      </c>
      <c r="N6" s="11"/>
      <c r="O6" s="11">
        <v>0</v>
      </c>
      <c r="P6" s="11"/>
      <c r="Q6" s="11">
        <f>O6+2-IF(P$10,1)</f>
        <v>2</v>
      </c>
      <c r="R6" s="11"/>
      <c r="S6" s="12">
        <f>Q6+2-IF(R$10,1)</f>
        <v>4</v>
      </c>
      <c r="U6" s="11">
        <f t="shared" si="4"/>
        <v>6</v>
      </c>
      <c r="W6" s="11">
        <f t="shared" si="5"/>
        <v>8</v>
      </c>
      <c r="Y6" s="11">
        <f t="shared" si="6"/>
        <v>10</v>
      </c>
      <c r="AA6" s="11">
        <f t="shared" si="7"/>
        <v>12</v>
      </c>
    </row>
    <row r="7" spans="1:27">
      <c r="A7" s="11">
        <f t="shared" si="0"/>
        <v>16</v>
      </c>
      <c r="B7" s="6"/>
      <c r="C7" s="11">
        <f t="shared" si="1"/>
        <v>14</v>
      </c>
      <c r="D7" s="6"/>
      <c r="E7" s="11">
        <f t="shared" si="2"/>
        <v>12</v>
      </c>
      <c r="F7" s="6"/>
      <c r="G7" s="11">
        <f t="shared" si="3"/>
        <v>10</v>
      </c>
      <c r="H7" s="10"/>
      <c r="I7" s="11">
        <f>K7+2-IF(J$10,1)</f>
        <v>8</v>
      </c>
      <c r="J7" s="11"/>
      <c r="K7" s="11">
        <f>M7+2-IF(L$10,1)</f>
        <v>6</v>
      </c>
      <c r="L7" s="11"/>
      <c r="M7" s="11">
        <f>O7+2-IF(N$10,1)</f>
        <v>4</v>
      </c>
      <c r="N7" s="11"/>
      <c r="O7" s="11">
        <f>Q7+2-IF(P$10,1)</f>
        <v>2</v>
      </c>
      <c r="P7" s="11"/>
      <c r="Q7" s="11">
        <v>0</v>
      </c>
      <c r="R7" s="11"/>
      <c r="S7" s="12">
        <f>Q7+2-IF(R$10,1)</f>
        <v>2</v>
      </c>
      <c r="U7" s="11">
        <f t="shared" si="4"/>
        <v>4</v>
      </c>
      <c r="W7" s="11">
        <f t="shared" si="5"/>
        <v>6</v>
      </c>
      <c r="Y7" s="11">
        <f t="shared" si="6"/>
        <v>8</v>
      </c>
      <c r="AA7" s="11">
        <f t="shared" si="7"/>
        <v>10</v>
      </c>
    </row>
    <row r="8" spans="1:27" ht="14.25" thickBot="1">
      <c r="A8" s="11">
        <f t="shared" si="0"/>
        <v>18</v>
      </c>
      <c r="B8" s="6"/>
      <c r="C8" s="11">
        <f t="shared" si="1"/>
        <v>16</v>
      </c>
      <c r="D8" s="6"/>
      <c r="E8" s="11">
        <f t="shared" si="2"/>
        <v>14</v>
      </c>
      <c r="F8" s="6"/>
      <c r="G8" s="11">
        <f t="shared" si="3"/>
        <v>12</v>
      </c>
      <c r="H8" s="13"/>
      <c r="I8" s="14">
        <f>K8+2-IF(J$10,1)</f>
        <v>10</v>
      </c>
      <c r="J8" s="14"/>
      <c r="K8" s="14">
        <f>M8+2-IF(L$10,1)</f>
        <v>8</v>
      </c>
      <c r="L8" s="14"/>
      <c r="M8" s="14">
        <f>O8+2-IF(N$10,1)</f>
        <v>6</v>
      </c>
      <c r="N8" s="14"/>
      <c r="O8" s="14">
        <f>Q8+2-IF(P$10,1)</f>
        <v>4</v>
      </c>
      <c r="P8" s="14"/>
      <c r="Q8" s="14">
        <f>S8+2-IF(R$10,1)</f>
        <v>2</v>
      </c>
      <c r="R8" s="14"/>
      <c r="S8" s="15">
        <v>0</v>
      </c>
      <c r="U8" s="11">
        <f t="shared" si="4"/>
        <v>2</v>
      </c>
      <c r="W8" s="11">
        <f t="shared" si="5"/>
        <v>4</v>
      </c>
      <c r="Y8" s="11">
        <f t="shared" si="6"/>
        <v>6</v>
      </c>
      <c r="AA8" s="11">
        <f t="shared" si="7"/>
        <v>8</v>
      </c>
    </row>
    <row r="9" spans="1:27" ht="14.25" thickBot="1">
      <c r="A9" s="6"/>
      <c r="B9" s="6"/>
      <c r="C9" s="6"/>
      <c r="D9" s="6"/>
      <c r="E9" s="6"/>
      <c r="F9" s="6"/>
      <c r="G9" s="6"/>
      <c r="I9" t="s">
        <v>16</v>
      </c>
    </row>
    <row r="10" spans="1:27" ht="14.25" thickBot="1">
      <c r="A10" s="16"/>
      <c r="B10" s="17" t="b">
        <f>N10</f>
        <v>0</v>
      </c>
      <c r="C10" s="17"/>
      <c r="D10" s="17" t="b">
        <f>P10</f>
        <v>0</v>
      </c>
      <c r="E10" s="17"/>
      <c r="F10" s="17" t="b">
        <f>R10</f>
        <v>0</v>
      </c>
      <c r="G10" s="18"/>
      <c r="H10" s="17" t="b">
        <v>0</v>
      </c>
      <c r="I10" s="17"/>
      <c r="J10" s="17" t="b">
        <v>0</v>
      </c>
      <c r="K10" s="17"/>
      <c r="L10" s="17" t="b">
        <v>0</v>
      </c>
      <c r="M10" s="17"/>
      <c r="N10" s="17" t="b">
        <v>0</v>
      </c>
      <c r="O10" s="17"/>
      <c r="P10" s="17" t="b">
        <v>0</v>
      </c>
      <c r="Q10" s="17"/>
      <c r="R10" s="17" t="b">
        <v>0</v>
      </c>
      <c r="S10" s="18"/>
      <c r="T10" s="17" t="b">
        <f>H10</f>
        <v>0</v>
      </c>
      <c r="U10" s="17"/>
      <c r="V10" s="17" t="b">
        <f>J10</f>
        <v>0</v>
      </c>
      <c r="W10" s="17"/>
      <c r="X10" s="17" t="b">
        <f>L10</f>
        <v>0</v>
      </c>
      <c r="Y10" s="17"/>
      <c r="Z10" s="17" t="b">
        <f>N10</f>
        <v>0</v>
      </c>
      <c r="AA10" s="19"/>
    </row>
    <row r="11" spans="1:27">
      <c r="A11" t="b">
        <f t="shared" ref="A11:G15" si="8">M22</f>
        <v>0</v>
      </c>
      <c r="C11" t="b">
        <f t="shared" si="8"/>
        <v>0</v>
      </c>
      <c r="E11" t="b">
        <f t="shared" si="8"/>
        <v>0</v>
      </c>
      <c r="G11" s="20" t="b">
        <f t="shared" si="8"/>
        <v>0</v>
      </c>
      <c r="I11" t="b">
        <f t="shared" ref="I11:I15" si="9">I22</f>
        <v>0</v>
      </c>
      <c r="K11" s="11" t="b">
        <f t="shared" ref="K11:K15" si="10">K22</f>
        <v>0</v>
      </c>
      <c r="L11" s="11"/>
      <c r="M11" s="11" t="b">
        <f t="shared" ref="M11:M15" si="11">M22</f>
        <v>0</v>
      </c>
      <c r="O11" t="b">
        <f t="shared" ref="O11:O15" si="12">O22</f>
        <v>0</v>
      </c>
      <c r="Q11" t="b">
        <f t="shared" ref="Q11:Q15" si="13">Q22</f>
        <v>0</v>
      </c>
      <c r="S11" s="20" t="b">
        <f t="shared" ref="S11:S15" si="14">S22</f>
        <v>0</v>
      </c>
      <c r="U11" t="b">
        <f t="shared" ref="U11:AA15" si="15">I22</f>
        <v>0</v>
      </c>
      <c r="W11" t="b">
        <f t="shared" si="15"/>
        <v>0</v>
      </c>
      <c r="Y11" t="b">
        <f t="shared" si="15"/>
        <v>0</v>
      </c>
      <c r="AA11" t="b">
        <f t="shared" si="15"/>
        <v>0</v>
      </c>
    </row>
    <row r="12" spans="1:27">
      <c r="A12" t="b">
        <f t="shared" si="8"/>
        <v>0</v>
      </c>
      <c r="C12" t="b">
        <f t="shared" si="8"/>
        <v>0</v>
      </c>
      <c r="E12" t="b">
        <f t="shared" si="8"/>
        <v>0</v>
      </c>
      <c r="G12" s="20" t="b">
        <f t="shared" si="8"/>
        <v>0</v>
      </c>
      <c r="I12" t="b">
        <f t="shared" si="9"/>
        <v>0</v>
      </c>
      <c r="K12" s="11" t="b">
        <f t="shared" si="10"/>
        <v>0</v>
      </c>
      <c r="L12" s="11"/>
      <c r="M12" s="11" t="b">
        <f t="shared" si="11"/>
        <v>0</v>
      </c>
      <c r="O12" t="b">
        <f t="shared" si="12"/>
        <v>0</v>
      </c>
      <c r="Q12" t="b">
        <f t="shared" si="13"/>
        <v>0</v>
      </c>
      <c r="S12" s="20" t="b">
        <f t="shared" si="14"/>
        <v>0</v>
      </c>
      <c r="U12" t="b">
        <f t="shared" si="15"/>
        <v>0</v>
      </c>
      <c r="W12" t="b">
        <f t="shared" si="15"/>
        <v>0</v>
      </c>
      <c r="Y12" t="b">
        <f t="shared" si="15"/>
        <v>0</v>
      </c>
      <c r="AA12" t="b">
        <f t="shared" si="15"/>
        <v>0</v>
      </c>
    </row>
    <row r="13" spans="1:27">
      <c r="A13" t="b">
        <f t="shared" si="8"/>
        <v>0</v>
      </c>
      <c r="C13" t="b">
        <f t="shared" si="8"/>
        <v>0</v>
      </c>
      <c r="E13" t="b">
        <f t="shared" si="8"/>
        <v>0</v>
      </c>
      <c r="G13" s="20" t="b">
        <f t="shared" si="8"/>
        <v>0</v>
      </c>
      <c r="I13" t="b">
        <f t="shared" si="9"/>
        <v>0</v>
      </c>
      <c r="K13" s="11" t="b">
        <f t="shared" si="10"/>
        <v>0</v>
      </c>
      <c r="L13" s="11"/>
      <c r="M13" s="11" t="b">
        <f t="shared" si="11"/>
        <v>0</v>
      </c>
      <c r="O13" t="b">
        <f t="shared" si="12"/>
        <v>0</v>
      </c>
      <c r="Q13" t="b">
        <f t="shared" si="13"/>
        <v>0</v>
      </c>
      <c r="S13" s="20" t="b">
        <f t="shared" si="14"/>
        <v>0</v>
      </c>
      <c r="U13" t="b">
        <f t="shared" si="15"/>
        <v>0</v>
      </c>
      <c r="W13" t="b">
        <f t="shared" si="15"/>
        <v>0</v>
      </c>
      <c r="Y13" t="b">
        <f t="shared" si="15"/>
        <v>0</v>
      </c>
      <c r="AA13" t="b">
        <f t="shared" si="15"/>
        <v>0</v>
      </c>
    </row>
    <row r="14" spans="1:27">
      <c r="A14" t="b">
        <f t="shared" si="8"/>
        <v>0</v>
      </c>
      <c r="C14" t="b">
        <f t="shared" si="8"/>
        <v>0</v>
      </c>
      <c r="E14" t="b">
        <f t="shared" si="8"/>
        <v>0</v>
      </c>
      <c r="G14" s="20" t="b">
        <f t="shared" si="8"/>
        <v>0</v>
      </c>
      <c r="I14" t="b">
        <f t="shared" si="9"/>
        <v>0</v>
      </c>
      <c r="K14" s="11" t="b">
        <f t="shared" si="10"/>
        <v>0</v>
      </c>
      <c r="L14" s="11"/>
      <c r="M14" s="11" t="b">
        <f t="shared" si="11"/>
        <v>0</v>
      </c>
      <c r="O14" t="b">
        <f t="shared" si="12"/>
        <v>0</v>
      </c>
      <c r="Q14" t="b">
        <f t="shared" si="13"/>
        <v>0</v>
      </c>
      <c r="S14" s="20" t="b">
        <f t="shared" si="14"/>
        <v>0</v>
      </c>
      <c r="U14" t="b">
        <f t="shared" si="15"/>
        <v>0</v>
      </c>
      <c r="W14" t="b">
        <f t="shared" si="15"/>
        <v>0</v>
      </c>
      <c r="Y14" t="b">
        <f t="shared" si="15"/>
        <v>0</v>
      </c>
      <c r="AA14" t="b">
        <f t="shared" si="15"/>
        <v>0</v>
      </c>
    </row>
    <row r="15" spans="1:27">
      <c r="A15" t="b">
        <f t="shared" si="8"/>
        <v>0</v>
      </c>
      <c r="C15" t="b">
        <f t="shared" si="8"/>
        <v>0</v>
      </c>
      <c r="E15" t="b">
        <f t="shared" si="8"/>
        <v>0</v>
      </c>
      <c r="G15" s="20" t="b">
        <f t="shared" si="8"/>
        <v>0</v>
      </c>
      <c r="I15" t="b">
        <f t="shared" si="9"/>
        <v>0</v>
      </c>
      <c r="K15" s="11" t="b">
        <f t="shared" si="10"/>
        <v>0</v>
      </c>
      <c r="L15" s="11"/>
      <c r="M15" s="11" t="b">
        <f t="shared" si="11"/>
        <v>0</v>
      </c>
      <c r="O15" t="b">
        <f t="shared" si="12"/>
        <v>0</v>
      </c>
      <c r="Q15" t="b">
        <f t="shared" si="13"/>
        <v>0</v>
      </c>
      <c r="S15" s="20" t="b">
        <f t="shared" si="14"/>
        <v>0</v>
      </c>
      <c r="U15" t="b">
        <f t="shared" si="15"/>
        <v>0</v>
      </c>
      <c r="W15" t="b">
        <f t="shared" si="15"/>
        <v>0</v>
      </c>
      <c r="Y15" t="b">
        <f t="shared" si="15"/>
        <v>0</v>
      </c>
      <c r="AA15" t="b">
        <f t="shared" si="15"/>
        <v>0</v>
      </c>
    </row>
    <row r="16" spans="1:27" ht="14.25" thickBot="1">
      <c r="A16" s="21" t="b">
        <f>M27</f>
        <v>0</v>
      </c>
      <c r="B16" s="21"/>
      <c r="C16" s="21" t="b">
        <f>O27</f>
        <v>0</v>
      </c>
      <c r="D16" s="21"/>
      <c r="E16" s="21" t="b">
        <f>Q27</f>
        <v>0</v>
      </c>
      <c r="F16" s="21"/>
      <c r="G16" s="22" t="b">
        <f>S27</f>
        <v>0</v>
      </c>
      <c r="I16" t="b">
        <f>I27</f>
        <v>0</v>
      </c>
      <c r="K16" s="11" t="b">
        <f>K27</f>
        <v>0</v>
      </c>
      <c r="L16" s="11"/>
      <c r="M16" s="11" t="b">
        <f>M27</f>
        <v>0</v>
      </c>
      <c r="O16" t="b">
        <f>O27</f>
        <v>0</v>
      </c>
      <c r="Q16" t="b">
        <f>Q27</f>
        <v>0</v>
      </c>
      <c r="S16" s="23" t="b">
        <f>S27</f>
        <v>0</v>
      </c>
      <c r="T16" s="21"/>
      <c r="U16" s="21" t="b">
        <f>I27</f>
        <v>0</v>
      </c>
      <c r="V16" s="21"/>
      <c r="W16" s="21" t="b">
        <f>K27</f>
        <v>0</v>
      </c>
      <c r="X16" s="21"/>
      <c r="Y16" s="21" t="b">
        <f>M27</f>
        <v>0</v>
      </c>
      <c r="Z16" s="21"/>
      <c r="AA16" s="21" t="b">
        <f>O27</f>
        <v>0</v>
      </c>
    </row>
    <row r="17" spans="1:27">
      <c r="A17" t="b">
        <f>M17</f>
        <v>0</v>
      </c>
      <c r="C17" t="b">
        <f>O17</f>
        <v>0</v>
      </c>
      <c r="E17" t="b">
        <f>Q17</f>
        <v>0</v>
      </c>
      <c r="G17" t="b">
        <f>S17</f>
        <v>0</v>
      </c>
      <c r="H17" s="7"/>
      <c r="I17" s="8" t="b">
        <v>0</v>
      </c>
      <c r="J17" s="8"/>
      <c r="K17" s="8" t="b">
        <v>0</v>
      </c>
      <c r="L17" s="8"/>
      <c r="M17" s="8" t="b">
        <v>0</v>
      </c>
      <c r="N17" s="8"/>
      <c r="O17" s="8" t="b">
        <v>0</v>
      </c>
      <c r="P17" s="8"/>
      <c r="Q17" s="8" t="b">
        <v>0</v>
      </c>
      <c r="R17" s="8"/>
      <c r="S17" s="9" t="b">
        <v>0</v>
      </c>
      <c r="U17" t="b">
        <f>I17</f>
        <v>0</v>
      </c>
      <c r="W17" t="b">
        <f>K17</f>
        <v>0</v>
      </c>
      <c r="Y17" t="b">
        <f>M17</f>
        <v>0</v>
      </c>
      <c r="AA17" t="b">
        <f>O17</f>
        <v>0</v>
      </c>
    </row>
    <row r="18" spans="1:27">
      <c r="A18" t="b">
        <f t="shared" ref="A18:G27" si="16">M18</f>
        <v>0</v>
      </c>
      <c r="C18" t="b">
        <f t="shared" si="16"/>
        <v>0</v>
      </c>
      <c r="E18" t="b">
        <f t="shared" si="16"/>
        <v>0</v>
      </c>
      <c r="G18" t="b">
        <f t="shared" si="16"/>
        <v>0</v>
      </c>
      <c r="H18" s="10"/>
      <c r="I18" s="11" t="b">
        <v>0</v>
      </c>
      <c r="J18" s="11"/>
      <c r="K18" s="11" t="b">
        <v>0</v>
      </c>
      <c r="L18" s="11"/>
      <c r="M18" s="11" t="b">
        <v>0</v>
      </c>
      <c r="N18" s="11"/>
      <c r="O18" s="11" t="b">
        <v>0</v>
      </c>
      <c r="P18" s="11"/>
      <c r="Q18" s="11" t="b">
        <v>0</v>
      </c>
      <c r="R18" s="11"/>
      <c r="S18" s="12" t="b">
        <v>0</v>
      </c>
      <c r="U18" t="b">
        <f t="shared" ref="U18:AA27" si="17">I18</f>
        <v>0</v>
      </c>
      <c r="W18" t="b">
        <f t="shared" si="17"/>
        <v>0</v>
      </c>
      <c r="Y18" t="b">
        <f t="shared" si="17"/>
        <v>0</v>
      </c>
      <c r="AA18" t="b">
        <f t="shared" si="17"/>
        <v>0</v>
      </c>
    </row>
    <row r="19" spans="1:27">
      <c r="A19" t="b">
        <f t="shared" si="16"/>
        <v>0</v>
      </c>
      <c r="C19" t="b">
        <f t="shared" si="16"/>
        <v>0</v>
      </c>
      <c r="E19" t="b">
        <f t="shared" si="16"/>
        <v>0</v>
      </c>
      <c r="G19" t="b">
        <f t="shared" si="16"/>
        <v>0</v>
      </c>
      <c r="H19" s="10"/>
      <c r="I19" s="11" t="b">
        <v>0</v>
      </c>
      <c r="J19" s="11"/>
      <c r="K19" s="11" t="b">
        <v>0</v>
      </c>
      <c r="L19" s="11"/>
      <c r="M19" s="11" t="b">
        <v>0</v>
      </c>
      <c r="N19" s="11"/>
      <c r="O19" s="11" t="b">
        <v>0</v>
      </c>
      <c r="P19" s="11"/>
      <c r="Q19" s="11" t="b">
        <v>0</v>
      </c>
      <c r="R19" s="11"/>
      <c r="S19" s="12" t="b">
        <v>0</v>
      </c>
      <c r="U19" t="b">
        <f t="shared" si="17"/>
        <v>0</v>
      </c>
      <c r="W19" t="b">
        <f t="shared" si="17"/>
        <v>0</v>
      </c>
      <c r="Y19" t="b">
        <f t="shared" si="17"/>
        <v>0</v>
      </c>
      <c r="AA19" t="b">
        <f t="shared" si="17"/>
        <v>0</v>
      </c>
    </row>
    <row r="20" spans="1:27">
      <c r="A20" t="b">
        <f t="shared" si="16"/>
        <v>0</v>
      </c>
      <c r="C20" t="b">
        <f t="shared" si="16"/>
        <v>0</v>
      </c>
      <c r="E20" t="b">
        <f t="shared" si="16"/>
        <v>0</v>
      </c>
      <c r="G20" t="b">
        <f t="shared" si="16"/>
        <v>0</v>
      </c>
      <c r="H20" s="10"/>
      <c r="I20" s="11" t="b">
        <v>1</v>
      </c>
      <c r="J20" s="11"/>
      <c r="K20" s="11" t="b">
        <v>0</v>
      </c>
      <c r="L20" s="11"/>
      <c r="M20" s="11" t="b">
        <v>0</v>
      </c>
      <c r="N20" s="11"/>
      <c r="O20" s="11" t="b">
        <v>0</v>
      </c>
      <c r="P20" s="11"/>
      <c r="Q20" s="11" t="b">
        <v>0</v>
      </c>
      <c r="R20" s="11"/>
      <c r="S20" s="12" t="b">
        <v>0</v>
      </c>
      <c r="U20" t="b">
        <f t="shared" si="17"/>
        <v>1</v>
      </c>
      <c r="W20" t="b">
        <f t="shared" si="17"/>
        <v>0</v>
      </c>
      <c r="Y20" t="b">
        <f t="shared" si="17"/>
        <v>0</v>
      </c>
      <c r="AA20" t="b">
        <f t="shared" si="17"/>
        <v>0</v>
      </c>
    </row>
    <row r="21" spans="1:27">
      <c r="A21" t="b">
        <f t="shared" si="16"/>
        <v>0</v>
      </c>
      <c r="C21" t="b">
        <f t="shared" si="16"/>
        <v>0</v>
      </c>
      <c r="E21" t="b">
        <f t="shared" si="16"/>
        <v>0</v>
      </c>
      <c r="G21" t="b">
        <f t="shared" si="16"/>
        <v>0</v>
      </c>
      <c r="H21" s="10"/>
      <c r="I21" s="11" t="b">
        <v>0</v>
      </c>
      <c r="J21" s="11"/>
      <c r="K21" s="11" t="b">
        <v>0</v>
      </c>
      <c r="L21" s="11"/>
      <c r="M21" s="11" t="b">
        <v>0</v>
      </c>
      <c r="N21" s="11"/>
      <c r="O21" s="11" t="b">
        <v>0</v>
      </c>
      <c r="P21" s="11"/>
      <c r="Q21" s="11" t="b">
        <v>0</v>
      </c>
      <c r="R21" s="11"/>
      <c r="S21" s="12" t="b">
        <v>0</v>
      </c>
      <c r="U21" t="b">
        <f t="shared" si="17"/>
        <v>0</v>
      </c>
      <c r="W21" t="b">
        <f t="shared" si="17"/>
        <v>0</v>
      </c>
      <c r="Y21" t="b">
        <f t="shared" si="17"/>
        <v>0</v>
      </c>
      <c r="AA21" t="b">
        <f t="shared" si="17"/>
        <v>0</v>
      </c>
    </row>
    <row r="22" spans="1:27">
      <c r="A22" t="b">
        <f t="shared" si="16"/>
        <v>0</v>
      </c>
      <c r="C22" t="b">
        <f t="shared" si="16"/>
        <v>0</v>
      </c>
      <c r="E22" t="b">
        <f t="shared" si="16"/>
        <v>0</v>
      </c>
      <c r="G22" t="b">
        <f t="shared" si="16"/>
        <v>0</v>
      </c>
      <c r="H22" s="10"/>
      <c r="I22" s="11" t="b">
        <v>0</v>
      </c>
      <c r="J22" s="11"/>
      <c r="K22" s="11" t="b">
        <v>0</v>
      </c>
      <c r="L22" s="11"/>
      <c r="M22" s="11" t="b">
        <v>0</v>
      </c>
      <c r="N22" s="11"/>
      <c r="O22" s="11" t="b">
        <v>0</v>
      </c>
      <c r="P22" s="11"/>
      <c r="Q22" s="11" t="b">
        <v>0</v>
      </c>
      <c r="R22" s="11"/>
      <c r="S22" s="12" t="b">
        <v>0</v>
      </c>
      <c r="U22" t="b">
        <f t="shared" si="17"/>
        <v>0</v>
      </c>
      <c r="W22" t="b">
        <f t="shared" si="17"/>
        <v>0</v>
      </c>
      <c r="Y22" t="b">
        <f t="shared" si="17"/>
        <v>0</v>
      </c>
      <c r="AA22" t="b">
        <f t="shared" si="17"/>
        <v>0</v>
      </c>
    </row>
    <row r="23" spans="1:27">
      <c r="A23" t="b">
        <f t="shared" si="16"/>
        <v>0</v>
      </c>
      <c r="C23" t="b">
        <f t="shared" si="16"/>
        <v>0</v>
      </c>
      <c r="E23" t="b">
        <f t="shared" si="16"/>
        <v>0</v>
      </c>
      <c r="G23" t="b">
        <f t="shared" si="16"/>
        <v>0</v>
      </c>
      <c r="H23" s="10"/>
      <c r="I23" s="11" t="b">
        <v>0</v>
      </c>
      <c r="J23" s="11"/>
      <c r="K23" s="11" t="b">
        <v>0</v>
      </c>
      <c r="L23" s="11"/>
      <c r="M23" s="11" t="b">
        <v>0</v>
      </c>
      <c r="N23" s="11"/>
      <c r="O23" s="11" t="b">
        <v>0</v>
      </c>
      <c r="P23" s="11"/>
      <c r="Q23" s="11" t="b">
        <v>0</v>
      </c>
      <c r="R23" s="11"/>
      <c r="S23" s="12" t="b">
        <v>0</v>
      </c>
      <c r="U23" t="b">
        <f t="shared" si="17"/>
        <v>0</v>
      </c>
      <c r="W23" t="b">
        <f t="shared" si="17"/>
        <v>0</v>
      </c>
      <c r="Y23" t="b">
        <f t="shared" si="17"/>
        <v>0</v>
      </c>
      <c r="AA23" t="b">
        <f t="shared" si="17"/>
        <v>0</v>
      </c>
    </row>
    <row r="24" spans="1:27">
      <c r="A24" t="b">
        <f t="shared" si="16"/>
        <v>0</v>
      </c>
      <c r="C24" t="b">
        <f t="shared" si="16"/>
        <v>0</v>
      </c>
      <c r="E24" t="b">
        <f t="shared" si="16"/>
        <v>0</v>
      </c>
      <c r="G24" t="b">
        <f t="shared" si="16"/>
        <v>0</v>
      </c>
      <c r="H24" s="10"/>
      <c r="I24" s="11" t="b">
        <v>0</v>
      </c>
      <c r="J24" s="11"/>
      <c r="K24" s="11" t="b">
        <v>0</v>
      </c>
      <c r="L24" s="11"/>
      <c r="M24" s="11" t="b">
        <v>0</v>
      </c>
      <c r="N24" s="11"/>
      <c r="O24" s="11" t="b">
        <v>0</v>
      </c>
      <c r="P24" s="11"/>
      <c r="Q24" s="11" t="b">
        <v>0</v>
      </c>
      <c r="R24" s="11"/>
      <c r="S24" s="12" t="b">
        <v>0</v>
      </c>
      <c r="U24" t="b">
        <f t="shared" si="17"/>
        <v>0</v>
      </c>
      <c r="W24" t="b">
        <f t="shared" si="17"/>
        <v>0</v>
      </c>
      <c r="Y24" t="b">
        <f t="shared" si="17"/>
        <v>0</v>
      </c>
      <c r="AA24" t="b">
        <f t="shared" si="17"/>
        <v>0</v>
      </c>
    </row>
    <row r="25" spans="1:27">
      <c r="A25" t="b">
        <f t="shared" si="16"/>
        <v>0</v>
      </c>
      <c r="C25" t="b">
        <f t="shared" si="16"/>
        <v>0</v>
      </c>
      <c r="E25" t="b">
        <f t="shared" si="16"/>
        <v>0</v>
      </c>
      <c r="G25" t="b">
        <f t="shared" si="16"/>
        <v>0</v>
      </c>
      <c r="H25" s="10"/>
      <c r="I25" s="11" t="b">
        <v>0</v>
      </c>
      <c r="J25" s="11"/>
      <c r="K25" s="11" t="b">
        <v>0</v>
      </c>
      <c r="L25" s="11"/>
      <c r="M25" s="11" t="b">
        <v>0</v>
      </c>
      <c r="N25" s="11"/>
      <c r="O25" s="11" t="b">
        <v>0</v>
      </c>
      <c r="P25" s="11"/>
      <c r="Q25" s="11" t="b">
        <v>0</v>
      </c>
      <c r="R25" s="11"/>
      <c r="S25" s="12" t="b">
        <v>0</v>
      </c>
      <c r="U25" t="b">
        <f t="shared" si="17"/>
        <v>0</v>
      </c>
      <c r="W25" t="b">
        <f t="shared" si="17"/>
        <v>0</v>
      </c>
      <c r="Y25" t="b">
        <f t="shared" si="17"/>
        <v>0</v>
      </c>
      <c r="AA25" t="b">
        <f t="shared" si="17"/>
        <v>0</v>
      </c>
    </row>
    <row r="26" spans="1:27">
      <c r="A26" t="b">
        <f t="shared" si="16"/>
        <v>0</v>
      </c>
      <c r="C26" t="b">
        <f t="shared" si="16"/>
        <v>0</v>
      </c>
      <c r="E26" t="b">
        <f t="shared" si="16"/>
        <v>0</v>
      </c>
      <c r="G26" t="b">
        <f t="shared" si="16"/>
        <v>0</v>
      </c>
      <c r="H26" s="10"/>
      <c r="I26" s="11" t="b">
        <v>0</v>
      </c>
      <c r="J26" s="11"/>
      <c r="K26" s="11" t="b">
        <v>0</v>
      </c>
      <c r="L26" s="11"/>
      <c r="M26" s="11" t="b">
        <v>0</v>
      </c>
      <c r="N26" s="11"/>
      <c r="O26" s="11" t="b">
        <v>0</v>
      </c>
      <c r="P26" s="11"/>
      <c r="Q26" s="11" t="b">
        <v>0</v>
      </c>
      <c r="R26" s="11"/>
      <c r="S26" s="12" t="b">
        <v>0</v>
      </c>
      <c r="U26" t="b">
        <f t="shared" si="17"/>
        <v>0</v>
      </c>
      <c r="W26" t="b">
        <f t="shared" si="17"/>
        <v>0</v>
      </c>
      <c r="Y26" t="b">
        <f t="shared" si="17"/>
        <v>0</v>
      </c>
      <c r="AA26" t="b">
        <f t="shared" si="17"/>
        <v>0</v>
      </c>
    </row>
    <row r="27" spans="1:27" ht="14.25" thickBot="1">
      <c r="A27" s="21" t="b">
        <f t="shared" si="16"/>
        <v>0</v>
      </c>
      <c r="B27" s="21"/>
      <c r="C27" s="21" t="b">
        <f t="shared" si="16"/>
        <v>0</v>
      </c>
      <c r="D27" s="21"/>
      <c r="E27" s="21" t="b">
        <f t="shared" si="16"/>
        <v>0</v>
      </c>
      <c r="F27" s="21"/>
      <c r="G27" s="24" t="b">
        <f t="shared" si="16"/>
        <v>0</v>
      </c>
      <c r="H27" s="13"/>
      <c r="I27" s="14" t="b">
        <v>0</v>
      </c>
      <c r="J27" s="14"/>
      <c r="K27" s="14" t="b">
        <v>0</v>
      </c>
      <c r="L27" s="14"/>
      <c r="M27" s="14" t="b">
        <v>0</v>
      </c>
      <c r="N27" s="14"/>
      <c r="O27" s="14" t="b">
        <v>0</v>
      </c>
      <c r="P27" s="14"/>
      <c r="Q27" s="14" t="b">
        <v>0</v>
      </c>
      <c r="R27" s="14"/>
      <c r="S27" s="15" t="b">
        <v>0</v>
      </c>
      <c r="T27" s="25"/>
      <c r="U27" s="21" t="b">
        <f t="shared" si="17"/>
        <v>0</v>
      </c>
      <c r="V27" s="21"/>
      <c r="W27" s="21" t="b">
        <f t="shared" si="17"/>
        <v>0</v>
      </c>
      <c r="X27" s="21"/>
      <c r="Y27" s="21" t="b">
        <f t="shared" si="17"/>
        <v>0</v>
      </c>
      <c r="Z27" s="21"/>
      <c r="AA27" s="21" t="b">
        <f t="shared" si="17"/>
        <v>0</v>
      </c>
    </row>
    <row r="28" spans="1:27">
      <c r="A28" t="b">
        <f>M17</f>
        <v>0</v>
      </c>
      <c r="C28" t="b">
        <f>O17</f>
        <v>0</v>
      </c>
      <c r="E28" t="b">
        <f>Q17</f>
        <v>0</v>
      </c>
      <c r="G28" s="20" t="b">
        <f>S17</f>
        <v>0</v>
      </c>
      <c r="I28" t="b">
        <f>I17</f>
        <v>0</v>
      </c>
      <c r="K28" t="b">
        <f>K17</f>
        <v>0</v>
      </c>
      <c r="M28" t="b">
        <f>M17</f>
        <v>0</v>
      </c>
      <c r="O28" t="b">
        <f>O17</f>
        <v>0</v>
      </c>
      <c r="Q28" t="b">
        <f>Q17</f>
        <v>0</v>
      </c>
      <c r="S28" s="26" t="b">
        <f>S17</f>
        <v>0</v>
      </c>
      <c r="U28" t="b">
        <f>I17</f>
        <v>0</v>
      </c>
      <c r="W28" t="b">
        <f>K17</f>
        <v>0</v>
      </c>
      <c r="Y28" t="b">
        <f>M17</f>
        <v>0</v>
      </c>
      <c r="AA28" t="b">
        <f>O17</f>
        <v>0</v>
      </c>
    </row>
    <row r="29" spans="1:27">
      <c r="A29" t="b">
        <f t="shared" ref="A29:G33" si="18">M18</f>
        <v>0</v>
      </c>
      <c r="C29" t="b">
        <f t="shared" si="18"/>
        <v>0</v>
      </c>
      <c r="E29" t="b">
        <f t="shared" si="18"/>
        <v>0</v>
      </c>
      <c r="G29" s="20" t="b">
        <f t="shared" si="18"/>
        <v>0</v>
      </c>
      <c r="I29" t="b">
        <f t="shared" ref="I29:I33" si="19">I18</f>
        <v>0</v>
      </c>
      <c r="K29" t="b">
        <f t="shared" ref="K29:K33" si="20">K18</f>
        <v>0</v>
      </c>
      <c r="M29" t="b">
        <f t="shared" ref="M29:M33" si="21">M18</f>
        <v>0</v>
      </c>
      <c r="O29" t="b">
        <f t="shared" ref="O29:O33" si="22">O18</f>
        <v>0</v>
      </c>
      <c r="Q29" t="b">
        <f t="shared" ref="Q29:Q33" si="23">Q18</f>
        <v>0</v>
      </c>
      <c r="S29" s="20" t="b">
        <f t="shared" ref="S29:S33" si="24">S18</f>
        <v>0</v>
      </c>
      <c r="U29" t="b">
        <f t="shared" ref="U29:AA33" si="25">I18</f>
        <v>0</v>
      </c>
      <c r="W29" t="b">
        <f t="shared" si="25"/>
        <v>0</v>
      </c>
      <c r="Y29" t="b">
        <f t="shared" si="25"/>
        <v>0</v>
      </c>
      <c r="AA29" t="b">
        <f t="shared" si="25"/>
        <v>0</v>
      </c>
    </row>
    <row r="30" spans="1:27">
      <c r="A30" t="b">
        <f t="shared" si="18"/>
        <v>0</v>
      </c>
      <c r="C30" t="b">
        <f t="shared" si="18"/>
        <v>0</v>
      </c>
      <c r="E30" t="b">
        <f t="shared" si="18"/>
        <v>0</v>
      </c>
      <c r="G30" s="20" t="b">
        <f t="shared" si="18"/>
        <v>0</v>
      </c>
      <c r="I30" t="b">
        <f t="shared" si="19"/>
        <v>0</v>
      </c>
      <c r="K30" t="b">
        <f t="shared" si="20"/>
        <v>0</v>
      </c>
      <c r="M30" t="b">
        <f t="shared" si="21"/>
        <v>0</v>
      </c>
      <c r="O30" t="b">
        <f t="shared" si="22"/>
        <v>0</v>
      </c>
      <c r="Q30" t="b">
        <f t="shared" si="23"/>
        <v>0</v>
      </c>
      <c r="S30" s="20" t="b">
        <f t="shared" si="24"/>
        <v>0</v>
      </c>
      <c r="U30" t="b">
        <f t="shared" si="25"/>
        <v>0</v>
      </c>
      <c r="W30" t="b">
        <f t="shared" si="25"/>
        <v>0</v>
      </c>
      <c r="Y30" t="b">
        <f t="shared" si="25"/>
        <v>0</v>
      </c>
      <c r="AA30" t="b">
        <f t="shared" si="25"/>
        <v>0</v>
      </c>
    </row>
    <row r="31" spans="1:27">
      <c r="A31" t="b">
        <f t="shared" si="18"/>
        <v>0</v>
      </c>
      <c r="C31" t="b">
        <f t="shared" si="18"/>
        <v>0</v>
      </c>
      <c r="E31" t="b">
        <f t="shared" si="18"/>
        <v>0</v>
      </c>
      <c r="G31" s="20" t="b">
        <f t="shared" si="18"/>
        <v>0</v>
      </c>
      <c r="I31" t="b">
        <f t="shared" si="19"/>
        <v>1</v>
      </c>
      <c r="K31" t="b">
        <f t="shared" si="20"/>
        <v>0</v>
      </c>
      <c r="M31" t="b">
        <f t="shared" si="21"/>
        <v>0</v>
      </c>
      <c r="O31" t="b">
        <f t="shared" si="22"/>
        <v>0</v>
      </c>
      <c r="Q31" t="b">
        <f t="shared" si="23"/>
        <v>0</v>
      </c>
      <c r="S31" s="20" t="b">
        <f t="shared" si="24"/>
        <v>0</v>
      </c>
      <c r="U31" t="b">
        <f t="shared" si="25"/>
        <v>1</v>
      </c>
      <c r="W31" t="b">
        <f t="shared" si="25"/>
        <v>0</v>
      </c>
      <c r="Y31" t="b">
        <f t="shared" si="25"/>
        <v>0</v>
      </c>
      <c r="AA31" t="b">
        <f t="shared" si="25"/>
        <v>0</v>
      </c>
    </row>
    <row r="32" spans="1:27">
      <c r="A32" t="b">
        <f t="shared" si="18"/>
        <v>0</v>
      </c>
      <c r="C32" t="b">
        <f t="shared" si="18"/>
        <v>0</v>
      </c>
      <c r="E32" t="b">
        <f t="shared" si="18"/>
        <v>0</v>
      </c>
      <c r="G32" s="20" t="b">
        <f t="shared" si="18"/>
        <v>0</v>
      </c>
      <c r="I32" t="b">
        <f t="shared" si="19"/>
        <v>0</v>
      </c>
      <c r="K32" t="b">
        <f t="shared" si="20"/>
        <v>0</v>
      </c>
      <c r="M32" t="b">
        <f t="shared" si="21"/>
        <v>0</v>
      </c>
      <c r="O32" t="b">
        <f t="shared" si="22"/>
        <v>0</v>
      </c>
      <c r="Q32" t="b">
        <f t="shared" si="23"/>
        <v>0</v>
      </c>
      <c r="S32" s="20" t="b">
        <f t="shared" si="24"/>
        <v>0</v>
      </c>
      <c r="U32" t="b">
        <f t="shared" si="25"/>
        <v>0</v>
      </c>
      <c r="W32" t="b">
        <f t="shared" si="25"/>
        <v>0</v>
      </c>
      <c r="Y32" t="b">
        <f t="shared" si="25"/>
        <v>0</v>
      </c>
      <c r="AA32" t="b">
        <f t="shared" si="25"/>
        <v>0</v>
      </c>
    </row>
    <row r="33" spans="1:27">
      <c r="A33" t="b">
        <f t="shared" si="18"/>
        <v>0</v>
      </c>
      <c r="C33" t="b">
        <f t="shared" si="18"/>
        <v>0</v>
      </c>
      <c r="E33" t="b">
        <f t="shared" si="18"/>
        <v>0</v>
      </c>
      <c r="G33" s="20" t="b">
        <f t="shared" si="18"/>
        <v>0</v>
      </c>
      <c r="I33" t="b">
        <f t="shared" si="19"/>
        <v>0</v>
      </c>
      <c r="K33" t="b">
        <f t="shared" si="20"/>
        <v>0</v>
      </c>
      <c r="M33" t="b">
        <f t="shared" si="21"/>
        <v>0</v>
      </c>
      <c r="O33" t="b">
        <f t="shared" si="22"/>
        <v>0</v>
      </c>
      <c r="Q33" t="b">
        <f t="shared" si="23"/>
        <v>0</v>
      </c>
      <c r="S33" s="20" t="b">
        <f t="shared" si="24"/>
        <v>0</v>
      </c>
      <c r="U33" t="b">
        <f t="shared" si="25"/>
        <v>0</v>
      </c>
      <c r="W33" t="b">
        <f t="shared" si="25"/>
        <v>0</v>
      </c>
      <c r="Y33" t="b">
        <f t="shared" si="25"/>
        <v>0</v>
      </c>
      <c r="AA33" t="b">
        <f t="shared" si="25"/>
        <v>0</v>
      </c>
    </row>
    <row r="35" spans="1:27">
      <c r="A35" t="s">
        <v>17</v>
      </c>
    </row>
    <row r="36" spans="1:27">
      <c r="A36">
        <v>2</v>
      </c>
      <c r="B36">
        <v>1</v>
      </c>
      <c r="C36">
        <v>36</v>
      </c>
    </row>
    <row r="37" spans="1:27">
      <c r="A37">
        <v>3</v>
      </c>
      <c r="B37">
        <v>2</v>
      </c>
      <c r="C37">
        <f>C36-B36</f>
        <v>35</v>
      </c>
    </row>
    <row r="38" spans="1:27">
      <c r="A38">
        <v>4</v>
      </c>
      <c r="B38">
        <v>3</v>
      </c>
      <c r="C38">
        <f t="shared" ref="C38:C46" si="26">C37-B37</f>
        <v>33</v>
      </c>
    </row>
    <row r="39" spans="1:27">
      <c r="A39">
        <v>5</v>
      </c>
      <c r="B39">
        <v>4</v>
      </c>
      <c r="C39">
        <f t="shared" si="26"/>
        <v>30</v>
      </c>
    </row>
    <row r="40" spans="1:27">
      <c r="A40">
        <v>6</v>
      </c>
      <c r="B40">
        <v>5</v>
      </c>
      <c r="C40">
        <f t="shared" si="26"/>
        <v>26</v>
      </c>
    </row>
    <row r="41" spans="1:27">
      <c r="A41">
        <v>7</v>
      </c>
      <c r="B41">
        <v>6</v>
      </c>
      <c r="C41">
        <f t="shared" si="26"/>
        <v>21</v>
      </c>
    </row>
    <row r="42" spans="1:27">
      <c r="A42">
        <v>8</v>
      </c>
      <c r="B42">
        <v>5</v>
      </c>
      <c r="C42">
        <f t="shared" si="26"/>
        <v>15</v>
      </c>
    </row>
    <row r="43" spans="1:27">
      <c r="A43">
        <v>9</v>
      </c>
      <c r="B43">
        <v>4</v>
      </c>
      <c r="C43">
        <f t="shared" si="26"/>
        <v>10</v>
      </c>
    </row>
    <row r="44" spans="1:27">
      <c r="A44">
        <v>10</v>
      </c>
      <c r="B44">
        <v>3</v>
      </c>
      <c r="C44">
        <f t="shared" si="26"/>
        <v>6</v>
      </c>
    </row>
    <row r="45" spans="1:27">
      <c r="A45">
        <v>11</v>
      </c>
      <c r="B45">
        <v>2</v>
      </c>
      <c r="C45">
        <f t="shared" si="26"/>
        <v>3</v>
      </c>
    </row>
    <row r="46" spans="1:27">
      <c r="A46">
        <v>12</v>
      </c>
      <c r="B46">
        <v>1</v>
      </c>
      <c r="C46">
        <f t="shared" si="26"/>
        <v>1</v>
      </c>
    </row>
  </sheetData>
  <phoneticPr fontId="1"/>
  <conditionalFormatting sqref="C2 G9 C9 E9 F2:F9 G2 D2:D9 E2 B2:B9 A2 A9">
    <cfRule type="expression" dxfId="1" priority="2">
      <formula>A2=5</formula>
    </cfRule>
  </conditionalFormatting>
  <conditionalFormatting sqref="B1">
    <cfRule type="expression" dxfId="0" priority="1">
      <formula>B1=5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70"/>
  <sheetViews>
    <sheetView topLeftCell="A55" workbookViewId="0">
      <selection activeCell="A65" sqref="A65:A70"/>
    </sheetView>
  </sheetViews>
  <sheetFormatPr defaultRowHeight="13.5"/>
  <cols>
    <col min="1" max="1" width="25.5" bestFit="1" customWidth="1"/>
    <col min="2" max="2" width="50.125" bestFit="1" customWidth="1"/>
    <col min="3" max="3" width="50.125" customWidth="1"/>
    <col min="4" max="4" width="37.25" bestFit="1" customWidth="1"/>
    <col min="5" max="5" width="74.875" bestFit="1" customWidth="1"/>
    <col min="13" max="14" width="19.625" bestFit="1" customWidth="1"/>
  </cols>
  <sheetData>
    <row r="1" spans="1:14" ht="18.75">
      <c r="A1" t="s">
        <v>303</v>
      </c>
      <c r="B1" t="s">
        <v>368</v>
      </c>
      <c r="C1" t="s">
        <v>1564</v>
      </c>
      <c r="D1" t="s">
        <v>745</v>
      </c>
      <c r="E1" s="101" t="s">
        <v>1523</v>
      </c>
      <c r="M1" s="104" t="s">
        <v>122</v>
      </c>
      <c r="N1" s="104" t="s">
        <v>1580</v>
      </c>
    </row>
    <row r="2" spans="1:14" ht="17.25">
      <c r="A2" t="s">
        <v>304</v>
      </c>
      <c r="B2" t="s">
        <v>342</v>
      </c>
      <c r="C2" t="s">
        <v>342</v>
      </c>
      <c r="D2" t="s">
        <v>745</v>
      </c>
      <c r="E2" t="s">
        <v>1513</v>
      </c>
      <c r="H2" t="s">
        <v>303</v>
      </c>
      <c r="J2" t="s">
        <v>415</v>
      </c>
      <c r="K2" t="s">
        <v>491</v>
      </c>
      <c r="L2" t="str">
        <f>IFERROR(VLOOKUP(IF(キャラシ!O12="",キャラシ!E12,キャラシ!O12),ryugi!A1:E70,5,FALSE),"")</f>
        <v/>
      </c>
      <c r="M2" s="103" t="s">
        <v>1569</v>
      </c>
      <c r="N2" s="103" t="s">
        <v>1574</v>
      </c>
    </row>
    <row r="3" spans="1:14" ht="17.25">
      <c r="A3" t="s">
        <v>305</v>
      </c>
      <c r="B3" t="s">
        <v>343</v>
      </c>
      <c r="C3" t="s">
        <v>343</v>
      </c>
      <c r="D3" t="s">
        <v>751</v>
      </c>
      <c r="E3" t="s">
        <v>1514</v>
      </c>
      <c r="H3" t="s">
        <v>308</v>
      </c>
      <c r="J3" t="s">
        <v>416</v>
      </c>
      <c r="K3" t="s">
        <v>492</v>
      </c>
      <c r="M3" s="103" t="s">
        <v>1568</v>
      </c>
      <c r="N3" s="103" t="s">
        <v>1575</v>
      </c>
    </row>
    <row r="4" spans="1:14" ht="17.25">
      <c r="A4" t="s">
        <v>306</v>
      </c>
      <c r="B4" t="s">
        <v>368</v>
      </c>
      <c r="C4" t="s">
        <v>368</v>
      </c>
      <c r="D4" t="s">
        <v>751</v>
      </c>
      <c r="E4" t="s">
        <v>1515</v>
      </c>
      <c r="H4" t="s">
        <v>313</v>
      </c>
      <c r="J4" t="s">
        <v>417</v>
      </c>
      <c r="M4" s="103" t="s">
        <v>1570</v>
      </c>
      <c r="N4" s="103" t="s">
        <v>1576</v>
      </c>
    </row>
    <row r="5" spans="1:14" ht="17.25">
      <c r="A5" t="s">
        <v>307</v>
      </c>
      <c r="B5" t="s">
        <v>344</v>
      </c>
      <c r="C5" t="s">
        <v>344</v>
      </c>
      <c r="D5" t="s">
        <v>751</v>
      </c>
      <c r="E5" t="s">
        <v>1516</v>
      </c>
      <c r="H5" t="s">
        <v>321</v>
      </c>
      <c r="J5" t="s">
        <v>418</v>
      </c>
      <c r="M5" s="103" t="s">
        <v>1571</v>
      </c>
      <c r="N5" s="103" t="s">
        <v>1577</v>
      </c>
    </row>
    <row r="6" spans="1:14" ht="17.25">
      <c r="A6" t="s">
        <v>308</v>
      </c>
      <c r="B6" t="s">
        <v>367</v>
      </c>
      <c r="C6" t="s">
        <v>1565</v>
      </c>
      <c r="D6" t="s">
        <v>746</v>
      </c>
      <c r="E6" t="s">
        <v>1523</v>
      </c>
      <c r="H6" t="s">
        <v>326</v>
      </c>
      <c r="J6" t="s">
        <v>419</v>
      </c>
      <c r="M6" s="103" t="s">
        <v>1572</v>
      </c>
      <c r="N6" s="103" t="s">
        <v>1578</v>
      </c>
    </row>
    <row r="7" spans="1:14" ht="17.25">
      <c r="A7" t="s">
        <v>309</v>
      </c>
      <c r="B7" t="s">
        <v>345</v>
      </c>
      <c r="C7" t="s">
        <v>345</v>
      </c>
      <c r="D7" t="s">
        <v>752</v>
      </c>
      <c r="E7" t="s">
        <v>1517</v>
      </c>
      <c r="H7" t="s">
        <v>331</v>
      </c>
      <c r="J7" t="s">
        <v>420</v>
      </c>
      <c r="M7" s="103" t="s">
        <v>1573</v>
      </c>
      <c r="N7" s="103" t="s">
        <v>1579</v>
      </c>
    </row>
    <row r="8" spans="1:14">
      <c r="A8" t="s">
        <v>310</v>
      </c>
      <c r="B8" t="s">
        <v>346</v>
      </c>
      <c r="C8" t="s">
        <v>346</v>
      </c>
      <c r="D8" t="s">
        <v>753</v>
      </c>
      <c r="E8" t="s">
        <v>1518</v>
      </c>
      <c r="H8" t="s">
        <v>370</v>
      </c>
    </row>
    <row r="9" spans="1:14">
      <c r="A9" t="s">
        <v>311</v>
      </c>
      <c r="B9" t="s">
        <v>347</v>
      </c>
      <c r="C9" t="s">
        <v>347</v>
      </c>
      <c r="D9" t="s">
        <v>746</v>
      </c>
      <c r="E9" t="s">
        <v>1519</v>
      </c>
      <c r="H9" t="s">
        <v>371</v>
      </c>
    </row>
    <row r="10" spans="1:14">
      <c r="A10" t="s">
        <v>312</v>
      </c>
      <c r="B10" t="s">
        <v>348</v>
      </c>
      <c r="C10" t="s">
        <v>348</v>
      </c>
      <c r="D10" t="s">
        <v>746</v>
      </c>
      <c r="E10" t="s">
        <v>1520</v>
      </c>
      <c r="H10" t="s">
        <v>372</v>
      </c>
    </row>
    <row r="11" spans="1:14">
      <c r="A11" t="s">
        <v>313</v>
      </c>
      <c r="B11" t="s">
        <v>352</v>
      </c>
      <c r="C11" t="s">
        <v>352</v>
      </c>
      <c r="D11" t="s">
        <v>747</v>
      </c>
      <c r="E11" t="s">
        <v>1523</v>
      </c>
      <c r="H11" t="s">
        <v>373</v>
      </c>
    </row>
    <row r="12" spans="1:14">
      <c r="A12" t="s">
        <v>314</v>
      </c>
      <c r="B12" t="s">
        <v>349</v>
      </c>
      <c r="C12" t="s">
        <v>349</v>
      </c>
      <c r="D12" t="s">
        <v>754</v>
      </c>
      <c r="E12" t="s">
        <v>1521</v>
      </c>
      <c r="H12" t="s">
        <v>374</v>
      </c>
    </row>
    <row r="13" spans="1:14">
      <c r="A13" t="s">
        <v>315</v>
      </c>
      <c r="B13" t="s">
        <v>350</v>
      </c>
      <c r="C13" t="s">
        <v>350</v>
      </c>
      <c r="D13" t="s">
        <v>755</v>
      </c>
      <c r="E13" t="s">
        <v>1522</v>
      </c>
      <c r="H13" t="s">
        <v>375</v>
      </c>
    </row>
    <row r="14" spans="1:14">
      <c r="A14" t="s">
        <v>316</v>
      </c>
      <c r="B14" t="s">
        <v>351</v>
      </c>
      <c r="C14" t="s">
        <v>351</v>
      </c>
      <c r="D14" t="s">
        <v>756</v>
      </c>
      <c r="E14" t="s">
        <v>1512</v>
      </c>
      <c r="H14" t="s">
        <v>376</v>
      </c>
    </row>
    <row r="15" spans="1:14">
      <c r="A15" t="s">
        <v>317</v>
      </c>
      <c r="B15" t="s">
        <v>352</v>
      </c>
      <c r="C15" t="s">
        <v>352</v>
      </c>
      <c r="D15" t="s">
        <v>751</v>
      </c>
      <c r="E15" t="s">
        <v>1524</v>
      </c>
      <c r="H15" t="s">
        <v>377</v>
      </c>
    </row>
    <row r="16" spans="1:14">
      <c r="A16" t="s">
        <v>318</v>
      </c>
      <c r="B16" t="s">
        <v>352</v>
      </c>
      <c r="C16" t="s">
        <v>352</v>
      </c>
      <c r="D16" t="s">
        <v>751</v>
      </c>
      <c r="E16" t="s">
        <v>1525</v>
      </c>
      <c r="H16" t="s">
        <v>378</v>
      </c>
    </row>
    <row r="17" spans="1:8">
      <c r="A17" t="s">
        <v>319</v>
      </c>
      <c r="B17" t="s">
        <v>352</v>
      </c>
      <c r="C17" t="s">
        <v>352</v>
      </c>
      <c r="D17" t="s">
        <v>751</v>
      </c>
      <c r="E17" t="s">
        <v>1526</v>
      </c>
      <c r="H17" t="s">
        <v>379</v>
      </c>
    </row>
    <row r="18" spans="1:8">
      <c r="A18" t="s">
        <v>320</v>
      </c>
      <c r="B18" t="s">
        <v>353</v>
      </c>
      <c r="C18" t="s">
        <v>353</v>
      </c>
      <c r="D18" t="s">
        <v>757</v>
      </c>
      <c r="E18" t="s">
        <v>1527</v>
      </c>
      <c r="H18" t="s">
        <v>380</v>
      </c>
    </row>
    <row r="19" spans="1:8">
      <c r="A19" t="s">
        <v>1497</v>
      </c>
      <c r="B19" t="s">
        <v>1498</v>
      </c>
      <c r="C19" t="s">
        <v>1498</v>
      </c>
      <c r="D19" t="s">
        <v>1529</v>
      </c>
      <c r="E19" t="s">
        <v>1528</v>
      </c>
      <c r="H19" t="s">
        <v>381</v>
      </c>
    </row>
    <row r="20" spans="1:8">
      <c r="A20" t="s">
        <v>321</v>
      </c>
      <c r="B20" t="s">
        <v>354</v>
      </c>
      <c r="C20" t="s">
        <v>354</v>
      </c>
      <c r="D20" t="s">
        <v>748</v>
      </c>
      <c r="E20" t="s">
        <v>1523</v>
      </c>
      <c r="H20" t="s">
        <v>382</v>
      </c>
    </row>
    <row r="21" spans="1:8">
      <c r="A21" t="s">
        <v>322</v>
      </c>
      <c r="B21" t="s">
        <v>357</v>
      </c>
      <c r="C21" t="s">
        <v>357</v>
      </c>
      <c r="D21" t="s">
        <v>758</v>
      </c>
      <c r="E21" t="s">
        <v>1530</v>
      </c>
      <c r="H21" t="s">
        <v>383</v>
      </c>
    </row>
    <row r="22" spans="1:8">
      <c r="A22" t="s">
        <v>323</v>
      </c>
      <c r="B22" t="s">
        <v>356</v>
      </c>
      <c r="C22" t="s">
        <v>356</v>
      </c>
      <c r="D22" t="s">
        <v>759</v>
      </c>
      <c r="E22" t="s">
        <v>1531</v>
      </c>
      <c r="H22" t="s">
        <v>384</v>
      </c>
    </row>
    <row r="23" spans="1:8">
      <c r="A23" t="s">
        <v>324</v>
      </c>
      <c r="B23" t="s">
        <v>354</v>
      </c>
      <c r="C23" t="s">
        <v>354</v>
      </c>
      <c r="D23" t="s">
        <v>760</v>
      </c>
      <c r="E23" t="s">
        <v>1532</v>
      </c>
      <c r="H23" t="s">
        <v>385</v>
      </c>
    </row>
    <row r="24" spans="1:8">
      <c r="A24" t="s">
        <v>325</v>
      </c>
      <c r="B24" t="s">
        <v>355</v>
      </c>
      <c r="C24" t="s">
        <v>355</v>
      </c>
      <c r="D24" t="s">
        <v>751</v>
      </c>
      <c r="E24" t="s">
        <v>1533</v>
      </c>
      <c r="H24" t="s">
        <v>386</v>
      </c>
    </row>
    <row r="25" spans="1:8">
      <c r="A25" t="s">
        <v>326</v>
      </c>
      <c r="B25" t="s">
        <v>358</v>
      </c>
      <c r="C25" t="s">
        <v>1566</v>
      </c>
      <c r="D25" t="s">
        <v>749</v>
      </c>
      <c r="E25" t="s">
        <v>1523</v>
      </c>
      <c r="H25" t="s">
        <v>387</v>
      </c>
    </row>
    <row r="26" spans="1:8">
      <c r="A26" t="s">
        <v>327</v>
      </c>
      <c r="B26" t="s">
        <v>359</v>
      </c>
      <c r="C26" t="s">
        <v>359</v>
      </c>
      <c r="D26" t="s">
        <v>749</v>
      </c>
      <c r="E26" t="s">
        <v>1534</v>
      </c>
      <c r="H26" t="s">
        <v>388</v>
      </c>
    </row>
    <row r="27" spans="1:8">
      <c r="A27" t="s">
        <v>328</v>
      </c>
      <c r="B27" t="s">
        <v>360</v>
      </c>
      <c r="C27" t="s">
        <v>360</v>
      </c>
      <c r="D27" t="s">
        <v>751</v>
      </c>
      <c r="E27" t="s">
        <v>1512</v>
      </c>
      <c r="H27" t="s">
        <v>389</v>
      </c>
    </row>
    <row r="28" spans="1:8">
      <c r="A28" t="s">
        <v>329</v>
      </c>
      <c r="B28" t="s">
        <v>361</v>
      </c>
      <c r="C28" t="s">
        <v>361</v>
      </c>
      <c r="D28" t="s">
        <v>750</v>
      </c>
      <c r="E28" t="s">
        <v>1535</v>
      </c>
      <c r="H28" t="s">
        <v>390</v>
      </c>
    </row>
    <row r="29" spans="1:8">
      <c r="A29" t="s">
        <v>330</v>
      </c>
      <c r="B29" t="s">
        <v>362</v>
      </c>
      <c r="C29" t="s">
        <v>362</v>
      </c>
      <c r="D29" t="s">
        <v>761</v>
      </c>
      <c r="E29" t="s">
        <v>1536</v>
      </c>
      <c r="H29" t="s">
        <v>391</v>
      </c>
    </row>
    <row r="30" spans="1:8">
      <c r="A30" t="s">
        <v>331</v>
      </c>
      <c r="B30" t="s">
        <v>369</v>
      </c>
      <c r="C30" t="s">
        <v>1567</v>
      </c>
      <c r="D30" t="s">
        <v>750</v>
      </c>
      <c r="E30" t="s">
        <v>1541</v>
      </c>
      <c r="H30" t="s">
        <v>336</v>
      </c>
    </row>
    <row r="31" spans="1:8">
      <c r="A31" t="s">
        <v>332</v>
      </c>
      <c r="B31" t="s">
        <v>363</v>
      </c>
      <c r="C31" t="s">
        <v>363</v>
      </c>
      <c r="D31" t="s">
        <v>762</v>
      </c>
      <c r="E31" t="s">
        <v>1537</v>
      </c>
      <c r="G31" t="str">
        <f>IF(キャラシ!$E$12=ryugi!$A$1,ryugi!$A2,IF(キャラシ!$E$12=ryugi!$A$6,ryugi!$A7,IF(キャラシ!$E$12=ryugi!$A$11,ryugi!$A12,IF(キャラシ!$E$12=ryugi!$A$20,ryugi!$A21,IF(キャラシ!$E$12=ryugi!$A$25,ryugi!$A26,IF(キャラシ!$E$12=ryugi!$A$30,ryugi!$A31,""))))))</f>
        <v/>
      </c>
      <c r="H31" t="s">
        <v>337</v>
      </c>
    </row>
    <row r="32" spans="1:8">
      <c r="A32" t="s">
        <v>333</v>
      </c>
      <c r="B32" t="s">
        <v>364</v>
      </c>
      <c r="C32" t="s">
        <v>364</v>
      </c>
      <c r="D32" t="s">
        <v>763</v>
      </c>
      <c r="E32" t="s">
        <v>1538</v>
      </c>
      <c r="G32" t="str">
        <f>IF(キャラシ!$E$12=ryugi!$A$1,ryugi!$A3,IF(キャラシ!$E$12=ryugi!$A$6,ryugi!$A8,IF(キャラシ!$E$12=ryugi!$A$11,ryugi!$A13,IF(キャラシ!$E$12=ryugi!$A$20,ryugi!$A22,IF(キャラシ!$E$12=ryugi!$A$25,ryugi!$A27,IF(キャラシ!$E$12=ryugi!$A$30,ryugi!$A32,""))))))</f>
        <v/>
      </c>
      <c r="H32" t="s">
        <v>338</v>
      </c>
    </row>
    <row r="33" spans="1:8">
      <c r="A33" t="s">
        <v>334</v>
      </c>
      <c r="B33" t="s">
        <v>365</v>
      </c>
      <c r="C33" t="s">
        <v>365</v>
      </c>
      <c r="D33" t="s">
        <v>764</v>
      </c>
      <c r="E33" t="s">
        <v>1539</v>
      </c>
      <c r="G33" t="str">
        <f>IF(キャラシ!$E$12=ryugi!$A$1,ryugi!$A4,IF(キャラシ!$E$12=ryugi!$A$6,ryugi!$A9,IF(キャラシ!$E$12=ryugi!$A$11,ryugi!$A14,IF(キャラシ!$E$12=ryugi!$A$20,ryugi!$A23,IF(キャラシ!$E$12=ryugi!$A$25,ryugi!$A28,IF(キャラシ!$E$12=ryugi!$A$30,ryugi!$A33,""))))))</f>
        <v/>
      </c>
      <c r="H33" t="s">
        <v>339</v>
      </c>
    </row>
    <row r="34" spans="1:8">
      <c r="A34" t="s">
        <v>335</v>
      </c>
      <c r="B34" t="s">
        <v>366</v>
      </c>
      <c r="C34" t="s">
        <v>366</v>
      </c>
      <c r="D34" t="s">
        <v>750</v>
      </c>
      <c r="E34" t="s">
        <v>1540</v>
      </c>
      <c r="G34" t="str">
        <f>IF(キャラシ!$E$12=ryugi!$A$1,ryugi!$A5,IF(キャラシ!$E$12=ryugi!$A$6,ryugi!$A10,IF(キャラシ!$E$12=ryugi!$A$11,ryugi!$A15,IF(キャラシ!$E$12=ryugi!$A$20,ryugi!$A24,IF(キャラシ!$E$12=ryugi!$A$25,ryugi!$A29,IF(キャラシ!$E$12=ryugi!$A$30,ryugi!$A34,""))))))</f>
        <v/>
      </c>
      <c r="H34" t="s">
        <v>340</v>
      </c>
    </row>
    <row r="35" spans="1:8">
      <c r="A35" t="s">
        <v>336</v>
      </c>
      <c r="B35" t="s">
        <v>19</v>
      </c>
      <c r="C35" t="s">
        <v>19</v>
      </c>
      <c r="D35" t="s">
        <v>778</v>
      </c>
      <c r="G35" t="str">
        <f>IF(キャラシ!$E$12=ryugi!$A$1,ryugi!$A65,IF(キャラシ!$E$12=ryugi!$A$6,ryugi!$A66,IF(キャラシ!$E$12=ryugi!$A$11,ryugi!$A16,IF(キャラシ!$E$12=ryugi!$A$20,ryugi!$A68,IF(キャラシ!$E$12=ryugi!$A$25,ryugi!$A69,IF(キャラシ!$E$12=ryugi!$A$30,ryugi!$A70,""))))))</f>
        <v/>
      </c>
      <c r="H35" t="s">
        <v>341</v>
      </c>
    </row>
    <row r="36" spans="1:8">
      <c r="A36" t="s">
        <v>337</v>
      </c>
      <c r="B36" t="s">
        <v>19</v>
      </c>
      <c r="C36" t="s">
        <v>19</v>
      </c>
      <c r="D36" t="s">
        <v>778</v>
      </c>
      <c r="G36" t="str">
        <f>IF(キャラシ!$E$12=ryugi!$A$11,ryugi!$A17,"")</f>
        <v/>
      </c>
      <c r="H36" t="s">
        <v>1495</v>
      </c>
    </row>
    <row r="37" spans="1:8">
      <c r="A37" t="s">
        <v>338</v>
      </c>
      <c r="B37" t="s">
        <v>19</v>
      </c>
      <c r="C37" t="s">
        <v>19</v>
      </c>
      <c r="D37" t="s">
        <v>778</v>
      </c>
      <c r="G37" t="str">
        <f>IF(キャラシ!$E$12=ryugi!$A$11,ryugi!$A18,"")</f>
        <v/>
      </c>
      <c r="H37" t="s">
        <v>1496</v>
      </c>
    </row>
    <row r="38" spans="1:8">
      <c r="A38" t="s">
        <v>339</v>
      </c>
      <c r="B38" t="s">
        <v>19</v>
      </c>
      <c r="C38" t="s">
        <v>19</v>
      </c>
      <c r="D38" t="s">
        <v>778</v>
      </c>
      <c r="G38" t="str">
        <f>IF(キャラシ!$E$12=ryugi!$A$11,ryugi!$A19,"")</f>
        <v/>
      </c>
    </row>
    <row r="39" spans="1:8">
      <c r="A39" t="s">
        <v>340</v>
      </c>
      <c r="B39" t="s">
        <v>19</v>
      </c>
      <c r="C39" t="s">
        <v>19</v>
      </c>
      <c r="D39" t="s">
        <v>778</v>
      </c>
      <c r="G39" t="str">
        <f>IF(キャラシ!$E$12=ryugi!$A$11,ryugi!$A67,"")</f>
        <v/>
      </c>
    </row>
    <row r="40" spans="1:8">
      <c r="A40" t="s">
        <v>341</v>
      </c>
      <c r="B40" t="s">
        <v>19</v>
      </c>
      <c r="C40" t="s">
        <v>19</v>
      </c>
      <c r="D40" t="s">
        <v>778</v>
      </c>
    </row>
    <row r="41" spans="1:8">
      <c r="A41" t="s">
        <v>370</v>
      </c>
      <c r="B41" t="s">
        <v>392</v>
      </c>
      <c r="C41" t="s">
        <v>392</v>
      </c>
      <c r="D41" t="s">
        <v>765</v>
      </c>
      <c r="E41" t="s">
        <v>1548</v>
      </c>
    </row>
    <row r="42" spans="1:8">
      <c r="A42" t="s">
        <v>371</v>
      </c>
      <c r="B42" t="s">
        <v>393</v>
      </c>
      <c r="C42" t="s">
        <v>393</v>
      </c>
      <c r="D42" t="s">
        <v>766</v>
      </c>
      <c r="E42" t="s">
        <v>1548</v>
      </c>
    </row>
    <row r="43" spans="1:8">
      <c r="A43" t="s">
        <v>372</v>
      </c>
      <c r="B43" t="s">
        <v>394</v>
      </c>
      <c r="C43" t="s">
        <v>394</v>
      </c>
      <c r="D43" t="s">
        <v>767</v>
      </c>
      <c r="E43" t="s">
        <v>1549</v>
      </c>
    </row>
    <row r="44" spans="1:8">
      <c r="A44" t="s">
        <v>373</v>
      </c>
      <c r="B44" t="s">
        <v>395</v>
      </c>
      <c r="C44" t="s">
        <v>395</v>
      </c>
      <c r="D44" t="s">
        <v>768</v>
      </c>
      <c r="E44" t="s">
        <v>1550</v>
      </c>
    </row>
    <row r="45" spans="1:8">
      <c r="A45" t="s">
        <v>374</v>
      </c>
      <c r="B45" t="s">
        <v>396</v>
      </c>
      <c r="C45" t="s">
        <v>396</v>
      </c>
      <c r="D45" t="s">
        <v>769</v>
      </c>
      <c r="E45" t="s">
        <v>1548</v>
      </c>
    </row>
    <row r="46" spans="1:8">
      <c r="A46" t="s">
        <v>375</v>
      </c>
      <c r="B46" t="s">
        <v>397</v>
      </c>
      <c r="C46" t="s">
        <v>397</v>
      </c>
      <c r="D46" t="s">
        <v>770</v>
      </c>
      <c r="E46" t="s">
        <v>1548</v>
      </c>
    </row>
    <row r="47" spans="1:8">
      <c r="A47" t="s">
        <v>376</v>
      </c>
      <c r="B47" t="s">
        <v>398</v>
      </c>
      <c r="C47" t="s">
        <v>398</v>
      </c>
      <c r="D47" t="s">
        <v>770</v>
      </c>
      <c r="E47" t="s">
        <v>1548</v>
      </c>
    </row>
    <row r="48" spans="1:8">
      <c r="A48" t="s">
        <v>377</v>
      </c>
      <c r="B48" t="s">
        <v>399</v>
      </c>
      <c r="C48" t="s">
        <v>399</v>
      </c>
      <c r="D48" t="s">
        <v>768</v>
      </c>
      <c r="E48" t="s">
        <v>1551</v>
      </c>
    </row>
    <row r="49" spans="1:5">
      <c r="A49" t="s">
        <v>378</v>
      </c>
      <c r="B49" t="s">
        <v>400</v>
      </c>
      <c r="C49" t="s">
        <v>400</v>
      </c>
      <c r="D49" t="s">
        <v>751</v>
      </c>
      <c r="E49" t="s">
        <v>1550</v>
      </c>
    </row>
    <row r="50" spans="1:5">
      <c r="A50" t="s">
        <v>379</v>
      </c>
      <c r="B50" t="s">
        <v>401</v>
      </c>
      <c r="C50" t="s">
        <v>401</v>
      </c>
      <c r="D50" t="s">
        <v>771</v>
      </c>
      <c r="E50" t="s">
        <v>1552</v>
      </c>
    </row>
    <row r="51" spans="1:5">
      <c r="A51" t="s">
        <v>380</v>
      </c>
      <c r="B51" t="s">
        <v>402</v>
      </c>
      <c r="C51" t="s">
        <v>402</v>
      </c>
      <c r="D51" t="s">
        <v>772</v>
      </c>
      <c r="E51" t="s">
        <v>1553</v>
      </c>
    </row>
    <row r="52" spans="1:5">
      <c r="A52" t="s">
        <v>381</v>
      </c>
      <c r="B52" t="s">
        <v>403</v>
      </c>
      <c r="C52" t="s">
        <v>403</v>
      </c>
      <c r="D52" t="s">
        <v>773</v>
      </c>
      <c r="E52" t="s">
        <v>1554</v>
      </c>
    </row>
    <row r="53" spans="1:5">
      <c r="A53" t="s">
        <v>382</v>
      </c>
      <c r="B53" t="s">
        <v>404</v>
      </c>
      <c r="C53" t="s">
        <v>404</v>
      </c>
      <c r="D53" t="s">
        <v>774</v>
      </c>
      <c r="E53" t="s">
        <v>1555</v>
      </c>
    </row>
    <row r="54" spans="1:5">
      <c r="A54" t="s">
        <v>383</v>
      </c>
      <c r="B54" t="s">
        <v>405</v>
      </c>
      <c r="C54" t="s">
        <v>405</v>
      </c>
      <c r="D54" t="s">
        <v>775</v>
      </c>
      <c r="E54" t="s">
        <v>1556</v>
      </c>
    </row>
    <row r="55" spans="1:5">
      <c r="A55" t="s">
        <v>384</v>
      </c>
      <c r="B55" t="s">
        <v>406</v>
      </c>
      <c r="C55" t="s">
        <v>406</v>
      </c>
      <c r="D55" t="s">
        <v>776</v>
      </c>
      <c r="E55" t="s">
        <v>1557</v>
      </c>
    </row>
    <row r="56" spans="1:5">
      <c r="A56" t="s">
        <v>385</v>
      </c>
      <c r="B56" t="s">
        <v>407</v>
      </c>
      <c r="C56" t="s">
        <v>407</v>
      </c>
      <c r="D56" t="s">
        <v>773</v>
      </c>
      <c r="E56" t="s">
        <v>1558</v>
      </c>
    </row>
    <row r="57" spans="1:5">
      <c r="A57" t="s">
        <v>386</v>
      </c>
      <c r="B57" t="s">
        <v>408</v>
      </c>
      <c r="C57" t="s">
        <v>408</v>
      </c>
      <c r="D57" t="s">
        <v>777</v>
      </c>
      <c r="E57" t="s">
        <v>1559</v>
      </c>
    </row>
    <row r="58" spans="1:5">
      <c r="A58" t="s">
        <v>387</v>
      </c>
      <c r="B58" t="s">
        <v>409</v>
      </c>
      <c r="C58" t="s">
        <v>409</v>
      </c>
      <c r="D58" t="s">
        <v>751</v>
      </c>
      <c r="E58" t="s">
        <v>1548</v>
      </c>
    </row>
    <row r="59" spans="1:5">
      <c r="A59" t="s">
        <v>388</v>
      </c>
      <c r="B59" t="s">
        <v>410</v>
      </c>
      <c r="C59" t="s">
        <v>410</v>
      </c>
      <c r="D59" t="s">
        <v>751</v>
      </c>
      <c r="E59" t="s">
        <v>1560</v>
      </c>
    </row>
    <row r="60" spans="1:5">
      <c r="A60" t="s">
        <v>389</v>
      </c>
      <c r="B60" t="s">
        <v>411</v>
      </c>
      <c r="C60" t="s">
        <v>411</v>
      </c>
      <c r="D60" t="s">
        <v>751</v>
      </c>
      <c r="E60" t="s">
        <v>1561</v>
      </c>
    </row>
    <row r="61" spans="1:5">
      <c r="A61" t="s">
        <v>390</v>
      </c>
      <c r="B61" t="s">
        <v>412</v>
      </c>
      <c r="C61" t="s">
        <v>412</v>
      </c>
      <c r="D61" t="s">
        <v>751</v>
      </c>
      <c r="E61" t="s">
        <v>1562</v>
      </c>
    </row>
    <row r="62" spans="1:5">
      <c r="A62" t="s">
        <v>391</v>
      </c>
      <c r="B62" t="s">
        <v>413</v>
      </c>
      <c r="C62" t="s">
        <v>413</v>
      </c>
      <c r="D62" t="s">
        <v>751</v>
      </c>
      <c r="E62" t="s">
        <v>1563</v>
      </c>
    </row>
    <row r="63" spans="1:5">
      <c r="A63" t="s">
        <v>1499</v>
      </c>
      <c r="B63" t="s">
        <v>19</v>
      </c>
      <c r="C63" t="s">
        <v>19</v>
      </c>
      <c r="D63" t="s">
        <v>19</v>
      </c>
    </row>
    <row r="64" spans="1:5">
      <c r="A64" t="s">
        <v>1496</v>
      </c>
      <c r="B64" t="s">
        <v>19</v>
      </c>
      <c r="C64" t="s">
        <v>19</v>
      </c>
      <c r="D64" t="s">
        <v>19</v>
      </c>
    </row>
    <row r="65" spans="1:5">
      <c r="A65" t="s">
        <v>1500</v>
      </c>
      <c r="B65" t="s">
        <v>1511</v>
      </c>
      <c r="C65" t="s">
        <v>1511</v>
      </c>
      <c r="D65" t="s">
        <v>1501</v>
      </c>
      <c r="E65" t="s">
        <v>1542</v>
      </c>
    </row>
    <row r="66" spans="1:5">
      <c r="A66" t="s">
        <v>1501</v>
      </c>
      <c r="B66" t="s">
        <v>1510</v>
      </c>
      <c r="C66" t="s">
        <v>1510</v>
      </c>
      <c r="D66" t="s">
        <v>1502</v>
      </c>
      <c r="E66" t="s">
        <v>1543</v>
      </c>
    </row>
    <row r="67" spans="1:5">
      <c r="A67" t="s">
        <v>1502</v>
      </c>
      <c r="B67" t="s">
        <v>1509</v>
      </c>
      <c r="C67" t="s">
        <v>1509</v>
      </c>
      <c r="D67" t="s">
        <v>1504</v>
      </c>
      <c r="E67" t="s">
        <v>1544</v>
      </c>
    </row>
    <row r="68" spans="1:5">
      <c r="A68" t="s">
        <v>1503</v>
      </c>
      <c r="B68" t="s">
        <v>1508</v>
      </c>
      <c r="C68" t="s">
        <v>1508</v>
      </c>
      <c r="D68" t="s">
        <v>1500</v>
      </c>
      <c r="E68" t="s">
        <v>1545</v>
      </c>
    </row>
    <row r="69" spans="1:5">
      <c r="A69" t="s">
        <v>1504</v>
      </c>
      <c r="B69" t="s">
        <v>1507</v>
      </c>
      <c r="C69" t="s">
        <v>1507</v>
      </c>
      <c r="D69" t="s">
        <v>1505</v>
      </c>
      <c r="E69" t="s">
        <v>1546</v>
      </c>
    </row>
    <row r="70" spans="1:5">
      <c r="A70" t="s">
        <v>1505</v>
      </c>
      <c r="B70" t="s">
        <v>1506</v>
      </c>
      <c r="C70" t="s">
        <v>1506</v>
      </c>
      <c r="D70" t="s">
        <v>1503</v>
      </c>
      <c r="E70" t="s">
        <v>1547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6"/>
  <sheetViews>
    <sheetView topLeftCell="A36" workbookViewId="0">
      <selection activeCell="D1" sqref="D1"/>
    </sheetView>
  </sheetViews>
  <sheetFormatPr defaultRowHeight="13.5"/>
  <cols>
    <col min="1" max="1" width="12.875" bestFit="1" customWidth="1"/>
  </cols>
  <sheetData>
    <row r="1" spans="1:3">
      <c r="A1" t="s">
        <v>1313</v>
      </c>
      <c r="B1" t="s">
        <v>491</v>
      </c>
      <c r="C1">
        <v>1</v>
      </c>
    </row>
    <row r="2" spans="1:3">
      <c r="A2" t="s">
        <v>1314</v>
      </c>
      <c r="B2" t="s">
        <v>491</v>
      </c>
      <c r="C2">
        <v>1</v>
      </c>
    </row>
    <row r="3" spans="1:3">
      <c r="A3" t="s">
        <v>1315</v>
      </c>
      <c r="B3" t="s">
        <v>491</v>
      </c>
      <c r="C3">
        <v>1</v>
      </c>
    </row>
    <row r="4" spans="1:3">
      <c r="A4" t="s">
        <v>1316</v>
      </c>
      <c r="B4" t="s">
        <v>491</v>
      </c>
      <c r="C4">
        <v>2</v>
      </c>
    </row>
    <row r="5" spans="1:3">
      <c r="A5" t="s">
        <v>1317</v>
      </c>
      <c r="B5" t="s">
        <v>491</v>
      </c>
      <c r="C5">
        <v>2</v>
      </c>
    </row>
    <row r="6" spans="1:3">
      <c r="A6" t="s">
        <v>1318</v>
      </c>
      <c r="B6" t="s">
        <v>491</v>
      </c>
      <c r="C6">
        <v>2</v>
      </c>
    </row>
    <row r="7" spans="1:3">
      <c r="A7" t="s">
        <v>1319</v>
      </c>
      <c r="B7" t="s">
        <v>491</v>
      </c>
      <c r="C7">
        <v>2</v>
      </c>
    </row>
    <row r="8" spans="1:3">
      <c r="A8" t="s">
        <v>1320</v>
      </c>
      <c r="B8" t="s">
        <v>491</v>
      </c>
      <c r="C8">
        <v>2</v>
      </c>
    </row>
    <row r="9" spans="1:3">
      <c r="A9" t="s">
        <v>1321</v>
      </c>
      <c r="B9" t="s">
        <v>491</v>
      </c>
      <c r="C9">
        <v>3</v>
      </c>
    </row>
    <row r="10" spans="1:3">
      <c r="A10" t="s">
        <v>1322</v>
      </c>
      <c r="B10" t="s">
        <v>491</v>
      </c>
      <c r="C10">
        <v>3</v>
      </c>
    </row>
    <row r="11" spans="1:3">
      <c r="A11" t="s">
        <v>1323</v>
      </c>
      <c r="B11" t="s">
        <v>491</v>
      </c>
      <c r="C11">
        <f>IF(OR(キャラシ!$E$12="斜歯忍軍",キャラシ!$E$12="隠忍の血統"),2,3)</f>
        <v>3</v>
      </c>
    </row>
    <row r="12" spans="1:3">
      <c r="A12" t="s">
        <v>1324</v>
      </c>
      <c r="B12" t="s">
        <v>491</v>
      </c>
      <c r="C12">
        <v>3</v>
      </c>
    </row>
    <row r="13" spans="1:3">
      <c r="A13" t="s">
        <v>1325</v>
      </c>
      <c r="B13" t="s">
        <v>491</v>
      </c>
      <c r="C13">
        <v>3</v>
      </c>
    </row>
    <row r="14" spans="1:3">
      <c r="A14" t="s">
        <v>1326</v>
      </c>
      <c r="B14" t="s">
        <v>491</v>
      </c>
      <c r="C14">
        <v>4</v>
      </c>
    </row>
    <row r="15" spans="1:3">
      <c r="A15" t="s">
        <v>1327</v>
      </c>
      <c r="B15" t="s">
        <v>491</v>
      </c>
      <c r="C15">
        <v>3</v>
      </c>
    </row>
    <row r="16" spans="1:3">
      <c r="A16" t="s">
        <v>1328</v>
      </c>
      <c r="B16" t="s">
        <v>491</v>
      </c>
      <c r="C16">
        <v>4</v>
      </c>
    </row>
    <row r="17" spans="1:3">
      <c r="A17" t="s">
        <v>1329</v>
      </c>
      <c r="B17" t="s">
        <v>491</v>
      </c>
      <c r="C17">
        <v>4</v>
      </c>
    </row>
    <row r="18" spans="1:3">
      <c r="A18" t="s">
        <v>1330</v>
      </c>
      <c r="B18" t="s">
        <v>491</v>
      </c>
      <c r="C18">
        <v>5</v>
      </c>
    </row>
    <row r="19" spans="1:3">
      <c r="A19" t="s">
        <v>1331</v>
      </c>
      <c r="B19" t="s">
        <v>491</v>
      </c>
      <c r="C19">
        <v>5</v>
      </c>
    </row>
    <row r="20" spans="1:3">
      <c r="A20" t="s">
        <v>1332</v>
      </c>
      <c r="B20" t="s">
        <v>491</v>
      </c>
      <c r="C20">
        <v>6</v>
      </c>
    </row>
    <row r="21" spans="1:3">
      <c r="A21" t="s">
        <v>1333</v>
      </c>
      <c r="B21" t="s">
        <v>491</v>
      </c>
      <c r="C21">
        <f>IF(キャラシ!$E$12="斜歯忍軍",3,6)</f>
        <v>6</v>
      </c>
    </row>
    <row r="22" spans="1:3">
      <c r="A22" t="s">
        <v>1334</v>
      </c>
      <c r="B22" t="s">
        <v>491</v>
      </c>
      <c r="C22">
        <f>IF(キャラシ!$E$12="鞍馬神流",3,6)</f>
        <v>6</v>
      </c>
    </row>
    <row r="23" spans="1:3">
      <c r="A23" t="s">
        <v>1335</v>
      </c>
      <c r="B23" t="s">
        <v>491</v>
      </c>
      <c r="C23">
        <f>IF(キャラシ!$E$12="ハグレモノ",3,6)</f>
        <v>6</v>
      </c>
    </row>
    <row r="24" spans="1:3">
      <c r="A24" t="s">
        <v>1336</v>
      </c>
      <c r="B24" t="s">
        <v>491</v>
      </c>
      <c r="C24">
        <f>IF(キャラシ!$E$12="比良坂機関",3,6)</f>
        <v>6</v>
      </c>
    </row>
    <row r="25" spans="1:3">
      <c r="A25" t="s">
        <v>1337</v>
      </c>
      <c r="B25" t="s">
        <v>491</v>
      </c>
      <c r="C25">
        <f>IF(キャラシ!$E$12="私立御斎学園",3,6)</f>
        <v>6</v>
      </c>
    </row>
    <row r="26" spans="1:3">
      <c r="A26" t="s">
        <v>1338</v>
      </c>
      <c r="B26" t="s">
        <v>491</v>
      </c>
      <c r="C26">
        <f>IF(キャラシ!$E$12="隠忍の血統",3,6)</f>
        <v>6</v>
      </c>
    </row>
    <row r="27" spans="1:3">
      <c r="A27" t="s">
        <v>1339</v>
      </c>
      <c r="B27" t="s">
        <v>491</v>
      </c>
      <c r="C27">
        <v>6</v>
      </c>
    </row>
    <row r="28" spans="1:3">
      <c r="A28" t="s">
        <v>1340</v>
      </c>
      <c r="B28" t="s">
        <v>491</v>
      </c>
      <c r="C28">
        <v>6</v>
      </c>
    </row>
    <row r="29" spans="1:3">
      <c r="A29" t="s">
        <v>1341</v>
      </c>
      <c r="B29" t="s">
        <v>491</v>
      </c>
      <c r="C29">
        <v>7</v>
      </c>
    </row>
    <row r="30" spans="1:3">
      <c r="A30" t="s">
        <v>1342</v>
      </c>
      <c r="B30" t="s">
        <v>491</v>
      </c>
      <c r="C30">
        <v>7</v>
      </c>
    </row>
    <row r="31" spans="1:3">
      <c r="A31" t="s">
        <v>1343</v>
      </c>
      <c r="B31" t="s">
        <v>491</v>
      </c>
      <c r="C31">
        <v>8</v>
      </c>
    </row>
    <row r="32" spans="1:3">
      <c r="A32" t="s">
        <v>1344</v>
      </c>
      <c r="B32" t="s">
        <v>491</v>
      </c>
      <c r="C32">
        <v>8</v>
      </c>
    </row>
    <row r="33" spans="1:3">
      <c r="A33" t="s">
        <v>1345</v>
      </c>
      <c r="B33" t="s">
        <v>491</v>
      </c>
      <c r="C33">
        <v>9</v>
      </c>
    </row>
    <row r="34" spans="1:3">
      <c r="A34" t="s">
        <v>1346</v>
      </c>
      <c r="B34" t="s">
        <v>491</v>
      </c>
      <c r="C34">
        <v>9</v>
      </c>
    </row>
    <row r="35" spans="1:3">
      <c r="A35" t="s">
        <v>1347</v>
      </c>
      <c r="B35" t="s">
        <v>491</v>
      </c>
      <c r="C35">
        <v>10</v>
      </c>
    </row>
    <row r="36" spans="1:3">
      <c r="A36" t="s">
        <v>1348</v>
      </c>
      <c r="B36" t="s">
        <v>491</v>
      </c>
      <c r="C36">
        <v>10</v>
      </c>
    </row>
    <row r="37" spans="1:3">
      <c r="A37" t="s">
        <v>1349</v>
      </c>
      <c r="B37" t="s">
        <v>491</v>
      </c>
      <c r="C37" t="s">
        <v>1408</v>
      </c>
    </row>
    <row r="38" spans="1:3">
      <c r="A38" t="s">
        <v>1350</v>
      </c>
      <c r="B38" t="s">
        <v>491</v>
      </c>
      <c r="C38" t="s">
        <v>1409</v>
      </c>
    </row>
    <row r="39" spans="1:3">
      <c r="A39" t="s">
        <v>1351</v>
      </c>
      <c r="B39" t="s">
        <v>492</v>
      </c>
      <c r="C39">
        <v>1</v>
      </c>
    </row>
    <row r="40" spans="1:3">
      <c r="A40" t="s">
        <v>1352</v>
      </c>
      <c r="B40" t="s">
        <v>492</v>
      </c>
      <c r="C40">
        <v>1</v>
      </c>
    </row>
    <row r="41" spans="1:3">
      <c r="A41" t="s">
        <v>1353</v>
      </c>
      <c r="B41" t="s">
        <v>492</v>
      </c>
      <c r="C41">
        <v>2</v>
      </c>
    </row>
    <row r="42" spans="1:3">
      <c r="A42" t="s">
        <v>1354</v>
      </c>
      <c r="B42" t="s">
        <v>492</v>
      </c>
      <c r="C42">
        <v>2</v>
      </c>
    </row>
    <row r="43" spans="1:3">
      <c r="A43" t="s">
        <v>1355</v>
      </c>
      <c r="B43" t="s">
        <v>492</v>
      </c>
      <c r="C43">
        <v>2</v>
      </c>
    </row>
    <row r="44" spans="1:3">
      <c r="A44" t="s">
        <v>1356</v>
      </c>
      <c r="B44" t="s">
        <v>492</v>
      </c>
      <c r="C44">
        <f>IF(キャラシ!$E$12="斜歯忍軍",3,2)</f>
        <v>2</v>
      </c>
    </row>
    <row r="45" spans="1:3">
      <c r="A45" t="s">
        <v>1357</v>
      </c>
      <c r="B45" t="s">
        <v>492</v>
      </c>
      <c r="C45">
        <f>IF(キャラシ!$E$12="鞍馬神流",3,2)</f>
        <v>2</v>
      </c>
    </row>
    <row r="46" spans="1:3">
      <c r="A46" t="s">
        <v>1358</v>
      </c>
      <c r="B46" t="s">
        <v>492</v>
      </c>
      <c r="C46">
        <f>IF(キャラシ!$E$12="ハグレモノ",3,2)</f>
        <v>2</v>
      </c>
    </row>
    <row r="47" spans="1:3">
      <c r="A47" t="s">
        <v>1359</v>
      </c>
      <c r="B47" t="s">
        <v>492</v>
      </c>
      <c r="C47">
        <f>IF(キャラシ!$E$12="比良坂機関",3,2)</f>
        <v>2</v>
      </c>
    </row>
    <row r="48" spans="1:3">
      <c r="A48" t="s">
        <v>1360</v>
      </c>
      <c r="B48" t="s">
        <v>492</v>
      </c>
      <c r="C48">
        <f>IF(キャラシ!$E$12="私立御斎学園",3,2)</f>
        <v>2</v>
      </c>
    </row>
    <row r="49" spans="1:3">
      <c r="A49" t="s">
        <v>1361</v>
      </c>
      <c r="B49" t="s">
        <v>492</v>
      </c>
      <c r="C49">
        <f>IF(キャラシ!$E$12="隠忍の血統",3,2)</f>
        <v>2</v>
      </c>
    </row>
    <row r="50" spans="1:3">
      <c r="A50" t="s">
        <v>1362</v>
      </c>
      <c r="B50" t="s">
        <v>492</v>
      </c>
      <c r="C50">
        <v>2</v>
      </c>
    </row>
    <row r="51" spans="1:3">
      <c r="A51" t="s">
        <v>1363</v>
      </c>
      <c r="B51" t="s">
        <v>492</v>
      </c>
      <c r="C51">
        <v>2</v>
      </c>
    </row>
    <row r="52" spans="1:3">
      <c r="A52" t="s">
        <v>1364</v>
      </c>
      <c r="B52" t="s">
        <v>492</v>
      </c>
      <c r="C52">
        <v>3</v>
      </c>
    </row>
    <row r="53" spans="1:3">
      <c r="A53" t="s">
        <v>1365</v>
      </c>
      <c r="B53" t="s">
        <v>492</v>
      </c>
      <c r="C53">
        <v>3</v>
      </c>
    </row>
    <row r="54" spans="1:3">
      <c r="A54" t="s">
        <v>1366</v>
      </c>
      <c r="B54" t="s">
        <v>492</v>
      </c>
      <c r="C54">
        <v>3</v>
      </c>
    </row>
    <row r="55" spans="1:3">
      <c r="A55" t="s">
        <v>1367</v>
      </c>
      <c r="B55" t="s">
        <v>492</v>
      </c>
      <c r="C55">
        <v>3</v>
      </c>
    </row>
    <row r="56" spans="1:3">
      <c r="A56" t="s">
        <v>1368</v>
      </c>
      <c r="B56" t="s">
        <v>492</v>
      </c>
      <c r="C56">
        <v>3</v>
      </c>
    </row>
    <row r="57" spans="1:3">
      <c r="A57" t="s">
        <v>1369</v>
      </c>
      <c r="B57" t="s">
        <v>492</v>
      </c>
      <c r="C57">
        <v>3</v>
      </c>
    </row>
    <row r="58" spans="1:3">
      <c r="A58" t="s">
        <v>1370</v>
      </c>
      <c r="B58" t="s">
        <v>492</v>
      </c>
      <c r="C58">
        <v>3</v>
      </c>
    </row>
    <row r="59" spans="1:3">
      <c r="A59" t="s">
        <v>1371</v>
      </c>
      <c r="B59" t="s">
        <v>492</v>
      </c>
      <c r="C59">
        <v>4</v>
      </c>
    </row>
    <row r="60" spans="1:3">
      <c r="A60" t="s">
        <v>1372</v>
      </c>
      <c r="B60" t="s">
        <v>492</v>
      </c>
      <c r="C60">
        <v>5</v>
      </c>
    </row>
    <row r="61" spans="1:3">
      <c r="A61" t="s">
        <v>1373</v>
      </c>
      <c r="B61" t="s">
        <v>491</v>
      </c>
      <c r="C61">
        <v>1</v>
      </c>
    </row>
    <row r="62" spans="1:3">
      <c r="A62" t="s">
        <v>1374</v>
      </c>
      <c r="B62" t="s">
        <v>491</v>
      </c>
      <c r="C62">
        <v>1</v>
      </c>
    </row>
    <row r="63" spans="1:3">
      <c r="A63" t="s">
        <v>1375</v>
      </c>
      <c r="B63" t="s">
        <v>491</v>
      </c>
      <c r="C63">
        <v>1</v>
      </c>
    </row>
    <row r="64" spans="1:3">
      <c r="A64" t="s">
        <v>1376</v>
      </c>
      <c r="B64" t="s">
        <v>491</v>
      </c>
      <c r="C64">
        <v>2</v>
      </c>
    </row>
    <row r="65" spans="1:3">
      <c r="A65" t="s">
        <v>1377</v>
      </c>
      <c r="B65" t="s">
        <v>491</v>
      </c>
      <c r="C65">
        <v>2</v>
      </c>
    </row>
    <row r="66" spans="1:3">
      <c r="A66" t="s">
        <v>1378</v>
      </c>
      <c r="B66" t="s">
        <v>491</v>
      </c>
      <c r="C66">
        <f>IF(キャラシ!$E$12="隠忍の血統",0,3)</f>
        <v>3</v>
      </c>
    </row>
    <row r="67" spans="1:3">
      <c r="A67" t="s">
        <v>1379</v>
      </c>
      <c r="B67" t="s">
        <v>491</v>
      </c>
      <c r="C67">
        <v>3</v>
      </c>
    </row>
    <row r="68" spans="1:3">
      <c r="A68" t="s">
        <v>1380</v>
      </c>
      <c r="B68" t="s">
        <v>491</v>
      </c>
      <c r="C68">
        <v>4</v>
      </c>
    </row>
    <row r="69" spans="1:3">
      <c r="A69" t="s">
        <v>1381</v>
      </c>
      <c r="B69" t="s">
        <v>491</v>
      </c>
      <c r="C69">
        <f>IF(OR(キャラシ!$E$12="鞍馬神流",キャラシ!$E$12="比良坂機関"),4,8)</f>
        <v>8</v>
      </c>
    </row>
    <row r="70" spans="1:3">
      <c r="A70" t="s">
        <v>1382</v>
      </c>
      <c r="B70" t="s">
        <v>491</v>
      </c>
      <c r="C70">
        <f>IF(OR(キャラシ!$E$12="斜歯忍軍",キャラシ!$E$12="私立御斎学園",キャラシ!$E$12="隠忍の血統"),4,8)</f>
        <v>8</v>
      </c>
    </row>
    <row r="71" spans="1:3">
      <c r="A71" t="s">
        <v>1383</v>
      </c>
      <c r="B71" t="s">
        <v>492</v>
      </c>
      <c r="C71">
        <v>1</v>
      </c>
    </row>
    <row r="72" spans="1:3">
      <c r="A72" t="s">
        <v>1384</v>
      </c>
      <c r="B72" t="s">
        <v>492</v>
      </c>
      <c r="C72">
        <v>3</v>
      </c>
    </row>
    <row r="73" spans="1:3">
      <c r="A73" t="s">
        <v>1385</v>
      </c>
      <c r="B73" t="s">
        <v>491</v>
      </c>
      <c r="C73">
        <v>2</v>
      </c>
    </row>
    <row r="74" spans="1:3">
      <c r="A74" t="s">
        <v>1386</v>
      </c>
      <c r="B74" t="s">
        <v>491</v>
      </c>
      <c r="C74">
        <v>2</v>
      </c>
    </row>
    <row r="75" spans="1:3">
      <c r="A75" t="s">
        <v>1387</v>
      </c>
      <c r="B75" t="s">
        <v>491</v>
      </c>
      <c r="C75">
        <v>2</v>
      </c>
    </row>
    <row r="76" spans="1:3">
      <c r="A76" t="s">
        <v>1388</v>
      </c>
      <c r="B76" t="s">
        <v>491</v>
      </c>
      <c r="C76" t="s">
        <v>1410</v>
      </c>
    </row>
    <row r="77" spans="1:3">
      <c r="A77" t="s">
        <v>1389</v>
      </c>
      <c r="B77" t="s">
        <v>491</v>
      </c>
      <c r="C77" t="s">
        <v>1410</v>
      </c>
    </row>
    <row r="78" spans="1:3">
      <c r="A78" t="s">
        <v>1390</v>
      </c>
      <c r="B78" t="s">
        <v>491</v>
      </c>
      <c r="C78">
        <v>3</v>
      </c>
    </row>
    <row r="79" spans="1:3">
      <c r="A79" t="s">
        <v>1391</v>
      </c>
      <c r="B79" t="s">
        <v>491</v>
      </c>
      <c r="C79">
        <v>3</v>
      </c>
    </row>
    <row r="80" spans="1:3">
      <c r="A80" t="s">
        <v>1392</v>
      </c>
      <c r="B80" t="s">
        <v>491</v>
      </c>
      <c r="C80">
        <v>3</v>
      </c>
    </row>
    <row r="81" spans="1:3">
      <c r="A81" t="s">
        <v>1393</v>
      </c>
      <c r="B81" t="s">
        <v>491</v>
      </c>
      <c r="C81">
        <v>4</v>
      </c>
    </row>
    <row r="82" spans="1:3">
      <c r="A82" t="s">
        <v>1394</v>
      </c>
      <c r="B82" t="s">
        <v>492</v>
      </c>
      <c r="C82">
        <v>1</v>
      </c>
    </row>
    <row r="83" spans="1:3">
      <c r="A83" t="s">
        <v>1395</v>
      </c>
      <c r="B83" t="s">
        <v>492</v>
      </c>
      <c r="C83">
        <v>2</v>
      </c>
    </row>
    <row r="84" spans="1:3">
      <c r="A84" t="s">
        <v>1396</v>
      </c>
      <c r="B84" t="s">
        <v>492</v>
      </c>
      <c r="C84">
        <v>3</v>
      </c>
    </row>
    <row r="85" spans="1:3">
      <c r="A85" t="s">
        <v>1397</v>
      </c>
      <c r="B85" t="s">
        <v>491</v>
      </c>
      <c r="C85">
        <v>1</v>
      </c>
    </row>
    <row r="86" spans="1:3">
      <c r="A86" t="s">
        <v>1398</v>
      </c>
      <c r="B86" t="s">
        <v>491</v>
      </c>
      <c r="C86">
        <v>1</v>
      </c>
    </row>
    <row r="87" spans="1:3">
      <c r="A87" t="s">
        <v>1399</v>
      </c>
      <c r="B87" t="s">
        <v>491</v>
      </c>
      <c r="C87">
        <v>2</v>
      </c>
    </row>
    <row r="88" spans="1:3">
      <c r="A88" t="s">
        <v>1400</v>
      </c>
      <c r="B88" t="s">
        <v>491</v>
      </c>
      <c r="C88">
        <v>2</v>
      </c>
    </row>
    <row r="89" spans="1:3">
      <c r="A89" t="s">
        <v>1318</v>
      </c>
      <c r="B89" t="s">
        <v>491</v>
      </c>
      <c r="C89">
        <v>4</v>
      </c>
    </row>
    <row r="90" spans="1:3">
      <c r="A90" t="s">
        <v>1401</v>
      </c>
      <c r="B90" t="s">
        <v>491</v>
      </c>
      <c r="C90">
        <v>5</v>
      </c>
    </row>
    <row r="91" spans="1:3">
      <c r="A91" t="s">
        <v>1402</v>
      </c>
      <c r="B91" t="s">
        <v>492</v>
      </c>
      <c r="C91">
        <v>1</v>
      </c>
    </row>
    <row r="92" spans="1:3">
      <c r="A92" t="s">
        <v>1403</v>
      </c>
      <c r="B92" t="s">
        <v>492</v>
      </c>
      <c r="C92">
        <v>1</v>
      </c>
    </row>
    <row r="93" spans="1:3">
      <c r="A93" t="s">
        <v>1404</v>
      </c>
      <c r="B93" t="s">
        <v>492</v>
      </c>
      <c r="C93">
        <v>2</v>
      </c>
    </row>
    <row r="94" spans="1:3">
      <c r="A94" t="s">
        <v>1405</v>
      </c>
      <c r="B94" t="s">
        <v>492</v>
      </c>
      <c r="C94">
        <v>2</v>
      </c>
    </row>
    <row r="95" spans="1:3">
      <c r="A95" t="s">
        <v>1406</v>
      </c>
      <c r="B95" t="s">
        <v>492</v>
      </c>
      <c r="C95">
        <v>3</v>
      </c>
    </row>
    <row r="96" spans="1:3">
      <c r="A96" t="s">
        <v>1407</v>
      </c>
      <c r="B96" t="s">
        <v>492</v>
      </c>
      <c r="C96">
        <v>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キャラシ</vt:lpstr>
      <vt:lpstr>印刷用</vt:lpstr>
      <vt:lpstr>白紙</vt:lpstr>
      <vt:lpstr>dict</vt:lpstr>
      <vt:lpstr>tokugi</vt:lpstr>
      <vt:lpstr>table</vt:lpstr>
      <vt:lpstr>ryugi</vt:lpstr>
      <vt:lpstr>haikei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2017-01-28T17:17:30Z</dcterms:modified>
</cp:coreProperties>
</file>