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2" activeTab="0"/>
  </bookViews>
  <sheets>
    <sheet name="印刷用" sheetId="1" r:id="rId1"/>
    <sheet name="特技" sheetId="2" r:id="rId2"/>
    <sheet name="コンボ（未完成）" sheetId="3" r:id="rId3"/>
    <sheet name="常備化ポイント計算用" sheetId="4" r:id="rId4"/>
    <sheet name="能力値計算用" sheetId="5" r:id="rId5"/>
    <sheet name="データ参照用" sheetId="6" r:id="rId6"/>
  </sheets>
  <definedNames>
    <definedName name="_xlnm.Print_Area" localSheetId="2">'コンボ（未完成）'!$A$1:$P$34</definedName>
    <definedName name="_xlnm.Print_Area" localSheetId="1">'特技'!$B$1:$K$44</definedName>
    <definedName name="_xlnm.Print_Area" localSheetId="4">'能力値計算用'!$A$1:$K$9</definedName>
    <definedName name="Excel_BuiltIn__FilterDatabase_3">'能力値計算用'!$A$1:$I$11</definedName>
  </definedNames>
  <calcPr fullCalcOnLoad="1"/>
</workbook>
</file>

<file path=xl/sharedStrings.xml><?xml version="1.0" encoding="utf-8"?>
<sst xmlns="http://schemas.openxmlformats.org/spreadsheetml/2006/main" count="518" uniqueCount="273">
  <si>
    <t>キャラクター名</t>
  </si>
  <si>
    <t>機体名</t>
  </si>
  <si>
    <t>ライフパス</t>
  </si>
  <si>
    <t>クエスト</t>
  </si>
  <si>
    <t>ライフスタイル</t>
  </si>
  <si>
    <t>エルツ（李・ルートガー）</t>
  </si>
  <si>
    <t>リンドヴルム</t>
  </si>
  <si>
    <t>出自</t>
  </si>
  <si>
    <t>遺伝子操作</t>
  </si>
  <si>
    <t>・</t>
  </si>
  <si>
    <t>平和を守る</t>
  </si>
  <si>
    <t>中流家庭</t>
  </si>
  <si>
    <t>悪を許さぬ</t>
  </si>
  <si>
    <t>経験</t>
  </si>
  <si>
    <t>激怒</t>
  </si>
  <si>
    <t>プレイヤー名</t>
  </si>
  <si>
    <t>コネクション</t>
  </si>
  <si>
    <t>臨時収入</t>
  </si>
  <si>
    <t>×</t>
  </si>
  <si>
    <t>種族</t>
  </si>
  <si>
    <t>人間</t>
  </si>
  <si>
    <t>髪の色</t>
  </si>
  <si>
    <t>黒茶</t>
  </si>
  <si>
    <t>森崎</t>
  </si>
  <si>
    <t>邂逅</t>
  </si>
  <si>
    <t>恩人</t>
  </si>
  <si>
    <t>財産ポイント</t>
  </si>
  <si>
    <t>年齢</t>
  </si>
  <si>
    <t>瞳の色</t>
  </si>
  <si>
    <t>濃紺</t>
  </si>
  <si>
    <t>カバー</t>
  </si>
  <si>
    <t>消費経験点</t>
  </si>
  <si>
    <t>性別</t>
  </si>
  <si>
    <t>男</t>
  </si>
  <si>
    <t>肌の色</t>
  </si>
  <si>
    <t>黄</t>
  </si>
  <si>
    <t>ハンター</t>
  </si>
  <si>
    <t>27（33）</t>
  </si>
  <si>
    <t>住宅＆住宅オプション</t>
  </si>
  <si>
    <t>点</t>
  </si>
  <si>
    <t>身長</t>
  </si>
  <si>
    <t>体重</t>
  </si>
  <si>
    <t>名称</t>
  </si>
  <si>
    <t>種別</t>
  </si>
  <si>
    <t>タイミング</t>
  </si>
  <si>
    <t>効果</t>
  </si>
  <si>
    <t>参照</t>
  </si>
  <si>
    <t>キャラクターレベル</t>
  </si>
  <si>
    <t>ストライカー</t>
  </si>
  <si>
    <t>加護</t>
  </si>
  <si>
    <t>スイーパー</t>
  </si>
  <si>
    <t>マシンザウルス</t>
  </si>
  <si>
    <t>隠れ家</t>
  </si>
  <si>
    <t>情報収集＋１</t>
  </si>
  <si>
    <t>能力値</t>
  </si>
  <si>
    <t>体力</t>
  </si>
  <si>
    <t>反射</t>
  </si>
  <si>
    <t>知覚</t>
  </si>
  <si>
    <t>理知</t>
  </si>
  <si>
    <t>意志</t>
  </si>
  <si>
    <t>幸運</t>
  </si>
  <si>
    <t>登場判定</t>
  </si>
  <si>
    <t>サイズ</t>
  </si>
  <si>
    <t>移動</t>
  </si>
  <si>
    <t>基本値</t>
  </si>
  <si>
    <t>Ｍ</t>
  </si>
  <si>
    <t>ボーナス</t>
  </si>
  <si>
    <t>代償／射程</t>
  </si>
  <si>
    <t>EN4</t>
  </si>
  <si>
    <t>／</t>
  </si>
  <si>
    <t>戦闘値</t>
  </si>
  <si>
    <t>命中</t>
  </si>
  <si>
    <t>回避</t>
  </si>
  <si>
    <t>砲撃</t>
  </si>
  <si>
    <t>防壁</t>
  </si>
  <si>
    <t>行動</t>
  </si>
  <si>
    <t>力場</t>
  </si>
  <si>
    <t>耐久</t>
  </si>
  <si>
    <t>感応</t>
  </si>
  <si>
    <t>攻撃</t>
  </si>
  <si>
    <t>アイテム</t>
  </si>
  <si>
    <t>ベース</t>
  </si>
  <si>
    <t>携帯端末</t>
  </si>
  <si>
    <t>ＭＲＧ142</t>
  </si>
  <si>
    <t>弾1/1</t>
  </si>
  <si>
    <t>3～4</t>
  </si>
  <si>
    <t>自動脱出装置</t>
  </si>
  <si>
    <t>拳銃／衣服</t>
  </si>
  <si>
    <t>賦活剤</t>
  </si>
  <si>
    <t>回</t>
  </si>
  <si>
    <t>マイナー</t>
  </si>
  <si>
    <t>HP4D6回復</t>
  </si>
  <si>
    <t>戦闘移動</t>
  </si>
  <si>
    <t>粒子コンデンサ</t>
  </si>
  <si>
    <t>FP4D6回復</t>
  </si>
  <si>
    <t>全力移動</t>
  </si>
  <si>
    <t>戦闘サプリ×2</t>
  </si>
  <si>
    <t>麻痺回復</t>
  </si>
  <si>
    <t>リストイントレーサー×2</t>
  </si>
  <si>
    <t>その他</t>
  </si>
  <si>
    <t>ダメージ＋1　3つ毎に野生＋１　クラスレベル個まで所持可</t>
  </si>
  <si>
    <t>防御修正</t>
  </si>
  <si>
    <t>中和剤</t>
  </si>
  <si>
    <t>浸蝕回復</t>
  </si>
  <si>
    <t>未装備小計</t>
  </si>
  <si>
    <t>斬</t>
  </si>
  <si>
    <t>刺</t>
  </si>
  <si>
    <t>殴</t>
  </si>
  <si>
    <t>炎</t>
  </si>
  <si>
    <t>氷</t>
  </si>
  <si>
    <t>雷</t>
  </si>
  <si>
    <t>光</t>
  </si>
  <si>
    <t>闇</t>
  </si>
  <si>
    <t>自動二輪</t>
  </si>
  <si>
    <t>バイク</t>
  </si>
  <si>
    <t>ディノニクス型マシンザウルス</t>
  </si>
  <si>
    <t>－</t>
  </si>
  <si>
    <t>GPS</t>
  </si>
  <si>
    <t>登場判定振り直し</t>
  </si>
  <si>
    <t>ザウルスブレード</t>
  </si>
  <si>
    <t>通常時</t>
  </si>
  <si>
    <t>メジャー・チャージ（突破）+24</t>
  </si>
  <si>
    <t>斬60（36+24）+2d6</t>
  </si>
  <si>
    <t>●グレネード</t>
  </si>
  <si>
    <t>ブレイク</t>
  </si>
  <si>
    <t>覚醒する力+1d6+12</t>
  </si>
  <si>
    <t>パニッシャー+2d6</t>
  </si>
  <si>
    <t>斬72+5d6（+10　リミカ）</t>
  </si>
  <si>
    <t>ウィングユニット</t>
  </si>
  <si>
    <t>野生値</t>
  </si>
  <si>
    <t>機体5　ブレード1　ウィングユニット1</t>
  </si>
  <si>
    <t>エイミング</t>
  </si>
  <si>
    <t>ファンブル値</t>
  </si>
  <si>
    <t>12-7（キャラレベル5+機獣との親和2）</t>
  </si>
  <si>
    <t>空中適正</t>
  </si>
  <si>
    <t>ジェネティック</t>
  </si>
  <si>
    <t>縦横無尽</t>
  </si>
  <si>
    <t>ディノ型特性</t>
  </si>
  <si>
    <t>現在値（合計）</t>
  </si>
  <si>
    <t>ソート</t>
  </si>
  <si>
    <t>　クラス</t>
  </si>
  <si>
    <t>　名称</t>
  </si>
  <si>
    <t>レベル</t>
  </si>
  <si>
    <t>対象</t>
  </si>
  <si>
    <t>射程</t>
  </si>
  <si>
    <t>代償</t>
  </si>
  <si>
    <t>常時</t>
  </si>
  <si>
    <t>自身</t>
  </si>
  <si>
    <t>なし</t>
  </si>
  <si>
    <t>耐久-4　攻撃+2</t>
  </si>
  <si>
    <t>MGR117</t>
  </si>
  <si>
    <t>パニッシャー</t>
  </si>
  <si>
    <t>BOSS　中BOSS　ライバル　対ダメージ+2d6</t>
  </si>
  <si>
    <t>RDB32</t>
  </si>
  <si>
    <t>覚醒する力</t>
  </si>
  <si>
    <t>ブレイク中ダメージ+1d6（+野生値）</t>
  </si>
  <si>
    <t>連輪撃</t>
  </si>
  <si>
    <t>命中判定直後</t>
  </si>
  <si>
    <t>2ＨＰ</t>
  </si>
  <si>
    <t>命中判定振り直し　１R１回</t>
  </si>
  <si>
    <t>命中判定＋２</t>
  </si>
  <si>
    <t>RDB33</t>
  </si>
  <si>
    <t>ブロウビート</t>
  </si>
  <si>
    <t>判定直後</t>
  </si>
  <si>
    <t>単体</t>
  </si>
  <si>
    <t>視界</t>
  </si>
  <si>
    <t>3HP</t>
  </si>
  <si>
    <t>振り直し　１R１回　同意不要</t>
  </si>
  <si>
    <t>MRG73</t>
  </si>
  <si>
    <t>レリーズ</t>
  </si>
  <si>
    <t>イニシアチブ</t>
  </si>
  <si>
    <t>バッドステータス除去　１R１回</t>
  </si>
  <si>
    <t>MGR72</t>
  </si>
  <si>
    <t>ガーディアン</t>
  </si>
  <si>
    <t>操</t>
  </si>
  <si>
    <t>飛行中　防御判定＋２</t>
  </si>
  <si>
    <t>リミッター解除</t>
  </si>
  <si>
    <t>機</t>
  </si>
  <si>
    <t>いつでも</t>
  </si>
  <si>
    <t>重圧・Pダウン</t>
  </si>
  <si>
    <t>シーン中　ダメージ+10　クリティカル値-2　メジャー、クリティカルで【FP】にキャラレベルダメージ</t>
  </si>
  <si>
    <t>MRG72</t>
  </si>
  <si>
    <t>ザウルスチャージ</t>
  </si>
  <si>
    <t>機、命</t>
  </si>
  <si>
    <t>メジャー</t>
  </si>
  <si>
    <t>突破4（選択）</t>
  </si>
  <si>
    <t>6EN</t>
  </si>
  <si>
    <t>種・突撃　白兵攻撃　ダメージ＋野生値　【ＨＰ】を【野生値】点消費する。代償ではない</t>
  </si>
  <si>
    <t>野獣の生命力</t>
  </si>
  <si>
    <t>ブレイク時FP回復＋（野生値×２）　覚醒する力に＋野生値</t>
  </si>
  <si>
    <t>野生の感覚</t>
  </si>
  <si>
    <t>5HP</t>
  </si>
  <si>
    <t>メインプロセスの命中+2　ブロウビートの使用回数R+1</t>
  </si>
  <si>
    <t>機獣との親和</t>
  </si>
  <si>
    <t>ファンブル値を【野生値】-（クラスレベル+2+2）に変更</t>
  </si>
  <si>
    <t>飛行時命中回避+2　ダメージ+CL</t>
  </si>
  <si>
    <t>灼熱の牙</t>
  </si>
  <si>
    <t>自</t>
  </si>
  <si>
    <t>自動取得：ニョルドにバステ付与：選択・麻痺</t>
  </si>
  <si>
    <t>コンボ　</t>
  </si>
  <si>
    <t>リソース管理用</t>
  </si>
  <si>
    <t>使用タイミング</t>
  </si>
  <si>
    <t>判定</t>
  </si>
  <si>
    <t>Ｃ値</t>
  </si>
  <si>
    <t>ダメージ</t>
  </si>
  <si>
    <t>備考</t>
  </si>
  <si>
    <t>初期値</t>
  </si>
  <si>
    <t>残高</t>
  </si>
  <si>
    <t>アイテム名</t>
  </si>
  <si>
    <t>作成時</t>
  </si>
  <si>
    <t>経験点</t>
  </si>
  <si>
    <t>戦闘サプリ</t>
  </si>
  <si>
    <t>リストイントレーサー</t>
  </si>
  <si>
    <t>初期クラス</t>
  </si>
  <si>
    <t>出典</t>
  </si>
  <si>
    <t>小計</t>
  </si>
  <si>
    <t>初期値合計</t>
  </si>
  <si>
    <t>成長</t>
  </si>
  <si>
    <t>特技・装備修正</t>
  </si>
  <si>
    <t>最終値</t>
  </si>
  <si>
    <t>能力値ボーナス</t>
  </si>
  <si>
    <t>能力値合計</t>
  </si>
  <si>
    <t>ソート用</t>
  </si>
  <si>
    <t>No</t>
  </si>
  <si>
    <t>トール</t>
  </si>
  <si>
    <t>MGR</t>
  </si>
  <si>
    <t>リンケージ</t>
  </si>
  <si>
    <t>コンダクター</t>
  </si>
  <si>
    <t>イドゥン</t>
  </si>
  <si>
    <t>セットアップ</t>
  </si>
  <si>
    <t>オーディン</t>
  </si>
  <si>
    <t>セットアッププロセス</t>
  </si>
  <si>
    <t>カバリエ</t>
  </si>
  <si>
    <t>クラッシャー</t>
  </si>
  <si>
    <t>イニシアチブプロセス</t>
  </si>
  <si>
    <t>スーパー</t>
  </si>
  <si>
    <t>ムーブアクション</t>
  </si>
  <si>
    <t>ディザスター</t>
  </si>
  <si>
    <t>ムーブ</t>
  </si>
  <si>
    <t>ファンタズム</t>
  </si>
  <si>
    <t>ユニオン</t>
  </si>
  <si>
    <t>マイナーアクション</t>
  </si>
  <si>
    <t>ライトニング</t>
  </si>
  <si>
    <t>ベテラン</t>
  </si>
  <si>
    <t>メジャーアクション</t>
  </si>
  <si>
    <t>グラムメタル</t>
  </si>
  <si>
    <t>DLC</t>
  </si>
  <si>
    <t>命中判定の直前</t>
  </si>
  <si>
    <t>エンタープライズ</t>
  </si>
  <si>
    <t>上級</t>
  </si>
  <si>
    <t>命中判定直前</t>
  </si>
  <si>
    <t>オーバーロード</t>
  </si>
  <si>
    <t>命中判定の直後</t>
  </si>
  <si>
    <t>アインヘリアル</t>
  </si>
  <si>
    <t>ウォーバード</t>
  </si>
  <si>
    <t>RDB</t>
  </si>
  <si>
    <t>リアクション</t>
  </si>
  <si>
    <t>ニョルド</t>
  </si>
  <si>
    <t>判定の直前</t>
  </si>
  <si>
    <t>ミスティック</t>
  </si>
  <si>
    <t>判定直前</t>
  </si>
  <si>
    <t>判定の直後</t>
  </si>
  <si>
    <t>攻撃命中の直後</t>
  </si>
  <si>
    <t>ダメージロールの直前</t>
  </si>
  <si>
    <t>ＤＲ直前</t>
  </si>
  <si>
    <t>DR直前</t>
  </si>
  <si>
    <t>ＤＲの直前</t>
  </si>
  <si>
    <t>DRの直前</t>
  </si>
  <si>
    <t>ダメージロール</t>
  </si>
  <si>
    <t>クリンナップ</t>
  </si>
  <si>
    <t>クリンナッププロセス</t>
  </si>
  <si>
    <t>オート</t>
  </si>
  <si>
    <t>オートアクション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</si>
</sst>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\月D\日"/>
    <numFmt numFmtId="166" formatCode="\＋0;\－0;0"/>
    <numFmt numFmtId="167" formatCode="\＋0;\－0;\＋0"/>
  </numFmts>
  <fonts count="21">
    <font>
      <sz val="11"/>
      <name val="ＭＳ Ｐゴシック"/>
      <family val="2"/>
    </font>
    <font>
      <sz val="10"/>
      <name val="Arial"/>
      <family val="0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2"/>
    </font>
    <font>
      <b/>
      <sz val="10"/>
      <color indexed="9"/>
      <name val="ＭＳ Ｐゴシック"/>
      <family val="3"/>
    </font>
    <font>
      <b/>
      <sz val="11"/>
      <name val="ＭＳ Ｐゴシック"/>
      <family val="2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sz val="16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8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5" fillId="2" borderId="2" xfId="0" applyFont="1" applyFill="1" applyBorder="1" applyAlignment="1">
      <alignment horizontal="center" vertical="center" shrinkToFit="1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4" xfId="0" applyFont="1" applyBorder="1" applyAlignment="1">
      <alignment horizontal="center"/>
    </xf>
    <xf numFmtId="164" fontId="7" fillId="0" borderId="5" xfId="0" applyFont="1" applyBorder="1" applyAlignment="1" applyProtection="1">
      <alignment vertical="center"/>
      <protection locked="0"/>
    </xf>
    <xf numFmtId="164" fontId="0" fillId="0" borderId="2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6" fillId="0" borderId="6" xfId="0" applyFont="1" applyBorder="1" applyAlignment="1">
      <alignment horizontal="center"/>
    </xf>
    <xf numFmtId="164" fontId="7" fillId="0" borderId="7" xfId="0" applyFont="1" applyBorder="1" applyAlignment="1" applyProtection="1">
      <alignment vertical="center"/>
      <protection locked="0"/>
    </xf>
    <xf numFmtId="164" fontId="5" fillId="2" borderId="8" xfId="0" applyFont="1" applyFill="1" applyBorder="1" applyAlignment="1">
      <alignment horizontal="center" vertical="center" shrinkToFit="1"/>
    </xf>
    <xf numFmtId="164" fontId="6" fillId="0" borderId="9" xfId="0" applyFont="1" applyBorder="1" applyAlignment="1" applyProtection="1">
      <alignment horizontal="center" vertical="center"/>
      <protection locked="0"/>
    </xf>
    <xf numFmtId="164" fontId="3" fillId="0" borderId="1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3" fillId="0" borderId="11" xfId="0" applyFont="1" applyFill="1" applyBorder="1" applyAlignment="1" applyProtection="1">
      <alignment horizontal="center" vertical="center"/>
      <protection/>
    </xf>
    <xf numFmtId="164" fontId="3" fillId="0" borderId="12" xfId="0" applyFont="1" applyFill="1" applyBorder="1" applyAlignment="1" applyProtection="1">
      <alignment horizontal="center"/>
      <protection/>
    </xf>
    <xf numFmtId="164" fontId="0" fillId="0" borderId="9" xfId="0" applyBorder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8" fillId="0" borderId="13" xfId="0" applyFont="1" applyBorder="1" applyAlignment="1" applyProtection="1">
      <alignment horizontal="center" vertical="center"/>
      <protection locked="0"/>
    </xf>
    <xf numFmtId="164" fontId="8" fillId="0" borderId="13" xfId="0" applyFont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left" vertical="center" indent="1"/>
      <protection locked="0"/>
    </xf>
    <xf numFmtId="164" fontId="5" fillId="2" borderId="14" xfId="0" applyFont="1" applyFill="1" applyBorder="1" applyAlignment="1">
      <alignment horizontal="center" vertical="center" shrinkToFit="1"/>
    </xf>
    <xf numFmtId="164" fontId="6" fillId="0" borderId="15" xfId="0" applyFont="1" applyBorder="1" applyAlignment="1" applyProtection="1">
      <alignment horizontal="center" vertical="center"/>
      <protection locked="0"/>
    </xf>
    <xf numFmtId="164" fontId="0" fillId="0" borderId="16" xfId="0" applyBorder="1" applyAlignment="1" applyProtection="1">
      <alignment horizontal="center"/>
      <protection locked="0"/>
    </xf>
    <xf numFmtId="164" fontId="3" fillId="0" borderId="17" xfId="0" applyFont="1" applyFill="1" applyBorder="1" applyAlignment="1" applyProtection="1">
      <alignment horizontal="center"/>
      <protection/>
    </xf>
    <xf numFmtId="164" fontId="9" fillId="2" borderId="18" xfId="0" applyFont="1" applyFill="1" applyBorder="1" applyAlignment="1">
      <alignment horizontal="center"/>
    </xf>
    <xf numFmtId="164" fontId="0" fillId="3" borderId="19" xfId="0" applyFill="1" applyBorder="1" applyAlignment="1" applyProtection="1">
      <alignment horizontal="center"/>
      <protection/>
    </xf>
    <xf numFmtId="164" fontId="8" fillId="0" borderId="8" xfId="0" applyFont="1" applyBorder="1" applyAlignment="1">
      <alignment horizontal="center" vertical="center"/>
    </xf>
    <xf numFmtId="164" fontId="8" fillId="0" borderId="20" xfId="0" applyFont="1" applyBorder="1" applyAlignment="1" applyProtection="1">
      <alignment horizontal="center" vertical="center"/>
      <protection locked="0"/>
    </xf>
    <xf numFmtId="164" fontId="8" fillId="0" borderId="20" xfId="0" applyFont="1" applyBorder="1" applyAlignment="1">
      <alignment horizontal="center" vertical="center"/>
    </xf>
    <xf numFmtId="164" fontId="8" fillId="0" borderId="9" xfId="0" applyFont="1" applyBorder="1" applyAlignment="1" applyProtection="1">
      <alignment horizontal="center" vertical="center"/>
      <protection locked="0"/>
    </xf>
    <xf numFmtId="164" fontId="2" fillId="0" borderId="21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7" fillId="0" borderId="8" xfId="0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 indent="1"/>
      <protection locked="0"/>
    </xf>
    <xf numFmtId="165" fontId="1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25" xfId="0" applyFont="1" applyBorder="1" applyAlignment="1">
      <alignment horizontal="left" vertical="top"/>
    </xf>
    <xf numFmtId="164" fontId="8" fillId="0" borderId="14" xfId="0" applyFont="1" applyBorder="1" applyAlignment="1">
      <alignment horizontal="center" vertical="center"/>
    </xf>
    <xf numFmtId="164" fontId="8" fillId="0" borderId="26" xfId="0" applyFont="1" applyBorder="1" applyAlignment="1" applyProtection="1">
      <alignment horizontal="center" vertical="center"/>
      <protection locked="0"/>
    </xf>
    <xf numFmtId="164" fontId="8" fillId="0" borderId="26" xfId="0" applyFont="1" applyBorder="1" applyAlignment="1">
      <alignment horizontal="center" vertical="center"/>
    </xf>
    <xf numFmtId="164" fontId="8" fillId="0" borderId="15" xfId="0" applyFont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>
      <alignment/>
    </xf>
    <xf numFmtId="164" fontId="7" fillId="0" borderId="0" xfId="0" applyFont="1" applyFill="1" applyBorder="1" applyAlignment="1" applyProtection="1">
      <alignment vertical="center"/>
      <protection locked="0"/>
    </xf>
    <xf numFmtId="164" fontId="11" fillId="2" borderId="10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4" fontId="11" fillId="2" borderId="27" xfId="0" applyFont="1" applyFill="1" applyBorder="1" applyAlignment="1">
      <alignment horizontal="right"/>
    </xf>
    <xf numFmtId="164" fontId="12" fillId="2" borderId="2" xfId="0" applyFont="1" applyFill="1" applyBorder="1" applyAlignment="1">
      <alignment horizontal="center" vertical="center"/>
    </xf>
    <xf numFmtId="164" fontId="12" fillId="2" borderId="13" xfId="0" applyFont="1" applyFill="1" applyBorder="1" applyAlignment="1">
      <alignment horizontal="center" vertical="center"/>
    </xf>
    <xf numFmtId="164" fontId="0" fillId="0" borderId="13" xfId="0" applyFont="1" applyBorder="1" applyAlignment="1" applyProtection="1">
      <alignment horizontal="center" vertical="center" shrinkToFit="1"/>
      <protection locked="0"/>
    </xf>
    <xf numFmtId="164" fontId="0" fillId="0" borderId="3" xfId="0" applyFont="1" applyBorder="1" applyAlignment="1" applyProtection="1">
      <alignment horizontal="center" vertical="center" shrinkToFit="1"/>
      <protection locked="0"/>
    </xf>
    <xf numFmtId="164" fontId="13" fillId="2" borderId="16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8" fillId="0" borderId="28" xfId="0" applyFont="1" applyFill="1" applyBorder="1" applyAlignment="1" applyProtection="1">
      <alignment shrinkToFit="1"/>
      <protection locked="0"/>
    </xf>
    <xf numFmtId="164" fontId="7" fillId="0" borderId="28" xfId="0" applyFont="1" applyFill="1" applyBorder="1" applyAlignment="1" applyProtection="1">
      <alignment horizontal="center" shrinkToFit="1"/>
      <protection locked="0"/>
    </xf>
    <xf numFmtId="164" fontId="7" fillId="0" borderId="20" xfId="0" applyFont="1" applyFill="1" applyBorder="1" applyAlignment="1" applyProtection="1">
      <alignment horizontal="center" shrinkToFit="1"/>
      <protection locked="0"/>
    </xf>
    <xf numFmtId="164" fontId="7" fillId="0" borderId="20" xfId="0" applyFont="1" applyFill="1" applyBorder="1" applyAlignment="1" applyProtection="1">
      <alignment shrinkToFit="1"/>
      <protection locked="0"/>
    </xf>
    <xf numFmtId="164" fontId="14" fillId="0" borderId="12" xfId="0" applyFont="1" applyFill="1" applyBorder="1" applyAlignment="1" applyProtection="1">
      <alignment horizontal="left" shrinkToFit="1"/>
      <protection locked="0"/>
    </xf>
    <xf numFmtId="164" fontId="0" fillId="0" borderId="0" xfId="0" applyFont="1" applyFill="1" applyBorder="1" applyAlignment="1">
      <alignment/>
    </xf>
    <xf numFmtId="164" fontId="0" fillId="0" borderId="29" xfId="0" applyFont="1" applyBorder="1" applyAlignment="1" applyProtection="1">
      <alignment horizontal="center" vertical="center" shrinkToFit="1"/>
      <protection locked="0"/>
    </xf>
    <xf numFmtId="164" fontId="0" fillId="0" borderId="30" xfId="0" applyBorder="1" applyAlignment="1" applyProtection="1">
      <alignment horizontal="center" vertical="center" shrinkToFit="1"/>
      <protection locked="0"/>
    </xf>
    <xf numFmtId="164" fontId="0" fillId="0" borderId="20" xfId="0" applyFont="1" applyBorder="1" applyAlignment="1" applyProtection="1">
      <alignment horizontal="center" vertical="center" shrinkToFit="1"/>
      <protection locked="0"/>
    </xf>
    <xf numFmtId="164" fontId="0" fillId="0" borderId="9" xfId="0" applyBorder="1" applyAlignment="1" applyProtection="1">
      <alignment horizontal="center" vertical="center" shrinkToFit="1"/>
      <protection locked="0"/>
    </xf>
    <xf numFmtId="164" fontId="0" fillId="0" borderId="9" xfId="0" applyBorder="1" applyAlignment="1">
      <alignment horizontal="center" vertical="center"/>
    </xf>
    <xf numFmtId="164" fontId="0" fillId="0" borderId="31" xfId="0" applyBorder="1" applyAlignment="1" applyProtection="1">
      <alignment horizontal="center" vertical="center" shrinkToFit="1"/>
      <protection locked="0"/>
    </xf>
    <xf numFmtId="164" fontId="0" fillId="0" borderId="32" xfId="0" applyBorder="1" applyAlignment="1" applyProtection="1">
      <alignment horizontal="center" vertical="center" shrinkToFit="1"/>
      <protection locked="0"/>
    </xf>
    <xf numFmtId="164" fontId="0" fillId="0" borderId="26" xfId="0" applyBorder="1" applyAlignment="1" applyProtection="1">
      <alignment horizontal="center" vertical="center" shrinkToFit="1"/>
      <protection locked="0"/>
    </xf>
    <xf numFmtId="164" fontId="0" fillId="0" borderId="15" xfId="0" applyBorder="1" applyAlignment="1" applyProtection="1">
      <alignment horizontal="center" vertical="center" shrinkToFit="1"/>
      <protection locked="0"/>
    </xf>
    <xf numFmtId="164" fontId="0" fillId="0" borderId="15" xfId="0" applyBorder="1" applyAlignment="1">
      <alignment horizontal="center" vertical="center"/>
    </xf>
    <xf numFmtId="164" fontId="12" fillId="2" borderId="22" xfId="0" applyFont="1" applyFill="1" applyBorder="1" applyAlignment="1">
      <alignment horizontal="center" vertical="center"/>
    </xf>
    <xf numFmtId="164" fontId="12" fillId="2" borderId="33" xfId="0" applyFont="1" applyFill="1" applyBorder="1" applyAlignment="1">
      <alignment horizontal="center" vertical="center"/>
    </xf>
    <xf numFmtId="164" fontId="12" fillId="2" borderId="34" xfId="0" applyFont="1" applyFill="1" applyBorder="1" applyAlignment="1">
      <alignment horizontal="center" vertical="center"/>
    </xf>
    <xf numFmtId="164" fontId="12" fillId="2" borderId="17" xfId="0" applyFont="1" applyFill="1" applyBorder="1" applyAlignment="1">
      <alignment horizontal="center" vertical="center"/>
    </xf>
    <xf numFmtId="164" fontId="12" fillId="2" borderId="35" xfId="0" applyFont="1" applyFill="1" applyBorder="1" applyAlignment="1">
      <alignment horizontal="center" vertical="center" shrinkToFit="1"/>
    </xf>
    <xf numFmtId="164" fontId="12" fillId="2" borderId="36" xfId="0" applyFont="1" applyFill="1" applyBorder="1" applyAlignment="1">
      <alignment horizontal="center" shrinkToFit="1"/>
    </xf>
    <xf numFmtId="164" fontId="12" fillId="2" borderId="24" xfId="0" applyFont="1" applyFill="1" applyBorder="1" applyAlignment="1">
      <alignment horizontal="center" shrinkToFit="1"/>
    </xf>
    <xf numFmtId="164" fontId="6" fillId="0" borderId="0" xfId="0" applyFont="1" applyFill="1" applyBorder="1" applyAlignment="1">
      <alignment/>
    </xf>
    <xf numFmtId="164" fontId="0" fillId="0" borderId="36" xfId="0" applyFont="1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6" fillId="0" borderId="16" xfId="0" applyFont="1" applyBorder="1" applyAlignment="1">
      <alignment horizontal="center" vertical="center" shrinkToFit="1"/>
    </xf>
    <xf numFmtId="164" fontId="15" fillId="0" borderId="34" xfId="0" applyFont="1" applyBorder="1" applyAlignment="1">
      <alignment horizontal="center" vertical="center"/>
    </xf>
    <xf numFmtId="164" fontId="15" fillId="0" borderId="17" xfId="0" applyFont="1" applyBorder="1" applyAlignment="1">
      <alignment horizontal="center" vertical="center"/>
    </xf>
    <xf numFmtId="164" fontId="12" fillId="2" borderId="24" xfId="0" applyFont="1" applyFill="1" applyBorder="1" applyAlignment="1">
      <alignment horizontal="center" vertical="center" textRotation="255" shrinkToFit="1"/>
    </xf>
    <xf numFmtId="164" fontId="14" fillId="0" borderId="2" xfId="0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164" fontId="16" fillId="0" borderId="39" xfId="0" applyFont="1" applyFill="1" applyBorder="1" applyAlignment="1" applyProtection="1">
      <alignment horizontal="center" vertical="center" shrinkToFit="1"/>
      <protection/>
    </xf>
    <xf numFmtId="164" fontId="7" fillId="0" borderId="5" xfId="0" applyNumberFormat="1" applyFont="1" applyBorder="1" applyAlignment="1">
      <alignment horizontal="center" vertical="center"/>
    </xf>
    <xf numFmtId="164" fontId="9" fillId="2" borderId="40" xfId="0" applyFont="1" applyFill="1" applyBorder="1" applyAlignment="1">
      <alignment horizontal="center" vertical="center"/>
    </xf>
    <xf numFmtId="164" fontId="17" fillId="2" borderId="20" xfId="0" applyFont="1" applyFill="1" applyBorder="1" applyAlignment="1">
      <alignment horizontal="center" vertical="center"/>
    </xf>
    <xf numFmtId="164" fontId="11" fillId="2" borderId="20" xfId="0" applyFont="1" applyFill="1" applyBorder="1" applyAlignment="1">
      <alignment horizontal="center" vertical="center"/>
    </xf>
    <xf numFmtId="164" fontId="2" fillId="0" borderId="41" xfId="0" applyFont="1" applyBorder="1" applyAlignment="1">
      <alignment horizontal="left" vertical="center"/>
    </xf>
    <xf numFmtId="164" fontId="0" fillId="0" borderId="0" xfId="0" applyBorder="1" applyAlignment="1">
      <alignment vertical="center" shrinkToFit="1"/>
    </xf>
    <xf numFmtId="164" fontId="7" fillId="0" borderId="0" xfId="0" applyFont="1" applyBorder="1" applyAlignment="1">
      <alignment vertical="center" shrinkToFit="1"/>
    </xf>
    <xf numFmtId="164" fontId="7" fillId="0" borderId="10" xfId="0" applyFont="1" applyBorder="1" applyAlignment="1">
      <alignment vertical="center" shrinkToFit="1"/>
    </xf>
    <xf numFmtId="164" fontId="0" fillId="0" borderId="10" xfId="0" applyBorder="1" applyAlignment="1">
      <alignment vertical="center" shrinkToFit="1"/>
    </xf>
    <xf numFmtId="164" fontId="9" fillId="2" borderId="42" xfId="0" applyFont="1" applyFill="1" applyBorder="1" applyAlignment="1">
      <alignment horizontal="center" vertical="center"/>
    </xf>
    <xf numFmtId="164" fontId="7" fillId="3" borderId="20" xfId="0" applyFont="1" applyFill="1" applyBorder="1" applyAlignment="1">
      <alignment horizontal="center" vertical="center" wrapText="1"/>
    </xf>
    <xf numFmtId="164" fontId="7" fillId="3" borderId="43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/>
      <protection locked="0"/>
    </xf>
    <xf numFmtId="164" fontId="16" fillId="0" borderId="27" xfId="0" applyFont="1" applyFill="1" applyBorder="1" applyAlignment="1" applyProtection="1">
      <alignment horizontal="center" vertical="center" shrinkToFit="1"/>
      <protection/>
    </xf>
    <xf numFmtId="164" fontId="7" fillId="0" borderId="44" xfId="0" applyNumberFormat="1" applyFont="1" applyBorder="1" applyAlignment="1">
      <alignment horizontal="center" vertical="center"/>
    </xf>
    <xf numFmtId="164" fontId="14" fillId="0" borderId="20" xfId="0" applyFont="1" applyFill="1" applyBorder="1" applyAlignment="1" applyProtection="1">
      <alignment horizontal="center" vertical="center" wrapText="1"/>
      <protection/>
    </xf>
    <xf numFmtId="164" fontId="7" fillId="0" borderId="12" xfId="0" applyFont="1" applyFill="1" applyBorder="1" applyAlignment="1" applyProtection="1">
      <alignment horizontal="center" vertical="center" shrinkToFit="1"/>
      <protection locked="0"/>
    </xf>
    <xf numFmtId="164" fontId="7" fillId="0" borderId="20" xfId="0" applyFont="1" applyFill="1" applyBorder="1" applyAlignment="1" applyProtection="1">
      <alignment horizontal="center" vertical="center" shrinkToFit="1"/>
      <protection locked="0"/>
    </xf>
    <xf numFmtId="164" fontId="14" fillId="0" borderId="12" xfId="0" applyFont="1" applyFill="1" applyBorder="1" applyAlignment="1" applyProtection="1">
      <alignment shrinkToFit="1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165" fontId="7" fillId="0" borderId="44" xfId="0" applyNumberFormat="1" applyFont="1" applyBorder="1" applyAlignment="1">
      <alignment horizontal="center" vertical="center"/>
    </xf>
    <xf numFmtId="164" fontId="14" fillId="0" borderId="1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/>
      <protection locked="0"/>
    </xf>
    <xf numFmtId="164" fontId="16" fillId="0" borderId="45" xfId="0" applyFont="1" applyFill="1" applyBorder="1" applyAlignment="1" applyProtection="1">
      <alignment horizontal="center" vertical="center" shrinkToFit="1"/>
      <protection/>
    </xf>
    <xf numFmtId="164" fontId="7" fillId="0" borderId="7" xfId="0" applyNumberFormat="1" applyFont="1" applyBorder="1" applyAlignment="1">
      <alignment horizontal="center" vertical="center"/>
    </xf>
    <xf numFmtId="164" fontId="5" fillId="2" borderId="46" xfId="0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7" fillId="0" borderId="49" xfId="0" applyFont="1" applyFill="1" applyBorder="1" applyAlignment="1" applyProtection="1">
      <alignment horizontal="center" vertical="center" shrinkToFit="1"/>
      <protection locked="0"/>
    </xf>
    <xf numFmtId="164" fontId="7" fillId="0" borderId="50" xfId="0" applyFont="1" applyFill="1" applyBorder="1" applyAlignment="1" applyProtection="1">
      <alignment horizontal="center" vertical="center" shrinkToFit="1"/>
      <protection locked="0"/>
    </xf>
    <xf numFmtId="164" fontId="11" fillId="2" borderId="50" xfId="0" applyFont="1" applyFill="1" applyBorder="1" applyAlignment="1">
      <alignment horizontal="center" vertical="center" wrapText="1"/>
    </xf>
    <xf numFmtId="164" fontId="9" fillId="2" borderId="51" xfId="0" applyFont="1" applyFill="1" applyBorder="1" applyAlignment="1">
      <alignment horizontal="center" vertical="center"/>
    </xf>
    <xf numFmtId="164" fontId="7" fillId="3" borderId="34" xfId="0" applyFont="1" applyFill="1" applyBorder="1" applyAlignment="1">
      <alignment horizontal="center" vertical="center" shrinkToFit="1"/>
    </xf>
    <xf numFmtId="164" fontId="7" fillId="3" borderId="34" xfId="0" applyFont="1" applyFill="1" applyBorder="1" applyAlignment="1">
      <alignment horizontal="center" vertical="center"/>
    </xf>
    <xf numFmtId="164" fontId="7" fillId="3" borderId="17" xfId="0" applyFont="1" applyFill="1" applyBorder="1" applyAlignment="1">
      <alignment horizontal="center" vertical="center"/>
    </xf>
    <xf numFmtId="164" fontId="14" fillId="0" borderId="20" xfId="0" applyFont="1" applyFill="1" applyBorder="1" applyAlignment="1" applyProtection="1">
      <alignment horizontal="center" vertical="center" wrapText="1"/>
      <protection locked="0"/>
    </xf>
    <xf numFmtId="164" fontId="7" fillId="0" borderId="52" xfId="0" applyFont="1" applyFill="1" applyBorder="1" applyAlignment="1" applyProtection="1">
      <alignment horizontal="center" vertical="center" shrinkToFit="1"/>
      <protection locked="0"/>
    </xf>
    <xf numFmtId="164" fontId="7" fillId="0" borderId="53" xfId="0" applyFont="1" applyFill="1" applyBorder="1" applyAlignment="1" applyProtection="1">
      <alignment horizontal="center" vertical="center" shrinkToFit="1"/>
      <protection locked="0"/>
    </xf>
    <xf numFmtId="164" fontId="7" fillId="0" borderId="13" xfId="0" applyFont="1" applyFill="1" applyBorder="1" applyAlignment="1" applyProtection="1">
      <alignment horizontal="center" vertical="center" shrinkToFit="1"/>
      <protection locked="0"/>
    </xf>
    <xf numFmtId="164" fontId="7" fillId="0" borderId="28" xfId="0" applyFont="1" applyFill="1" applyBorder="1" applyAlignment="1" applyProtection="1">
      <alignment horizontal="right" vertical="center" shrinkToFit="1"/>
      <protection locked="0"/>
    </xf>
    <xf numFmtId="166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164" fontId="7" fillId="3" borderId="28" xfId="0" applyFont="1" applyFill="1" applyBorder="1" applyAlignment="1" applyProtection="1">
      <alignment horizontal="right" vertical="center" shrinkToFit="1"/>
      <protection locked="0"/>
    </xf>
    <xf numFmtId="164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0" xfId="0" applyFill="1" applyBorder="1" applyAlignment="1">
      <alignment/>
    </xf>
    <xf numFmtId="164" fontId="9" fillId="2" borderId="54" xfId="0" applyFont="1" applyFill="1" applyBorder="1" applyAlignment="1">
      <alignment horizontal="center" vertical="center" shrinkToFit="1"/>
    </xf>
    <xf numFmtId="164" fontId="7" fillId="3" borderId="16" xfId="0" applyFont="1" applyFill="1" applyBorder="1" applyAlignment="1">
      <alignment horizontal="center" vertical="center" shrinkToFit="1"/>
    </xf>
    <xf numFmtId="164" fontId="7" fillId="3" borderId="33" xfId="0" applyFont="1" applyFill="1" applyBorder="1" applyAlignment="1">
      <alignment horizontal="right" vertical="center" shrinkToFit="1"/>
    </xf>
    <xf numFmtId="167" fontId="7" fillId="3" borderId="55" xfId="0" applyNumberFormat="1" applyFont="1" applyFill="1" applyBorder="1" applyAlignment="1">
      <alignment horizontal="left" vertical="center" shrinkToFit="1"/>
    </xf>
    <xf numFmtId="164" fontId="7" fillId="3" borderId="17" xfId="0" applyFont="1" applyFill="1" applyBorder="1" applyAlignment="1">
      <alignment horizontal="center" vertical="center" shrinkToFit="1"/>
    </xf>
    <xf numFmtId="164" fontId="11" fillId="0" borderId="23" xfId="0" applyFont="1" applyFill="1" applyBorder="1" applyAlignment="1">
      <alignment vertical="center"/>
    </xf>
    <xf numFmtId="164" fontId="17" fillId="2" borderId="42" xfId="0" applyFont="1" applyFill="1" applyBorder="1" applyAlignment="1">
      <alignment horizontal="center" vertical="center" shrinkToFit="1"/>
    </xf>
    <xf numFmtId="164" fontId="11" fillId="2" borderId="37" xfId="0" applyFont="1" applyFill="1" applyBorder="1" applyAlignment="1">
      <alignment horizontal="center" vertical="center" shrinkToFit="1"/>
    </xf>
    <xf numFmtId="164" fontId="11" fillId="2" borderId="42" xfId="0" applyFont="1" applyFill="1" applyBorder="1" applyAlignment="1">
      <alignment horizontal="center" vertical="center" shrinkToFit="1"/>
    </xf>
    <xf numFmtId="164" fontId="11" fillId="0" borderId="0" xfId="0" applyFont="1" applyFill="1" applyBorder="1" applyAlignment="1">
      <alignment vertical="center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shrinkToFit="1"/>
      <protection locked="0"/>
    </xf>
    <xf numFmtId="164" fontId="14" fillId="0" borderId="0" xfId="0" applyFont="1" applyBorder="1" applyAlignment="1">
      <alignment/>
    </xf>
    <xf numFmtId="164" fontId="18" fillId="2" borderId="20" xfId="0" applyFont="1" applyFill="1" applyBorder="1" applyAlignment="1">
      <alignment/>
    </xf>
    <xf numFmtId="164" fontId="5" fillId="2" borderId="12" xfId="0" applyFont="1" applyFill="1" applyBorder="1" applyAlignment="1">
      <alignment horizontal="left" shrinkToFit="1"/>
    </xf>
    <xf numFmtId="164" fontId="5" fillId="2" borderId="20" xfId="0" applyFont="1" applyFill="1" applyBorder="1" applyAlignment="1">
      <alignment horizontal="center"/>
    </xf>
    <xf numFmtId="164" fontId="5" fillId="2" borderId="20" xfId="0" applyFont="1" applyFill="1" applyBorder="1" applyAlignment="1">
      <alignment horizontal="center" shrinkToFit="1"/>
    </xf>
    <xf numFmtId="164" fontId="5" fillId="2" borderId="20" xfId="0" applyFont="1" applyFill="1" applyBorder="1" applyAlignment="1">
      <alignment/>
    </xf>
    <xf numFmtId="164" fontId="7" fillId="0" borderId="20" xfId="0" applyFont="1" applyBorder="1" applyAlignment="1">
      <alignment shrinkToFit="1"/>
    </xf>
    <xf numFmtId="164" fontId="0" fillId="0" borderId="12" xfId="0" applyFont="1" applyFill="1" applyBorder="1" applyAlignment="1" applyProtection="1">
      <alignment shrinkToFit="1"/>
      <protection locked="0"/>
    </xf>
    <xf numFmtId="164" fontId="0" fillId="0" borderId="20" xfId="0" applyFill="1" applyBorder="1" applyAlignment="1" applyProtection="1">
      <alignment/>
      <protection locked="0"/>
    </xf>
    <xf numFmtId="164" fontId="0" fillId="0" borderId="20" xfId="0" applyFont="1" applyFill="1" applyBorder="1" applyAlignment="1" applyProtection="1">
      <alignment shrinkToFit="1"/>
      <protection locked="0"/>
    </xf>
    <xf numFmtId="164" fontId="0" fillId="0" borderId="20" xfId="0" applyFont="1" applyFill="1" applyBorder="1" applyAlignment="1" applyProtection="1">
      <alignment horizontal="left" shrinkToFit="1"/>
      <protection locked="0"/>
    </xf>
    <xf numFmtId="164" fontId="0" fillId="0" borderId="20" xfId="0" applyFont="1" applyBorder="1" applyAlignment="1">
      <alignment shrinkToFit="1"/>
    </xf>
    <xf numFmtId="164" fontId="0" fillId="0" borderId="12" xfId="0" applyFont="1" applyBorder="1" applyAlignment="1" applyProtection="1">
      <alignment shrinkToFit="1"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20" xfId="0" applyFont="1" applyBorder="1" applyAlignment="1" applyProtection="1">
      <alignment shrinkToFit="1"/>
      <protection locked="0"/>
    </xf>
    <xf numFmtId="164" fontId="7" fillId="0" borderId="20" xfId="0" applyFont="1" applyBorder="1" applyAlignment="1" applyProtection="1">
      <alignment shrinkToFit="1"/>
      <protection locked="0"/>
    </xf>
    <xf numFmtId="164" fontId="0" fillId="0" borderId="20" xfId="0" applyFont="1" applyBorder="1" applyAlignment="1" applyProtection="1">
      <alignment horizontal="left" shrinkToFit="1"/>
      <protection locked="0"/>
    </xf>
    <xf numFmtId="164" fontId="16" fillId="0" borderId="0" xfId="0" applyFont="1" applyBorder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/>
      <protection/>
    </xf>
    <xf numFmtId="164" fontId="3" fillId="0" borderId="35" xfId="0" applyFont="1" applyFill="1" applyBorder="1" applyAlignment="1" applyProtection="1">
      <alignment horizontal="center" vertical="center"/>
      <protection locked="0"/>
    </xf>
    <xf numFmtId="164" fontId="9" fillId="2" borderId="22" xfId="0" applyFont="1" applyFill="1" applyBorder="1" applyAlignment="1">
      <alignment horizontal="center"/>
    </xf>
    <xf numFmtId="164" fontId="7" fillId="0" borderId="24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/>
      <protection locked="0"/>
    </xf>
    <xf numFmtId="164" fontId="8" fillId="0" borderId="3" xfId="0" applyFont="1" applyBorder="1" applyAlignment="1" applyProtection="1">
      <alignment/>
      <protection locked="0"/>
    </xf>
    <xf numFmtId="164" fontId="11" fillId="2" borderId="56" xfId="0" applyFont="1" applyFill="1" applyBorder="1" applyAlignment="1">
      <alignment horizontal="center" vertical="center" shrinkToFit="1"/>
    </xf>
    <xf numFmtId="164" fontId="11" fillId="2" borderId="53" xfId="0" applyFont="1" applyFill="1" applyBorder="1" applyAlignment="1">
      <alignment horizontal="center" vertical="center" shrinkToFit="1"/>
    </xf>
    <xf numFmtId="164" fontId="17" fillId="2" borderId="53" xfId="0" applyFont="1" applyFill="1" applyBorder="1" applyAlignment="1">
      <alignment horizontal="center" vertical="center" shrinkToFit="1"/>
    </xf>
    <xf numFmtId="164" fontId="11" fillId="2" borderId="57" xfId="0" applyFont="1" applyFill="1" applyBorder="1" applyAlignment="1">
      <alignment horizontal="center" vertical="center" shrinkToFit="1"/>
    </xf>
    <xf numFmtId="164" fontId="11" fillId="2" borderId="0" xfId="0" applyFont="1" applyFill="1" applyBorder="1" applyAlignment="1">
      <alignment horizontal="center" vertical="center" shrinkToFit="1"/>
    </xf>
    <xf numFmtId="165" fontId="11" fillId="2" borderId="58" xfId="0" applyNumberFormat="1" applyFont="1" applyFill="1" applyBorder="1" applyAlignment="1">
      <alignment horizontal="center" vertical="center" shrinkToFit="1"/>
    </xf>
    <xf numFmtId="165" fontId="11" fillId="2" borderId="54" xfId="0" applyNumberFormat="1" applyFont="1" applyFill="1" applyBorder="1" applyAlignment="1">
      <alignment horizontal="center" vertical="center" shrinkToFit="1"/>
    </xf>
    <xf numFmtId="164" fontId="7" fillId="0" borderId="8" xfId="0" applyFont="1" applyBorder="1" applyAlignment="1" applyProtection="1">
      <alignment/>
      <protection locked="0"/>
    </xf>
    <xf numFmtId="164" fontId="8" fillId="0" borderId="9" xfId="0" applyFont="1" applyBorder="1" applyAlignment="1" applyProtection="1">
      <alignment/>
      <protection locked="0"/>
    </xf>
    <xf numFmtId="164" fontId="7" fillId="0" borderId="8" xfId="0" applyFont="1" applyBorder="1" applyAlignment="1" applyProtection="1">
      <alignment horizontal="center" vertical="center" shrinkToFit="1"/>
      <protection locked="0"/>
    </xf>
    <xf numFmtId="164" fontId="7" fillId="0" borderId="20" xfId="0" applyFont="1" applyBorder="1" applyAlignment="1" applyProtection="1">
      <alignment horizontal="center" vertical="center" shrinkToFit="1"/>
      <protection/>
    </xf>
    <xf numFmtId="164" fontId="14" fillId="0" borderId="20" xfId="0" applyFont="1" applyBorder="1" applyAlignment="1" applyProtection="1">
      <alignment horizontal="center" vertical="center" shrinkToFit="1"/>
      <protection/>
    </xf>
    <xf numFmtId="164" fontId="7" fillId="0" borderId="28" xfId="0" applyFont="1" applyBorder="1" applyAlignment="1" applyProtection="1">
      <alignment horizontal="center" vertical="center" shrinkToFit="1"/>
      <protection/>
    </xf>
    <xf numFmtId="164" fontId="7" fillId="0" borderId="9" xfId="0" applyNumberFormat="1" applyFont="1" applyBorder="1" applyAlignment="1" applyProtection="1">
      <alignment vertical="center" shrinkToFit="1"/>
      <protection/>
    </xf>
    <xf numFmtId="164" fontId="7" fillId="0" borderId="15" xfId="0" applyNumberFormat="1" applyFont="1" applyBorder="1" applyAlignment="1" applyProtection="1">
      <alignment vertical="center" shrinkToFit="1"/>
      <protection/>
    </xf>
    <xf numFmtId="164" fontId="5" fillId="2" borderId="16" xfId="0" applyFont="1" applyFill="1" applyBorder="1" applyAlignment="1" applyProtection="1">
      <alignment horizontal="center" vertical="center"/>
      <protection/>
    </xf>
    <xf numFmtId="164" fontId="0" fillId="0" borderId="33" xfId="0" applyBorder="1" applyAlignment="1" applyProtection="1">
      <alignment horizontal="center" vertical="center" shrinkToFit="1"/>
      <protection locked="0"/>
    </xf>
    <xf numFmtId="164" fontId="8" fillId="0" borderId="22" xfId="0" applyFont="1" applyFill="1" applyBorder="1" applyAlignment="1" applyProtection="1">
      <alignment horizontal="center" vertical="center"/>
      <protection locked="0"/>
    </xf>
    <xf numFmtId="164" fontId="11" fillId="2" borderId="22" xfId="0" applyFont="1" applyFill="1" applyBorder="1" applyAlignment="1" applyProtection="1">
      <alignment horizontal="center" vertical="center" wrapText="1"/>
      <protection/>
    </xf>
    <xf numFmtId="164" fontId="7" fillId="0" borderId="59" xfId="0" applyFont="1" applyBorder="1" applyAlignment="1" applyProtection="1">
      <alignment horizontal="center" vertical="center" shrinkToFi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/>
    </xf>
    <xf numFmtId="164" fontId="7" fillId="0" borderId="21" xfId="0" applyFont="1" applyBorder="1" applyAlignment="1" applyProtection="1">
      <alignment horizontal="center" vertical="center" wrapText="1"/>
      <protection locked="0"/>
    </xf>
    <xf numFmtId="164" fontId="11" fillId="2" borderId="6" xfId="0" applyFont="1" applyFill="1" applyBorder="1" applyAlignment="1" applyProtection="1">
      <alignment horizontal="center" vertical="center" wrapText="1" shrinkToFit="1"/>
      <protection/>
    </xf>
    <xf numFmtId="164" fontId="7" fillId="0" borderId="60" xfId="0" applyFont="1" applyBorder="1" applyAlignment="1" applyProtection="1">
      <alignment horizontal="center" vertical="center" shrinkToFit="1"/>
      <protection locked="0"/>
    </xf>
    <xf numFmtId="164" fontId="17" fillId="2" borderId="18" xfId="0" applyFont="1" applyFill="1" applyBorder="1" applyAlignment="1" applyProtection="1">
      <alignment horizontal="center" vertical="center"/>
      <protection/>
    </xf>
    <xf numFmtId="164" fontId="7" fillId="0" borderId="19" xfId="0" applyFont="1" applyBorder="1" applyAlignment="1" applyProtection="1">
      <alignment horizontal="center" vertical="center" shrinkToFit="1"/>
      <protection locked="0"/>
    </xf>
    <xf numFmtId="164" fontId="11" fillId="2" borderId="61" xfId="0" applyFont="1" applyFill="1" applyBorder="1" applyAlignment="1" applyProtection="1">
      <alignment horizontal="center" vertical="center" shrinkToFit="1"/>
      <protection/>
    </xf>
    <xf numFmtId="164" fontId="7" fillId="0" borderId="62" xfId="0" applyFont="1" applyBorder="1" applyAlignment="1" applyProtection="1">
      <alignment vertical="center" shrinkToFit="1"/>
      <protection locked="0"/>
    </xf>
    <xf numFmtId="164" fontId="19" fillId="0" borderId="0" xfId="0" applyFont="1" applyBorder="1" applyAlignment="1">
      <alignment vertical="center" wrapText="1"/>
    </xf>
    <xf numFmtId="164" fontId="7" fillId="0" borderId="14" xfId="0" applyFont="1" applyBorder="1" applyAlignment="1" applyProtection="1">
      <alignment/>
      <protection locked="0"/>
    </xf>
    <xf numFmtId="164" fontId="8" fillId="0" borderId="15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4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20" fillId="2" borderId="63" xfId="0" applyFont="1" applyFill="1" applyBorder="1" applyAlignment="1">
      <alignment/>
    </xf>
    <xf numFmtId="164" fontId="20" fillId="2" borderId="41" xfId="0" applyFont="1" applyFill="1" applyBorder="1" applyAlignment="1">
      <alignment horizontal="center"/>
    </xf>
    <xf numFmtId="164" fontId="20" fillId="2" borderId="0" xfId="0" applyFont="1" applyFill="1" applyBorder="1" applyAlignment="1">
      <alignment horizontal="center"/>
    </xf>
    <xf numFmtId="164" fontId="0" fillId="0" borderId="20" xfId="0" applyFont="1" applyFill="1" applyBorder="1" applyAlignment="1" applyProtection="1">
      <alignment/>
      <protection locked="0"/>
    </xf>
    <xf numFmtId="164" fontId="0" fillId="0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 shrinkToFit="1"/>
    </xf>
    <xf numFmtId="164" fontId="0" fillId="0" borderId="20" xfId="0" applyFill="1" applyBorder="1" applyAlignment="1">
      <alignment horizontal="center"/>
    </xf>
    <xf numFmtId="164" fontId="0" fillId="5" borderId="64" xfId="0" applyFont="1" applyFill="1" applyBorder="1" applyAlignment="1">
      <alignment/>
    </xf>
    <xf numFmtId="164" fontId="0" fillId="5" borderId="53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28" xfId="0" applyFont="1" applyBorder="1" applyAlignment="1">
      <alignment/>
    </xf>
    <xf numFmtId="164" fontId="0" fillId="0" borderId="20" xfId="0" applyBorder="1" applyAlignment="1" applyProtection="1">
      <alignment horizontal="center"/>
      <protection locked="0"/>
    </xf>
    <xf numFmtId="164" fontId="0" fillId="4" borderId="20" xfId="0" applyFont="1" applyFill="1" applyBorder="1" applyAlignment="1">
      <alignment/>
    </xf>
    <xf numFmtId="164" fontId="0" fillId="4" borderId="20" xfId="0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0" fillId="2" borderId="63" xfId="0" applyFont="1" applyFill="1" applyBorder="1" applyAlignment="1">
      <alignment horizontal="center"/>
    </xf>
    <xf numFmtId="164" fontId="0" fillId="4" borderId="50" xfId="0" applyFont="1" applyFill="1" applyBorder="1" applyAlignment="1">
      <alignment/>
    </xf>
    <xf numFmtId="164" fontId="0" fillId="0" borderId="53" xfId="0" applyFont="1" applyFill="1" applyBorder="1" applyAlignment="1">
      <alignment/>
    </xf>
    <xf numFmtId="164" fontId="0" fillId="0" borderId="65" xfId="0" applyFill="1" applyBorder="1" applyAlignment="1">
      <alignment horizontal="center"/>
    </xf>
    <xf numFmtId="164" fontId="0" fillId="0" borderId="66" xfId="0" applyFill="1" applyBorder="1" applyAlignment="1">
      <alignment horizontal="center"/>
    </xf>
    <xf numFmtId="164" fontId="0" fillId="0" borderId="67" xfId="0" applyFill="1" applyBorder="1" applyAlignment="1">
      <alignment horizontal="center"/>
    </xf>
    <xf numFmtId="164" fontId="0" fillId="0" borderId="52" xfId="0" applyFont="1" applyFill="1" applyBorder="1" applyAlignment="1">
      <alignment shrinkToFit="1"/>
    </xf>
    <xf numFmtId="164" fontId="0" fillId="0" borderId="52" xfId="0" applyFont="1" applyFill="1" applyBorder="1" applyAlignment="1">
      <alignment horizontal="center" shrinkToFit="1"/>
    </xf>
    <xf numFmtId="164" fontId="0" fillId="0" borderId="53" xfId="0" applyFont="1" applyFill="1" applyBorder="1" applyAlignment="1">
      <alignment horizontal="center"/>
    </xf>
    <xf numFmtId="164" fontId="0" fillId="0" borderId="52" xfId="0" applyFill="1" applyBorder="1" applyAlignment="1">
      <alignment/>
    </xf>
    <xf numFmtId="164" fontId="0" fillId="0" borderId="20" xfId="0" applyFont="1" applyBorder="1" applyAlignment="1" applyProtection="1">
      <alignment/>
      <protection locked="0"/>
    </xf>
    <xf numFmtId="164" fontId="0" fillId="0" borderId="20" xfId="0" applyFont="1" applyFill="1" applyBorder="1" applyAlignment="1">
      <alignment/>
    </xf>
    <xf numFmtId="164" fontId="0" fillId="0" borderId="68" xfId="0" applyFill="1" applyBorder="1" applyAlignment="1">
      <alignment horizontal="center"/>
    </xf>
    <xf numFmtId="164" fontId="0" fillId="0" borderId="69" xfId="0" applyFill="1" applyBorder="1" applyAlignment="1">
      <alignment horizontal="center"/>
    </xf>
    <xf numFmtId="164" fontId="0" fillId="0" borderId="30" xfId="0" applyFill="1" applyBorder="1" applyAlignment="1">
      <alignment horizontal="center"/>
    </xf>
    <xf numFmtId="164" fontId="0" fillId="0" borderId="12" xfId="0" applyFont="1" applyFill="1" applyBorder="1" applyAlignment="1">
      <alignment shrinkToFit="1"/>
    </xf>
    <xf numFmtId="164" fontId="0" fillId="0" borderId="12" xfId="0" applyFill="1" applyBorder="1" applyAlignment="1">
      <alignment/>
    </xf>
    <xf numFmtId="164" fontId="0" fillId="3" borderId="20" xfId="0" applyFont="1" applyFill="1" applyBorder="1" applyAlignment="1">
      <alignment/>
    </xf>
    <xf numFmtId="164" fontId="0" fillId="3" borderId="68" xfId="0" applyFill="1" applyBorder="1" applyAlignment="1">
      <alignment horizontal="center"/>
    </xf>
    <xf numFmtId="164" fontId="0" fillId="3" borderId="69" xfId="0" applyFill="1" applyBorder="1" applyAlignment="1">
      <alignment horizontal="center"/>
    </xf>
    <xf numFmtId="164" fontId="0" fillId="3" borderId="30" xfId="0" applyFill="1" applyBorder="1" applyAlignment="1">
      <alignment horizontal="center"/>
    </xf>
    <xf numFmtId="164" fontId="0" fillId="3" borderId="12" xfId="0" applyFill="1" applyBorder="1" applyAlignment="1">
      <alignment shrinkToFit="1"/>
    </xf>
    <xf numFmtId="164" fontId="0" fillId="3" borderId="52" xfId="0" applyFont="1" applyFill="1" applyBorder="1" applyAlignment="1">
      <alignment horizontal="center" shrinkToFit="1"/>
    </xf>
    <xf numFmtId="164" fontId="0" fillId="3" borderId="20" xfId="0" applyFont="1" applyFill="1" applyBorder="1" applyAlignment="1">
      <alignment horizontal="center"/>
    </xf>
    <xf numFmtId="164" fontId="0" fillId="3" borderId="12" xfId="0" applyFill="1" applyBorder="1" applyAlignment="1">
      <alignment/>
    </xf>
    <xf numFmtId="164" fontId="0" fillId="3" borderId="12" xfId="0" applyFont="1" applyFill="1" applyBorder="1" applyAlignment="1">
      <alignment horizontal="center" shrinkToFit="1"/>
    </xf>
    <xf numFmtId="164" fontId="0" fillId="0" borderId="12" xfId="0" applyFont="1" applyFill="1" applyBorder="1" applyAlignment="1">
      <alignment horizontal="center" shrinkToFit="1"/>
    </xf>
    <xf numFmtId="164" fontId="0" fillId="3" borderId="12" xfId="0" applyFont="1" applyFill="1" applyBorder="1" applyAlignment="1">
      <alignment shrinkToFit="1"/>
    </xf>
    <xf numFmtId="164" fontId="0" fillId="0" borderId="20" xfId="0" applyFont="1" applyFill="1" applyBorder="1" applyAlignment="1">
      <alignment shrinkToFit="1"/>
    </xf>
    <xf numFmtId="164" fontId="0" fillId="3" borderId="50" xfId="0" applyFont="1" applyFill="1" applyBorder="1" applyAlignment="1">
      <alignment/>
    </xf>
    <xf numFmtId="164" fontId="0" fillId="3" borderId="70" xfId="0" applyFill="1" applyBorder="1" applyAlignment="1">
      <alignment horizontal="center"/>
    </xf>
    <xf numFmtId="164" fontId="0" fillId="3" borderId="71" xfId="0" applyFill="1" applyBorder="1" applyAlignment="1">
      <alignment horizontal="center"/>
    </xf>
    <xf numFmtId="164" fontId="0" fillId="3" borderId="72" xfId="0" applyFill="1" applyBorder="1" applyAlignment="1">
      <alignment horizontal="center"/>
    </xf>
    <xf numFmtId="164" fontId="0" fillId="3" borderId="50" xfId="0" applyFont="1" applyFill="1" applyBorder="1" applyAlignment="1">
      <alignment shrinkToFit="1"/>
    </xf>
    <xf numFmtId="164" fontId="0" fillId="3" borderId="50" xfId="0" applyFont="1" applyFill="1" applyBorder="1" applyAlignment="1">
      <alignment horizontal="center" shrinkToFit="1"/>
    </xf>
    <xf numFmtId="164" fontId="0" fillId="3" borderId="20" xfId="0" applyFont="1" applyFill="1" applyBorder="1" applyAlignment="1">
      <alignment shrinkToFit="1"/>
    </xf>
    <xf numFmtId="164" fontId="0" fillId="3" borderId="20" xfId="0" applyFont="1" applyFill="1" applyBorder="1" applyAlignment="1">
      <alignment horizontal="center" shrinkToFit="1"/>
    </xf>
    <xf numFmtId="164" fontId="0" fillId="0" borderId="42" xfId="0" applyFont="1" applyFill="1" applyBorder="1" applyAlignment="1" applyProtection="1">
      <alignment/>
      <protection locked="0"/>
    </xf>
    <xf numFmtId="164" fontId="0" fillId="0" borderId="50" xfId="0" applyFont="1" applyFill="1" applyBorder="1" applyAlignment="1">
      <alignment/>
    </xf>
    <xf numFmtId="164" fontId="0" fillId="0" borderId="70" xfId="0" applyFill="1" applyBorder="1" applyAlignment="1">
      <alignment horizontal="center"/>
    </xf>
    <xf numFmtId="164" fontId="0" fillId="0" borderId="71" xfId="0" applyFill="1" applyBorder="1" applyAlignment="1">
      <alignment horizontal="center"/>
    </xf>
    <xf numFmtId="164" fontId="0" fillId="0" borderId="72" xfId="0" applyFill="1" applyBorder="1" applyAlignment="1">
      <alignment horizontal="center"/>
    </xf>
    <xf numFmtId="164" fontId="0" fillId="0" borderId="50" xfId="0" applyFont="1" applyFill="1" applyBorder="1" applyAlignment="1">
      <alignment shrinkToFit="1"/>
    </xf>
    <xf numFmtId="164" fontId="0" fillId="0" borderId="50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96"/>
  <sheetViews>
    <sheetView tabSelected="1" zoomScaleSheetLayoutView="100" workbookViewId="0" topLeftCell="A3">
      <selection activeCell="BR56" sqref="BR56"/>
    </sheetView>
  </sheetViews>
  <sheetFormatPr defaultColWidth="2.00390625" defaultRowHeight="6.75" customHeight="1"/>
  <cols>
    <col min="1" max="46" width="1.625" style="1" customWidth="1"/>
    <col min="47" max="47" width="1.625" style="0" customWidth="1"/>
    <col min="48" max="88" width="1.625" style="1" customWidth="1"/>
    <col min="89" max="135" width="1.625" style="0" customWidth="1"/>
    <col min="136" max="16384" width="1.625" style="1" customWidth="1"/>
  </cols>
  <sheetData>
    <row r="1" spans="89:93" ht="6.75" customHeight="1">
      <c r="CK1" s="1"/>
      <c r="CL1" s="1"/>
      <c r="CN1" s="1"/>
      <c r="CO1" s="1"/>
    </row>
    <row r="2" spans="2:93" ht="6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Z2" s="2" t="s">
        <v>1</v>
      </c>
      <c r="AA2" s="2"/>
      <c r="AB2" s="2"/>
      <c r="AC2" s="2"/>
      <c r="AD2" s="2"/>
      <c r="AE2" s="2"/>
      <c r="AF2" s="2"/>
      <c r="AG2" s="2"/>
      <c r="AH2" s="2"/>
      <c r="AY2" s="3" t="s">
        <v>2</v>
      </c>
      <c r="AZ2" s="3"/>
      <c r="BA2" s="3"/>
      <c r="BB2" s="3"/>
      <c r="BC2" s="3"/>
      <c r="BD2" s="3"/>
      <c r="BE2"/>
      <c r="BF2"/>
      <c r="BG2"/>
      <c r="BH2"/>
      <c r="BI2"/>
      <c r="BK2" s="4" t="s">
        <v>3</v>
      </c>
      <c r="BL2" s="4"/>
      <c r="BM2" s="4"/>
      <c r="BN2" s="4"/>
      <c r="BO2" s="4"/>
      <c r="BP2" s="4"/>
      <c r="BQ2" s="4"/>
      <c r="BR2" s="5"/>
      <c r="BS2" s="5"/>
      <c r="BT2" s="5"/>
      <c r="BU2" s="5"/>
      <c r="BV2" s="5"/>
      <c r="BW2" s="5"/>
      <c r="BX2" s="5"/>
      <c r="BY2" s="5"/>
      <c r="CB2" s="6" t="s">
        <v>4</v>
      </c>
      <c r="CC2" s="6"/>
      <c r="CD2" s="6"/>
      <c r="CE2" s="6"/>
      <c r="CF2" s="6"/>
      <c r="CG2" s="6"/>
      <c r="CH2" s="6"/>
      <c r="CI2" s="6"/>
      <c r="CJ2" s="6"/>
      <c r="CK2" s="6"/>
      <c r="CL2" s="1"/>
      <c r="CM2" s="1"/>
      <c r="CN2" s="1"/>
      <c r="CO2" s="1"/>
    </row>
    <row r="3" spans="2:133" ht="6.75" customHeight="1">
      <c r="B3" s="2"/>
      <c r="C3" s="2"/>
      <c r="D3" s="2"/>
      <c r="E3" s="2"/>
      <c r="F3" s="2"/>
      <c r="G3" s="2"/>
      <c r="H3" s="2"/>
      <c r="I3" s="2"/>
      <c r="J3" s="2"/>
      <c r="K3"/>
      <c r="L3"/>
      <c r="M3"/>
      <c r="N3"/>
      <c r="O3"/>
      <c r="P3"/>
      <c r="Q3"/>
      <c r="R3"/>
      <c r="S3"/>
      <c r="T3"/>
      <c r="Z3" s="2"/>
      <c r="AA3" s="2"/>
      <c r="AB3" s="2"/>
      <c r="AC3" s="2"/>
      <c r="AD3" s="2"/>
      <c r="AE3" s="2"/>
      <c r="AF3" s="2"/>
      <c r="AG3" s="2"/>
      <c r="AH3" s="2"/>
      <c r="AY3" s="3"/>
      <c r="AZ3" s="3"/>
      <c r="BA3" s="3"/>
      <c r="BB3" s="3"/>
      <c r="BC3" s="3"/>
      <c r="BD3" s="3"/>
      <c r="BE3"/>
      <c r="BF3"/>
      <c r="BG3"/>
      <c r="BH3"/>
      <c r="BI3"/>
      <c r="BK3" s="4"/>
      <c r="BL3" s="4"/>
      <c r="BM3" s="4"/>
      <c r="BN3" s="4"/>
      <c r="BO3" s="4"/>
      <c r="BP3" s="4"/>
      <c r="BQ3" s="4"/>
      <c r="BR3" s="5"/>
      <c r="BS3" s="5"/>
      <c r="BT3" s="5"/>
      <c r="BU3" s="5"/>
      <c r="BV3" s="5"/>
      <c r="BW3" s="5"/>
      <c r="BX3" s="5"/>
      <c r="BY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1"/>
      <c r="CM3" s="1"/>
      <c r="CN3" s="1"/>
      <c r="CO3" s="1"/>
      <c r="CY3" s="7"/>
      <c r="CZ3" s="7"/>
      <c r="DA3" s="7"/>
      <c r="DB3" s="7"/>
      <c r="DC3" s="7"/>
      <c r="DD3" s="7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</row>
    <row r="4" spans="2:133" ht="6.75" customHeight="1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Z4" s="9" t="s">
        <v>6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Y4" s="10" t="s">
        <v>7</v>
      </c>
      <c r="AZ4" s="10"/>
      <c r="BA4" s="10"/>
      <c r="BB4" s="11" t="s">
        <v>8</v>
      </c>
      <c r="BC4" s="11"/>
      <c r="BD4" s="11"/>
      <c r="BE4" s="11"/>
      <c r="BF4" s="11"/>
      <c r="BG4" s="11"/>
      <c r="BH4" s="11"/>
      <c r="BI4" s="11"/>
      <c r="BK4" s="12" t="s">
        <v>9</v>
      </c>
      <c r="BL4" s="13" t="s">
        <v>10</v>
      </c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B4" s="14" t="s">
        <v>11</v>
      </c>
      <c r="CC4" s="14"/>
      <c r="CD4" s="14"/>
      <c r="CE4" s="14"/>
      <c r="CF4" s="14"/>
      <c r="CG4" s="14"/>
      <c r="CH4" s="14"/>
      <c r="CI4" s="14"/>
      <c r="CJ4" s="14"/>
      <c r="CK4" s="14"/>
      <c r="CL4" s="15">
        <v>1</v>
      </c>
      <c r="CM4" s="15"/>
      <c r="CN4" s="15"/>
      <c r="CO4" s="15"/>
      <c r="CT4" s="16"/>
      <c r="CU4" s="16"/>
      <c r="CV4" s="16"/>
      <c r="CW4" s="17"/>
      <c r="DF4" s="17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</row>
    <row r="5" spans="2:133" ht="6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Y5" s="10"/>
      <c r="AZ5" s="10"/>
      <c r="BA5" s="10"/>
      <c r="BB5" s="11"/>
      <c r="BC5" s="11"/>
      <c r="BD5" s="11"/>
      <c r="BE5" s="11"/>
      <c r="BF5" s="11"/>
      <c r="BG5" s="11"/>
      <c r="BH5" s="11"/>
      <c r="BI5" s="11"/>
      <c r="BK5" s="12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5"/>
      <c r="CM5" s="15"/>
      <c r="CN5" s="15"/>
      <c r="CO5" s="15"/>
      <c r="CT5" s="16"/>
      <c r="CU5" s="16"/>
      <c r="CV5" s="16"/>
      <c r="CW5" s="17"/>
      <c r="DF5" s="17"/>
      <c r="DG5" s="18"/>
      <c r="DH5" s="18"/>
      <c r="DI5" s="19"/>
      <c r="DJ5" s="19"/>
      <c r="DK5" s="19"/>
      <c r="DL5" s="19"/>
      <c r="DM5" s="18"/>
      <c r="DN5" s="18"/>
      <c r="DO5" s="18"/>
      <c r="DP5" s="18"/>
      <c r="DQ5" s="18"/>
      <c r="DR5" s="18"/>
      <c r="DS5" s="19"/>
      <c r="DT5" s="19"/>
      <c r="DU5" s="19"/>
      <c r="DV5" s="19"/>
      <c r="DW5" s="18"/>
      <c r="DX5" s="18"/>
      <c r="DY5" s="18"/>
      <c r="DZ5" s="18"/>
      <c r="EA5" s="18"/>
      <c r="EB5" s="18"/>
      <c r="EC5" s="18"/>
    </row>
    <row r="6" spans="2:133" ht="6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Y6" s="10"/>
      <c r="AZ6" s="10"/>
      <c r="BA6" s="10"/>
      <c r="BB6" s="11"/>
      <c r="BC6" s="11"/>
      <c r="BD6" s="11"/>
      <c r="BE6" s="11"/>
      <c r="BF6" s="11"/>
      <c r="BG6" s="11"/>
      <c r="BH6" s="11"/>
      <c r="BI6" s="11"/>
      <c r="BK6" s="20" t="s">
        <v>9</v>
      </c>
      <c r="BL6" s="21" t="s">
        <v>12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5"/>
      <c r="CM6" s="15"/>
      <c r="CN6" s="15"/>
      <c r="CO6" s="15"/>
      <c r="CT6" s="16"/>
      <c r="CU6" s="16"/>
      <c r="EC6" s="18"/>
    </row>
    <row r="7" spans="2:93" ht="6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Y7" s="22" t="s">
        <v>13</v>
      </c>
      <c r="AZ7" s="22"/>
      <c r="BA7" s="22"/>
      <c r="BB7" s="23" t="s">
        <v>14</v>
      </c>
      <c r="BC7" s="23"/>
      <c r="BD7" s="23"/>
      <c r="BE7" s="23"/>
      <c r="BF7" s="23"/>
      <c r="BG7" s="23"/>
      <c r="BH7" s="23"/>
      <c r="BI7" s="23"/>
      <c r="BK7" s="20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5"/>
      <c r="CM7" s="15"/>
      <c r="CN7" s="15"/>
      <c r="CO7" s="15"/>
    </row>
    <row r="8" spans="2:93" ht="6.75" customHeight="1">
      <c r="B8" s="24" t="s">
        <v>15</v>
      </c>
      <c r="C8" s="24"/>
      <c r="D8" s="24"/>
      <c r="E8" s="24"/>
      <c r="F8" s="24"/>
      <c r="G8" s="24"/>
      <c r="U8"/>
      <c r="AY8" s="22"/>
      <c r="AZ8" s="22"/>
      <c r="BA8" s="22"/>
      <c r="BB8" s="23"/>
      <c r="BC8" s="23"/>
      <c r="BD8" s="23"/>
      <c r="BE8" s="23"/>
      <c r="BF8" s="23"/>
      <c r="BG8" s="23"/>
      <c r="BH8" s="23"/>
      <c r="BI8" s="23"/>
      <c r="BK8" s="4" t="s">
        <v>16</v>
      </c>
      <c r="BL8" s="4"/>
      <c r="BM8" s="4"/>
      <c r="BN8" s="4"/>
      <c r="BO8" s="4"/>
      <c r="BP8" s="4"/>
      <c r="BQ8" s="4"/>
      <c r="BZ8" s="25"/>
      <c r="CB8" s="26" t="s">
        <v>17</v>
      </c>
      <c r="CC8" s="26"/>
      <c r="CD8" s="26"/>
      <c r="CE8" s="26"/>
      <c r="CF8" s="26"/>
      <c r="CG8" s="26"/>
      <c r="CH8" s="26"/>
      <c r="CI8" s="26"/>
      <c r="CJ8" s="27" t="s">
        <v>18</v>
      </c>
      <c r="CK8" s="27"/>
      <c r="CL8" s="28">
        <v>1</v>
      </c>
      <c r="CM8" s="28"/>
      <c r="CN8" s="28"/>
      <c r="CO8" s="28"/>
    </row>
    <row r="9" spans="2:93" ht="6.75" customHeight="1">
      <c r="B9" s="24"/>
      <c r="C9" s="24"/>
      <c r="D9" s="24"/>
      <c r="E9" s="24"/>
      <c r="F9" s="24"/>
      <c r="G9" s="24"/>
      <c r="U9"/>
      <c r="V9" s="29" t="s">
        <v>19</v>
      </c>
      <c r="W9" s="29"/>
      <c r="X9" s="29"/>
      <c r="Y9" s="29"/>
      <c r="Z9" s="29"/>
      <c r="AA9" s="30" t="s">
        <v>20</v>
      </c>
      <c r="AB9" s="30"/>
      <c r="AC9" s="30"/>
      <c r="AD9" s="30"/>
      <c r="AE9" s="30"/>
      <c r="AF9" s="30"/>
      <c r="AG9" s="30"/>
      <c r="AH9" s="30"/>
      <c r="AI9" s="31" t="s">
        <v>21</v>
      </c>
      <c r="AJ9" s="31"/>
      <c r="AK9" s="31"/>
      <c r="AL9" s="31"/>
      <c r="AM9" s="31"/>
      <c r="AN9" s="32" t="s">
        <v>22</v>
      </c>
      <c r="AO9" s="32"/>
      <c r="AP9" s="32"/>
      <c r="AQ9" s="32"/>
      <c r="AR9" s="32"/>
      <c r="AS9" s="32"/>
      <c r="AT9" s="32"/>
      <c r="AU9" s="32"/>
      <c r="AY9" s="22"/>
      <c r="AZ9" s="22"/>
      <c r="BA9" s="22"/>
      <c r="BB9" s="23"/>
      <c r="BC9" s="23"/>
      <c r="BD9" s="23"/>
      <c r="BE9" s="23"/>
      <c r="BF9" s="23"/>
      <c r="BG9" s="23"/>
      <c r="BH9" s="23"/>
      <c r="BI9" s="23"/>
      <c r="BK9" s="4"/>
      <c r="BL9" s="4"/>
      <c r="BM9" s="4"/>
      <c r="BN9" s="4"/>
      <c r="BO9" s="4"/>
      <c r="BP9" s="4"/>
      <c r="BQ9" s="4"/>
      <c r="BZ9" s="25"/>
      <c r="CB9" s="26"/>
      <c r="CC9" s="26"/>
      <c r="CD9" s="26"/>
      <c r="CE9" s="26"/>
      <c r="CF9" s="26"/>
      <c r="CG9" s="26"/>
      <c r="CH9" s="26"/>
      <c r="CI9" s="26"/>
      <c r="CJ9" s="27"/>
      <c r="CK9" s="27"/>
      <c r="CL9" s="28"/>
      <c r="CM9" s="28"/>
      <c r="CN9" s="28"/>
      <c r="CO9" s="28"/>
    </row>
    <row r="10" spans="2:93" ht="6.75" customHeight="1">
      <c r="B10" s="33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1"/>
      <c r="AJ10" s="31"/>
      <c r="AK10" s="31"/>
      <c r="AL10" s="31"/>
      <c r="AM10" s="31"/>
      <c r="AN10" s="32"/>
      <c r="AO10" s="32"/>
      <c r="AP10" s="32"/>
      <c r="AQ10" s="32"/>
      <c r="AR10" s="32"/>
      <c r="AS10" s="32"/>
      <c r="AT10" s="32"/>
      <c r="AU10" s="32"/>
      <c r="AY10" s="34" t="s">
        <v>24</v>
      </c>
      <c r="AZ10" s="34"/>
      <c r="BA10" s="34"/>
      <c r="BB10" s="35" t="s">
        <v>25</v>
      </c>
      <c r="BC10" s="35"/>
      <c r="BD10" s="35"/>
      <c r="BE10" s="35"/>
      <c r="BF10" s="35"/>
      <c r="BG10" s="35"/>
      <c r="BH10" s="35"/>
      <c r="BI10" s="35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 t="str">
        <f>BB10</f>
        <v>恩人</v>
      </c>
      <c r="BW10" s="37"/>
      <c r="BX10" s="37"/>
      <c r="BY10" s="37"/>
      <c r="BZ10" s="37"/>
      <c r="CB10" s="38" t="s">
        <v>26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9">
        <f>CL4:CN4+CL8</f>
        <v>2</v>
      </c>
      <c r="CM10" s="39"/>
      <c r="CN10" s="39"/>
      <c r="CO10" s="39"/>
    </row>
    <row r="11" spans="2:93" ht="6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/>
      <c r="V11" s="40" t="s">
        <v>27</v>
      </c>
      <c r="W11" s="40"/>
      <c r="X11" s="40"/>
      <c r="Y11" s="40"/>
      <c r="Z11" s="40"/>
      <c r="AA11" s="41">
        <v>28</v>
      </c>
      <c r="AB11" s="41"/>
      <c r="AC11" s="41"/>
      <c r="AD11" s="41"/>
      <c r="AE11" s="41"/>
      <c r="AF11" s="41"/>
      <c r="AG11" s="41"/>
      <c r="AH11" s="41"/>
      <c r="AI11" s="42" t="s">
        <v>28</v>
      </c>
      <c r="AJ11" s="42"/>
      <c r="AK11" s="42"/>
      <c r="AL11" s="42"/>
      <c r="AM11" s="42"/>
      <c r="AN11" s="43" t="s">
        <v>29</v>
      </c>
      <c r="AO11" s="43"/>
      <c r="AP11" s="43"/>
      <c r="AQ11" s="43"/>
      <c r="AR11" s="43"/>
      <c r="AS11" s="43"/>
      <c r="AT11" s="43"/>
      <c r="AU11" s="43"/>
      <c r="AY11" s="34"/>
      <c r="AZ11" s="34"/>
      <c r="BA11" s="34"/>
      <c r="BB11" s="35"/>
      <c r="BC11" s="35"/>
      <c r="BD11" s="35"/>
      <c r="BE11" s="35"/>
      <c r="BF11" s="35"/>
      <c r="BG11" s="35"/>
      <c r="BH11" s="35"/>
      <c r="BI11" s="35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9"/>
      <c r="CM11" s="39"/>
      <c r="CN11" s="39"/>
      <c r="CO11" s="39"/>
    </row>
    <row r="12" spans="2:88" ht="6.75" customHeight="1">
      <c r="B12" s="44" t="s">
        <v>30</v>
      </c>
      <c r="C12" s="44"/>
      <c r="D12" s="44"/>
      <c r="E12" s="44"/>
      <c r="F12" s="44"/>
      <c r="G12" s="44"/>
      <c r="M12"/>
      <c r="N12" s="45" t="s">
        <v>31</v>
      </c>
      <c r="O12" s="45"/>
      <c r="P12" s="45"/>
      <c r="Q12" s="45"/>
      <c r="R12" s="45"/>
      <c r="S12" s="45"/>
      <c r="U12"/>
      <c r="V12" s="40"/>
      <c r="W12" s="40"/>
      <c r="X12" s="40"/>
      <c r="Y12" s="40"/>
      <c r="Z12" s="40"/>
      <c r="AA12" s="41"/>
      <c r="AB12" s="41"/>
      <c r="AC12" s="41"/>
      <c r="AD12" s="41"/>
      <c r="AE12" s="41"/>
      <c r="AF12" s="41"/>
      <c r="AG12" s="41"/>
      <c r="AH12" s="41"/>
      <c r="AI12" s="42"/>
      <c r="AJ12" s="42"/>
      <c r="AK12" s="42"/>
      <c r="AL12" s="42"/>
      <c r="AM12" s="42"/>
      <c r="AN12" s="43"/>
      <c r="AO12" s="43"/>
      <c r="AP12" s="43"/>
      <c r="AQ12" s="43"/>
      <c r="AR12" s="43"/>
      <c r="AS12" s="43"/>
      <c r="AT12" s="43"/>
      <c r="AU12" s="43"/>
      <c r="AY12" s="34"/>
      <c r="AZ12" s="34"/>
      <c r="BA12" s="34"/>
      <c r="BB12" s="35"/>
      <c r="BC12" s="35"/>
      <c r="BD12" s="35"/>
      <c r="BE12" s="35"/>
      <c r="BF12" s="35"/>
      <c r="BG12" s="35"/>
      <c r="BH12" s="35"/>
      <c r="BI12" s="35"/>
      <c r="CI12"/>
      <c r="CJ12"/>
    </row>
    <row r="13" spans="2:47" ht="6.75" customHeight="1">
      <c r="B13" s="44"/>
      <c r="C13" s="44"/>
      <c r="D13" s="44"/>
      <c r="E13" s="44"/>
      <c r="F13" s="44"/>
      <c r="G13" s="44"/>
      <c r="M13"/>
      <c r="N13" s="45"/>
      <c r="O13" s="45"/>
      <c r="P13" s="45"/>
      <c r="Q13" s="45"/>
      <c r="R13" s="45"/>
      <c r="S13" s="45"/>
      <c r="U13"/>
      <c r="V13" s="46" t="s">
        <v>32</v>
      </c>
      <c r="W13" s="46"/>
      <c r="X13" s="46"/>
      <c r="Y13" s="46"/>
      <c r="Z13" s="46"/>
      <c r="AA13" s="41" t="s">
        <v>33</v>
      </c>
      <c r="AB13" s="41"/>
      <c r="AC13" s="41"/>
      <c r="AD13" s="41"/>
      <c r="AE13" s="41"/>
      <c r="AF13" s="41"/>
      <c r="AG13" s="41"/>
      <c r="AH13" s="41"/>
      <c r="AI13" s="42" t="s">
        <v>34</v>
      </c>
      <c r="AJ13" s="42"/>
      <c r="AK13" s="42"/>
      <c r="AL13" s="42"/>
      <c r="AM13" s="42"/>
      <c r="AN13" s="43" t="s">
        <v>35</v>
      </c>
      <c r="AO13" s="43"/>
      <c r="AP13" s="43"/>
      <c r="AQ13" s="43"/>
      <c r="AR13" s="43"/>
      <c r="AS13" s="43"/>
      <c r="AT13" s="43"/>
      <c r="AU13" s="43"/>
    </row>
    <row r="14" spans="2:90" ht="6.75" customHeight="1">
      <c r="B14" s="47" t="s">
        <v>36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/>
      <c r="N14" s="48" t="s">
        <v>37</v>
      </c>
      <c r="O14" s="48"/>
      <c r="P14" s="48"/>
      <c r="Q14" s="48"/>
      <c r="R14" s="48"/>
      <c r="S14" s="49"/>
      <c r="T14" s="50"/>
      <c r="U14"/>
      <c r="V14" s="46"/>
      <c r="W14" s="46"/>
      <c r="X14" s="46"/>
      <c r="Y14" s="46"/>
      <c r="Z14" s="46"/>
      <c r="AA14" s="41"/>
      <c r="AB14" s="41"/>
      <c r="AC14" s="41"/>
      <c r="AD14" s="41"/>
      <c r="AE14" s="41"/>
      <c r="AF14" s="41"/>
      <c r="AG14" s="41"/>
      <c r="AH14" s="41"/>
      <c r="AI14" s="42"/>
      <c r="AJ14" s="42"/>
      <c r="AK14" s="42"/>
      <c r="AL14" s="42"/>
      <c r="AM14" s="42"/>
      <c r="AN14" s="43"/>
      <c r="AO14" s="43"/>
      <c r="AP14" s="43"/>
      <c r="AQ14" s="43"/>
      <c r="AR14" s="43"/>
      <c r="AS14" s="43"/>
      <c r="AT14" s="43"/>
      <c r="AU14" s="43"/>
      <c r="AY14" s="51" t="s">
        <v>38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CK14" s="1"/>
      <c r="CL14" s="1"/>
    </row>
    <row r="15" spans="2:92" ht="6.7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/>
      <c r="N15" s="48"/>
      <c r="O15" s="48"/>
      <c r="P15" s="48"/>
      <c r="Q15" s="48"/>
      <c r="R15" s="48"/>
      <c r="S15" s="52" t="s">
        <v>39</v>
      </c>
      <c r="T15" s="52"/>
      <c r="U15"/>
      <c r="V15" s="53" t="s">
        <v>40</v>
      </c>
      <c r="W15" s="53"/>
      <c r="X15" s="53"/>
      <c r="Y15" s="53"/>
      <c r="Z15" s="53"/>
      <c r="AA15" s="54">
        <v>178</v>
      </c>
      <c r="AB15" s="54"/>
      <c r="AC15" s="54"/>
      <c r="AD15" s="54"/>
      <c r="AE15" s="54"/>
      <c r="AF15" s="54"/>
      <c r="AG15" s="54"/>
      <c r="AH15" s="54"/>
      <c r="AI15" s="55" t="s">
        <v>41</v>
      </c>
      <c r="AJ15" s="55"/>
      <c r="AK15" s="55"/>
      <c r="AL15" s="55"/>
      <c r="AM15" s="55"/>
      <c r="AN15" s="56"/>
      <c r="AO15" s="56"/>
      <c r="AP15" s="56"/>
      <c r="AQ15" s="56"/>
      <c r="AR15" s="56"/>
      <c r="AS15" s="56"/>
      <c r="AT15" s="56"/>
      <c r="AU15" s="56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2"/>
      <c r="BK15" s="2"/>
      <c r="BL15" s="2"/>
      <c r="BM15" s="2"/>
      <c r="BN15" s="2"/>
      <c r="BO15" s="2"/>
      <c r="BP15" s="57"/>
      <c r="BQ15" s="57"/>
      <c r="BR15" s="57"/>
      <c r="BS15" s="57"/>
      <c r="BT15" s="57"/>
      <c r="BU15" s="57"/>
      <c r="BV15" s="57"/>
      <c r="BW15" s="58"/>
      <c r="BX15" s="58"/>
      <c r="BY15" s="58"/>
      <c r="BZ15" s="58"/>
      <c r="CA15" s="58"/>
      <c r="CB15" s="58"/>
      <c r="CC15" s="58"/>
      <c r="CD15" s="58"/>
      <c r="CK15" s="1"/>
      <c r="CL15" s="1"/>
      <c r="CM15" s="1"/>
      <c r="CN15" s="1"/>
    </row>
    <row r="16" spans="2:93" ht="6.75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/>
      <c r="N16" s="48"/>
      <c r="O16" s="48"/>
      <c r="P16" s="48"/>
      <c r="Q16" s="48"/>
      <c r="R16" s="48"/>
      <c r="S16" s="52"/>
      <c r="T16" s="52"/>
      <c r="U16"/>
      <c r="V16" s="53"/>
      <c r="W16" s="53"/>
      <c r="X16" s="53"/>
      <c r="Y16" s="53"/>
      <c r="Z16" s="53"/>
      <c r="AA16" s="54"/>
      <c r="AB16" s="54"/>
      <c r="AC16" s="54"/>
      <c r="AD16" s="54"/>
      <c r="AE16" s="54"/>
      <c r="AF16" s="54"/>
      <c r="AG16" s="54"/>
      <c r="AH16" s="54"/>
      <c r="AI16" s="55"/>
      <c r="AJ16" s="55"/>
      <c r="AK16" s="55"/>
      <c r="AL16" s="55"/>
      <c r="AM16" s="55"/>
      <c r="AN16" s="56"/>
      <c r="AO16" s="56"/>
      <c r="AP16" s="56"/>
      <c r="AQ16" s="56"/>
      <c r="AR16" s="56"/>
      <c r="AS16" s="56"/>
      <c r="AT16" s="56"/>
      <c r="AU16" s="56"/>
      <c r="AY16" s="59" t="s">
        <v>42</v>
      </c>
      <c r="AZ16" s="59"/>
      <c r="BA16" s="59"/>
      <c r="BB16" s="59"/>
      <c r="BC16" s="59"/>
      <c r="BD16" s="59"/>
      <c r="BE16" s="59"/>
      <c r="BF16" s="59"/>
      <c r="BG16" s="59"/>
      <c r="BH16" s="59" t="s">
        <v>43</v>
      </c>
      <c r="BI16" s="59"/>
      <c r="BJ16" s="59"/>
      <c r="BK16" s="59"/>
      <c r="BL16" s="60" t="s">
        <v>44</v>
      </c>
      <c r="BM16" s="60"/>
      <c r="BN16" s="60"/>
      <c r="BO16" s="60"/>
      <c r="BP16" s="60"/>
      <c r="BQ16" s="60"/>
      <c r="BR16" s="60" t="s">
        <v>45</v>
      </c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 t="s">
        <v>46</v>
      </c>
      <c r="CN16" s="61"/>
      <c r="CO16" s="61"/>
    </row>
    <row r="17" spans="2:93" ht="6.75" customHeight="1">
      <c r="B17"/>
      <c r="C17"/>
      <c r="D17"/>
      <c r="E17"/>
      <c r="F17"/>
      <c r="G17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1"/>
      <c r="CO17" s="61"/>
    </row>
    <row r="18" spans="2:93" ht="6.75" customHeight="1">
      <c r="B18" s="62" t="s">
        <v>47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>
        <f>AD18+O20+AD20+O22+AD22</f>
        <v>5</v>
      </c>
      <c r="P18" s="63"/>
      <c r="Q18" s="64" t="s">
        <v>48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>
        <v>1</v>
      </c>
      <c r="AE18" s="65"/>
      <c r="AG18" s="66" t="s">
        <v>49</v>
      </c>
      <c r="AH18" s="66"/>
      <c r="AI18" s="67" t="str">
        <f>'能力値計算用'!H2</f>
        <v>トール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Y18" s="68" t="s">
        <v>11</v>
      </c>
      <c r="AZ18" s="68"/>
      <c r="BA18" s="68"/>
      <c r="BB18" s="68"/>
      <c r="BC18" s="68"/>
      <c r="BD18" s="68"/>
      <c r="BE18" s="68"/>
      <c r="BF18" s="68"/>
      <c r="BG18" s="68"/>
      <c r="BH18" s="69"/>
      <c r="BI18" s="69"/>
      <c r="BJ18" s="69"/>
      <c r="BK18" s="69"/>
      <c r="BL18" s="70"/>
      <c r="BM18" s="70"/>
      <c r="BN18" s="70"/>
      <c r="BO18" s="70"/>
      <c r="BP18" s="70"/>
      <c r="BQ18" s="70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2"/>
      <c r="CN18" s="72"/>
      <c r="CO18" s="72"/>
    </row>
    <row r="19" spans="2:118" ht="6.75" customHeight="1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G19" s="66"/>
      <c r="AH19" s="66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Y19" s="68"/>
      <c r="AZ19" s="68"/>
      <c r="BA19" s="68"/>
      <c r="BB19" s="68"/>
      <c r="BC19" s="68"/>
      <c r="BD19" s="68"/>
      <c r="BE19" s="68"/>
      <c r="BF19" s="68"/>
      <c r="BG19" s="68"/>
      <c r="BH19" s="69"/>
      <c r="BI19" s="69"/>
      <c r="BJ19" s="69"/>
      <c r="BK19" s="69"/>
      <c r="BL19" s="70"/>
      <c r="BM19" s="70"/>
      <c r="BN19" s="70"/>
      <c r="BO19" s="70"/>
      <c r="BP19" s="70"/>
      <c r="BQ19" s="70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2"/>
      <c r="CN19" s="72"/>
      <c r="CO19" s="72"/>
      <c r="DI19" s="73"/>
      <c r="DJ19" s="73"/>
      <c r="DK19" s="73"/>
      <c r="DL19" s="73"/>
      <c r="DM19" s="73"/>
      <c r="DN19" s="73"/>
    </row>
    <row r="20" spans="2:118" ht="6.75" customHeight="1">
      <c r="B20" s="74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>
        <v>1</v>
      </c>
      <c r="P20" s="75"/>
      <c r="Q20" s="76" t="s">
        <v>51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>
        <v>3</v>
      </c>
      <c r="AE20" s="77"/>
      <c r="AG20" s="66"/>
      <c r="AH20" s="66"/>
      <c r="AI20" s="78" t="str">
        <f>'能力値計算用'!H3</f>
        <v>オーディン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Y20" s="68" t="s">
        <v>17</v>
      </c>
      <c r="AZ20" s="68"/>
      <c r="BA20" s="68"/>
      <c r="BB20" s="68"/>
      <c r="BC20" s="68"/>
      <c r="BD20" s="68"/>
      <c r="BE20" s="68"/>
      <c r="BF20" s="68"/>
      <c r="BG20" s="68"/>
      <c r="BH20" s="69"/>
      <c r="BI20" s="69"/>
      <c r="BJ20" s="69"/>
      <c r="BK20" s="69"/>
      <c r="BL20" s="70"/>
      <c r="BM20" s="70"/>
      <c r="BN20" s="70"/>
      <c r="BO20" s="70"/>
      <c r="BP20" s="70"/>
      <c r="BQ20" s="70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2"/>
      <c r="CN20" s="72"/>
      <c r="CO20" s="72"/>
      <c r="DI20" s="73"/>
      <c r="DJ20" s="73"/>
      <c r="DK20" s="73"/>
      <c r="DL20" s="73"/>
      <c r="DM20" s="73"/>
      <c r="DN20" s="73"/>
    </row>
    <row r="21" spans="2:118" ht="6.75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5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77"/>
      <c r="AG21" s="66"/>
      <c r="AH21" s="66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Y21" s="68"/>
      <c r="AZ21" s="68"/>
      <c r="BA21" s="68"/>
      <c r="BB21" s="68"/>
      <c r="BC21" s="68"/>
      <c r="BD21" s="68"/>
      <c r="BE21" s="68"/>
      <c r="BF21" s="68"/>
      <c r="BG21" s="68"/>
      <c r="BH21" s="69"/>
      <c r="BI21" s="69"/>
      <c r="BJ21" s="69"/>
      <c r="BK21" s="69"/>
      <c r="BL21" s="70"/>
      <c r="BM21" s="70"/>
      <c r="BN21" s="70"/>
      <c r="BO21" s="70"/>
      <c r="BP21" s="70"/>
      <c r="BQ21" s="70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2"/>
      <c r="CN21" s="72"/>
      <c r="CO21" s="72"/>
      <c r="DI21" s="73"/>
      <c r="DJ21" s="73"/>
      <c r="DK21" s="73"/>
      <c r="DL21" s="73"/>
      <c r="DM21" s="73"/>
      <c r="DN21" s="73"/>
    </row>
    <row r="22" spans="2:118" ht="6.7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/>
      <c r="AE22" s="82"/>
      <c r="AG22" s="66"/>
      <c r="AH22" s="66"/>
      <c r="AI22" s="83" t="str">
        <f>'能力値計算用'!H4</f>
        <v>ニョルド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Y22" s="68" t="s">
        <v>52</v>
      </c>
      <c r="AZ22" s="68"/>
      <c r="BA22" s="68"/>
      <c r="BB22" s="68"/>
      <c r="BC22" s="68"/>
      <c r="BD22" s="68"/>
      <c r="BE22" s="68"/>
      <c r="BF22" s="68"/>
      <c r="BG22" s="68"/>
      <c r="BH22" s="69"/>
      <c r="BI22" s="69"/>
      <c r="BJ22" s="69"/>
      <c r="BK22" s="69"/>
      <c r="BL22" s="70"/>
      <c r="BM22" s="70"/>
      <c r="BN22" s="70"/>
      <c r="BO22" s="70"/>
      <c r="BP22" s="70"/>
      <c r="BQ22" s="70"/>
      <c r="BR22" s="71" t="s">
        <v>53</v>
      </c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2"/>
      <c r="CN22" s="72"/>
      <c r="CO22" s="72"/>
      <c r="DI22" s="73"/>
      <c r="DJ22" s="73"/>
      <c r="DK22" s="73"/>
      <c r="DL22" s="73"/>
      <c r="DM22" s="73"/>
      <c r="DN22" s="73"/>
    </row>
    <row r="23" spans="2:118" ht="6.7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0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2"/>
      <c r="AE23" s="82"/>
      <c r="AG23" s="66"/>
      <c r="AH23" s="66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Y23" s="68"/>
      <c r="AZ23" s="68"/>
      <c r="BA23" s="68"/>
      <c r="BB23" s="68"/>
      <c r="BC23" s="68"/>
      <c r="BD23" s="68"/>
      <c r="BE23" s="68"/>
      <c r="BF23" s="68"/>
      <c r="BG23" s="68"/>
      <c r="BH23" s="69"/>
      <c r="BI23" s="69"/>
      <c r="BJ23" s="69"/>
      <c r="BK23" s="69"/>
      <c r="BL23" s="70"/>
      <c r="BM23" s="70"/>
      <c r="BN23" s="70"/>
      <c r="BO23" s="70"/>
      <c r="BP23" s="70"/>
      <c r="BQ23" s="70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2"/>
      <c r="CN23" s="72"/>
      <c r="CO23" s="72"/>
      <c r="DI23" s="73"/>
      <c r="DJ23" s="73"/>
      <c r="DK23" s="73"/>
      <c r="DL23" s="73"/>
      <c r="DM23" s="73"/>
      <c r="DN23" s="73"/>
    </row>
    <row r="24" spans="2:118" ht="6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Y24" s="68"/>
      <c r="AZ24" s="68"/>
      <c r="BA24" s="68"/>
      <c r="BB24" s="68"/>
      <c r="BC24" s="68"/>
      <c r="BD24" s="68"/>
      <c r="BE24" s="68"/>
      <c r="BF24" s="68"/>
      <c r="BG24" s="68"/>
      <c r="BH24" s="69"/>
      <c r="BI24" s="69"/>
      <c r="BJ24" s="69"/>
      <c r="BK24" s="69"/>
      <c r="BL24" s="70"/>
      <c r="BM24" s="70"/>
      <c r="BN24" s="70"/>
      <c r="BO24" s="70"/>
      <c r="BP24" s="70"/>
      <c r="BQ24" s="70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2"/>
      <c r="CN24" s="72"/>
      <c r="CO24" s="72"/>
      <c r="DI24" s="73"/>
      <c r="DJ24" s="73"/>
      <c r="DK24" s="73"/>
      <c r="DL24" s="73"/>
      <c r="DM24" s="73"/>
      <c r="DN24" s="73"/>
    </row>
    <row r="25" spans="2:118" ht="6.75" customHeight="1">
      <c r="B25" s="84" t="s">
        <v>54</v>
      </c>
      <c r="C25" s="84"/>
      <c r="D25" s="84"/>
      <c r="E25" s="84"/>
      <c r="F25" s="85" t="s">
        <v>55</v>
      </c>
      <c r="G25" s="85"/>
      <c r="H25" s="85"/>
      <c r="I25" s="85"/>
      <c r="J25" s="85"/>
      <c r="K25" s="85" t="s">
        <v>56</v>
      </c>
      <c r="L25" s="85"/>
      <c r="M25" s="85"/>
      <c r="N25" s="85"/>
      <c r="O25" s="85"/>
      <c r="P25" s="85" t="s">
        <v>57</v>
      </c>
      <c r="Q25" s="85"/>
      <c r="R25" s="85"/>
      <c r="S25" s="85"/>
      <c r="T25" s="85"/>
      <c r="U25" s="86" t="s">
        <v>58</v>
      </c>
      <c r="V25" s="86"/>
      <c r="W25" s="86"/>
      <c r="X25" s="86"/>
      <c r="Y25" s="86"/>
      <c r="Z25" s="85" t="s">
        <v>59</v>
      </c>
      <c r="AA25" s="85"/>
      <c r="AB25" s="85"/>
      <c r="AC25" s="85"/>
      <c r="AD25" s="85"/>
      <c r="AE25" s="87" t="s">
        <v>60</v>
      </c>
      <c r="AF25" s="87"/>
      <c r="AG25" s="87"/>
      <c r="AH25" s="87"/>
      <c r="AI25" s="87"/>
      <c r="AJ25"/>
      <c r="AK25" s="88" t="s">
        <v>61</v>
      </c>
      <c r="AL25" s="88"/>
      <c r="AM25" s="88"/>
      <c r="AN25" s="88"/>
      <c r="AO25" s="88"/>
      <c r="AP25" s="88"/>
      <c r="AR25" s="89" t="s">
        <v>62</v>
      </c>
      <c r="AS25" s="89"/>
      <c r="AT25" s="89"/>
      <c r="AU25" s="90" t="s">
        <v>63</v>
      </c>
      <c r="AV25" s="90"/>
      <c r="AW25" s="90"/>
      <c r="AY25" s="68"/>
      <c r="AZ25" s="68"/>
      <c r="BA25" s="68"/>
      <c r="BB25" s="68"/>
      <c r="BC25" s="68"/>
      <c r="BD25" s="68"/>
      <c r="BE25" s="68"/>
      <c r="BF25" s="68"/>
      <c r="BG25" s="68"/>
      <c r="BH25" s="69"/>
      <c r="BI25" s="69"/>
      <c r="BJ25" s="69"/>
      <c r="BK25" s="69"/>
      <c r="BL25" s="70"/>
      <c r="BM25" s="70"/>
      <c r="BN25" s="70"/>
      <c r="BO25" s="70"/>
      <c r="BP25" s="70"/>
      <c r="BQ25" s="70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2"/>
      <c r="CN25" s="72"/>
      <c r="CO25" s="72"/>
      <c r="DI25" s="73"/>
      <c r="DJ25" s="73"/>
      <c r="DK25" s="73"/>
      <c r="DL25" s="73"/>
      <c r="DM25" s="73"/>
      <c r="DN25" s="91"/>
    </row>
    <row r="26" spans="2:118" ht="6.75" customHeight="1">
      <c r="B26" s="84"/>
      <c r="C26" s="84"/>
      <c r="D26" s="84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  <c r="W26" s="86"/>
      <c r="X26" s="86"/>
      <c r="Y26" s="86"/>
      <c r="Z26" s="85"/>
      <c r="AA26" s="85"/>
      <c r="AB26" s="85"/>
      <c r="AC26" s="85"/>
      <c r="AD26" s="85"/>
      <c r="AE26" s="87"/>
      <c r="AF26" s="87"/>
      <c r="AG26" s="87"/>
      <c r="AH26" s="87"/>
      <c r="AI26" s="87"/>
      <c r="AJ26"/>
      <c r="AK26" s="88"/>
      <c r="AL26" s="88"/>
      <c r="AM26" s="88"/>
      <c r="AN26" s="88"/>
      <c r="AO26" s="88"/>
      <c r="AP26" s="88"/>
      <c r="AR26" s="89"/>
      <c r="AS26" s="89"/>
      <c r="AT26" s="89"/>
      <c r="AU26" s="90"/>
      <c r="AV26" s="90"/>
      <c r="AW26" s="90"/>
      <c r="AY26" s="68"/>
      <c r="AZ26" s="68"/>
      <c r="BA26" s="68"/>
      <c r="BB26" s="68"/>
      <c r="BC26" s="68"/>
      <c r="BD26" s="68"/>
      <c r="BE26" s="68"/>
      <c r="BF26" s="68"/>
      <c r="BG26" s="68"/>
      <c r="BH26" s="69"/>
      <c r="BI26" s="69"/>
      <c r="BJ26" s="69"/>
      <c r="BK26" s="69"/>
      <c r="BL26" s="70"/>
      <c r="BM26" s="70"/>
      <c r="BN26" s="70"/>
      <c r="BO26" s="70"/>
      <c r="BP26" s="70"/>
      <c r="BQ26" s="70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2"/>
      <c r="CN26" s="72"/>
      <c r="CO26" s="72"/>
      <c r="DI26" s="73"/>
      <c r="DJ26" s="73"/>
      <c r="DK26" s="73"/>
      <c r="DL26" s="73"/>
      <c r="DM26" s="73"/>
      <c r="DN26" s="91"/>
    </row>
    <row r="27" spans="2:118" ht="6.75" customHeight="1">
      <c r="B27" s="92" t="s">
        <v>64</v>
      </c>
      <c r="C27" s="92"/>
      <c r="D27" s="92"/>
      <c r="E27" s="92"/>
      <c r="F27" s="93">
        <f>'能力値計算用'!B10</f>
        <v>14</v>
      </c>
      <c r="G27" s="93"/>
      <c r="H27" s="93"/>
      <c r="I27" s="93"/>
      <c r="J27" s="93"/>
      <c r="K27" s="93">
        <f>'能力値計算用'!C10</f>
        <v>12</v>
      </c>
      <c r="L27" s="93"/>
      <c r="M27" s="93"/>
      <c r="N27" s="93"/>
      <c r="O27" s="93"/>
      <c r="P27" s="93">
        <f>'能力値計算用'!D10</f>
        <v>14</v>
      </c>
      <c r="Q27" s="93"/>
      <c r="R27" s="93"/>
      <c r="S27" s="93"/>
      <c r="T27" s="93"/>
      <c r="U27" s="94">
        <f>'能力値計算用'!E10</f>
        <v>12</v>
      </c>
      <c r="V27" s="94"/>
      <c r="W27" s="94"/>
      <c r="X27" s="94"/>
      <c r="Y27" s="94"/>
      <c r="Z27" s="93">
        <f>'能力値計算用'!F10</f>
        <v>9</v>
      </c>
      <c r="AA27" s="93"/>
      <c r="AB27" s="93"/>
      <c r="AC27" s="93"/>
      <c r="AD27" s="93"/>
      <c r="AE27" s="95">
        <f>'能力値計算用'!G10</f>
        <v>12</v>
      </c>
      <c r="AF27" s="95"/>
      <c r="AG27" s="95"/>
      <c r="AH27" s="95"/>
      <c r="AI27" s="95"/>
      <c r="AJ27"/>
      <c r="AK27" s="88"/>
      <c r="AL27" s="88"/>
      <c r="AM27" s="88"/>
      <c r="AN27" s="88"/>
      <c r="AO27" s="88"/>
      <c r="AP27" s="88"/>
      <c r="AR27" s="89"/>
      <c r="AS27" s="89"/>
      <c r="AT27" s="89"/>
      <c r="AU27" s="90"/>
      <c r="AV27" s="90"/>
      <c r="AW27" s="90"/>
      <c r="AY27" s="68"/>
      <c r="AZ27" s="68"/>
      <c r="BA27" s="68"/>
      <c r="BB27" s="68"/>
      <c r="BC27" s="68"/>
      <c r="BD27" s="68"/>
      <c r="BE27" s="68"/>
      <c r="BF27" s="68"/>
      <c r="BG27" s="68"/>
      <c r="BH27" s="69"/>
      <c r="BI27" s="69"/>
      <c r="BJ27" s="69"/>
      <c r="BK27" s="69"/>
      <c r="BL27" s="70"/>
      <c r="BM27" s="70"/>
      <c r="BN27" s="70"/>
      <c r="BO27" s="70"/>
      <c r="BP27" s="70"/>
      <c r="BQ27" s="70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2"/>
      <c r="CN27" s="72"/>
      <c r="CO27" s="72"/>
      <c r="DI27" s="73"/>
      <c r="DJ27" s="73"/>
      <c r="DK27" s="73"/>
      <c r="DL27" s="73"/>
      <c r="DM27" s="73"/>
      <c r="DN27" s="91"/>
    </row>
    <row r="28" spans="2:118" ht="6.75" customHeight="1">
      <c r="B28" s="92"/>
      <c r="C28" s="92"/>
      <c r="D28" s="92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  <c r="V28" s="94"/>
      <c r="W28" s="94"/>
      <c r="X28" s="94"/>
      <c r="Y28" s="94"/>
      <c r="Z28" s="93"/>
      <c r="AA28" s="93"/>
      <c r="AB28" s="93"/>
      <c r="AC28" s="93"/>
      <c r="AD28" s="93"/>
      <c r="AE28" s="95"/>
      <c r="AF28" s="95"/>
      <c r="AG28" s="95"/>
      <c r="AH28" s="95"/>
      <c r="AI28" s="95"/>
      <c r="AJ28"/>
      <c r="AK28" s="96" t="str">
        <f>"＋"&amp;AE29</f>
        <v>＋4</v>
      </c>
      <c r="AL28" s="96"/>
      <c r="AM28" s="96"/>
      <c r="AN28" s="97" t="e">
        <f>"＋"&amp;AK28+2</f>
        <v>#VALUE!</v>
      </c>
      <c r="AO28" s="97"/>
      <c r="AP28" s="97"/>
      <c r="AR28" s="98" t="s">
        <v>65</v>
      </c>
      <c r="AS28" s="98"/>
      <c r="AT28" s="98"/>
      <c r="AU28" s="99">
        <v>2</v>
      </c>
      <c r="AV28" s="99"/>
      <c r="AW28" s="99"/>
      <c r="AY28" s="68"/>
      <c r="AZ28" s="68"/>
      <c r="BA28" s="68"/>
      <c r="BB28" s="68"/>
      <c r="BC28" s="68"/>
      <c r="BD28" s="68"/>
      <c r="BE28" s="68"/>
      <c r="BF28" s="68"/>
      <c r="BG28" s="68"/>
      <c r="BH28" s="69"/>
      <c r="BI28" s="69"/>
      <c r="BJ28" s="69"/>
      <c r="BK28" s="69"/>
      <c r="BL28" s="70"/>
      <c r="BM28" s="70"/>
      <c r="BN28" s="70"/>
      <c r="BO28" s="70"/>
      <c r="BP28" s="70"/>
      <c r="BQ28" s="70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2"/>
      <c r="CN28" s="72"/>
      <c r="CO28" s="72"/>
      <c r="DI28" s="73"/>
      <c r="DJ28" s="73"/>
      <c r="DK28" s="73"/>
      <c r="DL28" s="73"/>
      <c r="DM28" s="73"/>
      <c r="DN28" s="91"/>
    </row>
    <row r="29" spans="2:118" ht="6.75" customHeight="1">
      <c r="B29" s="100" t="s">
        <v>66</v>
      </c>
      <c r="C29" s="100"/>
      <c r="D29" s="100"/>
      <c r="E29" s="100"/>
      <c r="F29" s="101">
        <f>'能力値計算用'!B11</f>
        <v>4</v>
      </c>
      <c r="G29" s="101"/>
      <c r="H29" s="101"/>
      <c r="I29" s="101"/>
      <c r="J29" s="101"/>
      <c r="K29" s="101">
        <f>'能力値計算用'!C11</f>
        <v>4</v>
      </c>
      <c r="L29" s="101"/>
      <c r="M29" s="101"/>
      <c r="N29" s="101"/>
      <c r="O29" s="101"/>
      <c r="P29" s="101">
        <f>'能力値計算用'!D11</f>
        <v>4</v>
      </c>
      <c r="Q29" s="101"/>
      <c r="R29" s="101"/>
      <c r="S29" s="101"/>
      <c r="T29" s="101"/>
      <c r="U29" s="101">
        <f>'能力値計算用'!E11</f>
        <v>4</v>
      </c>
      <c r="V29" s="101"/>
      <c r="W29" s="101"/>
      <c r="X29" s="101"/>
      <c r="Y29" s="101"/>
      <c r="Z29" s="101">
        <f>'能力値計算用'!F11</f>
        <v>3</v>
      </c>
      <c r="AA29" s="101"/>
      <c r="AB29" s="101"/>
      <c r="AC29" s="101"/>
      <c r="AD29" s="101"/>
      <c r="AE29" s="102">
        <f>'能力値計算用'!G11</f>
        <v>4</v>
      </c>
      <c r="AF29" s="102"/>
      <c r="AG29" s="102"/>
      <c r="AH29" s="102"/>
      <c r="AI29" s="102"/>
      <c r="AJ29"/>
      <c r="AK29" s="96"/>
      <c r="AL29" s="96"/>
      <c r="AM29" s="96"/>
      <c r="AN29" s="97"/>
      <c r="AO29" s="97"/>
      <c r="AP29" s="97"/>
      <c r="AR29" s="98"/>
      <c r="AS29" s="98"/>
      <c r="AT29" s="98"/>
      <c r="AU29" s="99"/>
      <c r="AV29" s="99"/>
      <c r="AW29" s="99"/>
      <c r="AY29" s="68"/>
      <c r="AZ29" s="68"/>
      <c r="BA29" s="68"/>
      <c r="BB29" s="68"/>
      <c r="BC29" s="68"/>
      <c r="BD29" s="68"/>
      <c r="BE29" s="68"/>
      <c r="BF29" s="68"/>
      <c r="BG29" s="68"/>
      <c r="BH29" s="69"/>
      <c r="BI29" s="69"/>
      <c r="BJ29" s="69"/>
      <c r="BK29" s="69"/>
      <c r="BL29" s="70"/>
      <c r="BM29" s="70"/>
      <c r="BN29" s="70"/>
      <c r="BO29" s="70"/>
      <c r="BP29" s="70"/>
      <c r="BQ29" s="70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2"/>
      <c r="CN29" s="72"/>
      <c r="CO29" s="72"/>
      <c r="DI29" s="73"/>
      <c r="DJ29" s="73"/>
      <c r="DK29" s="73"/>
      <c r="DL29" s="73"/>
      <c r="DM29" s="73"/>
      <c r="DN29" s="73"/>
    </row>
    <row r="30" spans="2:93" ht="6.75" customHeight="1">
      <c r="B30" s="100"/>
      <c r="C30" s="100"/>
      <c r="D30" s="100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2"/>
      <c r="AF30" s="102"/>
      <c r="AG30" s="102"/>
      <c r="AH30" s="102"/>
      <c r="AI30" s="102"/>
      <c r="AJ30"/>
      <c r="AK30" s="96"/>
      <c r="AL30" s="96"/>
      <c r="AM30" s="96"/>
      <c r="AN30" s="97"/>
      <c r="AO30" s="97"/>
      <c r="AP30" s="97"/>
      <c r="AR30" s="98"/>
      <c r="AS30" s="98"/>
      <c r="AT30" s="98"/>
      <c r="AU30" s="99"/>
      <c r="AV30" s="99"/>
      <c r="AW30" s="99"/>
      <c r="AY30" s="68"/>
      <c r="AZ30" s="68"/>
      <c r="BA30" s="68"/>
      <c r="BB30" s="68"/>
      <c r="BC30" s="68"/>
      <c r="BD30" s="68"/>
      <c r="BE30" s="68"/>
      <c r="BF30" s="68"/>
      <c r="BG30" s="68"/>
      <c r="BH30" s="69"/>
      <c r="BI30" s="69"/>
      <c r="BJ30" s="69"/>
      <c r="BK30" s="69"/>
      <c r="BL30" s="70"/>
      <c r="BM30" s="70"/>
      <c r="BN30" s="70"/>
      <c r="BO30" s="70"/>
      <c r="BP30" s="70"/>
      <c r="BQ30" s="70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2"/>
      <c r="CN30" s="72"/>
      <c r="CO30" s="72"/>
    </row>
    <row r="31" spans="2:93" ht="6.75" customHeight="1">
      <c r="B31" s="100"/>
      <c r="C31" s="100"/>
      <c r="D31" s="100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2"/>
      <c r="AF31" s="102"/>
      <c r="AG31" s="102"/>
      <c r="AH31" s="102"/>
      <c r="AI31" s="102"/>
      <c r="AJ31"/>
      <c r="AK31" s="96"/>
      <c r="AL31" s="96"/>
      <c r="AM31" s="96"/>
      <c r="AN31" s="97"/>
      <c r="AO31" s="97"/>
      <c r="AP31" s="97"/>
      <c r="AR31" s="98"/>
      <c r="AS31" s="98"/>
      <c r="AT31" s="98"/>
      <c r="AU31" s="99"/>
      <c r="AV31" s="99"/>
      <c r="AW31" s="99"/>
      <c r="AY31" s="68"/>
      <c r="AZ31" s="68"/>
      <c r="BA31" s="68"/>
      <c r="BB31" s="68"/>
      <c r="BC31" s="68"/>
      <c r="BD31" s="68"/>
      <c r="BE31" s="68"/>
      <c r="BF31" s="68"/>
      <c r="BG31" s="68"/>
      <c r="BH31" s="69"/>
      <c r="BI31" s="69"/>
      <c r="BJ31" s="69"/>
      <c r="BK31" s="69"/>
      <c r="BL31" s="70"/>
      <c r="BM31" s="70"/>
      <c r="BN31" s="70"/>
      <c r="BO31" s="70"/>
      <c r="BP31" s="70"/>
      <c r="BQ31" s="70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2"/>
      <c r="CN31" s="72"/>
      <c r="CO31" s="72"/>
    </row>
    <row r="32" spans="2:93" ht="6.7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Y32" s="68"/>
      <c r="AZ32" s="68"/>
      <c r="BA32" s="68"/>
      <c r="BB32" s="68"/>
      <c r="BC32" s="68"/>
      <c r="BD32" s="68"/>
      <c r="BE32" s="68"/>
      <c r="BF32" s="68"/>
      <c r="BG32" s="68"/>
      <c r="BH32" s="69"/>
      <c r="BI32" s="69"/>
      <c r="BJ32" s="69"/>
      <c r="BK32" s="69"/>
      <c r="BL32" s="70"/>
      <c r="BM32" s="70"/>
      <c r="BN32" s="70"/>
      <c r="BO32" s="70"/>
      <c r="BP32" s="70"/>
      <c r="BQ32" s="70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2"/>
      <c r="CN32" s="72"/>
      <c r="CO32" s="72"/>
    </row>
    <row r="33" spans="35:93" ht="6.75" customHeight="1">
      <c r="AI33" s="103" t="s">
        <v>67</v>
      </c>
      <c r="AJ33" s="103"/>
      <c r="AK33" s="104" t="str">
        <f>IF(B58="","",B58)</f>
        <v>ザウルスブレード</v>
      </c>
      <c r="AL33" s="104"/>
      <c r="AM33" s="104"/>
      <c r="AN33" s="104"/>
      <c r="AO33" s="104"/>
      <c r="AP33" s="104"/>
      <c r="AQ33" s="105" t="s">
        <v>68</v>
      </c>
      <c r="AR33" s="105"/>
      <c r="AS33" s="105"/>
      <c r="AT33" s="106" t="s">
        <v>69</v>
      </c>
      <c r="AU33" s="107">
        <v>0</v>
      </c>
      <c r="AV33" s="107"/>
      <c r="AW33" s="107"/>
      <c r="AY33" s="68"/>
      <c r="AZ33" s="68"/>
      <c r="BA33" s="68"/>
      <c r="BB33" s="68"/>
      <c r="BC33" s="68"/>
      <c r="BD33" s="68"/>
      <c r="BE33" s="68"/>
      <c r="BF33" s="68"/>
      <c r="BG33" s="68"/>
      <c r="BH33" s="69"/>
      <c r="BI33" s="69"/>
      <c r="BJ33" s="69"/>
      <c r="BK33" s="69"/>
      <c r="BL33" s="70"/>
      <c r="BM33" s="70"/>
      <c r="BN33" s="70"/>
      <c r="BO33" s="70"/>
      <c r="BP33" s="70"/>
      <c r="BQ33" s="70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2"/>
      <c r="CN33" s="72"/>
      <c r="CO33" s="72"/>
    </row>
    <row r="34" spans="2:90" ht="6.75" customHeight="1">
      <c r="B34" s="108" t="s">
        <v>70</v>
      </c>
      <c r="C34" s="108"/>
      <c r="D34" s="108"/>
      <c r="E34" s="108"/>
      <c r="F34" s="108"/>
      <c r="G34" s="108"/>
      <c r="H34" s="108"/>
      <c r="I34" s="108"/>
      <c r="J34" s="109" t="s">
        <v>71</v>
      </c>
      <c r="K34" s="109"/>
      <c r="L34" s="109" t="s">
        <v>72</v>
      </c>
      <c r="M34" s="109"/>
      <c r="N34" s="109" t="s">
        <v>73</v>
      </c>
      <c r="O34" s="109"/>
      <c r="P34" s="109" t="s">
        <v>74</v>
      </c>
      <c r="Q34" s="109"/>
      <c r="R34" s="109" t="s">
        <v>75</v>
      </c>
      <c r="S34" s="109"/>
      <c r="T34" s="109" t="s">
        <v>76</v>
      </c>
      <c r="U34" s="109"/>
      <c r="V34" s="109" t="s">
        <v>77</v>
      </c>
      <c r="W34" s="109"/>
      <c r="X34" s="109" t="s">
        <v>78</v>
      </c>
      <c r="Y34" s="109"/>
      <c r="Z34" s="110" t="s">
        <v>79</v>
      </c>
      <c r="AA34" s="110"/>
      <c r="AB34" s="110"/>
      <c r="AC34" s="110"/>
      <c r="AD34" s="110"/>
      <c r="AE34" s="110"/>
      <c r="AF34" s="110"/>
      <c r="AG34" s="110"/>
      <c r="AI34" s="103"/>
      <c r="AJ34" s="103"/>
      <c r="AK34" s="104"/>
      <c r="AL34" s="104"/>
      <c r="AM34" s="104"/>
      <c r="AN34" s="104"/>
      <c r="AO34" s="104"/>
      <c r="AP34" s="104"/>
      <c r="AQ34" s="105"/>
      <c r="AR34" s="105"/>
      <c r="AS34" s="105"/>
      <c r="AT34" s="106"/>
      <c r="AU34" s="107"/>
      <c r="AV34" s="107"/>
      <c r="AW34" s="107"/>
      <c r="AY34" s="111" t="s">
        <v>80</v>
      </c>
      <c r="AZ34" s="111"/>
      <c r="BA34" s="111"/>
      <c r="BB34" s="111"/>
      <c r="BC34" s="111"/>
      <c r="BD34" s="111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3"/>
      <c r="BX34" s="113"/>
      <c r="BY34" s="113"/>
      <c r="BZ34" s="113"/>
      <c r="CA34" s="113"/>
      <c r="CK34" s="1"/>
      <c r="CL34" s="1"/>
    </row>
    <row r="35" spans="2:90" ht="6.75" customHeight="1">
      <c r="B35" s="108"/>
      <c r="C35" s="108"/>
      <c r="D35" s="108"/>
      <c r="E35" s="108"/>
      <c r="F35" s="108"/>
      <c r="G35" s="108"/>
      <c r="H35" s="108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10"/>
      <c r="AB35" s="110"/>
      <c r="AC35" s="110"/>
      <c r="AD35" s="110"/>
      <c r="AE35" s="110"/>
      <c r="AF35" s="110"/>
      <c r="AG35" s="110"/>
      <c r="AI35" s="103"/>
      <c r="AJ35" s="103"/>
      <c r="AK35" s="104"/>
      <c r="AL35" s="104"/>
      <c r="AM35" s="104"/>
      <c r="AN35" s="104"/>
      <c r="AO35" s="104"/>
      <c r="AP35" s="104"/>
      <c r="AQ35" s="105"/>
      <c r="AR35" s="105"/>
      <c r="AS35" s="105"/>
      <c r="AT35" s="106"/>
      <c r="AU35" s="107"/>
      <c r="AV35" s="107"/>
      <c r="AW35" s="107"/>
      <c r="AY35" s="111"/>
      <c r="AZ35" s="111"/>
      <c r="BA35" s="111"/>
      <c r="BB35" s="111"/>
      <c r="BC35" s="111"/>
      <c r="BD35" s="111"/>
      <c r="BW35" s="114"/>
      <c r="BX35" s="114"/>
      <c r="BY35" s="114"/>
      <c r="BZ35" s="114"/>
      <c r="CA35" s="114"/>
      <c r="CB35" s="114"/>
      <c r="CC35" s="114"/>
      <c r="CD35" s="115"/>
      <c r="CE35" s="115"/>
      <c r="CF35" s="115"/>
      <c r="CG35" s="115"/>
      <c r="CH35" s="115"/>
      <c r="CI35" s="115"/>
      <c r="CJ35" s="115"/>
      <c r="CK35" s="115"/>
      <c r="CL35" s="115"/>
    </row>
    <row r="36" spans="2:93" ht="6.75" customHeight="1">
      <c r="B36" s="116" t="s">
        <v>81</v>
      </c>
      <c r="C36" s="116"/>
      <c r="D36" s="116"/>
      <c r="E36" s="116"/>
      <c r="F36" s="116"/>
      <c r="G36" s="116"/>
      <c r="H36" s="116"/>
      <c r="I36" s="116"/>
      <c r="J36" s="117">
        <f>INT((K29+P29)/2)</f>
        <v>4</v>
      </c>
      <c r="K36" s="117"/>
      <c r="L36" s="117">
        <f>INT((K29+AE29)/2)</f>
        <v>4</v>
      </c>
      <c r="M36" s="117"/>
      <c r="N36" s="117">
        <f>INT((U29+P29)/2)</f>
        <v>4</v>
      </c>
      <c r="O36" s="117"/>
      <c r="P36" s="117">
        <f>INT((U29+AE29)/2)</f>
        <v>4</v>
      </c>
      <c r="Q36" s="117"/>
      <c r="R36" s="117">
        <f>K29+U29</f>
        <v>8</v>
      </c>
      <c r="S36" s="117"/>
      <c r="T36" s="118"/>
      <c r="U36" s="118"/>
      <c r="V36" s="117">
        <f>F27</f>
        <v>14</v>
      </c>
      <c r="W36" s="117"/>
      <c r="X36" s="117">
        <f>Z27</f>
        <v>9</v>
      </c>
      <c r="Y36" s="117"/>
      <c r="Z36" s="118"/>
      <c r="AA36" s="118"/>
      <c r="AB36" s="118"/>
      <c r="AC36" s="118"/>
      <c r="AD36" s="118"/>
      <c r="AE36" s="118"/>
      <c r="AF36" s="118"/>
      <c r="AG36" s="118"/>
      <c r="AI36" s="103"/>
      <c r="AJ36" s="103"/>
      <c r="AK36" s="119">
        <f>IF(B61="","",B61)</f>
      </c>
      <c r="AL36" s="119"/>
      <c r="AM36" s="119"/>
      <c r="AN36" s="119"/>
      <c r="AO36" s="119"/>
      <c r="AP36" s="119"/>
      <c r="AQ36" s="120"/>
      <c r="AR36" s="120"/>
      <c r="AS36" s="120"/>
      <c r="AT36" s="121" t="s">
        <v>69</v>
      </c>
      <c r="AU36" s="122"/>
      <c r="AV36" s="122"/>
      <c r="AW36" s="122"/>
      <c r="AY36" s="59" t="s">
        <v>42</v>
      </c>
      <c r="AZ36" s="59"/>
      <c r="BA36" s="59"/>
      <c r="BB36" s="59"/>
      <c r="BC36" s="59"/>
      <c r="BD36" s="59"/>
      <c r="BE36" s="59"/>
      <c r="BF36" s="59"/>
      <c r="BG36" s="59"/>
      <c r="BH36" s="59" t="s">
        <v>43</v>
      </c>
      <c r="BI36" s="59"/>
      <c r="BJ36" s="59"/>
      <c r="BK36" s="59"/>
      <c r="BL36" s="60" t="s">
        <v>44</v>
      </c>
      <c r="BM36" s="60"/>
      <c r="BN36" s="60"/>
      <c r="BO36" s="60"/>
      <c r="BP36" s="60"/>
      <c r="BQ36" s="60"/>
      <c r="BR36" s="60" t="s">
        <v>45</v>
      </c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 t="s">
        <v>46</v>
      </c>
      <c r="CN36" s="61"/>
      <c r="CO36" s="61"/>
    </row>
    <row r="37" spans="2:93" ht="6.75" customHeight="1">
      <c r="B37" s="116"/>
      <c r="C37" s="116"/>
      <c r="D37" s="116"/>
      <c r="E37" s="116"/>
      <c r="F37" s="116"/>
      <c r="G37" s="116"/>
      <c r="H37" s="116"/>
      <c r="I37" s="116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8"/>
      <c r="U37" s="118"/>
      <c r="V37" s="117"/>
      <c r="W37" s="117"/>
      <c r="X37" s="117"/>
      <c r="Y37" s="117"/>
      <c r="Z37" s="118"/>
      <c r="AA37" s="118"/>
      <c r="AB37" s="118"/>
      <c r="AC37" s="118"/>
      <c r="AD37" s="118"/>
      <c r="AE37" s="118"/>
      <c r="AF37" s="118"/>
      <c r="AG37" s="118"/>
      <c r="AI37" s="103"/>
      <c r="AJ37" s="103"/>
      <c r="AK37" s="119"/>
      <c r="AL37" s="119"/>
      <c r="AM37" s="119"/>
      <c r="AN37" s="119"/>
      <c r="AO37" s="119"/>
      <c r="AP37" s="119"/>
      <c r="AQ37" s="120"/>
      <c r="AR37" s="120"/>
      <c r="AS37" s="120"/>
      <c r="AT37" s="121"/>
      <c r="AU37" s="122"/>
      <c r="AV37" s="122"/>
      <c r="AW37" s="122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1"/>
      <c r="CN37" s="61"/>
      <c r="CO37" s="61"/>
    </row>
    <row r="38" spans="2:93" ht="6.75" customHeight="1">
      <c r="B38" s="123" t="str">
        <f>IF(Q18="","",Q18&amp;"／"&amp;AD18)</f>
        <v>ストライカー／1</v>
      </c>
      <c r="C38" s="123"/>
      <c r="D38" s="123"/>
      <c r="E38" s="123"/>
      <c r="F38" s="123"/>
      <c r="G38" s="123"/>
      <c r="H38" s="123"/>
      <c r="I38" s="123"/>
      <c r="J38" s="124">
        <v>1</v>
      </c>
      <c r="K38" s="124"/>
      <c r="L38" s="125">
        <v>0</v>
      </c>
      <c r="M38" s="125"/>
      <c r="N38" s="125">
        <v>1</v>
      </c>
      <c r="O38" s="125"/>
      <c r="P38" s="125">
        <v>0</v>
      </c>
      <c r="Q38" s="125"/>
      <c r="R38" s="125">
        <v>0</v>
      </c>
      <c r="S38" s="125"/>
      <c r="T38" s="125">
        <v>6</v>
      </c>
      <c r="U38" s="125"/>
      <c r="V38" s="125">
        <v>2</v>
      </c>
      <c r="W38" s="125"/>
      <c r="X38" s="125">
        <v>3</v>
      </c>
      <c r="Y38" s="125"/>
      <c r="Z38" s="125">
        <v>2</v>
      </c>
      <c r="AA38" s="125"/>
      <c r="AB38" s="125"/>
      <c r="AC38" s="125"/>
      <c r="AD38" s="125"/>
      <c r="AE38" s="125"/>
      <c r="AF38" s="125"/>
      <c r="AG38" s="125"/>
      <c r="AI38" s="103"/>
      <c r="AJ38" s="103"/>
      <c r="AK38" s="119"/>
      <c r="AL38" s="119"/>
      <c r="AM38" s="119"/>
      <c r="AN38" s="119"/>
      <c r="AO38" s="119"/>
      <c r="AP38" s="119"/>
      <c r="AQ38" s="120"/>
      <c r="AR38" s="120"/>
      <c r="AS38" s="120"/>
      <c r="AT38" s="121"/>
      <c r="AU38" s="122"/>
      <c r="AV38" s="122"/>
      <c r="AW38" s="122"/>
      <c r="AY38" s="68" t="s">
        <v>82</v>
      </c>
      <c r="AZ38" s="68"/>
      <c r="BA38" s="68"/>
      <c r="BB38" s="68"/>
      <c r="BC38" s="68"/>
      <c r="BD38" s="68"/>
      <c r="BE38" s="68"/>
      <c r="BF38" s="68"/>
      <c r="BG38" s="68"/>
      <c r="BH38" s="69"/>
      <c r="BI38" s="69"/>
      <c r="BJ38" s="69"/>
      <c r="BK38" s="69"/>
      <c r="BL38" s="70"/>
      <c r="BM38" s="70"/>
      <c r="BN38" s="70"/>
      <c r="BO38" s="70"/>
      <c r="BP38" s="70"/>
      <c r="BQ38" s="70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126" t="s">
        <v>83</v>
      </c>
      <c r="CN38" s="126"/>
      <c r="CO38" s="126"/>
    </row>
    <row r="39" spans="2:93" ht="6.75" customHeight="1">
      <c r="B39" s="123"/>
      <c r="C39" s="123"/>
      <c r="D39" s="123"/>
      <c r="E39" s="123"/>
      <c r="F39" s="123"/>
      <c r="G39" s="123"/>
      <c r="H39" s="123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I39" s="103"/>
      <c r="AJ39" s="103"/>
      <c r="AK39" s="119" t="str">
        <f>IF(B64="","",B64)</f>
        <v>●グレネード</v>
      </c>
      <c r="AL39" s="119"/>
      <c r="AM39" s="119"/>
      <c r="AN39" s="119"/>
      <c r="AO39" s="119"/>
      <c r="AP39" s="119"/>
      <c r="AQ39" s="127" t="s">
        <v>84</v>
      </c>
      <c r="AR39" s="127"/>
      <c r="AS39" s="127"/>
      <c r="AT39" s="121" t="s">
        <v>69</v>
      </c>
      <c r="AU39" s="128" t="s">
        <v>85</v>
      </c>
      <c r="AV39" s="128"/>
      <c r="AW39" s="128"/>
      <c r="AY39" s="68"/>
      <c r="AZ39" s="68"/>
      <c r="BA39" s="68"/>
      <c r="BB39" s="68"/>
      <c r="BC39" s="68"/>
      <c r="BD39" s="68"/>
      <c r="BE39" s="68"/>
      <c r="BF39" s="68"/>
      <c r="BG39" s="68"/>
      <c r="BH39" s="69"/>
      <c r="BI39" s="69"/>
      <c r="BJ39" s="69"/>
      <c r="BK39" s="69"/>
      <c r="BL39" s="70"/>
      <c r="BM39" s="70"/>
      <c r="BN39" s="70"/>
      <c r="BO39" s="70"/>
      <c r="BP39" s="70"/>
      <c r="BQ39" s="70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126"/>
      <c r="CN39" s="126"/>
      <c r="CO39" s="126"/>
    </row>
    <row r="40" spans="2:93" ht="6.75" customHeight="1">
      <c r="B40" s="123"/>
      <c r="C40" s="123"/>
      <c r="D40" s="123"/>
      <c r="E40" s="123"/>
      <c r="F40" s="123"/>
      <c r="G40" s="123"/>
      <c r="H40" s="123"/>
      <c r="I40" s="123"/>
      <c r="J40" s="124"/>
      <c r="K40" s="124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I40" s="103"/>
      <c r="AJ40" s="103"/>
      <c r="AK40" s="119"/>
      <c r="AL40" s="119"/>
      <c r="AM40" s="119"/>
      <c r="AN40" s="119"/>
      <c r="AO40" s="119"/>
      <c r="AP40" s="119"/>
      <c r="AQ40" s="127"/>
      <c r="AR40" s="127"/>
      <c r="AS40" s="127"/>
      <c r="AT40" s="121"/>
      <c r="AU40" s="128"/>
      <c r="AV40" s="128"/>
      <c r="AW40" s="128"/>
      <c r="AY40" s="68" t="s">
        <v>86</v>
      </c>
      <c r="AZ40" s="68"/>
      <c r="BA40" s="68"/>
      <c r="BB40" s="68"/>
      <c r="BC40" s="68"/>
      <c r="BD40" s="68"/>
      <c r="BE40" s="68"/>
      <c r="BF40" s="68"/>
      <c r="BG40" s="68"/>
      <c r="BH40" s="69"/>
      <c r="BI40" s="69"/>
      <c r="BJ40" s="69"/>
      <c r="BK40" s="69"/>
      <c r="BL40" s="70"/>
      <c r="BM40" s="70"/>
      <c r="BN40" s="70"/>
      <c r="BO40" s="70"/>
      <c r="BP40" s="70"/>
      <c r="BQ40" s="70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126" t="s">
        <v>83</v>
      </c>
      <c r="CN40" s="126"/>
      <c r="CO40" s="126"/>
    </row>
    <row r="41" spans="2:93" ht="6.75" customHeight="1">
      <c r="B41" s="123" t="str">
        <f>IF(B20="","",B20&amp;"／"&amp;O20)</f>
        <v>スイーパー／1</v>
      </c>
      <c r="C41" s="123"/>
      <c r="D41" s="123"/>
      <c r="E41" s="123"/>
      <c r="F41" s="123"/>
      <c r="G41" s="123"/>
      <c r="H41" s="123"/>
      <c r="I41" s="123"/>
      <c r="J41" s="124">
        <v>2</v>
      </c>
      <c r="K41" s="124"/>
      <c r="L41" s="125">
        <v>0</v>
      </c>
      <c r="M41" s="125"/>
      <c r="N41" s="125">
        <v>2</v>
      </c>
      <c r="O41" s="125"/>
      <c r="P41" s="125">
        <v>0</v>
      </c>
      <c r="Q41" s="125"/>
      <c r="R41" s="125">
        <v>1</v>
      </c>
      <c r="S41" s="125"/>
      <c r="T41" s="125">
        <v>7</v>
      </c>
      <c r="U41" s="125"/>
      <c r="V41" s="125">
        <v>3</v>
      </c>
      <c r="W41" s="125"/>
      <c r="X41" s="125">
        <v>4</v>
      </c>
      <c r="Y41" s="125"/>
      <c r="Z41" s="125">
        <v>1</v>
      </c>
      <c r="AA41" s="125"/>
      <c r="AB41" s="125"/>
      <c r="AC41" s="125"/>
      <c r="AD41" s="125"/>
      <c r="AE41" s="125"/>
      <c r="AF41" s="125"/>
      <c r="AG41" s="125"/>
      <c r="AI41" s="103"/>
      <c r="AJ41" s="103"/>
      <c r="AK41" s="119"/>
      <c r="AL41" s="119"/>
      <c r="AM41" s="119"/>
      <c r="AN41" s="119"/>
      <c r="AO41" s="119"/>
      <c r="AP41" s="119"/>
      <c r="AQ41" s="127"/>
      <c r="AR41" s="127"/>
      <c r="AS41" s="127"/>
      <c r="AT41" s="121"/>
      <c r="AU41" s="128"/>
      <c r="AV41" s="128"/>
      <c r="AW41" s="128"/>
      <c r="AY41" s="68"/>
      <c r="AZ41" s="68"/>
      <c r="BA41" s="68"/>
      <c r="BB41" s="68"/>
      <c r="BC41" s="68"/>
      <c r="BD41" s="68"/>
      <c r="BE41" s="68"/>
      <c r="BF41" s="68"/>
      <c r="BG41" s="68"/>
      <c r="BH41" s="69"/>
      <c r="BI41" s="69"/>
      <c r="BJ41" s="69"/>
      <c r="BK41" s="69"/>
      <c r="BL41" s="70"/>
      <c r="BM41" s="70"/>
      <c r="BN41" s="70"/>
      <c r="BO41" s="70"/>
      <c r="BP41" s="70"/>
      <c r="BQ41" s="70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126"/>
      <c r="CN41" s="126"/>
      <c r="CO41" s="126"/>
    </row>
    <row r="42" spans="2:93" ht="6.75" customHeight="1">
      <c r="B42" s="123"/>
      <c r="C42" s="123"/>
      <c r="D42" s="123"/>
      <c r="E42" s="123"/>
      <c r="F42" s="123"/>
      <c r="G42" s="123"/>
      <c r="H42" s="123"/>
      <c r="I42" s="123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I42" s="103"/>
      <c r="AJ42" s="103"/>
      <c r="AK42" s="129">
        <f>IF(B67="","",B67)</f>
      </c>
      <c r="AL42" s="129"/>
      <c r="AM42" s="129"/>
      <c r="AN42" s="129"/>
      <c r="AO42" s="129"/>
      <c r="AP42" s="129"/>
      <c r="AQ42" s="130"/>
      <c r="AR42" s="130"/>
      <c r="AS42" s="130"/>
      <c r="AT42" s="131" t="s">
        <v>69</v>
      </c>
      <c r="AU42" s="132"/>
      <c r="AV42" s="132"/>
      <c r="AW42" s="132"/>
      <c r="AY42" s="68" t="s">
        <v>87</v>
      </c>
      <c r="AZ42" s="68"/>
      <c r="BA42" s="68"/>
      <c r="BB42" s="68"/>
      <c r="BC42" s="68"/>
      <c r="BD42" s="68"/>
      <c r="BE42" s="68"/>
      <c r="BF42" s="68"/>
      <c r="BG42" s="68"/>
      <c r="BH42" s="69"/>
      <c r="BI42" s="69"/>
      <c r="BJ42" s="69"/>
      <c r="BK42" s="69"/>
      <c r="BL42" s="70"/>
      <c r="BM42" s="70"/>
      <c r="BN42" s="70"/>
      <c r="BO42" s="70"/>
      <c r="BP42" s="70"/>
      <c r="BQ42" s="70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126"/>
      <c r="CN42" s="126"/>
      <c r="CO42" s="126"/>
    </row>
    <row r="43" spans="2:93" ht="6.75" customHeight="1">
      <c r="B43" s="123"/>
      <c r="C43" s="123"/>
      <c r="D43" s="123"/>
      <c r="E43" s="123"/>
      <c r="F43" s="123"/>
      <c r="G43" s="123"/>
      <c r="H43" s="123"/>
      <c r="I43" s="123"/>
      <c r="J43" s="124"/>
      <c r="K43" s="124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I43" s="103"/>
      <c r="AJ43" s="103"/>
      <c r="AK43" s="129"/>
      <c r="AL43" s="129"/>
      <c r="AM43" s="129"/>
      <c r="AN43" s="129"/>
      <c r="AO43" s="129"/>
      <c r="AP43" s="129"/>
      <c r="AQ43" s="130"/>
      <c r="AR43" s="130"/>
      <c r="AS43" s="130"/>
      <c r="AT43" s="131"/>
      <c r="AU43" s="132"/>
      <c r="AV43" s="132"/>
      <c r="AW43" s="132"/>
      <c r="AY43" s="68"/>
      <c r="AZ43" s="68"/>
      <c r="BA43" s="68"/>
      <c r="BB43" s="68"/>
      <c r="BC43" s="68"/>
      <c r="BD43" s="68"/>
      <c r="BE43" s="68"/>
      <c r="BF43" s="68"/>
      <c r="BG43" s="68"/>
      <c r="BH43" s="69"/>
      <c r="BI43" s="69"/>
      <c r="BJ43" s="69"/>
      <c r="BK43" s="69"/>
      <c r="BL43" s="70"/>
      <c r="BM43" s="70"/>
      <c r="BN43" s="70"/>
      <c r="BO43" s="70"/>
      <c r="BP43" s="70"/>
      <c r="BQ43" s="70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126"/>
      <c r="CN43" s="126"/>
      <c r="CO43" s="126"/>
    </row>
    <row r="44" spans="2:93" ht="6.75" customHeight="1">
      <c r="B44" s="123" t="str">
        <f>IF(Q20="","",Q20&amp;"／"&amp;AD20)</f>
        <v>マシンザウルス／3</v>
      </c>
      <c r="C44" s="123"/>
      <c r="D44" s="123"/>
      <c r="E44" s="123"/>
      <c r="F44" s="123"/>
      <c r="G44" s="123"/>
      <c r="H44" s="123"/>
      <c r="I44" s="123"/>
      <c r="J44" s="124">
        <v>4</v>
      </c>
      <c r="K44" s="124"/>
      <c r="L44" s="125">
        <v>3</v>
      </c>
      <c r="M44" s="125"/>
      <c r="N44" s="125">
        <v>3</v>
      </c>
      <c r="O44" s="125"/>
      <c r="P44" s="125">
        <v>2</v>
      </c>
      <c r="Q44" s="125"/>
      <c r="R44" s="125">
        <v>4</v>
      </c>
      <c r="S44" s="125"/>
      <c r="T44" s="125">
        <v>32</v>
      </c>
      <c r="U44" s="125"/>
      <c r="V44" s="125">
        <v>15</v>
      </c>
      <c r="W44" s="125"/>
      <c r="X44" s="125">
        <v>16</v>
      </c>
      <c r="Y44" s="125"/>
      <c r="Z44" s="125">
        <v>4</v>
      </c>
      <c r="AA44" s="125"/>
      <c r="AB44" s="125"/>
      <c r="AC44" s="125"/>
      <c r="AD44" s="125"/>
      <c r="AE44" s="125"/>
      <c r="AF44" s="125"/>
      <c r="AG44" s="125"/>
      <c r="AI44" s="103"/>
      <c r="AJ44" s="103"/>
      <c r="AK44" s="129"/>
      <c r="AL44" s="129"/>
      <c r="AM44" s="129"/>
      <c r="AN44" s="129"/>
      <c r="AO44" s="129"/>
      <c r="AP44" s="129"/>
      <c r="AQ44" s="130"/>
      <c r="AR44" s="130"/>
      <c r="AS44" s="130"/>
      <c r="AT44" s="131"/>
      <c r="AU44" s="132"/>
      <c r="AV44" s="132"/>
      <c r="AW44" s="132"/>
      <c r="AY44" s="68" t="s">
        <v>88</v>
      </c>
      <c r="AZ44" s="68"/>
      <c r="BA44" s="68"/>
      <c r="BB44" s="68"/>
      <c r="BC44" s="68"/>
      <c r="BD44" s="68"/>
      <c r="BE44" s="68"/>
      <c r="BF44" s="68"/>
      <c r="BG44" s="68"/>
      <c r="BH44" s="69" t="s">
        <v>89</v>
      </c>
      <c r="BI44" s="69"/>
      <c r="BJ44" s="69"/>
      <c r="BK44" s="69"/>
      <c r="BL44" s="70" t="s">
        <v>90</v>
      </c>
      <c r="BM44" s="70"/>
      <c r="BN44" s="70"/>
      <c r="BO44" s="70"/>
      <c r="BP44" s="70"/>
      <c r="BQ44" s="70"/>
      <c r="BR44" s="71" t="s">
        <v>91</v>
      </c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126"/>
      <c r="CN44" s="126"/>
      <c r="CO44" s="126"/>
    </row>
    <row r="45" spans="2:93" ht="6.75" customHeight="1">
      <c r="B45" s="123"/>
      <c r="C45" s="123"/>
      <c r="D45" s="123"/>
      <c r="E45" s="123"/>
      <c r="F45" s="123"/>
      <c r="G45" s="123"/>
      <c r="H45" s="123"/>
      <c r="I45" s="123"/>
      <c r="J45" s="124"/>
      <c r="K45" s="124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I45"/>
      <c r="AJ45"/>
      <c r="AK45"/>
      <c r="AL45"/>
      <c r="AM45"/>
      <c r="AN45"/>
      <c r="AO45"/>
      <c r="AP45"/>
      <c r="AQ45"/>
      <c r="AR45"/>
      <c r="AS45"/>
      <c r="AT45"/>
      <c r="AV45"/>
      <c r="AW45"/>
      <c r="AY45" s="68"/>
      <c r="AZ45" s="68"/>
      <c r="BA45" s="68"/>
      <c r="BB45" s="68"/>
      <c r="BC45" s="68"/>
      <c r="BD45" s="68"/>
      <c r="BE45" s="68"/>
      <c r="BF45" s="68"/>
      <c r="BG45" s="68"/>
      <c r="BH45" s="69"/>
      <c r="BI45" s="69"/>
      <c r="BJ45" s="69"/>
      <c r="BK45" s="69"/>
      <c r="BL45" s="70"/>
      <c r="BM45" s="70"/>
      <c r="BN45" s="70"/>
      <c r="BO45" s="70"/>
      <c r="BP45" s="70"/>
      <c r="BQ45" s="70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126"/>
      <c r="CN45" s="126"/>
      <c r="CO45" s="126"/>
    </row>
    <row r="46" spans="2:93" ht="6.75" customHeight="1">
      <c r="B46" s="123"/>
      <c r="C46" s="123"/>
      <c r="D46" s="123"/>
      <c r="E46" s="123"/>
      <c r="F46" s="123"/>
      <c r="G46" s="123"/>
      <c r="H46" s="123"/>
      <c r="I46" s="123"/>
      <c r="J46" s="124"/>
      <c r="K46" s="124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I46" s="133" t="s">
        <v>92</v>
      </c>
      <c r="AJ46" s="133"/>
      <c r="AK46" s="133"/>
      <c r="AL46" s="133"/>
      <c r="AM46" s="133"/>
      <c r="AN46" s="133"/>
      <c r="AO46" s="133"/>
      <c r="AP46" s="133"/>
      <c r="AQ46" s="133"/>
      <c r="AR46" s="134">
        <f>AU28+INT(F29/3)</f>
        <v>3</v>
      </c>
      <c r="AS46" s="134"/>
      <c r="AT46" s="134"/>
      <c r="AU46" s="134"/>
      <c r="AV46" s="134"/>
      <c r="AW46" s="134"/>
      <c r="AY46" s="68" t="s">
        <v>93</v>
      </c>
      <c r="AZ46" s="68"/>
      <c r="BA46" s="68"/>
      <c r="BB46" s="68"/>
      <c r="BC46" s="68"/>
      <c r="BD46" s="68"/>
      <c r="BE46" s="68"/>
      <c r="BF46" s="68"/>
      <c r="BG46" s="68"/>
      <c r="BH46" s="69" t="s">
        <v>89</v>
      </c>
      <c r="BI46" s="69"/>
      <c r="BJ46" s="69"/>
      <c r="BK46" s="69"/>
      <c r="BL46" s="70" t="s">
        <v>90</v>
      </c>
      <c r="BM46" s="70"/>
      <c r="BN46" s="70"/>
      <c r="BO46" s="70"/>
      <c r="BP46" s="70"/>
      <c r="BQ46" s="70"/>
      <c r="BR46" s="71" t="s">
        <v>94</v>
      </c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126"/>
      <c r="CN46" s="126"/>
      <c r="CO46" s="126"/>
    </row>
    <row r="47" spans="2:93" ht="6.75" customHeight="1">
      <c r="B47" s="123">
        <f>IF(B22="","",B22&amp;"／"&amp;O22)</f>
      </c>
      <c r="C47" s="123"/>
      <c r="D47" s="123"/>
      <c r="E47" s="123"/>
      <c r="F47" s="123"/>
      <c r="G47" s="123"/>
      <c r="H47" s="123"/>
      <c r="I47" s="123"/>
      <c r="J47" s="124"/>
      <c r="K47" s="124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I47" s="133"/>
      <c r="AJ47" s="133"/>
      <c r="AK47" s="133"/>
      <c r="AL47" s="133"/>
      <c r="AM47" s="133"/>
      <c r="AN47" s="133"/>
      <c r="AO47" s="133"/>
      <c r="AP47" s="133"/>
      <c r="AQ47" s="133"/>
      <c r="AR47" s="134"/>
      <c r="AS47" s="134"/>
      <c r="AT47" s="134"/>
      <c r="AU47" s="134"/>
      <c r="AV47" s="134"/>
      <c r="AW47" s="134"/>
      <c r="AY47" s="68"/>
      <c r="AZ47" s="68"/>
      <c r="BA47" s="68"/>
      <c r="BB47" s="68"/>
      <c r="BC47" s="68"/>
      <c r="BD47" s="68"/>
      <c r="BE47" s="68"/>
      <c r="BF47" s="68"/>
      <c r="BG47" s="68"/>
      <c r="BH47" s="69"/>
      <c r="BI47" s="69"/>
      <c r="BJ47" s="69"/>
      <c r="BK47" s="69"/>
      <c r="BL47" s="70"/>
      <c r="BM47" s="70"/>
      <c r="BN47" s="70"/>
      <c r="BO47" s="70"/>
      <c r="BP47" s="70"/>
      <c r="BQ47" s="70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126"/>
      <c r="CN47" s="126"/>
      <c r="CO47" s="126"/>
    </row>
    <row r="48" spans="2:93" ht="6.75" customHeight="1">
      <c r="B48" s="123"/>
      <c r="C48" s="123"/>
      <c r="D48" s="123"/>
      <c r="E48" s="123"/>
      <c r="F48" s="123"/>
      <c r="G48" s="123"/>
      <c r="H48" s="123"/>
      <c r="I48" s="123"/>
      <c r="J48" s="124"/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I48" s="133" t="s">
        <v>95</v>
      </c>
      <c r="AJ48" s="133"/>
      <c r="AK48" s="133"/>
      <c r="AL48" s="133"/>
      <c r="AM48" s="133"/>
      <c r="AN48" s="133"/>
      <c r="AO48" s="133"/>
      <c r="AP48" s="133"/>
      <c r="AQ48" s="133"/>
      <c r="AR48" s="135">
        <f>AR46*2</f>
        <v>6</v>
      </c>
      <c r="AS48" s="135"/>
      <c r="AT48" s="135"/>
      <c r="AU48" s="135"/>
      <c r="AV48" s="135"/>
      <c r="AW48" s="135"/>
      <c r="AY48" s="68" t="s">
        <v>96</v>
      </c>
      <c r="AZ48" s="68"/>
      <c r="BA48" s="68"/>
      <c r="BB48" s="68"/>
      <c r="BC48" s="68"/>
      <c r="BD48" s="68"/>
      <c r="BE48" s="68"/>
      <c r="BF48" s="68"/>
      <c r="BG48" s="68"/>
      <c r="BH48" s="69" t="s">
        <v>89</v>
      </c>
      <c r="BI48" s="69"/>
      <c r="BJ48" s="69"/>
      <c r="BK48" s="69"/>
      <c r="BL48" s="70" t="s">
        <v>90</v>
      </c>
      <c r="BM48" s="70"/>
      <c r="BN48" s="70"/>
      <c r="BO48" s="70"/>
      <c r="BP48" s="70"/>
      <c r="BQ48" s="70"/>
      <c r="BR48" s="71" t="s">
        <v>97</v>
      </c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126"/>
      <c r="CN48" s="126"/>
      <c r="CO48" s="126"/>
    </row>
    <row r="49" spans="2:93" ht="6.75" customHeight="1">
      <c r="B49" s="123"/>
      <c r="C49" s="123"/>
      <c r="D49" s="123"/>
      <c r="E49" s="123"/>
      <c r="F49" s="123"/>
      <c r="G49" s="123"/>
      <c r="H49" s="123"/>
      <c r="I49" s="123"/>
      <c r="J49" s="124"/>
      <c r="K49" s="124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I49" s="133"/>
      <c r="AJ49" s="133"/>
      <c r="AK49" s="133"/>
      <c r="AL49" s="133"/>
      <c r="AM49" s="133"/>
      <c r="AN49" s="133"/>
      <c r="AO49" s="133"/>
      <c r="AP49" s="133"/>
      <c r="AQ49" s="133"/>
      <c r="AR49" s="135"/>
      <c r="AS49" s="135"/>
      <c r="AT49" s="135"/>
      <c r="AU49" s="135"/>
      <c r="AV49" s="135"/>
      <c r="AW49" s="135"/>
      <c r="AY49" s="68"/>
      <c r="AZ49" s="68"/>
      <c r="BA49" s="68"/>
      <c r="BB49" s="68"/>
      <c r="BC49" s="68"/>
      <c r="BD49" s="68"/>
      <c r="BE49" s="68"/>
      <c r="BF49" s="68"/>
      <c r="BG49" s="68"/>
      <c r="BH49" s="69"/>
      <c r="BI49" s="69"/>
      <c r="BJ49" s="69"/>
      <c r="BK49" s="69"/>
      <c r="BL49" s="70"/>
      <c r="BM49" s="70"/>
      <c r="BN49" s="70"/>
      <c r="BO49" s="70"/>
      <c r="BP49" s="70"/>
      <c r="BQ49" s="70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126"/>
      <c r="CN49" s="126"/>
      <c r="CO49" s="126"/>
    </row>
    <row r="50" spans="2:93" ht="6.75" customHeight="1">
      <c r="B50" s="123">
        <f>IF(Q22="","",Q22&amp;"／"&amp;AD22)</f>
      </c>
      <c r="C50" s="123"/>
      <c r="D50" s="123"/>
      <c r="E50" s="123"/>
      <c r="F50" s="123"/>
      <c r="G50" s="123"/>
      <c r="H50" s="123"/>
      <c r="I50" s="123"/>
      <c r="J50" s="136"/>
      <c r="K50" s="136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25"/>
      <c r="AA50" s="125"/>
      <c r="AB50" s="125"/>
      <c r="AC50" s="125"/>
      <c r="AD50" s="125"/>
      <c r="AE50" s="125"/>
      <c r="AF50" s="125"/>
      <c r="AG50" s="125"/>
      <c r="AU50" s="1"/>
      <c r="AY50" s="68" t="s">
        <v>98</v>
      </c>
      <c r="AZ50" s="68"/>
      <c r="BA50" s="68"/>
      <c r="BB50" s="68"/>
      <c r="BC50" s="68"/>
      <c r="BD50" s="68"/>
      <c r="BE50" s="68"/>
      <c r="BF50" s="68"/>
      <c r="BG50" s="68"/>
      <c r="BH50" s="69" t="s">
        <v>99</v>
      </c>
      <c r="BI50" s="69"/>
      <c r="BJ50" s="69"/>
      <c r="BK50" s="69"/>
      <c r="BL50" s="70"/>
      <c r="BM50" s="70"/>
      <c r="BN50" s="70"/>
      <c r="BO50" s="70"/>
      <c r="BP50" s="70"/>
      <c r="BQ50" s="70"/>
      <c r="BR50" s="71" t="s">
        <v>100</v>
      </c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126"/>
      <c r="CN50" s="126"/>
      <c r="CO50" s="126"/>
    </row>
    <row r="51" spans="2:93" ht="6.75" customHeight="1">
      <c r="B51" s="123"/>
      <c r="C51" s="123"/>
      <c r="D51" s="123"/>
      <c r="E51" s="123"/>
      <c r="F51" s="123"/>
      <c r="G51" s="123"/>
      <c r="H51" s="123"/>
      <c r="I51" s="123"/>
      <c r="J51" s="136"/>
      <c r="K51" s="136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25"/>
      <c r="AA51" s="125"/>
      <c r="AB51" s="125"/>
      <c r="AC51" s="125"/>
      <c r="AD51" s="125"/>
      <c r="AE51" s="125"/>
      <c r="AF51" s="125"/>
      <c r="AG51" s="125"/>
      <c r="AH51" s="138" t="s">
        <v>101</v>
      </c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Y51" s="68"/>
      <c r="AZ51" s="68"/>
      <c r="BA51" s="68"/>
      <c r="BB51" s="68"/>
      <c r="BC51" s="68"/>
      <c r="BD51" s="68"/>
      <c r="BE51" s="68"/>
      <c r="BF51" s="68"/>
      <c r="BG51" s="68"/>
      <c r="BH51" s="69"/>
      <c r="BI51" s="69"/>
      <c r="BJ51" s="69"/>
      <c r="BK51" s="69"/>
      <c r="BL51" s="70"/>
      <c r="BM51" s="70"/>
      <c r="BN51" s="70"/>
      <c r="BO51" s="70"/>
      <c r="BP51" s="70"/>
      <c r="BQ51" s="70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126"/>
      <c r="CN51" s="126"/>
      <c r="CO51" s="126"/>
    </row>
    <row r="52" spans="2:93" ht="6.75" customHeight="1">
      <c r="B52" s="123"/>
      <c r="C52" s="123"/>
      <c r="D52" s="123"/>
      <c r="E52" s="123"/>
      <c r="F52" s="123"/>
      <c r="G52" s="123"/>
      <c r="H52" s="123"/>
      <c r="I52" s="123"/>
      <c r="J52" s="136"/>
      <c r="K52" s="136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25"/>
      <c r="AA52" s="125"/>
      <c r="AB52" s="125"/>
      <c r="AC52" s="125"/>
      <c r="AD52" s="125"/>
      <c r="AE52" s="125"/>
      <c r="AF52" s="125"/>
      <c r="AG52" s="125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Y52" s="68" t="s">
        <v>102</v>
      </c>
      <c r="AZ52" s="68"/>
      <c r="BA52" s="68"/>
      <c r="BB52" s="68"/>
      <c r="BC52" s="68"/>
      <c r="BD52" s="68"/>
      <c r="BE52" s="68"/>
      <c r="BF52" s="68"/>
      <c r="BG52" s="68"/>
      <c r="BH52" s="69" t="s">
        <v>89</v>
      </c>
      <c r="BI52" s="69"/>
      <c r="BJ52" s="69"/>
      <c r="BK52" s="69"/>
      <c r="BL52" s="70" t="s">
        <v>90</v>
      </c>
      <c r="BM52" s="70"/>
      <c r="BN52" s="70"/>
      <c r="BO52" s="70"/>
      <c r="BP52" s="70"/>
      <c r="BQ52" s="70"/>
      <c r="BR52" s="71" t="s">
        <v>103</v>
      </c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126"/>
      <c r="CN52" s="126"/>
      <c r="CO52" s="126"/>
    </row>
    <row r="53" spans="2:93" ht="6.75" customHeight="1">
      <c r="B53" s="139" t="s">
        <v>104</v>
      </c>
      <c r="C53" s="139"/>
      <c r="D53" s="139"/>
      <c r="E53" s="139"/>
      <c r="F53" s="139"/>
      <c r="G53" s="139"/>
      <c r="H53" s="139"/>
      <c r="I53" s="139"/>
      <c r="J53" s="140">
        <f>SUM(J36:K52)</f>
        <v>11</v>
      </c>
      <c r="K53" s="140"/>
      <c r="L53" s="140">
        <f>SUM(L36:M52)</f>
        <v>7</v>
      </c>
      <c r="M53" s="140"/>
      <c r="N53" s="140">
        <f>SUM(N36:O52)</f>
        <v>10</v>
      </c>
      <c r="O53" s="140"/>
      <c r="P53" s="140">
        <f>SUM(P36:Q52)</f>
        <v>6</v>
      </c>
      <c r="Q53" s="140"/>
      <c r="R53" s="140">
        <f>SUM(R36:S52)</f>
        <v>13</v>
      </c>
      <c r="S53" s="140"/>
      <c r="T53" s="140">
        <f>SUM(T36:U52)</f>
        <v>45</v>
      </c>
      <c r="U53" s="140"/>
      <c r="V53" s="140">
        <f>SUM(V36:W52)</f>
        <v>34</v>
      </c>
      <c r="W53" s="140"/>
      <c r="X53" s="140">
        <f>SUM(X36:Y52)</f>
        <v>32</v>
      </c>
      <c r="Y53" s="140"/>
      <c r="Z53" s="140">
        <f>SUM(Z38:AG52)</f>
        <v>7</v>
      </c>
      <c r="AA53" s="140"/>
      <c r="AB53" s="140"/>
      <c r="AC53" s="140"/>
      <c r="AD53" s="140"/>
      <c r="AE53" s="140"/>
      <c r="AF53" s="140"/>
      <c r="AG53" s="140"/>
      <c r="AH53" s="141" t="s">
        <v>105</v>
      </c>
      <c r="AI53" s="141"/>
      <c r="AJ53" s="141" t="s">
        <v>106</v>
      </c>
      <c r="AK53" s="141"/>
      <c r="AL53" s="141" t="s">
        <v>107</v>
      </c>
      <c r="AM53" s="141"/>
      <c r="AN53" s="141" t="s">
        <v>108</v>
      </c>
      <c r="AO53" s="141"/>
      <c r="AP53" s="141" t="s">
        <v>109</v>
      </c>
      <c r="AQ53" s="141"/>
      <c r="AR53" s="141" t="s">
        <v>110</v>
      </c>
      <c r="AS53" s="141"/>
      <c r="AT53" s="141" t="s">
        <v>111</v>
      </c>
      <c r="AU53" s="141"/>
      <c r="AV53" s="142" t="s">
        <v>112</v>
      </c>
      <c r="AW53" s="142"/>
      <c r="AY53" s="68"/>
      <c r="AZ53" s="68"/>
      <c r="BA53" s="68"/>
      <c r="BB53" s="68"/>
      <c r="BC53" s="68"/>
      <c r="BD53" s="68"/>
      <c r="BE53" s="68"/>
      <c r="BF53" s="68"/>
      <c r="BG53" s="68"/>
      <c r="BH53" s="69"/>
      <c r="BI53" s="69"/>
      <c r="BJ53" s="69"/>
      <c r="BK53" s="69"/>
      <c r="BL53" s="70"/>
      <c r="BM53" s="70"/>
      <c r="BN53" s="70"/>
      <c r="BO53" s="70"/>
      <c r="BP53" s="70"/>
      <c r="BQ53" s="70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126"/>
      <c r="CN53" s="126"/>
      <c r="CO53" s="126"/>
    </row>
    <row r="54" spans="2:93" ht="6.75" customHeight="1">
      <c r="B54" s="139"/>
      <c r="C54" s="139"/>
      <c r="D54" s="139"/>
      <c r="E54" s="139"/>
      <c r="F54" s="139"/>
      <c r="G54" s="139"/>
      <c r="H54" s="139"/>
      <c r="I54" s="139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2"/>
      <c r="AW54" s="142"/>
      <c r="AY54" s="68" t="s">
        <v>113</v>
      </c>
      <c r="AZ54" s="68"/>
      <c r="BA54" s="68"/>
      <c r="BB54" s="68"/>
      <c r="BC54" s="68"/>
      <c r="BD54" s="68"/>
      <c r="BE54" s="68"/>
      <c r="BF54" s="68"/>
      <c r="BG54" s="68"/>
      <c r="BH54" s="69"/>
      <c r="BI54" s="69"/>
      <c r="BJ54" s="69"/>
      <c r="BK54" s="69"/>
      <c r="BL54" s="70"/>
      <c r="BM54" s="70"/>
      <c r="BN54" s="70"/>
      <c r="BO54" s="70"/>
      <c r="BP54" s="70"/>
      <c r="BQ54" s="70"/>
      <c r="BR54" s="71" t="s">
        <v>114</v>
      </c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126"/>
      <c r="CN54" s="126"/>
      <c r="CO54" s="126"/>
    </row>
    <row r="55" spans="2:93" ht="6.75" customHeight="1">
      <c r="B55" s="143" t="s">
        <v>115</v>
      </c>
      <c r="C55" s="143"/>
      <c r="D55" s="143"/>
      <c r="E55" s="143"/>
      <c r="F55" s="143"/>
      <c r="G55" s="143"/>
      <c r="H55" s="143"/>
      <c r="I55" s="143"/>
      <c r="J55" s="144">
        <v>3</v>
      </c>
      <c r="K55" s="144"/>
      <c r="L55" s="145">
        <v>2</v>
      </c>
      <c r="M55" s="145"/>
      <c r="N55" s="145">
        <v>2</v>
      </c>
      <c r="O55" s="145"/>
      <c r="P55" s="145">
        <v>3</v>
      </c>
      <c r="Q55" s="145"/>
      <c r="R55" s="145">
        <v>1</v>
      </c>
      <c r="S55" s="145"/>
      <c r="T55" s="145">
        <v>15</v>
      </c>
      <c r="U55" s="145"/>
      <c r="V55" s="145" t="s">
        <v>116</v>
      </c>
      <c r="W55" s="145"/>
      <c r="X55" s="145">
        <v>12</v>
      </c>
      <c r="Y55" s="145"/>
      <c r="Z55" s="146">
        <v>7</v>
      </c>
      <c r="AA55" s="146"/>
      <c r="AB55" s="146"/>
      <c r="AC55" s="146"/>
      <c r="AD55" s="146"/>
      <c r="AE55" s="146"/>
      <c r="AF55" s="146"/>
      <c r="AG55" s="146"/>
      <c r="AH55" s="145">
        <v>10</v>
      </c>
      <c r="AI55" s="145"/>
      <c r="AJ55" s="145">
        <v>0</v>
      </c>
      <c r="AK55" s="145"/>
      <c r="AL55" s="145">
        <v>15</v>
      </c>
      <c r="AM55" s="145"/>
      <c r="AN55" s="145">
        <v>10</v>
      </c>
      <c r="AO55" s="145"/>
      <c r="AP55" s="145"/>
      <c r="AQ55" s="145"/>
      <c r="AR55" s="145"/>
      <c r="AS55" s="145"/>
      <c r="AT55" s="145">
        <v>6</v>
      </c>
      <c r="AU55" s="145"/>
      <c r="AV55" s="145">
        <v>6</v>
      </c>
      <c r="AW55" s="145"/>
      <c r="AY55" s="68"/>
      <c r="AZ55" s="68"/>
      <c r="BA55" s="68"/>
      <c r="BB55" s="68"/>
      <c r="BC55" s="68"/>
      <c r="BD55" s="68"/>
      <c r="BE55" s="68"/>
      <c r="BF55" s="68"/>
      <c r="BG55" s="68"/>
      <c r="BH55" s="69"/>
      <c r="BI55" s="69"/>
      <c r="BJ55" s="69"/>
      <c r="BK55" s="69"/>
      <c r="BL55" s="70"/>
      <c r="BM55" s="70"/>
      <c r="BN55" s="70"/>
      <c r="BO55" s="70"/>
      <c r="BP55" s="70"/>
      <c r="BQ55" s="70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126"/>
      <c r="CN55" s="126"/>
      <c r="CO55" s="126"/>
    </row>
    <row r="56" spans="2:93" ht="6.75" customHeight="1">
      <c r="B56" s="143"/>
      <c r="C56" s="143"/>
      <c r="D56" s="143"/>
      <c r="E56" s="143"/>
      <c r="F56" s="143"/>
      <c r="G56" s="143"/>
      <c r="H56" s="143"/>
      <c r="I56" s="143"/>
      <c r="J56" s="144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6"/>
      <c r="AA56" s="146"/>
      <c r="AB56" s="146"/>
      <c r="AC56" s="146"/>
      <c r="AD56" s="146"/>
      <c r="AE56" s="146"/>
      <c r="AF56" s="146"/>
      <c r="AG56" s="146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Y56" s="68" t="s">
        <v>117</v>
      </c>
      <c r="AZ56" s="68"/>
      <c r="BA56" s="68"/>
      <c r="BB56" s="68"/>
      <c r="BC56" s="68"/>
      <c r="BD56" s="68"/>
      <c r="BE56" s="68"/>
      <c r="BF56" s="68"/>
      <c r="BG56" s="68"/>
      <c r="BH56" s="69"/>
      <c r="BI56" s="69"/>
      <c r="BJ56" s="69"/>
      <c r="BK56" s="69"/>
      <c r="BL56" s="70"/>
      <c r="BM56" s="70"/>
      <c r="BN56" s="70"/>
      <c r="BO56" s="70"/>
      <c r="BP56" s="70"/>
      <c r="BQ56" s="70"/>
      <c r="BR56" s="71" t="s">
        <v>118</v>
      </c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126"/>
      <c r="CN56" s="126"/>
      <c r="CO56" s="126"/>
    </row>
    <row r="57" spans="2:93" ht="6.75" customHeight="1">
      <c r="B57" s="143"/>
      <c r="C57" s="143"/>
      <c r="D57" s="143"/>
      <c r="E57" s="143"/>
      <c r="F57" s="143"/>
      <c r="G57" s="143"/>
      <c r="H57" s="143"/>
      <c r="I57" s="143"/>
      <c r="J57" s="144"/>
      <c r="K57" s="144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46"/>
      <c r="AB57" s="146"/>
      <c r="AC57" s="146"/>
      <c r="AD57" s="146"/>
      <c r="AE57" s="146"/>
      <c r="AF57" s="146"/>
      <c r="AG57" s="146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Y57" s="68"/>
      <c r="AZ57" s="68"/>
      <c r="BA57" s="68"/>
      <c r="BB57" s="68"/>
      <c r="BC57" s="68"/>
      <c r="BD57" s="68"/>
      <c r="BE57" s="68"/>
      <c r="BF57" s="68"/>
      <c r="BG57" s="68"/>
      <c r="BH57" s="69"/>
      <c r="BI57" s="69"/>
      <c r="BJ57" s="69"/>
      <c r="BK57" s="69"/>
      <c r="BL57" s="70"/>
      <c r="BM57" s="70"/>
      <c r="BN57" s="70"/>
      <c r="BO57" s="70"/>
      <c r="BP57" s="70"/>
      <c r="BQ57" s="70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126"/>
      <c r="CN57" s="126"/>
      <c r="CO57" s="126"/>
    </row>
    <row r="58" spans="2:93" ht="6.75" customHeight="1">
      <c r="B58" s="143" t="s">
        <v>119</v>
      </c>
      <c r="C58" s="143"/>
      <c r="D58" s="143"/>
      <c r="E58" s="143"/>
      <c r="F58" s="143"/>
      <c r="G58" s="143"/>
      <c r="H58" s="143"/>
      <c r="I58" s="143"/>
      <c r="J58" s="125"/>
      <c r="K58" s="125"/>
      <c r="L58" s="145"/>
      <c r="M58" s="145"/>
      <c r="N58" s="145">
        <v>-1</v>
      </c>
      <c r="O58" s="145"/>
      <c r="P58" s="145"/>
      <c r="Q58" s="145"/>
      <c r="R58" s="145">
        <v>-2</v>
      </c>
      <c r="S58" s="145"/>
      <c r="T58" s="145"/>
      <c r="U58" s="145"/>
      <c r="V58" s="145"/>
      <c r="W58" s="145"/>
      <c r="X58" s="145"/>
      <c r="Y58" s="145"/>
      <c r="Z58" s="147" t="s">
        <v>105</v>
      </c>
      <c r="AA58" s="147"/>
      <c r="AB58" s="148">
        <v>15</v>
      </c>
      <c r="AC58" s="148"/>
      <c r="AD58" s="149"/>
      <c r="AE58" s="149"/>
      <c r="AF58" s="148"/>
      <c r="AG58" s="148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Y58" s="68"/>
      <c r="AZ58" s="68"/>
      <c r="BA58" s="68"/>
      <c r="BB58" s="68"/>
      <c r="BC58" s="68"/>
      <c r="BD58" s="68"/>
      <c r="BE58" s="68"/>
      <c r="BF58" s="68"/>
      <c r="BG58" s="68"/>
      <c r="BH58" s="69"/>
      <c r="BI58" s="69"/>
      <c r="BJ58" s="69"/>
      <c r="BK58" s="69"/>
      <c r="BL58" s="70"/>
      <c r="BM58" s="70"/>
      <c r="BN58" s="70"/>
      <c r="BO58" s="70"/>
      <c r="BP58" s="70"/>
      <c r="BQ58" s="70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126"/>
      <c r="CN58" s="126"/>
      <c r="CO58" s="126"/>
    </row>
    <row r="59" spans="2:93" ht="6.75" customHeight="1">
      <c r="B59" s="143"/>
      <c r="C59" s="143"/>
      <c r="D59" s="143"/>
      <c r="E59" s="143"/>
      <c r="F59" s="143"/>
      <c r="G59" s="143"/>
      <c r="H59" s="143"/>
      <c r="I59" s="143"/>
      <c r="J59" s="125"/>
      <c r="K59" s="12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7"/>
      <c r="AA59" s="147"/>
      <c r="AB59" s="148"/>
      <c r="AC59" s="148"/>
      <c r="AD59" s="149"/>
      <c r="AE59" s="149"/>
      <c r="AF59" s="148"/>
      <c r="AG59" s="148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Y59" s="68"/>
      <c r="AZ59" s="68"/>
      <c r="BA59" s="68"/>
      <c r="BB59" s="68"/>
      <c r="BC59" s="68"/>
      <c r="BD59" s="68"/>
      <c r="BE59" s="68"/>
      <c r="BF59" s="68"/>
      <c r="BG59" s="68"/>
      <c r="BH59" s="69"/>
      <c r="BI59" s="69"/>
      <c r="BJ59" s="69"/>
      <c r="BK59" s="69"/>
      <c r="BL59" s="70"/>
      <c r="BM59" s="70"/>
      <c r="BN59" s="70"/>
      <c r="BO59" s="70"/>
      <c r="BP59" s="70"/>
      <c r="BQ59" s="70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126"/>
      <c r="CN59" s="126"/>
      <c r="CO59" s="126"/>
    </row>
    <row r="60" spans="2:93" ht="6.75" customHeight="1">
      <c r="B60" s="143"/>
      <c r="C60" s="143"/>
      <c r="D60" s="143"/>
      <c r="E60" s="143"/>
      <c r="F60" s="143"/>
      <c r="G60" s="143"/>
      <c r="H60" s="143"/>
      <c r="I60" s="143"/>
      <c r="J60" s="125"/>
      <c r="K60" s="12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7"/>
      <c r="AA60" s="147"/>
      <c r="AB60" s="148"/>
      <c r="AC60" s="148"/>
      <c r="AD60" s="149"/>
      <c r="AE60" s="149"/>
      <c r="AF60" s="148"/>
      <c r="AG60" s="148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Y60" s="68" t="s">
        <v>120</v>
      </c>
      <c r="AZ60" s="68"/>
      <c r="BA60" s="68"/>
      <c r="BB60" s="68"/>
      <c r="BC60" s="68"/>
      <c r="BD60" s="68"/>
      <c r="BE60" s="68"/>
      <c r="BF60" s="68"/>
      <c r="BG60" s="68"/>
      <c r="BH60" s="69"/>
      <c r="BI60" s="69"/>
      <c r="BJ60" s="69"/>
      <c r="BK60" s="69"/>
      <c r="BL60" s="70"/>
      <c r="BM60" s="70"/>
      <c r="BN60" s="70"/>
      <c r="BO60" s="70"/>
      <c r="BP60" s="70"/>
      <c r="BQ60" s="70"/>
      <c r="BR60" s="71" t="s">
        <v>121</v>
      </c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126"/>
      <c r="CN60" s="126"/>
      <c r="CO60" s="126"/>
    </row>
    <row r="61" spans="2:93" ht="6.75" customHeight="1">
      <c r="B61" s="143"/>
      <c r="C61" s="143"/>
      <c r="D61" s="143"/>
      <c r="E61" s="143"/>
      <c r="F61" s="143"/>
      <c r="G61" s="143"/>
      <c r="H61" s="143"/>
      <c r="I61" s="143"/>
      <c r="J61" s="125"/>
      <c r="K61" s="12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7"/>
      <c r="AA61" s="147"/>
      <c r="AB61" s="148"/>
      <c r="AC61" s="148"/>
      <c r="AD61" s="149"/>
      <c r="AE61" s="149"/>
      <c r="AF61" s="148"/>
      <c r="AG61" s="148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Y61" s="68"/>
      <c r="AZ61" s="68"/>
      <c r="BA61" s="68"/>
      <c r="BB61" s="68"/>
      <c r="BC61" s="68"/>
      <c r="BD61" s="68"/>
      <c r="BE61" s="68"/>
      <c r="BF61" s="68"/>
      <c r="BG61" s="68"/>
      <c r="BH61" s="69"/>
      <c r="BI61" s="69"/>
      <c r="BJ61" s="69"/>
      <c r="BK61" s="69"/>
      <c r="BL61" s="70"/>
      <c r="BM61" s="70"/>
      <c r="BN61" s="70"/>
      <c r="BO61" s="70"/>
      <c r="BP61" s="70"/>
      <c r="BQ61" s="70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126"/>
      <c r="CN61" s="126"/>
      <c r="CO61" s="126"/>
    </row>
    <row r="62" spans="2:93" ht="6.75" customHeight="1">
      <c r="B62" s="143"/>
      <c r="C62" s="143"/>
      <c r="D62" s="143"/>
      <c r="E62" s="143"/>
      <c r="F62" s="143"/>
      <c r="G62" s="143"/>
      <c r="H62" s="143"/>
      <c r="I62" s="143"/>
      <c r="J62" s="125"/>
      <c r="K62" s="12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7"/>
      <c r="AA62" s="147"/>
      <c r="AB62" s="148"/>
      <c r="AC62" s="148"/>
      <c r="AD62" s="149"/>
      <c r="AE62" s="149"/>
      <c r="AF62" s="148"/>
      <c r="AG62" s="148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Y62" s="68"/>
      <c r="AZ62" s="68"/>
      <c r="BA62" s="68"/>
      <c r="BB62" s="68"/>
      <c r="BC62" s="68"/>
      <c r="BD62" s="68"/>
      <c r="BE62" s="68"/>
      <c r="BF62" s="68"/>
      <c r="BG62" s="68"/>
      <c r="BH62" s="69"/>
      <c r="BI62" s="69"/>
      <c r="BJ62" s="69"/>
      <c r="BK62" s="69"/>
      <c r="BL62" s="70"/>
      <c r="BM62" s="70"/>
      <c r="BN62" s="70"/>
      <c r="BO62" s="70"/>
      <c r="BP62" s="70"/>
      <c r="BQ62" s="70"/>
      <c r="BR62" s="71" t="s">
        <v>122</v>
      </c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126"/>
      <c r="CN62" s="126"/>
      <c r="CO62" s="126"/>
    </row>
    <row r="63" spans="2:93" ht="6.75" customHeight="1">
      <c r="B63" s="143"/>
      <c r="C63" s="143"/>
      <c r="D63" s="143"/>
      <c r="E63" s="143"/>
      <c r="F63" s="143"/>
      <c r="G63" s="143"/>
      <c r="H63" s="143"/>
      <c r="I63" s="143"/>
      <c r="J63" s="125"/>
      <c r="K63" s="12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7"/>
      <c r="AA63" s="147"/>
      <c r="AB63" s="148"/>
      <c r="AC63" s="148"/>
      <c r="AD63" s="149"/>
      <c r="AE63" s="149"/>
      <c r="AF63" s="148"/>
      <c r="AG63" s="148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Y63" s="68"/>
      <c r="AZ63" s="68"/>
      <c r="BA63" s="68"/>
      <c r="BB63" s="68"/>
      <c r="BC63" s="68"/>
      <c r="BD63" s="68"/>
      <c r="BE63" s="68"/>
      <c r="BF63" s="68"/>
      <c r="BG63" s="68"/>
      <c r="BH63" s="69"/>
      <c r="BI63" s="69"/>
      <c r="BJ63" s="69"/>
      <c r="BK63" s="69"/>
      <c r="BL63" s="70"/>
      <c r="BM63" s="70"/>
      <c r="BN63" s="70"/>
      <c r="BO63" s="70"/>
      <c r="BP63" s="70"/>
      <c r="BQ63" s="70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126"/>
      <c r="CN63" s="126"/>
      <c r="CO63" s="126"/>
    </row>
    <row r="64" spans="2:93" ht="6.75" customHeight="1">
      <c r="B64" s="143" t="s">
        <v>123</v>
      </c>
      <c r="C64" s="143"/>
      <c r="D64" s="143"/>
      <c r="E64" s="143"/>
      <c r="F64" s="143"/>
      <c r="G64" s="143"/>
      <c r="H64" s="143"/>
      <c r="I64" s="143"/>
      <c r="J64" s="144"/>
      <c r="K64" s="144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9"/>
      <c r="AA64" s="149"/>
      <c r="AB64" s="150"/>
      <c r="AC64" s="150"/>
      <c r="AD64" s="147" t="s">
        <v>108</v>
      </c>
      <c r="AE64" s="147"/>
      <c r="AF64" s="148">
        <v>3</v>
      </c>
      <c r="AG64" s="148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Y64" s="68" t="s">
        <v>124</v>
      </c>
      <c r="AZ64" s="68"/>
      <c r="BA64" s="68"/>
      <c r="BB64" s="68"/>
      <c r="BC64" s="68"/>
      <c r="BD64" s="68"/>
      <c r="BE64" s="68"/>
      <c r="BF64" s="68"/>
      <c r="BG64" s="68"/>
      <c r="BH64" s="69"/>
      <c r="BI64" s="69"/>
      <c r="BJ64" s="69"/>
      <c r="BK64" s="69"/>
      <c r="BL64" s="70"/>
      <c r="BM64" s="70"/>
      <c r="BN64" s="70"/>
      <c r="BO64" s="70"/>
      <c r="BP64" s="70"/>
      <c r="BQ64" s="70"/>
      <c r="BR64" s="71" t="s">
        <v>125</v>
      </c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126"/>
      <c r="CN64" s="126"/>
      <c r="CO64" s="126"/>
    </row>
    <row r="65" spans="2:93" ht="6.75" customHeight="1">
      <c r="B65" s="143"/>
      <c r="C65" s="143"/>
      <c r="D65" s="143"/>
      <c r="E65" s="143"/>
      <c r="F65" s="143"/>
      <c r="G65" s="143"/>
      <c r="H65" s="143"/>
      <c r="I65" s="143"/>
      <c r="J65" s="144"/>
      <c r="K65" s="144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9"/>
      <c r="AA65" s="149"/>
      <c r="AB65" s="150"/>
      <c r="AC65" s="150"/>
      <c r="AD65" s="147"/>
      <c r="AE65" s="147"/>
      <c r="AF65" s="148"/>
      <c r="AG65" s="148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Y65" s="68"/>
      <c r="AZ65" s="68"/>
      <c r="BA65" s="68"/>
      <c r="BB65" s="68"/>
      <c r="BC65" s="68"/>
      <c r="BD65" s="68"/>
      <c r="BE65" s="68"/>
      <c r="BF65" s="68"/>
      <c r="BG65" s="68"/>
      <c r="BH65" s="69"/>
      <c r="BI65" s="69"/>
      <c r="BJ65" s="69"/>
      <c r="BK65" s="69"/>
      <c r="BL65" s="70"/>
      <c r="BM65" s="70"/>
      <c r="BN65" s="70"/>
      <c r="BO65" s="70"/>
      <c r="BP65" s="70"/>
      <c r="BQ65" s="70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126"/>
      <c r="CN65" s="126"/>
      <c r="CO65" s="126"/>
    </row>
    <row r="66" spans="2:93" ht="6.75" customHeight="1">
      <c r="B66" s="143"/>
      <c r="C66" s="143"/>
      <c r="D66" s="143"/>
      <c r="E66" s="143"/>
      <c r="F66" s="143"/>
      <c r="G66" s="143"/>
      <c r="H66" s="143"/>
      <c r="I66" s="143"/>
      <c r="J66" s="144"/>
      <c r="K66" s="144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9"/>
      <c r="AA66" s="149"/>
      <c r="AB66" s="150"/>
      <c r="AC66" s="150"/>
      <c r="AD66" s="147"/>
      <c r="AE66" s="147"/>
      <c r="AF66" s="148"/>
      <c r="AG66" s="148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Y66" s="68"/>
      <c r="AZ66" s="68"/>
      <c r="BA66" s="68"/>
      <c r="BB66" s="68"/>
      <c r="BC66" s="68"/>
      <c r="BD66" s="68"/>
      <c r="BE66" s="68"/>
      <c r="BF66" s="68"/>
      <c r="BG66" s="68"/>
      <c r="BH66" s="69"/>
      <c r="BI66" s="69"/>
      <c r="BJ66" s="69"/>
      <c r="BK66" s="69"/>
      <c r="BL66" s="70"/>
      <c r="BM66" s="70"/>
      <c r="BN66" s="70"/>
      <c r="BO66" s="70"/>
      <c r="BP66" s="70"/>
      <c r="BQ66" s="70"/>
      <c r="BR66" s="71" t="s">
        <v>126</v>
      </c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126"/>
      <c r="CN66" s="126"/>
      <c r="CO66" s="126"/>
    </row>
    <row r="67" spans="2:93" ht="6.75" customHeight="1">
      <c r="B67" s="143"/>
      <c r="C67" s="143"/>
      <c r="D67" s="143"/>
      <c r="E67" s="143"/>
      <c r="F67" s="143"/>
      <c r="G67" s="143"/>
      <c r="H67" s="143"/>
      <c r="I67" s="143"/>
      <c r="J67" s="124"/>
      <c r="K67" s="124"/>
      <c r="L67" s="125"/>
      <c r="M67" s="125"/>
      <c r="N67" s="125"/>
      <c r="O67" s="125"/>
      <c r="P67" s="125"/>
      <c r="Q67" s="125"/>
      <c r="R67" s="145"/>
      <c r="S67" s="145"/>
      <c r="T67" s="125"/>
      <c r="U67" s="125"/>
      <c r="V67" s="125"/>
      <c r="W67" s="125"/>
      <c r="X67" s="125"/>
      <c r="Y67" s="125"/>
      <c r="Z67" s="149"/>
      <c r="AA67" s="149"/>
      <c r="AB67" s="150"/>
      <c r="AC67" s="150"/>
      <c r="AD67" s="147"/>
      <c r="AE67" s="147"/>
      <c r="AF67" s="148"/>
      <c r="AG67" s="148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Y67" s="68"/>
      <c r="AZ67" s="68"/>
      <c r="BA67" s="68"/>
      <c r="BB67" s="68"/>
      <c r="BC67" s="68"/>
      <c r="BD67" s="68"/>
      <c r="BE67" s="68"/>
      <c r="BF67" s="68"/>
      <c r="BG67" s="68"/>
      <c r="BH67" s="69"/>
      <c r="BI67" s="69"/>
      <c r="BJ67" s="69"/>
      <c r="BK67" s="69"/>
      <c r="BL67" s="70"/>
      <c r="BM67" s="70"/>
      <c r="BN67" s="70"/>
      <c r="BO67" s="70"/>
      <c r="BP67" s="70"/>
      <c r="BQ67" s="70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126"/>
      <c r="CN67" s="126"/>
      <c r="CO67" s="126"/>
    </row>
    <row r="68" spans="2:93" ht="6.75" customHeight="1">
      <c r="B68" s="143"/>
      <c r="C68" s="143"/>
      <c r="D68" s="143"/>
      <c r="E68" s="143"/>
      <c r="F68" s="143"/>
      <c r="G68" s="143"/>
      <c r="H68" s="143"/>
      <c r="I68" s="143"/>
      <c r="J68" s="124"/>
      <c r="K68" s="124"/>
      <c r="L68" s="125"/>
      <c r="M68" s="125"/>
      <c r="N68" s="125"/>
      <c r="O68" s="125"/>
      <c r="P68" s="125"/>
      <c r="Q68" s="125"/>
      <c r="R68" s="145"/>
      <c r="S68" s="145"/>
      <c r="T68" s="125"/>
      <c r="U68" s="125"/>
      <c r="V68" s="125"/>
      <c r="W68" s="125"/>
      <c r="X68" s="125"/>
      <c r="Y68" s="125"/>
      <c r="Z68" s="149"/>
      <c r="AA68" s="149"/>
      <c r="AB68" s="150"/>
      <c r="AC68" s="150"/>
      <c r="AD68" s="147"/>
      <c r="AE68" s="147"/>
      <c r="AF68" s="148"/>
      <c r="AG68" s="148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Y68" s="68"/>
      <c r="AZ68" s="68"/>
      <c r="BA68" s="68"/>
      <c r="BB68" s="68"/>
      <c r="BC68" s="68"/>
      <c r="BD68" s="68"/>
      <c r="BE68" s="68"/>
      <c r="BF68" s="68"/>
      <c r="BG68" s="68"/>
      <c r="BH68" s="69"/>
      <c r="BI68" s="69"/>
      <c r="BJ68" s="69"/>
      <c r="BK68" s="69"/>
      <c r="BL68" s="70"/>
      <c r="BM68" s="70"/>
      <c r="BN68" s="70"/>
      <c r="BO68" s="70"/>
      <c r="BP68" s="70"/>
      <c r="BQ68" s="70"/>
      <c r="BR68" s="71" t="s">
        <v>127</v>
      </c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126"/>
      <c r="CN68" s="126"/>
      <c r="CO68" s="126"/>
    </row>
    <row r="69" spans="2:93" ht="6.75" customHeight="1">
      <c r="B69" s="143"/>
      <c r="C69" s="143"/>
      <c r="D69" s="143"/>
      <c r="E69" s="143"/>
      <c r="F69" s="143"/>
      <c r="G69" s="143"/>
      <c r="H69" s="143"/>
      <c r="I69" s="143"/>
      <c r="J69" s="124"/>
      <c r="K69" s="124"/>
      <c r="L69" s="125"/>
      <c r="M69" s="125"/>
      <c r="N69" s="125"/>
      <c r="O69" s="125"/>
      <c r="P69" s="125"/>
      <c r="Q69" s="125"/>
      <c r="R69" s="145"/>
      <c r="S69" s="145"/>
      <c r="T69" s="125"/>
      <c r="U69" s="125"/>
      <c r="V69" s="125"/>
      <c r="W69" s="125"/>
      <c r="X69" s="125"/>
      <c r="Y69" s="125"/>
      <c r="Z69" s="149"/>
      <c r="AA69" s="149"/>
      <c r="AB69" s="150"/>
      <c r="AC69" s="150"/>
      <c r="AD69" s="147"/>
      <c r="AE69" s="147"/>
      <c r="AF69" s="148"/>
      <c r="AG69" s="148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Y69" s="68"/>
      <c r="AZ69" s="68"/>
      <c r="BA69" s="68"/>
      <c r="BB69" s="68"/>
      <c r="BC69" s="68"/>
      <c r="BD69" s="68"/>
      <c r="BE69" s="68"/>
      <c r="BF69" s="68"/>
      <c r="BG69" s="68"/>
      <c r="BH69" s="69"/>
      <c r="BI69" s="69"/>
      <c r="BJ69" s="69"/>
      <c r="BK69" s="69"/>
      <c r="BL69" s="70"/>
      <c r="BM69" s="70"/>
      <c r="BN69" s="70"/>
      <c r="BO69" s="70"/>
      <c r="BP69" s="70"/>
      <c r="BQ69" s="70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126"/>
      <c r="CN69" s="126"/>
      <c r="CO69" s="126"/>
    </row>
    <row r="70" spans="2:93" ht="6.75" customHeight="1">
      <c r="B70" s="143" t="s">
        <v>128</v>
      </c>
      <c r="C70" s="143"/>
      <c r="D70" s="143"/>
      <c r="E70" s="143"/>
      <c r="F70" s="143"/>
      <c r="G70" s="143"/>
      <c r="H70" s="143"/>
      <c r="I70" s="143"/>
      <c r="J70" s="124"/>
      <c r="K70" s="124"/>
      <c r="L70" s="125">
        <v>-1</v>
      </c>
      <c r="M70" s="125"/>
      <c r="N70" s="125"/>
      <c r="O70" s="125"/>
      <c r="P70" s="125"/>
      <c r="Q70" s="125"/>
      <c r="R70" s="125">
        <v>-4</v>
      </c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Y70" s="68"/>
      <c r="AZ70" s="68"/>
      <c r="BA70" s="68"/>
      <c r="BB70" s="68"/>
      <c r="BC70" s="68"/>
      <c r="BD70" s="68"/>
      <c r="BE70" s="68"/>
      <c r="BF70" s="68"/>
      <c r="BG70" s="68"/>
      <c r="BH70" s="69"/>
      <c r="BI70" s="69"/>
      <c r="BJ70" s="69"/>
      <c r="BK70" s="69"/>
      <c r="BL70" s="70"/>
      <c r="BM70" s="70"/>
      <c r="BN70" s="70"/>
      <c r="BO70" s="70"/>
      <c r="BP70" s="70"/>
      <c r="BQ70" s="70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126"/>
      <c r="CN70" s="126"/>
      <c r="CO70" s="126"/>
    </row>
    <row r="71" spans="2:93" ht="6.75" customHeight="1">
      <c r="B71" s="143"/>
      <c r="C71" s="143"/>
      <c r="D71" s="143"/>
      <c r="E71" s="143"/>
      <c r="F71" s="143"/>
      <c r="G71" s="143"/>
      <c r="H71" s="143"/>
      <c r="I71" s="143"/>
      <c r="J71" s="124"/>
      <c r="K71" s="124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Y71" s="68"/>
      <c r="AZ71" s="68"/>
      <c r="BA71" s="68"/>
      <c r="BB71" s="68"/>
      <c r="BC71" s="68"/>
      <c r="BD71" s="68"/>
      <c r="BE71" s="68"/>
      <c r="BF71" s="68"/>
      <c r="BG71" s="68"/>
      <c r="BH71" s="69"/>
      <c r="BI71" s="69"/>
      <c r="BJ71" s="69"/>
      <c r="BK71" s="69"/>
      <c r="BL71" s="70"/>
      <c r="BM71" s="70"/>
      <c r="BN71" s="70"/>
      <c r="BO71" s="70"/>
      <c r="BP71" s="70"/>
      <c r="BQ71" s="70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126"/>
      <c r="CN71" s="126"/>
      <c r="CO71" s="126"/>
    </row>
    <row r="72" spans="2:93" ht="6.75" customHeight="1">
      <c r="B72" s="143"/>
      <c r="C72" s="143"/>
      <c r="D72" s="143"/>
      <c r="E72" s="143"/>
      <c r="F72" s="143"/>
      <c r="G72" s="143"/>
      <c r="H72" s="143"/>
      <c r="I72" s="143"/>
      <c r="J72" s="124"/>
      <c r="K72" s="124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Y72" s="68" t="s">
        <v>129</v>
      </c>
      <c r="AZ72" s="68"/>
      <c r="BA72" s="68"/>
      <c r="BB72" s="68"/>
      <c r="BC72" s="68"/>
      <c r="BD72" s="68"/>
      <c r="BE72" s="68"/>
      <c r="BF72" s="68"/>
      <c r="BG72" s="68"/>
      <c r="BH72" s="69"/>
      <c r="BI72" s="69"/>
      <c r="BJ72" s="69"/>
      <c r="BK72" s="69"/>
      <c r="BL72" s="70">
        <v>12</v>
      </c>
      <c r="BM72" s="70"/>
      <c r="BN72" s="70"/>
      <c r="BO72" s="70"/>
      <c r="BP72" s="70"/>
      <c r="BQ72" s="70"/>
      <c r="BR72" s="71" t="s">
        <v>130</v>
      </c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126"/>
      <c r="CN72" s="126"/>
      <c r="CO72" s="126"/>
    </row>
    <row r="73" spans="2:93" ht="6.75" customHeight="1">
      <c r="B73" s="143" t="s">
        <v>131</v>
      </c>
      <c r="C73" s="143"/>
      <c r="D73" s="143"/>
      <c r="E73" s="143"/>
      <c r="F73" s="143"/>
      <c r="G73" s="143"/>
      <c r="H73" s="143"/>
      <c r="I73" s="143"/>
      <c r="J73" s="124">
        <v>2</v>
      </c>
      <c r="K73" s="124"/>
      <c r="L73" s="125"/>
      <c r="M73" s="125"/>
      <c r="N73" s="125">
        <v>2</v>
      </c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Y73" s="68"/>
      <c r="AZ73" s="68"/>
      <c r="BA73" s="68"/>
      <c r="BB73" s="68"/>
      <c r="BC73" s="68"/>
      <c r="BD73" s="68"/>
      <c r="BE73" s="68"/>
      <c r="BF73" s="68"/>
      <c r="BG73" s="68"/>
      <c r="BH73" s="69"/>
      <c r="BI73" s="69"/>
      <c r="BJ73" s="69"/>
      <c r="BK73" s="69"/>
      <c r="BL73" s="70"/>
      <c r="BM73" s="70"/>
      <c r="BN73" s="70"/>
      <c r="BO73" s="70"/>
      <c r="BP73" s="70"/>
      <c r="BQ73" s="70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126"/>
      <c r="CN73" s="126"/>
      <c r="CO73" s="126"/>
    </row>
    <row r="74" spans="2:93" ht="6.75" customHeight="1">
      <c r="B74" s="143"/>
      <c r="C74" s="143"/>
      <c r="D74" s="143"/>
      <c r="E74" s="143"/>
      <c r="F74" s="143"/>
      <c r="G74" s="143"/>
      <c r="H74" s="143"/>
      <c r="I74" s="143"/>
      <c r="J74" s="124"/>
      <c r="K74" s="124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Y74" s="68" t="s">
        <v>132</v>
      </c>
      <c r="AZ74" s="68"/>
      <c r="BA74" s="68"/>
      <c r="BB74" s="68"/>
      <c r="BC74" s="68"/>
      <c r="BD74" s="68"/>
      <c r="BE74" s="68"/>
      <c r="BF74" s="68"/>
      <c r="BG74" s="68"/>
      <c r="BH74" s="69"/>
      <c r="BI74" s="69"/>
      <c r="BJ74" s="69"/>
      <c r="BK74" s="69"/>
      <c r="BL74" s="70">
        <v>5</v>
      </c>
      <c r="BM74" s="70"/>
      <c r="BN74" s="70"/>
      <c r="BO74" s="70"/>
      <c r="BP74" s="70"/>
      <c r="BQ74" s="70"/>
      <c r="BR74" s="71" t="s">
        <v>133</v>
      </c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126"/>
      <c r="CN74" s="126"/>
      <c r="CO74" s="126"/>
    </row>
    <row r="75" spans="2:93" ht="6.75" customHeight="1">
      <c r="B75" s="143"/>
      <c r="C75" s="143"/>
      <c r="D75" s="143"/>
      <c r="E75" s="143"/>
      <c r="F75" s="143"/>
      <c r="G75" s="143"/>
      <c r="H75" s="143"/>
      <c r="I75" s="143"/>
      <c r="J75" s="124"/>
      <c r="K75" s="124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Y75" s="68"/>
      <c r="AZ75" s="68"/>
      <c r="BA75" s="68"/>
      <c r="BB75" s="68"/>
      <c r="BC75" s="68"/>
      <c r="BD75" s="68"/>
      <c r="BE75" s="68"/>
      <c r="BF75" s="68"/>
      <c r="BG75" s="68"/>
      <c r="BH75" s="69"/>
      <c r="BI75" s="69"/>
      <c r="BJ75" s="69"/>
      <c r="BK75" s="69"/>
      <c r="BL75" s="70"/>
      <c r="BM75" s="70"/>
      <c r="BN75" s="70"/>
      <c r="BO75" s="70"/>
      <c r="BP75" s="70"/>
      <c r="BQ75" s="70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126"/>
      <c r="CN75" s="126"/>
      <c r="CO75" s="126"/>
    </row>
    <row r="76" spans="2:93" ht="6.75" customHeight="1">
      <c r="B76" s="143" t="s">
        <v>134</v>
      </c>
      <c r="C76" s="143"/>
      <c r="D76" s="143"/>
      <c r="E76" s="143"/>
      <c r="F76" s="143"/>
      <c r="G76" s="143"/>
      <c r="H76" s="143"/>
      <c r="I76" s="143"/>
      <c r="J76" s="124"/>
      <c r="K76" s="124"/>
      <c r="L76" s="125">
        <v>2</v>
      </c>
      <c r="M76" s="125"/>
      <c r="N76" s="125"/>
      <c r="O76" s="125"/>
      <c r="P76" s="125">
        <v>2</v>
      </c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Y76" s="68"/>
      <c r="AZ76" s="68"/>
      <c r="BA76" s="68"/>
      <c r="BB76" s="68"/>
      <c r="BC76" s="68"/>
      <c r="BD76" s="68"/>
      <c r="BE76" s="68"/>
      <c r="BF76" s="68"/>
      <c r="BG76" s="68"/>
      <c r="BH76" s="69"/>
      <c r="BI76" s="69"/>
      <c r="BJ76" s="69"/>
      <c r="BK76" s="69"/>
      <c r="BL76" s="70"/>
      <c r="BM76" s="70"/>
      <c r="BN76" s="70"/>
      <c r="BO76" s="70"/>
      <c r="BP76" s="70"/>
      <c r="BQ76" s="70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126"/>
      <c r="CN76" s="126"/>
      <c r="CO76" s="126"/>
    </row>
    <row r="77" spans="2:93" ht="6.75" customHeight="1">
      <c r="B77" s="143"/>
      <c r="C77" s="143"/>
      <c r="D77" s="143"/>
      <c r="E77" s="143"/>
      <c r="F77" s="143"/>
      <c r="G77" s="143"/>
      <c r="H77" s="143"/>
      <c r="I77" s="143"/>
      <c r="J77" s="124"/>
      <c r="K77" s="124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Y77" s="68"/>
      <c r="AZ77" s="68"/>
      <c r="BA77" s="68"/>
      <c r="BB77" s="68"/>
      <c r="BC77" s="68"/>
      <c r="BD77" s="68"/>
      <c r="BE77" s="68"/>
      <c r="BF77" s="68"/>
      <c r="BG77" s="68"/>
      <c r="BH77" s="69"/>
      <c r="BI77" s="69"/>
      <c r="BJ77" s="69"/>
      <c r="BK77" s="69"/>
      <c r="BL77" s="70"/>
      <c r="BM77" s="70"/>
      <c r="BN77" s="70"/>
      <c r="BO77" s="70"/>
      <c r="BP77" s="70"/>
      <c r="BQ77" s="70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126"/>
      <c r="CN77" s="126"/>
      <c r="CO77" s="126"/>
    </row>
    <row r="78" spans="2:93" ht="6.75" customHeight="1">
      <c r="B78" s="143"/>
      <c r="C78" s="143"/>
      <c r="D78" s="143"/>
      <c r="E78" s="143"/>
      <c r="F78" s="143"/>
      <c r="G78" s="143"/>
      <c r="H78" s="143"/>
      <c r="I78" s="143"/>
      <c r="J78" s="124"/>
      <c r="K78" s="124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Y78" s="68"/>
      <c r="AZ78" s="68"/>
      <c r="BA78" s="68"/>
      <c r="BB78" s="68"/>
      <c r="BC78" s="68"/>
      <c r="BD78" s="68"/>
      <c r="BE78" s="68"/>
      <c r="BF78" s="68"/>
      <c r="BG78" s="68"/>
      <c r="BH78" s="69"/>
      <c r="BI78" s="69"/>
      <c r="BJ78" s="69"/>
      <c r="BK78" s="69"/>
      <c r="BL78" s="70"/>
      <c r="BM78" s="70"/>
      <c r="BN78" s="70"/>
      <c r="BO78" s="70"/>
      <c r="BP78" s="70"/>
      <c r="BQ78" s="70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126"/>
      <c r="CN78" s="126"/>
      <c r="CO78" s="126"/>
    </row>
    <row r="79" spans="2:93" ht="6.75" customHeight="1">
      <c r="B79" s="143" t="s">
        <v>135</v>
      </c>
      <c r="C79" s="143"/>
      <c r="D79" s="143"/>
      <c r="E79" s="143"/>
      <c r="F79" s="143"/>
      <c r="G79" s="143"/>
      <c r="H79" s="143"/>
      <c r="I79" s="143"/>
      <c r="J79" s="124"/>
      <c r="K79" s="124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>
        <v>-4</v>
      </c>
      <c r="W79" s="125"/>
      <c r="X79" s="125"/>
      <c r="Y79" s="125"/>
      <c r="Z79" s="125">
        <v>2</v>
      </c>
      <c r="AA79" s="125"/>
      <c r="AB79" s="125"/>
      <c r="AC79" s="125"/>
      <c r="AD79" s="125">
        <v>2</v>
      </c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Y79" s="68"/>
      <c r="AZ79" s="68"/>
      <c r="BA79" s="68"/>
      <c r="BB79" s="68"/>
      <c r="BC79" s="68"/>
      <c r="BD79" s="68"/>
      <c r="BE79" s="68"/>
      <c r="BF79" s="68"/>
      <c r="BG79" s="68"/>
      <c r="BH79" s="69"/>
      <c r="BI79" s="69"/>
      <c r="BJ79" s="69"/>
      <c r="BK79" s="69"/>
      <c r="BL79" s="70"/>
      <c r="BM79" s="70"/>
      <c r="BN79" s="70"/>
      <c r="BO79" s="70"/>
      <c r="BP79" s="70"/>
      <c r="BQ79" s="70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126"/>
      <c r="CN79" s="126"/>
      <c r="CO79" s="126"/>
    </row>
    <row r="80" spans="2:93" ht="6.75" customHeight="1">
      <c r="B80" s="143"/>
      <c r="C80" s="143"/>
      <c r="D80" s="143"/>
      <c r="E80" s="143"/>
      <c r="F80" s="143"/>
      <c r="G80" s="143"/>
      <c r="H80" s="143"/>
      <c r="I80" s="143"/>
      <c r="J80" s="124"/>
      <c r="K80" s="124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Y80" s="68"/>
      <c r="AZ80" s="68"/>
      <c r="BA80" s="68"/>
      <c r="BB80" s="68"/>
      <c r="BC80" s="68"/>
      <c r="BD80" s="68"/>
      <c r="BE80" s="68"/>
      <c r="BF80" s="68"/>
      <c r="BG80" s="68"/>
      <c r="BH80" s="69"/>
      <c r="BI80" s="69"/>
      <c r="BJ80" s="69"/>
      <c r="BK80" s="69"/>
      <c r="BL80" s="70"/>
      <c r="BM80" s="70"/>
      <c r="BN80" s="70"/>
      <c r="BO80" s="70"/>
      <c r="BP80" s="70"/>
      <c r="BQ80" s="70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126"/>
      <c r="CN80" s="126"/>
      <c r="CO80" s="126"/>
    </row>
    <row r="81" spans="2:93" ht="6.75" customHeight="1">
      <c r="B81" s="143"/>
      <c r="C81" s="143"/>
      <c r="D81" s="143"/>
      <c r="E81" s="143"/>
      <c r="F81" s="143"/>
      <c r="G81" s="143"/>
      <c r="H81" s="143"/>
      <c r="I81" s="143"/>
      <c r="J81" s="124"/>
      <c r="K81" s="124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Y81" s="68"/>
      <c r="AZ81" s="68"/>
      <c r="BA81" s="68"/>
      <c r="BB81" s="68"/>
      <c r="BC81" s="68"/>
      <c r="BD81" s="68"/>
      <c r="BE81" s="68"/>
      <c r="BF81" s="68"/>
      <c r="BG81" s="68"/>
      <c r="BH81" s="69"/>
      <c r="BI81" s="69"/>
      <c r="BJ81" s="69"/>
      <c r="BK81" s="69"/>
      <c r="BL81" s="70"/>
      <c r="BM81" s="70"/>
      <c r="BN81" s="70"/>
      <c r="BO81" s="70"/>
      <c r="BP81" s="70"/>
      <c r="BQ81" s="70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126"/>
      <c r="CN81" s="126"/>
      <c r="CO81" s="126"/>
    </row>
    <row r="82" spans="2:93" ht="6.75" customHeight="1">
      <c r="B82" s="143" t="s">
        <v>98</v>
      </c>
      <c r="C82" s="143"/>
      <c r="D82" s="143"/>
      <c r="E82" s="143"/>
      <c r="F82" s="143"/>
      <c r="G82" s="143"/>
      <c r="H82" s="143"/>
      <c r="I82" s="143"/>
      <c r="J82" s="124"/>
      <c r="K82" s="124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>
        <v>2</v>
      </c>
      <c r="AA82" s="125"/>
      <c r="AB82" s="125"/>
      <c r="AC82" s="125"/>
      <c r="AD82" s="125">
        <v>2</v>
      </c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Y82" s="68"/>
      <c r="AZ82" s="68"/>
      <c r="BA82" s="68"/>
      <c r="BB82" s="68"/>
      <c r="BC82" s="68"/>
      <c r="BD82" s="68"/>
      <c r="BE82" s="68"/>
      <c r="BF82" s="68"/>
      <c r="BG82" s="68"/>
      <c r="BH82" s="69"/>
      <c r="BI82" s="69"/>
      <c r="BJ82" s="69"/>
      <c r="BK82" s="69"/>
      <c r="BL82" s="70"/>
      <c r="BM82" s="70"/>
      <c r="BN82" s="70"/>
      <c r="BO82" s="70"/>
      <c r="BP82" s="70"/>
      <c r="BQ82" s="70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126"/>
      <c r="CN82" s="126"/>
      <c r="CO82" s="126"/>
    </row>
    <row r="83" spans="2:93" ht="6.75" customHeight="1">
      <c r="B83" s="143"/>
      <c r="C83" s="143"/>
      <c r="D83" s="143"/>
      <c r="E83" s="143"/>
      <c r="F83" s="143"/>
      <c r="G83" s="143"/>
      <c r="H83" s="143"/>
      <c r="I83" s="143"/>
      <c r="J83" s="124"/>
      <c r="K83" s="124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Y83" s="68"/>
      <c r="AZ83" s="68"/>
      <c r="BA83" s="68"/>
      <c r="BB83" s="68"/>
      <c r="BC83" s="68"/>
      <c r="BD83" s="68"/>
      <c r="BE83" s="68"/>
      <c r="BF83" s="68"/>
      <c r="BG83" s="68"/>
      <c r="BH83" s="69"/>
      <c r="BI83" s="69"/>
      <c r="BJ83" s="69"/>
      <c r="BK83" s="69"/>
      <c r="BL83" s="70"/>
      <c r="BM83" s="70"/>
      <c r="BN83" s="70"/>
      <c r="BO83" s="70"/>
      <c r="BP83" s="70"/>
      <c r="BQ83" s="70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126"/>
      <c r="CN83" s="126"/>
      <c r="CO83" s="126"/>
    </row>
    <row r="84" spans="2:93" s="151" customFormat="1" ht="6.75" customHeight="1">
      <c r="B84" s="143"/>
      <c r="C84" s="143"/>
      <c r="D84" s="143"/>
      <c r="E84" s="143"/>
      <c r="F84" s="143"/>
      <c r="G84" s="143"/>
      <c r="H84" s="143"/>
      <c r="I84" s="143"/>
      <c r="J84" s="124"/>
      <c r="K84" s="124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Y84" s="68"/>
      <c r="AZ84" s="68"/>
      <c r="BA84" s="68"/>
      <c r="BB84" s="68"/>
      <c r="BC84" s="68"/>
      <c r="BD84" s="68"/>
      <c r="BE84" s="68"/>
      <c r="BF84" s="68"/>
      <c r="BG84" s="68"/>
      <c r="BH84" s="69"/>
      <c r="BI84" s="69"/>
      <c r="BJ84" s="69"/>
      <c r="BK84" s="69"/>
      <c r="BL84" s="70"/>
      <c r="BM84" s="70"/>
      <c r="BN84" s="70"/>
      <c r="BO84" s="70"/>
      <c r="BP84" s="70"/>
      <c r="BQ84" s="70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126"/>
      <c r="CN84" s="126"/>
      <c r="CO84" s="126"/>
    </row>
    <row r="85" spans="2:93" ht="6.75" customHeight="1">
      <c r="B85" s="143" t="s">
        <v>136</v>
      </c>
      <c r="C85" s="143"/>
      <c r="D85" s="143"/>
      <c r="E85" s="143"/>
      <c r="F85" s="143"/>
      <c r="G85" s="143"/>
      <c r="H85" s="143"/>
      <c r="I85" s="143"/>
      <c r="J85" s="124">
        <v>2</v>
      </c>
      <c r="K85" s="124"/>
      <c r="L85" s="125">
        <v>2</v>
      </c>
      <c r="M85" s="125"/>
      <c r="N85" s="125">
        <v>2</v>
      </c>
      <c r="O85" s="125"/>
      <c r="P85" s="125">
        <v>2</v>
      </c>
      <c r="Q85" s="125"/>
      <c r="R85" s="125"/>
      <c r="S85" s="125"/>
      <c r="T85" s="125"/>
      <c r="U85" s="125"/>
      <c r="V85" s="125"/>
      <c r="W85" s="125"/>
      <c r="X85" s="125"/>
      <c r="Y85" s="125"/>
      <c r="Z85" s="125">
        <v>3</v>
      </c>
      <c r="AA85" s="125"/>
      <c r="AB85" s="125"/>
      <c r="AC85" s="125"/>
      <c r="AD85" s="125">
        <v>3</v>
      </c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Y85" s="68"/>
      <c r="AZ85" s="68"/>
      <c r="BA85" s="68"/>
      <c r="BB85" s="68"/>
      <c r="BC85" s="68"/>
      <c r="BD85" s="68"/>
      <c r="BE85" s="68"/>
      <c r="BF85" s="68"/>
      <c r="BG85" s="68"/>
      <c r="BH85" s="69"/>
      <c r="BI85" s="69"/>
      <c r="BJ85" s="69"/>
      <c r="BK85" s="69"/>
      <c r="BL85" s="70"/>
      <c r="BM85" s="70"/>
      <c r="BN85" s="70"/>
      <c r="BO85" s="70"/>
      <c r="BP85" s="70"/>
      <c r="BQ85" s="70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126"/>
      <c r="CN85" s="126"/>
      <c r="CO85" s="126"/>
    </row>
    <row r="86" spans="1:93" ht="6.75" customHeight="1">
      <c r="A86" s="151"/>
      <c r="B86" s="143"/>
      <c r="C86" s="143"/>
      <c r="D86" s="143"/>
      <c r="E86" s="143"/>
      <c r="F86" s="143"/>
      <c r="G86" s="143"/>
      <c r="H86" s="143"/>
      <c r="I86" s="143"/>
      <c r="J86" s="124"/>
      <c r="K86" s="124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Y86" s="68"/>
      <c r="AZ86" s="68"/>
      <c r="BA86" s="68"/>
      <c r="BB86" s="68"/>
      <c r="BC86" s="68"/>
      <c r="BD86" s="68"/>
      <c r="BE86" s="68"/>
      <c r="BF86" s="68"/>
      <c r="BG86" s="68"/>
      <c r="BH86" s="69"/>
      <c r="BI86" s="69"/>
      <c r="BJ86" s="69"/>
      <c r="BK86" s="69"/>
      <c r="BL86" s="70"/>
      <c r="BM86" s="70"/>
      <c r="BN86" s="70"/>
      <c r="BO86" s="70"/>
      <c r="BP86" s="70"/>
      <c r="BQ86" s="70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126"/>
      <c r="CN86" s="126"/>
      <c r="CO86" s="126"/>
    </row>
    <row r="87" spans="2:93" ht="6.75" customHeight="1">
      <c r="B87" s="143"/>
      <c r="C87" s="143"/>
      <c r="D87" s="143"/>
      <c r="E87" s="143"/>
      <c r="F87" s="143"/>
      <c r="G87" s="143"/>
      <c r="H87" s="143"/>
      <c r="I87" s="143"/>
      <c r="J87" s="124"/>
      <c r="K87" s="124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Y87" s="68"/>
      <c r="AZ87" s="68"/>
      <c r="BA87" s="68"/>
      <c r="BB87" s="68"/>
      <c r="BC87" s="68"/>
      <c r="BD87" s="68"/>
      <c r="BE87" s="68"/>
      <c r="BF87" s="68"/>
      <c r="BG87" s="68"/>
      <c r="BH87" s="69"/>
      <c r="BI87" s="69"/>
      <c r="BJ87" s="69"/>
      <c r="BK87" s="69"/>
      <c r="BL87" s="70"/>
      <c r="BM87" s="70"/>
      <c r="BN87" s="70"/>
      <c r="BO87" s="70"/>
      <c r="BP87" s="70"/>
      <c r="BQ87" s="70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126"/>
      <c r="CN87" s="126"/>
      <c r="CO87" s="126"/>
    </row>
    <row r="88" spans="2:93" ht="6.75" customHeight="1">
      <c r="B88" s="143" t="s">
        <v>137</v>
      </c>
      <c r="C88" s="143"/>
      <c r="D88" s="143"/>
      <c r="E88" s="143"/>
      <c r="F88" s="143"/>
      <c r="G88" s="143"/>
      <c r="H88" s="143"/>
      <c r="I88" s="143"/>
      <c r="J88" s="124"/>
      <c r="K88" s="124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>
        <v>12</v>
      </c>
      <c r="AE88" s="125"/>
      <c r="AF88" s="125"/>
      <c r="AG88" s="125"/>
      <c r="AH88" s="125"/>
      <c r="AI88" s="125"/>
      <c r="AJ88" s="125"/>
      <c r="AK88" s="125"/>
      <c r="AL88" s="125"/>
      <c r="AM88" s="125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Y88" s="68"/>
      <c r="AZ88" s="68"/>
      <c r="BA88" s="68"/>
      <c r="BB88" s="68"/>
      <c r="BC88" s="68"/>
      <c r="BD88" s="68"/>
      <c r="BE88" s="68"/>
      <c r="BF88" s="68"/>
      <c r="BG88" s="68"/>
      <c r="BH88" s="69"/>
      <c r="BI88" s="69"/>
      <c r="BJ88" s="69"/>
      <c r="BK88" s="69"/>
      <c r="BL88" s="70"/>
      <c r="BM88" s="70"/>
      <c r="BN88" s="70"/>
      <c r="BO88" s="70"/>
      <c r="BP88" s="70"/>
      <c r="BQ88" s="70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126"/>
      <c r="CN88" s="126"/>
      <c r="CO88" s="126"/>
    </row>
    <row r="89" spans="2:93" ht="6.75" customHeight="1">
      <c r="B89" s="143"/>
      <c r="C89" s="143"/>
      <c r="D89" s="143"/>
      <c r="E89" s="143"/>
      <c r="F89" s="143"/>
      <c r="G89" s="143"/>
      <c r="H89" s="143"/>
      <c r="I89" s="143"/>
      <c r="J89" s="124"/>
      <c r="K89" s="124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Y89" s="68"/>
      <c r="AZ89" s="68"/>
      <c r="BA89" s="68"/>
      <c r="BB89" s="68"/>
      <c r="BC89" s="68"/>
      <c r="BD89" s="68"/>
      <c r="BE89" s="68"/>
      <c r="BF89" s="68"/>
      <c r="BG89" s="68"/>
      <c r="BH89" s="69"/>
      <c r="BI89" s="69"/>
      <c r="BJ89" s="69"/>
      <c r="BK89" s="69"/>
      <c r="BL89" s="70"/>
      <c r="BM89" s="70"/>
      <c r="BN89" s="70"/>
      <c r="BO89" s="70"/>
      <c r="BP89" s="70"/>
      <c r="BQ89" s="70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126"/>
      <c r="CN89" s="126"/>
      <c r="CO89" s="126"/>
    </row>
    <row r="90" spans="2:93" ht="6.75" customHeight="1">
      <c r="B90" s="143"/>
      <c r="C90" s="143"/>
      <c r="D90" s="143"/>
      <c r="E90" s="143"/>
      <c r="F90" s="143"/>
      <c r="G90" s="143"/>
      <c r="H90" s="143"/>
      <c r="I90" s="143"/>
      <c r="J90" s="124"/>
      <c r="K90" s="124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Y90" s="68"/>
      <c r="AZ90" s="68"/>
      <c r="BA90" s="68"/>
      <c r="BB90" s="68"/>
      <c r="BC90" s="68"/>
      <c r="BD90" s="68"/>
      <c r="BE90" s="68"/>
      <c r="BF90" s="68"/>
      <c r="BG90" s="68"/>
      <c r="BH90" s="69"/>
      <c r="BI90" s="69"/>
      <c r="BJ90" s="69"/>
      <c r="BK90" s="69"/>
      <c r="BL90" s="70"/>
      <c r="BM90" s="70"/>
      <c r="BN90" s="70"/>
      <c r="BO90" s="70"/>
      <c r="BP90" s="70"/>
      <c r="BQ90" s="70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126"/>
      <c r="CN90" s="126"/>
      <c r="CO90" s="126"/>
    </row>
    <row r="91" spans="2:93" ht="6.75" customHeight="1">
      <c r="B91" s="152" t="s">
        <v>138</v>
      </c>
      <c r="C91" s="152"/>
      <c r="D91" s="152"/>
      <c r="E91" s="152"/>
      <c r="F91" s="152"/>
      <c r="G91" s="152"/>
      <c r="H91" s="152"/>
      <c r="I91" s="152"/>
      <c r="J91" s="153">
        <f>SUM(J53:K90)</f>
        <v>18</v>
      </c>
      <c r="K91" s="153"/>
      <c r="L91" s="140">
        <f>SUM(L53:M90)</f>
        <v>12</v>
      </c>
      <c r="M91" s="140"/>
      <c r="N91" s="140">
        <f>SUM(N53:O90)</f>
        <v>15</v>
      </c>
      <c r="O91" s="140"/>
      <c r="P91" s="140">
        <f>SUM(P53:Q90)</f>
        <v>13</v>
      </c>
      <c r="Q91" s="140"/>
      <c r="R91" s="140">
        <f>SUM(R53:S90)</f>
        <v>8</v>
      </c>
      <c r="S91" s="140"/>
      <c r="T91" s="140">
        <f>SUM(T53:U90)</f>
        <v>60</v>
      </c>
      <c r="U91" s="140"/>
      <c r="V91" s="140">
        <f>SUM(V53:W90)</f>
        <v>30</v>
      </c>
      <c r="W91" s="140"/>
      <c r="X91" s="140">
        <f>SUM(X53:Y90)</f>
        <v>44</v>
      </c>
      <c r="Y91" s="140"/>
      <c r="Z91" s="154" t="str">
        <f>IF(Z58="","",Z58)</f>
        <v>斬</v>
      </c>
      <c r="AA91" s="154"/>
      <c r="AB91" s="155">
        <f>IF(AB58="","",SUM(Z70:AC90)+AB58+AB64+AB67+Z53+Z55)</f>
        <v>36</v>
      </c>
      <c r="AC91" s="155"/>
      <c r="AD91" s="154" t="str">
        <f>IF(AD64="","",AD64)</f>
        <v>炎</v>
      </c>
      <c r="AE91" s="154"/>
      <c r="AF91" s="155">
        <f>IF(AD64="","",SUM(AD70:AG90)+AF64+Z53+Z55+AF58+AF61)</f>
        <v>36</v>
      </c>
      <c r="AG91" s="155"/>
      <c r="AH91" s="140">
        <f>SUM(AH55:AI90)</f>
        <v>10</v>
      </c>
      <c r="AI91" s="140"/>
      <c r="AJ91" s="140">
        <f>SUM(AJ55:AK90)</f>
        <v>0</v>
      </c>
      <c r="AK91" s="140"/>
      <c r="AL91" s="140">
        <f>SUM(AL55:AM90)</f>
        <v>15</v>
      </c>
      <c r="AM91" s="140"/>
      <c r="AN91" s="140">
        <f>SUM(AN55:AO90)</f>
        <v>10</v>
      </c>
      <c r="AO91" s="140"/>
      <c r="AP91" s="140">
        <f>SUM(AP55:AQ90)</f>
        <v>0</v>
      </c>
      <c r="AQ91" s="140"/>
      <c r="AR91" s="140">
        <f>SUM(AR55:AS90)</f>
        <v>0</v>
      </c>
      <c r="AS91" s="140"/>
      <c r="AT91" s="140">
        <f>SUM(AT55:AU90)</f>
        <v>6</v>
      </c>
      <c r="AU91" s="140"/>
      <c r="AV91" s="156">
        <f>SUM(AV55:AW90)</f>
        <v>6</v>
      </c>
      <c r="AW91" s="156"/>
      <c r="AY91" s="68"/>
      <c r="AZ91" s="68"/>
      <c r="BA91" s="68"/>
      <c r="BB91" s="68"/>
      <c r="BC91" s="68"/>
      <c r="BD91" s="68"/>
      <c r="BE91" s="68"/>
      <c r="BF91" s="68"/>
      <c r="BG91" s="68"/>
      <c r="BH91" s="69"/>
      <c r="BI91" s="69"/>
      <c r="BJ91" s="69"/>
      <c r="BK91" s="69"/>
      <c r="BL91" s="70"/>
      <c r="BM91" s="70"/>
      <c r="BN91" s="70"/>
      <c r="BO91" s="70"/>
      <c r="BP91" s="70"/>
      <c r="BQ91" s="70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126"/>
      <c r="CN91" s="126"/>
      <c r="CO91" s="126"/>
    </row>
    <row r="92" spans="2:93" ht="6.75" customHeight="1">
      <c r="B92" s="152"/>
      <c r="C92" s="152"/>
      <c r="D92" s="152"/>
      <c r="E92" s="152"/>
      <c r="F92" s="152"/>
      <c r="G92" s="152"/>
      <c r="H92" s="152"/>
      <c r="I92" s="152"/>
      <c r="J92" s="153"/>
      <c r="K92" s="153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54"/>
      <c r="AA92" s="154"/>
      <c r="AB92" s="155"/>
      <c r="AC92" s="155"/>
      <c r="AD92" s="154"/>
      <c r="AE92" s="154"/>
      <c r="AF92" s="155"/>
      <c r="AG92" s="155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56"/>
      <c r="AW92" s="156"/>
      <c r="AY92" s="68"/>
      <c r="AZ92" s="68"/>
      <c r="BA92" s="68"/>
      <c r="BB92" s="68"/>
      <c r="BC92" s="68"/>
      <c r="BD92" s="68"/>
      <c r="BE92" s="68"/>
      <c r="BF92" s="68"/>
      <c r="BG92" s="68"/>
      <c r="BH92" s="69"/>
      <c r="BI92" s="69"/>
      <c r="BJ92" s="69"/>
      <c r="BK92" s="69"/>
      <c r="BL92" s="70"/>
      <c r="BM92" s="70"/>
      <c r="BN92" s="70"/>
      <c r="BO92" s="70"/>
      <c r="BP92" s="70"/>
      <c r="BQ92" s="70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126"/>
      <c r="CN92" s="126"/>
      <c r="CO92" s="126"/>
    </row>
    <row r="93" spans="2:93" ht="6.75" customHeight="1">
      <c r="B93" s="152"/>
      <c r="C93" s="152"/>
      <c r="D93" s="152"/>
      <c r="E93" s="152"/>
      <c r="F93" s="152"/>
      <c r="G93" s="152"/>
      <c r="H93" s="152"/>
      <c r="I93" s="152"/>
      <c r="J93" s="153"/>
      <c r="K93" s="153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54"/>
      <c r="AA93" s="154"/>
      <c r="AB93" s="155"/>
      <c r="AC93" s="155"/>
      <c r="AD93" s="154"/>
      <c r="AE93" s="154"/>
      <c r="AF93" s="155"/>
      <c r="AG93" s="155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56"/>
      <c r="AW93" s="156"/>
      <c r="AY93" s="68"/>
      <c r="AZ93" s="68"/>
      <c r="BA93" s="68"/>
      <c r="BB93" s="68"/>
      <c r="BC93" s="68"/>
      <c r="BD93" s="68"/>
      <c r="BE93" s="68"/>
      <c r="BF93" s="68"/>
      <c r="BG93" s="68"/>
      <c r="BH93" s="69"/>
      <c r="BI93" s="69"/>
      <c r="BJ93" s="69"/>
      <c r="BK93" s="69"/>
      <c r="BL93" s="70"/>
      <c r="BM93" s="70"/>
      <c r="BN93" s="70"/>
      <c r="BO93" s="70"/>
      <c r="BP93" s="70"/>
      <c r="BQ93" s="70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126"/>
      <c r="CN93" s="126"/>
      <c r="CO93" s="126"/>
    </row>
    <row r="94" spans="2:93" ht="6.75" customHeight="1">
      <c r="B94" s="157"/>
      <c r="C94" s="157"/>
      <c r="D94" s="157"/>
      <c r="E94" s="157"/>
      <c r="F94" s="157"/>
      <c r="G94" s="157"/>
      <c r="J94" s="158" t="s">
        <v>71</v>
      </c>
      <c r="K94" s="158"/>
      <c r="L94" s="158" t="s">
        <v>72</v>
      </c>
      <c r="M94" s="158"/>
      <c r="N94" s="158" t="s">
        <v>73</v>
      </c>
      <c r="O94" s="158"/>
      <c r="P94" s="158" t="s">
        <v>74</v>
      </c>
      <c r="Q94" s="158"/>
      <c r="R94" s="158" t="s">
        <v>75</v>
      </c>
      <c r="S94" s="158"/>
      <c r="T94" s="109" t="s">
        <v>76</v>
      </c>
      <c r="U94" s="109"/>
      <c r="V94" s="109" t="s">
        <v>77</v>
      </c>
      <c r="W94" s="109"/>
      <c r="X94" s="109" t="s">
        <v>78</v>
      </c>
      <c r="Y94" s="109"/>
      <c r="Z94" s="159" t="s">
        <v>79</v>
      </c>
      <c r="AA94" s="159"/>
      <c r="AB94" s="159"/>
      <c r="AC94" s="159"/>
      <c r="AD94" s="159"/>
      <c r="AE94" s="159"/>
      <c r="AF94" s="159"/>
      <c r="AG94" s="159"/>
      <c r="AH94" s="160" t="s">
        <v>105</v>
      </c>
      <c r="AI94" s="160"/>
      <c r="AJ94" s="160" t="s">
        <v>106</v>
      </c>
      <c r="AK94" s="160"/>
      <c r="AL94" s="160" t="s">
        <v>107</v>
      </c>
      <c r="AM94" s="160"/>
      <c r="AN94" s="160" t="s">
        <v>108</v>
      </c>
      <c r="AO94" s="160"/>
      <c r="AP94" s="160" t="s">
        <v>109</v>
      </c>
      <c r="AQ94" s="160"/>
      <c r="AR94" s="160" t="s">
        <v>110</v>
      </c>
      <c r="AS94" s="160"/>
      <c r="AT94" s="160" t="s">
        <v>111</v>
      </c>
      <c r="AU94" s="160"/>
      <c r="AV94" s="160" t="s">
        <v>112</v>
      </c>
      <c r="AW94" s="160"/>
      <c r="AY94" s="68"/>
      <c r="AZ94" s="68"/>
      <c r="BA94" s="68"/>
      <c r="BB94" s="68"/>
      <c r="BC94" s="68"/>
      <c r="BD94" s="68"/>
      <c r="BE94" s="68"/>
      <c r="BF94" s="68"/>
      <c r="BG94" s="68"/>
      <c r="BH94" s="69"/>
      <c r="BI94" s="69"/>
      <c r="BJ94" s="69"/>
      <c r="BK94" s="69"/>
      <c r="BL94" s="70"/>
      <c r="BM94" s="70"/>
      <c r="BN94" s="70"/>
      <c r="BO94" s="70"/>
      <c r="BP94" s="70"/>
      <c r="BQ94" s="70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126"/>
      <c r="CN94" s="126"/>
      <c r="CO94" s="126"/>
    </row>
    <row r="95" spans="2:93" ht="6.75" customHeight="1">
      <c r="B95" s="161"/>
      <c r="C95" s="161"/>
      <c r="D95" s="161"/>
      <c r="E95" s="161"/>
      <c r="F95" s="161"/>
      <c r="G95" s="161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09"/>
      <c r="U95" s="109"/>
      <c r="V95" s="109"/>
      <c r="W95" s="109"/>
      <c r="X95" s="109"/>
      <c r="Y95" s="109"/>
      <c r="Z95" s="159"/>
      <c r="AA95" s="159"/>
      <c r="AB95" s="159"/>
      <c r="AC95" s="159"/>
      <c r="AD95" s="159"/>
      <c r="AE95" s="159"/>
      <c r="AF95" s="159"/>
      <c r="AG95" s="159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Y95" s="68"/>
      <c r="AZ95" s="68"/>
      <c r="BA95" s="68"/>
      <c r="BB95" s="68"/>
      <c r="BC95" s="68"/>
      <c r="BD95" s="68"/>
      <c r="BE95" s="68"/>
      <c r="BF95" s="68"/>
      <c r="BG95" s="68"/>
      <c r="BH95" s="69"/>
      <c r="BI95" s="69"/>
      <c r="BJ95" s="69"/>
      <c r="BK95" s="69"/>
      <c r="BL95" s="70"/>
      <c r="BM95" s="70"/>
      <c r="BN95" s="70"/>
      <c r="BO95" s="70"/>
      <c r="BP95" s="70"/>
      <c r="BQ95" s="70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126"/>
      <c r="CN95" s="126"/>
      <c r="CO95" s="126"/>
    </row>
    <row r="96" spans="101:102" ht="6.75" customHeight="1">
      <c r="CW96" s="1"/>
      <c r="CX96" s="1"/>
    </row>
  </sheetData>
  <sheetProtection selectLockedCells="1" selectUnlockedCells="1"/>
  <mergeCells count="674">
    <mergeCell ref="B2:J3"/>
    <mergeCell ref="Z2:AH3"/>
    <mergeCell ref="AY2:BD3"/>
    <mergeCell ref="BK2:BQ3"/>
    <mergeCell ref="CB2:CK3"/>
    <mergeCell ref="B4:X7"/>
    <mergeCell ref="Z4:AU7"/>
    <mergeCell ref="AY4:BA6"/>
    <mergeCell ref="BB4:BI6"/>
    <mergeCell ref="BK4:BK5"/>
    <mergeCell ref="BL4:BZ5"/>
    <mergeCell ref="CB4:CK7"/>
    <mergeCell ref="CL4:CO7"/>
    <mergeCell ref="BK6:BK7"/>
    <mergeCell ref="BL6:BZ7"/>
    <mergeCell ref="AY7:BA9"/>
    <mergeCell ref="BB7:BI9"/>
    <mergeCell ref="B8:G9"/>
    <mergeCell ref="BK8:BQ9"/>
    <mergeCell ref="CB8:CI9"/>
    <mergeCell ref="CJ8:CK9"/>
    <mergeCell ref="CL8:CO9"/>
    <mergeCell ref="V9:Z10"/>
    <mergeCell ref="AA9:AH10"/>
    <mergeCell ref="AI9:AM10"/>
    <mergeCell ref="AN9:AU10"/>
    <mergeCell ref="B10:T11"/>
    <mergeCell ref="AY10:BA12"/>
    <mergeCell ref="BB10:BI12"/>
    <mergeCell ref="BK10:BU11"/>
    <mergeCell ref="BV10:BZ11"/>
    <mergeCell ref="CB10:CK11"/>
    <mergeCell ref="CL10:CO11"/>
    <mergeCell ref="V11:Z12"/>
    <mergeCell ref="AA11:AH12"/>
    <mergeCell ref="AI11:AM12"/>
    <mergeCell ref="AN11:AU12"/>
    <mergeCell ref="B12:G13"/>
    <mergeCell ref="N12:S13"/>
    <mergeCell ref="V13:Z14"/>
    <mergeCell ref="AA13:AH14"/>
    <mergeCell ref="AI13:AM14"/>
    <mergeCell ref="AN13:AU14"/>
    <mergeCell ref="B14:L16"/>
    <mergeCell ref="N14:R16"/>
    <mergeCell ref="AY14:BI15"/>
    <mergeCell ref="S15:T16"/>
    <mergeCell ref="V15:Z16"/>
    <mergeCell ref="AA15:AH16"/>
    <mergeCell ref="AI15:AM16"/>
    <mergeCell ref="AN15:AU16"/>
    <mergeCell ref="AY16:BG17"/>
    <mergeCell ref="BH16:BK17"/>
    <mergeCell ref="BL16:BQ17"/>
    <mergeCell ref="BR16:CL17"/>
    <mergeCell ref="CM16:CO17"/>
    <mergeCell ref="B18:N19"/>
    <mergeCell ref="O18:P19"/>
    <mergeCell ref="Q18:AC19"/>
    <mergeCell ref="AD18:AE19"/>
    <mergeCell ref="AG18:AH23"/>
    <mergeCell ref="AI18:AU19"/>
    <mergeCell ref="AY18:BG19"/>
    <mergeCell ref="BH18:BK19"/>
    <mergeCell ref="BL18:BQ19"/>
    <mergeCell ref="BR18:CL19"/>
    <mergeCell ref="CM18:CO19"/>
    <mergeCell ref="B20:N21"/>
    <mergeCell ref="O20:P21"/>
    <mergeCell ref="Q20:AC21"/>
    <mergeCell ref="AD20:AE21"/>
    <mergeCell ref="AI20:AU21"/>
    <mergeCell ref="AY20:BG21"/>
    <mergeCell ref="BH20:BK21"/>
    <mergeCell ref="BL20:BQ21"/>
    <mergeCell ref="BR20:CL21"/>
    <mergeCell ref="CM20:CO21"/>
    <mergeCell ref="B22:N23"/>
    <mergeCell ref="O22:P23"/>
    <mergeCell ref="Q22:AC23"/>
    <mergeCell ref="AD22:AE23"/>
    <mergeCell ref="AI22:AU23"/>
    <mergeCell ref="AY22:BG23"/>
    <mergeCell ref="BH22:BK23"/>
    <mergeCell ref="BL22:BQ23"/>
    <mergeCell ref="BR22:CL23"/>
    <mergeCell ref="CM22:CO23"/>
    <mergeCell ref="AY24:BG25"/>
    <mergeCell ref="BH24:BK25"/>
    <mergeCell ref="BL24:BQ25"/>
    <mergeCell ref="BR24:CL25"/>
    <mergeCell ref="CM24:CO25"/>
    <mergeCell ref="B25:E26"/>
    <mergeCell ref="F25:J26"/>
    <mergeCell ref="K25:O26"/>
    <mergeCell ref="P25:T26"/>
    <mergeCell ref="U25:Y26"/>
    <mergeCell ref="Z25:AD26"/>
    <mergeCell ref="AE25:AI26"/>
    <mergeCell ref="AK25:AP27"/>
    <mergeCell ref="AR25:AT27"/>
    <mergeCell ref="AU25:AW27"/>
    <mergeCell ref="AY26:BG27"/>
    <mergeCell ref="BH26:BK27"/>
    <mergeCell ref="BL26:BQ27"/>
    <mergeCell ref="BR26:CL27"/>
    <mergeCell ref="CM26:CO27"/>
    <mergeCell ref="B27:E28"/>
    <mergeCell ref="F27:J28"/>
    <mergeCell ref="K27:O28"/>
    <mergeCell ref="P27:T28"/>
    <mergeCell ref="U27:Y28"/>
    <mergeCell ref="Z27:AD28"/>
    <mergeCell ref="AE27:AI28"/>
    <mergeCell ref="AK28:AM31"/>
    <mergeCell ref="AN28:AP31"/>
    <mergeCell ref="AR28:AT31"/>
    <mergeCell ref="AU28:AW31"/>
    <mergeCell ref="AY28:BG29"/>
    <mergeCell ref="BH28:BK29"/>
    <mergeCell ref="BL28:BQ29"/>
    <mergeCell ref="BR28:CL29"/>
    <mergeCell ref="CM28:CO29"/>
    <mergeCell ref="B29:E31"/>
    <mergeCell ref="F29:J31"/>
    <mergeCell ref="K29:O31"/>
    <mergeCell ref="P29:T31"/>
    <mergeCell ref="U29:Y31"/>
    <mergeCell ref="Z29:AD31"/>
    <mergeCell ref="AE29:AI31"/>
    <mergeCell ref="AY30:BG31"/>
    <mergeCell ref="BH30:BK31"/>
    <mergeCell ref="BL30:BQ31"/>
    <mergeCell ref="BR30:CL31"/>
    <mergeCell ref="CM30:CO31"/>
    <mergeCell ref="AY32:BG33"/>
    <mergeCell ref="BH32:BK33"/>
    <mergeCell ref="BL32:BQ33"/>
    <mergeCell ref="BR32:CL33"/>
    <mergeCell ref="CM32:CO33"/>
    <mergeCell ref="AI33:AJ44"/>
    <mergeCell ref="AK33:AP35"/>
    <mergeCell ref="AQ33:AS35"/>
    <mergeCell ref="AT33:AT35"/>
    <mergeCell ref="AU33:AW35"/>
    <mergeCell ref="B34:I35"/>
    <mergeCell ref="J34:K35"/>
    <mergeCell ref="L34:M35"/>
    <mergeCell ref="N34:O35"/>
    <mergeCell ref="P34:Q35"/>
    <mergeCell ref="R34:S35"/>
    <mergeCell ref="T34:U35"/>
    <mergeCell ref="V34:W35"/>
    <mergeCell ref="X34:Y35"/>
    <mergeCell ref="Z34:AG35"/>
    <mergeCell ref="AY34:BD35"/>
    <mergeCell ref="B36:I37"/>
    <mergeCell ref="J36:K37"/>
    <mergeCell ref="L36:M37"/>
    <mergeCell ref="N36:O37"/>
    <mergeCell ref="P36:Q37"/>
    <mergeCell ref="R36:S37"/>
    <mergeCell ref="T36:U37"/>
    <mergeCell ref="V36:W37"/>
    <mergeCell ref="X36:Y37"/>
    <mergeCell ref="Z36:AG37"/>
    <mergeCell ref="AK36:AP38"/>
    <mergeCell ref="AQ36:AS38"/>
    <mergeCell ref="AT36:AT38"/>
    <mergeCell ref="AU36:AW38"/>
    <mergeCell ref="AY36:BG37"/>
    <mergeCell ref="BH36:BK37"/>
    <mergeCell ref="BL36:BQ37"/>
    <mergeCell ref="BR36:CL37"/>
    <mergeCell ref="CM36:CO37"/>
    <mergeCell ref="B38:I40"/>
    <mergeCell ref="J38:K40"/>
    <mergeCell ref="L38:M40"/>
    <mergeCell ref="N38:O40"/>
    <mergeCell ref="P38:Q40"/>
    <mergeCell ref="R38:S40"/>
    <mergeCell ref="T38:U40"/>
    <mergeCell ref="V38:W40"/>
    <mergeCell ref="X38:Y40"/>
    <mergeCell ref="Z38:AG40"/>
    <mergeCell ref="AY38:BG39"/>
    <mergeCell ref="BH38:BK39"/>
    <mergeCell ref="BL38:BQ39"/>
    <mergeCell ref="BR38:CL39"/>
    <mergeCell ref="CM38:CO39"/>
    <mergeCell ref="AK39:AP41"/>
    <mergeCell ref="AQ39:AS41"/>
    <mergeCell ref="AT39:AT41"/>
    <mergeCell ref="AU39:AW41"/>
    <mergeCell ref="AY40:BG41"/>
    <mergeCell ref="BH40:BK41"/>
    <mergeCell ref="BL40:BQ41"/>
    <mergeCell ref="BR40:CL41"/>
    <mergeCell ref="CM40:CO41"/>
    <mergeCell ref="B41:I43"/>
    <mergeCell ref="J41:K43"/>
    <mergeCell ref="L41:M43"/>
    <mergeCell ref="N41:O43"/>
    <mergeCell ref="P41:Q43"/>
    <mergeCell ref="R41:S43"/>
    <mergeCell ref="T41:U43"/>
    <mergeCell ref="V41:W43"/>
    <mergeCell ref="X41:Y43"/>
    <mergeCell ref="Z41:AG43"/>
    <mergeCell ref="AK42:AP44"/>
    <mergeCell ref="AQ42:AS44"/>
    <mergeCell ref="AT42:AT44"/>
    <mergeCell ref="AU42:AW44"/>
    <mergeCell ref="AY42:BG43"/>
    <mergeCell ref="BH42:BK43"/>
    <mergeCell ref="BL42:BQ43"/>
    <mergeCell ref="BR42:CL43"/>
    <mergeCell ref="CM42:CO43"/>
    <mergeCell ref="B44:I46"/>
    <mergeCell ref="J44:K46"/>
    <mergeCell ref="L44:M46"/>
    <mergeCell ref="N44:O46"/>
    <mergeCell ref="P44:Q46"/>
    <mergeCell ref="R44:S46"/>
    <mergeCell ref="T44:U46"/>
    <mergeCell ref="V44:W46"/>
    <mergeCell ref="X44:Y46"/>
    <mergeCell ref="Z44:AG46"/>
    <mergeCell ref="AY44:BG45"/>
    <mergeCell ref="BH44:BK45"/>
    <mergeCell ref="BL44:BQ45"/>
    <mergeCell ref="BR44:CL45"/>
    <mergeCell ref="CM44:CO45"/>
    <mergeCell ref="AI46:AQ47"/>
    <mergeCell ref="AR46:AW47"/>
    <mergeCell ref="AY46:BG47"/>
    <mergeCell ref="BH46:BK47"/>
    <mergeCell ref="BL46:BQ47"/>
    <mergeCell ref="BR46:CL47"/>
    <mergeCell ref="CM46:CO47"/>
    <mergeCell ref="B47:I49"/>
    <mergeCell ref="J47:K49"/>
    <mergeCell ref="L47:M49"/>
    <mergeCell ref="N47:O49"/>
    <mergeCell ref="P47:Q49"/>
    <mergeCell ref="R47:S49"/>
    <mergeCell ref="T47:U49"/>
    <mergeCell ref="V47:W49"/>
    <mergeCell ref="X47:Y49"/>
    <mergeCell ref="Z47:AG49"/>
    <mergeCell ref="AI48:AQ49"/>
    <mergeCell ref="AR48:AW49"/>
    <mergeCell ref="AY48:BG49"/>
    <mergeCell ref="BH48:BK49"/>
    <mergeCell ref="BL48:BQ49"/>
    <mergeCell ref="BR48:CL49"/>
    <mergeCell ref="CM48:CO49"/>
    <mergeCell ref="B50:I52"/>
    <mergeCell ref="J50:K52"/>
    <mergeCell ref="L50:M52"/>
    <mergeCell ref="N50:O52"/>
    <mergeCell ref="P50:Q52"/>
    <mergeCell ref="R50:S52"/>
    <mergeCell ref="T50:U52"/>
    <mergeCell ref="V50:W52"/>
    <mergeCell ref="X50:Y52"/>
    <mergeCell ref="Z50:AG52"/>
    <mergeCell ref="AY50:BG51"/>
    <mergeCell ref="BH50:BK51"/>
    <mergeCell ref="BL50:BQ51"/>
    <mergeCell ref="BR50:CL51"/>
    <mergeCell ref="CM50:CO51"/>
    <mergeCell ref="AH51:AW52"/>
    <mergeCell ref="AY52:BG53"/>
    <mergeCell ref="BH52:BK53"/>
    <mergeCell ref="BL52:BQ53"/>
    <mergeCell ref="BR52:CL53"/>
    <mergeCell ref="CM52:CO53"/>
    <mergeCell ref="B53:I54"/>
    <mergeCell ref="J53:K54"/>
    <mergeCell ref="L53:M54"/>
    <mergeCell ref="N53:O54"/>
    <mergeCell ref="P53:Q54"/>
    <mergeCell ref="R53:S54"/>
    <mergeCell ref="T53:U54"/>
    <mergeCell ref="V53:W54"/>
    <mergeCell ref="X53:Y54"/>
    <mergeCell ref="Z53:AG54"/>
    <mergeCell ref="AH53:AI54"/>
    <mergeCell ref="AJ53:AK54"/>
    <mergeCell ref="AL53:AM54"/>
    <mergeCell ref="AN53:AO54"/>
    <mergeCell ref="AP53:AQ54"/>
    <mergeCell ref="AR53:AS54"/>
    <mergeCell ref="AT53:AU54"/>
    <mergeCell ref="AV53:AW54"/>
    <mergeCell ref="AY54:BG55"/>
    <mergeCell ref="BH54:BK55"/>
    <mergeCell ref="BL54:BQ55"/>
    <mergeCell ref="BR54:CL55"/>
    <mergeCell ref="CM54:CO55"/>
    <mergeCell ref="B55:I57"/>
    <mergeCell ref="J55:K57"/>
    <mergeCell ref="L55:M57"/>
    <mergeCell ref="N55:O57"/>
    <mergeCell ref="P55:Q57"/>
    <mergeCell ref="R55:S57"/>
    <mergeCell ref="T55:U57"/>
    <mergeCell ref="V55:W57"/>
    <mergeCell ref="X55:Y57"/>
    <mergeCell ref="Z55:AG57"/>
    <mergeCell ref="AH55:AI57"/>
    <mergeCell ref="AJ55:AK57"/>
    <mergeCell ref="AL55:AM57"/>
    <mergeCell ref="AN55:AO57"/>
    <mergeCell ref="AP55:AQ57"/>
    <mergeCell ref="AR55:AS57"/>
    <mergeCell ref="AT55:AU57"/>
    <mergeCell ref="AV55:AW57"/>
    <mergeCell ref="AY56:BG57"/>
    <mergeCell ref="BH56:BK57"/>
    <mergeCell ref="BL56:BQ57"/>
    <mergeCell ref="BR56:CL57"/>
    <mergeCell ref="CM56:CO57"/>
    <mergeCell ref="B58:I60"/>
    <mergeCell ref="J58:K60"/>
    <mergeCell ref="L58:M60"/>
    <mergeCell ref="N58:O60"/>
    <mergeCell ref="P58:Q60"/>
    <mergeCell ref="R58:S60"/>
    <mergeCell ref="T58:U60"/>
    <mergeCell ref="V58:W60"/>
    <mergeCell ref="X58:Y60"/>
    <mergeCell ref="Z58:AA60"/>
    <mergeCell ref="AB58:AC60"/>
    <mergeCell ref="AD58:AE60"/>
    <mergeCell ref="AF58:AG60"/>
    <mergeCell ref="AH58:AI60"/>
    <mergeCell ref="AJ58:AK60"/>
    <mergeCell ref="AL58:AM60"/>
    <mergeCell ref="AN58:AO60"/>
    <mergeCell ref="AP58:AQ60"/>
    <mergeCell ref="AR58:AS60"/>
    <mergeCell ref="AT58:AU60"/>
    <mergeCell ref="AV58:AW60"/>
    <mergeCell ref="AY58:BG59"/>
    <mergeCell ref="BH58:BK59"/>
    <mergeCell ref="BL58:BQ59"/>
    <mergeCell ref="BR58:CL59"/>
    <mergeCell ref="CM58:CO59"/>
    <mergeCell ref="AY60:BG61"/>
    <mergeCell ref="BH60:BK61"/>
    <mergeCell ref="BL60:BQ61"/>
    <mergeCell ref="BR60:CL61"/>
    <mergeCell ref="CM60:CO61"/>
    <mergeCell ref="B61:I63"/>
    <mergeCell ref="J61:K63"/>
    <mergeCell ref="L61:M63"/>
    <mergeCell ref="N61:O63"/>
    <mergeCell ref="P61:Q63"/>
    <mergeCell ref="R61:S63"/>
    <mergeCell ref="T61:U63"/>
    <mergeCell ref="V61:W63"/>
    <mergeCell ref="X61:Y63"/>
    <mergeCell ref="Z61:AA63"/>
    <mergeCell ref="AB61:AC63"/>
    <mergeCell ref="AD61:AE63"/>
    <mergeCell ref="AF61:AG63"/>
    <mergeCell ref="AH61:AI63"/>
    <mergeCell ref="AJ61:AK63"/>
    <mergeCell ref="AL61:AM63"/>
    <mergeCell ref="AN61:AO63"/>
    <mergeCell ref="AP61:AQ63"/>
    <mergeCell ref="AR61:AS63"/>
    <mergeCell ref="AT61:AU63"/>
    <mergeCell ref="AV61:AW63"/>
    <mergeCell ref="AY62:BG63"/>
    <mergeCell ref="BH62:BK63"/>
    <mergeCell ref="BL62:BQ63"/>
    <mergeCell ref="BR62:CL63"/>
    <mergeCell ref="CM62:CO63"/>
    <mergeCell ref="B64:I66"/>
    <mergeCell ref="J64:K66"/>
    <mergeCell ref="L64:M66"/>
    <mergeCell ref="N64:O66"/>
    <mergeCell ref="P64:Q66"/>
    <mergeCell ref="R64:S66"/>
    <mergeCell ref="T64:U66"/>
    <mergeCell ref="V64:W66"/>
    <mergeCell ref="X64:Y66"/>
    <mergeCell ref="Z64:AA66"/>
    <mergeCell ref="AB64:AC66"/>
    <mergeCell ref="AD64:AE66"/>
    <mergeCell ref="AF64:AG66"/>
    <mergeCell ref="AH64:AI66"/>
    <mergeCell ref="AJ64:AK66"/>
    <mergeCell ref="AL64:AM66"/>
    <mergeCell ref="AN64:AO66"/>
    <mergeCell ref="AP64:AQ66"/>
    <mergeCell ref="AR64:AS66"/>
    <mergeCell ref="AT64:AU66"/>
    <mergeCell ref="AV64:AW66"/>
    <mergeCell ref="AY64:BG65"/>
    <mergeCell ref="BH64:BK65"/>
    <mergeCell ref="BL64:BQ65"/>
    <mergeCell ref="BR64:CL65"/>
    <mergeCell ref="CM64:CO65"/>
    <mergeCell ref="AY66:BG67"/>
    <mergeCell ref="BH66:BK67"/>
    <mergeCell ref="BL66:BQ67"/>
    <mergeCell ref="BR66:CL67"/>
    <mergeCell ref="CM66:CO67"/>
    <mergeCell ref="B67:I69"/>
    <mergeCell ref="J67:K69"/>
    <mergeCell ref="L67:M69"/>
    <mergeCell ref="N67:O69"/>
    <mergeCell ref="P67:Q69"/>
    <mergeCell ref="R67:S69"/>
    <mergeCell ref="T67:U69"/>
    <mergeCell ref="V67:W69"/>
    <mergeCell ref="X67:Y69"/>
    <mergeCell ref="Z67:AA69"/>
    <mergeCell ref="AB67:AC69"/>
    <mergeCell ref="AD67:AE69"/>
    <mergeCell ref="AF67:AG69"/>
    <mergeCell ref="AH67:AI69"/>
    <mergeCell ref="AJ67:AK69"/>
    <mergeCell ref="AL67:AM69"/>
    <mergeCell ref="AN67:AO69"/>
    <mergeCell ref="AP67:AQ69"/>
    <mergeCell ref="AR67:AS69"/>
    <mergeCell ref="AT67:AU69"/>
    <mergeCell ref="AV67:AW69"/>
    <mergeCell ref="AY68:BG69"/>
    <mergeCell ref="BH68:BK69"/>
    <mergeCell ref="BL68:BQ69"/>
    <mergeCell ref="BR68:CL69"/>
    <mergeCell ref="CM68:CO69"/>
    <mergeCell ref="B70:I72"/>
    <mergeCell ref="J70:K72"/>
    <mergeCell ref="L70:M72"/>
    <mergeCell ref="N70:O72"/>
    <mergeCell ref="P70:Q72"/>
    <mergeCell ref="R70:S72"/>
    <mergeCell ref="T70:U72"/>
    <mergeCell ref="V70:W72"/>
    <mergeCell ref="X70:Y72"/>
    <mergeCell ref="Z70:AC72"/>
    <mergeCell ref="AD70:AG72"/>
    <mergeCell ref="AH70:AI72"/>
    <mergeCell ref="AJ70:AK72"/>
    <mergeCell ref="AL70:AM72"/>
    <mergeCell ref="AN70:AO72"/>
    <mergeCell ref="AP70:AQ72"/>
    <mergeCell ref="AR70:AS72"/>
    <mergeCell ref="AT70:AU72"/>
    <mergeCell ref="AV70:AW72"/>
    <mergeCell ref="AY70:BG71"/>
    <mergeCell ref="BH70:BK71"/>
    <mergeCell ref="BL70:BQ71"/>
    <mergeCell ref="BR70:CL71"/>
    <mergeCell ref="CM70:CO71"/>
    <mergeCell ref="AY72:BG73"/>
    <mergeCell ref="BH72:BK73"/>
    <mergeCell ref="BL72:BQ73"/>
    <mergeCell ref="BR72:CL73"/>
    <mergeCell ref="CM72:CO73"/>
    <mergeCell ref="B73:I75"/>
    <mergeCell ref="J73:K75"/>
    <mergeCell ref="L73:M75"/>
    <mergeCell ref="N73:O75"/>
    <mergeCell ref="P73:Q75"/>
    <mergeCell ref="R73:S75"/>
    <mergeCell ref="T73:U75"/>
    <mergeCell ref="V73:W75"/>
    <mergeCell ref="X73:Y75"/>
    <mergeCell ref="Z73:AC75"/>
    <mergeCell ref="AD73:AG75"/>
    <mergeCell ref="AH73:AI75"/>
    <mergeCell ref="AJ73:AK75"/>
    <mergeCell ref="AL73:AM75"/>
    <mergeCell ref="AN73:AO75"/>
    <mergeCell ref="AP73:AQ75"/>
    <mergeCell ref="AR73:AS75"/>
    <mergeCell ref="AT73:AU75"/>
    <mergeCell ref="AV73:AW75"/>
    <mergeCell ref="AY74:BG75"/>
    <mergeCell ref="BH74:BK75"/>
    <mergeCell ref="BL74:BQ75"/>
    <mergeCell ref="BR74:CL75"/>
    <mergeCell ref="CM74:CO75"/>
    <mergeCell ref="B76:I78"/>
    <mergeCell ref="J76:K78"/>
    <mergeCell ref="L76:M78"/>
    <mergeCell ref="N76:O78"/>
    <mergeCell ref="P76:Q78"/>
    <mergeCell ref="R76:S78"/>
    <mergeCell ref="T76:U78"/>
    <mergeCell ref="V76:W78"/>
    <mergeCell ref="X76:Y78"/>
    <mergeCell ref="Z76:AC78"/>
    <mergeCell ref="AD76:AG78"/>
    <mergeCell ref="AH76:AI78"/>
    <mergeCell ref="AJ76:AK78"/>
    <mergeCell ref="AL76:AM78"/>
    <mergeCell ref="AN76:AO78"/>
    <mergeCell ref="AP76:AQ78"/>
    <mergeCell ref="AR76:AS78"/>
    <mergeCell ref="AT76:AU78"/>
    <mergeCell ref="AV76:AW78"/>
    <mergeCell ref="AY76:BG77"/>
    <mergeCell ref="BH76:BK77"/>
    <mergeCell ref="BL76:BQ77"/>
    <mergeCell ref="BR76:CL77"/>
    <mergeCell ref="CM76:CO77"/>
    <mergeCell ref="AY78:BG79"/>
    <mergeCell ref="BH78:BK79"/>
    <mergeCell ref="BL78:BQ79"/>
    <mergeCell ref="BR78:CL79"/>
    <mergeCell ref="CM78:CO79"/>
    <mergeCell ref="B79:I81"/>
    <mergeCell ref="J79:K81"/>
    <mergeCell ref="L79:M81"/>
    <mergeCell ref="N79:O81"/>
    <mergeCell ref="P79:Q81"/>
    <mergeCell ref="R79:S81"/>
    <mergeCell ref="T79:U81"/>
    <mergeCell ref="V79:W81"/>
    <mergeCell ref="X79:Y81"/>
    <mergeCell ref="Z79:AC81"/>
    <mergeCell ref="AD79:AG81"/>
    <mergeCell ref="AH79:AI81"/>
    <mergeCell ref="AJ79:AK81"/>
    <mergeCell ref="AL79:AM81"/>
    <mergeCell ref="AN79:AO81"/>
    <mergeCell ref="AP79:AQ81"/>
    <mergeCell ref="AR79:AS81"/>
    <mergeCell ref="AT79:AU81"/>
    <mergeCell ref="AV79:AW81"/>
    <mergeCell ref="AY80:BG81"/>
    <mergeCell ref="BH80:BK81"/>
    <mergeCell ref="BL80:BQ81"/>
    <mergeCell ref="BR80:CL81"/>
    <mergeCell ref="CM80:CO81"/>
    <mergeCell ref="B82:I84"/>
    <mergeCell ref="J82:K84"/>
    <mergeCell ref="L82:M84"/>
    <mergeCell ref="N82:O84"/>
    <mergeCell ref="P82:Q84"/>
    <mergeCell ref="R82:S84"/>
    <mergeCell ref="T82:U84"/>
    <mergeCell ref="V82:W84"/>
    <mergeCell ref="X82:Y84"/>
    <mergeCell ref="Z82:AC84"/>
    <mergeCell ref="AD82:AG84"/>
    <mergeCell ref="AH82:AI84"/>
    <mergeCell ref="AJ82:AK84"/>
    <mergeCell ref="AL82:AM84"/>
    <mergeCell ref="AN82:AO84"/>
    <mergeCell ref="AP82:AQ84"/>
    <mergeCell ref="AR82:AS84"/>
    <mergeCell ref="AT82:AU84"/>
    <mergeCell ref="AV82:AW84"/>
    <mergeCell ref="AY82:BG83"/>
    <mergeCell ref="BH82:BK83"/>
    <mergeCell ref="BL82:BQ83"/>
    <mergeCell ref="BR82:CL83"/>
    <mergeCell ref="CM82:CO83"/>
    <mergeCell ref="AY84:BG85"/>
    <mergeCell ref="BH84:BK85"/>
    <mergeCell ref="BL84:BQ85"/>
    <mergeCell ref="BR84:CL85"/>
    <mergeCell ref="CM84:CO85"/>
    <mergeCell ref="B85:I87"/>
    <mergeCell ref="J85:K87"/>
    <mergeCell ref="L85:M87"/>
    <mergeCell ref="N85:O87"/>
    <mergeCell ref="P85:Q87"/>
    <mergeCell ref="R85:S87"/>
    <mergeCell ref="T85:U87"/>
    <mergeCell ref="V85:W87"/>
    <mergeCell ref="X85:Y87"/>
    <mergeCell ref="Z85:AC87"/>
    <mergeCell ref="AD85:AG87"/>
    <mergeCell ref="AH85:AI87"/>
    <mergeCell ref="AJ85:AK87"/>
    <mergeCell ref="AL85:AM87"/>
    <mergeCell ref="AN85:AO87"/>
    <mergeCell ref="AP85:AQ87"/>
    <mergeCell ref="AR85:AS87"/>
    <mergeCell ref="AT85:AU87"/>
    <mergeCell ref="AV85:AW87"/>
    <mergeCell ref="AY86:BG87"/>
    <mergeCell ref="BH86:BK87"/>
    <mergeCell ref="BL86:BQ87"/>
    <mergeCell ref="BR86:CL87"/>
    <mergeCell ref="CM86:CO87"/>
    <mergeCell ref="B88:I90"/>
    <mergeCell ref="J88:K90"/>
    <mergeCell ref="L88:M90"/>
    <mergeCell ref="N88:O90"/>
    <mergeCell ref="P88:Q90"/>
    <mergeCell ref="R88:S90"/>
    <mergeCell ref="T88:U90"/>
    <mergeCell ref="V88:W90"/>
    <mergeCell ref="X88:Y90"/>
    <mergeCell ref="Z88:AC90"/>
    <mergeCell ref="AD88:AG90"/>
    <mergeCell ref="AH88:AI90"/>
    <mergeCell ref="AJ88:AK90"/>
    <mergeCell ref="AL88:AM90"/>
    <mergeCell ref="AN88:AO90"/>
    <mergeCell ref="AP88:AQ90"/>
    <mergeCell ref="AR88:AS90"/>
    <mergeCell ref="AT88:AU90"/>
    <mergeCell ref="AV88:AW90"/>
    <mergeCell ref="AY88:BG89"/>
    <mergeCell ref="BH88:BK89"/>
    <mergeCell ref="BL88:BQ89"/>
    <mergeCell ref="BR88:CL89"/>
    <mergeCell ref="CM88:CO89"/>
    <mergeCell ref="AY90:BG91"/>
    <mergeCell ref="BH90:BK91"/>
    <mergeCell ref="BL90:BQ91"/>
    <mergeCell ref="BR90:CL91"/>
    <mergeCell ref="CM90:CO91"/>
    <mergeCell ref="B91:I93"/>
    <mergeCell ref="J91:K93"/>
    <mergeCell ref="L91:M93"/>
    <mergeCell ref="N91:O93"/>
    <mergeCell ref="P91:Q93"/>
    <mergeCell ref="R91:S93"/>
    <mergeCell ref="T91:U93"/>
    <mergeCell ref="V91:W93"/>
    <mergeCell ref="X91:Y93"/>
    <mergeCell ref="Z91:AA93"/>
    <mergeCell ref="AB91:AC93"/>
    <mergeCell ref="AD91:AE93"/>
    <mergeCell ref="AF91:AG93"/>
    <mergeCell ref="AH91:AI93"/>
    <mergeCell ref="AJ91:AK93"/>
    <mergeCell ref="AL91:AM93"/>
    <mergeCell ref="AN91:AO93"/>
    <mergeCell ref="AP91:AQ93"/>
    <mergeCell ref="AR91:AS93"/>
    <mergeCell ref="AT91:AU93"/>
    <mergeCell ref="AV91:AW93"/>
    <mergeCell ref="AY92:BG93"/>
    <mergeCell ref="BH92:BK93"/>
    <mergeCell ref="BL92:BQ93"/>
    <mergeCell ref="BR92:CL93"/>
    <mergeCell ref="CM92:CO93"/>
    <mergeCell ref="J94:K95"/>
    <mergeCell ref="L94:M95"/>
    <mergeCell ref="N94:O95"/>
    <mergeCell ref="P94:Q95"/>
    <mergeCell ref="R94:S95"/>
    <mergeCell ref="T94:U95"/>
    <mergeCell ref="V94:W95"/>
    <mergeCell ref="X94:Y95"/>
    <mergeCell ref="Z94:AG95"/>
    <mergeCell ref="AH94:AI95"/>
    <mergeCell ref="AJ94:AK95"/>
    <mergeCell ref="AL94:AM95"/>
    <mergeCell ref="AN94:AO95"/>
    <mergeCell ref="AP94:AQ95"/>
    <mergeCell ref="AR94:AS95"/>
    <mergeCell ref="AT94:AU95"/>
    <mergeCell ref="AV94:AW95"/>
    <mergeCell ref="AY94:BG95"/>
    <mergeCell ref="BH94:BK95"/>
    <mergeCell ref="BL94:BQ95"/>
    <mergeCell ref="BR94:CL95"/>
    <mergeCell ref="CM94:CO95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ySplit="1" topLeftCell="A2" activePane="bottomLeft" state="frozen"/>
      <selection pane="topLeft" activeCell="A1" sqref="A1"/>
      <selection pane="bottomLeft" activeCell="B16" sqref="B16"/>
    </sheetView>
  </sheetViews>
  <sheetFormatPr defaultColWidth="9.00390625" defaultRowHeight="13.5"/>
  <cols>
    <col min="1" max="1" width="3.625" style="1" customWidth="1"/>
    <col min="2" max="2" width="10.875" style="1" customWidth="1"/>
    <col min="3" max="3" width="19.00390625" style="162" customWidth="1"/>
    <col min="4" max="4" width="6.75390625" style="162" customWidth="1"/>
    <col min="5" max="5" width="5.25390625" style="163" customWidth="1"/>
    <col min="6" max="6" width="10.00390625" style="163" customWidth="1"/>
    <col min="7" max="7" width="11.125" style="163" customWidth="1"/>
    <col min="8" max="8" width="7.875" style="163" customWidth="1"/>
    <col min="9" max="9" width="8.625" style="163" customWidth="1"/>
    <col min="10" max="10" width="49.25390625" style="162" customWidth="1"/>
    <col min="11" max="11" width="5.25390625" style="163" customWidth="1"/>
    <col min="12" max="12" width="7.00390625" style="1" customWidth="1"/>
    <col min="13" max="16384" width="9.00390625" style="1" customWidth="1"/>
  </cols>
  <sheetData>
    <row r="1" spans="1:11" ht="12.75">
      <c r="A1" s="164" t="s">
        <v>139</v>
      </c>
      <c r="B1" s="165" t="s">
        <v>140</v>
      </c>
      <c r="C1" s="166" t="s">
        <v>141</v>
      </c>
      <c r="D1" s="167" t="s">
        <v>142</v>
      </c>
      <c r="E1" s="168" t="s">
        <v>43</v>
      </c>
      <c r="F1" s="168" t="s">
        <v>44</v>
      </c>
      <c r="G1" s="168" t="s">
        <v>143</v>
      </c>
      <c r="H1" s="168" t="s">
        <v>144</v>
      </c>
      <c r="I1" s="168" t="s">
        <v>145</v>
      </c>
      <c r="J1" s="169" t="s">
        <v>45</v>
      </c>
      <c r="K1" s="168" t="s">
        <v>46</v>
      </c>
    </row>
    <row r="2" spans="1:11" ht="12.75">
      <c r="A2" s="1">
        <f>IF(F2="","",VLOOKUP(F2,'データ参照用'!$M$1:$N$99,2,FALSE))</f>
        <v>0</v>
      </c>
      <c r="B2" s="170" t="s">
        <v>2</v>
      </c>
      <c r="C2" s="171" t="s">
        <v>135</v>
      </c>
      <c r="D2" s="172">
        <v>1</v>
      </c>
      <c r="E2" s="173" t="s">
        <v>116</v>
      </c>
      <c r="F2" s="71" t="s">
        <v>146</v>
      </c>
      <c r="G2" s="173" t="s">
        <v>147</v>
      </c>
      <c r="H2" s="174" t="s">
        <v>148</v>
      </c>
      <c r="I2" s="173" t="s">
        <v>148</v>
      </c>
      <c r="J2" s="71" t="s">
        <v>149</v>
      </c>
      <c r="K2" s="173" t="s">
        <v>150</v>
      </c>
    </row>
    <row r="3" spans="1:11" ht="12.75">
      <c r="A3" s="1">
        <f>IF(F3="","",VLOOKUP(F3,'データ参照用'!$M$1:$N$99,2,FALSE))</f>
        <v>0</v>
      </c>
      <c r="B3" s="170" t="s">
        <v>48</v>
      </c>
      <c r="C3" s="171" t="s">
        <v>151</v>
      </c>
      <c r="D3" s="172">
        <v>1</v>
      </c>
      <c r="E3" s="173"/>
      <c r="F3" s="71" t="s">
        <v>146</v>
      </c>
      <c r="G3" s="173" t="s">
        <v>147</v>
      </c>
      <c r="H3" s="174" t="s">
        <v>148</v>
      </c>
      <c r="I3" s="173" t="s">
        <v>148</v>
      </c>
      <c r="J3" s="71" t="s">
        <v>152</v>
      </c>
      <c r="K3" s="173" t="s">
        <v>153</v>
      </c>
    </row>
    <row r="4" spans="1:11" ht="12.75">
      <c r="A4" s="1">
        <f>IF(F4="","",VLOOKUP(F4,'データ参照用'!$M$1:$N$99,2,FALSE))</f>
        <v>0</v>
      </c>
      <c r="B4" s="170" t="s">
        <v>48</v>
      </c>
      <c r="C4" s="171" t="s">
        <v>154</v>
      </c>
      <c r="D4" s="172">
        <v>1</v>
      </c>
      <c r="E4" s="173"/>
      <c r="F4" s="71" t="s">
        <v>146</v>
      </c>
      <c r="G4" s="173" t="s">
        <v>147</v>
      </c>
      <c r="H4" s="174" t="s">
        <v>148</v>
      </c>
      <c r="I4" s="173" t="s">
        <v>148</v>
      </c>
      <c r="J4" s="71" t="s">
        <v>155</v>
      </c>
      <c r="K4" s="173" t="s">
        <v>153</v>
      </c>
    </row>
    <row r="5" spans="1:11" ht="12.75">
      <c r="A5" s="1">
        <f>IF(F5="","",VLOOKUP(F5,'データ参照用'!$M$1:$N$99,2,FALSE))</f>
        <v>7</v>
      </c>
      <c r="B5" s="170" t="s">
        <v>48</v>
      </c>
      <c r="C5" s="171" t="s">
        <v>156</v>
      </c>
      <c r="D5" s="172">
        <v>1</v>
      </c>
      <c r="E5" s="173"/>
      <c r="F5" s="71" t="s">
        <v>157</v>
      </c>
      <c r="G5" s="173" t="s">
        <v>147</v>
      </c>
      <c r="H5" s="174" t="s">
        <v>148</v>
      </c>
      <c r="I5" s="173" t="s">
        <v>158</v>
      </c>
      <c r="J5" s="71" t="s">
        <v>159</v>
      </c>
      <c r="K5" s="173" t="s">
        <v>153</v>
      </c>
    </row>
    <row r="6" spans="1:11" ht="12.75">
      <c r="A6" s="1">
        <f>IF(F6="","",VLOOKUP(F6,'データ参照用'!$M$1:$N$99,2,FALSE))</f>
        <v>0</v>
      </c>
      <c r="B6" s="170" t="s">
        <v>50</v>
      </c>
      <c r="C6" s="171" t="s">
        <v>131</v>
      </c>
      <c r="D6" s="172">
        <v>1</v>
      </c>
      <c r="E6" s="173"/>
      <c r="F6" s="71" t="s">
        <v>146</v>
      </c>
      <c r="G6" s="173" t="s">
        <v>147</v>
      </c>
      <c r="H6" s="174" t="s">
        <v>148</v>
      </c>
      <c r="I6" s="173" t="s">
        <v>148</v>
      </c>
      <c r="J6" s="71" t="s">
        <v>160</v>
      </c>
      <c r="K6" s="173" t="s">
        <v>161</v>
      </c>
    </row>
    <row r="7" spans="1:11" ht="12.75">
      <c r="A7" s="1">
        <f>IF(F7="","",VLOOKUP(F7,'データ参照用'!$M$1:$N$99,2,FALSE))</f>
        <v>10</v>
      </c>
      <c r="B7" s="170" t="s">
        <v>50</v>
      </c>
      <c r="C7" s="171" t="s">
        <v>162</v>
      </c>
      <c r="D7" s="172">
        <v>1</v>
      </c>
      <c r="E7" s="173"/>
      <c r="F7" s="71" t="s">
        <v>163</v>
      </c>
      <c r="G7" s="173" t="s">
        <v>164</v>
      </c>
      <c r="H7" s="174" t="s">
        <v>165</v>
      </c>
      <c r="I7" s="173" t="s">
        <v>166</v>
      </c>
      <c r="J7" s="71" t="s">
        <v>167</v>
      </c>
      <c r="K7" s="173" t="s">
        <v>168</v>
      </c>
    </row>
    <row r="8" spans="1:11" ht="12.75">
      <c r="A8" s="1">
        <f>IF(F8="","",VLOOKUP(F8,'データ参照用'!$M$1:$N$99,2,FALSE))</f>
        <v>2</v>
      </c>
      <c r="B8" s="170" t="s">
        <v>50</v>
      </c>
      <c r="C8" s="171" t="s">
        <v>169</v>
      </c>
      <c r="D8" s="172">
        <v>1</v>
      </c>
      <c r="E8" s="173"/>
      <c r="F8" s="71" t="s">
        <v>170</v>
      </c>
      <c r="G8" s="173" t="s">
        <v>164</v>
      </c>
      <c r="H8" s="174" t="s">
        <v>165</v>
      </c>
      <c r="I8" s="173" t="s">
        <v>158</v>
      </c>
      <c r="J8" s="71" t="s">
        <v>171</v>
      </c>
      <c r="K8" s="173" t="s">
        <v>172</v>
      </c>
    </row>
    <row r="9" spans="1:11" ht="12.75">
      <c r="A9" s="1">
        <f>IF(F9="","",VLOOKUP(F9,'データ参照用'!$M$1:$N$99,2,FALSE))</f>
        <v>0</v>
      </c>
      <c r="B9" s="170" t="s">
        <v>173</v>
      </c>
      <c r="C9" s="171" t="s">
        <v>134</v>
      </c>
      <c r="D9" s="172">
        <v>1</v>
      </c>
      <c r="E9" s="173" t="s">
        <v>174</v>
      </c>
      <c r="F9" s="71" t="s">
        <v>146</v>
      </c>
      <c r="G9" s="173" t="s">
        <v>147</v>
      </c>
      <c r="H9" s="174" t="s">
        <v>148</v>
      </c>
      <c r="I9" s="173" t="s">
        <v>148</v>
      </c>
      <c r="J9" s="71" t="s">
        <v>175</v>
      </c>
      <c r="K9" s="173" t="s">
        <v>168</v>
      </c>
    </row>
    <row r="10" spans="1:11" ht="12.75">
      <c r="A10" s="1">
        <f>IF(F10="","",VLOOKUP(F10,'データ参照用'!$M$1:$N$99,2,FALSE))</f>
        <v>99</v>
      </c>
      <c r="B10" s="170" t="s">
        <v>173</v>
      </c>
      <c r="C10" s="171" t="s">
        <v>176</v>
      </c>
      <c r="D10" s="172">
        <v>1</v>
      </c>
      <c r="E10" s="173" t="s">
        <v>177</v>
      </c>
      <c r="F10" s="71" t="s">
        <v>178</v>
      </c>
      <c r="G10" s="173" t="s">
        <v>147</v>
      </c>
      <c r="H10" s="174" t="s">
        <v>148</v>
      </c>
      <c r="I10" s="173" t="s">
        <v>179</v>
      </c>
      <c r="J10" s="71" t="s">
        <v>180</v>
      </c>
      <c r="K10" s="173" t="s">
        <v>181</v>
      </c>
    </row>
    <row r="11" spans="1:11" ht="12.75">
      <c r="A11" s="1">
        <f>IF(F11="","",VLOOKUP(F11,'データ参照用'!$M$1:$N$99,2,FALSE))</f>
        <v>5</v>
      </c>
      <c r="B11" s="170" t="s">
        <v>51</v>
      </c>
      <c r="C11" s="171" t="s">
        <v>182</v>
      </c>
      <c r="D11" s="172">
        <v>1</v>
      </c>
      <c r="E11" s="173" t="s">
        <v>183</v>
      </c>
      <c r="F11" s="71" t="s">
        <v>184</v>
      </c>
      <c r="G11" s="173" t="s">
        <v>185</v>
      </c>
      <c r="H11" s="174">
        <v>0</v>
      </c>
      <c r="I11" s="173" t="s">
        <v>186</v>
      </c>
      <c r="J11" s="71" t="s">
        <v>187</v>
      </c>
      <c r="K11" s="173"/>
    </row>
    <row r="12" spans="1:11" ht="12.75">
      <c r="A12" s="1">
        <f>IF(F12="","",VLOOKUP(F12,'データ参照用'!$M$1:$N$99,2,FALSE))</f>
        <v>0</v>
      </c>
      <c r="B12" s="175" t="s">
        <v>51</v>
      </c>
      <c r="C12" s="171" t="s">
        <v>188</v>
      </c>
      <c r="D12" s="172">
        <v>1</v>
      </c>
      <c r="E12" s="173" t="s">
        <v>177</v>
      </c>
      <c r="F12" s="71" t="s">
        <v>146</v>
      </c>
      <c r="G12" s="173" t="s">
        <v>147</v>
      </c>
      <c r="H12" s="174"/>
      <c r="I12" s="173" t="s">
        <v>148</v>
      </c>
      <c r="J12" s="71" t="s">
        <v>189</v>
      </c>
      <c r="K12" s="173"/>
    </row>
    <row r="13" spans="1:11" ht="12.75">
      <c r="A13" s="1">
        <f>IF(F13="","",VLOOKUP(F13,'データ参照用'!$M$1:$N$99,2,FALSE))</f>
        <v>4</v>
      </c>
      <c r="B13" s="175" t="s">
        <v>51</v>
      </c>
      <c r="C13" s="171" t="s">
        <v>190</v>
      </c>
      <c r="D13" s="172">
        <v>1</v>
      </c>
      <c r="E13" s="173" t="s">
        <v>174</v>
      </c>
      <c r="F13" s="71" t="s">
        <v>90</v>
      </c>
      <c r="G13" s="173" t="s">
        <v>147</v>
      </c>
      <c r="H13" s="174" t="s">
        <v>148</v>
      </c>
      <c r="I13" s="173" t="s">
        <v>191</v>
      </c>
      <c r="J13" s="71" t="s">
        <v>192</v>
      </c>
      <c r="K13" s="173"/>
    </row>
    <row r="14" spans="1:11" ht="12.75">
      <c r="A14" s="1">
        <f>IF(F14="","",VLOOKUP(F14,'データ参照用'!$M$1:$N$99,2,FALSE))</f>
        <v>0</v>
      </c>
      <c r="B14" s="175" t="s">
        <v>51</v>
      </c>
      <c r="C14" s="171" t="s">
        <v>193</v>
      </c>
      <c r="D14" s="172">
        <v>2</v>
      </c>
      <c r="E14" s="173" t="s">
        <v>177</v>
      </c>
      <c r="F14" s="71" t="s">
        <v>146</v>
      </c>
      <c r="G14" s="173" t="s">
        <v>147</v>
      </c>
      <c r="H14" s="174"/>
      <c r="I14" s="173" t="s">
        <v>148</v>
      </c>
      <c r="J14" s="71" t="s">
        <v>194</v>
      </c>
      <c r="K14" s="173"/>
    </row>
    <row r="15" spans="1:11" ht="12.75">
      <c r="A15" s="1">
        <f>IF(F15="","",VLOOKUP(F15,'データ参照用'!$M$1:$N$99,2,FALSE))</f>
        <v>0</v>
      </c>
      <c r="B15" s="175" t="s">
        <v>51</v>
      </c>
      <c r="C15" s="171" t="s">
        <v>136</v>
      </c>
      <c r="D15" s="172">
        <v>1</v>
      </c>
      <c r="E15" s="173" t="s">
        <v>177</v>
      </c>
      <c r="F15" s="71" t="s">
        <v>146</v>
      </c>
      <c r="G15" s="173"/>
      <c r="H15" s="174"/>
      <c r="I15" s="173" t="s">
        <v>148</v>
      </c>
      <c r="J15" s="71" t="s">
        <v>195</v>
      </c>
      <c r="K15" s="173"/>
    </row>
    <row r="16" spans="1:11" ht="12.75">
      <c r="A16" s="1">
        <f>IF(F16="","",VLOOKUP(F16,'データ参照用'!$M$1:$N$99,2,FALSE))</f>
        <v>0</v>
      </c>
      <c r="B16" s="175" t="s">
        <v>51</v>
      </c>
      <c r="C16" s="171" t="s">
        <v>196</v>
      </c>
      <c r="D16" s="172">
        <v>3</v>
      </c>
      <c r="E16" s="173" t="s">
        <v>197</v>
      </c>
      <c r="F16" s="173" t="s">
        <v>146</v>
      </c>
      <c r="G16" s="173"/>
      <c r="H16" s="174"/>
      <c r="I16" s="173"/>
      <c r="J16" s="71" t="s">
        <v>198</v>
      </c>
      <c r="K16" s="173"/>
    </row>
    <row r="17" spans="1:11" ht="12.75">
      <c r="A17" s="1">
        <f>IF(F17="","",VLOOKUP(F17,'データ参照用'!$M$1:$N$99,2,FALSE))</f>
      </c>
      <c r="B17" s="175"/>
      <c r="C17" s="171"/>
      <c r="D17" s="172"/>
      <c r="E17" s="173"/>
      <c r="F17" s="71"/>
      <c r="G17" s="173"/>
      <c r="H17" s="174"/>
      <c r="I17" s="173"/>
      <c r="J17" s="71"/>
      <c r="K17" s="173"/>
    </row>
    <row r="18" spans="1:11" ht="12.75">
      <c r="A18" s="1">
        <f>IF(F18="","",VLOOKUP(F18,'データ参照用'!$M$1:$N$99,2,FALSE))</f>
      </c>
      <c r="B18" s="175"/>
      <c r="C18" s="171"/>
      <c r="D18" s="172"/>
      <c r="E18" s="173"/>
      <c r="F18" s="71"/>
      <c r="G18" s="173"/>
      <c r="H18" s="174"/>
      <c r="I18" s="173"/>
      <c r="J18" s="71"/>
      <c r="K18" s="173"/>
    </row>
    <row r="19" spans="1:11" ht="12.75">
      <c r="A19" s="1">
        <f>IF(F19="","",VLOOKUP(F19,'データ参照用'!$M$1:$N$99,2,FALSE))</f>
      </c>
      <c r="B19" s="175"/>
      <c r="C19" s="171"/>
      <c r="D19" s="172"/>
      <c r="E19" s="173"/>
      <c r="F19" s="71"/>
      <c r="G19" s="173"/>
      <c r="H19" s="174"/>
      <c r="I19" s="173"/>
      <c r="J19" s="71"/>
      <c r="K19" s="173"/>
    </row>
    <row r="20" spans="1:11" ht="12.75">
      <c r="A20" s="1">
        <f>IF(F20="","",VLOOKUP(F20,'データ参照用'!$M$1:$N$99,2,FALSE))</f>
      </c>
      <c r="B20" s="175"/>
      <c r="C20" s="171"/>
      <c r="D20" s="172"/>
      <c r="E20" s="173"/>
      <c r="F20" s="71"/>
      <c r="G20" s="173"/>
      <c r="H20" s="174"/>
      <c r="I20" s="173"/>
      <c r="J20" s="71"/>
      <c r="K20" s="173"/>
    </row>
    <row r="21" spans="1:11" ht="12.75">
      <c r="A21" s="1">
        <f>IF(F21="","",VLOOKUP(F21,'データ参照用'!$M$1:$N$99,2,FALSE))</f>
      </c>
      <c r="B21" s="175"/>
      <c r="C21" s="171"/>
      <c r="D21" s="172"/>
      <c r="E21" s="173"/>
      <c r="F21" s="71"/>
      <c r="G21" s="173"/>
      <c r="H21" s="174"/>
      <c r="I21" s="173"/>
      <c r="J21" s="71"/>
      <c r="K21" s="173"/>
    </row>
    <row r="22" spans="1:11" ht="12.75">
      <c r="A22" s="1">
        <f>IF(F22="","",VLOOKUP(F22,'データ参照用'!$M$1:$N$99,2,FALSE))</f>
      </c>
      <c r="B22" s="175"/>
      <c r="C22" s="171"/>
      <c r="D22" s="172"/>
      <c r="E22" s="173"/>
      <c r="F22" s="71"/>
      <c r="G22" s="173"/>
      <c r="H22" s="174"/>
      <c r="I22" s="173"/>
      <c r="J22" s="71"/>
      <c r="K22" s="173"/>
    </row>
    <row r="23" spans="1:11" ht="12.75">
      <c r="A23" s="1">
        <f>IF(F23="","",VLOOKUP(F23,'データ参照用'!$M$1:$N$99,2,FALSE))</f>
      </c>
      <c r="B23" s="175"/>
      <c r="C23" s="171"/>
      <c r="D23" s="172"/>
      <c r="E23" s="173"/>
      <c r="F23" s="71"/>
      <c r="G23" s="173"/>
      <c r="H23" s="174"/>
      <c r="I23" s="173"/>
      <c r="J23" s="71"/>
      <c r="K23" s="173"/>
    </row>
    <row r="24" spans="1:11" ht="12.75">
      <c r="A24" s="1">
        <f>IF(F24="","",VLOOKUP(F24,'データ参照用'!$M$1:$N$99,2,FALSE))</f>
      </c>
      <c r="B24" s="175"/>
      <c r="C24" s="171"/>
      <c r="D24" s="172"/>
      <c r="E24" s="173"/>
      <c r="F24" s="71"/>
      <c r="G24" s="173"/>
      <c r="H24" s="174"/>
      <c r="I24" s="173"/>
      <c r="J24" s="71"/>
      <c r="K24" s="173"/>
    </row>
    <row r="25" spans="1:11" ht="12.75">
      <c r="A25" s="1">
        <f>IF(F25="","",VLOOKUP(F25,'データ参照用'!$M$1:$N$99,2,FALSE))</f>
      </c>
      <c r="B25" s="175"/>
      <c r="C25" s="171"/>
      <c r="D25" s="172"/>
      <c r="E25" s="173"/>
      <c r="F25" s="71"/>
      <c r="G25" s="173"/>
      <c r="H25" s="174"/>
      <c r="I25" s="173"/>
      <c r="J25" s="71"/>
      <c r="K25" s="173"/>
    </row>
    <row r="26" spans="1:11" ht="12.75">
      <c r="A26" s="1">
        <f>IF(F26="","",VLOOKUP(F26,'データ参照用'!$M$1:$N$99,2,FALSE))</f>
      </c>
      <c r="B26" s="175"/>
      <c r="C26" s="171"/>
      <c r="D26" s="172"/>
      <c r="E26" s="173"/>
      <c r="F26" s="71"/>
      <c r="G26" s="173"/>
      <c r="H26" s="174"/>
      <c r="I26" s="173"/>
      <c r="J26" s="71"/>
      <c r="K26" s="173"/>
    </row>
    <row r="27" spans="1:11" ht="12.75">
      <c r="A27" s="1">
        <f>IF(F27="","",VLOOKUP(F27,'データ参照用'!$M$1:$N$99,2,FALSE))</f>
      </c>
      <c r="B27" s="175"/>
      <c r="C27" s="171"/>
      <c r="D27" s="172"/>
      <c r="E27" s="173"/>
      <c r="F27" s="71"/>
      <c r="G27" s="173"/>
      <c r="H27" s="174"/>
      <c r="I27" s="173"/>
      <c r="J27" s="71"/>
      <c r="K27" s="173"/>
    </row>
    <row r="28" spans="1:11" ht="12.75">
      <c r="A28" s="1">
        <f>IF(F28="","",VLOOKUP(F28,'データ参照用'!$M$1:$N$99,2,FALSE))</f>
      </c>
      <c r="B28" s="175"/>
      <c r="C28" s="171"/>
      <c r="D28" s="172"/>
      <c r="E28" s="173"/>
      <c r="F28" s="71"/>
      <c r="G28" s="173"/>
      <c r="H28" s="174"/>
      <c r="I28" s="173"/>
      <c r="J28" s="71"/>
      <c r="K28" s="173"/>
    </row>
    <row r="29" spans="1:11" ht="12.75">
      <c r="A29" s="1">
        <f>IF(F29="","",VLOOKUP(F29,'データ参照用'!$M$1:$N$99,2,FALSE))</f>
      </c>
      <c r="B29" s="175"/>
      <c r="C29" s="171"/>
      <c r="D29" s="172"/>
      <c r="E29" s="173"/>
      <c r="F29" s="71"/>
      <c r="G29" s="173"/>
      <c r="H29" s="174"/>
      <c r="I29" s="173"/>
      <c r="J29" s="71"/>
      <c r="K29" s="173"/>
    </row>
    <row r="30" spans="1:11" ht="12.75">
      <c r="A30" s="1">
        <f>IF(F30="","",VLOOKUP(F30,'データ参照用'!$M$1:$N$99,2,FALSE))</f>
      </c>
      <c r="B30" s="175"/>
      <c r="C30" s="171"/>
      <c r="D30" s="172"/>
      <c r="E30" s="173"/>
      <c r="F30" s="71"/>
      <c r="G30" s="173"/>
      <c r="H30" s="174"/>
      <c r="I30" s="173"/>
      <c r="J30" s="71"/>
      <c r="K30" s="173"/>
    </row>
    <row r="31" spans="1:11" ht="12.75">
      <c r="A31" s="1">
        <f>IF(F31="","",VLOOKUP(F31,'データ参照用'!$M$1:$N$99,2,FALSE))</f>
      </c>
      <c r="B31" s="175"/>
      <c r="C31" s="171"/>
      <c r="D31" s="172"/>
      <c r="E31" s="173"/>
      <c r="F31" s="71"/>
      <c r="G31" s="173"/>
      <c r="H31" s="174"/>
      <c r="I31" s="173"/>
      <c r="J31" s="71"/>
      <c r="K31" s="173"/>
    </row>
    <row r="32" spans="1:11" ht="12.75">
      <c r="A32" s="1">
        <f>IF(F32="","",VLOOKUP(F32,'データ参照用'!$M$1:$N$99,2,FALSE))</f>
      </c>
      <c r="B32" s="175"/>
      <c r="C32" s="171"/>
      <c r="D32" s="172"/>
      <c r="E32" s="173"/>
      <c r="F32" s="71"/>
      <c r="G32" s="173"/>
      <c r="H32" s="174"/>
      <c r="I32" s="173"/>
      <c r="J32" s="71"/>
      <c r="K32" s="173"/>
    </row>
    <row r="33" spans="1:11" ht="12.75">
      <c r="A33" s="1">
        <f>IF(F33="","",VLOOKUP(F33,'データ参照用'!$M$1:$N$99,2,FALSE))</f>
      </c>
      <c r="B33" s="175"/>
      <c r="C33" s="171"/>
      <c r="D33" s="172"/>
      <c r="E33" s="173"/>
      <c r="F33" s="71"/>
      <c r="G33" s="173"/>
      <c r="H33" s="174"/>
      <c r="I33" s="173"/>
      <c r="J33" s="71"/>
      <c r="K33" s="173"/>
    </row>
    <row r="34" spans="1:11" ht="12.75">
      <c r="A34" s="1">
        <f>IF(F34="","",VLOOKUP(F34,'データ参照用'!$M$1:$N$99,2,FALSE))</f>
      </c>
      <c r="B34" s="175"/>
      <c r="C34" s="171"/>
      <c r="D34" s="172"/>
      <c r="E34" s="173"/>
      <c r="F34" s="71"/>
      <c r="G34" s="173"/>
      <c r="H34" s="174"/>
      <c r="I34" s="173"/>
      <c r="J34" s="71"/>
      <c r="K34" s="173"/>
    </row>
    <row r="35" spans="1:11" ht="12.75">
      <c r="A35" s="1">
        <f>IF(F35="","",VLOOKUP(F35,'データ参照用'!$M$1:$N$99,2,FALSE))</f>
      </c>
      <c r="B35" s="175"/>
      <c r="C35" s="171"/>
      <c r="D35" s="172"/>
      <c r="E35" s="173"/>
      <c r="F35" s="71"/>
      <c r="G35" s="173"/>
      <c r="H35" s="174"/>
      <c r="I35" s="173"/>
      <c r="J35" s="71"/>
      <c r="K35" s="173"/>
    </row>
    <row r="36" spans="1:11" ht="12.75">
      <c r="A36" s="1">
        <f>IF(F36="","",VLOOKUP(F36,'データ参照用'!$M$1:$N$99,2,FALSE))</f>
      </c>
      <c r="B36" s="175"/>
      <c r="C36" s="171"/>
      <c r="D36" s="172"/>
      <c r="E36" s="173"/>
      <c r="F36" s="71"/>
      <c r="G36" s="173"/>
      <c r="H36" s="174"/>
      <c r="I36" s="173"/>
      <c r="J36" s="71"/>
      <c r="K36" s="173"/>
    </row>
    <row r="37" spans="1:11" ht="12.75">
      <c r="A37" s="1">
        <f>IF(F37="","",VLOOKUP(F37,'データ参照用'!$M$1:$N$99,2,FALSE))</f>
      </c>
      <c r="B37" s="175"/>
      <c r="C37" s="176"/>
      <c r="D37" s="177"/>
      <c r="E37" s="178"/>
      <c r="F37" s="179"/>
      <c r="G37" s="178"/>
      <c r="H37" s="180"/>
      <c r="I37" s="178"/>
      <c r="J37" s="179"/>
      <c r="K37" s="178"/>
    </row>
    <row r="38" spans="1:11" ht="12.75">
      <c r="A38" s="1">
        <f>IF(F38="","",VLOOKUP(F38,'データ参照用'!$M$1:$N$99,2,FALSE))</f>
      </c>
      <c r="B38" s="175"/>
      <c r="C38" s="176"/>
      <c r="D38" s="177"/>
      <c r="E38" s="178"/>
      <c r="F38" s="179"/>
      <c r="G38" s="178"/>
      <c r="H38" s="180"/>
      <c r="I38" s="178"/>
      <c r="J38" s="179"/>
      <c r="K38" s="178"/>
    </row>
    <row r="39" spans="1:11" ht="12.75">
      <c r="A39" s="1">
        <f>IF(F39="","",VLOOKUP(F39,'データ参照用'!$M$1:$N$99,2,FALSE))</f>
      </c>
      <c r="B39" s="175"/>
      <c r="C39" s="176"/>
      <c r="D39" s="177"/>
      <c r="E39" s="178"/>
      <c r="F39" s="179"/>
      <c r="G39" s="178"/>
      <c r="H39" s="180"/>
      <c r="I39" s="178"/>
      <c r="J39" s="179"/>
      <c r="K39" s="178"/>
    </row>
    <row r="40" spans="1:11" ht="12.75">
      <c r="A40" s="1">
        <f>IF(F40="","",VLOOKUP(F40,'データ参照用'!$M$1:$N$99,2,FALSE))</f>
      </c>
      <c r="B40" s="175"/>
      <c r="C40" s="176"/>
      <c r="D40" s="177"/>
      <c r="E40" s="178"/>
      <c r="F40" s="179"/>
      <c r="G40" s="178"/>
      <c r="H40" s="180"/>
      <c r="I40" s="178"/>
      <c r="J40" s="179"/>
      <c r="K40" s="178"/>
    </row>
    <row r="41" spans="1:11" ht="12.75">
      <c r="A41" s="1">
        <f>IF(F41="","",VLOOKUP(F41,'データ参照用'!$M$1:$N$99,2,FALSE))</f>
      </c>
      <c r="B41" s="175"/>
      <c r="C41" s="176"/>
      <c r="D41" s="177"/>
      <c r="E41" s="178"/>
      <c r="F41" s="179"/>
      <c r="G41" s="178"/>
      <c r="H41" s="180"/>
      <c r="I41" s="178"/>
      <c r="J41" s="179"/>
      <c r="K41" s="178"/>
    </row>
    <row r="42" spans="1:11" ht="12.75">
      <c r="A42" s="1">
        <f>IF(F42="","",VLOOKUP(F42,'データ参照用'!$M$1:$N$99,2,FALSE))</f>
      </c>
      <c r="B42" s="175"/>
      <c r="C42" s="176"/>
      <c r="D42" s="177"/>
      <c r="E42" s="178"/>
      <c r="F42" s="179"/>
      <c r="G42" s="178"/>
      <c r="H42" s="180"/>
      <c r="I42" s="178"/>
      <c r="J42" s="179"/>
      <c r="K42" s="178"/>
    </row>
    <row r="43" spans="1:11" ht="12.75">
      <c r="A43" s="1">
        <f>IF(F43="","",VLOOKUP(F43,'データ参照用'!$M$1:$N$99,2,FALSE))</f>
      </c>
      <c r="B43" s="175"/>
      <c r="C43" s="176"/>
      <c r="D43" s="177"/>
      <c r="E43" s="178"/>
      <c r="F43" s="179"/>
      <c r="G43" s="178"/>
      <c r="H43" s="180"/>
      <c r="I43" s="178"/>
      <c r="J43" s="179"/>
      <c r="K43" s="178"/>
    </row>
    <row r="44" spans="1:11" ht="12.75">
      <c r="A44" s="1">
        <f>IF(F44="","",VLOOKUP(F44,'データ参照用'!$M$1:$N$99,2,FALSE))</f>
      </c>
      <c r="B44" s="175"/>
      <c r="C44" s="176"/>
      <c r="D44" s="177"/>
      <c r="E44" s="178"/>
      <c r="F44" s="179"/>
      <c r="G44" s="178"/>
      <c r="H44" s="180"/>
      <c r="I44" s="178"/>
      <c r="J44" s="179"/>
      <c r="K44" s="178"/>
    </row>
  </sheetData>
  <sheetProtection selectLockedCells="1" selectUnlockedCells="1"/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4"/>
  <sheetViews>
    <sheetView workbookViewId="0" topLeftCell="A1">
      <selection activeCell="B21" sqref="B21"/>
    </sheetView>
  </sheetViews>
  <sheetFormatPr defaultColWidth="15.00390625" defaultRowHeight="17.25" customHeight="1"/>
  <cols>
    <col min="1" max="1" width="2.875" style="1" customWidth="1"/>
    <col min="2" max="2" width="9.00390625" style="162" customWidth="1"/>
    <col min="3" max="4" width="7.50390625" style="163" customWidth="1"/>
    <col min="5" max="5" width="7.50390625" style="162" customWidth="1"/>
    <col min="6" max="6" width="7.50390625" style="163" customWidth="1"/>
    <col min="7" max="9" width="7.50390625" style="1" customWidth="1"/>
    <col min="10" max="10" width="5.375" style="1" customWidth="1"/>
    <col min="11" max="11" width="6.375" style="1" customWidth="1"/>
    <col min="12" max="12" width="9.375" style="1" customWidth="1"/>
    <col min="13" max="13" width="15.375" style="1" customWidth="1"/>
    <col min="14" max="14" width="2.875" style="1" customWidth="1"/>
    <col min="15" max="15" width="13.75390625" style="25" customWidth="1"/>
    <col min="16" max="16" width="17.00390625" style="25" customWidth="1"/>
    <col min="17" max="16384" width="15.375" style="1" customWidth="1"/>
  </cols>
  <sheetData>
    <row r="1" spans="2:36" ht="17.25" customHeight="1">
      <c r="B1" s="3" t="s">
        <v>199</v>
      </c>
      <c r="C1" s="3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 t="s">
        <v>200</v>
      </c>
      <c r="P1" s="182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16" ht="17.25" customHeight="1">
      <c r="B2" s="183"/>
      <c r="C2" s="183"/>
      <c r="D2" s="183"/>
      <c r="E2" s="183"/>
      <c r="F2" s="183"/>
      <c r="G2" s="184" t="s">
        <v>201</v>
      </c>
      <c r="H2" s="184"/>
      <c r="I2" s="185"/>
      <c r="J2" s="185"/>
      <c r="K2" s="185"/>
      <c r="L2" s="185"/>
      <c r="M2" s="185"/>
      <c r="O2" s="186"/>
      <c r="P2" s="187"/>
    </row>
    <row r="3" spans="2:16" ht="17.25" customHeight="1">
      <c r="B3" s="188" t="s">
        <v>42</v>
      </c>
      <c r="C3" s="189" t="s">
        <v>43</v>
      </c>
      <c r="D3" s="190" t="s">
        <v>44</v>
      </c>
      <c r="E3" s="189" t="s">
        <v>143</v>
      </c>
      <c r="F3" s="189" t="s">
        <v>144</v>
      </c>
      <c r="G3" s="191" t="s">
        <v>145</v>
      </c>
      <c r="H3" s="192"/>
      <c r="I3" s="192"/>
      <c r="J3" s="193" t="s">
        <v>45</v>
      </c>
      <c r="K3" s="194"/>
      <c r="L3" s="194"/>
      <c r="M3" s="194"/>
      <c r="O3" s="195"/>
      <c r="P3" s="196"/>
    </row>
    <row r="4" spans="2:16" ht="17.25" customHeight="1">
      <c r="B4" s="197"/>
      <c r="C4" s="198">
        <f>IF(B4="","",VLOOKUP(B4,'特技'!C:K,3,FALSE))</f>
      </c>
      <c r="D4" s="199">
        <f>IF(B4="","",VLOOKUP(B4,'特技'!C:K,4,FALSE))</f>
      </c>
      <c r="E4" s="198">
        <f>IF(B4="","",VLOOKUP(B4,'特技'!C:K,5,FALSE))</f>
      </c>
      <c r="F4" s="198">
        <f>IF(B4="","",VLOOKUP(B4,'特技'!C:K,6,FALSE))</f>
      </c>
      <c r="G4" s="200">
        <f>IF(B4="","",VLOOKUP(B4,'特技'!C:K,7,FALSE))</f>
      </c>
      <c r="H4" s="201">
        <f>IF(B4="","",VLOOKUP(B4,'特技'!C:K,10,FALSE))</f>
      </c>
      <c r="I4" s="201"/>
      <c r="J4" s="201"/>
      <c r="K4" s="201"/>
      <c r="L4" s="201"/>
      <c r="M4" s="201"/>
      <c r="O4" s="195"/>
      <c r="P4" s="196"/>
    </row>
    <row r="5" spans="2:16" ht="17.25" customHeight="1">
      <c r="B5" s="197"/>
      <c r="C5" s="198">
        <f>IF(B5="","",VLOOKUP(B5,'特技'!C:K,3,FALSE))</f>
      </c>
      <c r="D5" s="199">
        <f>IF(B5="","",VLOOKUP(B5,'特技'!C:K,4,FALSE))</f>
      </c>
      <c r="E5" s="198">
        <f>IF(B5="","",VLOOKUP(B5,'特技'!C:K,5,FALSE))</f>
      </c>
      <c r="F5" s="198">
        <f>IF(B5="","",VLOOKUP(B5,'特技'!C:K,6,FALSE))</f>
      </c>
      <c r="G5" s="200">
        <f>IF(B5="","",VLOOKUP(B5,'特技'!C:K,7,FALSE))</f>
      </c>
      <c r="H5" s="201">
        <f>IF(B5="","",VLOOKUP(B5,'特技'!C:K,10,FALSE))</f>
      </c>
      <c r="I5" s="201"/>
      <c r="J5" s="201"/>
      <c r="K5" s="201"/>
      <c r="L5" s="201"/>
      <c r="M5" s="201"/>
      <c r="O5" s="195"/>
      <c r="P5" s="196"/>
    </row>
    <row r="6" spans="2:16" ht="17.25" customHeight="1">
      <c r="B6" s="197"/>
      <c r="C6" s="198">
        <f>IF(B6="","",VLOOKUP(B6,'特技'!C:K,3,FALSE))</f>
      </c>
      <c r="D6" s="199">
        <f>IF(B6="","",VLOOKUP(B6,'特技'!C:K,4,FALSE))</f>
      </c>
      <c r="E6" s="198">
        <f>IF(B6="","",VLOOKUP(B6,'特技'!C:K,5,FALSE))</f>
      </c>
      <c r="F6" s="198">
        <f>IF(B6="","",VLOOKUP(B6,'特技'!C:K,6,FALSE))</f>
      </c>
      <c r="G6" s="200">
        <f>IF(B6="","",VLOOKUP(B6,'特技'!C:K,7,FALSE))</f>
      </c>
      <c r="H6" s="201">
        <f>IF(B6="","",VLOOKUP(B6,'特技'!C:K,10,FALSE))</f>
      </c>
      <c r="I6" s="201"/>
      <c r="J6" s="201"/>
      <c r="K6" s="201"/>
      <c r="L6" s="201"/>
      <c r="M6" s="201"/>
      <c r="O6" s="195"/>
      <c r="P6" s="196"/>
    </row>
    <row r="7" spans="2:16" ht="17.25" customHeight="1">
      <c r="B7" s="197"/>
      <c r="C7" s="198">
        <f>IF(B7="","",VLOOKUP(B7,'特技'!C:K,3,FALSE))</f>
      </c>
      <c r="D7" s="199">
        <f>IF(B7="","",VLOOKUP(B7,'特技'!C:K,4,FALSE))</f>
      </c>
      <c r="E7" s="198">
        <f>IF(B7="","",VLOOKUP(B7,'特技'!C:K,5,FALSE))</f>
      </c>
      <c r="F7" s="198">
        <f>IF(B7="","",VLOOKUP(B7,'特技'!C:K,6,FALSE))</f>
      </c>
      <c r="G7" s="200">
        <f>IF(B7="","",VLOOKUP(B7,'特技'!C:K,7,FALSE))</f>
      </c>
      <c r="H7" s="201">
        <f>IF(B7="","",VLOOKUP(B7,'特技'!C:K,10,FALSE))</f>
      </c>
      <c r="I7" s="201"/>
      <c r="J7" s="201"/>
      <c r="K7" s="201"/>
      <c r="L7" s="201"/>
      <c r="M7" s="201"/>
      <c r="O7" s="195"/>
      <c r="P7" s="196"/>
    </row>
    <row r="8" spans="2:16" ht="17.25" customHeight="1">
      <c r="B8" s="197"/>
      <c r="C8" s="198">
        <f>IF(B8="","",VLOOKUP(B8,'特技'!C:K,3,FALSE))</f>
      </c>
      <c r="D8" s="199">
        <f>IF(B8="","",VLOOKUP(B8,'特技'!C:K,4,FALSE))</f>
      </c>
      <c r="E8" s="198">
        <f>IF(B8="","",VLOOKUP(B8,'特技'!C:K,5,FALSE))</f>
      </c>
      <c r="F8" s="198">
        <f>IF(B8="","",VLOOKUP(B8,'特技'!C:K,6,FALSE))</f>
      </c>
      <c r="G8" s="200">
        <f>IF(B8="","",VLOOKUP(B8,'特技'!C:K,7,FALSE))</f>
      </c>
      <c r="H8" s="201">
        <f>IF(B8="","",VLOOKUP(B8,'特技'!C:K,10,FALSE))</f>
      </c>
      <c r="I8" s="201"/>
      <c r="J8" s="201"/>
      <c r="K8" s="201"/>
      <c r="L8" s="201"/>
      <c r="M8" s="201"/>
      <c r="O8" s="195"/>
      <c r="P8" s="196"/>
    </row>
    <row r="9" spans="2:16" ht="17.25" customHeight="1">
      <c r="B9" s="197"/>
      <c r="C9" s="198">
        <f>IF(B9="","",VLOOKUP(B9,'特技'!C:K,3,FALSE))</f>
      </c>
      <c r="D9" s="199">
        <f>IF(B9="","",VLOOKUP(B9,'特技'!C:K,4,FALSE))</f>
      </c>
      <c r="E9" s="198">
        <f>IF(B9="","",VLOOKUP(B9,'特技'!C:K,5,FALSE))</f>
      </c>
      <c r="F9" s="198">
        <f>IF(B9="","",VLOOKUP(B9,'特技'!C:K,6,FALSE))</f>
      </c>
      <c r="G9" s="200">
        <f>IF(B9="","",VLOOKUP(B9,'特技'!C:K,7,FALSE))</f>
      </c>
      <c r="H9" s="201">
        <f>IF(B9="","",VLOOKUP(B9,'特技'!C:K,10,FALSE))</f>
      </c>
      <c r="I9" s="201"/>
      <c r="J9" s="201"/>
      <c r="K9" s="201"/>
      <c r="L9" s="201"/>
      <c r="M9" s="201"/>
      <c r="O9" s="195"/>
      <c r="P9" s="196"/>
    </row>
    <row r="10" spans="2:16" ht="17.25" customHeight="1">
      <c r="B10" s="197"/>
      <c r="C10" s="198">
        <f>IF(B10="","",VLOOKUP(B10,'特技'!C:K,3,FALSE))</f>
      </c>
      <c r="D10" s="199">
        <f>IF(B10="","",VLOOKUP(B10,'特技'!C:K,4,FALSE))</f>
      </c>
      <c r="E10" s="198">
        <f>IF(B10="","",VLOOKUP(B10,'特技'!C:K,5,FALSE))</f>
      </c>
      <c r="F10" s="198">
        <f>IF(B10="","",VLOOKUP(B10,'特技'!C:K,6,FALSE))</f>
      </c>
      <c r="G10" s="200">
        <f>IF(B10="","",VLOOKUP(B10,'特技'!C:K,7,FALSE))</f>
      </c>
      <c r="H10" s="201">
        <f>IF(B10="","",VLOOKUP(B10,'特技'!C:K,10,FALSE))</f>
      </c>
      <c r="I10" s="201"/>
      <c r="J10" s="201"/>
      <c r="K10" s="201"/>
      <c r="L10" s="201"/>
      <c r="M10" s="201"/>
      <c r="O10" s="195"/>
      <c r="P10" s="196"/>
    </row>
    <row r="11" spans="2:16" ht="17.25" customHeight="1">
      <c r="B11" s="197"/>
      <c r="C11" s="198">
        <f>IF(B11="","",VLOOKUP(B11,'特技'!C:K,3,FALSE))</f>
      </c>
      <c r="D11" s="199">
        <f>IF(B11="","",VLOOKUP(B11,'特技'!C:K,4,FALSE))</f>
      </c>
      <c r="E11" s="198">
        <f>IF(B11="","",VLOOKUP(B11,'特技'!C:K,5,FALSE))</f>
      </c>
      <c r="F11" s="198">
        <f>IF(B11="","",VLOOKUP(B11,'特技'!C:K,6,FALSE))</f>
      </c>
      <c r="G11" s="200">
        <f>IF(B11="","",VLOOKUP(B11,'特技'!C:K,7,FALSE))</f>
      </c>
      <c r="H11" s="201">
        <f>IF(B11="","",VLOOKUP(B11,'特技'!C:K,10,FALSE))</f>
      </c>
      <c r="I11" s="201"/>
      <c r="J11" s="201"/>
      <c r="K11" s="201"/>
      <c r="L11" s="201"/>
      <c r="M11" s="201"/>
      <c r="O11" s="195"/>
      <c r="P11" s="196"/>
    </row>
    <row r="12" spans="2:16" ht="17.25" customHeight="1">
      <c r="B12" s="197"/>
      <c r="C12" s="198">
        <f>IF(B12="","",VLOOKUP(B12,'特技'!C:K,3,FALSE))</f>
      </c>
      <c r="D12" s="199">
        <f>IF(B12="","",VLOOKUP(B12,'特技'!C:K,4,FALSE))</f>
      </c>
      <c r="E12" s="198">
        <f>IF(B12="","",VLOOKUP(B12,'特技'!C:K,5,FALSE))</f>
      </c>
      <c r="F12" s="198">
        <f>IF(B12="","",VLOOKUP(B12,'特技'!C:K,6,FALSE))</f>
      </c>
      <c r="G12" s="200">
        <f>IF(B12="","",VLOOKUP(B12,'特技'!C:K,7,FALSE))</f>
      </c>
      <c r="H12" s="201">
        <f>IF(B12="","",VLOOKUP(B12,'特技'!C:K,10,FALSE))</f>
      </c>
      <c r="I12" s="201"/>
      <c r="J12" s="201"/>
      <c r="K12" s="201"/>
      <c r="L12" s="201"/>
      <c r="M12" s="201"/>
      <c r="O12" s="195"/>
      <c r="P12" s="196"/>
    </row>
    <row r="13" spans="2:16" ht="17.25" customHeight="1">
      <c r="B13" s="197"/>
      <c r="C13" s="198">
        <f>IF(B13="","",VLOOKUP(B13,'特技'!C:K,3,FALSE))</f>
      </c>
      <c r="D13" s="199">
        <f>IF(B13="","",VLOOKUP(B13,'特技'!C:K,4,FALSE))</f>
      </c>
      <c r="E13" s="198">
        <f>IF(B13="","",VLOOKUP(B13,'特技'!C:K,5,FALSE))</f>
      </c>
      <c r="F13" s="198">
        <f>IF(B13="","",VLOOKUP(B13,'特技'!C:K,6,FALSE))</f>
      </c>
      <c r="G13" s="200">
        <f>IF(B13="","",VLOOKUP(B13,'特技'!C:K,7,FALSE))</f>
      </c>
      <c r="H13" s="201">
        <f>IF(B13="","",VLOOKUP(B13,'特技'!C:K,10,FALSE))</f>
      </c>
      <c r="I13" s="201"/>
      <c r="J13" s="201"/>
      <c r="K13" s="201"/>
      <c r="L13" s="201"/>
      <c r="M13" s="201"/>
      <c r="O13" s="195"/>
      <c r="P13" s="196"/>
    </row>
    <row r="14" spans="2:16" ht="17.25" customHeight="1">
      <c r="B14" s="197"/>
      <c r="C14" s="198">
        <f>IF(B14="","",VLOOKUP(B14,'特技'!C:K,3,FALSE))</f>
      </c>
      <c r="D14" s="199">
        <f>IF(B14="","",VLOOKUP(B14,'特技'!C:K,4,FALSE))</f>
      </c>
      <c r="E14" s="198">
        <f>IF(B14="","",VLOOKUP(B14,'特技'!C:K,5,FALSE))</f>
      </c>
      <c r="F14" s="198">
        <f>IF(B14="","",VLOOKUP(B14,'特技'!C:K,6,FALSE))</f>
      </c>
      <c r="G14" s="200">
        <f>IF(B14="","",VLOOKUP(B14,'特技'!C:K,7,FALSE))</f>
      </c>
      <c r="H14" s="201">
        <f>IF(B14="","",VLOOKUP(B14,'特技'!C:K,10,FALSE))</f>
      </c>
      <c r="I14" s="201"/>
      <c r="J14" s="201"/>
      <c r="K14" s="201"/>
      <c r="L14" s="201"/>
      <c r="M14" s="201"/>
      <c r="O14" s="195"/>
      <c r="P14" s="196"/>
    </row>
    <row r="15" spans="2:16" ht="17.25" customHeight="1">
      <c r="B15" s="197"/>
      <c r="C15" s="198">
        <f>IF(B15="","",VLOOKUP(B15,'特技'!C:K,3,FALSE))</f>
      </c>
      <c r="D15" s="199">
        <f>IF(B15="","",VLOOKUP(B15,'特技'!C:K,4,FALSE))</f>
      </c>
      <c r="E15" s="198">
        <f>IF(B15="","",VLOOKUP(B15,'特技'!C:K,5,FALSE))</f>
      </c>
      <c r="F15" s="198">
        <f>IF(B15="","",VLOOKUP(B15,'特技'!C:K,6,FALSE))</f>
      </c>
      <c r="G15" s="200">
        <f>IF(B15="","",VLOOKUP(B15,'特技'!C:K,7,FALSE))</f>
      </c>
      <c r="H15" s="202">
        <f>IF(B15="","",VLOOKUP(B15,'特技'!C:K,10,FALSE))</f>
      </c>
      <c r="I15" s="202"/>
      <c r="J15" s="202"/>
      <c r="K15" s="202"/>
      <c r="L15" s="202"/>
      <c r="M15" s="202"/>
      <c r="O15" s="195"/>
      <c r="P15" s="196"/>
    </row>
    <row r="16" spans="2:16" ht="17.25" customHeight="1">
      <c r="B16" s="203" t="s">
        <v>202</v>
      </c>
      <c r="C16" s="204"/>
      <c r="D16" s="203" t="s">
        <v>203</v>
      </c>
      <c r="E16" s="205"/>
      <c r="F16" s="206" t="s">
        <v>143</v>
      </c>
      <c r="G16" s="207"/>
      <c r="H16" s="208" t="s">
        <v>144</v>
      </c>
      <c r="I16" s="209"/>
      <c r="J16" s="210" t="s">
        <v>145</v>
      </c>
      <c r="K16" s="211"/>
      <c r="L16" s="212" t="s">
        <v>204</v>
      </c>
      <c r="M16" s="213"/>
      <c r="O16" s="195"/>
      <c r="P16" s="196"/>
    </row>
    <row r="17" spans="2:16" ht="17.25" customHeight="1">
      <c r="B17" s="214" t="s">
        <v>205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O17" s="195"/>
      <c r="P17" s="196"/>
    </row>
    <row r="18" spans="2:36" ht="17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5"/>
      <c r="P18" s="19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16"/>
      <c r="AJ18" s="216"/>
    </row>
    <row r="19" spans="2:16" ht="17.25" customHeight="1">
      <c r="B19" s="183"/>
      <c r="C19" s="183"/>
      <c r="D19" s="183"/>
      <c r="E19" s="183"/>
      <c r="F19" s="183"/>
      <c r="G19" s="184" t="s">
        <v>201</v>
      </c>
      <c r="H19" s="184"/>
      <c r="I19" s="185"/>
      <c r="J19" s="185"/>
      <c r="K19" s="185"/>
      <c r="L19" s="185"/>
      <c r="M19" s="185"/>
      <c r="O19" s="195"/>
      <c r="P19" s="196"/>
    </row>
    <row r="20" spans="2:16" ht="17.25" customHeight="1">
      <c r="B20" s="188" t="s">
        <v>42</v>
      </c>
      <c r="C20" s="189" t="s">
        <v>43</v>
      </c>
      <c r="D20" s="190" t="s">
        <v>44</v>
      </c>
      <c r="E20" s="189" t="s">
        <v>143</v>
      </c>
      <c r="F20" s="189" t="s">
        <v>144</v>
      </c>
      <c r="G20" s="191" t="s">
        <v>145</v>
      </c>
      <c r="H20" s="192"/>
      <c r="I20" s="192"/>
      <c r="J20" s="193" t="s">
        <v>45</v>
      </c>
      <c r="K20" s="194"/>
      <c r="L20" s="194"/>
      <c r="M20" s="194"/>
      <c r="O20" s="195"/>
      <c r="P20" s="196"/>
    </row>
    <row r="21" spans="2:16" ht="17.25" customHeight="1">
      <c r="B21" s="197"/>
      <c r="C21" s="198">
        <f>IF(B21="","",VLOOKUP(B21,'特技'!C:K,3,FALSE))</f>
      </c>
      <c r="D21" s="199">
        <f>IF(B21="","",VLOOKUP(B21,'特技'!C:K,4,FALSE))</f>
      </c>
      <c r="E21" s="198">
        <f>IF(B21="","",VLOOKUP(B21,'特技'!C:K,5,FALSE))</f>
      </c>
      <c r="F21" s="198">
        <f>IF(B21="","",VLOOKUP(B21,'特技'!C:K,6,FALSE))</f>
      </c>
      <c r="G21" s="200">
        <f>IF(B21="","",VLOOKUP(B21,'特技'!C:K,7,FALSE))</f>
      </c>
      <c r="H21" s="201">
        <f>IF(B21="","",VLOOKUP(B21,'特技'!C:K,10,FALSE))</f>
      </c>
      <c r="I21" s="201"/>
      <c r="J21" s="201"/>
      <c r="K21" s="201"/>
      <c r="L21" s="201"/>
      <c r="M21" s="201"/>
      <c r="O21" s="195"/>
      <c r="P21" s="196"/>
    </row>
    <row r="22" spans="2:16" ht="17.25" customHeight="1">
      <c r="B22" s="197"/>
      <c r="C22" s="198">
        <f>IF(B22="","",VLOOKUP(B22,'特技'!C:K,3,FALSE))</f>
      </c>
      <c r="D22" s="199">
        <f>IF(B22="","",VLOOKUP(B22,'特技'!C:K,4,FALSE))</f>
      </c>
      <c r="E22" s="198">
        <f>IF(B22="","",VLOOKUP(B22,'特技'!C:K,5,FALSE))</f>
      </c>
      <c r="F22" s="198">
        <f>IF(B22="","",VLOOKUP(B22,'特技'!C:K,6,FALSE))</f>
      </c>
      <c r="G22" s="200">
        <f>IF(B22="","",VLOOKUP(B22,'特技'!C:K,7,FALSE))</f>
      </c>
      <c r="H22" s="201">
        <f>IF(B22="","",VLOOKUP(B22,'特技'!C:K,10,FALSE))</f>
      </c>
      <c r="I22" s="201"/>
      <c r="J22" s="201"/>
      <c r="K22" s="201"/>
      <c r="L22" s="201"/>
      <c r="M22" s="201"/>
      <c r="O22" s="195"/>
      <c r="P22" s="196"/>
    </row>
    <row r="23" spans="2:16" ht="17.25" customHeight="1">
      <c r="B23" s="197"/>
      <c r="C23" s="198">
        <f>IF(B23="","",VLOOKUP(B23,'特技'!C:K,3,FALSE))</f>
      </c>
      <c r="D23" s="199">
        <f>IF(B23="","",VLOOKUP(B23,'特技'!C:K,4,FALSE))</f>
      </c>
      <c r="E23" s="198">
        <f>IF(B23="","",VLOOKUP(B23,'特技'!C:K,5,FALSE))</f>
      </c>
      <c r="F23" s="198">
        <f>IF(B23="","",VLOOKUP(B23,'特技'!C:K,6,FALSE))</f>
      </c>
      <c r="G23" s="200">
        <f>IF(B23="","",VLOOKUP(B23,'特技'!C:K,7,FALSE))</f>
      </c>
      <c r="H23" s="201">
        <f>IF(B23="","",VLOOKUP(B23,'特技'!C:K,10,FALSE))</f>
      </c>
      <c r="I23" s="201"/>
      <c r="J23" s="201"/>
      <c r="K23" s="201"/>
      <c r="L23" s="201"/>
      <c r="M23" s="201"/>
      <c r="O23" s="195"/>
      <c r="P23" s="196"/>
    </row>
    <row r="24" spans="2:16" ht="17.25" customHeight="1">
      <c r="B24" s="197"/>
      <c r="C24" s="198">
        <f>IF(B24="","",VLOOKUP(B24,'特技'!C:K,3,FALSE))</f>
      </c>
      <c r="D24" s="199">
        <f>IF(B24="","",VLOOKUP(B24,'特技'!C:K,4,FALSE))</f>
      </c>
      <c r="E24" s="198">
        <f>IF(B24="","",VLOOKUP(B24,'特技'!C:K,5,FALSE))</f>
      </c>
      <c r="F24" s="198">
        <f>IF(B24="","",VLOOKUP(B24,'特技'!C:K,6,FALSE))</f>
      </c>
      <c r="G24" s="200">
        <f>IF(B24="","",VLOOKUP(B24,'特技'!C:K,7,FALSE))</f>
      </c>
      <c r="H24" s="201">
        <f>IF(B24="","",VLOOKUP(B24,'特技'!C:K,10,FALSE))</f>
      </c>
      <c r="I24" s="201"/>
      <c r="J24" s="201"/>
      <c r="K24" s="201"/>
      <c r="L24" s="201"/>
      <c r="M24" s="201"/>
      <c r="O24" s="195"/>
      <c r="P24" s="196"/>
    </row>
    <row r="25" spans="2:16" ht="17.25" customHeight="1">
      <c r="B25" s="197"/>
      <c r="C25" s="198">
        <f>IF(B25="","",VLOOKUP(B25,'特技'!C:K,3,FALSE))</f>
      </c>
      <c r="D25" s="199">
        <f>IF(B25="","",VLOOKUP(B25,'特技'!C:K,4,FALSE))</f>
      </c>
      <c r="E25" s="198">
        <f>IF(B25="","",VLOOKUP(B25,'特技'!C:K,5,FALSE))</f>
      </c>
      <c r="F25" s="198">
        <f>IF(B25="","",VLOOKUP(B25,'特技'!C:K,6,FALSE))</f>
      </c>
      <c r="G25" s="200">
        <f>IF(B25="","",VLOOKUP(B25,'特技'!C:K,7,FALSE))</f>
      </c>
      <c r="H25" s="201">
        <f>IF(B25="","",VLOOKUP(B25,'特技'!C:K,10,FALSE))</f>
      </c>
      <c r="I25" s="201"/>
      <c r="J25" s="201"/>
      <c r="K25" s="201"/>
      <c r="L25" s="201"/>
      <c r="M25" s="201"/>
      <c r="O25" s="195"/>
      <c r="P25" s="196"/>
    </row>
    <row r="26" spans="2:16" ht="17.25" customHeight="1">
      <c r="B26" s="197"/>
      <c r="C26" s="198">
        <f>IF(B26="","",VLOOKUP(B26,'特技'!C:K,3,FALSE))</f>
      </c>
      <c r="D26" s="199">
        <f>IF(B26="","",VLOOKUP(B26,'特技'!C:K,4,FALSE))</f>
      </c>
      <c r="E26" s="198">
        <f>IF(B26="","",VLOOKUP(B26,'特技'!C:K,5,FALSE))</f>
      </c>
      <c r="F26" s="198">
        <f>IF(B26="","",VLOOKUP(B26,'特技'!C:K,6,FALSE))</f>
      </c>
      <c r="G26" s="200">
        <f>IF(B26="","",VLOOKUP(B26,'特技'!C:K,7,FALSE))</f>
      </c>
      <c r="H26" s="201">
        <f>IF(B26="","",VLOOKUP(B26,'特技'!C:K,10,FALSE))</f>
      </c>
      <c r="I26" s="201"/>
      <c r="J26" s="201"/>
      <c r="K26" s="201"/>
      <c r="L26" s="201"/>
      <c r="M26" s="201"/>
      <c r="O26" s="195"/>
      <c r="P26" s="196"/>
    </row>
    <row r="27" spans="2:16" ht="17.25" customHeight="1">
      <c r="B27" s="197"/>
      <c r="C27" s="198">
        <f>IF(B27="","",VLOOKUP(B27,'特技'!C:K,3,FALSE))</f>
      </c>
      <c r="D27" s="199">
        <f>IF(B27="","",VLOOKUP(B27,'特技'!C:K,4,FALSE))</f>
      </c>
      <c r="E27" s="198">
        <f>IF(B27="","",VLOOKUP(B27,'特技'!C:K,5,FALSE))</f>
      </c>
      <c r="F27" s="198">
        <f>IF(B27="","",VLOOKUP(B27,'特技'!C:K,6,FALSE))</f>
      </c>
      <c r="G27" s="200">
        <f>IF(B27="","",VLOOKUP(B27,'特技'!C:K,7,FALSE))</f>
      </c>
      <c r="H27" s="201">
        <f>IF(B27="","",VLOOKUP(B27,'特技'!C:K,10,FALSE))</f>
      </c>
      <c r="I27" s="201"/>
      <c r="J27" s="201"/>
      <c r="K27" s="201"/>
      <c r="L27" s="201"/>
      <c r="M27" s="201"/>
      <c r="O27" s="195"/>
      <c r="P27" s="196"/>
    </row>
    <row r="28" spans="2:16" ht="17.25" customHeight="1">
      <c r="B28" s="197"/>
      <c r="C28" s="198">
        <f>IF(B28="","",VLOOKUP(B28,'特技'!C:K,3,FALSE))</f>
      </c>
      <c r="D28" s="199">
        <f>IF(B28="","",VLOOKUP(B28,'特技'!C:K,4,FALSE))</f>
      </c>
      <c r="E28" s="198">
        <f>IF(B28="","",VLOOKUP(B28,'特技'!C:K,5,FALSE))</f>
      </c>
      <c r="F28" s="198">
        <f>IF(B28="","",VLOOKUP(B28,'特技'!C:K,6,FALSE))</f>
      </c>
      <c r="G28" s="200">
        <f>IF(B28="","",VLOOKUP(B28,'特技'!C:K,7,FALSE))</f>
      </c>
      <c r="H28" s="201">
        <f>IF(B28="","",VLOOKUP(B28,'特技'!C:K,10,FALSE))</f>
      </c>
      <c r="I28" s="201"/>
      <c r="J28" s="201"/>
      <c r="K28" s="201"/>
      <c r="L28" s="201"/>
      <c r="M28" s="201"/>
      <c r="O28" s="195"/>
      <c r="P28" s="196"/>
    </row>
    <row r="29" spans="2:16" ht="17.25" customHeight="1">
      <c r="B29" s="197"/>
      <c r="C29" s="198">
        <f>IF(B29="","",VLOOKUP(B29,'特技'!C:K,3,FALSE))</f>
      </c>
      <c r="D29" s="199">
        <f>IF(B29="","",VLOOKUP(B29,'特技'!C:K,4,FALSE))</f>
      </c>
      <c r="E29" s="198">
        <f>IF(B29="","",VLOOKUP(B29,'特技'!C:K,5,FALSE))</f>
      </c>
      <c r="F29" s="198">
        <f>IF(B29="","",VLOOKUP(B29,'特技'!C:K,6,FALSE))</f>
      </c>
      <c r="G29" s="200">
        <f>IF(B29="","",VLOOKUP(B29,'特技'!C:K,7,FALSE))</f>
      </c>
      <c r="H29" s="201">
        <f>IF(B29="","",VLOOKUP(B29,'特技'!C:K,10,FALSE))</f>
      </c>
      <c r="I29" s="201"/>
      <c r="J29" s="201"/>
      <c r="K29" s="201"/>
      <c r="L29" s="201"/>
      <c r="M29" s="201"/>
      <c r="O29" s="195"/>
      <c r="P29" s="196"/>
    </row>
    <row r="30" spans="2:16" ht="17.25" customHeight="1">
      <c r="B30" s="197"/>
      <c r="C30" s="198">
        <f>IF(B30="","",VLOOKUP(B30,'特技'!C:K,3,FALSE))</f>
      </c>
      <c r="D30" s="199">
        <f>IF(B30="","",VLOOKUP(B30,'特技'!C:K,4,FALSE))</f>
      </c>
      <c r="E30" s="198">
        <f>IF(B30="","",VLOOKUP(B30,'特技'!C:K,5,FALSE))</f>
      </c>
      <c r="F30" s="198">
        <f>IF(B30="","",VLOOKUP(B30,'特技'!C:K,6,FALSE))</f>
      </c>
      <c r="G30" s="200">
        <f>IF(B30="","",VLOOKUP(B30,'特技'!C:K,7,FALSE))</f>
      </c>
      <c r="H30" s="201">
        <f>IF(B30="","",VLOOKUP(B30,'特技'!C:K,10,FALSE))</f>
      </c>
      <c r="I30" s="201"/>
      <c r="J30" s="201"/>
      <c r="K30" s="201"/>
      <c r="L30" s="201"/>
      <c r="M30" s="201"/>
      <c r="O30" s="195"/>
      <c r="P30" s="196"/>
    </row>
    <row r="31" spans="2:16" ht="17.25" customHeight="1">
      <c r="B31" s="197"/>
      <c r="C31" s="198">
        <f>IF(B31="","",VLOOKUP(B31,'特技'!C:K,3,FALSE))</f>
      </c>
      <c r="D31" s="199">
        <f>IF(B31="","",VLOOKUP(B31,'特技'!C:K,4,FALSE))</f>
      </c>
      <c r="E31" s="198">
        <f>IF(B31="","",VLOOKUP(B31,'特技'!C:K,5,FALSE))</f>
      </c>
      <c r="F31" s="198">
        <f>IF(B31="","",VLOOKUP(B31,'特技'!C:K,6,FALSE))</f>
      </c>
      <c r="G31" s="200">
        <f>IF(B31="","",VLOOKUP(B31,'特技'!C:K,7,FALSE))</f>
      </c>
      <c r="H31" s="201">
        <f>IF(B31="","",VLOOKUP(B31,'特技'!C:K,10,FALSE))</f>
      </c>
      <c r="I31" s="201"/>
      <c r="J31" s="201"/>
      <c r="K31" s="201"/>
      <c r="L31" s="201"/>
      <c r="M31" s="201"/>
      <c r="O31" s="195"/>
      <c r="P31" s="196"/>
    </row>
    <row r="32" spans="2:16" ht="17.25" customHeight="1">
      <c r="B32" s="197"/>
      <c r="C32" s="198">
        <f>IF(B32="","",VLOOKUP(B32,'特技'!C:K,3,FALSE))</f>
      </c>
      <c r="D32" s="199">
        <f>IF(B32="","",VLOOKUP(B32,'特技'!C:K,4,FALSE))</f>
      </c>
      <c r="E32" s="198">
        <f>IF(B32="","",VLOOKUP(B32,'特技'!C:K,5,FALSE))</f>
      </c>
      <c r="F32" s="198">
        <f>IF(B32="","",VLOOKUP(B32,'特技'!C:K,6,FALSE))</f>
      </c>
      <c r="G32" s="200">
        <f>IF(B32="","",VLOOKUP(B32,'特技'!C:K,7,FALSE))</f>
      </c>
      <c r="H32" s="202">
        <f>IF(B32="","",VLOOKUP(B32,'特技'!C:K,10,FALSE))</f>
      </c>
      <c r="I32" s="202"/>
      <c r="J32" s="202"/>
      <c r="K32" s="202"/>
      <c r="L32" s="202"/>
      <c r="M32" s="202"/>
      <c r="O32" s="195"/>
      <c r="P32" s="196"/>
    </row>
    <row r="33" spans="2:16" ht="17.25" customHeight="1">
      <c r="B33" s="203" t="s">
        <v>202</v>
      </c>
      <c r="C33" s="204"/>
      <c r="D33" s="203" t="s">
        <v>203</v>
      </c>
      <c r="E33" s="205"/>
      <c r="F33" s="206" t="s">
        <v>143</v>
      </c>
      <c r="G33" s="207"/>
      <c r="H33" s="208" t="s">
        <v>144</v>
      </c>
      <c r="I33" s="209"/>
      <c r="J33" s="210" t="s">
        <v>145</v>
      </c>
      <c r="K33" s="211"/>
      <c r="L33" s="212" t="s">
        <v>204</v>
      </c>
      <c r="M33" s="213"/>
      <c r="O33" s="195"/>
      <c r="P33" s="196"/>
    </row>
    <row r="34" spans="2:16" ht="17.25" customHeight="1">
      <c r="B34" s="214" t="s">
        <v>205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O34" s="217"/>
      <c r="P34" s="218"/>
    </row>
  </sheetData>
  <sheetProtection selectLockedCells="1" selectUnlockedCells="1"/>
  <mergeCells count="32">
    <mergeCell ref="B2:F2"/>
    <mergeCell ref="G2:H2"/>
    <mergeCell ref="I2:M2"/>
    <mergeCell ref="H4:M4"/>
    <mergeCell ref="H5:M5"/>
    <mergeCell ref="H6:M6"/>
    <mergeCell ref="H7:M7"/>
    <mergeCell ref="H8:M8"/>
    <mergeCell ref="H9:M9"/>
    <mergeCell ref="H10:M10"/>
    <mergeCell ref="H11:M11"/>
    <mergeCell ref="H12:M12"/>
    <mergeCell ref="H13:M13"/>
    <mergeCell ref="H14:M14"/>
    <mergeCell ref="H15:M15"/>
    <mergeCell ref="C17:M17"/>
    <mergeCell ref="B19:F19"/>
    <mergeCell ref="G19:H19"/>
    <mergeCell ref="I19:M19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C34:M34"/>
  </mergeCells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3" sqref="C3"/>
    </sheetView>
  </sheetViews>
  <sheetFormatPr defaultColWidth="12.00390625" defaultRowHeight="13.5"/>
  <cols>
    <col min="1" max="1" width="18.25390625" style="219" customWidth="1"/>
    <col min="2" max="16384" width="11.625" style="219" customWidth="1"/>
  </cols>
  <sheetData>
    <row r="1" spans="1:3" ht="12.75">
      <c r="A1" s="220" t="s">
        <v>206</v>
      </c>
      <c r="B1" s="221">
        <v>50</v>
      </c>
      <c r="C1" s="219">
        <v>10</v>
      </c>
    </row>
    <row r="2" spans="1:3" ht="12.75">
      <c r="A2" s="220" t="s">
        <v>207</v>
      </c>
      <c r="B2" s="222">
        <f>B1-SUM(B4:B100)</f>
        <v>0</v>
      </c>
      <c r="C2" s="222">
        <f>C1-SUM(C4:C100)</f>
        <v>0</v>
      </c>
    </row>
    <row r="3" spans="1:3" ht="12.75">
      <c r="A3" s="220" t="s">
        <v>208</v>
      </c>
      <c r="B3" s="220" t="s">
        <v>209</v>
      </c>
      <c r="C3" s="220" t="s">
        <v>210</v>
      </c>
    </row>
    <row r="4" spans="1:2" ht="12.75">
      <c r="A4" s="219" t="str">
        <f>'印刷用'!CB4</f>
        <v>中流家庭</v>
      </c>
      <c r="B4" s="219">
        <v>1</v>
      </c>
    </row>
    <row r="5" ht="12.75">
      <c r="A5" s="219" t="str">
        <f>'印刷用'!B55</f>
        <v>ディノニクス型マシンザウルス</v>
      </c>
    </row>
    <row r="6" spans="1:2" ht="12.75">
      <c r="A6" s="219" t="str">
        <f>'印刷用'!B58</f>
        <v>ザウルスブレード</v>
      </c>
      <c r="B6" s="219">
        <v>12</v>
      </c>
    </row>
    <row r="7" spans="1:2" ht="12.75">
      <c r="A7" s="219">
        <f>'印刷用'!B61</f>
        <v>0</v>
      </c>
      <c r="B7" s="219">
        <v>0</v>
      </c>
    </row>
    <row r="8" spans="1:2" ht="12.75">
      <c r="A8" s="219" t="str">
        <f>'印刷用'!B64</f>
        <v>●グレネード</v>
      </c>
      <c r="B8" s="219">
        <v>1</v>
      </c>
    </row>
    <row r="9" spans="1:2" ht="12.75">
      <c r="A9" s="219">
        <f>'印刷用'!B67</f>
        <v>0</v>
      </c>
      <c r="B9" s="219">
        <v>0</v>
      </c>
    </row>
    <row r="10" spans="1:2" ht="12.75">
      <c r="A10" s="219" t="str">
        <f>'印刷用'!B70</f>
        <v>ウィングユニット</v>
      </c>
      <c r="B10" s="219">
        <v>10</v>
      </c>
    </row>
    <row r="11" spans="1:2" ht="12.75">
      <c r="A11" s="219" t="s">
        <v>52</v>
      </c>
      <c r="B11" s="219">
        <v>2</v>
      </c>
    </row>
    <row r="12" spans="1:2" ht="12.75">
      <c r="A12" s="219" t="s">
        <v>17</v>
      </c>
      <c r="B12" s="219">
        <v>2</v>
      </c>
    </row>
    <row r="13" spans="1:2" ht="12.75">
      <c r="A13" s="219" t="s">
        <v>211</v>
      </c>
      <c r="B13" s="219">
        <v>2</v>
      </c>
    </row>
    <row r="14" spans="1:2" ht="12.75">
      <c r="A14" s="219" t="s">
        <v>88</v>
      </c>
      <c r="B14" s="219">
        <v>10</v>
      </c>
    </row>
    <row r="15" spans="1:2" ht="12.75">
      <c r="A15" s="219" t="s">
        <v>93</v>
      </c>
      <c r="B15" s="219">
        <v>10</v>
      </c>
    </row>
    <row r="16" spans="1:3" ht="12.75">
      <c r="A16" s="219" t="s">
        <v>212</v>
      </c>
      <c r="C16" s="219">
        <v>5</v>
      </c>
    </row>
    <row r="17" spans="1:3" ht="12.75">
      <c r="A17" s="219" t="s">
        <v>212</v>
      </c>
      <c r="C17" s="219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2" sqref="H2"/>
    </sheetView>
  </sheetViews>
  <sheetFormatPr defaultColWidth="9.00390625" defaultRowHeight="13.5"/>
  <cols>
    <col min="1" max="1" width="22.875" style="0" customWidth="1"/>
    <col min="2" max="7" width="7.125" style="0" customWidth="1"/>
    <col min="8" max="8" width="7.125" style="223" customWidth="1"/>
    <col min="9" max="9" width="9.125" style="224" customWidth="1"/>
    <col min="10" max="10" width="5.25390625" style="225" customWidth="1"/>
    <col min="11" max="16384" width="9.00390625" style="226" customWidth="1"/>
  </cols>
  <sheetData>
    <row r="1" spans="1:9" s="226" customFormat="1" ht="12.75">
      <c r="A1" s="227" t="s">
        <v>213</v>
      </c>
      <c r="B1" s="228" t="s">
        <v>55</v>
      </c>
      <c r="C1" s="228" t="s">
        <v>56</v>
      </c>
      <c r="D1" s="228" t="s">
        <v>57</v>
      </c>
      <c r="E1" s="228" t="s">
        <v>58</v>
      </c>
      <c r="F1" s="228" t="s">
        <v>59</v>
      </c>
      <c r="G1" s="228" t="s">
        <v>60</v>
      </c>
      <c r="H1" s="229" t="s">
        <v>49</v>
      </c>
      <c r="I1" s="229" t="s">
        <v>214</v>
      </c>
    </row>
    <row r="2" spans="1:9" s="226" customFormat="1" ht="12.75">
      <c r="A2" s="230" t="s">
        <v>48</v>
      </c>
      <c r="B2" s="231">
        <f>IF(A2="",0,VLOOKUP(A2,'データ参照用'!A:H,2,FALSE))</f>
        <v>4</v>
      </c>
      <c r="C2" s="231">
        <f>IF(A2="",0,VLOOKUP(A2,'データ参照用'!A:H,3,FALSE))</f>
        <v>5</v>
      </c>
      <c r="D2" s="231">
        <f>IF(A2="",0,VLOOKUP(A2,'データ参照用'!A:H,4,FALSE))</f>
        <v>5</v>
      </c>
      <c r="E2" s="231">
        <f>IF(A2="",0,VLOOKUP(A2,'データ参照用'!A:H,5,FALSE))</f>
        <v>4</v>
      </c>
      <c r="F2" s="231">
        <f>IF(A2="",0,VLOOKUP(A2,'データ参照用'!A:H,6,FALSE))</f>
        <v>2</v>
      </c>
      <c r="G2" s="231">
        <f>IF(A2="",0,VLOOKUP(A2,'データ参照用'!A:H,7,FALSE))</f>
        <v>4</v>
      </c>
      <c r="H2" s="232" t="str">
        <f>IF(A2="",0,VLOOKUP(A2,'データ参照用'!A2:I70,8,FALSE))</f>
        <v>トール</v>
      </c>
      <c r="I2" s="231" t="str">
        <f>IF(A2="",0,VLOOKUP(A2,'データ参照用'!A2:I70,9,FALSE))</f>
        <v>MGR</v>
      </c>
    </row>
    <row r="3" spans="1:9" s="226" customFormat="1" ht="12.75">
      <c r="A3" s="230" t="s">
        <v>50</v>
      </c>
      <c r="B3" s="231">
        <f>IF(A3="",0,VLOOKUP(A3,'データ参照用'!A:H,2,FALSE))</f>
        <v>4</v>
      </c>
      <c r="C3" s="231">
        <f>IF(A3="",0,VLOOKUP(A3,'データ参照用'!A:H,3,FALSE))</f>
        <v>5</v>
      </c>
      <c r="D3" s="231">
        <f>IF(A3="",0,VLOOKUP(A3,'データ参照用'!A:H,4,FALSE))</f>
        <v>5</v>
      </c>
      <c r="E3" s="231">
        <f>IF(A3="",0,VLOOKUP(A3,'データ参照用'!A:H,5,FALSE))</f>
        <v>5</v>
      </c>
      <c r="F3" s="231">
        <f>IF(A3="",0,VLOOKUP(A3,'データ参照用'!A:H,6,FALSE))</f>
        <v>3</v>
      </c>
      <c r="G3" s="231">
        <f>IF(A3="",0,VLOOKUP(A3,'データ参照用'!A:H,7,FALSE))</f>
        <v>2</v>
      </c>
      <c r="H3" s="232" t="str">
        <f>IF(A3="",0,VLOOKUP(A3,'データ参照用'!A2:I70,8,FALSE))</f>
        <v>オーディン</v>
      </c>
      <c r="I3" s="233" t="str">
        <f>IF(A3="",0,VLOOKUP(A3,'データ参照用'!A2:I70,9,FALSE))</f>
        <v>MGR</v>
      </c>
    </row>
    <row r="4" spans="1:9" s="226" customFormat="1" ht="12.75">
      <c r="A4" s="230" t="s">
        <v>51</v>
      </c>
      <c r="B4" s="231">
        <f>IF(A4="",0,VLOOKUP(A4,'データ参照用'!A:H,2,FALSE))</f>
        <v>6</v>
      </c>
      <c r="C4" s="231">
        <f>IF(A4="",0,VLOOKUP(A4,'データ参照用'!A:H,3,FALSE))</f>
        <v>2</v>
      </c>
      <c r="D4" s="231">
        <f>IF(A4="",0,VLOOKUP(A4,'データ参照用'!A:H,4,FALSE))</f>
        <v>4</v>
      </c>
      <c r="E4" s="231">
        <f>IF(A4="",0,VLOOKUP(A4,'データ参照用'!A:H,5,FALSE))</f>
        <v>2</v>
      </c>
      <c r="F4" s="231">
        <f>IF(A4="",0,VLOOKUP(A4,'データ参照用'!A:H,6,FALSE))</f>
        <v>4</v>
      </c>
      <c r="G4" s="231">
        <f>IF(A4="",0,VLOOKUP(A4,'データ参照用'!A:H,7,FALSE))</f>
        <v>6</v>
      </c>
      <c r="H4" s="232" t="str">
        <f>IF(A4="",0,VLOOKUP(A4,'データ参照用'!A2:I70,8,FALSE))</f>
        <v>ニョルド</v>
      </c>
      <c r="I4" s="233">
        <f>IF(A4="",0,VLOOKUP(A4,'データ参照用'!A2:I70,9,FALSE))</f>
        <v>0</v>
      </c>
    </row>
    <row r="5" spans="1:10" ht="12.75">
      <c r="A5" s="234" t="s">
        <v>215</v>
      </c>
      <c r="B5" s="235">
        <f aca="true" t="shared" si="0" ref="B5:G5">SUM(B2:B4)</f>
        <v>14</v>
      </c>
      <c r="C5" s="235">
        <f t="shared" si="0"/>
        <v>12</v>
      </c>
      <c r="D5" s="235">
        <f t="shared" si="0"/>
        <v>14</v>
      </c>
      <c r="E5" s="235">
        <f t="shared" si="0"/>
        <v>11</v>
      </c>
      <c r="F5" s="235">
        <f t="shared" si="0"/>
        <v>9</v>
      </c>
      <c r="G5" s="235">
        <f t="shared" si="0"/>
        <v>12</v>
      </c>
      <c r="H5" s="236"/>
      <c r="J5" s="25"/>
    </row>
    <row r="6" spans="1:10" ht="12.75">
      <c r="A6" s="237" t="s">
        <v>66</v>
      </c>
      <c r="B6" s="238"/>
      <c r="C6" s="238"/>
      <c r="D6" s="238"/>
      <c r="E6" s="238">
        <v>1</v>
      </c>
      <c r="F6" s="238"/>
      <c r="G6" s="238"/>
      <c r="H6" s="25"/>
      <c r="J6" s="25"/>
    </row>
    <row r="7" spans="1:10" ht="12.75">
      <c r="A7" s="239" t="s">
        <v>216</v>
      </c>
      <c r="B7" s="240">
        <f aca="true" t="shared" si="1" ref="B7:G7">B5+B6</f>
        <v>14</v>
      </c>
      <c r="C7" s="240">
        <f t="shared" si="1"/>
        <v>12</v>
      </c>
      <c r="D7" s="240">
        <f t="shared" si="1"/>
        <v>14</v>
      </c>
      <c r="E7" s="240">
        <f t="shared" si="1"/>
        <v>12</v>
      </c>
      <c r="F7" s="240">
        <f t="shared" si="1"/>
        <v>9</v>
      </c>
      <c r="G7" s="240">
        <f t="shared" si="1"/>
        <v>12</v>
      </c>
      <c r="H7" s="25"/>
      <c r="J7" s="25"/>
    </row>
    <row r="8" spans="1:10" ht="12.75">
      <c r="A8" s="241" t="s">
        <v>217</v>
      </c>
      <c r="B8" s="238"/>
      <c r="C8" s="238"/>
      <c r="D8" s="238"/>
      <c r="E8" s="238"/>
      <c r="F8" s="238"/>
      <c r="G8" s="238"/>
      <c r="H8" s="25"/>
      <c r="J8" s="25"/>
    </row>
    <row r="9" spans="1:10" ht="12.75">
      <c r="A9" s="241" t="s">
        <v>218</v>
      </c>
      <c r="B9" s="238"/>
      <c r="C9" s="238"/>
      <c r="D9" s="238"/>
      <c r="E9" s="238"/>
      <c r="F9" s="238"/>
      <c r="G9" s="238"/>
      <c r="J9" s="242"/>
    </row>
    <row r="10" spans="1:7" ht="12.75">
      <c r="A10" s="239" t="s">
        <v>219</v>
      </c>
      <c r="B10" s="240">
        <f aca="true" t="shared" si="2" ref="B10:G10">SUM(B7:B9)</f>
        <v>14</v>
      </c>
      <c r="C10" s="240">
        <f t="shared" si="2"/>
        <v>12</v>
      </c>
      <c r="D10" s="240">
        <f t="shared" si="2"/>
        <v>14</v>
      </c>
      <c r="E10" s="240">
        <f t="shared" si="2"/>
        <v>12</v>
      </c>
      <c r="F10" s="240">
        <f t="shared" si="2"/>
        <v>9</v>
      </c>
      <c r="G10" s="240">
        <f t="shared" si="2"/>
        <v>12</v>
      </c>
    </row>
    <row r="11" spans="1:10" ht="12.75">
      <c r="A11" s="239" t="s">
        <v>220</v>
      </c>
      <c r="B11" s="240">
        <f aca="true" t="shared" si="3" ref="B11:G11">INT(B10/3)</f>
        <v>4</v>
      </c>
      <c r="C11" s="240">
        <f t="shared" si="3"/>
        <v>4</v>
      </c>
      <c r="D11" s="240">
        <f t="shared" si="3"/>
        <v>4</v>
      </c>
      <c r="E11" s="240">
        <f t="shared" si="3"/>
        <v>4</v>
      </c>
      <c r="F11" s="240">
        <f t="shared" si="3"/>
        <v>3</v>
      </c>
      <c r="G11" s="240">
        <f t="shared" si="3"/>
        <v>4</v>
      </c>
      <c r="H11" s="25"/>
      <c r="J11" s="25"/>
    </row>
    <row r="12" spans="1:10" ht="12.75">
      <c r="A12" s="236"/>
      <c r="B12" s="243"/>
      <c r="C12" s="243"/>
      <c r="D12" s="243"/>
      <c r="E12" s="243"/>
      <c r="F12" s="243"/>
      <c r="G12" s="243"/>
      <c r="H12" s="236"/>
      <c r="J12" s="236"/>
    </row>
  </sheetData>
  <sheetProtection sheet="1"/>
  <printOptions/>
  <pageMargins left="0.39375" right="0.39375" top="0.39375" bottom="0.39375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M23" sqref="M23"/>
    </sheetView>
  </sheetViews>
  <sheetFormatPr defaultColWidth="9.00390625" defaultRowHeight="13.5"/>
  <cols>
    <col min="1" max="1" width="22.875" style="226" customWidth="1"/>
    <col min="2" max="7" width="5.25390625" style="226" customWidth="1"/>
    <col min="8" max="8" width="13.00390625" style="226" customWidth="1"/>
    <col min="9" max="9" width="8.625" style="226" customWidth="1"/>
    <col min="10" max="10" width="11.375" style="226" customWidth="1"/>
    <col min="11" max="11" width="11.00390625" style="226" customWidth="1"/>
    <col min="13" max="13" width="13.625" style="0" customWidth="1"/>
  </cols>
  <sheetData>
    <row r="1" spans="1:14" s="226" customFormat="1" ht="12.75">
      <c r="A1" s="244" t="s">
        <v>42</v>
      </c>
      <c r="B1" s="228" t="s">
        <v>55</v>
      </c>
      <c r="C1" s="228" t="s">
        <v>56</v>
      </c>
      <c r="D1" s="228" t="s">
        <v>57</v>
      </c>
      <c r="E1" s="228" t="s">
        <v>58</v>
      </c>
      <c r="F1" s="228" t="s">
        <v>59</v>
      </c>
      <c r="G1" s="228" t="s">
        <v>60</v>
      </c>
      <c r="H1" s="229" t="s">
        <v>49</v>
      </c>
      <c r="I1" s="229" t="s">
        <v>214</v>
      </c>
      <c r="J1" s="228" t="s">
        <v>43</v>
      </c>
      <c r="K1" s="229" t="s">
        <v>221</v>
      </c>
      <c r="M1" s="245" t="s">
        <v>222</v>
      </c>
      <c r="N1" s="245" t="s">
        <v>223</v>
      </c>
    </row>
    <row r="2" spans="1:14" s="226" customFormat="1" ht="12.75">
      <c r="A2" s="246" t="s">
        <v>48</v>
      </c>
      <c r="B2" s="247">
        <v>4</v>
      </c>
      <c r="C2" s="248">
        <v>5</v>
      </c>
      <c r="D2" s="248">
        <v>5</v>
      </c>
      <c r="E2" s="248">
        <v>4</v>
      </c>
      <c r="F2" s="248">
        <v>2</v>
      </c>
      <c r="G2" s="249">
        <v>4</v>
      </c>
      <c r="H2" s="250" t="s">
        <v>224</v>
      </c>
      <c r="I2" s="251" t="s">
        <v>225</v>
      </c>
      <c r="J2" s="252" t="s">
        <v>226</v>
      </c>
      <c r="K2" s="253">
        <f aca="true" t="shared" si="0" ref="K2:K33">B2+C2+D2+E2+F2+G2</f>
        <v>24</v>
      </c>
      <c r="M2" s="254" t="s">
        <v>146</v>
      </c>
      <c r="N2" s="254">
        <v>0</v>
      </c>
    </row>
    <row r="3" spans="1:14" s="226" customFormat="1" ht="12.75">
      <c r="A3" s="255" t="s">
        <v>227</v>
      </c>
      <c r="B3" s="256">
        <v>2</v>
      </c>
      <c r="C3" s="257">
        <v>5</v>
      </c>
      <c r="D3" s="257">
        <v>3</v>
      </c>
      <c r="E3" s="257">
        <v>5</v>
      </c>
      <c r="F3" s="257">
        <v>5</v>
      </c>
      <c r="G3" s="258">
        <v>4</v>
      </c>
      <c r="H3" s="259" t="s">
        <v>228</v>
      </c>
      <c r="I3" s="251" t="s">
        <v>225</v>
      </c>
      <c r="J3" s="233" t="s">
        <v>226</v>
      </c>
      <c r="K3" s="260">
        <f t="shared" si="0"/>
        <v>24</v>
      </c>
      <c r="M3" s="254" t="s">
        <v>229</v>
      </c>
      <c r="N3" s="254">
        <v>1</v>
      </c>
    </row>
    <row r="4" spans="1:14" s="226" customFormat="1" ht="12.75">
      <c r="A4" s="255" t="s">
        <v>50</v>
      </c>
      <c r="B4" s="256">
        <v>4</v>
      </c>
      <c r="C4" s="257">
        <v>5</v>
      </c>
      <c r="D4" s="257">
        <v>5</v>
      </c>
      <c r="E4" s="257">
        <v>5</v>
      </c>
      <c r="F4" s="257">
        <v>3</v>
      </c>
      <c r="G4" s="258">
        <v>2</v>
      </c>
      <c r="H4" s="259" t="s">
        <v>230</v>
      </c>
      <c r="I4" s="251" t="s">
        <v>225</v>
      </c>
      <c r="J4" s="233" t="s">
        <v>226</v>
      </c>
      <c r="K4" s="260">
        <f t="shared" si="0"/>
        <v>24</v>
      </c>
      <c r="M4" s="254" t="s">
        <v>231</v>
      </c>
      <c r="N4" s="254">
        <v>1</v>
      </c>
    </row>
    <row r="5" spans="1:14" s="226" customFormat="1" ht="12.75">
      <c r="A5" s="261" t="s">
        <v>232</v>
      </c>
      <c r="B5" s="262">
        <v>4</v>
      </c>
      <c r="C5" s="263">
        <v>5</v>
      </c>
      <c r="D5" s="263">
        <v>5</v>
      </c>
      <c r="E5" s="263">
        <v>3</v>
      </c>
      <c r="F5" s="263">
        <v>3</v>
      </c>
      <c r="G5" s="264">
        <v>4</v>
      </c>
      <c r="H5" s="265"/>
      <c r="I5" s="266" t="s">
        <v>225</v>
      </c>
      <c r="J5" s="267" t="s">
        <v>173</v>
      </c>
      <c r="K5" s="268">
        <f t="shared" si="0"/>
        <v>24</v>
      </c>
      <c r="M5" s="254" t="s">
        <v>170</v>
      </c>
      <c r="N5" s="254">
        <v>2</v>
      </c>
    </row>
    <row r="6" spans="1:14" s="226" customFormat="1" ht="12.75">
      <c r="A6" s="261" t="s">
        <v>233</v>
      </c>
      <c r="B6" s="262">
        <v>6</v>
      </c>
      <c r="C6" s="263">
        <v>5</v>
      </c>
      <c r="D6" s="263">
        <v>5</v>
      </c>
      <c r="E6" s="263">
        <v>2</v>
      </c>
      <c r="F6" s="263">
        <v>3</v>
      </c>
      <c r="G6" s="264">
        <v>3</v>
      </c>
      <c r="H6" s="265"/>
      <c r="I6" s="266" t="s">
        <v>225</v>
      </c>
      <c r="J6" s="267" t="s">
        <v>173</v>
      </c>
      <c r="K6" s="268">
        <f t="shared" si="0"/>
        <v>24</v>
      </c>
      <c r="M6" s="254" t="s">
        <v>234</v>
      </c>
      <c r="N6" s="254">
        <v>2</v>
      </c>
    </row>
    <row r="7" spans="1:14" s="226" customFormat="1" ht="12.75">
      <c r="A7" s="261" t="s">
        <v>235</v>
      </c>
      <c r="B7" s="262">
        <v>5</v>
      </c>
      <c r="C7" s="263">
        <v>5</v>
      </c>
      <c r="D7" s="263">
        <v>5</v>
      </c>
      <c r="E7" s="263">
        <v>2</v>
      </c>
      <c r="F7" s="263">
        <v>3</v>
      </c>
      <c r="G7" s="264">
        <v>4</v>
      </c>
      <c r="H7" s="265"/>
      <c r="I7" s="269" t="s">
        <v>225</v>
      </c>
      <c r="J7" s="267" t="s">
        <v>173</v>
      </c>
      <c r="K7" s="268">
        <f t="shared" si="0"/>
        <v>24</v>
      </c>
      <c r="M7" s="172" t="s">
        <v>236</v>
      </c>
      <c r="N7" s="172">
        <v>3</v>
      </c>
    </row>
    <row r="8" spans="1:14" s="226" customFormat="1" ht="12.75">
      <c r="A8" s="255" t="s">
        <v>237</v>
      </c>
      <c r="B8" s="256">
        <v>2</v>
      </c>
      <c r="C8" s="257">
        <v>3</v>
      </c>
      <c r="D8" s="257">
        <v>5</v>
      </c>
      <c r="E8" s="257">
        <v>6</v>
      </c>
      <c r="F8" s="257">
        <v>4</v>
      </c>
      <c r="G8" s="258">
        <v>4</v>
      </c>
      <c r="H8" s="259"/>
      <c r="I8" s="270" t="s">
        <v>225</v>
      </c>
      <c r="J8" s="231" t="s">
        <v>173</v>
      </c>
      <c r="K8" s="260">
        <f t="shared" si="0"/>
        <v>24</v>
      </c>
      <c r="M8" s="172" t="s">
        <v>238</v>
      </c>
      <c r="N8" s="172">
        <v>3</v>
      </c>
    </row>
    <row r="9" spans="1:14" s="226" customFormat="1" ht="12.75">
      <c r="A9" s="255" t="s">
        <v>239</v>
      </c>
      <c r="B9" s="256">
        <v>3</v>
      </c>
      <c r="C9" s="257">
        <v>5</v>
      </c>
      <c r="D9" s="257">
        <v>5</v>
      </c>
      <c r="E9" s="257">
        <v>4</v>
      </c>
      <c r="F9" s="257">
        <v>3</v>
      </c>
      <c r="G9" s="258">
        <v>4</v>
      </c>
      <c r="H9" s="259"/>
      <c r="I9" s="270" t="s">
        <v>225</v>
      </c>
      <c r="J9" s="231" t="s">
        <v>173</v>
      </c>
      <c r="K9" s="260">
        <f t="shared" si="0"/>
        <v>24</v>
      </c>
      <c r="M9" s="254" t="s">
        <v>90</v>
      </c>
      <c r="N9" s="254">
        <v>4</v>
      </c>
    </row>
    <row r="10" spans="1:14" s="226" customFormat="1" ht="12.75">
      <c r="A10" s="255" t="s">
        <v>240</v>
      </c>
      <c r="B10" s="256">
        <v>5</v>
      </c>
      <c r="C10" s="257">
        <v>4</v>
      </c>
      <c r="D10" s="257">
        <v>3</v>
      </c>
      <c r="E10" s="257">
        <v>4</v>
      </c>
      <c r="F10" s="257">
        <v>4</v>
      </c>
      <c r="G10" s="258">
        <v>4</v>
      </c>
      <c r="H10" s="259"/>
      <c r="I10" s="270" t="s">
        <v>225</v>
      </c>
      <c r="J10" s="231" t="s">
        <v>173</v>
      </c>
      <c r="K10" s="260">
        <f t="shared" si="0"/>
        <v>24</v>
      </c>
      <c r="M10" s="254" t="s">
        <v>241</v>
      </c>
      <c r="N10" s="254">
        <v>4</v>
      </c>
    </row>
    <row r="11" spans="1:14" s="226" customFormat="1" ht="12.75">
      <c r="A11" s="261" t="s">
        <v>242</v>
      </c>
      <c r="B11" s="262">
        <v>2</v>
      </c>
      <c r="C11" s="263">
        <v>6</v>
      </c>
      <c r="D11" s="263">
        <v>6</v>
      </c>
      <c r="E11" s="263">
        <v>4</v>
      </c>
      <c r="F11" s="263">
        <v>2</v>
      </c>
      <c r="G11" s="264">
        <v>4</v>
      </c>
      <c r="H11" s="265"/>
      <c r="I11" s="269" t="s">
        <v>225</v>
      </c>
      <c r="J11" s="267" t="s">
        <v>173</v>
      </c>
      <c r="K11" s="268">
        <f t="shared" si="0"/>
        <v>24</v>
      </c>
      <c r="M11" s="254" t="s">
        <v>184</v>
      </c>
      <c r="N11" s="254">
        <v>5</v>
      </c>
    </row>
    <row r="12" spans="1:14" s="226" customFormat="1" ht="12.75">
      <c r="A12" s="261" t="s">
        <v>243</v>
      </c>
      <c r="B12" s="262">
        <v>3</v>
      </c>
      <c r="C12" s="263">
        <v>4</v>
      </c>
      <c r="D12" s="263">
        <v>3</v>
      </c>
      <c r="E12" s="263">
        <v>5</v>
      </c>
      <c r="F12" s="263">
        <v>4</v>
      </c>
      <c r="G12" s="264">
        <v>5</v>
      </c>
      <c r="H12" s="265"/>
      <c r="I12" s="269" t="s">
        <v>225</v>
      </c>
      <c r="J12" s="267" t="s">
        <v>173</v>
      </c>
      <c r="K12" s="268">
        <f t="shared" si="0"/>
        <v>24</v>
      </c>
      <c r="M12" s="254" t="s">
        <v>244</v>
      </c>
      <c r="N12" s="254">
        <v>5</v>
      </c>
    </row>
    <row r="13" spans="1:14" s="226" customFormat="1" ht="12.75">
      <c r="A13" s="261" t="s">
        <v>245</v>
      </c>
      <c r="B13" s="262">
        <v>3</v>
      </c>
      <c r="C13" s="263">
        <v>5</v>
      </c>
      <c r="D13" s="263">
        <v>6</v>
      </c>
      <c r="E13" s="263">
        <v>2</v>
      </c>
      <c r="F13" s="263">
        <v>2</v>
      </c>
      <c r="G13" s="264">
        <v>6</v>
      </c>
      <c r="H13" s="265"/>
      <c r="I13" s="269" t="s">
        <v>246</v>
      </c>
      <c r="J13" s="267" t="s">
        <v>173</v>
      </c>
      <c r="K13" s="268">
        <f>B13+C13+D13+E13+F13+G13</f>
        <v>24</v>
      </c>
      <c r="M13" s="172" t="s">
        <v>247</v>
      </c>
      <c r="N13" s="172">
        <v>6</v>
      </c>
    </row>
    <row r="14" spans="1:14" s="226" customFormat="1" ht="12.75">
      <c r="A14" s="261" t="s">
        <v>248</v>
      </c>
      <c r="B14" s="262">
        <v>4</v>
      </c>
      <c r="C14" s="263">
        <v>3</v>
      </c>
      <c r="D14" s="263">
        <v>6</v>
      </c>
      <c r="E14" s="263">
        <v>5</v>
      </c>
      <c r="F14" s="263">
        <v>2</v>
      </c>
      <c r="G14" s="264">
        <v>4</v>
      </c>
      <c r="H14" s="265"/>
      <c r="I14" s="269" t="s">
        <v>249</v>
      </c>
      <c r="J14" s="267" t="s">
        <v>173</v>
      </c>
      <c r="K14" s="268">
        <f>B14+C14+D14+E14+F14+G14</f>
        <v>24</v>
      </c>
      <c r="M14" s="172" t="s">
        <v>250</v>
      </c>
      <c r="N14" s="172">
        <v>6</v>
      </c>
    </row>
    <row r="15" spans="1:14" s="226" customFormat="1" ht="12.75">
      <c r="A15" s="255" t="s">
        <v>251</v>
      </c>
      <c r="B15" s="256">
        <v>3</v>
      </c>
      <c r="C15" s="257">
        <v>5</v>
      </c>
      <c r="D15" s="257">
        <v>5</v>
      </c>
      <c r="E15" s="257">
        <v>5</v>
      </c>
      <c r="F15" s="257">
        <v>3</v>
      </c>
      <c r="G15" s="258">
        <v>3</v>
      </c>
      <c r="H15" s="259"/>
      <c r="I15" s="270" t="s">
        <v>249</v>
      </c>
      <c r="J15" s="231" t="s">
        <v>173</v>
      </c>
      <c r="K15" s="260">
        <f>B15+C15+D15+E15+F15+G15</f>
        <v>24</v>
      </c>
      <c r="M15" s="172" t="s">
        <v>252</v>
      </c>
      <c r="N15" s="172">
        <v>7</v>
      </c>
    </row>
    <row r="16" spans="1:14" s="226" customFormat="1" ht="12.75">
      <c r="A16" s="255" t="s">
        <v>253</v>
      </c>
      <c r="B16" s="256">
        <v>3</v>
      </c>
      <c r="C16" s="257">
        <v>5</v>
      </c>
      <c r="D16" s="257">
        <v>6</v>
      </c>
      <c r="E16" s="257">
        <v>5</v>
      </c>
      <c r="F16" s="257">
        <v>3</v>
      </c>
      <c r="G16" s="258">
        <v>2</v>
      </c>
      <c r="H16" s="259"/>
      <c r="I16" s="270"/>
      <c r="J16" s="231" t="s">
        <v>173</v>
      </c>
      <c r="K16" s="260">
        <f t="shared" si="0"/>
        <v>24</v>
      </c>
      <c r="M16" s="172" t="s">
        <v>157</v>
      </c>
      <c r="N16" s="172">
        <v>7</v>
      </c>
    </row>
    <row r="17" spans="1:14" s="226" customFormat="1" ht="12.75">
      <c r="A17" s="261" t="s">
        <v>254</v>
      </c>
      <c r="B17" s="262">
        <v>6</v>
      </c>
      <c r="C17" s="263">
        <v>4</v>
      </c>
      <c r="D17" s="263">
        <v>4</v>
      </c>
      <c r="E17" s="263">
        <v>4</v>
      </c>
      <c r="F17" s="263">
        <v>2</v>
      </c>
      <c r="G17" s="264">
        <v>4</v>
      </c>
      <c r="H17" s="265"/>
      <c r="I17" s="269" t="s">
        <v>255</v>
      </c>
      <c r="J17" s="267" t="s">
        <v>173</v>
      </c>
      <c r="K17" s="268">
        <f t="shared" si="0"/>
        <v>24</v>
      </c>
      <c r="M17" s="254" t="s">
        <v>256</v>
      </c>
      <c r="N17" s="254">
        <v>8</v>
      </c>
    </row>
    <row r="18" spans="1:14" s="226" customFormat="1" ht="12.75">
      <c r="A18" s="261" t="s">
        <v>51</v>
      </c>
      <c r="B18" s="262">
        <v>6</v>
      </c>
      <c r="C18" s="263">
        <v>2</v>
      </c>
      <c r="D18" s="263">
        <v>4</v>
      </c>
      <c r="E18" s="263">
        <v>2</v>
      </c>
      <c r="F18" s="263">
        <v>4</v>
      </c>
      <c r="G18" s="264">
        <v>6</v>
      </c>
      <c r="H18" s="271" t="s">
        <v>257</v>
      </c>
      <c r="I18" s="269"/>
      <c r="J18" s="267" t="s">
        <v>173</v>
      </c>
      <c r="K18" s="268">
        <f t="shared" si="0"/>
        <v>24</v>
      </c>
      <c r="M18" s="172" t="s">
        <v>258</v>
      </c>
      <c r="N18" s="172">
        <v>9</v>
      </c>
    </row>
    <row r="19" spans="1:14" s="226" customFormat="1" ht="12.75">
      <c r="A19" s="261" t="s">
        <v>259</v>
      </c>
      <c r="B19" s="262">
        <v>1</v>
      </c>
      <c r="C19" s="263">
        <v>5</v>
      </c>
      <c r="D19" s="263">
        <v>5</v>
      </c>
      <c r="E19" s="263">
        <v>5</v>
      </c>
      <c r="F19" s="263">
        <v>2</v>
      </c>
      <c r="G19" s="264">
        <v>6</v>
      </c>
      <c r="H19" s="265"/>
      <c r="I19" s="269" t="s">
        <v>255</v>
      </c>
      <c r="J19" s="267" t="s">
        <v>173</v>
      </c>
      <c r="K19" s="268">
        <f t="shared" si="0"/>
        <v>24</v>
      </c>
      <c r="M19" s="172" t="s">
        <v>260</v>
      </c>
      <c r="N19" s="172">
        <v>9</v>
      </c>
    </row>
    <row r="20" spans="1:14" s="226" customFormat="1" ht="12.75">
      <c r="A20" s="255"/>
      <c r="B20" s="256"/>
      <c r="C20" s="257"/>
      <c r="D20" s="257"/>
      <c r="E20" s="257"/>
      <c r="F20" s="257"/>
      <c r="G20" s="258"/>
      <c r="H20" s="272"/>
      <c r="I20" s="232"/>
      <c r="J20" s="231" t="s">
        <v>173</v>
      </c>
      <c r="K20" s="255">
        <f t="shared" si="0"/>
        <v>0</v>
      </c>
      <c r="M20" s="172" t="s">
        <v>261</v>
      </c>
      <c r="N20" s="172">
        <v>10</v>
      </c>
    </row>
    <row r="21" spans="1:14" s="226" customFormat="1" ht="12.75">
      <c r="A21" s="255"/>
      <c r="B21" s="256"/>
      <c r="C21" s="257"/>
      <c r="D21" s="257"/>
      <c r="E21" s="257"/>
      <c r="F21" s="257"/>
      <c r="G21" s="258"/>
      <c r="H21" s="272"/>
      <c r="I21" s="232"/>
      <c r="J21" s="231" t="s">
        <v>173</v>
      </c>
      <c r="K21" s="255">
        <f t="shared" si="0"/>
        <v>0</v>
      </c>
      <c r="M21" s="172" t="s">
        <v>163</v>
      </c>
      <c r="N21" s="172">
        <v>10</v>
      </c>
    </row>
    <row r="22" spans="1:14" s="226" customFormat="1" ht="12.75">
      <c r="A22" s="255"/>
      <c r="B22" s="256"/>
      <c r="C22" s="257"/>
      <c r="D22" s="257"/>
      <c r="E22" s="257"/>
      <c r="F22" s="257"/>
      <c r="G22" s="258"/>
      <c r="H22" s="272"/>
      <c r="I22" s="232"/>
      <c r="J22" s="231" t="s">
        <v>173</v>
      </c>
      <c r="K22" s="255">
        <f t="shared" si="0"/>
        <v>0</v>
      </c>
      <c r="M22" s="172" t="s">
        <v>262</v>
      </c>
      <c r="N22" s="172">
        <v>11</v>
      </c>
    </row>
    <row r="23" spans="1:14" s="226" customFormat="1" ht="12.75">
      <c r="A23" s="273"/>
      <c r="B23" s="274"/>
      <c r="C23" s="275"/>
      <c r="D23" s="275"/>
      <c r="E23" s="275"/>
      <c r="F23" s="275"/>
      <c r="G23" s="276"/>
      <c r="H23" s="277"/>
      <c r="I23" s="278"/>
      <c r="J23" s="267" t="s">
        <v>173</v>
      </c>
      <c r="K23" s="273">
        <f t="shared" si="0"/>
        <v>0</v>
      </c>
      <c r="M23" s="172" t="s">
        <v>263</v>
      </c>
      <c r="N23" s="172">
        <v>12</v>
      </c>
    </row>
    <row r="24" spans="1:14" s="226" customFormat="1" ht="12.75">
      <c r="A24" s="261"/>
      <c r="B24" s="262"/>
      <c r="C24" s="263"/>
      <c r="D24" s="263"/>
      <c r="E24" s="263"/>
      <c r="F24" s="263"/>
      <c r="G24" s="264"/>
      <c r="H24" s="271"/>
      <c r="I24" s="269"/>
      <c r="J24" s="267" t="s">
        <v>173</v>
      </c>
      <c r="K24" s="268">
        <f t="shared" si="0"/>
        <v>0</v>
      </c>
      <c r="M24" s="172" t="s">
        <v>264</v>
      </c>
      <c r="N24" s="172">
        <v>12</v>
      </c>
    </row>
    <row r="25" spans="1:14" s="226" customFormat="1" ht="12.75">
      <c r="A25" s="261"/>
      <c r="B25" s="262"/>
      <c r="C25" s="263"/>
      <c r="D25" s="263"/>
      <c r="E25" s="263"/>
      <c r="F25" s="263"/>
      <c r="G25" s="264"/>
      <c r="H25" s="279"/>
      <c r="I25" s="280"/>
      <c r="J25" s="267" t="s">
        <v>173</v>
      </c>
      <c r="K25" s="261">
        <f t="shared" si="0"/>
        <v>0</v>
      </c>
      <c r="M25" s="172" t="s">
        <v>265</v>
      </c>
      <c r="N25" s="172">
        <v>12</v>
      </c>
    </row>
    <row r="26" spans="1:14" s="226" customFormat="1" ht="12.75">
      <c r="A26" s="255"/>
      <c r="B26" s="256"/>
      <c r="C26" s="257"/>
      <c r="D26" s="257"/>
      <c r="E26" s="257"/>
      <c r="F26" s="257"/>
      <c r="G26" s="258"/>
      <c r="H26" s="259"/>
      <c r="I26" s="270"/>
      <c r="J26" s="231" t="s">
        <v>173</v>
      </c>
      <c r="K26" s="260">
        <f t="shared" si="0"/>
        <v>0</v>
      </c>
      <c r="M26" s="172" t="s">
        <v>266</v>
      </c>
      <c r="N26" s="172">
        <v>12</v>
      </c>
    </row>
    <row r="27" spans="1:14" s="226" customFormat="1" ht="12.75">
      <c r="A27" s="255"/>
      <c r="B27" s="256"/>
      <c r="C27" s="257"/>
      <c r="D27" s="257"/>
      <c r="E27" s="257"/>
      <c r="F27" s="257"/>
      <c r="G27" s="258"/>
      <c r="H27" s="259"/>
      <c r="I27" s="270"/>
      <c r="J27" s="231" t="s">
        <v>173</v>
      </c>
      <c r="K27" s="260">
        <f t="shared" si="0"/>
        <v>0</v>
      </c>
      <c r="M27" s="172" t="s">
        <v>267</v>
      </c>
      <c r="N27" s="172">
        <v>12</v>
      </c>
    </row>
    <row r="28" spans="1:14" s="226" customFormat="1" ht="12.75">
      <c r="A28" s="255"/>
      <c r="B28" s="256"/>
      <c r="C28" s="257"/>
      <c r="D28" s="257"/>
      <c r="E28" s="257"/>
      <c r="F28" s="257"/>
      <c r="G28" s="258"/>
      <c r="H28" s="259"/>
      <c r="I28" s="270"/>
      <c r="J28" s="231" t="s">
        <v>173</v>
      </c>
      <c r="K28" s="260">
        <f t="shared" si="0"/>
        <v>0</v>
      </c>
      <c r="M28" s="172" t="s">
        <v>268</v>
      </c>
      <c r="N28" s="254">
        <v>13</v>
      </c>
    </row>
    <row r="29" spans="1:14" s="226" customFormat="1" ht="12.75">
      <c r="A29" s="261"/>
      <c r="B29" s="262"/>
      <c r="C29" s="263"/>
      <c r="D29" s="263"/>
      <c r="E29" s="263"/>
      <c r="F29" s="263"/>
      <c r="G29" s="264"/>
      <c r="H29" s="271"/>
      <c r="I29" s="269"/>
      <c r="J29" s="267" t="s">
        <v>173</v>
      </c>
      <c r="K29" s="268">
        <f t="shared" si="0"/>
        <v>0</v>
      </c>
      <c r="M29" s="254" t="s">
        <v>269</v>
      </c>
      <c r="N29" s="254">
        <v>14</v>
      </c>
    </row>
    <row r="30" spans="1:14" s="226" customFormat="1" ht="12.75">
      <c r="A30" s="261"/>
      <c r="B30" s="262"/>
      <c r="C30" s="263"/>
      <c r="D30" s="263"/>
      <c r="E30" s="263"/>
      <c r="F30" s="263"/>
      <c r="G30" s="264"/>
      <c r="H30" s="271"/>
      <c r="I30" s="269"/>
      <c r="J30" s="267" t="s">
        <v>173</v>
      </c>
      <c r="K30" s="268">
        <f t="shared" si="0"/>
        <v>0</v>
      </c>
      <c r="M30" s="254" t="s">
        <v>270</v>
      </c>
      <c r="N30" s="254">
        <v>14</v>
      </c>
    </row>
    <row r="31" spans="1:14" s="226" customFormat="1" ht="12.75">
      <c r="A31" s="261"/>
      <c r="B31" s="262"/>
      <c r="C31" s="263"/>
      <c r="D31" s="263"/>
      <c r="E31" s="263"/>
      <c r="F31" s="263"/>
      <c r="G31" s="264"/>
      <c r="H31" s="271"/>
      <c r="I31" s="269"/>
      <c r="J31" s="267" t="s">
        <v>173</v>
      </c>
      <c r="K31" s="268">
        <f t="shared" si="0"/>
        <v>0</v>
      </c>
      <c r="M31" s="254" t="s">
        <v>271</v>
      </c>
      <c r="N31" s="254">
        <v>15</v>
      </c>
    </row>
    <row r="32" spans="1:14" s="226" customFormat="1" ht="12.75">
      <c r="A32" s="255"/>
      <c r="B32" s="256"/>
      <c r="C32" s="257"/>
      <c r="D32" s="257"/>
      <c r="E32" s="257"/>
      <c r="F32" s="257"/>
      <c r="G32" s="258"/>
      <c r="H32" s="259"/>
      <c r="I32" s="270"/>
      <c r="J32" s="231" t="s">
        <v>173</v>
      </c>
      <c r="K32" s="260">
        <f t="shared" si="0"/>
        <v>0</v>
      </c>
      <c r="M32" s="254" t="s">
        <v>272</v>
      </c>
      <c r="N32" s="254">
        <v>15</v>
      </c>
    </row>
    <row r="33" spans="1:14" s="226" customFormat="1" ht="12.75">
      <c r="A33" s="255"/>
      <c r="B33" s="256"/>
      <c r="C33" s="257"/>
      <c r="D33" s="257"/>
      <c r="E33" s="257"/>
      <c r="F33" s="257"/>
      <c r="G33" s="258"/>
      <c r="H33" s="259"/>
      <c r="I33" s="270"/>
      <c r="J33" s="231" t="s">
        <v>173</v>
      </c>
      <c r="K33" s="260">
        <f t="shared" si="0"/>
        <v>0</v>
      </c>
      <c r="M33" s="281" t="s">
        <v>178</v>
      </c>
      <c r="N33" s="281">
        <v>99</v>
      </c>
    </row>
    <row r="34" spans="1:11" s="226" customFormat="1" ht="12.75">
      <c r="A34" s="255"/>
      <c r="B34" s="256"/>
      <c r="C34" s="257"/>
      <c r="D34" s="257"/>
      <c r="E34" s="257"/>
      <c r="F34" s="257"/>
      <c r="G34" s="258"/>
      <c r="H34" s="272"/>
      <c r="I34" s="232"/>
      <c r="J34" s="231" t="s">
        <v>173</v>
      </c>
      <c r="K34" s="255">
        <f aca="true" t="shared" si="1" ref="K34:K70">B34+C34+D34+E34+F34+G34</f>
        <v>0</v>
      </c>
    </row>
    <row r="35" spans="1:11" s="226" customFormat="1" ht="12.75">
      <c r="A35" s="261"/>
      <c r="B35" s="262"/>
      <c r="C35" s="263"/>
      <c r="D35" s="263"/>
      <c r="E35" s="263"/>
      <c r="F35" s="263"/>
      <c r="G35" s="264"/>
      <c r="H35" s="279"/>
      <c r="I35" s="280"/>
      <c r="J35" s="267" t="s">
        <v>173</v>
      </c>
      <c r="K35" s="261">
        <f t="shared" si="1"/>
        <v>0</v>
      </c>
    </row>
    <row r="36" spans="1:11" s="226" customFormat="1" ht="12.75">
      <c r="A36" s="261"/>
      <c r="B36" s="262"/>
      <c r="C36" s="263"/>
      <c r="D36" s="263"/>
      <c r="E36" s="263"/>
      <c r="F36" s="263"/>
      <c r="G36" s="264"/>
      <c r="H36" s="279"/>
      <c r="I36" s="280"/>
      <c r="J36" s="267" t="s">
        <v>173</v>
      </c>
      <c r="K36" s="261">
        <f t="shared" si="1"/>
        <v>0</v>
      </c>
    </row>
    <row r="37" spans="1:11" s="226" customFormat="1" ht="12.75">
      <c r="A37" s="261"/>
      <c r="B37" s="262"/>
      <c r="C37" s="263"/>
      <c r="D37" s="263"/>
      <c r="E37" s="263"/>
      <c r="F37" s="263"/>
      <c r="G37" s="264"/>
      <c r="H37" s="279"/>
      <c r="I37" s="280"/>
      <c r="J37" s="267" t="s">
        <v>173</v>
      </c>
      <c r="K37" s="261">
        <f t="shared" si="1"/>
        <v>0</v>
      </c>
    </row>
    <row r="38" spans="1:11" s="226" customFormat="1" ht="12.75">
      <c r="A38" s="255"/>
      <c r="B38" s="256"/>
      <c r="C38" s="257"/>
      <c r="D38" s="257"/>
      <c r="E38" s="257"/>
      <c r="F38" s="257"/>
      <c r="G38" s="258"/>
      <c r="H38" s="272"/>
      <c r="I38" s="232"/>
      <c r="J38" s="231" t="s">
        <v>173</v>
      </c>
      <c r="K38" s="255">
        <f t="shared" si="1"/>
        <v>0</v>
      </c>
    </row>
    <row r="39" spans="1:11" s="226" customFormat="1" ht="12.75">
      <c r="A39" s="255"/>
      <c r="B39" s="256"/>
      <c r="C39" s="257"/>
      <c r="D39" s="257"/>
      <c r="E39" s="257"/>
      <c r="F39" s="257"/>
      <c r="G39" s="258"/>
      <c r="H39" s="272"/>
      <c r="I39" s="232"/>
      <c r="J39" s="231" t="s">
        <v>173</v>
      </c>
      <c r="K39" s="255">
        <f t="shared" si="1"/>
        <v>0</v>
      </c>
    </row>
    <row r="40" spans="1:11" s="226" customFormat="1" ht="12.75">
      <c r="A40" s="255"/>
      <c r="B40" s="256"/>
      <c r="C40" s="257"/>
      <c r="D40" s="257"/>
      <c r="E40" s="257"/>
      <c r="F40" s="257"/>
      <c r="G40" s="258"/>
      <c r="H40" s="272"/>
      <c r="I40" s="232"/>
      <c r="J40" s="231" t="s">
        <v>173</v>
      </c>
      <c r="K40" s="255">
        <f t="shared" si="1"/>
        <v>0</v>
      </c>
    </row>
    <row r="41" spans="1:11" s="226" customFormat="1" ht="12.75">
      <c r="A41" s="261"/>
      <c r="B41" s="262"/>
      <c r="C41" s="263"/>
      <c r="D41" s="263"/>
      <c r="E41" s="263"/>
      <c r="F41" s="263"/>
      <c r="G41" s="264"/>
      <c r="H41" s="279"/>
      <c r="I41" s="280"/>
      <c r="J41" s="267" t="s">
        <v>173</v>
      </c>
      <c r="K41" s="261">
        <f t="shared" si="1"/>
        <v>0</v>
      </c>
    </row>
    <row r="42" spans="1:11" s="226" customFormat="1" ht="12.75">
      <c r="A42" s="261"/>
      <c r="B42" s="262"/>
      <c r="C42" s="263"/>
      <c r="D42" s="263"/>
      <c r="E42" s="263"/>
      <c r="F42" s="263"/>
      <c r="G42" s="264"/>
      <c r="H42" s="279"/>
      <c r="I42" s="280"/>
      <c r="J42" s="267" t="s">
        <v>173</v>
      </c>
      <c r="K42" s="261">
        <f t="shared" si="1"/>
        <v>0</v>
      </c>
    </row>
    <row r="43" spans="1:11" s="226" customFormat="1" ht="12.75">
      <c r="A43" s="273"/>
      <c r="B43" s="274"/>
      <c r="C43" s="275"/>
      <c r="D43" s="275"/>
      <c r="E43" s="275"/>
      <c r="F43" s="275"/>
      <c r="G43" s="276"/>
      <c r="H43" s="277"/>
      <c r="I43" s="278"/>
      <c r="J43" s="267" t="s">
        <v>173</v>
      </c>
      <c r="K43" s="273">
        <f t="shared" si="1"/>
        <v>0</v>
      </c>
    </row>
    <row r="44" spans="1:11" s="226" customFormat="1" ht="12.75">
      <c r="A44" s="255"/>
      <c r="B44" s="256"/>
      <c r="C44" s="257"/>
      <c r="D44" s="257"/>
      <c r="E44" s="257"/>
      <c r="F44" s="257"/>
      <c r="G44" s="258"/>
      <c r="H44" s="272"/>
      <c r="I44" s="232"/>
      <c r="J44" s="231" t="s">
        <v>173</v>
      </c>
      <c r="K44" s="255">
        <f t="shared" si="1"/>
        <v>0</v>
      </c>
    </row>
    <row r="45" spans="1:11" s="226" customFormat="1" ht="12.75">
      <c r="A45" s="255"/>
      <c r="B45" s="256"/>
      <c r="C45" s="257"/>
      <c r="D45" s="257"/>
      <c r="E45" s="257"/>
      <c r="F45" s="257"/>
      <c r="G45" s="258"/>
      <c r="H45" s="272"/>
      <c r="I45" s="232"/>
      <c r="J45" s="231" t="s">
        <v>173</v>
      </c>
      <c r="K45" s="255">
        <f t="shared" si="1"/>
        <v>0</v>
      </c>
    </row>
    <row r="46" spans="1:11" s="226" customFormat="1" ht="12.75">
      <c r="A46" s="255"/>
      <c r="B46" s="256"/>
      <c r="C46" s="257"/>
      <c r="D46" s="257"/>
      <c r="E46" s="257"/>
      <c r="F46" s="257"/>
      <c r="G46" s="258"/>
      <c r="H46" s="272"/>
      <c r="I46" s="232"/>
      <c r="J46" s="231" t="s">
        <v>173</v>
      </c>
      <c r="K46" s="255">
        <f t="shared" si="1"/>
        <v>0</v>
      </c>
    </row>
    <row r="47" spans="1:11" s="226" customFormat="1" ht="12.75">
      <c r="A47" s="261"/>
      <c r="B47" s="262"/>
      <c r="C47" s="263"/>
      <c r="D47" s="263"/>
      <c r="E47" s="263"/>
      <c r="F47" s="263"/>
      <c r="G47" s="264"/>
      <c r="H47" s="279"/>
      <c r="I47" s="280"/>
      <c r="J47" s="267" t="s">
        <v>173</v>
      </c>
      <c r="K47" s="261">
        <f t="shared" si="1"/>
        <v>0</v>
      </c>
    </row>
    <row r="48" spans="1:11" s="226" customFormat="1" ht="12.75">
      <c r="A48" s="261"/>
      <c r="B48" s="262"/>
      <c r="C48" s="263"/>
      <c r="D48" s="263"/>
      <c r="E48" s="263"/>
      <c r="F48" s="263"/>
      <c r="G48" s="264"/>
      <c r="H48" s="279"/>
      <c r="I48" s="280"/>
      <c r="J48" s="267" t="s">
        <v>173</v>
      </c>
      <c r="K48" s="261">
        <f t="shared" si="1"/>
        <v>0</v>
      </c>
    </row>
    <row r="49" spans="1:11" s="226" customFormat="1" ht="12.75">
      <c r="A49" s="261"/>
      <c r="B49" s="262"/>
      <c r="C49" s="263"/>
      <c r="D49" s="263"/>
      <c r="E49" s="263"/>
      <c r="F49" s="263"/>
      <c r="G49" s="264"/>
      <c r="H49" s="279"/>
      <c r="I49" s="280"/>
      <c r="J49" s="267" t="s">
        <v>173</v>
      </c>
      <c r="K49" s="261">
        <f t="shared" si="1"/>
        <v>0</v>
      </c>
    </row>
    <row r="50" spans="1:11" s="226" customFormat="1" ht="12.75">
      <c r="A50" s="255"/>
      <c r="B50" s="256"/>
      <c r="C50" s="257"/>
      <c r="D50" s="257"/>
      <c r="E50" s="257"/>
      <c r="F50" s="257"/>
      <c r="G50" s="258"/>
      <c r="H50" s="272"/>
      <c r="I50" s="232"/>
      <c r="J50" s="231" t="s">
        <v>173</v>
      </c>
      <c r="K50" s="255">
        <f t="shared" si="1"/>
        <v>0</v>
      </c>
    </row>
    <row r="51" spans="1:11" s="226" customFormat="1" ht="12.75">
      <c r="A51" s="282"/>
      <c r="B51" s="283"/>
      <c r="C51" s="284"/>
      <c r="D51" s="284"/>
      <c r="E51" s="284"/>
      <c r="F51" s="284"/>
      <c r="G51" s="285"/>
      <c r="H51" s="286"/>
      <c r="I51" s="287"/>
      <c r="J51" s="231" t="s">
        <v>173</v>
      </c>
      <c r="K51" s="282">
        <f t="shared" si="1"/>
        <v>0</v>
      </c>
    </row>
    <row r="52" spans="1:11" s="226" customFormat="1" ht="12.75">
      <c r="A52" s="255"/>
      <c r="B52" s="256"/>
      <c r="C52" s="257"/>
      <c r="D52" s="257"/>
      <c r="E52" s="257"/>
      <c r="F52" s="257"/>
      <c r="G52" s="258"/>
      <c r="H52" s="272"/>
      <c r="I52" s="232"/>
      <c r="J52" s="231" t="s">
        <v>173</v>
      </c>
      <c r="K52" s="255">
        <f t="shared" si="1"/>
        <v>0</v>
      </c>
    </row>
    <row r="53" spans="1:11" s="226" customFormat="1" ht="12.75">
      <c r="A53" s="261"/>
      <c r="B53" s="262"/>
      <c r="C53" s="263"/>
      <c r="D53" s="263"/>
      <c r="E53" s="263"/>
      <c r="F53" s="263"/>
      <c r="G53" s="264"/>
      <c r="H53" s="279"/>
      <c r="I53" s="280"/>
      <c r="J53" s="267" t="s">
        <v>173</v>
      </c>
      <c r="K53" s="261">
        <f t="shared" si="1"/>
        <v>0</v>
      </c>
    </row>
    <row r="54" spans="1:11" s="226" customFormat="1" ht="12.75">
      <c r="A54" s="261"/>
      <c r="B54" s="262"/>
      <c r="C54" s="263"/>
      <c r="D54" s="263"/>
      <c r="E54" s="263"/>
      <c r="F54" s="263"/>
      <c r="G54" s="264"/>
      <c r="H54" s="279"/>
      <c r="I54" s="280"/>
      <c r="J54" s="267" t="s">
        <v>173</v>
      </c>
      <c r="K54" s="261">
        <f t="shared" si="1"/>
        <v>0</v>
      </c>
    </row>
    <row r="55" spans="1:11" s="226" customFormat="1" ht="12.75">
      <c r="A55" s="261"/>
      <c r="B55" s="262"/>
      <c r="C55" s="263"/>
      <c r="D55" s="263"/>
      <c r="E55" s="263"/>
      <c r="F55" s="263"/>
      <c r="G55" s="264"/>
      <c r="H55" s="279"/>
      <c r="I55" s="280"/>
      <c r="J55" s="267" t="s">
        <v>173</v>
      </c>
      <c r="K55" s="261">
        <f t="shared" si="1"/>
        <v>0</v>
      </c>
    </row>
    <row r="56" spans="1:11" s="226" customFormat="1" ht="12.75">
      <c r="A56" s="255"/>
      <c r="B56" s="256"/>
      <c r="C56" s="257"/>
      <c r="D56" s="257"/>
      <c r="E56" s="257"/>
      <c r="F56" s="257"/>
      <c r="G56" s="258"/>
      <c r="H56" s="272"/>
      <c r="I56" s="232"/>
      <c r="J56" s="231" t="s">
        <v>173</v>
      </c>
      <c r="K56" s="255">
        <f t="shared" si="1"/>
        <v>0</v>
      </c>
    </row>
    <row r="57" spans="1:11" s="226" customFormat="1" ht="12.75">
      <c r="A57" s="255"/>
      <c r="B57" s="256"/>
      <c r="C57" s="257"/>
      <c r="D57" s="257"/>
      <c r="E57" s="257"/>
      <c r="F57" s="257"/>
      <c r="G57" s="258"/>
      <c r="H57" s="272"/>
      <c r="I57" s="232"/>
      <c r="J57" s="231" t="s">
        <v>173</v>
      </c>
      <c r="K57" s="255">
        <f t="shared" si="1"/>
        <v>0</v>
      </c>
    </row>
    <row r="58" spans="1:11" s="226" customFormat="1" ht="12.75">
      <c r="A58" s="255"/>
      <c r="B58" s="256"/>
      <c r="C58" s="257"/>
      <c r="D58" s="257"/>
      <c r="E58" s="257"/>
      <c r="F58" s="257"/>
      <c r="G58" s="258"/>
      <c r="H58" s="272"/>
      <c r="I58" s="232"/>
      <c r="J58" s="231" t="s">
        <v>173</v>
      </c>
      <c r="K58" s="255">
        <f t="shared" si="1"/>
        <v>0</v>
      </c>
    </row>
    <row r="59" spans="1:11" s="226" customFormat="1" ht="12.75">
      <c r="A59" s="255"/>
      <c r="B59" s="256"/>
      <c r="C59" s="257"/>
      <c r="D59" s="257"/>
      <c r="E59" s="257"/>
      <c r="F59" s="257"/>
      <c r="G59" s="258"/>
      <c r="H59" s="272"/>
      <c r="I59" s="232"/>
      <c r="J59" s="231" t="s">
        <v>173</v>
      </c>
      <c r="K59" s="255">
        <f t="shared" si="1"/>
        <v>0</v>
      </c>
    </row>
    <row r="60" spans="1:11" s="226" customFormat="1" ht="12.75">
      <c r="A60" s="255"/>
      <c r="B60" s="256"/>
      <c r="C60" s="257"/>
      <c r="D60" s="257"/>
      <c r="E60" s="257"/>
      <c r="F60" s="257"/>
      <c r="G60" s="258"/>
      <c r="H60" s="272"/>
      <c r="I60" s="232"/>
      <c r="J60" s="231" t="s">
        <v>173</v>
      </c>
      <c r="K60" s="255">
        <f t="shared" si="1"/>
        <v>0</v>
      </c>
    </row>
    <row r="61" spans="1:11" s="226" customFormat="1" ht="12.75">
      <c r="A61" s="255"/>
      <c r="B61" s="256"/>
      <c r="C61" s="257"/>
      <c r="D61" s="257"/>
      <c r="E61" s="257"/>
      <c r="F61" s="257"/>
      <c r="G61" s="258"/>
      <c r="H61" s="272"/>
      <c r="I61" s="232"/>
      <c r="J61" s="231" t="s">
        <v>173</v>
      </c>
      <c r="K61" s="255">
        <f t="shared" si="1"/>
        <v>0</v>
      </c>
    </row>
    <row r="62" spans="1:11" s="226" customFormat="1" ht="12.75">
      <c r="A62" s="255"/>
      <c r="B62" s="256"/>
      <c r="C62" s="257"/>
      <c r="D62" s="257"/>
      <c r="E62" s="257"/>
      <c r="F62" s="257"/>
      <c r="G62" s="258"/>
      <c r="H62" s="272"/>
      <c r="I62" s="232"/>
      <c r="J62" s="231" t="s">
        <v>173</v>
      </c>
      <c r="K62" s="255">
        <f t="shared" si="1"/>
        <v>0</v>
      </c>
    </row>
    <row r="63" spans="1:11" s="226" customFormat="1" ht="12.75">
      <c r="A63" s="255"/>
      <c r="B63" s="256"/>
      <c r="C63" s="257"/>
      <c r="D63" s="257"/>
      <c r="E63" s="257"/>
      <c r="F63" s="257"/>
      <c r="G63" s="258"/>
      <c r="H63" s="272"/>
      <c r="I63" s="232"/>
      <c r="J63" s="231" t="s">
        <v>173</v>
      </c>
      <c r="K63" s="255">
        <f t="shared" si="1"/>
        <v>0</v>
      </c>
    </row>
    <row r="64" spans="1:11" s="226" customFormat="1" ht="12.75">
      <c r="A64" s="255"/>
      <c r="B64" s="256"/>
      <c r="C64" s="257"/>
      <c r="D64" s="257"/>
      <c r="E64" s="257"/>
      <c r="F64" s="257"/>
      <c r="G64" s="258"/>
      <c r="H64" s="272"/>
      <c r="I64" s="232"/>
      <c r="J64" s="231" t="s">
        <v>173</v>
      </c>
      <c r="K64" s="255">
        <f t="shared" si="1"/>
        <v>0</v>
      </c>
    </row>
    <row r="65" spans="1:11" s="226" customFormat="1" ht="12.75">
      <c r="A65" s="255"/>
      <c r="B65" s="256"/>
      <c r="C65" s="257"/>
      <c r="D65" s="257"/>
      <c r="E65" s="257"/>
      <c r="F65" s="257"/>
      <c r="G65" s="258"/>
      <c r="H65" s="272"/>
      <c r="I65" s="232"/>
      <c r="J65" s="231" t="s">
        <v>173</v>
      </c>
      <c r="K65" s="255">
        <f t="shared" si="1"/>
        <v>0</v>
      </c>
    </row>
    <row r="66" spans="1:11" s="226" customFormat="1" ht="12.75">
      <c r="A66" s="255"/>
      <c r="B66" s="256"/>
      <c r="C66" s="257"/>
      <c r="D66" s="257"/>
      <c r="E66" s="257"/>
      <c r="F66" s="257"/>
      <c r="G66" s="258"/>
      <c r="H66" s="272"/>
      <c r="I66" s="232"/>
      <c r="J66" s="231" t="s">
        <v>173</v>
      </c>
      <c r="K66" s="255">
        <f t="shared" si="1"/>
        <v>0</v>
      </c>
    </row>
    <row r="67" spans="1:14" ht="12.75">
      <c r="A67" s="255"/>
      <c r="B67" s="256"/>
      <c r="C67" s="257"/>
      <c r="D67" s="257"/>
      <c r="E67" s="257"/>
      <c r="F67" s="257"/>
      <c r="G67" s="258"/>
      <c r="H67" s="272"/>
      <c r="I67" s="232"/>
      <c r="J67" s="231" t="s">
        <v>173</v>
      </c>
      <c r="K67" s="255">
        <f t="shared" si="1"/>
        <v>0</v>
      </c>
      <c r="M67" s="226"/>
      <c r="N67" s="226"/>
    </row>
    <row r="68" spans="1:14" ht="12.75">
      <c r="A68" s="255"/>
      <c r="B68" s="256"/>
      <c r="C68" s="257"/>
      <c r="D68" s="257"/>
      <c r="E68" s="257"/>
      <c r="F68" s="257"/>
      <c r="G68" s="258"/>
      <c r="H68" s="272"/>
      <c r="I68" s="232"/>
      <c r="J68" s="231" t="s">
        <v>173</v>
      </c>
      <c r="K68" s="255">
        <f t="shared" si="1"/>
        <v>0</v>
      </c>
      <c r="M68" s="226"/>
      <c r="N68" s="226"/>
    </row>
    <row r="69" spans="1:14" ht="12.75">
      <c r="A69" s="255"/>
      <c r="B69" s="256"/>
      <c r="C69" s="257"/>
      <c r="D69" s="257"/>
      <c r="E69" s="257"/>
      <c r="F69" s="257"/>
      <c r="G69" s="258"/>
      <c r="H69" s="272"/>
      <c r="I69" s="232"/>
      <c r="J69" s="231" t="s">
        <v>173</v>
      </c>
      <c r="K69" s="255">
        <f t="shared" si="1"/>
        <v>0</v>
      </c>
      <c r="M69" s="226"/>
      <c r="N69" s="226"/>
    </row>
    <row r="70" spans="1:14" ht="12.75">
      <c r="A70" s="255"/>
      <c r="B70" s="256"/>
      <c r="C70" s="257"/>
      <c r="D70" s="257"/>
      <c r="E70" s="257"/>
      <c r="F70" s="257"/>
      <c r="G70" s="258"/>
      <c r="H70" s="272"/>
      <c r="I70" s="232"/>
      <c r="J70" s="231" t="s">
        <v>173</v>
      </c>
      <c r="K70" s="255">
        <f t="shared" si="1"/>
        <v>0</v>
      </c>
      <c r="M70" s="226"/>
      <c r="N70" s="226"/>
    </row>
    <row r="71" spans="13:14" ht="12.75">
      <c r="M71" s="226"/>
      <c r="N71" s="226"/>
    </row>
    <row r="72" spans="13:14" ht="12.75">
      <c r="M72" s="226"/>
      <c r="N72" s="226"/>
    </row>
    <row r="73" spans="13:14" ht="12.75">
      <c r="M73" s="226"/>
      <c r="N73" s="226"/>
    </row>
    <row r="74" spans="13:14" ht="12.75">
      <c r="M74" s="226"/>
      <c r="N74" s="2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bonbonbone</dc:creator>
  <cp:keywords/>
  <dc:description/>
  <cp:lastModifiedBy/>
  <cp:lastPrinted>2014-04-22T14:36:44Z</cp:lastPrinted>
  <dcterms:modified xsi:type="dcterms:W3CDTF">2014-07-01T17:55:27Z</dcterms:modified>
  <cp:category/>
  <cp:version/>
  <cp:contentType/>
  <cp:contentStatus/>
  <cp:revision>12</cp:revision>
</cp:coreProperties>
</file>