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6"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<sst xmlns="http://schemas.openxmlformats.org/spreadsheetml/2006/main" count="263" uniqueCount="241">
  <si>
    <t>基本的に黒で塗りつぶしてあるところ以外は入力しなくて大丈夫です。ただ費用総計を出すときだけは別途に入力が必要です。</t>
  </si>
  <si>
    <t>新兵１の列の基本値のところに武器や防具などの種類と色に応じた基本値を入力すると勝手に大尉レベルまでの次レベルまでにかかる強化費用が出ます。</t>
  </si>
  <si>
    <t>基本値*nって項目はあんま気にしないでいいです。</t>
  </si>
  <si>
    <t>武器攻撃力についてはその時のステータスって項目の新兵1のところにその武器の初期値</t>
  </si>
  <si>
    <t>その右の上昇値って所に色に応じたレベルアップあたりの上昇値を入れてもらえれば勝手に禁軍まで計算します</t>
  </si>
  <si>
    <t>右のほうに武器とかの一覧載せとくのでステータスの参考にどうぞ</t>
  </si>
  <si>
    <t>武器・馬・書物は黄色以上、防具・マントは青から載せときます</t>
  </si>
  <si>
    <t>また、左下のSheet2を選ぶと経験値関連のデータに移動できます。</t>
  </si>
  <si>
    <t>武器</t>
  </si>
  <si>
    <t>鎧</t>
  </si>
  <si>
    <t>費用関連</t>
  </si>
  <si>
    <t>武器ステータス関連</t>
  </si>
  <si>
    <t>名前</t>
  </si>
  <si>
    <t>ステータス</t>
  </si>
  <si>
    <t>制限レベル</t>
  </si>
  <si>
    <t>表記上のレベル</t>
  </si>
  <si>
    <t>実質レベル</t>
  </si>
  <si>
    <t>費用</t>
  </si>
  <si>
    <t>基本値</t>
  </si>
  <si>
    <t>累計</t>
  </si>
  <si>
    <t>その時のステータス</t>
  </si>
  <si>
    <t>上昇値</t>
  </si>
  <si>
    <t>雀舌槍</t>
  </si>
  <si>
    <t xml:space="preserve">銀糸軟鎧 </t>
  </si>
  <si>
    <t>新兵1</t>
  </si>
  <si>
    <t>基本値一覧</t>
  </si>
  <si>
    <t>防具</t>
  </si>
  <si>
    <t>マント</t>
  </si>
  <si>
    <t>馬</t>
  </si>
  <si>
    <t>兵符</t>
  </si>
  <si>
    <t>策書</t>
  </si>
  <si>
    <t>天空の弓</t>
  </si>
  <si>
    <t xml:space="preserve">犀牛宝鎧 </t>
  </si>
  <si>
    <t>新兵2</t>
  </si>
  <si>
    <t>白</t>
  </si>
  <si>
    <t>冷月寒霜宝刀</t>
  </si>
  <si>
    <t xml:space="preserve">獅子鎧 </t>
  </si>
  <si>
    <t>新兵3</t>
  </si>
  <si>
    <t>青</t>
  </si>
  <si>
    <t>竜槍</t>
  </si>
  <si>
    <t xml:space="preserve">青龍鎧 </t>
  </si>
  <si>
    <t>新兵4</t>
  </si>
  <si>
    <t>緑</t>
  </si>
  <si>
    <t>大鵬飛羽</t>
  </si>
  <si>
    <t xml:space="preserve">月落紅雲鎧 </t>
  </si>
  <si>
    <t>新兵5</t>
  </si>
  <si>
    <t>黄</t>
  </si>
  <si>
    <t>落影追魂</t>
  </si>
  <si>
    <t xml:space="preserve">天河寒江鎧 </t>
  </si>
  <si>
    <t>新兵6</t>
  </si>
  <si>
    <t>赤</t>
  </si>
  <si>
    <t xml:space="preserve">龍鱗紫金刀 </t>
  </si>
  <si>
    <t xml:space="preserve">大葉龍鱗鎧 </t>
  </si>
  <si>
    <t>新兵7</t>
  </si>
  <si>
    <t>紫</t>
  </si>
  <si>
    <t xml:space="preserve">金雀開山斧 </t>
  </si>
  <si>
    <t>玄武鎧</t>
  </si>
  <si>
    <t>新兵8</t>
  </si>
  <si>
    <t xml:space="preserve">二龍宣化斧 </t>
  </si>
  <si>
    <t xml:space="preserve">三昧純陽鎧 </t>
  </si>
  <si>
    <t>新兵9</t>
  </si>
  <si>
    <t>上昇値一覧</t>
  </si>
  <si>
    <t xml:space="preserve">丈八蛇矛 </t>
  </si>
  <si>
    <t>新兵10</t>
  </si>
  <si>
    <t xml:space="preserve">麒麟双槍 </t>
  </si>
  <si>
    <t>外套</t>
  </si>
  <si>
    <t>熟練兵1</t>
  </si>
  <si>
    <t xml:space="preserve">九霄神怒刀 </t>
  </si>
  <si>
    <t xml:space="preserve">狼毛皮外套 </t>
  </si>
  <si>
    <t>熟練兵2</t>
  </si>
  <si>
    <t xml:space="preserve">大夏龍雀刀 </t>
  </si>
  <si>
    <t xml:space="preserve">豹毛皮外套 </t>
  </si>
  <si>
    <t>熟練兵3</t>
  </si>
  <si>
    <t xml:space="preserve">虎毛皮外套 </t>
  </si>
  <si>
    <t>熟練兵4</t>
  </si>
  <si>
    <t xml:space="preserve">毛皮鳳凰外套 </t>
  </si>
  <si>
    <t>熟練兵5</t>
  </si>
  <si>
    <t xml:space="preserve">銅爵 </t>
  </si>
  <si>
    <t xml:space="preserve">毛皮飛龍外套 </t>
  </si>
  <si>
    <t>熟練兵6</t>
  </si>
  <si>
    <t xml:space="preserve">飛翩 </t>
  </si>
  <si>
    <t xml:space="preserve">金糸豹斑外套 </t>
  </si>
  <si>
    <t>熟練兵7</t>
  </si>
  <si>
    <t>更新履歴</t>
  </si>
  <si>
    <t>蹑景</t>
  </si>
  <si>
    <t xml:space="preserve">金糸虎紋外套 </t>
  </si>
  <si>
    <t>熟練兵8</t>
  </si>
  <si>
    <t>基本値*ｎの項目を追加</t>
  </si>
  <si>
    <t xml:space="preserve">追風 </t>
  </si>
  <si>
    <t xml:space="preserve">金糸鳳凰外套 </t>
  </si>
  <si>
    <t>熟練兵9</t>
  </si>
  <si>
    <t>熟練兵10の計算式ば間違ってたのを修正</t>
  </si>
  <si>
    <t xml:space="preserve">象龍 </t>
  </si>
  <si>
    <t xml:space="preserve">金糸飛龍外套 </t>
  </si>
  <si>
    <t>熟練兵10</t>
  </si>
  <si>
    <t>防具の基本値が間違っていたのを修正</t>
  </si>
  <si>
    <t xml:space="preserve">猛虎 </t>
  </si>
  <si>
    <t xml:space="preserve">孔雀飛龍外套 </t>
  </si>
  <si>
    <t>十人長1</t>
  </si>
  <si>
    <t>大尉ランクまで追加</t>
  </si>
  <si>
    <t xml:space="preserve">雄狮 </t>
  </si>
  <si>
    <t xml:space="preserve">千手白檀外套 </t>
  </si>
  <si>
    <t>十人長2</t>
  </si>
  <si>
    <t>項目を見やすくしました</t>
  </si>
  <si>
    <t xml:space="preserve">麒麟 </t>
  </si>
  <si>
    <t xml:space="preserve">蝶舞虹彩外套 </t>
  </si>
  <si>
    <t>十人長3</t>
  </si>
  <si>
    <t>武器ステータス関連の項目を追加</t>
  </si>
  <si>
    <t>十人長4</t>
  </si>
  <si>
    <t>基本値*ｎの項目を移動</t>
  </si>
  <si>
    <t>書物</t>
  </si>
  <si>
    <t>十人長5</t>
  </si>
  <si>
    <t>上昇値の項目を追加</t>
  </si>
  <si>
    <t xml:space="preserve">八陣総述 </t>
  </si>
  <si>
    <t xml:space="preserve">墨玉鳳翔兵符 </t>
  </si>
  <si>
    <t>十人長6</t>
  </si>
  <si>
    <t>Sheet2にレベルアップ経験値関連のデータを追加</t>
  </si>
  <si>
    <t xml:space="preserve">百戦奇略 </t>
  </si>
  <si>
    <t>墨玉龍飛兵符</t>
  </si>
  <si>
    <t>十人長7</t>
  </si>
  <si>
    <t>武器の上昇値と基本値を分かる限り修正</t>
  </si>
  <si>
    <t xml:space="preserve">歴代兵制 </t>
  </si>
  <si>
    <t xml:space="preserve">墨玉麒麟兵符 </t>
  </si>
  <si>
    <t>十人長8</t>
  </si>
  <si>
    <t>Sheet2に加筆</t>
  </si>
  <si>
    <t xml:space="preserve">三十六計 </t>
  </si>
  <si>
    <t>墨玉君王兵符</t>
  </si>
  <si>
    <t>十人長9</t>
  </si>
  <si>
    <t>強化費用の累計計算式を変更</t>
  </si>
  <si>
    <t xml:space="preserve">尉繚子 </t>
  </si>
  <si>
    <t xml:space="preserve">黄玉龍飛兵符 </t>
  </si>
  <si>
    <t>十人長10</t>
  </si>
  <si>
    <t>new</t>
  </si>
  <si>
    <t>右の基本値*ｎの項目を削除</t>
  </si>
  <si>
    <t xml:space="preserve">孫臏兵法 </t>
  </si>
  <si>
    <t xml:space="preserve">黄玉麒麟兵符 </t>
  </si>
  <si>
    <t>百人長1</t>
  </si>
  <si>
    <t>大佐1までの計算式を確定、それ以降は推定ですので注意</t>
  </si>
  <si>
    <t xml:space="preserve">太公兵法 </t>
  </si>
  <si>
    <t>黄玉君王兵符</t>
  </si>
  <si>
    <t>百人長2</t>
  </si>
  <si>
    <t>武器とか防具とかの一覧を追加</t>
  </si>
  <si>
    <t xml:space="preserve">鬼谷子 </t>
  </si>
  <si>
    <t xml:space="preserve">黄玉覇王兵符 </t>
  </si>
  <si>
    <t>百人長3</t>
  </si>
  <si>
    <t xml:space="preserve">孫子兵法 </t>
  </si>
  <si>
    <t>白玉麒麟兵符</t>
  </si>
  <si>
    <t>百人長4</t>
  </si>
  <si>
    <t xml:space="preserve">白玉君王兵符 </t>
  </si>
  <si>
    <t>百人長5</t>
  </si>
  <si>
    <t>百人長6</t>
  </si>
  <si>
    <t>百人長7</t>
  </si>
  <si>
    <t>百人長8</t>
  </si>
  <si>
    <t>百人長9</t>
  </si>
  <si>
    <t>百人長10</t>
  </si>
  <si>
    <t>千人長1</t>
  </si>
  <si>
    <t>千人長2</t>
  </si>
  <si>
    <t>千人長3</t>
  </si>
  <si>
    <t>千人長4</t>
  </si>
  <si>
    <t>千人長5</t>
  </si>
  <si>
    <t>千人長6</t>
  </si>
  <si>
    <t>千人長7</t>
  </si>
  <si>
    <t>千人長8</t>
  </si>
  <si>
    <t>千人長9</t>
  </si>
  <si>
    <t>千人長10</t>
  </si>
  <si>
    <t>精鋭1</t>
  </si>
  <si>
    <t>精鋭2</t>
  </si>
  <si>
    <t>精鋭3</t>
  </si>
  <si>
    <t>精鋭4</t>
  </si>
  <si>
    <t>精鋭5</t>
  </si>
  <si>
    <t>精鋭6</t>
  </si>
  <si>
    <t>精鋭7</t>
  </si>
  <si>
    <t>精鋭8</t>
  </si>
  <si>
    <t>精鋭9</t>
  </si>
  <si>
    <t>精鋭10</t>
  </si>
  <si>
    <t>禁軍1</t>
  </si>
  <si>
    <t>禁軍2</t>
  </si>
  <si>
    <t>禁軍3</t>
  </si>
  <si>
    <t>禁軍4</t>
  </si>
  <si>
    <t>禁軍5</t>
  </si>
  <si>
    <t>禁軍6</t>
  </si>
  <si>
    <t>禁軍7</t>
  </si>
  <si>
    <t>禁軍8</t>
  </si>
  <si>
    <t>禁軍9</t>
  </si>
  <si>
    <t>禁軍10</t>
  </si>
  <si>
    <t>大尉1</t>
  </si>
  <si>
    <t>大尉2</t>
  </si>
  <si>
    <t>大尉3</t>
  </si>
  <si>
    <t>大尉4</t>
  </si>
  <si>
    <t>大尉5</t>
  </si>
  <si>
    <t>大尉6</t>
  </si>
  <si>
    <t>大尉7</t>
  </si>
  <si>
    <t>大尉8</t>
  </si>
  <si>
    <t>大尉9</t>
  </si>
  <si>
    <t>大尉10</t>
  </si>
  <si>
    <t>大佐1</t>
  </si>
  <si>
    <t>大佐2</t>
  </si>
  <si>
    <t>大佐3</t>
  </si>
  <si>
    <t>大佐4</t>
  </si>
  <si>
    <t>大佐5</t>
  </si>
  <si>
    <t>大佐6</t>
  </si>
  <si>
    <t>大佐7</t>
  </si>
  <si>
    <t>大佐8</t>
  </si>
  <si>
    <t>大佐9</t>
  </si>
  <si>
    <t>大佐10</t>
  </si>
  <si>
    <t>大将1</t>
  </si>
  <si>
    <t>大将2</t>
  </si>
  <si>
    <t>大将3</t>
  </si>
  <si>
    <t>大将4</t>
  </si>
  <si>
    <t>大将5</t>
  </si>
  <si>
    <t>大将6</t>
  </si>
  <si>
    <t>大将7</t>
  </si>
  <si>
    <t>大将8</t>
  </si>
  <si>
    <t>大将9</t>
  </si>
  <si>
    <t>大将10</t>
  </si>
  <si>
    <t>武将のレベルアップに必要な経験値についてのデータです、横の/9列はこういう感じの増加量になってるよって目安なのであんまり気にしないでください。</t>
  </si>
  <si>
    <t>累計の出し方については=sum(b5:n)の式のnに目的のレベルの一つレベルのセルの座標を入力（例えば10レベルまでの計算式を出したいのだったら=sum(b5:b13）と入力)してください。</t>
  </si>
  <si>
    <t>それでそのレベルまでの必要経験値の累計が出ます。また簡易計算機も横に付けとくので参考にしてください。</t>
  </si>
  <si>
    <t>簡易計算機は水色に塗りつぶしたところに必要なデータを入れれば目安としての時間を出してくれるので参考にどうぞ</t>
  </si>
  <si>
    <t>簡易計算機は40レベル以上の人でないとおそらく正常に作動しないと思われます！！！</t>
  </si>
  <si>
    <t>40レベル以降の訓練所での獲得できる経験値は1分あたり訓練所*3-60</t>
  </si>
  <si>
    <t>ぶっちゃけ自分の訓練所レベルと猛進令1回での獲得経験値が分かってれば自力で出せるはずなのでこれ以上は今のところ計算機をいじる気はないです</t>
  </si>
  <si>
    <t>どれくらい訓練すればいいのかなー？</t>
  </si>
  <si>
    <t>目標レベルまでの必要累計経験値</t>
  </si>
  <si>
    <t>訓練所レベル</t>
  </si>
  <si>
    <t>特訓倍率</t>
  </si>
  <si>
    <t>訓練所での猛訓練1回あたりの獲得経験値</t>
  </si>
  <si>
    <t>猛訓練の回数（小数点以下出たら切り上げだと思ってください）</t>
  </si>
  <si>
    <t>訓練+猛訓練での所要時間(分)</t>
  </si>
  <si>
    <t>所要時間（時間）</t>
  </si>
  <si>
    <t>猛訓練無しでの所要時間(分)</t>
  </si>
  <si>
    <t>レベルアップに必要な経験値</t>
  </si>
  <si>
    <t>訓練所での猛訓練での獲得経験値</t>
  </si>
  <si>
    <t>レベル</t>
  </si>
  <si>
    <t>経験値</t>
  </si>
  <si>
    <t>/9</t>
  </si>
  <si>
    <t>格闘経験値</t>
  </si>
  <si>
    <t>獲得経験値/12</t>
  </si>
  <si>
    <t>前レベルからの/12の増加量</t>
  </si>
  <si>
    <t>予想</t>
  </si>
  <si>
    <t>予想式</t>
  </si>
</sst>
</file>

<file path=xl/styles.xml><?xml version="1.0" encoding="utf-8"?>
<styleSheet xmlns="http://schemas.openxmlformats.org/spreadsheetml/2006/main">
  <numFmts count="3">
    <numFmt numFmtId="164" formatCode="GENERAL"/>
    <numFmt numFmtId="165" formatCode="M\月D\日"/>
    <numFmt numFmtId="166" formatCode="H:MM"/>
  </numFmts>
  <fonts count="3">
    <font>
      <sz val="10"/>
      <name val="ＭＳ Ｐゴシック"/>
      <family val="3"/>
    </font>
    <font>
      <sz val="10"/>
      <name val="Arial"/>
      <family val="0"/>
    </font>
    <font>
      <sz val="11"/>
      <color indexed="8"/>
      <name val="ＭＳ Ｐゴシック"/>
      <family val="3"/>
    </font>
  </fonts>
  <fills count="14">
    <fill>
      <patternFill/>
    </fill>
    <fill>
      <patternFill patternType="gray125"/>
    </fill>
    <fill>
      <patternFill patternType="solid">
        <fgColor indexed="13"/>
        <bgColor indexed="64"/>
      </patternFill>
    </fill>
    <fill>
      <patternFill patternType="solid">
        <fgColor indexed="17"/>
        <bgColor indexed="64"/>
      </patternFill>
    </fill>
    <fill>
      <patternFill patternType="solid">
        <fgColor indexed="8"/>
        <bgColor indexed="64"/>
      </patternFill>
    </fill>
    <fill>
      <patternFill patternType="solid">
        <fgColor indexed="12"/>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14"/>
        <bgColor indexed="64"/>
      </patternFill>
    </fill>
    <fill>
      <patternFill patternType="solid">
        <fgColor indexed="9"/>
        <bgColor indexed="64"/>
      </patternFill>
    </fill>
    <fill>
      <patternFill patternType="solid">
        <fgColor indexed="34"/>
        <bgColor indexed="64"/>
      </patternFill>
    </fill>
    <fill>
      <patternFill patternType="solid">
        <fgColor indexed="60"/>
        <bgColor indexed="64"/>
      </patternFill>
    </fill>
    <fill>
      <patternFill patternType="solid">
        <fgColor indexed="15"/>
        <bgColor indexed="64"/>
      </patternFill>
    </fill>
  </fills>
  <borders count="15">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cellStyleXfs>
  <cellXfs count="63">
    <xf numFmtId="164" fontId="0" fillId="0" borderId="0" xfId="0" applyAlignment="1">
      <alignment/>
    </xf>
    <xf numFmtId="164" fontId="0" fillId="0" borderId="1" xfId="0" applyBorder="1" applyAlignment="1">
      <alignment/>
    </xf>
    <xf numFmtId="164" fontId="0" fillId="0" borderId="2" xfId="0" applyFont="1" applyBorder="1" applyAlignment="1">
      <alignment/>
    </xf>
    <xf numFmtId="164" fontId="0" fillId="0" borderId="3" xfId="0" applyBorder="1" applyAlignment="1">
      <alignment/>
    </xf>
    <xf numFmtId="164" fontId="0" fillId="0" borderId="4" xfId="0" applyFont="1" applyBorder="1" applyAlignment="1">
      <alignment/>
    </xf>
    <xf numFmtId="164" fontId="0" fillId="0" borderId="1" xfId="0" applyFont="1" applyBorder="1" applyAlignment="1">
      <alignment/>
    </xf>
    <xf numFmtId="164" fontId="0" fillId="2" borderId="1" xfId="0" applyFont="1" applyFill="1" applyBorder="1" applyAlignment="1">
      <alignment/>
    </xf>
    <xf numFmtId="164" fontId="0" fillId="3" borderId="1" xfId="0" applyFont="1" applyFill="1" applyBorder="1" applyAlignment="1">
      <alignment wrapText="1"/>
    </xf>
    <xf numFmtId="164" fontId="0" fillId="3" borderId="1" xfId="0" applyFill="1" applyBorder="1" applyAlignment="1">
      <alignment/>
    </xf>
    <xf numFmtId="164" fontId="0" fillId="0" borderId="5" xfId="0" applyFont="1" applyBorder="1" applyAlignment="1">
      <alignment/>
    </xf>
    <xf numFmtId="164" fontId="0" fillId="4" borderId="6" xfId="0" applyFill="1" applyBorder="1" applyAlignment="1">
      <alignment/>
    </xf>
    <xf numFmtId="164" fontId="1" fillId="0" borderId="7" xfId="0" applyNumberFormat="1" applyFont="1" applyBorder="1" applyAlignment="1">
      <alignment/>
    </xf>
    <xf numFmtId="164" fontId="1" fillId="0" borderId="8" xfId="0" applyNumberFormat="1" applyFont="1" applyBorder="1" applyAlignment="1">
      <alignment/>
    </xf>
    <xf numFmtId="164" fontId="0" fillId="4" borderId="8" xfId="0" applyFill="1" applyBorder="1" applyAlignment="1">
      <alignment/>
    </xf>
    <xf numFmtId="164" fontId="0" fillId="0" borderId="1" xfId="0" applyNumberFormat="1" applyFont="1" applyBorder="1" applyAlignment="1">
      <alignment/>
    </xf>
    <xf numFmtId="164" fontId="1" fillId="0" borderId="9" xfId="0" applyNumberFormat="1" applyFont="1" applyBorder="1" applyAlignment="1">
      <alignment/>
    </xf>
    <xf numFmtId="164" fontId="1" fillId="0" borderId="0" xfId="0" applyNumberFormat="1" applyFont="1" applyAlignment="1">
      <alignment/>
    </xf>
    <xf numFmtId="164" fontId="1" fillId="0" borderId="10" xfId="0" applyNumberFormat="1" applyFont="1" applyBorder="1" applyAlignment="1">
      <alignment/>
    </xf>
    <xf numFmtId="164" fontId="0" fillId="0" borderId="9" xfId="0" applyBorder="1" applyAlignment="1">
      <alignment/>
    </xf>
    <xf numFmtId="164" fontId="0" fillId="0" borderId="10" xfId="0" applyBorder="1" applyAlignment="1">
      <alignment/>
    </xf>
    <xf numFmtId="164" fontId="0" fillId="5" borderId="1" xfId="0" applyNumberFormat="1" applyFont="1" applyFill="1" applyBorder="1" applyAlignment="1">
      <alignment/>
    </xf>
    <xf numFmtId="164" fontId="0" fillId="5" borderId="1" xfId="0" applyFill="1" applyBorder="1" applyAlignment="1">
      <alignment/>
    </xf>
    <xf numFmtId="164" fontId="0" fillId="6" borderId="1" xfId="0" applyNumberFormat="1" applyFont="1" applyFill="1" applyBorder="1" applyAlignment="1">
      <alignment/>
    </xf>
    <xf numFmtId="164" fontId="0" fillId="6" borderId="1" xfId="0" applyFill="1" applyBorder="1" applyAlignment="1">
      <alignment/>
    </xf>
    <xf numFmtId="164" fontId="0" fillId="2" borderId="1" xfId="0" applyFont="1" applyFill="1" applyBorder="1" applyAlignment="1">
      <alignment wrapText="1"/>
    </xf>
    <xf numFmtId="164" fontId="0" fillId="7" borderId="1" xfId="0" applyFont="1" applyFill="1" applyBorder="1" applyAlignment="1">
      <alignment/>
    </xf>
    <xf numFmtId="164" fontId="0" fillId="8" borderId="1" xfId="0" applyFont="1" applyFill="1" applyBorder="1" applyAlignment="1">
      <alignment wrapText="1"/>
    </xf>
    <xf numFmtId="164" fontId="0" fillId="8" borderId="1" xfId="0" applyFill="1" applyBorder="1" applyAlignment="1">
      <alignment/>
    </xf>
    <xf numFmtId="164" fontId="0" fillId="9" borderId="1" xfId="0" applyNumberFormat="1" applyFont="1" applyFill="1" applyBorder="1" applyAlignment="1">
      <alignment/>
    </xf>
    <xf numFmtId="164" fontId="0" fillId="9" borderId="1" xfId="0" applyFill="1" applyBorder="1" applyAlignment="1">
      <alignment/>
    </xf>
    <xf numFmtId="164" fontId="0" fillId="8" borderId="1" xfId="0" applyFont="1" applyFill="1" applyBorder="1" applyAlignment="1">
      <alignment/>
    </xf>
    <xf numFmtId="164" fontId="0" fillId="9" borderId="1" xfId="0" applyFont="1" applyFill="1" applyBorder="1" applyAlignment="1">
      <alignment/>
    </xf>
    <xf numFmtId="164" fontId="0" fillId="9" borderId="1" xfId="0" applyFont="1" applyFill="1" applyBorder="1" applyAlignment="1">
      <alignment wrapText="1"/>
    </xf>
    <xf numFmtId="164" fontId="0" fillId="0" borderId="0" xfId="0" applyBorder="1" applyAlignment="1">
      <alignment/>
    </xf>
    <xf numFmtId="164" fontId="0" fillId="0" borderId="5" xfId="0" applyBorder="1" applyAlignment="1">
      <alignment/>
    </xf>
    <xf numFmtId="165" fontId="0" fillId="0" borderId="0" xfId="0" applyNumberFormat="1" applyAlignment="1">
      <alignment/>
    </xf>
    <xf numFmtId="166" fontId="0" fillId="0" borderId="0" xfId="0" applyNumberFormat="1" applyFont="1" applyAlignment="1">
      <alignment/>
    </xf>
    <xf numFmtId="164" fontId="0" fillId="0" borderId="9" xfId="0" applyNumberFormat="1" applyBorder="1" applyAlignment="1">
      <alignment/>
    </xf>
    <xf numFmtId="164" fontId="0" fillId="3" borderId="1" xfId="0" applyFont="1" applyFill="1" applyBorder="1" applyAlignment="1">
      <alignment/>
    </xf>
    <xf numFmtId="164" fontId="0" fillId="10" borderId="5" xfId="0" applyFont="1" applyFill="1" applyBorder="1" applyAlignment="1">
      <alignment/>
    </xf>
    <xf numFmtId="164" fontId="0" fillId="10" borderId="9" xfId="0" applyFont="1" applyFill="1" applyBorder="1" applyAlignment="1">
      <alignment/>
    </xf>
    <xf numFmtId="164" fontId="0" fillId="10" borderId="0" xfId="0" applyFont="1" applyFill="1" applyAlignment="1">
      <alignment/>
    </xf>
    <xf numFmtId="164" fontId="0" fillId="0" borderId="0" xfId="0" applyNumberFormat="1" applyAlignment="1">
      <alignment/>
    </xf>
    <xf numFmtId="164" fontId="0" fillId="10" borderId="0" xfId="0" applyFont="1" applyFill="1" applyBorder="1" applyAlignment="1">
      <alignment/>
    </xf>
    <xf numFmtId="164" fontId="0" fillId="0" borderId="11" xfId="0" applyFont="1" applyBorder="1" applyAlignment="1">
      <alignment/>
    </xf>
    <xf numFmtId="164" fontId="0" fillId="10" borderId="11" xfId="0" applyFont="1" applyFill="1" applyBorder="1" applyAlignment="1">
      <alignment/>
    </xf>
    <xf numFmtId="164" fontId="0" fillId="10" borderId="12" xfId="0" applyFont="1" applyFill="1" applyBorder="1" applyAlignment="1">
      <alignment/>
    </xf>
    <xf numFmtId="164" fontId="0" fillId="10" borderId="13" xfId="0" applyFont="1" applyFill="1" applyBorder="1" applyAlignment="1">
      <alignment/>
    </xf>
    <xf numFmtId="164" fontId="1" fillId="0" borderId="14" xfId="0" applyNumberFormat="1" applyFont="1" applyBorder="1" applyAlignment="1">
      <alignment/>
    </xf>
    <xf numFmtId="164" fontId="0" fillId="0" borderId="12" xfId="0" applyBorder="1" applyAlignment="1">
      <alignment/>
    </xf>
    <xf numFmtId="164" fontId="0" fillId="0" borderId="14" xfId="0" applyBorder="1" applyAlignment="1">
      <alignment/>
    </xf>
    <xf numFmtId="164" fontId="2" fillId="0" borderId="0" xfId="20" applyFont="1">
      <alignment vertical="center"/>
      <protection/>
    </xf>
    <xf numFmtId="164" fontId="2" fillId="11" borderId="0" xfId="20" applyFont="1" applyFill="1">
      <alignment vertical="center"/>
      <protection/>
    </xf>
    <xf numFmtId="164" fontId="0" fillId="11" borderId="0" xfId="0" applyFill="1" applyAlignment="1">
      <alignment/>
    </xf>
    <xf numFmtId="164" fontId="0" fillId="12" borderId="0" xfId="0" applyFont="1" applyFill="1" applyAlignment="1">
      <alignment/>
    </xf>
    <xf numFmtId="164" fontId="2" fillId="12" borderId="0" xfId="20" applyFill="1">
      <alignment vertical="center"/>
      <protection/>
    </xf>
    <xf numFmtId="164" fontId="0" fillId="0" borderId="0" xfId="0" applyFont="1" applyBorder="1" applyAlignment="1">
      <alignment/>
    </xf>
    <xf numFmtId="164" fontId="2" fillId="0" borderId="1" xfId="20" applyFont="1" applyBorder="1">
      <alignment vertical="center"/>
      <protection/>
    </xf>
    <xf numFmtId="164" fontId="2" fillId="13" borderId="1" xfId="20" applyFill="1" applyBorder="1">
      <alignment vertical="center"/>
      <protection/>
    </xf>
    <xf numFmtId="164" fontId="0" fillId="13" borderId="1" xfId="0" applyFill="1" applyBorder="1" applyAlignment="1">
      <alignment/>
    </xf>
    <xf numFmtId="164" fontId="2" fillId="7" borderId="1" xfId="20" applyFill="1" applyBorder="1">
      <alignment vertical="center"/>
      <protection/>
    </xf>
    <xf numFmtId="164" fontId="2" fillId="0" borderId="0" xfId="20">
      <alignment vertical="center"/>
      <protection/>
    </xf>
    <xf numFmtId="164" fontId="2" fillId="12" borderId="1" xfId="20" applyFill="1" applyBorder="1">
      <alignment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5"/>
  <sheetViews>
    <sheetView workbookViewId="0" topLeftCell="O1">
      <selection activeCell="X46" sqref="X46"/>
    </sheetView>
  </sheetViews>
  <sheetFormatPr defaultColWidth="13.7109375" defaultRowHeight="12"/>
  <cols>
    <col min="1" max="4" width="12.8515625" style="0" customWidth="1"/>
    <col min="5" max="5" width="15.8515625" style="0" customWidth="1"/>
    <col min="6" max="16384" width="12.8515625" style="0" customWidth="1"/>
  </cols>
  <sheetData>
    <row r="1" ht="12.75">
      <c r="A1" t="s">
        <v>0</v>
      </c>
    </row>
    <row r="2" ht="12.75">
      <c r="A2" t="s">
        <v>1</v>
      </c>
    </row>
    <row r="3" ht="12.75">
      <c r="A3" t="s">
        <v>2</v>
      </c>
    </row>
    <row r="4" ht="12.75">
      <c r="A4" t="s">
        <v>3</v>
      </c>
    </row>
    <row r="5" ht="12.75">
      <c r="A5" t="s">
        <v>4</v>
      </c>
    </row>
    <row r="6" ht="12.75">
      <c r="A6" t="s">
        <v>5</v>
      </c>
    </row>
    <row r="7" ht="12.75">
      <c r="A7" t="s">
        <v>6</v>
      </c>
    </row>
    <row r="9" ht="12.75">
      <c r="A9" t="s">
        <v>7</v>
      </c>
    </row>
    <row r="13" spans="17:21" ht="12.75">
      <c r="Q13" t="s">
        <v>8</v>
      </c>
      <c r="U13" t="s">
        <v>9</v>
      </c>
    </row>
    <row r="14" spans="1:23" ht="12.75">
      <c r="A14" s="1"/>
      <c r="B14" s="1"/>
      <c r="C14" s="2" t="s">
        <v>10</v>
      </c>
      <c r="D14" s="2"/>
      <c r="E14" s="3"/>
      <c r="F14" s="4" t="s">
        <v>11</v>
      </c>
      <c r="G14" s="3"/>
      <c r="Q14" s="5" t="s">
        <v>12</v>
      </c>
      <c r="R14" s="5" t="s">
        <v>13</v>
      </c>
      <c r="S14" s="5" t="s">
        <v>14</v>
      </c>
      <c r="U14" s="5" t="s">
        <v>12</v>
      </c>
      <c r="V14" s="5" t="s">
        <v>13</v>
      </c>
      <c r="W14" s="5" t="s">
        <v>14</v>
      </c>
    </row>
    <row r="15" spans="1:23" ht="12.75">
      <c r="A15" s="1" t="s">
        <v>15</v>
      </c>
      <c r="B15" s="1" t="s">
        <v>16</v>
      </c>
      <c r="C15" s="2" t="s">
        <v>17</v>
      </c>
      <c r="D15" s="2" t="s">
        <v>18</v>
      </c>
      <c r="E15" s="3" t="s">
        <v>19</v>
      </c>
      <c r="F15" s="4" t="s">
        <v>20</v>
      </c>
      <c r="G15" s="3" t="s">
        <v>21</v>
      </c>
      <c r="Q15" s="6" t="s">
        <v>22</v>
      </c>
      <c r="R15" s="6">
        <v>70</v>
      </c>
      <c r="S15" s="6">
        <v>29</v>
      </c>
      <c r="U15" s="7" t="s">
        <v>23</v>
      </c>
      <c r="V15" s="8">
        <v>48</v>
      </c>
      <c r="W15" s="8">
        <v>25</v>
      </c>
    </row>
    <row r="16" spans="1:23" ht="12.75">
      <c r="A16" s="9" t="s">
        <v>24</v>
      </c>
      <c r="B16" s="9">
        <v>1</v>
      </c>
      <c r="C16" s="10">
        <v>1200</v>
      </c>
      <c r="D16" s="11">
        <f>C16</f>
        <v>1200</v>
      </c>
      <c r="E16" s="12">
        <v>0</v>
      </c>
      <c r="F16" s="10">
        <v>243</v>
      </c>
      <c r="G16" s="13">
        <v>58</v>
      </c>
      <c r="H16" s="14" t="s">
        <v>25</v>
      </c>
      <c r="I16" s="5" t="s">
        <v>8</v>
      </c>
      <c r="J16" s="5" t="s">
        <v>26</v>
      </c>
      <c r="K16" s="5" t="s">
        <v>27</v>
      </c>
      <c r="L16" s="5" t="s">
        <v>28</v>
      </c>
      <c r="M16" s="5" t="s">
        <v>29</v>
      </c>
      <c r="N16" s="5" t="s">
        <v>30</v>
      </c>
      <c r="Q16" s="6" t="s">
        <v>31</v>
      </c>
      <c r="R16" s="6">
        <v>80</v>
      </c>
      <c r="S16" s="6">
        <v>38</v>
      </c>
      <c r="U16" s="7" t="s">
        <v>32</v>
      </c>
      <c r="V16" s="8">
        <v>52</v>
      </c>
      <c r="W16" s="8">
        <v>29</v>
      </c>
    </row>
    <row r="17" spans="1:23" ht="12.75">
      <c r="A17" s="9" t="s">
        <v>33</v>
      </c>
      <c r="B17" s="9">
        <v>2</v>
      </c>
      <c r="C17" s="15">
        <f>B17*D17</f>
        <v>2400</v>
      </c>
      <c r="D17" s="16">
        <f>D16</f>
        <v>1200</v>
      </c>
      <c r="E17" s="17">
        <f>E16+C16</f>
        <v>1200</v>
      </c>
      <c r="F17" s="18">
        <f>F16+G16</f>
        <v>301</v>
      </c>
      <c r="G17" s="19">
        <f>G16</f>
        <v>58</v>
      </c>
      <c r="H17" s="14" t="s">
        <v>34</v>
      </c>
      <c r="I17" s="5">
        <v>90</v>
      </c>
      <c r="J17" s="5">
        <v>48</v>
      </c>
      <c r="K17" s="5">
        <v>60</v>
      </c>
      <c r="L17" s="5"/>
      <c r="M17" s="5"/>
      <c r="N17" s="5"/>
      <c r="Q17" s="6" t="s">
        <v>35</v>
      </c>
      <c r="R17" s="6">
        <v>95</v>
      </c>
      <c r="S17" s="6">
        <v>51</v>
      </c>
      <c r="U17" s="7" t="s">
        <v>36</v>
      </c>
      <c r="V17" s="8">
        <v>55</v>
      </c>
      <c r="W17" s="8">
        <v>34</v>
      </c>
    </row>
    <row r="18" spans="1:23" ht="12.75">
      <c r="A18" s="9" t="s">
        <v>37</v>
      </c>
      <c r="B18" s="9">
        <v>3</v>
      </c>
      <c r="C18" s="15">
        <f>B18*D18</f>
        <v>3600</v>
      </c>
      <c r="D18" s="16">
        <f>D17</f>
        <v>1200</v>
      </c>
      <c r="E18" s="17">
        <f>E17+C17</f>
        <v>3600</v>
      </c>
      <c r="F18" s="18">
        <f>F17+G17</f>
        <v>359</v>
      </c>
      <c r="G18" s="19">
        <f>G17</f>
        <v>58</v>
      </c>
      <c r="H18" s="20" t="s">
        <v>38</v>
      </c>
      <c r="I18" s="21">
        <v>150</v>
      </c>
      <c r="J18" s="21"/>
      <c r="K18" s="21">
        <v>100</v>
      </c>
      <c r="L18" s="21"/>
      <c r="M18" s="21">
        <v>250</v>
      </c>
      <c r="N18" s="21"/>
      <c r="Q18" s="6" t="s">
        <v>39</v>
      </c>
      <c r="R18" s="6">
        <v>105</v>
      </c>
      <c r="S18" s="6">
        <v>59</v>
      </c>
      <c r="U18" s="7" t="s">
        <v>40</v>
      </c>
      <c r="V18" s="8">
        <v>78</v>
      </c>
      <c r="W18" s="8">
        <v>59</v>
      </c>
    </row>
    <row r="19" spans="1:23" ht="12.75">
      <c r="A19" s="9" t="s">
        <v>41</v>
      </c>
      <c r="B19" s="9">
        <v>4</v>
      </c>
      <c r="C19" s="15">
        <f>B19*D19</f>
        <v>4800</v>
      </c>
      <c r="D19" s="16">
        <f>D18</f>
        <v>1200</v>
      </c>
      <c r="E19" s="17">
        <f>E18+C18</f>
        <v>7200</v>
      </c>
      <c r="F19" s="18">
        <f>F18+G18</f>
        <v>417</v>
      </c>
      <c r="G19" s="19">
        <f>G18</f>
        <v>58</v>
      </c>
      <c r="H19" s="22" t="s">
        <v>42</v>
      </c>
      <c r="I19" s="23"/>
      <c r="J19" s="23">
        <v>80</v>
      </c>
      <c r="K19" s="23">
        <v>160</v>
      </c>
      <c r="L19" s="23"/>
      <c r="M19" s="23"/>
      <c r="N19" s="23"/>
      <c r="Q19" s="6" t="s">
        <v>43</v>
      </c>
      <c r="R19" s="6">
        <v>115</v>
      </c>
      <c r="S19" s="6">
        <v>68</v>
      </c>
      <c r="U19" s="24" t="s">
        <v>44</v>
      </c>
      <c r="V19" s="6">
        <v>66</v>
      </c>
      <c r="W19" s="6">
        <v>42</v>
      </c>
    </row>
    <row r="20" spans="1:23" ht="12.75">
      <c r="A20" s="9" t="s">
        <v>45</v>
      </c>
      <c r="B20" s="9">
        <v>5</v>
      </c>
      <c r="C20" s="15">
        <f>B20*D20</f>
        <v>6000</v>
      </c>
      <c r="D20" s="16">
        <f>D19</f>
        <v>1200</v>
      </c>
      <c r="E20" s="17">
        <f>E19+C19</f>
        <v>12000</v>
      </c>
      <c r="F20" s="18">
        <f>F19+G19</f>
        <v>475</v>
      </c>
      <c r="G20" s="19">
        <f>G19</f>
        <v>58</v>
      </c>
      <c r="H20" s="6" t="s">
        <v>46</v>
      </c>
      <c r="I20" s="6">
        <v>390</v>
      </c>
      <c r="J20" s="6">
        <v>208</v>
      </c>
      <c r="K20" s="6">
        <v>260</v>
      </c>
      <c r="L20" s="6">
        <v>525</v>
      </c>
      <c r="M20" s="6"/>
      <c r="N20" s="6"/>
      <c r="Q20" s="6" t="s">
        <v>47</v>
      </c>
      <c r="R20" s="6">
        <v>130</v>
      </c>
      <c r="S20" s="6">
        <v>80</v>
      </c>
      <c r="U20" s="24" t="s">
        <v>48</v>
      </c>
      <c r="V20" s="6">
        <v>81</v>
      </c>
      <c r="W20" s="6">
        <v>59</v>
      </c>
    </row>
    <row r="21" spans="1:23" ht="12.75">
      <c r="A21" s="9" t="s">
        <v>49</v>
      </c>
      <c r="B21" s="9">
        <v>6</v>
      </c>
      <c r="C21" s="15">
        <f>B21*D21</f>
        <v>7200</v>
      </c>
      <c r="D21" s="16">
        <f>D20</f>
        <v>1200</v>
      </c>
      <c r="E21" s="17">
        <f>E20+C20</f>
        <v>18000</v>
      </c>
      <c r="F21" s="18">
        <f>F20+G20</f>
        <v>533</v>
      </c>
      <c r="G21" s="19">
        <f>G20</f>
        <v>58</v>
      </c>
      <c r="H21" s="25" t="s">
        <v>50</v>
      </c>
      <c r="I21" s="25"/>
      <c r="J21" s="25"/>
      <c r="K21" s="25"/>
      <c r="L21" s="25">
        <v>700</v>
      </c>
      <c r="M21" s="25"/>
      <c r="N21" s="25"/>
      <c r="Q21" s="26" t="s">
        <v>51</v>
      </c>
      <c r="R21" s="27">
        <v>94</v>
      </c>
      <c r="S21" s="27">
        <v>46</v>
      </c>
      <c r="U21" s="26" t="s">
        <v>52</v>
      </c>
      <c r="V21" s="27">
        <v>95</v>
      </c>
      <c r="W21" s="27">
        <v>72</v>
      </c>
    </row>
    <row r="22" spans="1:23" ht="12.75">
      <c r="A22" s="9" t="s">
        <v>53</v>
      </c>
      <c r="B22" s="9">
        <v>7</v>
      </c>
      <c r="C22" s="15">
        <f>B22*D22</f>
        <v>8400</v>
      </c>
      <c r="D22" s="16">
        <f>D21</f>
        <v>1200</v>
      </c>
      <c r="E22" s="17">
        <f>E21+C21</f>
        <v>25200</v>
      </c>
      <c r="F22" s="18">
        <f>F21+G21</f>
        <v>591</v>
      </c>
      <c r="G22" s="19">
        <f>G21</f>
        <v>58</v>
      </c>
      <c r="H22" s="28" t="s">
        <v>54</v>
      </c>
      <c r="I22" s="29">
        <v>900</v>
      </c>
      <c r="J22" s="29"/>
      <c r="K22" s="29"/>
      <c r="L22" s="29"/>
      <c r="M22" s="29"/>
      <c r="N22" s="29">
        <v>1200</v>
      </c>
      <c r="Q22" s="26" t="s">
        <v>55</v>
      </c>
      <c r="R22" s="27">
        <v>104</v>
      </c>
      <c r="S22" s="27">
        <v>55</v>
      </c>
      <c r="U22" s="26" t="s">
        <v>56</v>
      </c>
      <c r="V22" s="30">
        <v>103</v>
      </c>
      <c r="W22" s="27">
        <v>80</v>
      </c>
    </row>
    <row r="23" spans="1:23" ht="12.75">
      <c r="A23" s="9" t="s">
        <v>57</v>
      </c>
      <c r="B23" s="9">
        <v>8</v>
      </c>
      <c r="C23" s="15">
        <f>B23*D23</f>
        <v>9600</v>
      </c>
      <c r="D23" s="16">
        <f>D22</f>
        <v>1200</v>
      </c>
      <c r="E23" s="17">
        <f>E22+C22</f>
        <v>33600</v>
      </c>
      <c r="F23" s="18">
        <f>F22+G22</f>
        <v>649</v>
      </c>
      <c r="G23" s="19">
        <f>G22</f>
        <v>58</v>
      </c>
      <c r="H23" s="16"/>
      <c r="Q23" s="26" t="s">
        <v>58</v>
      </c>
      <c r="R23" s="27">
        <v>114</v>
      </c>
      <c r="S23" s="27">
        <v>63</v>
      </c>
      <c r="U23" s="31" t="s">
        <v>59</v>
      </c>
      <c r="V23" s="31">
        <v>210</v>
      </c>
      <c r="W23" s="31">
        <v>80</v>
      </c>
    </row>
    <row r="24" spans="1:19" ht="12.75">
      <c r="A24" s="9" t="s">
        <v>60</v>
      </c>
      <c r="B24" s="9">
        <v>9</v>
      </c>
      <c r="C24" s="15">
        <f>B24*D24</f>
        <v>10800</v>
      </c>
      <c r="D24" s="16">
        <f>D23</f>
        <v>1200</v>
      </c>
      <c r="E24" s="17">
        <f>E23+C23</f>
        <v>43200</v>
      </c>
      <c r="F24" s="18">
        <f>F23+G23</f>
        <v>707</v>
      </c>
      <c r="G24" s="19">
        <f>G23</f>
        <v>58</v>
      </c>
      <c r="H24" s="14" t="s">
        <v>61</v>
      </c>
      <c r="I24" s="5" t="s">
        <v>8</v>
      </c>
      <c r="J24" s="5" t="s">
        <v>26</v>
      </c>
      <c r="K24" s="5" t="s">
        <v>27</v>
      </c>
      <c r="L24" s="5" t="s">
        <v>28</v>
      </c>
      <c r="M24" s="5" t="s">
        <v>29</v>
      </c>
      <c r="N24" s="5" t="s">
        <v>30</v>
      </c>
      <c r="Q24" s="26" t="s">
        <v>62</v>
      </c>
      <c r="R24" s="27">
        <v>124</v>
      </c>
      <c r="S24" s="27">
        <v>72</v>
      </c>
    </row>
    <row r="25" spans="1:23" ht="12.75">
      <c r="A25" s="9" t="s">
        <v>63</v>
      </c>
      <c r="B25" s="9">
        <v>10</v>
      </c>
      <c r="C25" s="15">
        <f>(B25-11)*2*D25+12*D25</f>
        <v>12000</v>
      </c>
      <c r="D25" s="16">
        <f>D24</f>
        <v>1200</v>
      </c>
      <c r="E25" s="17">
        <f>E24+C24</f>
        <v>54000</v>
      </c>
      <c r="F25" s="18">
        <f>F24+G24</f>
        <v>765</v>
      </c>
      <c r="G25" s="19">
        <f>G24</f>
        <v>58</v>
      </c>
      <c r="H25" s="14" t="s">
        <v>34</v>
      </c>
      <c r="I25" s="5">
        <v>10</v>
      </c>
      <c r="J25" s="5">
        <v>8</v>
      </c>
      <c r="K25" s="5"/>
      <c r="L25" s="5"/>
      <c r="M25" s="5"/>
      <c r="N25" s="5"/>
      <c r="Q25" s="32" t="s">
        <v>64</v>
      </c>
      <c r="R25" s="31">
        <v>118</v>
      </c>
      <c r="S25" s="31">
        <v>63</v>
      </c>
      <c r="U25" s="5" t="s">
        <v>65</v>
      </c>
      <c r="V25" s="5"/>
      <c r="W25" s="5"/>
    </row>
    <row r="26" spans="1:23" ht="12.75">
      <c r="A26" s="9" t="s">
        <v>66</v>
      </c>
      <c r="B26" s="9">
        <v>11</v>
      </c>
      <c r="C26" s="15">
        <f>(B26-11)*2*D26+12*D26</f>
        <v>14400</v>
      </c>
      <c r="D26" s="16">
        <f>D25</f>
        <v>1200</v>
      </c>
      <c r="E26" s="17">
        <f>E25+C25</f>
        <v>66000</v>
      </c>
      <c r="F26" s="18">
        <f>F25+G25</f>
        <v>823</v>
      </c>
      <c r="G26" s="19">
        <f>G25</f>
        <v>58</v>
      </c>
      <c r="H26" s="20" t="s">
        <v>38</v>
      </c>
      <c r="I26" s="21">
        <v>13</v>
      </c>
      <c r="J26" s="21">
        <v>10</v>
      </c>
      <c r="K26" s="21">
        <v>20</v>
      </c>
      <c r="L26" s="21">
        <v>31</v>
      </c>
      <c r="M26" s="21"/>
      <c r="N26" s="21"/>
      <c r="Q26" s="32" t="s">
        <v>67</v>
      </c>
      <c r="R26" s="31">
        <v>128</v>
      </c>
      <c r="S26" s="31">
        <v>72</v>
      </c>
      <c r="U26" s="7" t="s">
        <v>68</v>
      </c>
      <c r="V26" s="8">
        <v>111</v>
      </c>
      <c r="W26" s="8">
        <v>38</v>
      </c>
    </row>
    <row r="27" spans="1:23" ht="12.75">
      <c r="A27" s="9" t="s">
        <v>69</v>
      </c>
      <c r="B27" s="9">
        <v>12</v>
      </c>
      <c r="C27" s="15">
        <f>(B27-11)*2*D27+12*D27</f>
        <v>16800</v>
      </c>
      <c r="D27" s="16">
        <f>D26</f>
        <v>1200</v>
      </c>
      <c r="E27" s="17">
        <f>E26+C26</f>
        <v>80400</v>
      </c>
      <c r="F27" s="18">
        <f>F26+G26</f>
        <v>881</v>
      </c>
      <c r="G27" s="19">
        <f>G26</f>
        <v>58</v>
      </c>
      <c r="H27" s="22" t="s">
        <v>42</v>
      </c>
      <c r="I27" s="23">
        <v>16</v>
      </c>
      <c r="J27" s="23">
        <v>12</v>
      </c>
      <c r="K27" s="23">
        <v>24</v>
      </c>
      <c r="L27" s="23">
        <v>38</v>
      </c>
      <c r="M27" s="23">
        <v>13</v>
      </c>
      <c r="N27" s="23">
        <v>7</v>
      </c>
      <c r="Q27" s="32" t="s">
        <v>70</v>
      </c>
      <c r="R27" s="31">
        <v>138</v>
      </c>
      <c r="S27" s="31">
        <v>80</v>
      </c>
      <c r="U27" s="7" t="s">
        <v>71</v>
      </c>
      <c r="V27" s="8">
        <v>126</v>
      </c>
      <c r="W27" s="8">
        <v>46</v>
      </c>
    </row>
    <row r="28" spans="1:23" ht="12.75">
      <c r="A28" s="9" t="s">
        <v>72</v>
      </c>
      <c r="B28" s="9">
        <v>13</v>
      </c>
      <c r="C28" s="15">
        <f>(B28-11)*2*D28+12*D28</f>
        <v>19200</v>
      </c>
      <c r="D28" s="16">
        <f>D27</f>
        <v>1200</v>
      </c>
      <c r="E28" s="17">
        <f>E27+C27</f>
        <v>97200</v>
      </c>
      <c r="F28" s="18">
        <f>F27+G27</f>
        <v>939</v>
      </c>
      <c r="G28" s="19">
        <f>G27</f>
        <v>58</v>
      </c>
      <c r="H28" s="6" t="s">
        <v>46</v>
      </c>
      <c r="I28" s="6">
        <v>20</v>
      </c>
      <c r="J28" s="6">
        <v>15</v>
      </c>
      <c r="K28" s="6">
        <v>32</v>
      </c>
      <c r="L28" s="6">
        <v>48</v>
      </c>
      <c r="M28" s="6">
        <v>20</v>
      </c>
      <c r="N28" s="6">
        <v>9</v>
      </c>
      <c r="Q28" s="33"/>
      <c r="R28" s="34"/>
      <c r="S28" s="34"/>
      <c r="U28" s="7" t="s">
        <v>73</v>
      </c>
      <c r="V28" s="8">
        <v>141</v>
      </c>
      <c r="W28" s="8">
        <v>55</v>
      </c>
    </row>
    <row r="29" spans="1:23" ht="12.75">
      <c r="A29" s="9" t="s">
        <v>74</v>
      </c>
      <c r="B29" s="9">
        <v>14</v>
      </c>
      <c r="C29" s="15">
        <f>(B29-11)*2*D29+12*D29</f>
        <v>21600</v>
      </c>
      <c r="D29" s="16">
        <f>D28</f>
        <v>1200</v>
      </c>
      <c r="E29" s="17">
        <f>E28+C28</f>
        <v>116400</v>
      </c>
      <c r="F29" s="18">
        <f>F28+G28</f>
        <v>997</v>
      </c>
      <c r="G29" s="19">
        <f>G28</f>
        <v>58</v>
      </c>
      <c r="H29" s="25" t="s">
        <v>50</v>
      </c>
      <c r="I29" s="25">
        <v>24</v>
      </c>
      <c r="J29" s="25">
        <v>18</v>
      </c>
      <c r="K29" s="25">
        <v>36</v>
      </c>
      <c r="L29" s="25">
        <v>58</v>
      </c>
      <c r="M29" s="25"/>
      <c r="N29" s="25"/>
      <c r="Q29" s="33" t="s">
        <v>28</v>
      </c>
      <c r="R29" s="34"/>
      <c r="S29" s="34"/>
      <c r="U29" s="7" t="s">
        <v>75</v>
      </c>
      <c r="V29" s="8">
        <v>156</v>
      </c>
      <c r="W29" s="8">
        <v>63</v>
      </c>
    </row>
    <row r="30" spans="1:23" ht="12.75">
      <c r="A30" s="9" t="s">
        <v>76</v>
      </c>
      <c r="B30" s="9">
        <v>15</v>
      </c>
      <c r="C30" s="15">
        <f>(B30-11)*2*D30+12*D30</f>
        <v>24000</v>
      </c>
      <c r="D30" s="16">
        <f>D29</f>
        <v>1200</v>
      </c>
      <c r="E30" s="17">
        <f>E29+C29</f>
        <v>138000</v>
      </c>
      <c r="F30" s="18">
        <f>F29+G29</f>
        <v>1055</v>
      </c>
      <c r="G30" s="19">
        <f>G29</f>
        <v>58</v>
      </c>
      <c r="H30" s="28" t="s">
        <v>54</v>
      </c>
      <c r="I30" s="29">
        <v>28</v>
      </c>
      <c r="J30" s="29">
        <v>21</v>
      </c>
      <c r="K30" s="29">
        <v>42</v>
      </c>
      <c r="L30" s="29">
        <v>67</v>
      </c>
      <c r="M30" s="29"/>
      <c r="N30" s="29">
        <v>13</v>
      </c>
      <c r="Q30" s="24" t="s">
        <v>77</v>
      </c>
      <c r="R30" s="6">
        <v>183</v>
      </c>
      <c r="S30" s="6">
        <v>38</v>
      </c>
      <c r="U30" s="7" t="s">
        <v>78</v>
      </c>
      <c r="V30" s="8">
        <v>171</v>
      </c>
      <c r="W30" s="8">
        <v>72</v>
      </c>
    </row>
    <row r="31" spans="1:23" ht="12.75">
      <c r="A31" s="9" t="s">
        <v>79</v>
      </c>
      <c r="B31" s="9">
        <v>16</v>
      </c>
      <c r="C31" s="15">
        <f>(B31-11)*2*D31+12*D31</f>
        <v>26400</v>
      </c>
      <c r="D31" s="16">
        <f>D30</f>
        <v>1200</v>
      </c>
      <c r="E31" s="17">
        <f>E30+C30</f>
        <v>162000</v>
      </c>
      <c r="F31" s="18">
        <f>F30+G30</f>
        <v>1113</v>
      </c>
      <c r="G31" s="19">
        <f>G30</f>
        <v>58</v>
      </c>
      <c r="H31" s="16"/>
      <c r="Q31" s="24" t="s">
        <v>80</v>
      </c>
      <c r="R31" s="6">
        <v>208</v>
      </c>
      <c r="S31" s="6">
        <v>46</v>
      </c>
      <c r="U31" s="24" t="s">
        <v>81</v>
      </c>
      <c r="V31" s="6">
        <v>147</v>
      </c>
      <c r="W31" s="6">
        <v>55</v>
      </c>
    </row>
    <row r="32" spans="1:23" ht="12.75">
      <c r="A32" s="9" t="s">
        <v>82</v>
      </c>
      <c r="B32" s="9">
        <v>17</v>
      </c>
      <c r="C32" s="15">
        <f>(B32-11)*2*D32+12*D32</f>
        <v>28800</v>
      </c>
      <c r="D32" s="16">
        <f>D31</f>
        <v>1200</v>
      </c>
      <c r="E32" s="17">
        <f>E31+C31</f>
        <v>188400</v>
      </c>
      <c r="F32" s="18">
        <f>F31+G31</f>
        <v>1171</v>
      </c>
      <c r="G32" s="19">
        <f>G31</f>
        <v>58</v>
      </c>
      <c r="H32" s="16"/>
      <c r="J32" t="s">
        <v>83</v>
      </c>
      <c r="K32" s="35">
        <v>40684</v>
      </c>
      <c r="L32" s="36">
        <v>0.6666666666666666</v>
      </c>
      <c r="Q32" s="6" t="s">
        <v>84</v>
      </c>
      <c r="R32" s="6">
        <v>258</v>
      </c>
      <c r="S32" s="6">
        <v>63</v>
      </c>
      <c r="U32" s="24" t="s">
        <v>85</v>
      </c>
      <c r="V32" s="6">
        <v>162</v>
      </c>
      <c r="W32" s="6">
        <v>63</v>
      </c>
    </row>
    <row r="33" spans="1:23" ht="12.75">
      <c r="A33" s="9" t="s">
        <v>86</v>
      </c>
      <c r="B33" s="9">
        <v>18</v>
      </c>
      <c r="C33" s="15">
        <f>(B33-11)*2*D33+12*D33</f>
        <v>31200</v>
      </c>
      <c r="D33" s="16">
        <f>D32</f>
        <v>1200</v>
      </c>
      <c r="E33" s="17">
        <f>E32+C32</f>
        <v>217200</v>
      </c>
      <c r="F33" s="18">
        <f>F32+G32</f>
        <v>1229</v>
      </c>
      <c r="G33" s="19">
        <f>G32</f>
        <v>58</v>
      </c>
      <c r="H33" s="16"/>
      <c r="J33" t="s">
        <v>87</v>
      </c>
      <c r="Q33" s="24" t="s">
        <v>88</v>
      </c>
      <c r="R33" s="6">
        <v>308</v>
      </c>
      <c r="S33" s="6">
        <v>80</v>
      </c>
      <c r="U33" s="24" t="s">
        <v>89</v>
      </c>
      <c r="V33" s="6">
        <v>177</v>
      </c>
      <c r="W33" s="6">
        <v>72</v>
      </c>
    </row>
    <row r="34" spans="1:23" ht="12.75">
      <c r="A34" s="9" t="s">
        <v>90</v>
      </c>
      <c r="B34" s="9">
        <v>19</v>
      </c>
      <c r="C34" s="15">
        <f>(B34-11)*2*D34+12*D34</f>
        <v>33600</v>
      </c>
      <c r="D34" s="16">
        <f>D33</f>
        <v>1200</v>
      </c>
      <c r="E34" s="17">
        <f>E33+C33</f>
        <v>248400</v>
      </c>
      <c r="F34" s="18">
        <f>F33+G33</f>
        <v>1287</v>
      </c>
      <c r="G34" s="19">
        <f>G33</f>
        <v>58</v>
      </c>
      <c r="H34" s="16"/>
      <c r="J34" t="s">
        <v>91</v>
      </c>
      <c r="Q34" s="26" t="s">
        <v>92</v>
      </c>
      <c r="R34" s="27">
        <v>243</v>
      </c>
      <c r="S34" s="27">
        <v>55</v>
      </c>
      <c r="U34" s="24" t="s">
        <v>93</v>
      </c>
      <c r="V34" s="6">
        <v>192</v>
      </c>
      <c r="W34" s="6">
        <v>80</v>
      </c>
    </row>
    <row r="35" spans="1:23" ht="12.75">
      <c r="A35" s="9" t="s">
        <v>94</v>
      </c>
      <c r="B35" s="9">
        <v>20</v>
      </c>
      <c r="C35" s="37">
        <f>(B35-20)*3*D35+(12+20)*D35</f>
        <v>38400</v>
      </c>
      <c r="D35" s="16">
        <f>D34</f>
        <v>1200</v>
      </c>
      <c r="E35" s="17">
        <f>E34+C34</f>
        <v>282000</v>
      </c>
      <c r="F35" s="18">
        <f>F34+G34</f>
        <v>1345</v>
      </c>
      <c r="G35" s="19">
        <f>G34</f>
        <v>58</v>
      </c>
      <c r="H35" s="16"/>
      <c r="J35" t="s">
        <v>95</v>
      </c>
      <c r="Q35" s="26" t="s">
        <v>96</v>
      </c>
      <c r="R35" s="27">
        <v>268</v>
      </c>
      <c r="S35" s="27">
        <v>63</v>
      </c>
      <c r="U35" s="26" t="s">
        <v>97</v>
      </c>
      <c r="V35" s="27">
        <v>198</v>
      </c>
      <c r="W35" s="27">
        <v>80</v>
      </c>
    </row>
    <row r="36" spans="1:23" ht="12.75">
      <c r="A36" s="9" t="s">
        <v>98</v>
      </c>
      <c r="B36" s="9">
        <v>21</v>
      </c>
      <c r="C36" s="37">
        <f>(B36-20)*3*D36+(12+20)*D36</f>
        <v>42000</v>
      </c>
      <c r="D36" s="16">
        <f>D35</f>
        <v>1200</v>
      </c>
      <c r="E36" s="17">
        <f>E35+C35</f>
        <v>320400</v>
      </c>
      <c r="F36" s="18">
        <f>F35+G35</f>
        <v>1403</v>
      </c>
      <c r="G36" s="19">
        <f>G35</f>
        <v>58</v>
      </c>
      <c r="H36" s="16"/>
      <c r="J36" t="s">
        <v>99</v>
      </c>
      <c r="Q36" s="26" t="s">
        <v>100</v>
      </c>
      <c r="R36" s="27">
        <v>293</v>
      </c>
      <c r="S36" s="27">
        <v>72</v>
      </c>
      <c r="U36" s="26" t="s">
        <v>101</v>
      </c>
      <c r="V36" s="27">
        <v>258</v>
      </c>
      <c r="W36" s="27">
        <v>85</v>
      </c>
    </row>
    <row r="37" spans="1:23" ht="12.75">
      <c r="A37" s="9" t="s">
        <v>102</v>
      </c>
      <c r="B37" s="9">
        <v>22</v>
      </c>
      <c r="C37" s="37">
        <f>(B37-20)*3*D37+(12+20)*D37</f>
        <v>45600</v>
      </c>
      <c r="D37" s="16">
        <f>D36</f>
        <v>1200</v>
      </c>
      <c r="E37" s="17">
        <f>E36+C36</f>
        <v>362400</v>
      </c>
      <c r="F37" s="18">
        <f>F36+G36</f>
        <v>1461</v>
      </c>
      <c r="G37" s="19">
        <f>G36</f>
        <v>58</v>
      </c>
      <c r="H37" s="16"/>
      <c r="J37" t="s">
        <v>103</v>
      </c>
      <c r="Q37" s="32" t="s">
        <v>104</v>
      </c>
      <c r="R37" s="31">
        <v>327</v>
      </c>
      <c r="S37" s="31">
        <v>80</v>
      </c>
      <c r="U37" s="32" t="s">
        <v>105</v>
      </c>
      <c r="V37" s="31">
        <v>255</v>
      </c>
      <c r="W37" s="31">
        <v>80</v>
      </c>
    </row>
    <row r="38" spans="1:19" ht="12.75">
      <c r="A38" s="9" t="s">
        <v>106</v>
      </c>
      <c r="B38" s="9">
        <v>23</v>
      </c>
      <c r="C38" s="37">
        <f>(B38-20)*3*D38+(12+20)*D38</f>
        <v>49200</v>
      </c>
      <c r="D38" s="16">
        <f>D37</f>
        <v>1200</v>
      </c>
      <c r="E38" s="17">
        <f>E37+C37</f>
        <v>408000</v>
      </c>
      <c r="F38" s="18">
        <f>F37+G37</f>
        <v>1519</v>
      </c>
      <c r="G38" s="19">
        <f>G37</f>
        <v>58</v>
      </c>
      <c r="J38" t="s">
        <v>107</v>
      </c>
      <c r="Q38" s="33"/>
      <c r="R38" s="34"/>
      <c r="S38" s="34"/>
    </row>
    <row r="39" spans="1:21" ht="12.75">
      <c r="A39" s="9" t="s">
        <v>108</v>
      </c>
      <c r="B39" s="9">
        <v>24</v>
      </c>
      <c r="C39" s="37">
        <f>(B39-20)*3*D39+(12+20)*D39</f>
        <v>52800</v>
      </c>
      <c r="D39" s="16">
        <f>D38</f>
        <v>1200</v>
      </c>
      <c r="E39" s="17">
        <f>E38+C38</f>
        <v>457200</v>
      </c>
      <c r="F39" s="18">
        <f>F38+G38</f>
        <v>1577</v>
      </c>
      <c r="G39" s="19">
        <f>G38</f>
        <v>58</v>
      </c>
      <c r="J39" t="s">
        <v>109</v>
      </c>
      <c r="Q39" s="33" t="s">
        <v>110</v>
      </c>
      <c r="R39" s="34"/>
      <c r="S39" s="34"/>
      <c r="U39" t="s">
        <v>29</v>
      </c>
    </row>
    <row r="40" spans="1:23" ht="12.75">
      <c r="A40" s="9" t="s">
        <v>111</v>
      </c>
      <c r="B40" s="9">
        <v>25</v>
      </c>
      <c r="C40" s="37">
        <f>(B40-20)*3*D40+(12+20)*D40</f>
        <v>56400</v>
      </c>
      <c r="D40" s="16">
        <f>D39</f>
        <v>1200</v>
      </c>
      <c r="E40" s="17">
        <f>E39+C39</f>
        <v>510000</v>
      </c>
      <c r="F40" s="18">
        <f>F39+G39</f>
        <v>1635</v>
      </c>
      <c r="G40" s="19">
        <f>G39</f>
        <v>58</v>
      </c>
      <c r="J40" t="s">
        <v>112</v>
      </c>
      <c r="Q40" s="24" t="s">
        <v>113</v>
      </c>
      <c r="R40" s="6">
        <v>43</v>
      </c>
      <c r="S40" s="6">
        <v>46</v>
      </c>
      <c r="U40" s="7" t="s">
        <v>114</v>
      </c>
      <c r="V40" s="8">
        <v>146</v>
      </c>
      <c r="W40" s="8">
        <v>46</v>
      </c>
    </row>
    <row r="41" spans="1:23" ht="12.75">
      <c r="A41" s="9" t="s">
        <v>115</v>
      </c>
      <c r="B41" s="9">
        <v>26</v>
      </c>
      <c r="C41" s="37">
        <f>(B41-20)*3*D41+(12+20)*D41</f>
        <v>60000</v>
      </c>
      <c r="D41" s="16">
        <f>D40</f>
        <v>1200</v>
      </c>
      <c r="E41" s="17">
        <f>E40+C40</f>
        <v>566400</v>
      </c>
      <c r="F41" s="18">
        <f>F40+G40</f>
        <v>1693</v>
      </c>
      <c r="G41" s="19">
        <f>G40</f>
        <v>58</v>
      </c>
      <c r="J41" t="s">
        <v>116</v>
      </c>
      <c r="Q41" s="24" t="s">
        <v>117</v>
      </c>
      <c r="R41" s="6">
        <v>51</v>
      </c>
      <c r="S41" s="6">
        <v>63</v>
      </c>
      <c r="U41" s="7" t="s">
        <v>118</v>
      </c>
      <c r="V41" s="38">
        <v>166</v>
      </c>
      <c r="W41" s="8">
        <v>55</v>
      </c>
    </row>
    <row r="42" spans="1:23" ht="12.75">
      <c r="A42" s="9" t="s">
        <v>119</v>
      </c>
      <c r="B42" s="9">
        <v>27</v>
      </c>
      <c r="C42" s="37">
        <f>(B42-20)*3*D42+(12+20)*D42</f>
        <v>63600</v>
      </c>
      <c r="D42" s="16">
        <f>D41</f>
        <v>1200</v>
      </c>
      <c r="E42" s="17">
        <f>E41+C41</f>
        <v>626400</v>
      </c>
      <c r="F42" s="18">
        <f>F41+G41</f>
        <v>1751</v>
      </c>
      <c r="G42" s="19">
        <f>G41</f>
        <v>58</v>
      </c>
      <c r="J42" t="s">
        <v>120</v>
      </c>
      <c r="Q42" s="26" t="s">
        <v>121</v>
      </c>
      <c r="R42" s="27"/>
      <c r="S42" s="27">
        <v>46</v>
      </c>
      <c r="U42" s="7" t="s">
        <v>122</v>
      </c>
      <c r="V42" s="8">
        <v>186</v>
      </c>
      <c r="W42" s="8">
        <v>63</v>
      </c>
    </row>
    <row r="43" spans="1:23" ht="12.75">
      <c r="A43" s="9" t="s">
        <v>123</v>
      </c>
      <c r="B43" s="9">
        <v>28</v>
      </c>
      <c r="C43" s="37">
        <f>(B43-20)*3*D43+(12+20)*D43</f>
        <v>67200</v>
      </c>
      <c r="D43" s="16">
        <f>D42</f>
        <v>1200</v>
      </c>
      <c r="E43" s="17">
        <f>E42+C42</f>
        <v>690000</v>
      </c>
      <c r="F43" s="18">
        <f>F42+G42</f>
        <v>1809</v>
      </c>
      <c r="G43" s="19">
        <f>G42</f>
        <v>58</v>
      </c>
      <c r="J43" t="s">
        <v>124</v>
      </c>
      <c r="Q43" s="26" t="s">
        <v>125</v>
      </c>
      <c r="R43" s="27"/>
      <c r="S43" s="27">
        <v>55</v>
      </c>
      <c r="U43" s="7" t="s">
        <v>126</v>
      </c>
      <c r="V43" s="38">
        <v>206</v>
      </c>
      <c r="W43" s="8">
        <v>72</v>
      </c>
    </row>
    <row r="44" spans="1:23" ht="12.75">
      <c r="A44" s="9" t="s">
        <v>127</v>
      </c>
      <c r="B44" s="9">
        <v>29</v>
      </c>
      <c r="C44" s="37">
        <f>(B44-20)*3*D44+(12+20)*D44</f>
        <v>70800</v>
      </c>
      <c r="D44" s="16">
        <f>D43</f>
        <v>1200</v>
      </c>
      <c r="E44" s="17">
        <f>E43+C43</f>
        <v>757200</v>
      </c>
      <c r="F44" s="18">
        <f>F43+G43</f>
        <v>1867</v>
      </c>
      <c r="G44" s="19">
        <f>G43</f>
        <v>58</v>
      </c>
      <c r="J44" t="s">
        <v>128</v>
      </c>
      <c r="Q44" s="26" t="s">
        <v>129</v>
      </c>
      <c r="R44" s="27"/>
      <c r="S44" s="27">
        <v>63</v>
      </c>
      <c r="U44" s="24" t="s">
        <v>130</v>
      </c>
      <c r="V44" s="6">
        <v>170</v>
      </c>
      <c r="W44" s="6">
        <v>55</v>
      </c>
    </row>
    <row r="45" spans="1:23" ht="12.75">
      <c r="A45" s="39" t="s">
        <v>131</v>
      </c>
      <c r="B45" s="39">
        <v>30</v>
      </c>
      <c r="C45" s="40">
        <f>(B45-30)*4*D45+(12+20+30)*D45</f>
        <v>74400</v>
      </c>
      <c r="D45" s="41">
        <f>D44</f>
        <v>1200</v>
      </c>
      <c r="E45" s="17">
        <f>E44+C44</f>
        <v>828000</v>
      </c>
      <c r="F45" s="18">
        <f>F44+G44</f>
        <v>1925</v>
      </c>
      <c r="G45" s="19">
        <f>G44</f>
        <v>58</v>
      </c>
      <c r="I45" t="s">
        <v>132</v>
      </c>
      <c r="J45" t="s">
        <v>133</v>
      </c>
      <c r="Q45" s="26" t="s">
        <v>134</v>
      </c>
      <c r="R45" s="27"/>
      <c r="S45" s="27">
        <v>72</v>
      </c>
      <c r="U45" s="24" t="s">
        <v>135</v>
      </c>
      <c r="V45" s="6">
        <v>190</v>
      </c>
      <c r="W45" s="6">
        <v>63</v>
      </c>
    </row>
    <row r="46" spans="1:23" ht="12.75">
      <c r="A46" s="39" t="s">
        <v>136</v>
      </c>
      <c r="B46" s="39">
        <v>31</v>
      </c>
      <c r="C46" s="40">
        <f>(B46-30)*4*D46+(12+20+30)*D46</f>
        <v>79200</v>
      </c>
      <c r="D46" s="41">
        <f>D45</f>
        <v>1200</v>
      </c>
      <c r="E46" s="17">
        <f>E45+C45</f>
        <v>902400</v>
      </c>
      <c r="F46" s="18">
        <f>F45+G45</f>
        <v>1983</v>
      </c>
      <c r="G46" s="19">
        <f>G45</f>
        <v>58</v>
      </c>
      <c r="I46" t="s">
        <v>132</v>
      </c>
      <c r="J46" t="s">
        <v>137</v>
      </c>
      <c r="Q46" s="26" t="s">
        <v>138</v>
      </c>
      <c r="R46" s="27"/>
      <c r="S46" s="27">
        <v>80</v>
      </c>
      <c r="U46" s="6" t="s">
        <v>139</v>
      </c>
      <c r="V46" s="6">
        <v>210</v>
      </c>
      <c r="W46" s="6">
        <v>72</v>
      </c>
    </row>
    <row r="47" spans="1:23" ht="12.75">
      <c r="A47" s="39" t="s">
        <v>140</v>
      </c>
      <c r="B47" s="39">
        <v>32</v>
      </c>
      <c r="C47" s="40">
        <f>(B47-30)*4*D47+(12+20+30)*D47</f>
        <v>84000</v>
      </c>
      <c r="D47" s="41">
        <f>D46</f>
        <v>1200</v>
      </c>
      <c r="E47" s="17">
        <f>E46+C46</f>
        <v>981600</v>
      </c>
      <c r="F47" s="18">
        <f>F46+G46</f>
        <v>2041</v>
      </c>
      <c r="G47" s="19">
        <f>G46</f>
        <v>58</v>
      </c>
      <c r="I47" t="s">
        <v>132</v>
      </c>
      <c r="J47" t="s">
        <v>141</v>
      </c>
      <c r="Q47" s="32" t="s">
        <v>142</v>
      </c>
      <c r="R47" s="31"/>
      <c r="S47" s="31">
        <v>72</v>
      </c>
      <c r="U47" s="24" t="s">
        <v>143</v>
      </c>
      <c r="V47" s="6">
        <v>230</v>
      </c>
      <c r="W47" s="6">
        <v>80</v>
      </c>
    </row>
    <row r="48" spans="1:23" ht="12.75">
      <c r="A48" s="39" t="s">
        <v>144</v>
      </c>
      <c r="B48" s="39">
        <v>33</v>
      </c>
      <c r="C48" s="40">
        <f>(B48-30)*4*D48+(12+20+30)*D48</f>
        <v>88800</v>
      </c>
      <c r="D48" s="41">
        <f>D47</f>
        <v>1200</v>
      </c>
      <c r="E48" s="17">
        <f>E47+C47</f>
        <v>1065600</v>
      </c>
      <c r="F48" s="18">
        <f>F47+G47</f>
        <v>2099</v>
      </c>
      <c r="G48" s="19">
        <f>G47</f>
        <v>58</v>
      </c>
      <c r="Q48" s="32" t="s">
        <v>145</v>
      </c>
      <c r="R48" s="31"/>
      <c r="S48" s="31">
        <v>80</v>
      </c>
      <c r="U48" s="27" t="s">
        <v>146</v>
      </c>
      <c r="V48" s="27">
        <v>174</v>
      </c>
      <c r="W48" s="27">
        <v>55</v>
      </c>
    </row>
    <row r="49" spans="1:23" ht="12.75">
      <c r="A49" s="39" t="s">
        <v>147</v>
      </c>
      <c r="B49" s="39">
        <v>34</v>
      </c>
      <c r="C49" s="40">
        <f>(B49-30)*4*D49+(12+20+30)*D49</f>
        <v>93600</v>
      </c>
      <c r="D49" s="41">
        <f>D48</f>
        <v>1200</v>
      </c>
      <c r="E49" s="17">
        <f>E48+C48</f>
        <v>1154400</v>
      </c>
      <c r="F49" s="18">
        <f>F48+G48</f>
        <v>2157</v>
      </c>
      <c r="G49" s="19">
        <f>G48</f>
        <v>58</v>
      </c>
      <c r="U49" s="26" t="s">
        <v>148</v>
      </c>
      <c r="V49" s="27">
        <v>194</v>
      </c>
      <c r="W49" s="27">
        <v>63</v>
      </c>
    </row>
    <row r="50" spans="1:7" ht="12.75">
      <c r="A50" s="39" t="s">
        <v>149</v>
      </c>
      <c r="B50" s="39">
        <v>35</v>
      </c>
      <c r="C50" s="40">
        <f>(B50-30)*4*D50+(12+20+30)*D50</f>
        <v>98400</v>
      </c>
      <c r="D50" s="41">
        <f>D49</f>
        <v>1200</v>
      </c>
      <c r="E50" s="17">
        <f>E49+C49</f>
        <v>1248000</v>
      </c>
      <c r="F50" s="18">
        <f>F49+G49</f>
        <v>2215</v>
      </c>
      <c r="G50" s="19">
        <f>G49</f>
        <v>58</v>
      </c>
    </row>
    <row r="51" spans="1:7" ht="12.75">
      <c r="A51" s="39" t="s">
        <v>150</v>
      </c>
      <c r="B51" s="39">
        <v>36</v>
      </c>
      <c r="C51" s="40">
        <f>(B51-30)*4*D51+(12+20+30)*D51</f>
        <v>103200</v>
      </c>
      <c r="D51" s="41">
        <f>D50</f>
        <v>1200</v>
      </c>
      <c r="E51" s="17">
        <f>E50+C50</f>
        <v>1346400</v>
      </c>
      <c r="F51" s="18">
        <f>F50+G50</f>
        <v>2273</v>
      </c>
      <c r="G51" s="19">
        <f>G50</f>
        <v>58</v>
      </c>
    </row>
    <row r="52" spans="1:7" ht="12.75">
      <c r="A52" s="39" t="s">
        <v>151</v>
      </c>
      <c r="B52" s="39">
        <v>37</v>
      </c>
      <c r="C52" s="40">
        <f>(B52-30)*4*D52+(12+20+30)*D52</f>
        <v>108000</v>
      </c>
      <c r="D52" s="41">
        <f>D51</f>
        <v>1200</v>
      </c>
      <c r="E52" s="17">
        <f>E51+C51</f>
        <v>1449600</v>
      </c>
      <c r="F52" s="18">
        <f>F51+G51</f>
        <v>2331</v>
      </c>
      <c r="G52" s="19">
        <f>G51</f>
        <v>58</v>
      </c>
    </row>
    <row r="53" spans="1:7" ht="12.75">
      <c r="A53" s="39" t="s">
        <v>152</v>
      </c>
      <c r="B53" s="39">
        <v>38</v>
      </c>
      <c r="C53" s="40">
        <f>(B53-30)*4*D53+(12+20+30)*D53</f>
        <v>112800</v>
      </c>
      <c r="D53" s="41">
        <f>D52</f>
        <v>1200</v>
      </c>
      <c r="E53" s="17">
        <f>E52+C52</f>
        <v>1557600</v>
      </c>
      <c r="F53" s="18">
        <f>F52+G52</f>
        <v>2389</v>
      </c>
      <c r="G53" s="19">
        <f>G52</f>
        <v>58</v>
      </c>
    </row>
    <row r="54" spans="1:7" ht="12.75">
      <c r="A54" s="39" t="s">
        <v>153</v>
      </c>
      <c r="B54" s="39">
        <v>39</v>
      </c>
      <c r="C54" s="40">
        <f>(B54-30)*4*D54+(12+20+30)*D54</f>
        <v>117600</v>
      </c>
      <c r="D54" s="41">
        <f>D53</f>
        <v>1200</v>
      </c>
      <c r="E54" s="17">
        <f>E53+C53</f>
        <v>1670400</v>
      </c>
      <c r="F54" s="18">
        <f>F53+G53</f>
        <v>2447</v>
      </c>
      <c r="G54" s="19">
        <f>G53</f>
        <v>58</v>
      </c>
    </row>
    <row r="55" spans="1:7" ht="12.75">
      <c r="A55" s="39" t="s">
        <v>154</v>
      </c>
      <c r="B55" s="39">
        <v>40</v>
      </c>
      <c r="C55" s="40">
        <f>(B55-30)*4*D55+(12+20+30)*D55</f>
        <v>122400</v>
      </c>
      <c r="D55" s="41">
        <f>D54</f>
        <v>1200</v>
      </c>
      <c r="E55" s="17">
        <f>E54+C54</f>
        <v>1788000</v>
      </c>
      <c r="F55" s="18">
        <f>F54+G54</f>
        <v>2505</v>
      </c>
      <c r="G55" s="19">
        <f>G54</f>
        <v>58</v>
      </c>
    </row>
    <row r="56" spans="1:7" ht="12.75">
      <c r="A56" s="39" t="s">
        <v>155</v>
      </c>
      <c r="B56" s="39">
        <v>41</v>
      </c>
      <c r="C56" s="40">
        <f>(B56-40)*4*D56+(12+20+30+40)*D56</f>
        <v>127200</v>
      </c>
      <c r="D56" s="41">
        <f>D55</f>
        <v>1200</v>
      </c>
      <c r="E56" s="17">
        <f>E55+C55</f>
        <v>1910400</v>
      </c>
      <c r="F56" s="18">
        <f>F55+G55</f>
        <v>2563</v>
      </c>
      <c r="G56" s="19">
        <f>G55</f>
        <v>58</v>
      </c>
    </row>
    <row r="57" spans="1:7" ht="12.75">
      <c r="A57" s="39" t="s">
        <v>156</v>
      </c>
      <c r="B57" s="39">
        <v>42</v>
      </c>
      <c r="C57" s="40">
        <f>(B57-40)*4*D57+(12+20+30+40)*D57</f>
        <v>132000</v>
      </c>
      <c r="D57" s="41">
        <f>D56</f>
        <v>1200</v>
      </c>
      <c r="E57" s="17">
        <f>E56+C56</f>
        <v>2037600</v>
      </c>
      <c r="F57" s="18">
        <f>F56+G56</f>
        <v>2621</v>
      </c>
      <c r="G57" s="19">
        <f>G56</f>
        <v>58</v>
      </c>
    </row>
    <row r="58" spans="1:7" ht="12.75">
      <c r="A58" s="39" t="s">
        <v>157</v>
      </c>
      <c r="B58" s="39">
        <v>43</v>
      </c>
      <c r="C58" s="40">
        <f>(B58-40)*4*D58+(12+20+30+40)*D58</f>
        <v>136800</v>
      </c>
      <c r="D58" s="41">
        <f>D57</f>
        <v>1200</v>
      </c>
      <c r="E58" s="17">
        <f>E57+C57</f>
        <v>2169600</v>
      </c>
      <c r="F58" s="18">
        <f>F57+G57</f>
        <v>2679</v>
      </c>
      <c r="G58" s="19">
        <f>G57</f>
        <v>58</v>
      </c>
    </row>
    <row r="59" spans="1:7" ht="12.75">
      <c r="A59" s="39" t="s">
        <v>158</v>
      </c>
      <c r="B59" s="39">
        <v>44</v>
      </c>
      <c r="C59" s="40">
        <f>(B59-40)*4*D59+(12+20+30+40)*D59</f>
        <v>141600</v>
      </c>
      <c r="D59" s="41">
        <f>D58</f>
        <v>1200</v>
      </c>
      <c r="E59" s="17">
        <f>E58+C58</f>
        <v>2306400</v>
      </c>
      <c r="F59" s="18">
        <f>F58+G58</f>
        <v>2737</v>
      </c>
      <c r="G59" s="19">
        <f>G58</f>
        <v>58</v>
      </c>
    </row>
    <row r="60" spans="1:7" ht="12.75">
      <c r="A60" s="39" t="s">
        <v>159</v>
      </c>
      <c r="B60" s="39">
        <v>45</v>
      </c>
      <c r="C60" s="40">
        <f>(B60-40)*4*D60+(12+20+30+40)*D60</f>
        <v>146400</v>
      </c>
      <c r="D60" s="41">
        <f>D59</f>
        <v>1200</v>
      </c>
      <c r="E60" s="17">
        <f>E59+C59</f>
        <v>2448000</v>
      </c>
      <c r="F60" s="18">
        <f>F59+G59</f>
        <v>2795</v>
      </c>
      <c r="G60" s="19">
        <f>G59</f>
        <v>58</v>
      </c>
    </row>
    <row r="61" spans="1:7" ht="12.75">
      <c r="A61" s="39" t="s">
        <v>160</v>
      </c>
      <c r="B61" s="39">
        <v>46</v>
      </c>
      <c r="C61" s="40">
        <f>(B61-40)*4*D61+(12+20+30+40)*D61</f>
        <v>151200</v>
      </c>
      <c r="D61" s="41">
        <f>D60</f>
        <v>1200</v>
      </c>
      <c r="E61" s="17">
        <f>E60+C60</f>
        <v>2594400</v>
      </c>
      <c r="F61" s="18">
        <f>F60+G60</f>
        <v>2853</v>
      </c>
      <c r="G61" s="19">
        <f>G60</f>
        <v>58</v>
      </c>
    </row>
    <row r="62" spans="1:7" ht="12.75">
      <c r="A62" s="39" t="s">
        <v>161</v>
      </c>
      <c r="B62" s="39">
        <v>47</v>
      </c>
      <c r="C62" s="40">
        <f>(B62-40)*4*D62+(12+20+30+40)*D62</f>
        <v>156000</v>
      </c>
      <c r="D62" s="41">
        <f>D61</f>
        <v>1200</v>
      </c>
      <c r="E62" s="17">
        <f>E61+C61</f>
        <v>2745600</v>
      </c>
      <c r="F62" s="18">
        <f>F61+G61</f>
        <v>2911</v>
      </c>
      <c r="G62" s="19">
        <f>G61</f>
        <v>58</v>
      </c>
    </row>
    <row r="63" spans="1:7" ht="12.75">
      <c r="A63" s="39" t="s">
        <v>162</v>
      </c>
      <c r="B63" s="39">
        <v>48</v>
      </c>
      <c r="C63" s="40">
        <f>(B63-40)*4*D63+(12+20+30+40)*D63</f>
        <v>160800</v>
      </c>
      <c r="D63" s="41">
        <f>D62</f>
        <v>1200</v>
      </c>
      <c r="E63" s="17">
        <f>E62+C62</f>
        <v>2901600</v>
      </c>
      <c r="F63" s="18">
        <f>F62+G62</f>
        <v>2969</v>
      </c>
      <c r="G63" s="19">
        <f>G62</f>
        <v>58</v>
      </c>
    </row>
    <row r="64" spans="1:7" ht="12.75">
      <c r="A64" s="39" t="s">
        <v>163</v>
      </c>
      <c r="B64" s="39">
        <v>49</v>
      </c>
      <c r="C64" s="40">
        <f>(B64-40)*4*D64+(12+20+30+40)*D64</f>
        <v>165600</v>
      </c>
      <c r="D64" s="41">
        <f>D63</f>
        <v>1200</v>
      </c>
      <c r="E64" s="17">
        <f>E63+C63</f>
        <v>3062400</v>
      </c>
      <c r="F64" s="18">
        <f>F63+G63</f>
        <v>3027</v>
      </c>
      <c r="G64" s="19">
        <f>G63</f>
        <v>58</v>
      </c>
    </row>
    <row r="65" spans="1:7" ht="12.75">
      <c r="A65" s="39" t="s">
        <v>164</v>
      </c>
      <c r="B65" s="39">
        <v>50</v>
      </c>
      <c r="C65" s="40">
        <f>(B65-40)*4*D65+(12+20+30+40)*D65</f>
        <v>170400</v>
      </c>
      <c r="D65" s="41">
        <f>D64</f>
        <v>1200</v>
      </c>
      <c r="E65" s="17">
        <f>E64+C64</f>
        <v>3228000</v>
      </c>
      <c r="F65" s="18">
        <f>F64+G64</f>
        <v>3085</v>
      </c>
      <c r="G65" s="19">
        <f>G64</f>
        <v>58</v>
      </c>
    </row>
    <row r="66" spans="1:7" ht="12.75">
      <c r="A66" s="39" t="s">
        <v>165</v>
      </c>
      <c r="B66" s="39">
        <v>51</v>
      </c>
      <c r="C66" s="40">
        <f>(B66-48)*4*D66+(12+20+30+40+50)*D66</f>
        <v>196800</v>
      </c>
      <c r="D66" s="41">
        <f>D65</f>
        <v>1200</v>
      </c>
      <c r="E66" s="17">
        <f>E65+C65</f>
        <v>3398400</v>
      </c>
      <c r="F66" s="18">
        <f>F65+G65</f>
        <v>3143</v>
      </c>
      <c r="G66" s="19">
        <f>G65</f>
        <v>58</v>
      </c>
    </row>
    <row r="67" spans="1:7" ht="12.75">
      <c r="A67" s="39" t="s">
        <v>166</v>
      </c>
      <c r="B67" s="39">
        <v>52</v>
      </c>
      <c r="C67" s="40">
        <f>(B67-48)*4*D67+(12+20+30+40+50)*D67</f>
        <v>201600</v>
      </c>
      <c r="D67" s="41">
        <f>D66</f>
        <v>1200</v>
      </c>
      <c r="E67" s="17">
        <f>E66+C66</f>
        <v>3595200</v>
      </c>
      <c r="F67" s="18">
        <f>F66+G66</f>
        <v>3201</v>
      </c>
      <c r="G67" s="19">
        <f>G66</f>
        <v>58</v>
      </c>
    </row>
    <row r="68" spans="1:7" ht="12.75">
      <c r="A68" s="39" t="s">
        <v>167</v>
      </c>
      <c r="B68" s="39">
        <v>53</v>
      </c>
      <c r="C68" s="40">
        <f>(B68-48)*4*D68+(12+20+30+40+50)*D68</f>
        <v>206400</v>
      </c>
      <c r="D68" s="41">
        <f>D67</f>
        <v>1200</v>
      </c>
      <c r="E68" s="17">
        <f>E67+C67</f>
        <v>3796800</v>
      </c>
      <c r="F68" s="18">
        <f>F67+G67</f>
        <v>3259</v>
      </c>
      <c r="G68" s="19">
        <f>G67</f>
        <v>58</v>
      </c>
    </row>
    <row r="69" spans="1:9" ht="12.75">
      <c r="A69" s="39" t="s">
        <v>168</v>
      </c>
      <c r="B69" s="39">
        <v>54</v>
      </c>
      <c r="C69" s="40">
        <f>(B69-48)*4*D69+(12+20+30+40+50)*D69</f>
        <v>211200</v>
      </c>
      <c r="D69" s="41">
        <f>D68</f>
        <v>1200</v>
      </c>
      <c r="E69" s="17">
        <f>E68+C68</f>
        <v>4003200</v>
      </c>
      <c r="F69" s="18">
        <f>F68+G68</f>
        <v>3317</v>
      </c>
      <c r="G69" s="19">
        <f>G68</f>
        <v>58</v>
      </c>
      <c r="I69" s="42"/>
    </row>
    <row r="70" spans="1:7" ht="12.75">
      <c r="A70" s="39" t="s">
        <v>169</v>
      </c>
      <c r="B70" s="39">
        <v>55</v>
      </c>
      <c r="C70" s="40">
        <f>(B70-48)*4*D70+(12+20+30+40+50)*D70</f>
        <v>216000</v>
      </c>
      <c r="D70" s="41">
        <f>D69</f>
        <v>1200</v>
      </c>
      <c r="E70" s="17">
        <f>E69+C69</f>
        <v>4214400</v>
      </c>
      <c r="F70" s="18">
        <f>F69+G69</f>
        <v>3375</v>
      </c>
      <c r="G70" s="19">
        <f>G69</f>
        <v>58</v>
      </c>
    </row>
    <row r="71" spans="1:7" ht="12.75">
      <c r="A71" s="39" t="s">
        <v>170</v>
      </c>
      <c r="B71" s="39">
        <v>56</v>
      </c>
      <c r="C71" s="40">
        <f>(B71-48)*4*D71+(12+20+30+40+50)*D71</f>
        <v>220800</v>
      </c>
      <c r="D71" s="41">
        <f>D70</f>
        <v>1200</v>
      </c>
      <c r="E71" s="17">
        <f>E70+C70</f>
        <v>4430400</v>
      </c>
      <c r="F71" s="18">
        <f>F70+G70</f>
        <v>3433</v>
      </c>
      <c r="G71" s="19">
        <f>G70</f>
        <v>58</v>
      </c>
    </row>
    <row r="72" spans="1:7" ht="12.75">
      <c r="A72" s="39" t="s">
        <v>171</v>
      </c>
      <c r="B72" s="39">
        <v>57</v>
      </c>
      <c r="C72" s="40">
        <f>(B72-48)*4*D72+(12+20+30+40+50)*D72</f>
        <v>225600</v>
      </c>
      <c r="D72" s="41">
        <f>D71</f>
        <v>1200</v>
      </c>
      <c r="E72" s="17">
        <f>E71+C71</f>
        <v>4651200</v>
      </c>
      <c r="F72" s="18">
        <f>F71+G71</f>
        <v>3491</v>
      </c>
      <c r="G72" s="19">
        <f>G71</f>
        <v>58</v>
      </c>
    </row>
    <row r="73" spans="1:7" ht="12.75">
      <c r="A73" s="39" t="s">
        <v>172</v>
      </c>
      <c r="B73" s="39">
        <v>58</v>
      </c>
      <c r="C73" s="40">
        <f>(B73-48)*4*D73+(12+20+30+40+50)*D73</f>
        <v>230400</v>
      </c>
      <c r="D73" s="41">
        <f>D72</f>
        <v>1200</v>
      </c>
      <c r="E73" s="17">
        <f>E72+C72</f>
        <v>4876800</v>
      </c>
      <c r="F73" s="18">
        <f>F72+G72</f>
        <v>3549</v>
      </c>
      <c r="G73" s="19">
        <f>G72</f>
        <v>58</v>
      </c>
    </row>
    <row r="74" spans="1:7" ht="12.75">
      <c r="A74" s="39" t="s">
        <v>173</v>
      </c>
      <c r="B74" s="39">
        <v>59</v>
      </c>
      <c r="C74" s="40">
        <f>(B74-48)*4*D74+(12+20+30+40+50)*D74</f>
        <v>235200</v>
      </c>
      <c r="D74" s="41">
        <f>D73</f>
        <v>1200</v>
      </c>
      <c r="E74" s="17">
        <f>E73+C73</f>
        <v>5107200</v>
      </c>
      <c r="F74" s="18">
        <f>F73+G73</f>
        <v>3607</v>
      </c>
      <c r="G74" s="19">
        <f>G73</f>
        <v>58</v>
      </c>
    </row>
    <row r="75" spans="1:7" ht="12.75">
      <c r="A75" s="39" t="s">
        <v>174</v>
      </c>
      <c r="B75" s="39">
        <v>60</v>
      </c>
      <c r="C75" s="40">
        <f>(B75-48)*4*D75+(12+20+30+40+50)*D75</f>
        <v>240000</v>
      </c>
      <c r="D75" s="41">
        <f>D74</f>
        <v>1200</v>
      </c>
      <c r="E75" s="17">
        <f>E74+C74</f>
        <v>5342400</v>
      </c>
      <c r="F75" s="18">
        <f>F74+G74</f>
        <v>3665</v>
      </c>
      <c r="G75" s="19">
        <f>G74</f>
        <v>58</v>
      </c>
    </row>
    <row r="76" spans="1:7" ht="12.75">
      <c r="A76" s="39" t="s">
        <v>175</v>
      </c>
      <c r="B76" s="39">
        <v>61</v>
      </c>
      <c r="C76" s="40">
        <f>(B76-48)*4*D76+(12+20+30+40+50)*D76</f>
        <v>244800</v>
      </c>
      <c r="D76" s="41">
        <f>D75</f>
        <v>1200</v>
      </c>
      <c r="E76" s="17">
        <f>E75+C75</f>
        <v>5582400</v>
      </c>
      <c r="F76" s="18">
        <f>F75+G75</f>
        <v>3723</v>
      </c>
      <c r="G76" s="19">
        <f>G75</f>
        <v>58</v>
      </c>
    </row>
    <row r="77" spans="1:7" ht="12.75">
      <c r="A77" s="39" t="s">
        <v>176</v>
      </c>
      <c r="B77" s="39">
        <v>62</v>
      </c>
      <c r="C77" s="40">
        <f>(B77-48)*4*D77+(12+20+30+40+50)*D77</f>
        <v>249600</v>
      </c>
      <c r="D77" s="41">
        <f>D76</f>
        <v>1200</v>
      </c>
      <c r="E77" s="17">
        <f>E76+C76</f>
        <v>5827200</v>
      </c>
      <c r="F77" s="18">
        <f>F76+G76</f>
        <v>3781</v>
      </c>
      <c r="G77" s="19">
        <f>G76</f>
        <v>58</v>
      </c>
    </row>
    <row r="78" spans="1:7" ht="12.75">
      <c r="A78" s="39" t="s">
        <v>177</v>
      </c>
      <c r="B78" s="39">
        <v>63</v>
      </c>
      <c r="C78" s="40">
        <f>(B78-48)*4*D78+(12+20+30+40+50)*D78</f>
        <v>254400</v>
      </c>
      <c r="D78" s="41">
        <f>D77</f>
        <v>1200</v>
      </c>
      <c r="E78" s="17">
        <f>E77+C77</f>
        <v>6076800</v>
      </c>
      <c r="F78" s="18">
        <f>F77+G77</f>
        <v>3839</v>
      </c>
      <c r="G78" s="19">
        <f>G77</f>
        <v>58</v>
      </c>
    </row>
    <row r="79" spans="1:7" ht="12.75">
      <c r="A79" s="39" t="s">
        <v>178</v>
      </c>
      <c r="B79" s="39">
        <v>64</v>
      </c>
      <c r="C79" s="40">
        <f>(B79-48)*4*D79+(12+20+30+40+50)*D79</f>
        <v>259200</v>
      </c>
      <c r="D79" s="41">
        <f>D78</f>
        <v>1200</v>
      </c>
      <c r="E79" s="17">
        <f>E78+C78</f>
        <v>6331200</v>
      </c>
      <c r="F79" s="18">
        <f>F78+G78</f>
        <v>3897</v>
      </c>
      <c r="G79" s="19">
        <f>G78</f>
        <v>58</v>
      </c>
    </row>
    <row r="80" spans="1:7" ht="12.75">
      <c r="A80" s="39" t="s">
        <v>179</v>
      </c>
      <c r="B80" s="39">
        <v>65</v>
      </c>
      <c r="C80" s="40">
        <f>(B80-48)*4*D80+(12+20+30+40+50)*D80</f>
        <v>264000</v>
      </c>
      <c r="D80" s="41">
        <f>D79</f>
        <v>1200</v>
      </c>
      <c r="E80" s="17">
        <f>E79+C79</f>
        <v>6590400</v>
      </c>
      <c r="F80" s="18">
        <f>F79+G79</f>
        <v>3955</v>
      </c>
      <c r="G80" s="19">
        <f>G79</f>
        <v>58</v>
      </c>
    </row>
    <row r="81" spans="1:7" ht="12.75">
      <c r="A81" s="39" t="s">
        <v>180</v>
      </c>
      <c r="B81" s="39">
        <v>66</v>
      </c>
      <c r="C81" s="40">
        <f>(B81-48)*4*D81+(12+20+30+40+50)*D81</f>
        <v>268800</v>
      </c>
      <c r="D81" s="41">
        <f>D80</f>
        <v>1200</v>
      </c>
      <c r="E81" s="17">
        <f>E80+C80</f>
        <v>6854400</v>
      </c>
      <c r="F81" s="18">
        <f>F80+G80</f>
        <v>4013</v>
      </c>
      <c r="G81" s="19">
        <f>G80</f>
        <v>58</v>
      </c>
    </row>
    <row r="82" spans="1:7" ht="12.75">
      <c r="A82" s="39" t="s">
        <v>181</v>
      </c>
      <c r="B82" s="39">
        <v>67</v>
      </c>
      <c r="C82" s="40">
        <f>(B82-48)*4*D82+(12+20+30+40+50)*D82</f>
        <v>273600</v>
      </c>
      <c r="D82" s="41">
        <f>D81</f>
        <v>1200</v>
      </c>
      <c r="E82" s="17">
        <f>E81+C81</f>
        <v>7123200</v>
      </c>
      <c r="F82" s="18">
        <f>F81+G81</f>
        <v>4071</v>
      </c>
      <c r="G82" s="19">
        <f>G81</f>
        <v>58</v>
      </c>
    </row>
    <row r="83" spans="1:7" ht="12.75">
      <c r="A83" s="39" t="s">
        <v>182</v>
      </c>
      <c r="B83" s="39">
        <v>68</v>
      </c>
      <c r="C83" s="40">
        <f>(B83-48)*4*D83+(12+20+30+40+50)*D83</f>
        <v>278400</v>
      </c>
      <c r="D83" s="41">
        <f>D82</f>
        <v>1200</v>
      </c>
      <c r="E83" s="17">
        <f>E82+C82</f>
        <v>7396800</v>
      </c>
      <c r="F83" s="18">
        <f>F82+G82</f>
        <v>4129</v>
      </c>
      <c r="G83" s="19">
        <f>G82</f>
        <v>58</v>
      </c>
    </row>
    <row r="84" spans="1:7" ht="12.75">
      <c r="A84" s="39" t="s">
        <v>183</v>
      </c>
      <c r="B84" s="39">
        <v>69</v>
      </c>
      <c r="C84" s="40">
        <f>(B84-48)*4*D84+(12+20+30+40+50)*D84</f>
        <v>283200</v>
      </c>
      <c r="D84" s="41">
        <f>D83</f>
        <v>1200</v>
      </c>
      <c r="E84" s="17">
        <f>E83+C83</f>
        <v>7675200</v>
      </c>
      <c r="F84" s="18">
        <f>F83+G83</f>
        <v>4187</v>
      </c>
      <c r="G84" s="19">
        <f>G83</f>
        <v>58</v>
      </c>
    </row>
    <row r="85" spans="1:7" ht="12.75">
      <c r="A85" s="39" t="s">
        <v>184</v>
      </c>
      <c r="B85" s="39">
        <v>70</v>
      </c>
      <c r="C85" s="40">
        <f>(B85-48)*4*D85+(12+20+30+40+50)*D85</f>
        <v>288000</v>
      </c>
      <c r="D85" s="41">
        <f>D84</f>
        <v>1200</v>
      </c>
      <c r="E85" s="17">
        <f>E84+C84</f>
        <v>7958400</v>
      </c>
      <c r="F85" s="18">
        <f>F84+G84</f>
        <v>4245</v>
      </c>
      <c r="G85" s="19">
        <f>G84</f>
        <v>58</v>
      </c>
    </row>
    <row r="86" spans="1:7" ht="12.75">
      <c r="A86" s="39" t="s">
        <v>185</v>
      </c>
      <c r="B86" s="39">
        <v>71</v>
      </c>
      <c r="C86" s="40">
        <f>(B86-48)*4*D86+(12+20+30+40+50)*D86</f>
        <v>292800</v>
      </c>
      <c r="D86" s="41">
        <f>D85</f>
        <v>1200</v>
      </c>
      <c r="E86" s="17">
        <f>E85+C85</f>
        <v>8246400</v>
      </c>
      <c r="F86" s="18">
        <f>F85+G85</f>
        <v>4303</v>
      </c>
      <c r="G86" s="19">
        <f>G85</f>
        <v>58</v>
      </c>
    </row>
    <row r="87" spans="1:7" ht="12.75">
      <c r="A87" s="39" t="s">
        <v>186</v>
      </c>
      <c r="B87" s="39">
        <v>72</v>
      </c>
      <c r="C87" s="40">
        <f>(B87-48)*4*D87+(12+20+30+40+50)*D87</f>
        <v>297600</v>
      </c>
      <c r="D87" s="41">
        <f>D86</f>
        <v>1200</v>
      </c>
      <c r="E87" s="17">
        <f>E86+C86</f>
        <v>8539200</v>
      </c>
      <c r="F87" s="18">
        <f>F86+G86</f>
        <v>4361</v>
      </c>
      <c r="G87" s="19">
        <f>G86</f>
        <v>58</v>
      </c>
    </row>
    <row r="88" spans="1:7" ht="12.75">
      <c r="A88" s="39" t="s">
        <v>187</v>
      </c>
      <c r="B88" s="39">
        <v>73</v>
      </c>
      <c r="C88" s="40">
        <f>(B88-48)*4*D88+(12+20+30+40+50)*D88</f>
        <v>302400</v>
      </c>
      <c r="D88" s="41">
        <f>D87</f>
        <v>1200</v>
      </c>
      <c r="E88" s="17">
        <f>E87+C87</f>
        <v>8836800</v>
      </c>
      <c r="F88" s="18">
        <f>F87+G87</f>
        <v>4419</v>
      </c>
      <c r="G88" s="19">
        <f>G87</f>
        <v>58</v>
      </c>
    </row>
    <row r="89" spans="1:7" ht="12.75">
      <c r="A89" s="39" t="s">
        <v>188</v>
      </c>
      <c r="B89" s="39">
        <v>74</v>
      </c>
      <c r="C89" s="40">
        <f>(B89-48)*4*D89+(12+20+30+40+50)*D89</f>
        <v>307200</v>
      </c>
      <c r="D89" s="41">
        <f>D88</f>
        <v>1200</v>
      </c>
      <c r="E89" s="17">
        <f>E88+C88</f>
        <v>9139200</v>
      </c>
      <c r="F89" s="18">
        <f>F88+G88</f>
        <v>4477</v>
      </c>
      <c r="G89" s="19">
        <f>G88</f>
        <v>58</v>
      </c>
    </row>
    <row r="90" spans="1:7" ht="12.75">
      <c r="A90" s="39" t="s">
        <v>189</v>
      </c>
      <c r="B90" s="39">
        <v>75</v>
      </c>
      <c r="C90" s="40">
        <f>(B90-48)*4*D90+(12+20+30+40+50)*D90</f>
        <v>312000</v>
      </c>
      <c r="D90" s="41">
        <f>D89</f>
        <v>1200</v>
      </c>
      <c r="E90" s="17">
        <f>E89+C89</f>
        <v>9446400</v>
      </c>
      <c r="F90" s="18">
        <f>F89+G89</f>
        <v>4535</v>
      </c>
      <c r="G90" s="19">
        <f>G89</f>
        <v>58</v>
      </c>
    </row>
    <row r="91" spans="1:7" ht="12.75">
      <c r="A91" s="39" t="s">
        <v>190</v>
      </c>
      <c r="B91" s="39">
        <v>76</v>
      </c>
      <c r="C91" s="40">
        <f>(B91-48)*4*D91+(12+20+30+40+50)*D91</f>
        <v>316800</v>
      </c>
      <c r="D91" s="41">
        <f>D90</f>
        <v>1200</v>
      </c>
      <c r="E91" s="17">
        <f>E90+C90</f>
        <v>9758400</v>
      </c>
      <c r="F91" s="18">
        <f>F90+G90</f>
        <v>4593</v>
      </c>
      <c r="G91" s="19">
        <f>G90</f>
        <v>58</v>
      </c>
    </row>
    <row r="92" spans="1:7" ht="12.75">
      <c r="A92" s="39" t="s">
        <v>191</v>
      </c>
      <c r="B92" s="39">
        <v>77</v>
      </c>
      <c r="C92" s="40">
        <f>(B92-48)*4*D92+(12+20+30+40+50)*D92</f>
        <v>321600</v>
      </c>
      <c r="D92" s="41">
        <f>D91</f>
        <v>1200</v>
      </c>
      <c r="E92" s="17">
        <f>E91+C91</f>
        <v>10075200</v>
      </c>
      <c r="F92" s="18">
        <f>F91+G91</f>
        <v>4651</v>
      </c>
      <c r="G92" s="19">
        <f>G91</f>
        <v>58</v>
      </c>
    </row>
    <row r="93" spans="1:7" ht="12.75">
      <c r="A93" s="39" t="s">
        <v>192</v>
      </c>
      <c r="B93" s="39">
        <v>78</v>
      </c>
      <c r="C93" s="40">
        <f>(B93-48)*4*D93+(12+20+30+40+50)*D93</f>
        <v>326400</v>
      </c>
      <c r="D93" s="41">
        <f>D92</f>
        <v>1200</v>
      </c>
      <c r="E93" s="17">
        <f>E92+C92</f>
        <v>10396800</v>
      </c>
      <c r="F93" s="18">
        <f>F92+G92</f>
        <v>4709</v>
      </c>
      <c r="G93" s="19">
        <f>G92</f>
        <v>58</v>
      </c>
    </row>
    <row r="94" spans="1:7" ht="12.75">
      <c r="A94" s="39" t="s">
        <v>193</v>
      </c>
      <c r="B94" s="39">
        <v>79</v>
      </c>
      <c r="C94" s="40">
        <f>(B94-48)*4*D94+(12+20+30+40+50)*D94</f>
        <v>331200</v>
      </c>
      <c r="D94" s="41">
        <f>D93</f>
        <v>1200</v>
      </c>
      <c r="E94" s="17">
        <f>E93+C93</f>
        <v>10723200</v>
      </c>
      <c r="F94" s="18">
        <f>F93+G93</f>
        <v>4767</v>
      </c>
      <c r="G94" s="19">
        <f>G93</f>
        <v>58</v>
      </c>
    </row>
    <row r="95" spans="1:7" ht="12.75">
      <c r="A95" s="39" t="s">
        <v>194</v>
      </c>
      <c r="B95" s="43">
        <v>80</v>
      </c>
      <c r="C95" s="40">
        <f>(B95-48)*4*D95+(12+20+30+40+50)*D95</f>
        <v>336000</v>
      </c>
      <c r="D95" s="43">
        <f>D94</f>
        <v>1200</v>
      </c>
      <c r="E95" s="17">
        <f>E94+C94</f>
        <v>11054400</v>
      </c>
      <c r="F95" s="18">
        <f>F94+G94</f>
        <v>4825</v>
      </c>
      <c r="G95" s="19">
        <f>G94</f>
        <v>58</v>
      </c>
    </row>
    <row r="96" spans="1:7" ht="12.75">
      <c r="A96" s="9" t="s">
        <v>195</v>
      </c>
      <c r="B96" s="39">
        <v>81</v>
      </c>
      <c r="C96" s="40">
        <f>(B96-48)*4*D96+(12+20+30+40+50)*D96</f>
        <v>340800</v>
      </c>
      <c r="D96" s="43">
        <f>D95</f>
        <v>1200</v>
      </c>
      <c r="E96" s="17">
        <f>E95+C95</f>
        <v>11390400</v>
      </c>
      <c r="F96" s="18">
        <f>F95+G95</f>
        <v>4883</v>
      </c>
      <c r="G96" s="19">
        <f>G95</f>
        <v>58</v>
      </c>
    </row>
    <row r="97" spans="1:7" ht="12.75">
      <c r="A97" s="9" t="s">
        <v>196</v>
      </c>
      <c r="B97" s="39">
        <v>82</v>
      </c>
      <c r="C97" s="40">
        <f>(B97-48)*4*D97+(12+20+30+40+50)*D97</f>
        <v>345600</v>
      </c>
      <c r="D97" s="43">
        <f>D96</f>
        <v>1200</v>
      </c>
      <c r="E97" s="17">
        <f>E96+C96</f>
        <v>11731200</v>
      </c>
      <c r="F97" s="18">
        <f>F96+G96</f>
        <v>4941</v>
      </c>
      <c r="G97" s="19">
        <f>G96</f>
        <v>58</v>
      </c>
    </row>
    <row r="98" spans="1:7" ht="12.75">
      <c r="A98" s="9" t="s">
        <v>197</v>
      </c>
      <c r="B98" s="39">
        <v>83</v>
      </c>
      <c r="C98" s="40">
        <f>(B98-48)*4*D98+(12+20+30+40+50)*D98</f>
        <v>350400</v>
      </c>
      <c r="D98" s="43">
        <f>D97</f>
        <v>1200</v>
      </c>
      <c r="E98" s="17">
        <f>E97+C97</f>
        <v>12076800</v>
      </c>
      <c r="F98" s="18">
        <f>F97+G97</f>
        <v>4999</v>
      </c>
      <c r="G98" s="19">
        <f>G97</f>
        <v>58</v>
      </c>
    </row>
    <row r="99" spans="1:7" ht="12.75">
      <c r="A99" s="9" t="s">
        <v>198</v>
      </c>
      <c r="B99" s="39">
        <v>84</v>
      </c>
      <c r="C99" s="40">
        <f>(B99-48)*4*D99+(12+20+30+40+50)*D99</f>
        <v>355200</v>
      </c>
      <c r="D99" s="43">
        <f>D98</f>
        <v>1200</v>
      </c>
      <c r="E99" s="17">
        <f>E98+C98</f>
        <v>12427200</v>
      </c>
      <c r="F99" s="18">
        <f>F98+G98</f>
        <v>5057</v>
      </c>
      <c r="G99" s="19">
        <f>G98</f>
        <v>58</v>
      </c>
    </row>
    <row r="100" spans="1:7" ht="12.75">
      <c r="A100" s="9" t="s">
        <v>199</v>
      </c>
      <c r="B100" s="39">
        <v>85</v>
      </c>
      <c r="C100" s="40">
        <f>(B100-48)*4*D100+(12+20+30+40+50)*D100</f>
        <v>360000</v>
      </c>
      <c r="D100" s="43">
        <f>D99</f>
        <v>1200</v>
      </c>
      <c r="E100" s="17">
        <f>E99+C99</f>
        <v>12782400</v>
      </c>
      <c r="F100" s="18">
        <f>F99+G99</f>
        <v>5115</v>
      </c>
      <c r="G100" s="19">
        <f>G99</f>
        <v>58</v>
      </c>
    </row>
    <row r="101" spans="1:7" ht="12.75">
      <c r="A101" s="9" t="s">
        <v>200</v>
      </c>
      <c r="B101" s="39">
        <v>86</v>
      </c>
      <c r="C101" s="40">
        <f>(B101-48)*4*D101+(12+20+30+40+50)*D101</f>
        <v>364800</v>
      </c>
      <c r="D101" s="43">
        <f>D100</f>
        <v>1200</v>
      </c>
      <c r="E101" s="17">
        <f>E100+C100</f>
        <v>13142400</v>
      </c>
      <c r="F101" s="18">
        <f>F100+G100</f>
        <v>5173</v>
      </c>
      <c r="G101" s="19">
        <f>G100</f>
        <v>58</v>
      </c>
    </row>
    <row r="102" spans="1:7" ht="12.75">
      <c r="A102" s="9" t="s">
        <v>201</v>
      </c>
      <c r="B102" s="39">
        <v>87</v>
      </c>
      <c r="C102" s="40">
        <f>(B102-48)*4*D102+(12+20+30+40+50)*D102</f>
        <v>369600</v>
      </c>
      <c r="D102" s="43">
        <f>D101</f>
        <v>1200</v>
      </c>
      <c r="E102" s="17">
        <f>E101+C101</f>
        <v>13507200</v>
      </c>
      <c r="F102" s="18">
        <f>F101+G101</f>
        <v>5231</v>
      </c>
      <c r="G102" s="19">
        <f>G101</f>
        <v>58</v>
      </c>
    </row>
    <row r="103" spans="1:7" ht="12.75">
      <c r="A103" s="9" t="s">
        <v>202</v>
      </c>
      <c r="B103" s="39">
        <v>88</v>
      </c>
      <c r="C103" s="40">
        <f>(B103-48)*4*D103+(12+20+30+40+50)*D103</f>
        <v>374400</v>
      </c>
      <c r="D103" s="43">
        <f>D102</f>
        <v>1200</v>
      </c>
      <c r="E103" s="17">
        <f>E102+C102</f>
        <v>13876800</v>
      </c>
      <c r="F103" s="18">
        <f>F102+G102</f>
        <v>5289</v>
      </c>
      <c r="G103" s="19">
        <f>G102</f>
        <v>58</v>
      </c>
    </row>
    <row r="104" spans="1:7" ht="12.75">
      <c r="A104" s="9" t="s">
        <v>203</v>
      </c>
      <c r="B104" s="39">
        <v>89</v>
      </c>
      <c r="C104" s="40">
        <f>(B104-48)*4*D104+(12+20+30+40+50)*D104</f>
        <v>379200</v>
      </c>
      <c r="D104" s="43">
        <f>D103</f>
        <v>1200</v>
      </c>
      <c r="E104" s="17">
        <f>E103+C103</f>
        <v>14251200</v>
      </c>
      <c r="F104" s="18">
        <f>F103+G103</f>
        <v>5347</v>
      </c>
      <c r="G104" s="19">
        <f>G103</f>
        <v>58</v>
      </c>
    </row>
    <row r="105" spans="1:7" ht="12.75">
      <c r="A105" s="9" t="s">
        <v>204</v>
      </c>
      <c r="B105" s="39">
        <v>90</v>
      </c>
      <c r="C105" s="40">
        <f>(B105-48)*4*D105+(12+20+30+40+50)*D105</f>
        <v>384000</v>
      </c>
      <c r="D105" s="43">
        <f>D104</f>
        <v>1200</v>
      </c>
      <c r="E105" s="17">
        <f>E104+C104</f>
        <v>14630400</v>
      </c>
      <c r="F105" s="18">
        <f>F104+G104</f>
        <v>5405</v>
      </c>
      <c r="G105" s="19">
        <f>G104</f>
        <v>58</v>
      </c>
    </row>
    <row r="106" spans="1:7" ht="12.75">
      <c r="A106" s="9" t="s">
        <v>205</v>
      </c>
      <c r="B106" s="39">
        <v>91</v>
      </c>
      <c r="C106" s="40">
        <f>(B106-48)*4*D106+(12+20+30+40+50)*D106</f>
        <v>388800</v>
      </c>
      <c r="D106" s="43">
        <f>D105</f>
        <v>1200</v>
      </c>
      <c r="E106" s="17">
        <f>E105+C105</f>
        <v>15014400</v>
      </c>
      <c r="F106" s="18">
        <f>F105+G105</f>
        <v>5463</v>
      </c>
      <c r="G106" s="19">
        <f>G105</f>
        <v>58</v>
      </c>
    </row>
    <row r="107" spans="1:7" ht="12.75">
      <c r="A107" s="9" t="s">
        <v>206</v>
      </c>
      <c r="B107" s="39">
        <v>92</v>
      </c>
      <c r="C107" s="40">
        <f>(B107-48)*4*D107+(12+20+30+40+50)*D107</f>
        <v>393600</v>
      </c>
      <c r="D107" s="43">
        <f>D106</f>
        <v>1200</v>
      </c>
      <c r="E107" s="17">
        <f>E106+C106</f>
        <v>15403200</v>
      </c>
      <c r="F107" s="18">
        <f>F106+G106</f>
        <v>5521</v>
      </c>
      <c r="G107" s="19">
        <f>G106</f>
        <v>58</v>
      </c>
    </row>
    <row r="108" spans="1:7" ht="12.75">
      <c r="A108" s="9" t="s">
        <v>207</v>
      </c>
      <c r="B108" s="39">
        <v>93</v>
      </c>
      <c r="C108" s="40">
        <f>(B108-48)*4*D108+(12+20+30+40+50)*D108</f>
        <v>398400</v>
      </c>
      <c r="D108" s="43">
        <f>D107</f>
        <v>1200</v>
      </c>
      <c r="E108" s="17">
        <f>E107+C107</f>
        <v>15796800</v>
      </c>
      <c r="F108" s="18">
        <f>F107+G107</f>
        <v>5579</v>
      </c>
      <c r="G108" s="19">
        <f>G107</f>
        <v>58</v>
      </c>
    </row>
    <row r="109" spans="1:7" ht="12.75">
      <c r="A109" s="9" t="s">
        <v>208</v>
      </c>
      <c r="B109" s="39">
        <v>94</v>
      </c>
      <c r="C109" s="40">
        <f>(B109-48)*4*D109+(12+20+30+40+50)*D109</f>
        <v>403200</v>
      </c>
      <c r="D109" s="43">
        <f>D108</f>
        <v>1200</v>
      </c>
      <c r="E109" s="17">
        <f>E108+C108</f>
        <v>16195200</v>
      </c>
      <c r="F109" s="18">
        <f>F108+G108</f>
        <v>5637</v>
      </c>
      <c r="G109" s="19">
        <f>G108</f>
        <v>58</v>
      </c>
    </row>
    <row r="110" spans="1:7" ht="12.75">
      <c r="A110" s="9" t="s">
        <v>209</v>
      </c>
      <c r="B110" s="39">
        <v>95</v>
      </c>
      <c r="C110" s="40">
        <f>(B110-48)*4*D110+(12+20+30+40+50)*D110</f>
        <v>408000</v>
      </c>
      <c r="D110" s="43">
        <f>D109</f>
        <v>1200</v>
      </c>
      <c r="E110" s="17">
        <f>E109+C109</f>
        <v>16598400</v>
      </c>
      <c r="F110" s="18">
        <f>F109+G109</f>
        <v>5695</v>
      </c>
      <c r="G110" s="19">
        <f>G109</f>
        <v>58</v>
      </c>
    </row>
    <row r="111" spans="1:7" ht="12.75">
      <c r="A111" s="9" t="s">
        <v>210</v>
      </c>
      <c r="B111" s="39">
        <v>96</v>
      </c>
      <c r="C111" s="40">
        <f>(B111-48)*4*D111+(12+20+30+40+50)*D111</f>
        <v>412800</v>
      </c>
      <c r="D111" s="43">
        <f>D110</f>
        <v>1200</v>
      </c>
      <c r="E111" s="17">
        <f>E110+C110</f>
        <v>17006400</v>
      </c>
      <c r="F111" s="18">
        <f>F110+G110</f>
        <v>5753</v>
      </c>
      <c r="G111" s="19">
        <f>G110</f>
        <v>58</v>
      </c>
    </row>
    <row r="112" spans="1:7" ht="12.75">
      <c r="A112" s="9" t="s">
        <v>211</v>
      </c>
      <c r="B112" s="39">
        <v>97</v>
      </c>
      <c r="C112" s="40">
        <f>(B112-48)*4*D112+(12+20+30+40+50)*D112</f>
        <v>417600</v>
      </c>
      <c r="D112" s="43">
        <f>D111</f>
        <v>1200</v>
      </c>
      <c r="E112" s="17">
        <f>E111+C111</f>
        <v>17419200</v>
      </c>
      <c r="F112" s="18">
        <f>F111+G111</f>
        <v>5811</v>
      </c>
      <c r="G112" s="19">
        <f>G111</f>
        <v>58</v>
      </c>
    </row>
    <row r="113" spans="1:7" ht="12.75">
      <c r="A113" s="9" t="s">
        <v>212</v>
      </c>
      <c r="B113" s="39">
        <v>98</v>
      </c>
      <c r="C113" s="40">
        <f>(B113-48)*4*D113+(12+20+30+40+50)*D113</f>
        <v>422400</v>
      </c>
      <c r="D113" s="43">
        <f>D112</f>
        <v>1200</v>
      </c>
      <c r="E113" s="17">
        <f>E112+C112</f>
        <v>17836800</v>
      </c>
      <c r="F113" s="18">
        <f>F112+G112</f>
        <v>5869</v>
      </c>
      <c r="G113" s="19">
        <f>G112</f>
        <v>58</v>
      </c>
    </row>
    <row r="114" spans="1:7" ht="12.75">
      <c r="A114" s="9" t="s">
        <v>213</v>
      </c>
      <c r="B114" s="39">
        <v>99</v>
      </c>
      <c r="C114" s="40">
        <f>(B114-48)*4*D114+(12+20+30+40+50)*D114</f>
        <v>427200</v>
      </c>
      <c r="D114" s="43">
        <f>D113</f>
        <v>1200</v>
      </c>
      <c r="E114" s="17">
        <f>E113+C113</f>
        <v>18259200</v>
      </c>
      <c r="F114" s="18">
        <f>F113+G113</f>
        <v>5927</v>
      </c>
      <c r="G114" s="19">
        <f>G113</f>
        <v>58</v>
      </c>
    </row>
    <row r="115" spans="1:7" ht="12.75">
      <c r="A115" s="44" t="s">
        <v>214</v>
      </c>
      <c r="B115" s="45">
        <v>100</v>
      </c>
      <c r="C115" s="46">
        <f>(B115-48)*4*D115+(12+20+30+40+50)*D115</f>
        <v>432000</v>
      </c>
      <c r="D115" s="47">
        <f>D114</f>
        <v>1200</v>
      </c>
      <c r="E115" s="48">
        <f>E114+C114</f>
        <v>18686400</v>
      </c>
      <c r="F115" s="49">
        <f>F114+G114</f>
        <v>5985</v>
      </c>
      <c r="G115" s="50">
        <f>G114</f>
        <v>58</v>
      </c>
    </row>
  </sheetData>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O119"/>
  <sheetViews>
    <sheetView tabSelected="1" workbookViewId="0" topLeftCell="A1">
      <selection activeCell="B20" sqref="B20"/>
    </sheetView>
  </sheetViews>
  <sheetFormatPr defaultColWidth="13.7109375" defaultRowHeight="12"/>
  <cols>
    <col min="1" max="5" width="12.8515625" style="0" customWidth="1"/>
    <col min="7" max="7" width="13.140625" style="0" customWidth="1"/>
    <col min="8" max="8" width="16.421875" style="0" customWidth="1"/>
    <col min="9" max="9" width="23.421875" style="0" customWidth="1"/>
    <col min="10" max="10" width="18.421875" style="0" customWidth="1"/>
    <col min="11" max="16384" width="12.8515625" style="0" customWidth="1"/>
  </cols>
  <sheetData>
    <row r="1" spans="1:6" ht="13.5">
      <c r="A1" s="51" t="s">
        <v>215</v>
      </c>
      <c r="B1" s="51"/>
      <c r="C1" s="51"/>
      <c r="D1" s="51"/>
      <c r="E1" s="51"/>
      <c r="F1" s="51"/>
    </row>
    <row r="2" spans="1:6" ht="13.5">
      <c r="A2" s="51" t="s">
        <v>216</v>
      </c>
      <c r="B2" s="51"/>
      <c r="C2" s="51"/>
      <c r="D2" s="51"/>
      <c r="E2" s="51"/>
      <c r="F2" s="51"/>
    </row>
    <row r="3" spans="1:6" ht="13.5">
      <c r="A3" s="51" t="s">
        <v>217</v>
      </c>
      <c r="B3" s="51"/>
      <c r="C3" s="51"/>
      <c r="D3" s="51"/>
      <c r="E3" s="51"/>
      <c r="F3" s="51"/>
    </row>
    <row r="4" spans="1:6" ht="13.5">
      <c r="A4" s="51" t="s">
        <v>218</v>
      </c>
      <c r="B4" s="51"/>
      <c r="C4" s="51"/>
      <c r="D4" s="51"/>
      <c r="E4" s="51"/>
      <c r="F4" s="51"/>
    </row>
    <row r="5" spans="1:7" ht="13.5">
      <c r="A5" s="52" t="s">
        <v>219</v>
      </c>
      <c r="B5" s="53"/>
      <c r="C5" s="53"/>
      <c r="D5" s="52"/>
      <c r="E5" s="52"/>
      <c r="F5" s="52"/>
      <c r="G5" s="53"/>
    </row>
    <row r="6" spans="1:6" ht="13.5">
      <c r="A6" s="54" t="s">
        <v>220</v>
      </c>
      <c r="B6" s="54"/>
      <c r="C6" s="54"/>
      <c r="D6" s="55"/>
      <c r="E6" s="55"/>
      <c r="F6" s="51"/>
    </row>
    <row r="7" spans="1:6" ht="13.5">
      <c r="A7" s="56" t="s">
        <v>221</v>
      </c>
      <c r="B7" s="56"/>
      <c r="C7" s="56"/>
      <c r="D7" s="51"/>
      <c r="E7" s="51"/>
      <c r="F7" s="51"/>
    </row>
    <row r="8" spans="1:6" ht="13.5">
      <c r="A8" s="56"/>
      <c r="B8" s="56"/>
      <c r="C8" s="56"/>
      <c r="D8" s="51"/>
      <c r="E8" s="51"/>
      <c r="F8" s="51"/>
    </row>
    <row r="9" spans="1:6" ht="13.5">
      <c r="A9" s="56"/>
      <c r="B9" s="56"/>
      <c r="C9" s="56"/>
      <c r="D9" s="51"/>
      <c r="E9" s="51"/>
      <c r="F9" s="51"/>
    </row>
    <row r="10" ht="13.5">
      <c r="A10" s="51" t="s">
        <v>222</v>
      </c>
    </row>
    <row r="11" spans="1:8" ht="13.5">
      <c r="A11" s="57" t="s">
        <v>223</v>
      </c>
      <c r="B11" s="5" t="s">
        <v>224</v>
      </c>
      <c r="C11" s="5" t="s">
        <v>225</v>
      </c>
      <c r="D11" s="5" t="s">
        <v>226</v>
      </c>
      <c r="E11" s="5" t="s">
        <v>227</v>
      </c>
      <c r="F11" s="5" t="s">
        <v>228</v>
      </c>
      <c r="G11" s="5" t="s">
        <v>229</v>
      </c>
      <c r="H11" s="5" t="s">
        <v>230</v>
      </c>
    </row>
    <row r="12" spans="1:8" ht="13.5">
      <c r="A12" s="58">
        <v>9053595</v>
      </c>
      <c r="B12" s="59">
        <v>170</v>
      </c>
      <c r="C12" s="59">
        <v>2</v>
      </c>
      <c r="D12" s="59">
        <v>24852</v>
      </c>
      <c r="E12" s="57">
        <f>ROUNDUP(A12/(C13*10+D12),1)</f>
        <v>267.5</v>
      </c>
      <c r="F12" s="5">
        <f>ROUND(E12,1)*10</f>
        <v>2675</v>
      </c>
      <c r="G12" s="5">
        <f>F12/60</f>
        <v>44.583333333333336</v>
      </c>
      <c r="H12" s="5">
        <f>ROUNDUP(A12/C13,-1)</f>
        <v>10060</v>
      </c>
    </row>
    <row r="13" spans="1:7" ht="13.5">
      <c r="A13" s="51"/>
      <c r="B13" s="51">
        <f>B12*3-60</f>
        <v>450</v>
      </c>
      <c r="C13" s="51">
        <f>B13*C12</f>
        <v>900</v>
      </c>
      <c r="D13" s="51"/>
      <c r="F13" s="51"/>
      <c r="G13" s="51"/>
    </row>
    <row r="14" spans="1:7" ht="13.5">
      <c r="A14" s="51"/>
      <c r="B14" s="51"/>
      <c r="C14" s="51"/>
      <c r="D14" s="51"/>
      <c r="F14" s="51"/>
      <c r="G14" s="51"/>
    </row>
    <row r="15" spans="1:7" ht="13.5">
      <c r="A15" s="51"/>
      <c r="B15" s="51"/>
      <c r="C15" s="51"/>
      <c r="D15" s="51"/>
      <c r="F15" s="51"/>
      <c r="G15" s="51"/>
    </row>
    <row r="16" spans="1:7" ht="13.5">
      <c r="A16" s="51"/>
      <c r="B16" s="51"/>
      <c r="C16" s="51"/>
      <c r="D16" s="51"/>
      <c r="F16" s="51"/>
      <c r="G16" s="51"/>
    </row>
    <row r="17" spans="1:7" ht="13.5">
      <c r="A17" s="51"/>
      <c r="B17" s="51"/>
      <c r="C17" s="51"/>
      <c r="D17" s="51"/>
      <c r="F17" s="51"/>
      <c r="G17" s="51"/>
    </row>
    <row r="18" spans="1:7" ht="13.5">
      <c r="A18" s="51" t="s">
        <v>231</v>
      </c>
      <c r="B18" s="51"/>
      <c r="C18" s="51"/>
      <c r="D18" s="51"/>
      <c r="E18" s="51"/>
      <c r="F18" s="51"/>
      <c r="G18" t="s">
        <v>232</v>
      </c>
    </row>
    <row r="19" spans="1:15" ht="13.5">
      <c r="A19" s="57" t="s">
        <v>233</v>
      </c>
      <c r="B19" s="57" t="s">
        <v>234</v>
      </c>
      <c r="C19" s="57" t="s">
        <v>19</v>
      </c>
      <c r="D19" s="57" t="s">
        <v>235</v>
      </c>
      <c r="E19" s="51"/>
      <c r="G19" s="5" t="s">
        <v>233</v>
      </c>
      <c r="H19" s="5" t="s">
        <v>236</v>
      </c>
      <c r="I19" s="5" t="s">
        <v>237</v>
      </c>
      <c r="J19" s="5" t="s">
        <v>238</v>
      </c>
      <c r="M19" s="57" t="s">
        <v>239</v>
      </c>
      <c r="N19" s="57" t="s">
        <v>240</v>
      </c>
      <c r="O19" s="57"/>
    </row>
    <row r="20" spans="1:15" ht="13.5">
      <c r="A20" s="57">
        <v>1</v>
      </c>
      <c r="B20" s="57">
        <v>45</v>
      </c>
      <c r="C20" s="57"/>
      <c r="D20" s="57">
        <f>B20/9</f>
        <v>5</v>
      </c>
      <c r="E20" s="51"/>
      <c r="G20" s="57">
        <v>1</v>
      </c>
      <c r="H20" s="1"/>
      <c r="I20" s="1"/>
      <c r="J20" s="57"/>
      <c r="M20" s="57"/>
      <c r="N20" s="57"/>
      <c r="O20" s="57"/>
    </row>
    <row r="21" spans="1:15" ht="13.5">
      <c r="A21" s="57">
        <v>2</v>
      </c>
      <c r="B21" s="57">
        <v>180</v>
      </c>
      <c r="C21" s="57">
        <f>C20+B20</f>
        <v>45</v>
      </c>
      <c r="D21" s="57">
        <f>B21/9</f>
        <v>20</v>
      </c>
      <c r="E21" s="51"/>
      <c r="G21" s="57">
        <v>2</v>
      </c>
      <c r="H21" s="57">
        <v>144</v>
      </c>
      <c r="I21" s="57">
        <f>H21/12</f>
        <v>12</v>
      </c>
      <c r="J21" s="57"/>
      <c r="M21" s="57">
        <f>12*N21</f>
        <v>144</v>
      </c>
      <c r="N21" s="57">
        <v>12</v>
      </c>
      <c r="O21" s="57"/>
    </row>
    <row r="22" spans="1:15" ht="13.5">
      <c r="A22" s="57">
        <v>3</v>
      </c>
      <c r="B22" s="57">
        <v>450</v>
      </c>
      <c r="C22" s="57">
        <f>C21+B21</f>
        <v>225</v>
      </c>
      <c r="D22" s="57">
        <f>B22/9</f>
        <v>50</v>
      </c>
      <c r="E22" s="51"/>
      <c r="F22" s="51"/>
      <c r="G22" s="57">
        <v>3</v>
      </c>
      <c r="H22" s="57"/>
      <c r="I22" s="57">
        <f>H22/12</f>
        <v>0</v>
      </c>
      <c r="J22" s="57"/>
      <c r="M22" s="57">
        <f>12*N22</f>
        <v>204</v>
      </c>
      <c r="N22" s="57">
        <f>N21+5</f>
        <v>17</v>
      </c>
      <c r="O22" s="57"/>
    </row>
    <row r="23" spans="1:15" ht="13.5">
      <c r="A23" s="57">
        <v>4</v>
      </c>
      <c r="B23" s="57">
        <v>720</v>
      </c>
      <c r="C23" s="57">
        <f>C22+B22</f>
        <v>675</v>
      </c>
      <c r="D23" s="57">
        <f>B23/9</f>
        <v>80</v>
      </c>
      <c r="E23" s="51"/>
      <c r="F23" s="51"/>
      <c r="G23" s="57">
        <v>4</v>
      </c>
      <c r="H23" s="57"/>
      <c r="I23" s="57">
        <f>H23/12</f>
        <v>0</v>
      </c>
      <c r="J23" s="57"/>
      <c r="M23" s="57">
        <f>12*N23</f>
        <v>264</v>
      </c>
      <c r="N23" s="57">
        <f>N22+5</f>
        <v>22</v>
      </c>
      <c r="O23" s="57"/>
    </row>
    <row r="24" spans="1:15" ht="13.5">
      <c r="A24" s="57">
        <v>5</v>
      </c>
      <c r="B24" s="57">
        <v>900</v>
      </c>
      <c r="C24" s="57">
        <f>C23+B23</f>
        <v>1395</v>
      </c>
      <c r="D24" s="57">
        <f>B24/9</f>
        <v>100</v>
      </c>
      <c r="E24" s="51"/>
      <c r="F24" s="51"/>
      <c r="G24" s="57">
        <v>5</v>
      </c>
      <c r="H24" s="57"/>
      <c r="I24" s="57">
        <f>H24/12</f>
        <v>0</v>
      </c>
      <c r="J24" s="57"/>
      <c r="M24" s="57">
        <f>12*N24</f>
        <v>324</v>
      </c>
      <c r="N24" s="57">
        <f>N23+5</f>
        <v>27</v>
      </c>
      <c r="O24" s="57"/>
    </row>
    <row r="25" spans="1:15" ht="13.5">
      <c r="A25" s="57">
        <v>6</v>
      </c>
      <c r="B25" s="57">
        <v>1800</v>
      </c>
      <c r="C25" s="57">
        <f>C24+B24</f>
        <v>2295</v>
      </c>
      <c r="D25" s="57">
        <f>B25/9</f>
        <v>200</v>
      </c>
      <c r="E25" s="51"/>
      <c r="F25" s="51"/>
      <c r="G25" s="57">
        <v>6</v>
      </c>
      <c r="H25" s="57"/>
      <c r="I25" s="57">
        <f>H25/12</f>
        <v>0</v>
      </c>
      <c r="J25" s="57"/>
      <c r="M25" s="57">
        <f>12*N25</f>
        <v>384</v>
      </c>
      <c r="N25" s="57">
        <f>N24+5</f>
        <v>32</v>
      </c>
      <c r="O25" s="57"/>
    </row>
    <row r="26" spans="1:15" ht="13.5">
      <c r="A26" s="57">
        <v>7</v>
      </c>
      <c r="B26" s="57">
        <v>2700</v>
      </c>
      <c r="C26" s="57">
        <f>C25+B25</f>
        <v>4095</v>
      </c>
      <c r="D26" s="57">
        <f>B26/9</f>
        <v>300</v>
      </c>
      <c r="E26" s="51"/>
      <c r="G26" s="57">
        <v>7</v>
      </c>
      <c r="H26" s="57"/>
      <c r="I26" s="57">
        <f>H26/12</f>
        <v>0</v>
      </c>
      <c r="J26" s="57"/>
      <c r="M26" s="57">
        <f>12*N26</f>
        <v>444</v>
      </c>
      <c r="N26" s="57">
        <f>N25+5</f>
        <v>37</v>
      </c>
      <c r="O26" s="57"/>
    </row>
    <row r="27" spans="1:15" ht="13.5">
      <c r="A27" s="57">
        <v>8</v>
      </c>
      <c r="B27" s="57">
        <v>3600</v>
      </c>
      <c r="C27" s="57">
        <f>C26+B26</f>
        <v>6795</v>
      </c>
      <c r="D27" s="57">
        <f>B27/9</f>
        <v>400</v>
      </c>
      <c r="E27" s="51"/>
      <c r="G27" s="57">
        <v>8</v>
      </c>
      <c r="H27" s="57"/>
      <c r="I27" s="57">
        <f>H27/12</f>
        <v>0</v>
      </c>
      <c r="J27" s="57"/>
      <c r="M27" s="57">
        <f>12*N27</f>
        <v>504</v>
      </c>
      <c r="N27" s="57">
        <f>N26+5</f>
        <v>42</v>
      </c>
      <c r="O27" s="60"/>
    </row>
    <row r="28" spans="1:15" ht="13.5">
      <c r="A28" s="57">
        <v>9</v>
      </c>
      <c r="B28" s="57">
        <v>4500</v>
      </c>
      <c r="C28" s="57">
        <f>C27+B27</f>
        <v>10395</v>
      </c>
      <c r="D28" s="57">
        <f>B28/9</f>
        <v>500</v>
      </c>
      <c r="E28" s="51"/>
      <c r="G28" s="57">
        <v>9</v>
      </c>
      <c r="H28" s="57"/>
      <c r="I28" s="57">
        <f>H28/12</f>
        <v>0</v>
      </c>
      <c r="J28" s="57"/>
      <c r="M28" s="57">
        <f>12*N28</f>
        <v>564</v>
      </c>
      <c r="N28" s="57">
        <f>N27+5</f>
        <v>47</v>
      </c>
      <c r="O28" s="57"/>
    </row>
    <row r="29" spans="1:15" ht="13.5">
      <c r="A29" s="57">
        <v>10</v>
      </c>
      <c r="B29" s="57">
        <v>5400</v>
      </c>
      <c r="C29" s="57">
        <f>C28+B28</f>
        <v>14895</v>
      </c>
      <c r="D29" s="57">
        <f>B29/9</f>
        <v>600</v>
      </c>
      <c r="E29" s="51"/>
      <c r="F29" s="51"/>
      <c r="G29" s="57">
        <v>10</v>
      </c>
      <c r="H29" s="57"/>
      <c r="I29" s="57">
        <f>H29/12</f>
        <v>0</v>
      </c>
      <c r="J29" s="57"/>
      <c r="M29" s="57">
        <f>12*N29</f>
        <v>624</v>
      </c>
      <c r="N29" s="57">
        <f>N28+5</f>
        <v>52</v>
      </c>
      <c r="O29" s="61">
        <v>5</v>
      </c>
    </row>
    <row r="30" spans="1:15" ht="13.5">
      <c r="A30" s="57">
        <v>11</v>
      </c>
      <c r="B30" s="57">
        <v>6300</v>
      </c>
      <c r="C30" s="57">
        <f>C29+B29</f>
        <v>20295</v>
      </c>
      <c r="D30" s="57">
        <f>B30/9</f>
        <v>700</v>
      </c>
      <c r="E30" s="51"/>
      <c r="F30" s="51"/>
      <c r="G30" s="57">
        <v>11</v>
      </c>
      <c r="H30" s="57"/>
      <c r="I30" s="57">
        <f>H30/12</f>
        <v>0</v>
      </c>
      <c r="J30" s="57"/>
      <c r="M30" s="57">
        <f>12*N30</f>
        <v>684</v>
      </c>
      <c r="N30" s="57">
        <f>N29+5</f>
        <v>57</v>
      </c>
      <c r="O30" s="57"/>
    </row>
    <row r="31" spans="1:15" ht="13.5">
      <c r="A31" s="57">
        <v>12</v>
      </c>
      <c r="B31" s="57">
        <v>7200</v>
      </c>
      <c r="C31" s="57">
        <f>C30+B30</f>
        <v>26595</v>
      </c>
      <c r="D31" s="57">
        <f>B31/9</f>
        <v>800</v>
      </c>
      <c r="E31" s="51"/>
      <c r="F31" s="51"/>
      <c r="G31" s="57">
        <v>12</v>
      </c>
      <c r="H31" s="57"/>
      <c r="I31" s="57">
        <f>H31/12</f>
        <v>0</v>
      </c>
      <c r="J31" s="57"/>
      <c r="M31" s="57">
        <f>12*N31</f>
        <v>744</v>
      </c>
      <c r="N31" s="57">
        <f>N30+5</f>
        <v>62</v>
      </c>
      <c r="O31" s="57"/>
    </row>
    <row r="32" spans="1:15" ht="13.5">
      <c r="A32" s="57">
        <v>13</v>
      </c>
      <c r="B32" s="57">
        <v>8100</v>
      </c>
      <c r="C32" s="57">
        <f>C31+B31</f>
        <v>33795</v>
      </c>
      <c r="D32" s="57">
        <f>B32/9</f>
        <v>900</v>
      </c>
      <c r="E32" s="51"/>
      <c r="F32" s="51"/>
      <c r="G32" s="57">
        <v>13</v>
      </c>
      <c r="H32" s="57"/>
      <c r="I32" s="57">
        <f>H32/12</f>
        <v>0</v>
      </c>
      <c r="J32" s="57"/>
      <c r="M32" s="57">
        <f>12*N32</f>
        <v>804</v>
      </c>
      <c r="N32" s="57">
        <f>N31+5</f>
        <v>67</v>
      </c>
      <c r="O32" s="57"/>
    </row>
    <row r="33" spans="1:15" ht="13.5">
      <c r="A33" s="57">
        <v>14</v>
      </c>
      <c r="B33" s="57">
        <f>((A33-14)*200+1000)*9</f>
        <v>9000</v>
      </c>
      <c r="C33" s="57">
        <f>C32+B32</f>
        <v>41895</v>
      </c>
      <c r="D33" s="57">
        <f>B33/9</f>
        <v>1000</v>
      </c>
      <c r="E33" s="51"/>
      <c r="F33" s="51"/>
      <c r="G33" s="57">
        <v>14</v>
      </c>
      <c r="H33" s="57"/>
      <c r="I33" s="57">
        <f>H33/12</f>
        <v>0</v>
      </c>
      <c r="J33" s="57"/>
      <c r="M33" s="57">
        <f>12*N33</f>
        <v>864</v>
      </c>
      <c r="N33" s="57">
        <f>N32+5</f>
        <v>72</v>
      </c>
      <c r="O33" s="57"/>
    </row>
    <row r="34" spans="1:15" ht="13.5">
      <c r="A34" s="57">
        <v>15</v>
      </c>
      <c r="B34" s="57">
        <f>((A34-14)*200+1000)*9</f>
        <v>10800</v>
      </c>
      <c r="C34" s="57">
        <f>C33+B33</f>
        <v>50895</v>
      </c>
      <c r="D34" s="57">
        <f>B34/9</f>
        <v>1200</v>
      </c>
      <c r="E34" s="51"/>
      <c r="F34" s="51"/>
      <c r="G34" s="57">
        <v>15</v>
      </c>
      <c r="H34" s="57">
        <v>924</v>
      </c>
      <c r="I34" s="57">
        <f>H34/12</f>
        <v>77</v>
      </c>
      <c r="J34" s="57"/>
      <c r="M34" s="57">
        <f>12*N34</f>
        <v>924</v>
      </c>
      <c r="N34" s="57">
        <f>N33+5</f>
        <v>77</v>
      </c>
      <c r="O34" s="57">
        <v>5</v>
      </c>
    </row>
    <row r="35" spans="1:15" ht="13.5">
      <c r="A35" s="57">
        <v>16</v>
      </c>
      <c r="B35" s="57">
        <f>((A35-14)*200+1000)*9</f>
        <v>12600</v>
      </c>
      <c r="C35" s="57">
        <f>C34+B34</f>
        <v>61695</v>
      </c>
      <c r="D35" s="57">
        <f>B35/9</f>
        <v>1400</v>
      </c>
      <c r="E35" s="51"/>
      <c r="F35" s="51"/>
      <c r="G35" s="57">
        <v>16</v>
      </c>
      <c r="H35" s="57">
        <v>984</v>
      </c>
      <c r="I35" s="57">
        <f>H35/12</f>
        <v>82</v>
      </c>
      <c r="J35" s="57"/>
      <c r="M35" s="57">
        <f>12*N35</f>
        <v>984</v>
      </c>
      <c r="N35" s="57">
        <f>N34+5</f>
        <v>82</v>
      </c>
      <c r="O35" s="57"/>
    </row>
    <row r="36" spans="1:15" ht="13.5">
      <c r="A36" s="57">
        <v>17</v>
      </c>
      <c r="B36" s="57">
        <f>((A36-14)*200+1000)*9</f>
        <v>14400</v>
      </c>
      <c r="C36" s="57">
        <f>C35+B35</f>
        <v>74295</v>
      </c>
      <c r="D36" s="57">
        <f>B36/9</f>
        <v>1600</v>
      </c>
      <c r="E36" s="51"/>
      <c r="F36" s="51"/>
      <c r="G36" s="57">
        <v>17</v>
      </c>
      <c r="H36" s="57"/>
      <c r="I36" s="57">
        <f>H36/12</f>
        <v>0</v>
      </c>
      <c r="J36" s="57"/>
      <c r="M36" s="57">
        <f>12*N36</f>
        <v>1044</v>
      </c>
      <c r="N36" s="57">
        <f>N35+5</f>
        <v>87</v>
      </c>
      <c r="O36" s="57"/>
    </row>
    <row r="37" spans="1:15" ht="13.5">
      <c r="A37" s="57">
        <v>18</v>
      </c>
      <c r="B37" s="57">
        <f>((A37-14)*200+1000)*9</f>
        <v>16200</v>
      </c>
      <c r="C37" s="57">
        <f>C36+B36</f>
        <v>88695</v>
      </c>
      <c r="D37" s="57">
        <f>B37/9</f>
        <v>1800</v>
      </c>
      <c r="E37" s="51"/>
      <c r="F37" s="51"/>
      <c r="G37" s="57">
        <v>18</v>
      </c>
      <c r="H37" s="57"/>
      <c r="I37" s="57">
        <f>H37/12</f>
        <v>0</v>
      </c>
      <c r="J37" s="57"/>
      <c r="M37" s="57">
        <f>12*N37</f>
        <v>1104</v>
      </c>
      <c r="N37" s="57">
        <f>N36+5</f>
        <v>92</v>
      </c>
      <c r="O37" s="60"/>
    </row>
    <row r="38" spans="1:15" ht="13.5">
      <c r="A38" s="57">
        <v>19</v>
      </c>
      <c r="B38" s="57">
        <f>((A38-14)*200+1000)*9</f>
        <v>18000</v>
      </c>
      <c r="C38" s="57">
        <f>C37+B37</f>
        <v>104895</v>
      </c>
      <c r="D38" s="57">
        <f>B38/9</f>
        <v>2000</v>
      </c>
      <c r="E38" s="51"/>
      <c r="F38" s="51"/>
      <c r="G38" s="57">
        <v>19</v>
      </c>
      <c r="H38" s="57"/>
      <c r="I38" s="57">
        <f>H38/12</f>
        <v>0</v>
      </c>
      <c r="J38" s="57"/>
      <c r="M38" s="57">
        <f>12*N38</f>
        <v>1164</v>
      </c>
      <c r="N38" s="57">
        <f>N37+5</f>
        <v>97</v>
      </c>
      <c r="O38" s="57"/>
    </row>
    <row r="39" spans="1:15" ht="13.5">
      <c r="A39" s="57">
        <v>20</v>
      </c>
      <c r="B39" s="57">
        <f>((A39-14)*200+1000)*9</f>
        <v>19800</v>
      </c>
      <c r="C39" s="57">
        <f>C38+B38</f>
        <v>122895</v>
      </c>
      <c r="D39" s="57">
        <f>B39/9</f>
        <v>2200</v>
      </c>
      <c r="E39" s="51"/>
      <c r="F39" s="51"/>
      <c r="G39" s="57">
        <v>20</v>
      </c>
      <c r="H39" s="57"/>
      <c r="I39" s="57">
        <f>H39/12</f>
        <v>0</v>
      </c>
      <c r="J39" s="57"/>
      <c r="M39" s="57"/>
      <c r="N39" s="57"/>
      <c r="O39" s="57"/>
    </row>
    <row r="40" spans="1:15" ht="13.5">
      <c r="A40" s="57">
        <v>21</v>
      </c>
      <c r="B40" s="57">
        <f>((A40-14)*200+1000)*9</f>
        <v>21600</v>
      </c>
      <c r="C40" s="57">
        <f>C39+B39</f>
        <v>142695</v>
      </c>
      <c r="D40" s="57">
        <f>B40/9</f>
        <v>2400</v>
      </c>
      <c r="E40" s="51"/>
      <c r="F40" s="51"/>
      <c r="G40" s="57">
        <v>21</v>
      </c>
      <c r="H40" s="57"/>
      <c r="I40" s="57">
        <f>H40/12</f>
        <v>0</v>
      </c>
      <c r="J40" s="57"/>
      <c r="M40" s="57"/>
      <c r="N40" s="57"/>
      <c r="O40" s="57"/>
    </row>
    <row r="41" spans="1:15" ht="13.5">
      <c r="A41" s="57">
        <v>22</v>
      </c>
      <c r="B41" s="57">
        <f>((A41-14)*200+1000)*9</f>
        <v>23400</v>
      </c>
      <c r="C41" s="57">
        <f>C40+B40</f>
        <v>164295</v>
      </c>
      <c r="D41" s="57">
        <f>B41/9</f>
        <v>2600</v>
      </c>
      <c r="E41" s="51"/>
      <c r="F41" s="51"/>
      <c r="G41" s="57">
        <v>22</v>
      </c>
      <c r="H41" s="57"/>
      <c r="I41" s="57">
        <f>H41/12</f>
        <v>0</v>
      </c>
      <c r="J41" s="57"/>
      <c r="M41" s="57"/>
      <c r="N41" s="57"/>
      <c r="O41" s="57"/>
    </row>
    <row r="42" spans="1:15" ht="13.5">
      <c r="A42" s="57">
        <v>23</v>
      </c>
      <c r="B42" s="57">
        <f>((A42-14)*200+1000)*9</f>
        <v>25200</v>
      </c>
      <c r="C42" s="57">
        <f>C41+B41</f>
        <v>187695</v>
      </c>
      <c r="D42" s="57">
        <f>B42/9</f>
        <v>2800</v>
      </c>
      <c r="E42" s="51"/>
      <c r="F42" s="51"/>
      <c r="G42" s="57">
        <v>23</v>
      </c>
      <c r="H42" s="57"/>
      <c r="I42" s="57">
        <f>H42/12</f>
        <v>0</v>
      </c>
      <c r="J42" s="57"/>
      <c r="M42" s="57"/>
      <c r="N42" s="57"/>
      <c r="O42" s="57"/>
    </row>
    <row r="43" spans="1:15" ht="13.5">
      <c r="A43" s="57">
        <v>24</v>
      </c>
      <c r="B43" s="57">
        <f>((A43-14)*200+1000)*9</f>
        <v>27000</v>
      </c>
      <c r="C43" s="57">
        <f>C42+B42</f>
        <v>212895</v>
      </c>
      <c r="D43" s="57">
        <f>B43/9</f>
        <v>3000</v>
      </c>
      <c r="E43" s="51"/>
      <c r="F43" s="51"/>
      <c r="G43" s="57">
        <v>24</v>
      </c>
      <c r="H43" s="57"/>
      <c r="I43" s="57">
        <f>H43/12</f>
        <v>0</v>
      </c>
      <c r="J43" s="57"/>
      <c r="M43" s="57"/>
      <c r="N43" s="57"/>
      <c r="O43" s="57"/>
    </row>
    <row r="44" spans="1:15" ht="13.5">
      <c r="A44" s="57">
        <v>25</v>
      </c>
      <c r="B44" s="57">
        <f>((A44-14)*200+1000)*9</f>
        <v>28800</v>
      </c>
      <c r="C44" s="57">
        <f>C43+B43</f>
        <v>239895</v>
      </c>
      <c r="D44" s="57">
        <f>B44/9</f>
        <v>3200</v>
      </c>
      <c r="E44" s="51"/>
      <c r="F44" s="51"/>
      <c r="G44" s="57">
        <v>25</v>
      </c>
      <c r="H44" s="57"/>
      <c r="I44" s="57">
        <f>H44/12</f>
        <v>0</v>
      </c>
      <c r="J44" s="57"/>
      <c r="M44" s="57"/>
      <c r="N44" s="57"/>
      <c r="O44" s="57"/>
    </row>
    <row r="45" spans="1:15" ht="13.5">
      <c r="A45" s="57">
        <v>26</v>
      </c>
      <c r="B45" s="57">
        <f>((A45-14)*200+1000)*9</f>
        <v>30600</v>
      </c>
      <c r="C45" s="57">
        <f>C44+B44</f>
        <v>268695</v>
      </c>
      <c r="D45" s="57">
        <f>B45/9</f>
        <v>3400</v>
      </c>
      <c r="E45" s="51"/>
      <c r="F45" s="51"/>
      <c r="G45" s="57">
        <v>26</v>
      </c>
      <c r="H45" s="57"/>
      <c r="I45" s="57">
        <f>H45/12</f>
        <v>0</v>
      </c>
      <c r="J45" s="57"/>
      <c r="M45" s="57"/>
      <c r="N45" s="57"/>
      <c r="O45" s="57"/>
    </row>
    <row r="46" spans="1:15" ht="13.5">
      <c r="A46" s="57">
        <v>27</v>
      </c>
      <c r="B46" s="57">
        <f>((A46-14)*200+1000)*9</f>
        <v>32400</v>
      </c>
      <c r="C46" s="57">
        <f>C45+B45</f>
        <v>299295</v>
      </c>
      <c r="D46" s="57">
        <f>B46/9</f>
        <v>3600</v>
      </c>
      <c r="E46" s="51"/>
      <c r="F46" s="51"/>
      <c r="G46" s="57">
        <v>27</v>
      </c>
      <c r="H46" s="57"/>
      <c r="I46" s="57">
        <f>H46/12</f>
        <v>0</v>
      </c>
      <c r="J46" s="57"/>
      <c r="M46" s="57"/>
      <c r="N46" s="57"/>
      <c r="O46" s="57"/>
    </row>
    <row r="47" spans="1:15" ht="13.5">
      <c r="A47" s="57">
        <v>28</v>
      </c>
      <c r="B47" s="57">
        <f>((A47-14)*200+1000)*9</f>
        <v>34200</v>
      </c>
      <c r="C47" s="57">
        <f>C46+B46</f>
        <v>331695</v>
      </c>
      <c r="D47" s="57">
        <f>B47/9</f>
        <v>3800</v>
      </c>
      <c r="E47" s="51"/>
      <c r="F47" s="51"/>
      <c r="G47" s="57">
        <v>28</v>
      </c>
      <c r="H47" s="57"/>
      <c r="I47" s="57">
        <f>H47/12</f>
        <v>0</v>
      </c>
      <c r="J47" s="57"/>
      <c r="M47" s="57"/>
      <c r="N47" s="57"/>
      <c r="O47" s="57"/>
    </row>
    <row r="48" spans="1:15" ht="13.5">
      <c r="A48" s="57">
        <v>29</v>
      </c>
      <c r="B48" s="57">
        <f>((A48-14)*200+1000)*9</f>
        <v>36000</v>
      </c>
      <c r="C48" s="57">
        <f>C47+B47</f>
        <v>365895</v>
      </c>
      <c r="D48" s="57">
        <f>B48/9</f>
        <v>4000</v>
      </c>
      <c r="E48" s="51"/>
      <c r="F48" s="51"/>
      <c r="G48" s="57">
        <v>29</v>
      </c>
      <c r="H48" s="57"/>
      <c r="I48" s="57">
        <f>H48/12</f>
        <v>0</v>
      </c>
      <c r="J48" s="57"/>
      <c r="M48" s="57"/>
      <c r="N48" s="57"/>
      <c r="O48" s="57"/>
    </row>
    <row r="49" spans="1:15" ht="13.5">
      <c r="A49" s="57">
        <v>30</v>
      </c>
      <c r="B49" s="57">
        <f>((A49-14)*200+1000)*9</f>
        <v>37800</v>
      </c>
      <c r="C49" s="57">
        <f>C48+B48</f>
        <v>401895</v>
      </c>
      <c r="D49" s="57">
        <f>B49/9</f>
        <v>4200</v>
      </c>
      <c r="E49" s="51"/>
      <c r="F49" s="51"/>
      <c r="G49" s="57">
        <v>30</v>
      </c>
      <c r="H49" s="57"/>
      <c r="I49" s="57">
        <f>H49/12</f>
        <v>0</v>
      </c>
      <c r="J49" s="57"/>
      <c r="M49" s="57"/>
      <c r="N49" s="57"/>
      <c r="O49" s="62"/>
    </row>
    <row r="50" spans="1:15" ht="13.5">
      <c r="A50" s="57">
        <v>31</v>
      </c>
      <c r="B50" s="57">
        <f>((A50-14)*200+1000)*9</f>
        <v>39600</v>
      </c>
      <c r="C50" s="57">
        <f>C49+B49</f>
        <v>439695</v>
      </c>
      <c r="D50" s="57">
        <f>B50/9</f>
        <v>4400</v>
      </c>
      <c r="E50" s="51"/>
      <c r="F50" s="51"/>
      <c r="G50" s="57">
        <v>31</v>
      </c>
      <c r="H50" s="57">
        <v>2544</v>
      </c>
      <c r="I50" s="57">
        <f>H50/12</f>
        <v>212</v>
      </c>
      <c r="J50" s="57"/>
      <c r="M50" s="57"/>
      <c r="N50" s="57">
        <v>212</v>
      </c>
      <c r="O50" s="57">
        <v>10</v>
      </c>
    </row>
    <row r="51" spans="1:15" ht="13.5">
      <c r="A51" s="57">
        <v>32</v>
      </c>
      <c r="B51" s="57">
        <f>((A51-14)*200+1000)*9</f>
        <v>41400</v>
      </c>
      <c r="C51" s="57">
        <f>C50+B50</f>
        <v>479295</v>
      </c>
      <c r="D51" s="57">
        <f>B51/9</f>
        <v>4600</v>
      </c>
      <c r="E51" s="51"/>
      <c r="F51" s="51"/>
      <c r="G51" s="57">
        <v>32</v>
      </c>
      <c r="H51" s="57"/>
      <c r="I51" s="57">
        <f>H51/12</f>
        <v>0</v>
      </c>
      <c r="J51" s="57"/>
      <c r="M51" s="57"/>
      <c r="N51" s="57">
        <f>N50+10</f>
        <v>222</v>
      </c>
      <c r="O51" s="57"/>
    </row>
    <row r="52" spans="1:15" ht="13.5">
      <c r="A52" s="57">
        <v>33</v>
      </c>
      <c r="B52" s="57">
        <f>((A52-14)*200+1000)*9</f>
        <v>43200</v>
      </c>
      <c r="C52" s="57">
        <f>C51+B51</f>
        <v>520695</v>
      </c>
      <c r="D52" s="57">
        <f>B52/9</f>
        <v>4800</v>
      </c>
      <c r="E52" s="51"/>
      <c r="F52" s="51"/>
      <c r="G52" s="57">
        <v>33</v>
      </c>
      <c r="H52" s="57"/>
      <c r="I52" s="57">
        <f>H52/12</f>
        <v>0</v>
      </c>
      <c r="J52" s="57"/>
      <c r="M52" s="57"/>
      <c r="N52" s="57">
        <f>N51+10</f>
        <v>232</v>
      </c>
      <c r="O52" s="57"/>
    </row>
    <row r="53" spans="1:15" ht="13.5">
      <c r="A53" s="57">
        <v>34</v>
      </c>
      <c r="B53" s="57">
        <f>((A53-14)*200+1000)*9</f>
        <v>45000</v>
      </c>
      <c r="C53" s="57">
        <f>C52+B52</f>
        <v>563895</v>
      </c>
      <c r="D53" s="57">
        <f>B53/9</f>
        <v>5000</v>
      </c>
      <c r="E53" s="51"/>
      <c r="F53" s="51"/>
      <c r="G53" s="57">
        <v>34</v>
      </c>
      <c r="H53" s="57"/>
      <c r="I53" s="57">
        <f>H53/12</f>
        <v>0</v>
      </c>
      <c r="J53" s="57"/>
      <c r="M53" s="57"/>
      <c r="N53" s="57">
        <f>N52+10</f>
        <v>242</v>
      </c>
      <c r="O53" s="57"/>
    </row>
    <row r="54" spans="1:15" ht="13.5">
      <c r="A54" s="57">
        <v>35</v>
      </c>
      <c r="B54" s="57">
        <f>((A54-14)*200+1000)*9</f>
        <v>46800</v>
      </c>
      <c r="C54" s="57">
        <f>C53+B53</f>
        <v>608895</v>
      </c>
      <c r="D54" s="57">
        <f>B54/9</f>
        <v>5200</v>
      </c>
      <c r="E54" s="51"/>
      <c r="F54" s="51"/>
      <c r="G54" s="57">
        <v>35</v>
      </c>
      <c r="H54" s="57"/>
      <c r="I54" s="57">
        <f>H54/12</f>
        <v>0</v>
      </c>
      <c r="J54" s="57"/>
      <c r="M54" s="57"/>
      <c r="N54" s="57">
        <f>N53+10</f>
        <v>252</v>
      </c>
      <c r="O54" s="57"/>
    </row>
    <row r="55" spans="1:15" ht="13.5">
      <c r="A55" s="57">
        <v>36</v>
      </c>
      <c r="B55" s="57">
        <f>((A55-14)*200+1000)*9</f>
        <v>48600</v>
      </c>
      <c r="C55" s="57">
        <f>C54+B54</f>
        <v>655695</v>
      </c>
      <c r="D55" s="57">
        <f>B55/9</f>
        <v>5400</v>
      </c>
      <c r="E55" s="51"/>
      <c r="F55" s="51"/>
      <c r="G55" s="57">
        <v>36</v>
      </c>
      <c r="H55" s="57"/>
      <c r="I55" s="57">
        <f>H55/12</f>
        <v>0</v>
      </c>
      <c r="J55" s="57"/>
      <c r="M55" s="57"/>
      <c r="N55" s="57">
        <f>N54+10</f>
        <v>262</v>
      </c>
      <c r="O55" s="57"/>
    </row>
    <row r="56" spans="1:15" ht="13.5">
      <c r="A56" s="57">
        <v>37</v>
      </c>
      <c r="B56" s="57">
        <f>((A56-14)*200+1000)*9</f>
        <v>50400</v>
      </c>
      <c r="C56" s="57">
        <f>C55+B55</f>
        <v>704295</v>
      </c>
      <c r="D56" s="57">
        <f>B56/9</f>
        <v>5600</v>
      </c>
      <c r="E56" s="51"/>
      <c r="F56" s="51"/>
      <c r="G56" s="57">
        <v>37</v>
      </c>
      <c r="H56" s="57"/>
      <c r="I56" s="57">
        <f>H56/12</f>
        <v>0</v>
      </c>
      <c r="J56" s="57"/>
      <c r="M56" s="57"/>
      <c r="N56" s="57">
        <f>N55+10</f>
        <v>272</v>
      </c>
      <c r="O56" s="57"/>
    </row>
    <row r="57" spans="1:15" ht="13.5">
      <c r="A57" s="57">
        <v>38</v>
      </c>
      <c r="B57" s="57">
        <f>((A57-14)*200+1000)*9</f>
        <v>52200</v>
      </c>
      <c r="C57" s="57">
        <f>C56+B56</f>
        <v>754695</v>
      </c>
      <c r="D57" s="57">
        <f>B57/9</f>
        <v>5800</v>
      </c>
      <c r="E57" s="51"/>
      <c r="F57" s="51"/>
      <c r="G57" s="57">
        <v>38</v>
      </c>
      <c r="H57" s="57"/>
      <c r="I57" s="57">
        <f>H57/12</f>
        <v>0</v>
      </c>
      <c r="J57" s="57"/>
      <c r="M57" s="57"/>
      <c r="N57" s="57">
        <f>N56+10</f>
        <v>282</v>
      </c>
      <c r="O57" s="57"/>
    </row>
    <row r="58" spans="1:15" ht="13.5">
      <c r="A58" s="57">
        <v>39</v>
      </c>
      <c r="B58" s="57">
        <f>((A58-14)*200+1000)*9</f>
        <v>54000</v>
      </c>
      <c r="C58" s="57">
        <f>C57+B57</f>
        <v>806895</v>
      </c>
      <c r="D58" s="57">
        <f>B58/9</f>
        <v>6000</v>
      </c>
      <c r="E58" s="51"/>
      <c r="F58" s="51"/>
      <c r="G58" s="57">
        <v>39</v>
      </c>
      <c r="H58" s="57"/>
      <c r="I58" s="57">
        <f>H58/12</f>
        <v>0</v>
      </c>
      <c r="J58" s="57"/>
      <c r="M58" s="57"/>
      <c r="N58" s="57">
        <f>N57+10</f>
        <v>292</v>
      </c>
      <c r="O58" s="57"/>
    </row>
    <row r="59" spans="1:15" ht="13.5">
      <c r="A59" s="57">
        <v>40</v>
      </c>
      <c r="B59" s="57">
        <f>((A59-14)*200+1000)*9</f>
        <v>55800</v>
      </c>
      <c r="C59" s="57">
        <f>C58+B58</f>
        <v>860895</v>
      </c>
      <c r="D59" s="57">
        <f>B59/9</f>
        <v>6200</v>
      </c>
      <c r="E59" s="51"/>
      <c r="F59" s="51"/>
      <c r="G59" s="57">
        <v>40</v>
      </c>
      <c r="H59" s="57">
        <v>3624</v>
      </c>
      <c r="I59" s="57">
        <f>H59/12</f>
        <v>302</v>
      </c>
      <c r="J59" s="57"/>
      <c r="M59" s="57"/>
      <c r="N59" s="57">
        <f>N58+10</f>
        <v>302</v>
      </c>
      <c r="O59" s="62"/>
    </row>
    <row r="60" spans="1:15" ht="13.5">
      <c r="A60" s="57">
        <v>41</v>
      </c>
      <c r="B60" s="57">
        <f>((A60-14)*200+1000)*9</f>
        <v>57600</v>
      </c>
      <c r="C60" s="57">
        <f>C59+B59</f>
        <v>916695</v>
      </c>
      <c r="D60" s="57">
        <f>B60/9</f>
        <v>6400</v>
      </c>
      <c r="E60" s="51"/>
      <c r="F60" s="51"/>
      <c r="G60" s="57">
        <v>41</v>
      </c>
      <c r="H60" s="57"/>
      <c r="I60" s="57">
        <f>H60/12</f>
        <v>0</v>
      </c>
      <c r="J60" s="57"/>
      <c r="M60" s="57"/>
      <c r="N60" s="57">
        <f>N59+15</f>
        <v>317</v>
      </c>
      <c r="O60" s="62">
        <v>15</v>
      </c>
    </row>
    <row r="61" spans="1:15" ht="13.5">
      <c r="A61" s="57">
        <v>42</v>
      </c>
      <c r="B61" s="57">
        <f>((A61-14)*200+1000)*9</f>
        <v>59400</v>
      </c>
      <c r="C61" s="57">
        <f>C60+B60</f>
        <v>974295</v>
      </c>
      <c r="D61" s="57">
        <f>B61/9</f>
        <v>6600</v>
      </c>
      <c r="E61" s="51"/>
      <c r="F61" s="51"/>
      <c r="G61" s="57">
        <v>42</v>
      </c>
      <c r="H61" s="57"/>
      <c r="I61" s="57">
        <f>H61/12</f>
        <v>0</v>
      </c>
      <c r="J61" s="57"/>
      <c r="M61" s="57"/>
      <c r="N61" s="57">
        <f>N60+15</f>
        <v>332</v>
      </c>
      <c r="O61" s="57"/>
    </row>
    <row r="62" spans="1:15" ht="13.5">
      <c r="A62" s="57">
        <v>43</v>
      </c>
      <c r="B62" s="57">
        <f>((A62-14)*200+1000)*9</f>
        <v>61200</v>
      </c>
      <c r="C62" s="57">
        <f>C61+B61</f>
        <v>1033695</v>
      </c>
      <c r="D62" s="57">
        <f>B62/9</f>
        <v>6800</v>
      </c>
      <c r="E62" s="51"/>
      <c r="F62" s="51"/>
      <c r="G62" s="57">
        <v>43</v>
      </c>
      <c r="H62" s="57"/>
      <c r="I62" s="57">
        <f>H62/12</f>
        <v>0</v>
      </c>
      <c r="J62" s="57"/>
      <c r="M62" s="57"/>
      <c r="N62" s="57">
        <f>N61+15</f>
        <v>347</v>
      </c>
      <c r="O62" s="57"/>
    </row>
    <row r="63" spans="1:15" ht="13.5">
      <c r="A63" s="57">
        <v>44</v>
      </c>
      <c r="B63" s="57">
        <f>((A63-14)*200+1000)*9</f>
        <v>63000</v>
      </c>
      <c r="C63" s="57">
        <f>C62+B62</f>
        <v>1094895</v>
      </c>
      <c r="D63" s="57">
        <f>B63/9</f>
        <v>7000</v>
      </c>
      <c r="E63" s="51"/>
      <c r="F63" s="51"/>
      <c r="G63" s="57">
        <v>44</v>
      </c>
      <c r="H63" s="57"/>
      <c r="I63" s="57">
        <f>H63/12</f>
        <v>0</v>
      </c>
      <c r="J63" s="57"/>
      <c r="M63" s="57"/>
      <c r="N63" s="57">
        <f>N62+15</f>
        <v>362</v>
      </c>
      <c r="O63" s="57"/>
    </row>
    <row r="64" spans="1:15" ht="13.5">
      <c r="A64" s="57">
        <v>45</v>
      </c>
      <c r="B64" s="57">
        <f>((A64-14)*200+1000)*9</f>
        <v>64800</v>
      </c>
      <c r="C64" s="57">
        <f>C63+B63</f>
        <v>1157895</v>
      </c>
      <c r="D64" s="57">
        <f>B64/9</f>
        <v>7200</v>
      </c>
      <c r="E64" s="51"/>
      <c r="F64" s="51"/>
      <c r="G64" s="57">
        <v>45</v>
      </c>
      <c r="H64" s="57"/>
      <c r="I64" s="57">
        <f>H64/12</f>
        <v>0</v>
      </c>
      <c r="J64" s="57"/>
      <c r="M64" s="57"/>
      <c r="N64" s="57">
        <f>N63+15</f>
        <v>377</v>
      </c>
      <c r="O64" s="57"/>
    </row>
    <row r="65" spans="1:15" ht="13.5">
      <c r="A65" s="57">
        <v>46</v>
      </c>
      <c r="B65" s="57">
        <f>((A65-14)*200+1000)*9</f>
        <v>66600</v>
      </c>
      <c r="C65" s="57">
        <f>C64+B64</f>
        <v>1222695</v>
      </c>
      <c r="D65" s="57">
        <f>B65/9</f>
        <v>7400</v>
      </c>
      <c r="E65" s="51"/>
      <c r="F65" s="51"/>
      <c r="G65" s="57">
        <v>46</v>
      </c>
      <c r="H65" s="57"/>
      <c r="I65" s="57">
        <f>H65/12</f>
        <v>0</v>
      </c>
      <c r="J65" s="57"/>
      <c r="M65" s="57"/>
      <c r="N65" s="57">
        <f>N64+15</f>
        <v>392</v>
      </c>
      <c r="O65" s="57"/>
    </row>
    <row r="66" spans="1:15" ht="13.5">
      <c r="A66" s="57">
        <v>47</v>
      </c>
      <c r="B66" s="57">
        <f>((A66-14)*200+1000)*9</f>
        <v>68400</v>
      </c>
      <c r="C66" s="57">
        <f>C65+B65</f>
        <v>1289295</v>
      </c>
      <c r="D66" s="57">
        <f>B66/9</f>
        <v>7600</v>
      </c>
      <c r="E66" s="51"/>
      <c r="F66" s="51"/>
      <c r="G66" s="57">
        <v>47</v>
      </c>
      <c r="H66" s="57"/>
      <c r="I66" s="57">
        <f>H66/12</f>
        <v>0</v>
      </c>
      <c r="J66" s="57"/>
      <c r="M66" s="57"/>
      <c r="N66" s="57">
        <f>N65+15</f>
        <v>407</v>
      </c>
      <c r="O66" s="57"/>
    </row>
    <row r="67" spans="1:15" ht="13.5">
      <c r="A67" s="57">
        <v>48</v>
      </c>
      <c r="B67" s="57">
        <f>((A67-14)*200+1000)*9</f>
        <v>70200</v>
      </c>
      <c r="C67" s="57">
        <f>C66+B66</f>
        <v>1357695</v>
      </c>
      <c r="D67" s="57">
        <f>B67/9</f>
        <v>7800</v>
      </c>
      <c r="E67" s="51"/>
      <c r="F67" s="51"/>
      <c r="G67" s="57">
        <v>48</v>
      </c>
      <c r="H67" s="57"/>
      <c r="I67" s="57">
        <f>H67/12</f>
        <v>0</v>
      </c>
      <c r="J67" s="57"/>
      <c r="M67" s="57"/>
      <c r="N67" s="57">
        <f>N66+15</f>
        <v>422</v>
      </c>
      <c r="O67" s="57"/>
    </row>
    <row r="68" spans="1:15" ht="13.5">
      <c r="A68" s="57">
        <v>49</v>
      </c>
      <c r="B68" s="57">
        <f>((A68-14)*200+1000)*9</f>
        <v>72000</v>
      </c>
      <c r="C68" s="57">
        <f>C67+B67</f>
        <v>1427895</v>
      </c>
      <c r="D68" s="57">
        <f>B68/9</f>
        <v>8000</v>
      </c>
      <c r="E68" s="51"/>
      <c r="F68" s="51"/>
      <c r="G68" s="57">
        <v>49</v>
      </c>
      <c r="H68" s="57"/>
      <c r="I68" s="57">
        <f>H68/12</f>
        <v>0</v>
      </c>
      <c r="J68" s="57"/>
      <c r="M68" s="57"/>
      <c r="N68" s="57">
        <f>N67+15</f>
        <v>437</v>
      </c>
      <c r="O68" s="57"/>
    </row>
    <row r="69" spans="1:15" ht="13.5">
      <c r="A69" s="57">
        <v>50</v>
      </c>
      <c r="B69" s="57">
        <f>((A69-14)*200+1000)*9</f>
        <v>73800</v>
      </c>
      <c r="C69" s="57">
        <f>C68+B68</f>
        <v>1499895</v>
      </c>
      <c r="D69" s="57">
        <f>B69/9</f>
        <v>8200</v>
      </c>
      <c r="E69" s="51"/>
      <c r="F69" s="51"/>
      <c r="G69" s="57">
        <v>50</v>
      </c>
      <c r="H69" s="57"/>
      <c r="I69" s="57">
        <f>H69/12</f>
        <v>0</v>
      </c>
      <c r="J69" s="57"/>
      <c r="M69" s="57"/>
      <c r="N69" s="57">
        <f>N68+15</f>
        <v>452</v>
      </c>
      <c r="O69" s="62"/>
    </row>
    <row r="70" spans="1:15" ht="13.5">
      <c r="A70" s="57">
        <v>51</v>
      </c>
      <c r="B70" s="57">
        <f>((A70-14)*200+1000)*9</f>
        <v>75600</v>
      </c>
      <c r="C70" s="57">
        <f>C69+B69</f>
        <v>1573695</v>
      </c>
      <c r="D70" s="57">
        <f>B70/9</f>
        <v>8400</v>
      </c>
      <c r="E70" s="51"/>
      <c r="F70" s="51"/>
      <c r="G70" s="57">
        <v>51</v>
      </c>
      <c r="H70" s="57"/>
      <c r="I70" s="57">
        <f>H70/12</f>
        <v>0</v>
      </c>
      <c r="J70" s="57"/>
      <c r="M70" s="57"/>
      <c r="N70" s="57">
        <f>N69+15</f>
        <v>467</v>
      </c>
      <c r="O70" s="55">
        <v>15</v>
      </c>
    </row>
    <row r="71" spans="1:15" ht="13.5">
      <c r="A71" s="57">
        <v>52</v>
      </c>
      <c r="B71" s="57">
        <f>((A71-14)*200+1000)*9</f>
        <v>77400</v>
      </c>
      <c r="C71" s="57">
        <f>C70+B70</f>
        <v>1649295</v>
      </c>
      <c r="D71" s="57">
        <f>B71/9</f>
        <v>8600</v>
      </c>
      <c r="E71" s="51"/>
      <c r="F71" s="51"/>
      <c r="G71" s="57">
        <v>52</v>
      </c>
      <c r="H71" s="57"/>
      <c r="I71" s="57">
        <f>H71/12</f>
        <v>0</v>
      </c>
      <c r="J71" s="57"/>
      <c r="M71" s="57"/>
      <c r="N71" s="57">
        <f>N70+15</f>
        <v>482</v>
      </c>
      <c r="O71" s="57"/>
    </row>
    <row r="72" spans="1:15" ht="13.5">
      <c r="A72" s="57">
        <v>53</v>
      </c>
      <c r="B72" s="57">
        <f>9*8800</f>
        <v>79200</v>
      </c>
      <c r="C72" s="57">
        <f>C71+B71</f>
        <v>1726695</v>
      </c>
      <c r="D72" s="57">
        <v>8800</v>
      </c>
      <c r="E72" s="51"/>
      <c r="F72" s="51"/>
      <c r="G72" s="57">
        <v>53</v>
      </c>
      <c r="H72" s="57"/>
      <c r="I72" s="57">
        <f>H72/12</f>
        <v>0</v>
      </c>
      <c r="J72" s="57"/>
      <c r="M72" s="57"/>
      <c r="N72" s="57">
        <f>N71+15</f>
        <v>497</v>
      </c>
      <c r="O72" s="57"/>
    </row>
    <row r="73" spans="1:15" ht="13.5">
      <c r="A73" s="57">
        <v>54</v>
      </c>
      <c r="B73" s="57">
        <f>9*9000</f>
        <v>81000</v>
      </c>
      <c r="C73" s="57">
        <f>C72+B72</f>
        <v>1805895</v>
      </c>
      <c r="D73" s="57">
        <v>9000</v>
      </c>
      <c r="E73" s="51"/>
      <c r="F73" s="51"/>
      <c r="G73" s="57">
        <v>54</v>
      </c>
      <c r="H73" s="57"/>
      <c r="I73" s="57">
        <f>H73/12</f>
        <v>0</v>
      </c>
      <c r="J73" s="57"/>
      <c r="M73" s="57"/>
      <c r="N73" s="57">
        <f>N72+15</f>
        <v>512</v>
      </c>
      <c r="O73" s="57"/>
    </row>
    <row r="74" spans="1:15" ht="13.5">
      <c r="A74" s="57">
        <v>55</v>
      </c>
      <c r="B74" s="57">
        <v>82800</v>
      </c>
      <c r="C74" s="57">
        <f>C73+B73</f>
        <v>1886895</v>
      </c>
      <c r="D74" s="57">
        <f>B74/9</f>
        <v>9200</v>
      </c>
      <c r="E74" s="51"/>
      <c r="F74" s="51"/>
      <c r="G74" s="57">
        <v>55</v>
      </c>
      <c r="H74" s="57">
        <v>6323</v>
      </c>
      <c r="I74" s="57">
        <f>H74/12</f>
        <v>526.9166666666666</v>
      </c>
      <c r="J74" s="57"/>
      <c r="M74" s="57"/>
      <c r="N74" s="57">
        <f>N73+15</f>
        <v>527</v>
      </c>
      <c r="O74" s="57"/>
    </row>
    <row r="75" spans="1:15" ht="13.5">
      <c r="A75" s="57">
        <v>56</v>
      </c>
      <c r="B75" s="57">
        <v>84600</v>
      </c>
      <c r="C75" s="57">
        <f>C74+B74</f>
        <v>1969695</v>
      </c>
      <c r="D75" s="57">
        <f>B75/9</f>
        <v>9400</v>
      </c>
      <c r="E75" s="51"/>
      <c r="F75" s="51"/>
      <c r="G75" s="57">
        <v>56</v>
      </c>
      <c r="H75" s="57">
        <v>6503</v>
      </c>
      <c r="I75" s="57">
        <f>H75/12</f>
        <v>541.9166666666666</v>
      </c>
      <c r="J75" s="57">
        <f>I75-I74</f>
        <v>15</v>
      </c>
      <c r="M75" s="57"/>
      <c r="N75" s="57">
        <f>N74+15</f>
        <v>542</v>
      </c>
      <c r="O75" s="57"/>
    </row>
    <row r="76" spans="1:15" ht="13.5">
      <c r="A76" s="57">
        <v>57</v>
      </c>
      <c r="B76" s="57">
        <v>87300</v>
      </c>
      <c r="C76" s="57">
        <f>C75+B75</f>
        <v>2054295</v>
      </c>
      <c r="D76" s="57">
        <f>B76/9</f>
        <v>9700</v>
      </c>
      <c r="E76" s="51"/>
      <c r="F76" s="51"/>
      <c r="G76" s="57">
        <v>57</v>
      </c>
      <c r="H76" s="57">
        <v>6683</v>
      </c>
      <c r="I76" s="57">
        <f>H76/12</f>
        <v>556.9166666666666</v>
      </c>
      <c r="J76" s="57">
        <f>I76-I75</f>
        <v>15</v>
      </c>
      <c r="M76" s="57"/>
      <c r="N76" s="57">
        <f>N75+15</f>
        <v>557</v>
      </c>
      <c r="O76" s="57"/>
    </row>
    <row r="77" spans="1:15" ht="13.5">
      <c r="A77" s="57">
        <v>58</v>
      </c>
      <c r="B77" s="57">
        <v>90000</v>
      </c>
      <c r="C77" s="57">
        <f>C76+B76</f>
        <v>2141595</v>
      </c>
      <c r="D77" s="57">
        <f>B77/9</f>
        <v>10000</v>
      </c>
      <c r="E77" s="51"/>
      <c r="F77" s="51"/>
      <c r="G77" s="57">
        <v>58</v>
      </c>
      <c r="H77" s="57">
        <v>6863</v>
      </c>
      <c r="I77" s="57">
        <f>H77/12</f>
        <v>571.9166666666666</v>
      </c>
      <c r="J77" s="57">
        <f>I77-I76</f>
        <v>15</v>
      </c>
      <c r="M77" s="57"/>
      <c r="N77" s="57">
        <f>N76+15</f>
        <v>572</v>
      </c>
      <c r="O77" s="57"/>
    </row>
    <row r="78" spans="1:15" ht="13.5">
      <c r="A78" s="57">
        <v>59</v>
      </c>
      <c r="B78" s="57">
        <v>99000</v>
      </c>
      <c r="C78" s="57">
        <f>C77+B77</f>
        <v>2231595</v>
      </c>
      <c r="D78" s="57">
        <f>B78/9</f>
        <v>11000</v>
      </c>
      <c r="E78" s="51"/>
      <c r="F78" s="51"/>
      <c r="G78" s="57">
        <v>59</v>
      </c>
      <c r="H78" s="57">
        <v>7043</v>
      </c>
      <c r="I78" s="57">
        <f>H78/12</f>
        <v>586.9166666666666</v>
      </c>
      <c r="J78" s="57">
        <f>I78-I77</f>
        <v>15</v>
      </c>
      <c r="M78" s="57"/>
      <c r="N78" s="57">
        <f>N77+15</f>
        <v>587</v>
      </c>
      <c r="O78" s="57"/>
    </row>
    <row r="79" spans="1:15" ht="13.5">
      <c r="A79" s="57">
        <v>60</v>
      </c>
      <c r="B79" s="57">
        <v>108000</v>
      </c>
      <c r="C79" s="57">
        <f>C78+B78</f>
        <v>2330595</v>
      </c>
      <c r="D79" s="57">
        <f>B79/9</f>
        <v>12000</v>
      </c>
      <c r="E79" s="51"/>
      <c r="F79" s="51"/>
      <c r="G79" s="57">
        <v>60</v>
      </c>
      <c r="H79" s="57">
        <v>7223</v>
      </c>
      <c r="I79" s="57">
        <f>H79/12</f>
        <v>601.9166666666666</v>
      </c>
      <c r="J79" s="57">
        <f>I79-I78</f>
        <v>15</v>
      </c>
      <c r="M79" s="57"/>
      <c r="N79" s="57">
        <f>N78+15</f>
        <v>602</v>
      </c>
      <c r="O79" s="57"/>
    </row>
    <row r="80" spans="1:15" ht="13.5">
      <c r="A80" s="57">
        <v>61</v>
      </c>
      <c r="B80" s="57">
        <v>117000</v>
      </c>
      <c r="C80" s="57">
        <f>C79+B79</f>
        <v>2438595</v>
      </c>
      <c r="D80" s="57">
        <f>B80/9</f>
        <v>13000</v>
      </c>
      <c r="E80" s="51"/>
      <c r="F80" s="51"/>
      <c r="G80" s="57">
        <v>61</v>
      </c>
      <c r="H80" s="57">
        <v>7403</v>
      </c>
      <c r="I80" s="57">
        <f>H80/12</f>
        <v>616.9166666666666</v>
      </c>
      <c r="J80" s="57">
        <f>I80-I79</f>
        <v>15</v>
      </c>
      <c r="M80" s="57">
        <f>N80*12</f>
        <v>7403</v>
      </c>
      <c r="N80" s="57">
        <f>I79+15</f>
        <v>616.9166666666666</v>
      </c>
      <c r="O80" s="57">
        <v>15</v>
      </c>
    </row>
    <row r="81" spans="1:15" ht="13.5">
      <c r="A81" s="57">
        <v>62</v>
      </c>
      <c r="B81" s="57">
        <v>126000</v>
      </c>
      <c r="C81" s="57">
        <f>C80+B80</f>
        <v>2555595</v>
      </c>
      <c r="D81" s="57">
        <f>B81/9</f>
        <v>14000</v>
      </c>
      <c r="E81" s="51"/>
      <c r="F81" s="51"/>
      <c r="G81" s="57">
        <v>62</v>
      </c>
      <c r="H81" s="57">
        <v>7583</v>
      </c>
      <c r="I81" s="57">
        <f>H81/12</f>
        <v>631.9166666666666</v>
      </c>
      <c r="J81" s="57">
        <f>I81-I80</f>
        <v>15</v>
      </c>
      <c r="M81" s="57">
        <f>N81*12</f>
        <v>7583</v>
      </c>
      <c r="N81" s="57">
        <f>N80+15</f>
        <v>631.9166666666666</v>
      </c>
      <c r="O81" s="57">
        <v>15</v>
      </c>
    </row>
    <row r="82" spans="1:15" ht="13.5">
      <c r="A82" s="57">
        <v>63</v>
      </c>
      <c r="B82" s="57">
        <f>9*15000</f>
        <v>135000</v>
      </c>
      <c r="C82" s="57">
        <f>C81+B81</f>
        <v>2681595</v>
      </c>
      <c r="D82" s="57">
        <f>B82/9</f>
        <v>15000</v>
      </c>
      <c r="E82" s="51"/>
      <c r="F82" s="51"/>
      <c r="G82" s="57">
        <v>63</v>
      </c>
      <c r="H82" s="57">
        <v>7763</v>
      </c>
      <c r="I82" s="57">
        <f>H82/12</f>
        <v>646.9166666666666</v>
      </c>
      <c r="J82" s="57">
        <f>I82-I81</f>
        <v>15</v>
      </c>
      <c r="M82" s="57">
        <f>N82*12</f>
        <v>7763</v>
      </c>
      <c r="N82" s="57">
        <f>N81+15</f>
        <v>646.9166666666666</v>
      </c>
      <c r="O82" s="57">
        <v>15</v>
      </c>
    </row>
    <row r="83" spans="1:15" ht="13.5">
      <c r="A83" s="57">
        <v>64</v>
      </c>
      <c r="B83" s="57">
        <f>9*16000</f>
        <v>144000</v>
      </c>
      <c r="C83" s="57">
        <f>C82+B82</f>
        <v>2816595</v>
      </c>
      <c r="D83" s="57">
        <f>B83/9</f>
        <v>16000</v>
      </c>
      <c r="E83" s="51"/>
      <c r="F83" s="51"/>
      <c r="G83" s="57">
        <v>64</v>
      </c>
      <c r="H83" s="57">
        <v>7943</v>
      </c>
      <c r="I83" s="57">
        <f>H83/12</f>
        <v>661.9166666666666</v>
      </c>
      <c r="J83" s="57">
        <f>I83-I82</f>
        <v>15</v>
      </c>
      <c r="M83" s="57">
        <f>N83*12</f>
        <v>7943</v>
      </c>
      <c r="N83" s="57">
        <f>N82+15</f>
        <v>661.9166666666666</v>
      </c>
      <c r="O83" s="57">
        <v>15</v>
      </c>
    </row>
    <row r="84" spans="1:15" ht="13.5">
      <c r="A84" s="57">
        <v>65</v>
      </c>
      <c r="B84" s="57">
        <v>153000</v>
      </c>
      <c r="C84" s="57">
        <f>C83+B83</f>
        <v>2960595</v>
      </c>
      <c r="D84" s="57">
        <f>B84/9</f>
        <v>17000</v>
      </c>
      <c r="E84" s="51"/>
      <c r="F84" s="51"/>
      <c r="G84" s="57">
        <v>65</v>
      </c>
      <c r="H84" s="57">
        <v>8123</v>
      </c>
      <c r="I84" s="57">
        <f>H84/12</f>
        <v>676.9166666666666</v>
      </c>
      <c r="J84" s="57">
        <f>I84-I83</f>
        <v>15</v>
      </c>
      <c r="M84" s="57">
        <f>N84*12</f>
        <v>8123</v>
      </c>
      <c r="N84" s="57">
        <f>N83+15</f>
        <v>676.9166666666666</v>
      </c>
      <c r="O84" s="57">
        <v>15</v>
      </c>
    </row>
    <row r="85" spans="1:15" ht="13.5">
      <c r="A85" s="57">
        <v>66</v>
      </c>
      <c r="B85" s="57">
        <f>9*D85</f>
        <v>162000</v>
      </c>
      <c r="C85" s="57">
        <f>C84+B84</f>
        <v>3113595</v>
      </c>
      <c r="D85" s="57">
        <v>18000</v>
      </c>
      <c r="E85" s="51"/>
      <c r="F85" s="51"/>
      <c r="G85" s="57">
        <v>66</v>
      </c>
      <c r="H85" s="57"/>
      <c r="I85" s="57">
        <f>H85/12</f>
        <v>0</v>
      </c>
      <c r="J85" s="57">
        <f>I85-I84</f>
        <v>-676.9166666666666</v>
      </c>
      <c r="M85" s="57">
        <f>N85*12</f>
        <v>8303</v>
      </c>
      <c r="N85" s="57">
        <f>N84+15</f>
        <v>691.9166666666666</v>
      </c>
      <c r="O85" s="57">
        <v>15</v>
      </c>
    </row>
    <row r="86" spans="1:15" ht="13.5">
      <c r="A86" s="57">
        <v>67</v>
      </c>
      <c r="B86" s="57">
        <f>9*D86</f>
        <v>171000</v>
      </c>
      <c r="C86" s="57">
        <f>C85+B85</f>
        <v>3275595</v>
      </c>
      <c r="D86" s="57">
        <v>19000</v>
      </c>
      <c r="E86" s="51"/>
      <c r="F86" s="51"/>
      <c r="G86" s="57">
        <v>67</v>
      </c>
      <c r="H86" s="57"/>
      <c r="I86" s="57">
        <f>H86/12</f>
        <v>0</v>
      </c>
      <c r="J86" s="57">
        <f>I86-I85</f>
        <v>0</v>
      </c>
      <c r="M86" s="57">
        <f>N86*12</f>
        <v>8483</v>
      </c>
      <c r="N86" s="57">
        <f>N85+15</f>
        <v>706.9166666666666</v>
      </c>
      <c r="O86" s="57">
        <v>15</v>
      </c>
    </row>
    <row r="87" spans="1:15" ht="13.5">
      <c r="A87" s="57">
        <v>68</v>
      </c>
      <c r="B87" s="57">
        <f>9*D87</f>
        <v>180000</v>
      </c>
      <c r="C87" s="57">
        <f>C86+B86</f>
        <v>3446595</v>
      </c>
      <c r="D87" s="57">
        <v>20000</v>
      </c>
      <c r="E87" s="51"/>
      <c r="F87" s="51"/>
      <c r="G87" s="57">
        <v>68</v>
      </c>
      <c r="H87" s="57"/>
      <c r="I87" s="57">
        <f>H87/12</f>
        <v>0</v>
      </c>
      <c r="J87" s="57">
        <f>I87-I86</f>
        <v>0</v>
      </c>
      <c r="M87" s="57">
        <f>N87*12</f>
        <v>8663</v>
      </c>
      <c r="N87" s="57">
        <f>N86+15</f>
        <v>721.9166666666666</v>
      </c>
      <c r="O87" s="57">
        <v>15</v>
      </c>
    </row>
    <row r="88" spans="1:15" ht="13.5">
      <c r="A88" s="57">
        <v>69</v>
      </c>
      <c r="B88" s="57">
        <v>189000</v>
      </c>
      <c r="C88" s="57">
        <f>C87+B87</f>
        <v>3626595</v>
      </c>
      <c r="D88" s="57">
        <f>B88/9</f>
        <v>21000</v>
      </c>
      <c r="E88" s="51"/>
      <c r="F88" s="51"/>
      <c r="G88" s="57">
        <v>69</v>
      </c>
      <c r="H88" s="57"/>
      <c r="I88" s="57">
        <f>H88/12</f>
        <v>0</v>
      </c>
      <c r="J88" s="57">
        <f>I88-I87</f>
        <v>0</v>
      </c>
      <c r="M88" s="57">
        <f>N88*12</f>
        <v>8843</v>
      </c>
      <c r="N88" s="57">
        <f>N87+15</f>
        <v>736.9166666666666</v>
      </c>
      <c r="O88" s="57">
        <v>15</v>
      </c>
    </row>
    <row r="89" spans="1:15" ht="13.5">
      <c r="A89" s="57">
        <v>70</v>
      </c>
      <c r="B89" s="57">
        <f>9*22000</f>
        <v>198000</v>
      </c>
      <c r="C89" s="57">
        <f>C88+B88</f>
        <v>3815595</v>
      </c>
      <c r="D89" s="57">
        <f>B89/9</f>
        <v>22000</v>
      </c>
      <c r="E89" s="51"/>
      <c r="F89" s="51"/>
      <c r="G89" s="57">
        <v>70</v>
      </c>
      <c r="H89" s="57">
        <v>9024</v>
      </c>
      <c r="I89" s="57">
        <f>H89/12</f>
        <v>752</v>
      </c>
      <c r="J89" s="57">
        <f>I89-I88</f>
        <v>752</v>
      </c>
      <c r="M89" s="57">
        <f>N89*12</f>
        <v>9023</v>
      </c>
      <c r="N89" s="57">
        <f>N88+15</f>
        <v>751.9166666666666</v>
      </c>
      <c r="O89" s="57">
        <v>15</v>
      </c>
    </row>
    <row r="90" spans="1:15" ht="13.5">
      <c r="A90" s="57">
        <v>71</v>
      </c>
      <c r="B90" s="57">
        <f>9*D90</f>
        <v>207000</v>
      </c>
      <c r="C90" s="57">
        <f>C89+B89</f>
        <v>4013595</v>
      </c>
      <c r="D90" s="57">
        <v>23000</v>
      </c>
      <c r="E90" s="51"/>
      <c r="F90" s="51"/>
      <c r="G90" s="57">
        <v>71</v>
      </c>
      <c r="H90" s="57">
        <v>9204</v>
      </c>
      <c r="I90" s="57">
        <f>H90/12</f>
        <v>767</v>
      </c>
      <c r="J90" s="57">
        <f>I90-I89</f>
        <v>15</v>
      </c>
      <c r="M90" s="57">
        <f>N90*12</f>
        <v>9203</v>
      </c>
      <c r="N90" s="57">
        <f>N89+15</f>
        <v>766.9166666666666</v>
      </c>
      <c r="O90" s="57">
        <v>15</v>
      </c>
    </row>
    <row r="91" spans="1:15" ht="13.5">
      <c r="A91" s="57">
        <v>72</v>
      </c>
      <c r="B91" s="57">
        <f>9*D91</f>
        <v>216000</v>
      </c>
      <c r="C91" s="57">
        <f>C90+B90</f>
        <v>4220595</v>
      </c>
      <c r="D91" s="57">
        <v>24000</v>
      </c>
      <c r="E91" s="51"/>
      <c r="G91" s="57">
        <v>72</v>
      </c>
      <c r="H91" s="57">
        <v>9384</v>
      </c>
      <c r="I91" s="57">
        <f>H91/12</f>
        <v>782</v>
      </c>
      <c r="J91" s="57">
        <f>I91-I90</f>
        <v>15</v>
      </c>
      <c r="M91" s="57">
        <f>N91*12</f>
        <v>9383</v>
      </c>
      <c r="N91" s="57">
        <f>N90+15</f>
        <v>781.9166666666666</v>
      </c>
      <c r="O91" s="57">
        <v>15</v>
      </c>
    </row>
    <row r="92" spans="1:15" ht="13.5">
      <c r="A92" s="57">
        <v>73</v>
      </c>
      <c r="B92" s="57">
        <f>9*D92</f>
        <v>225000</v>
      </c>
      <c r="C92" s="57">
        <f>C91+B91</f>
        <v>4436595</v>
      </c>
      <c r="D92" s="57">
        <v>25000</v>
      </c>
      <c r="E92" s="51"/>
      <c r="G92" s="57">
        <v>73</v>
      </c>
      <c r="H92" s="57"/>
      <c r="I92" s="57">
        <f>H92/12</f>
        <v>0</v>
      </c>
      <c r="J92" s="57">
        <f>I92-I91</f>
        <v>-782</v>
      </c>
      <c r="M92" s="57">
        <f>N92*12</f>
        <v>9563</v>
      </c>
      <c r="N92" s="57">
        <f>N91+15</f>
        <v>796.9166666666666</v>
      </c>
      <c r="O92" s="57">
        <v>15</v>
      </c>
    </row>
    <row r="93" spans="1:15" ht="13.5">
      <c r="A93" s="57">
        <v>74</v>
      </c>
      <c r="B93" s="57">
        <f>9*D93</f>
        <v>234000</v>
      </c>
      <c r="C93" s="57">
        <f>C92+B92</f>
        <v>4661595</v>
      </c>
      <c r="D93" s="57">
        <v>26000</v>
      </c>
      <c r="E93" s="51"/>
      <c r="G93" s="57">
        <v>74</v>
      </c>
      <c r="H93" s="57"/>
      <c r="I93" s="57">
        <f>H93/12</f>
        <v>0</v>
      </c>
      <c r="J93" s="57">
        <f>I93-I92</f>
        <v>0</v>
      </c>
      <c r="M93" s="57">
        <f>N93*12</f>
        <v>9743</v>
      </c>
      <c r="N93" s="57">
        <f>N92+15</f>
        <v>811.9166666666666</v>
      </c>
      <c r="O93" s="57">
        <v>15</v>
      </c>
    </row>
    <row r="94" spans="1:15" ht="13.5">
      <c r="A94" s="57">
        <v>75</v>
      </c>
      <c r="B94" s="57">
        <f>9*D94</f>
        <v>243000</v>
      </c>
      <c r="C94" s="57">
        <f>C93+B93</f>
        <v>4895595</v>
      </c>
      <c r="D94" s="57">
        <v>27000</v>
      </c>
      <c r="E94" s="51"/>
      <c r="G94" s="57">
        <v>75</v>
      </c>
      <c r="H94" s="57"/>
      <c r="I94" s="57">
        <f>H94/12</f>
        <v>0</v>
      </c>
      <c r="J94" s="57">
        <f>I94-I93</f>
        <v>0</v>
      </c>
      <c r="M94" s="57">
        <f>N94*12</f>
        <v>9923</v>
      </c>
      <c r="N94" s="57">
        <f>N93+15</f>
        <v>826.9166666666666</v>
      </c>
      <c r="O94" s="57">
        <v>15</v>
      </c>
    </row>
    <row r="95" spans="1:15" ht="13.5">
      <c r="A95" s="57">
        <v>76</v>
      </c>
      <c r="B95" s="57">
        <f>9*D95</f>
        <v>252000</v>
      </c>
      <c r="C95" s="57">
        <f>C94+B94</f>
        <v>5138595</v>
      </c>
      <c r="D95" s="57">
        <v>28000</v>
      </c>
      <c r="E95" s="51"/>
      <c r="G95" s="57">
        <v>76</v>
      </c>
      <c r="H95" s="57"/>
      <c r="I95" s="57">
        <f>H95/12</f>
        <v>0</v>
      </c>
      <c r="J95" s="57">
        <f>I95-I94</f>
        <v>0</v>
      </c>
      <c r="M95" s="57">
        <f>N95*12</f>
        <v>10103</v>
      </c>
      <c r="N95" s="57">
        <f>N94+15</f>
        <v>841.9166666666666</v>
      </c>
      <c r="O95" s="57">
        <v>15</v>
      </c>
    </row>
    <row r="96" spans="1:15" ht="13.5">
      <c r="A96" s="57">
        <v>77</v>
      </c>
      <c r="B96" s="57">
        <f>9*D96</f>
        <v>261000</v>
      </c>
      <c r="C96" s="57">
        <f>C95+B95</f>
        <v>5390595</v>
      </c>
      <c r="D96" s="57">
        <v>29000</v>
      </c>
      <c r="E96" s="51"/>
      <c r="G96" s="57">
        <v>77</v>
      </c>
      <c r="H96" s="57"/>
      <c r="I96" s="57">
        <f>H96/12</f>
        <v>0</v>
      </c>
      <c r="J96" s="57">
        <f>I96-I95</f>
        <v>0</v>
      </c>
      <c r="M96" s="57">
        <f>N96*12</f>
        <v>10283</v>
      </c>
      <c r="N96" s="57">
        <f>N95+15</f>
        <v>856.9166666666666</v>
      </c>
      <c r="O96" s="57">
        <v>15</v>
      </c>
    </row>
    <row r="97" spans="1:15" ht="13.5">
      <c r="A97" s="57">
        <v>78</v>
      </c>
      <c r="B97" s="1">
        <f>9*D97</f>
        <v>270000</v>
      </c>
      <c r="C97" s="57">
        <f>C96+B96</f>
        <v>5651595</v>
      </c>
      <c r="D97" s="57">
        <v>30000</v>
      </c>
      <c r="E97" s="51"/>
      <c r="G97" s="57">
        <v>78</v>
      </c>
      <c r="H97" s="57"/>
      <c r="I97" s="57">
        <f>H97/12</f>
        <v>0</v>
      </c>
      <c r="J97" s="57">
        <f>I97-I96</f>
        <v>0</v>
      </c>
      <c r="M97" s="57">
        <f>N97*12</f>
        <v>10463</v>
      </c>
      <c r="N97" s="57">
        <f>N96+15</f>
        <v>871.9166666666666</v>
      </c>
      <c r="O97" s="57">
        <v>15</v>
      </c>
    </row>
    <row r="98" spans="1:15" ht="13.5">
      <c r="A98" s="57">
        <v>79</v>
      </c>
      <c r="B98" s="1">
        <f>9*D98</f>
        <v>297000</v>
      </c>
      <c r="C98" s="57">
        <f>C97+B97</f>
        <v>5921595</v>
      </c>
      <c r="D98" s="57">
        <v>33000</v>
      </c>
      <c r="E98" s="51"/>
      <c r="G98" s="57">
        <v>79</v>
      </c>
      <c r="H98" s="57"/>
      <c r="I98" s="57">
        <f>H98/12</f>
        <v>0</v>
      </c>
      <c r="J98" s="57">
        <f>I98-I97</f>
        <v>0</v>
      </c>
      <c r="M98" s="57">
        <f>N98*12</f>
        <v>10643</v>
      </c>
      <c r="N98" s="57">
        <f>N97+15</f>
        <v>886.9166666666666</v>
      </c>
      <c r="O98" s="57">
        <v>15</v>
      </c>
    </row>
    <row r="99" spans="1:15" ht="13.5">
      <c r="A99" s="57">
        <v>80</v>
      </c>
      <c r="B99" s="1">
        <f>9*D99</f>
        <v>324000</v>
      </c>
      <c r="C99" s="57">
        <f>C98+B98</f>
        <v>6218595</v>
      </c>
      <c r="D99" s="57">
        <v>36000</v>
      </c>
      <c r="E99" s="51"/>
      <c r="G99" s="57">
        <v>80</v>
      </c>
      <c r="H99" s="57">
        <v>10824</v>
      </c>
      <c r="I99" s="57">
        <f>H99/12</f>
        <v>902</v>
      </c>
      <c r="J99" s="57">
        <f>I99-I98</f>
        <v>902</v>
      </c>
      <c r="M99" s="57">
        <f>N99*12</f>
        <v>10823</v>
      </c>
      <c r="N99" s="57">
        <f>N98+15</f>
        <v>901.9166666666666</v>
      </c>
      <c r="O99" s="57">
        <v>15</v>
      </c>
    </row>
    <row r="100" spans="1:15" ht="13.5">
      <c r="A100" s="57">
        <v>81</v>
      </c>
      <c r="B100" s="1">
        <f>9*D100</f>
        <v>351000</v>
      </c>
      <c r="C100" s="57">
        <f>C99+B99</f>
        <v>6542595</v>
      </c>
      <c r="D100" s="57">
        <v>39000</v>
      </c>
      <c r="E100" s="51"/>
      <c r="G100" s="57">
        <v>81</v>
      </c>
      <c r="H100" s="57"/>
      <c r="I100" s="57">
        <f>H100/12</f>
        <v>0</v>
      </c>
      <c r="J100" s="57">
        <f>I100-I99</f>
        <v>-902</v>
      </c>
      <c r="M100" s="57">
        <f>N100*12</f>
        <v>11003</v>
      </c>
      <c r="N100" s="57">
        <f>N99+15</f>
        <v>916.9166666666666</v>
      </c>
      <c r="O100" s="57"/>
    </row>
    <row r="101" spans="1:14" ht="13.5">
      <c r="A101" s="57">
        <v>82</v>
      </c>
      <c r="B101" s="1">
        <f>9*D101</f>
        <v>378000</v>
      </c>
      <c r="C101" s="57">
        <f>C100+B100</f>
        <v>6893595</v>
      </c>
      <c r="D101" s="57">
        <v>42000</v>
      </c>
      <c r="E101" s="51"/>
      <c r="G101" s="57">
        <v>82</v>
      </c>
      <c r="M101" s="57">
        <f>N101*12</f>
        <v>11183</v>
      </c>
      <c r="N101" s="57">
        <f>N100+15</f>
        <v>931.9166666666666</v>
      </c>
    </row>
    <row r="102" spans="1:14" ht="13.5">
      <c r="A102" s="57">
        <v>83</v>
      </c>
      <c r="B102" s="1">
        <f>9*D102</f>
        <v>405000</v>
      </c>
      <c r="C102" s="57">
        <f>C101+B101</f>
        <v>7271595</v>
      </c>
      <c r="D102" s="57">
        <v>45000</v>
      </c>
      <c r="E102" s="51"/>
      <c r="G102" s="57">
        <v>83</v>
      </c>
      <c r="M102" s="57">
        <f>N102*12</f>
        <v>11363</v>
      </c>
      <c r="N102" s="57">
        <f>N101+15</f>
        <v>946.9166666666666</v>
      </c>
    </row>
    <row r="103" spans="1:14" ht="13.5">
      <c r="A103" s="57">
        <v>84</v>
      </c>
      <c r="B103" s="1">
        <f>9*D103</f>
        <v>432000</v>
      </c>
      <c r="C103" s="57">
        <f>C102+B102</f>
        <v>7676595</v>
      </c>
      <c r="D103" s="57">
        <v>48000</v>
      </c>
      <c r="E103" s="51"/>
      <c r="G103" s="57">
        <v>84</v>
      </c>
      <c r="M103" s="57">
        <f>N103*12</f>
        <v>11543</v>
      </c>
      <c r="N103" s="57">
        <f>N102+15</f>
        <v>961.9166666666666</v>
      </c>
    </row>
    <row r="104" spans="1:14" ht="13.5">
      <c r="A104" s="57">
        <v>85</v>
      </c>
      <c r="B104" s="1">
        <f>9*D104</f>
        <v>459000</v>
      </c>
      <c r="C104" s="57">
        <f>C103+B103</f>
        <v>8108595</v>
      </c>
      <c r="D104" s="57">
        <v>51000</v>
      </c>
      <c r="E104" s="51"/>
      <c r="G104" s="57">
        <v>85</v>
      </c>
      <c r="M104" s="57">
        <f>N104*12</f>
        <v>11723</v>
      </c>
      <c r="N104" s="57">
        <f>N103+15</f>
        <v>976.9166666666666</v>
      </c>
    </row>
    <row r="105" spans="1:14" ht="13.5">
      <c r="A105" s="57">
        <v>86</v>
      </c>
      <c r="B105" s="1">
        <v>486000</v>
      </c>
      <c r="C105" s="57">
        <f>C104+B104</f>
        <v>8567595</v>
      </c>
      <c r="D105" s="57">
        <f>B105/9</f>
        <v>54000</v>
      </c>
      <c r="E105" s="51"/>
      <c r="G105" s="57">
        <v>86</v>
      </c>
      <c r="M105" s="57">
        <f>N105*12</f>
        <v>11903</v>
      </c>
      <c r="N105" s="57">
        <f>N104+15</f>
        <v>991.9166666666666</v>
      </c>
    </row>
    <row r="106" spans="1:14" ht="13.5">
      <c r="A106" s="57">
        <v>87</v>
      </c>
      <c r="B106" s="1">
        <v>513000</v>
      </c>
      <c r="C106" s="57">
        <f>C105+B105</f>
        <v>9053595</v>
      </c>
      <c r="D106" s="57">
        <f>B106/9</f>
        <v>57000</v>
      </c>
      <c r="E106" s="51"/>
      <c r="G106" s="57">
        <v>87</v>
      </c>
      <c r="M106" s="57">
        <f>N106*12</f>
        <v>12083</v>
      </c>
      <c r="N106" s="57">
        <f>N105+15</f>
        <v>1006.9166666666666</v>
      </c>
    </row>
    <row r="107" spans="1:14" ht="13.5">
      <c r="A107" s="57">
        <v>88</v>
      </c>
      <c r="B107" s="1"/>
      <c r="C107" s="1"/>
      <c r="D107" s="57"/>
      <c r="E107" s="51"/>
      <c r="G107" s="57">
        <v>88</v>
      </c>
      <c r="M107" s="57">
        <f>N107*12</f>
        <v>12263</v>
      </c>
      <c r="N107" s="57">
        <f>N106+15</f>
        <v>1021.9166666666666</v>
      </c>
    </row>
    <row r="108" spans="1:14" ht="13.5">
      <c r="A108" s="57">
        <v>89</v>
      </c>
      <c r="B108" s="1"/>
      <c r="C108" s="1"/>
      <c r="D108" s="57"/>
      <c r="E108" s="51"/>
      <c r="G108" s="57">
        <v>89</v>
      </c>
      <c r="M108" s="57">
        <f>N108*12</f>
        <v>12442.999999999998</v>
      </c>
      <c r="N108" s="57">
        <f>N107+15</f>
        <v>1036.9166666666665</v>
      </c>
    </row>
    <row r="109" spans="1:5" ht="13.5">
      <c r="A109" s="57">
        <v>90</v>
      </c>
      <c r="B109" s="1"/>
      <c r="C109" s="1"/>
      <c r="D109" s="57"/>
      <c r="E109" s="51"/>
    </row>
    <row r="110" spans="1:4" ht="13.5">
      <c r="A110" s="57">
        <v>91</v>
      </c>
      <c r="B110" s="1"/>
      <c r="C110" s="1"/>
      <c r="D110" s="1"/>
    </row>
    <row r="111" spans="1:4" ht="13.5">
      <c r="A111" s="57">
        <v>92</v>
      </c>
      <c r="B111" s="1"/>
      <c r="C111" s="1"/>
      <c r="D111" s="1"/>
    </row>
    <row r="112" spans="1:4" ht="13.5">
      <c r="A112" s="57">
        <v>93</v>
      </c>
      <c r="B112" s="1"/>
      <c r="C112" s="1"/>
      <c r="D112" s="1"/>
    </row>
    <row r="113" spans="1:4" ht="13.5">
      <c r="A113" s="57">
        <v>94</v>
      </c>
      <c r="B113" s="1"/>
      <c r="C113" s="1"/>
      <c r="D113" s="1"/>
    </row>
    <row r="114" spans="1:4" ht="13.5">
      <c r="A114" s="57">
        <v>95</v>
      </c>
      <c r="B114" s="1"/>
      <c r="C114" s="1"/>
      <c r="D114" s="1"/>
    </row>
    <row r="115" spans="1:4" ht="13.5">
      <c r="A115" s="57">
        <v>96</v>
      </c>
      <c r="B115" s="1"/>
      <c r="C115" s="1"/>
      <c r="D115" s="1"/>
    </row>
    <row r="116" spans="1:4" ht="13.5">
      <c r="A116" s="57">
        <v>97</v>
      </c>
      <c r="B116" s="1"/>
      <c r="C116" s="1"/>
      <c r="D116" s="1"/>
    </row>
    <row r="117" spans="1:4" ht="13.5">
      <c r="A117" s="57">
        <v>98</v>
      </c>
      <c r="B117" s="1"/>
      <c r="C117" s="1"/>
      <c r="D117" s="1"/>
    </row>
    <row r="118" spans="1:4" ht="13.5">
      <c r="A118" s="57">
        <v>99</v>
      </c>
      <c r="B118" s="1"/>
      <c r="C118" s="1"/>
      <c r="D118" s="1"/>
    </row>
    <row r="119" spans="1:4" ht="13.5">
      <c r="A119" s="57">
        <v>100</v>
      </c>
      <c r="B119" s="1"/>
      <c r="C119" s="1"/>
      <c r="D119" s="1"/>
    </row>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cols>
    <col min="1" max="16384" width="12.851562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sirogane takeru</cp:lastModifiedBy>
  <dcterms:modified xsi:type="dcterms:W3CDTF">2011-05-21T07:05:58Z</dcterms:modified>
  <cp:category/>
  <cp:version/>
  <cp:contentType/>
  <cp:contentStatus/>
  <cp:revision>5</cp:revision>
</cp:coreProperties>
</file>