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表1" sheetId="1" r:id="rId1"/>
  </sheets>
  <definedNames/>
  <calcPr fullCalcOnLoad="1"/>
</workbook>
</file>

<file path=xl/sharedStrings.xml><?xml version="1.0" encoding="utf-8"?>
<sst xmlns="http://schemas.openxmlformats.org/spreadsheetml/2006/main" count="369" uniqueCount="248">
  <si>
    <t>ﾁｪｯｸﾎﾟｲﾝﾄ</t>
  </si>
  <si>
    <r>
      <t>(</t>
    </r>
    <r>
      <rPr>
        <sz val="10"/>
        <rFont val="MS P ゴシック"/>
        <family val="0"/>
      </rPr>
      <t>階</t>
    </r>
    <r>
      <rPr>
        <sz val="10"/>
        <rFont val="Arial"/>
        <family val="2"/>
      </rPr>
      <t>)</t>
    </r>
  </si>
  <si>
    <t>識別</t>
  </si>
  <si>
    <t>無</t>
  </si>
  <si>
    <t>回</t>
  </si>
  <si>
    <t>階</t>
  </si>
  <si>
    <t>小</t>
  </si>
  <si>
    <t>大</t>
  </si>
  <si>
    <t>期待</t>
  </si>
  <si>
    <t>レベル</t>
  </si>
  <si>
    <t>経験値累計</t>
  </si>
  <si>
    <t>敵レベル</t>
  </si>
  <si>
    <t>HP</t>
  </si>
  <si>
    <t>武器名</t>
  </si>
  <si>
    <t>力</t>
  </si>
  <si>
    <t>魔</t>
  </si>
  <si>
    <t>耐</t>
  </si>
  <si>
    <t>運</t>
  </si>
  <si>
    <t>おばちゃん</t>
  </si>
  <si>
    <t>防具名</t>
  </si>
  <si>
    <t>アクセサリー名</t>
  </si>
  <si>
    <t>目標レベル</t>
  </si>
  <si>
    <r>
      <t>(</t>
    </r>
    <r>
      <rPr>
        <sz val="10"/>
        <rFont val="MS P ゴシック"/>
        <family val="0"/>
      </rPr>
      <t>レベル</t>
    </r>
    <r>
      <rPr>
        <sz val="10"/>
        <rFont val="Arial"/>
        <family val="2"/>
      </rPr>
      <t>)</t>
    </r>
  </si>
  <si>
    <t>↓リストから入力↓</t>
  </si>
  <si>
    <t>合計</t>
  </si>
  <si>
    <t>アスカロン</t>
  </si>
  <si>
    <t>アミーゴポンチョ</t>
  </si>
  <si>
    <t>アイスバンクル</t>
  </si>
  <si>
    <t>戦闘回数</t>
  </si>
  <si>
    <r>
      <t>(</t>
    </r>
    <r>
      <rPr>
        <sz val="10"/>
        <rFont val="MS P ゴシック"/>
        <family val="0"/>
      </rPr>
      <t>回</t>
    </r>
    <r>
      <rPr>
        <sz val="10"/>
        <rFont val="Arial"/>
        <family val="2"/>
      </rPr>
      <t>)</t>
    </r>
  </si>
  <si>
    <t>ドミニオン</t>
  </si>
  <si>
    <t>初期ステ</t>
  </si>
  <si>
    <t>エクスカリバー</t>
  </si>
  <si>
    <t>アメニティスーツ</t>
  </si>
  <si>
    <t>アギジェム</t>
  </si>
  <si>
    <t>目標経験値</t>
  </si>
  <si>
    <t>レベル計算</t>
  </si>
  <si>
    <t>キスオブジアテナ</t>
  </si>
  <si>
    <t>エンプレスドレス</t>
  </si>
  <si>
    <t>アグニバンクル</t>
  </si>
  <si>
    <t>獲得経験値</t>
  </si>
  <si>
    <t>～</t>
  </si>
  <si>
    <t>素ステ（入力）</t>
  </si>
  <si>
    <t>↓購入金額↓</t>
  </si>
  <si>
    <t>ギロチンアクス</t>
  </si>
  <si>
    <t>カイザーアーマー</t>
  </si>
  <si>
    <t>インドラバンクル</t>
  </si>
  <si>
    <t>残す経験値</t>
  </si>
  <si>
    <t>撲殺丸</t>
  </si>
  <si>
    <t>武器補正</t>
  </si>
  <si>
    <t>グラディウス</t>
  </si>
  <si>
    <t>ギガントアーマー</t>
  </si>
  <si>
    <t>ヴァルナバンクル</t>
  </si>
  <si>
    <t>虎皮の腹巻</t>
  </si>
  <si>
    <t>防具補正</t>
  </si>
  <si>
    <t>グランドカッター</t>
  </si>
  <si>
    <t>ケプラーベスト</t>
  </si>
  <si>
    <t>ヴァーユバンクル</t>
  </si>
  <si>
    <t>ボス</t>
  </si>
  <si>
    <t>弱点</t>
  </si>
  <si>
    <t>攻撃力</t>
  </si>
  <si>
    <t>宝玉</t>
  </si>
  <si>
    <t>アクセ補正</t>
  </si>
  <si>
    <t>クレイモア</t>
  </si>
  <si>
    <t>ジーザスバリア</t>
  </si>
  <si>
    <t>ウィンドバンクル</t>
  </si>
  <si>
    <t>嫉妬</t>
  </si>
  <si>
    <t>無し</t>
  </si>
  <si>
    <r>
      <t>80</t>
    </r>
    <r>
      <rPr>
        <sz val="10"/>
        <rFont val="MS P ゴシック"/>
        <family val="0"/>
      </rPr>
      <t>前後</t>
    </r>
  </si>
  <si>
    <r>
      <t>10</t>
    </r>
    <r>
      <rPr>
        <sz val="10"/>
        <rFont val="MS P ゴシック"/>
        <family val="0"/>
      </rPr>
      <t>前後</t>
    </r>
  </si>
  <si>
    <t>↓合計金額↓</t>
  </si>
  <si>
    <t>コンポジットボウ</t>
  </si>
  <si>
    <t>スカジャランダ</t>
  </si>
  <si>
    <t>エノク書</t>
  </si>
  <si>
    <t>執着</t>
  </si>
  <si>
    <t>氷結</t>
  </si>
  <si>
    <r>
      <t>145</t>
    </r>
    <r>
      <rPr>
        <sz val="10"/>
        <rFont val="MS P ゴシック"/>
        <family val="0"/>
      </rPr>
      <t>以下</t>
    </r>
  </si>
  <si>
    <r>
      <t>20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30</t>
    </r>
  </si>
  <si>
    <t>SP</t>
  </si>
  <si>
    <t>ジャック手袋</t>
  </si>
  <si>
    <t>スパイクブラ</t>
  </si>
  <si>
    <t>ガルジェム</t>
  </si>
  <si>
    <t>欲望</t>
  </si>
  <si>
    <t>疾風</t>
  </si>
  <si>
    <r>
      <t>198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203</t>
    </r>
  </si>
  <si>
    <r>
      <t>27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34</t>
    </r>
  </si>
  <si>
    <t>シャドーダンサー</t>
  </si>
  <si>
    <t>ソリッドシャツ</t>
  </si>
  <si>
    <t>ガルーダの羽</t>
  </si>
  <si>
    <t>傲慢</t>
  </si>
  <si>
    <r>
      <t>241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248</t>
    </r>
  </si>
  <si>
    <r>
      <t>34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45</t>
    </r>
  </si>
  <si>
    <t>ペルソナ名</t>
  </si>
  <si>
    <t>ショートソード</t>
  </si>
  <si>
    <t>テトラジャマー</t>
  </si>
  <si>
    <t>ギガパワーバンド</t>
  </si>
  <si>
    <t>狂気</t>
  </si>
  <si>
    <t>火炎</t>
  </si>
  <si>
    <r>
      <t>309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313</t>
    </r>
  </si>
  <si>
    <r>
      <t>40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50</t>
    </r>
  </si>
  <si>
    <t>アークエンジェル</t>
  </si>
  <si>
    <t>ショートボウ</t>
  </si>
  <si>
    <t>デモンズメイル</t>
  </si>
  <si>
    <t>ギガラックバンド</t>
  </si>
  <si>
    <t>絶望</t>
  </si>
  <si>
    <t>電撃</t>
  </si>
  <si>
    <r>
      <t>383</t>
    </r>
    <r>
      <rPr>
        <sz val="10"/>
        <rFont val="MS P ゴシック"/>
        <family val="0"/>
      </rPr>
      <t>以下</t>
    </r>
  </si>
  <si>
    <r>
      <t>60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75</t>
    </r>
  </si>
  <si>
    <t>イヌガミ</t>
  </si>
  <si>
    <t>スペツナズナイフ</t>
  </si>
  <si>
    <t>ドクロの胴衣</t>
  </si>
  <si>
    <t>クールピアス</t>
  </si>
  <si>
    <t>贖罪</t>
  </si>
  <si>
    <r>
      <t>100</t>
    </r>
    <r>
      <rPr>
        <sz val="10"/>
        <rFont val="MS P ゴシック"/>
        <family val="0"/>
      </rPr>
      <t>程度</t>
    </r>
  </si>
  <si>
    <t>エリゴール</t>
  </si>
  <si>
    <t>ソニックナイフ</t>
  </si>
  <si>
    <t>ドレスシャツ</t>
  </si>
  <si>
    <t>サンダーバンクル</t>
  </si>
  <si>
    <t>ガル</t>
  </si>
  <si>
    <r>
      <t>(</t>
    </r>
    <r>
      <rPr>
        <sz val="10"/>
        <rFont val="MS P ゴシック"/>
        <family val="0"/>
      </rPr>
      <t>魔半</t>
    </r>
    <r>
      <rPr>
        <sz val="10"/>
        <rFont val="Arial"/>
        <family val="2"/>
      </rPr>
      <t>)</t>
    </r>
  </si>
  <si>
    <r>
      <t>608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613</t>
    </r>
  </si>
  <si>
    <r>
      <t>90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110</t>
    </r>
  </si>
  <si>
    <t>エンジェル</t>
  </si>
  <si>
    <t>ツヴァイハンダー</t>
  </si>
  <si>
    <t>ニットカーディガン</t>
  </si>
  <si>
    <t>シヴァの瞳</t>
  </si>
  <si>
    <t>ドル</t>
  </si>
  <si>
    <r>
      <t>(</t>
    </r>
    <r>
      <rPr>
        <sz val="10"/>
        <rFont val="MS P ゴシック"/>
        <family val="0"/>
      </rPr>
      <t>物半</t>
    </r>
    <r>
      <rPr>
        <sz val="10"/>
        <rFont val="Arial"/>
        <family val="2"/>
      </rPr>
      <t>)</t>
    </r>
  </si>
  <si>
    <r>
      <t>700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717</t>
    </r>
  </si>
  <si>
    <r>
      <t>100</t>
    </r>
    <r>
      <rPr>
        <sz val="10"/>
        <rFont val="MS P ゴシック"/>
        <family val="0"/>
      </rPr>
      <t>～</t>
    </r>
    <r>
      <rPr>
        <sz val="10"/>
        <rFont val="Arial"/>
        <family val="2"/>
      </rPr>
      <t>120</t>
    </r>
  </si>
  <si>
    <t>オルトロス</t>
  </si>
  <si>
    <t>ツーハンドアクス</t>
  </si>
  <si>
    <t>ノースリーブベスト</t>
  </si>
  <si>
    <t>ジオジェム</t>
  </si>
  <si>
    <t>ミニオン</t>
  </si>
  <si>
    <t>？</t>
  </si>
  <si>
    <r>
      <t>～</t>
    </r>
    <r>
      <rPr>
        <sz val="10"/>
        <rFont val="Arial"/>
        <family val="2"/>
      </rPr>
      <t>797</t>
    </r>
  </si>
  <si>
    <t>クイーンメイプ</t>
  </si>
  <si>
    <t>デスブリンガー</t>
  </si>
  <si>
    <t>ハイドマント</t>
  </si>
  <si>
    <t>ジャックフロスト</t>
  </si>
  <si>
    <t>クーフーリン</t>
  </si>
  <si>
    <t>デビルスタッフ</t>
  </si>
  <si>
    <t>ハイレグアーマー</t>
  </si>
  <si>
    <t>ジャックランタン</t>
  </si>
  <si>
    <t>ジークフリード</t>
  </si>
  <si>
    <t>ニーハイブーツ</t>
  </si>
  <si>
    <t>バトルレオタード</t>
  </si>
  <si>
    <t>ソーマ</t>
  </si>
  <si>
    <t>ティターニア</t>
  </si>
  <si>
    <t>パニックボウ</t>
  </si>
  <si>
    <t>パワードスーツ</t>
  </si>
  <si>
    <t>チャクラリング</t>
  </si>
  <si>
    <t>水色の部分を入力。</t>
  </si>
  <si>
    <t>バルムンク</t>
  </si>
  <si>
    <t>ピンクの羽</t>
  </si>
  <si>
    <t>ナルシスフラワー</t>
  </si>
  <si>
    <t>保護されたセルを編集したい場合は、</t>
  </si>
  <si>
    <t>ピクシー</t>
  </si>
  <si>
    <t>ビーストファング</t>
  </si>
  <si>
    <t>フリルブラウス</t>
  </si>
  <si>
    <t>パワーバンド</t>
  </si>
  <si>
    <r>
      <t>ツール</t>
    </r>
    <r>
      <rPr>
        <b/>
        <sz val="10"/>
        <rFont val="Arial"/>
        <family val="2"/>
      </rPr>
      <t>(T)→</t>
    </r>
    <r>
      <rPr>
        <b/>
        <sz val="10"/>
        <rFont val="MS P ゴシック"/>
        <family val="0"/>
      </rPr>
      <t>ドキュメントの保護</t>
    </r>
    <r>
      <rPr>
        <b/>
        <sz val="10"/>
        <rFont val="Arial"/>
        <family val="2"/>
      </rPr>
      <t>(P)→</t>
    </r>
    <r>
      <rPr>
        <b/>
        <sz val="10"/>
        <rFont val="MS P ゴシック"/>
        <family val="0"/>
      </rPr>
      <t>表</t>
    </r>
    <r>
      <rPr>
        <b/>
        <sz val="10"/>
        <rFont val="Arial"/>
        <family val="2"/>
      </rPr>
      <t>(S)</t>
    </r>
  </si>
  <si>
    <t>フラロウス</t>
  </si>
  <si>
    <t>フランベルジュ</t>
  </si>
  <si>
    <t>マサカドメイル</t>
  </si>
  <si>
    <t>ファイアバンクル</t>
  </si>
  <si>
    <t>ブレイブソード</t>
  </si>
  <si>
    <t>ラッシュガード</t>
  </si>
  <si>
    <t>ブフジェム</t>
  </si>
  <si>
    <t>フロスト人形</t>
  </si>
  <si>
    <t>ルシファーズアーマー</t>
  </si>
  <si>
    <t>フロストキャップ</t>
  </si>
  <si>
    <t>ベルゼブブの杖</t>
  </si>
  <si>
    <r>
      <t>ロング</t>
    </r>
    <r>
      <rPr>
        <sz val="10"/>
        <rFont val="Arial"/>
        <family val="2"/>
      </rPr>
      <t>P</t>
    </r>
    <r>
      <rPr>
        <sz val="10"/>
        <rFont val="MS P ゴシック"/>
        <family val="0"/>
      </rPr>
      <t>コート</t>
    </r>
  </si>
  <si>
    <t>マサカドゥス</t>
  </si>
  <si>
    <t>ボロックナイフ</t>
  </si>
  <si>
    <t>引誓の衣</t>
  </si>
  <si>
    <t>メガパワーバンド</t>
  </si>
  <si>
    <t>マサカドの刀</t>
  </si>
  <si>
    <t>英雄の鎧</t>
  </si>
  <si>
    <t>メガラックバンド</t>
  </si>
  <si>
    <t>ミョルニル</t>
  </si>
  <si>
    <t>完全防災ベスト</t>
  </si>
  <si>
    <t>ラックバンド</t>
  </si>
  <si>
    <t>メタトロニオス</t>
  </si>
  <si>
    <t>教皇の衣</t>
  </si>
  <si>
    <t>ロザリオ</t>
  </si>
  <si>
    <t>ライトニングボウ</t>
  </si>
  <si>
    <t>空海の袈裟</t>
  </si>
  <si>
    <t>阿弥陀数珠</t>
  </si>
  <si>
    <t>レーヴァンティン</t>
  </si>
  <si>
    <t>結界の法衣</t>
  </si>
  <si>
    <t>炎族の御守</t>
  </si>
  <si>
    <t>圧殺の金槌</t>
  </si>
  <si>
    <t>月の石版</t>
  </si>
  <si>
    <t>炎神の瞳</t>
  </si>
  <si>
    <t>伊賀の忍刀</t>
  </si>
  <si>
    <t>幻影の衣</t>
  </si>
  <si>
    <t>黄龍の鱗</t>
  </si>
  <si>
    <t>三叉戟</t>
  </si>
  <si>
    <t>完全神柱</t>
  </si>
  <si>
    <t>疾風の小太刀</t>
  </si>
  <si>
    <t>荒武者の鎧</t>
  </si>
  <si>
    <t>逆ギレの数珠</t>
  </si>
  <si>
    <t>聖杯ルシファー</t>
  </si>
  <si>
    <t>大僧正の衣</t>
  </si>
  <si>
    <t>虚ろなる瞳</t>
  </si>
  <si>
    <t>巴の弓</t>
  </si>
  <si>
    <t>男気の甚平</t>
  </si>
  <si>
    <t>虚無の書</t>
  </si>
  <si>
    <t>天女の羽衣</t>
  </si>
  <si>
    <t>極炎塊</t>
  </si>
  <si>
    <t>妙法村正</t>
  </si>
  <si>
    <t>任侠のステテコ</t>
  </si>
  <si>
    <t>黒き闇輪</t>
  </si>
  <si>
    <t>名も無きナイフ</t>
  </si>
  <si>
    <t>忍の足袋</t>
  </si>
  <si>
    <t>黒神の石</t>
  </si>
  <si>
    <t>与一の弓</t>
  </si>
  <si>
    <t>百合の花びら</t>
  </si>
  <si>
    <t>錆びたランタン</t>
  </si>
  <si>
    <t>神鳥の爪</t>
  </si>
  <si>
    <t>風のマント</t>
  </si>
  <si>
    <t>錆びた欠片</t>
  </si>
  <si>
    <t>寵愛の弓</t>
  </si>
  <si>
    <t>法王の衣</t>
  </si>
  <si>
    <t>将門の髪</t>
  </si>
  <si>
    <t>明星の鎧</t>
  </si>
  <si>
    <t>絶冷石</t>
  </si>
  <si>
    <t>悠久の鎧</t>
  </si>
  <si>
    <t>全能の真球</t>
  </si>
  <si>
    <t>堕天使の羽</t>
  </si>
  <si>
    <t>天使の羽</t>
  </si>
  <si>
    <t>蛮力の腕輪</t>
  </si>
  <si>
    <t>蛮神の腕輪</t>
  </si>
  <si>
    <t>氷族の御守</t>
  </si>
  <si>
    <t>氷神の瞳</t>
  </si>
  <si>
    <t>不動の足枷</t>
  </si>
  <si>
    <t>武人の証</t>
  </si>
  <si>
    <t>武神の証</t>
  </si>
  <si>
    <t>風族の御守</t>
  </si>
  <si>
    <t>風神の瞳</t>
  </si>
  <si>
    <t>宝玉輪</t>
  </si>
  <si>
    <t>暴嵐の指輪</t>
  </si>
  <si>
    <t>雷族の御守</t>
  </si>
  <si>
    <t>雷神の瞳</t>
  </si>
  <si>
    <t>雷神の腕輪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</si>
</sst>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MS P ゴシック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MS P ゴシック"/>
      <family val="0"/>
    </font>
    <font>
      <b/>
      <sz val="10"/>
      <name val="MS P ゴシック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2" borderId="1" xfId="0" applyNumberFormat="1" applyFont="1" applyFill="1" applyBorder="1" applyAlignment="1" applyProtection="1">
      <alignment horizontal="center"/>
      <protection/>
    </xf>
    <xf numFmtId="165" fontId="1" fillId="3" borderId="2" xfId="0" applyNumberFormat="1" applyFill="1" applyBorder="1" applyAlignment="1" applyProtection="1">
      <alignment/>
      <protection locked="0"/>
    </xf>
    <xf numFmtId="165" fontId="1" fillId="3" borderId="3" xfId="0" applyNumberFormat="1" applyFont="1" applyFill="1" applyBorder="1" applyAlignment="1" applyProtection="1">
      <alignment horizontal="center"/>
      <protection/>
    </xf>
    <xf numFmtId="165" fontId="0" fillId="2" borderId="4" xfId="0" applyNumberFormat="1" applyFill="1" applyBorder="1" applyAlignment="1" applyProtection="1">
      <alignment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2" fillId="4" borderId="2" xfId="0" applyNumberFormat="1" applyFont="1" applyFill="1" applyBorder="1" applyAlignment="1" applyProtection="1">
      <alignment horizontal="center"/>
      <protection/>
    </xf>
    <xf numFmtId="165" fontId="3" fillId="4" borderId="1" xfId="0" applyNumberFormat="1" applyFont="1" applyFill="1" applyBorder="1" applyAlignment="1" applyProtection="1">
      <alignment horizontal="center"/>
      <protection/>
    </xf>
    <xf numFmtId="165" fontId="2" fillId="4" borderId="3" xfId="0" applyNumberFormat="1" applyFont="1" applyFill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/>
    </xf>
    <xf numFmtId="165" fontId="0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164" fontId="0" fillId="0" borderId="1" xfId="0" applyFont="1" applyBorder="1" applyAlignment="1" applyProtection="1">
      <alignment horizontal="center"/>
      <protection locked="0"/>
    </xf>
    <xf numFmtId="165" fontId="1" fillId="3" borderId="2" xfId="0" applyNumberFormat="1" applyFill="1" applyBorder="1" applyAlignment="1" applyProtection="1">
      <alignment horizontal="right"/>
      <protection locked="0"/>
    </xf>
    <xf numFmtId="165" fontId="0" fillId="2" borderId="6" xfId="0" applyNumberFormat="1" applyFill="1" applyBorder="1" applyAlignment="1" applyProtection="1">
      <alignment/>
      <protection locked="0"/>
    </xf>
    <xf numFmtId="165" fontId="0" fillId="2" borderId="7" xfId="0" applyNumberFormat="1" applyFill="1" applyBorder="1" applyAlignment="1" applyProtection="1">
      <alignment horizontal="center"/>
      <protection locked="0"/>
    </xf>
    <xf numFmtId="165" fontId="0" fillId="2" borderId="2" xfId="0" applyNumberFormat="1" applyFont="1" applyFill="1" applyBorder="1" applyAlignment="1" applyProtection="1">
      <alignment horizontal="center"/>
      <protection/>
    </xf>
    <xf numFmtId="165" fontId="0" fillId="2" borderId="1" xfId="0" applyNumberFormat="1" applyFill="1" applyBorder="1" applyAlignment="1" applyProtection="1">
      <alignment horizontal="center"/>
      <protection locked="0"/>
    </xf>
    <xf numFmtId="164" fontId="0" fillId="2" borderId="3" xfId="0" applyFill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5" fontId="1" fillId="0" borderId="1" xfId="0" applyNumberFormat="1" applyBorder="1" applyAlignment="1" applyProtection="1">
      <alignment/>
      <protection/>
    </xf>
    <xf numFmtId="165" fontId="1" fillId="0" borderId="1" xfId="0" applyNumberFormat="1" applyBorder="1" applyAlignment="1" applyProtection="1">
      <alignment horizontal="right"/>
      <protection/>
    </xf>
    <xf numFmtId="165" fontId="1" fillId="0" borderId="1" xfId="0" applyNumberFormat="1" applyBorder="1" applyAlignment="1" applyProtection="1">
      <alignment/>
      <protection locked="0"/>
    </xf>
    <xf numFmtId="165" fontId="0" fillId="0" borderId="1" xfId="0" applyNumberFormat="1" applyFont="1" applyBorder="1" applyAlignment="1" applyProtection="1">
      <alignment/>
      <protection locked="0"/>
    </xf>
    <xf numFmtId="165" fontId="0" fillId="3" borderId="2" xfId="0" applyNumberFormat="1" applyFont="1" applyFill="1" applyBorder="1" applyAlignment="1" applyProtection="1">
      <alignment horizontal="center"/>
      <protection locked="0"/>
    </xf>
    <xf numFmtId="164" fontId="0" fillId="2" borderId="1" xfId="0" applyFont="1" applyFill="1" applyBorder="1" applyAlignment="1" applyProtection="1">
      <alignment horizontal="center"/>
      <protection/>
    </xf>
    <xf numFmtId="164" fontId="1" fillId="5" borderId="1" xfId="0" applyFill="1" applyBorder="1" applyAlignment="1" applyProtection="1">
      <alignment horizontal="center"/>
      <protection/>
    </xf>
    <xf numFmtId="164" fontId="1" fillId="2" borderId="1" xfId="0" applyFill="1" applyBorder="1" applyAlignment="1" applyProtection="1">
      <alignment/>
      <protection/>
    </xf>
    <xf numFmtId="164" fontId="0" fillId="2" borderId="3" xfId="0" applyFill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  <xf numFmtId="165" fontId="1" fillId="5" borderId="2" xfId="0" applyNumberFormat="1" applyFill="1" applyBorder="1" applyAlignment="1" applyProtection="1">
      <alignment horizontal="right"/>
      <protection/>
    </xf>
    <xf numFmtId="165" fontId="0" fillId="5" borderId="3" xfId="0" applyNumberForma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65" fontId="0" fillId="5" borderId="10" xfId="0" applyNumberFormat="1" applyFont="1" applyFill="1" applyBorder="1" applyAlignment="1" applyProtection="1">
      <alignment horizontal="center"/>
      <protection/>
    </xf>
    <xf numFmtId="165" fontId="1" fillId="5" borderId="10" xfId="0" applyNumberFormat="1" applyFill="1" applyBorder="1" applyAlignment="1" applyProtection="1">
      <alignment/>
      <protection/>
    </xf>
    <xf numFmtId="164" fontId="1" fillId="3" borderId="1" xfId="0" applyFill="1" applyBorder="1" applyAlignment="1" applyProtection="1">
      <alignment horizontal="center"/>
      <protection locked="0"/>
    </xf>
    <xf numFmtId="164" fontId="0" fillId="2" borderId="3" xfId="0" applyFont="1" applyFill="1" applyBorder="1" applyAlignment="1" applyProtection="1">
      <alignment horizontal="center"/>
      <protection/>
    </xf>
    <xf numFmtId="165" fontId="1" fillId="5" borderId="2" xfId="0" applyNumberFormat="1" applyFill="1" applyBorder="1" applyAlignment="1" applyProtection="1">
      <alignment/>
      <protection/>
    </xf>
    <xf numFmtId="165" fontId="1" fillId="5" borderId="3" xfId="0" applyNumberFormat="1" applyFill="1" applyBorder="1" applyAlignment="1" applyProtection="1">
      <alignment horizontal="right"/>
      <protection/>
    </xf>
    <xf numFmtId="165" fontId="0" fillId="0" borderId="0" xfId="0" applyNumberFormat="1" applyAlignment="1" applyProtection="1">
      <alignment horizontal="right"/>
      <protection locked="0"/>
    </xf>
    <xf numFmtId="164" fontId="0" fillId="3" borderId="2" xfId="0" applyFont="1" applyFill="1" applyBorder="1" applyAlignment="1" applyProtection="1">
      <alignment horizontal="center"/>
      <protection locked="0"/>
    </xf>
    <xf numFmtId="164" fontId="1" fillId="0" borderId="1" xfId="0" applyFont="1" applyBorder="1" applyAlignment="1" applyProtection="1">
      <alignment horizontal="center"/>
      <protection locked="0"/>
    </xf>
    <xf numFmtId="164" fontId="0" fillId="0" borderId="6" xfId="0" applyBorder="1" applyAlignment="1" applyProtection="1">
      <alignment horizontal="center"/>
      <protection locked="0"/>
    </xf>
    <xf numFmtId="164" fontId="0" fillId="5" borderId="2" xfId="0" applyFill="1" applyBorder="1" applyAlignment="1" applyProtection="1">
      <alignment horizontal="center"/>
      <protection/>
    </xf>
    <xf numFmtId="164" fontId="1" fillId="6" borderId="1" xfId="0" applyFill="1" applyBorder="1" applyAlignment="1" applyProtection="1">
      <alignment horizontal="center"/>
      <protection/>
    </xf>
    <xf numFmtId="164" fontId="0" fillId="2" borderId="3" xfId="0" applyFont="1" applyFill="1" applyBorder="1" applyAlignment="1" applyProtection="1">
      <alignment/>
      <protection/>
    </xf>
    <xf numFmtId="164" fontId="0" fillId="7" borderId="1" xfId="0" applyFont="1" applyFill="1" applyBorder="1" applyAlignment="1" applyProtection="1">
      <alignment horizontal="center"/>
      <protection locked="0"/>
    </xf>
    <xf numFmtId="164" fontId="0" fillId="2" borderId="2" xfId="0" applyFill="1" applyBorder="1" applyAlignment="1" applyProtection="1">
      <alignment horizontal="center"/>
      <protection locked="0"/>
    </xf>
    <xf numFmtId="164" fontId="0" fillId="2" borderId="10" xfId="0" applyFill="1" applyBorder="1" applyAlignment="1" applyProtection="1">
      <alignment horizontal="center"/>
      <protection locked="0"/>
    </xf>
    <xf numFmtId="164" fontId="1" fillId="5" borderId="2" xfId="0" applyFont="1" applyFill="1" applyBorder="1" applyAlignment="1" applyProtection="1">
      <alignment horizontal="center"/>
      <protection/>
    </xf>
    <xf numFmtId="164" fontId="1" fillId="5" borderId="3" xfId="0" applyFill="1" applyBorder="1" applyAlignment="1" applyProtection="1">
      <alignment horizontal="center"/>
      <protection/>
    </xf>
    <xf numFmtId="164" fontId="0" fillId="2" borderId="1" xfId="0" applyFill="1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0" fillId="8" borderId="1" xfId="0" applyFont="1" applyFill="1" applyBorder="1" applyAlignment="1" applyProtection="1">
      <alignment horizontal="center"/>
      <protection locked="0"/>
    </xf>
    <xf numFmtId="164" fontId="0" fillId="9" borderId="1" xfId="0" applyFont="1" applyFill="1" applyBorder="1" applyAlignment="1" applyProtection="1">
      <alignment horizontal="center"/>
      <protection locked="0"/>
    </xf>
    <xf numFmtId="164" fontId="0" fillId="6" borderId="1" xfId="0" applyFont="1" applyFill="1" applyBorder="1" applyAlignment="1" applyProtection="1">
      <alignment horizontal="center"/>
      <protection locked="0"/>
    </xf>
    <xf numFmtId="164" fontId="0" fillId="0" borderId="6" xfId="0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0" fillId="0" borderId="0" xfId="0" applyBorder="1" applyAlignment="1" applyProtection="1">
      <alignment/>
      <protection locked="0"/>
    </xf>
    <xf numFmtId="164" fontId="4" fillId="7" borderId="0" xfId="0" applyFont="1" applyFill="1" applyAlignment="1" applyProtection="1">
      <alignment/>
      <protection locked="0"/>
    </xf>
    <xf numFmtId="165" fontId="4" fillId="7" borderId="0" xfId="0" applyNumberFormat="1" applyFont="1" applyFill="1" applyAlignment="1" applyProtection="1">
      <alignment/>
      <protection locked="0"/>
    </xf>
    <xf numFmtId="164" fontId="4" fillId="7" borderId="0" xfId="0" applyFont="1" applyFill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141"/>
  <sheetViews>
    <sheetView tabSelected="1" workbookViewId="0" topLeftCell="A1">
      <selection activeCell="J11" sqref="J11"/>
    </sheetView>
  </sheetViews>
  <sheetFormatPr defaultColWidth="13.00390625" defaultRowHeight="12.75"/>
  <cols>
    <col min="1" max="2" width="11.375" style="1" customWidth="1"/>
    <col min="3" max="3" width="11.375" style="2" customWidth="1"/>
    <col min="4" max="5" width="11.375" style="1" customWidth="1"/>
    <col min="6" max="6" width="5.625" style="1" customWidth="1"/>
    <col min="7" max="7" width="19.875" style="1" customWidth="1"/>
    <col min="8" max="8" width="15.25390625" style="1" customWidth="1"/>
    <col min="9" max="12" width="5.625" style="2" customWidth="1"/>
    <col min="13" max="13" width="5.625" style="1" customWidth="1"/>
    <col min="14" max="14" width="14.125" style="1" customWidth="1"/>
    <col min="15" max="16" width="4.00390625" style="1" customWidth="1"/>
    <col min="17" max="17" width="5.00390625" style="1" customWidth="1"/>
    <col min="18" max="20" width="6.75390625" style="1" customWidth="1"/>
    <col min="21" max="21" width="5.625" style="1" customWidth="1"/>
    <col min="22" max="22" width="7.375" style="1" customWidth="1"/>
    <col min="23" max="23" width="12.00390625" style="1" customWidth="1"/>
    <col min="24" max="24" width="5.625" style="1" customWidth="1"/>
    <col min="25" max="25" width="9.50390625" style="1" customWidth="1"/>
    <col min="26" max="26" width="5.00390625" style="1" customWidth="1"/>
    <col min="27" max="27" width="5.625" style="1" customWidth="1"/>
    <col min="28" max="28" width="19.75390625" style="1" customWidth="1"/>
    <col min="29" max="32" width="5.625" style="2" customWidth="1"/>
    <col min="33" max="33" width="11.375" style="1" customWidth="1"/>
    <col min="34" max="34" width="12.875" style="1" customWidth="1"/>
    <col min="35" max="35" width="19.875" style="1" customWidth="1"/>
    <col min="36" max="39" width="5.625" style="2" customWidth="1"/>
    <col min="40" max="40" width="11.375" style="1" customWidth="1"/>
    <col min="41" max="41" width="12.875" style="1" customWidth="1"/>
    <col min="42" max="42" width="19.875" style="1" customWidth="1"/>
    <col min="43" max="46" width="5.625" style="2" customWidth="1"/>
    <col min="47" max="47" width="11.375" style="1" customWidth="1"/>
    <col min="48" max="16384" width="12.875" style="1" customWidth="1"/>
  </cols>
  <sheetData>
    <row r="1" spans="1:47" ht="12.75">
      <c r="A1" s="3" t="s">
        <v>0</v>
      </c>
      <c r="B1" s="4">
        <v>115</v>
      </c>
      <c r="C1" s="5" t="s">
        <v>1</v>
      </c>
      <c r="D1" s="6"/>
      <c r="E1" s="7"/>
      <c r="F1" s="2"/>
      <c r="G1" s="8">
        <v>1</v>
      </c>
      <c r="H1" s="9" t="s">
        <v>2</v>
      </c>
      <c r="I1" s="9">
        <v>2</v>
      </c>
      <c r="J1" s="9">
        <v>3</v>
      </c>
      <c r="K1" s="9">
        <v>4</v>
      </c>
      <c r="L1" s="9">
        <v>5</v>
      </c>
      <c r="M1" s="9" t="s">
        <v>3</v>
      </c>
      <c r="N1" s="10">
        <v>6</v>
      </c>
      <c r="O1" s="2"/>
      <c r="P1" s="11" t="s">
        <v>4</v>
      </c>
      <c r="Q1" s="11" t="s">
        <v>5</v>
      </c>
      <c r="R1" s="11" t="s">
        <v>6</v>
      </c>
      <c r="S1" s="11" t="s">
        <v>7</v>
      </c>
      <c r="T1" s="11" t="s">
        <v>8</v>
      </c>
      <c r="V1" s="12" t="s">
        <v>9</v>
      </c>
      <c r="W1" s="12" t="s">
        <v>10</v>
      </c>
      <c r="X1" s="2"/>
      <c r="Y1" s="12" t="s">
        <v>11</v>
      </c>
      <c r="Z1" s="13" t="s">
        <v>12</v>
      </c>
      <c r="AB1" s="14" t="s">
        <v>13</v>
      </c>
      <c r="AC1" s="14" t="s">
        <v>14</v>
      </c>
      <c r="AD1" s="14" t="s">
        <v>15</v>
      </c>
      <c r="AE1" s="14" t="s">
        <v>16</v>
      </c>
      <c r="AF1" s="14" t="s">
        <v>17</v>
      </c>
      <c r="AG1" s="12" t="s">
        <v>18</v>
      </c>
      <c r="AH1" s="2"/>
      <c r="AI1" s="12" t="s">
        <v>19</v>
      </c>
      <c r="AJ1" s="12" t="s">
        <v>14</v>
      </c>
      <c r="AK1" s="12" t="s">
        <v>15</v>
      </c>
      <c r="AL1" s="12" t="s">
        <v>16</v>
      </c>
      <c r="AM1" s="12" t="s">
        <v>17</v>
      </c>
      <c r="AN1" s="12" t="s">
        <v>18</v>
      </c>
      <c r="AO1" s="2"/>
      <c r="AP1" s="12" t="s">
        <v>20</v>
      </c>
      <c r="AQ1" s="12" t="s">
        <v>14</v>
      </c>
      <c r="AR1" s="12" t="s">
        <v>15</v>
      </c>
      <c r="AS1" s="12" t="s">
        <v>16</v>
      </c>
      <c r="AT1" s="12" t="s">
        <v>17</v>
      </c>
      <c r="AU1" s="12" t="s">
        <v>18</v>
      </c>
    </row>
    <row r="2" spans="1:47" ht="12.75">
      <c r="A2" s="3" t="s">
        <v>21</v>
      </c>
      <c r="B2" s="15">
        <v>92</v>
      </c>
      <c r="C2" s="5" t="s">
        <v>22</v>
      </c>
      <c r="D2" s="16"/>
      <c r="E2" s="17"/>
      <c r="F2" s="2"/>
      <c r="G2" s="18" t="s">
        <v>23</v>
      </c>
      <c r="H2" s="19"/>
      <c r="I2" s="3" t="s">
        <v>14</v>
      </c>
      <c r="J2" s="3" t="s">
        <v>15</v>
      </c>
      <c r="K2" s="3" t="s">
        <v>16</v>
      </c>
      <c r="L2" s="3" t="s">
        <v>17</v>
      </c>
      <c r="M2" s="3" t="s">
        <v>24</v>
      </c>
      <c r="N2" s="20"/>
      <c r="O2" s="21"/>
      <c r="P2" s="22">
        <v>1</v>
      </c>
      <c r="Q2" s="22">
        <f>B1</f>
        <v>115</v>
      </c>
      <c r="R2" s="22">
        <f>Q2+2</f>
        <v>117</v>
      </c>
      <c r="S2" s="22">
        <f>Q2+6</f>
        <v>121</v>
      </c>
      <c r="T2" s="23">
        <f>R2/2</f>
        <v>58.5</v>
      </c>
      <c r="V2" s="24">
        <v>1</v>
      </c>
      <c r="W2" s="24">
        <v>0</v>
      </c>
      <c r="Y2" s="24">
        <v>15</v>
      </c>
      <c r="Z2" s="24">
        <v>31</v>
      </c>
      <c r="AB2" s="25" t="s">
        <v>25</v>
      </c>
      <c r="AC2" s="12">
        <v>16</v>
      </c>
      <c r="AD2" s="12">
        <v>-4</v>
      </c>
      <c r="AE2" s="12">
        <v>0</v>
      </c>
      <c r="AF2" s="12">
        <v>-8</v>
      </c>
      <c r="AG2" s="24">
        <v>150000</v>
      </c>
      <c r="AI2" s="25" t="s">
        <v>26</v>
      </c>
      <c r="AJ2" s="12">
        <v>0</v>
      </c>
      <c r="AK2" s="12">
        <v>0</v>
      </c>
      <c r="AL2" s="12">
        <v>8</v>
      </c>
      <c r="AM2" s="12">
        <v>0</v>
      </c>
      <c r="AN2" s="24">
        <v>188000</v>
      </c>
      <c r="AP2" s="25" t="s">
        <v>27</v>
      </c>
      <c r="AQ2" s="12">
        <v>0</v>
      </c>
      <c r="AR2" s="12">
        <v>2</v>
      </c>
      <c r="AS2" s="12">
        <v>0</v>
      </c>
      <c r="AT2" s="12">
        <v>0</v>
      </c>
      <c r="AU2" s="24">
        <v>5000</v>
      </c>
    </row>
    <row r="3" spans="1:47" ht="12.75">
      <c r="A3" s="3" t="s">
        <v>28</v>
      </c>
      <c r="B3" s="15">
        <v>15</v>
      </c>
      <c r="C3" s="5" t="s">
        <v>29</v>
      </c>
      <c r="D3" s="16"/>
      <c r="E3" s="17"/>
      <c r="F3" s="2"/>
      <c r="G3" s="26" t="s">
        <v>30</v>
      </c>
      <c r="H3" s="27" t="s">
        <v>31</v>
      </c>
      <c r="I3" s="28">
        <f>VLOOKUP($G3,$H13:$L24,I$1)</f>
        <v>9</v>
      </c>
      <c r="J3" s="28">
        <f>VLOOKUP($G3,$H13:$L24,J$1)</f>
        <v>15</v>
      </c>
      <c r="K3" s="28">
        <f>VLOOKUP($G3,$H13:$L24,K$1)</f>
        <v>9</v>
      </c>
      <c r="L3" s="28">
        <f>VLOOKUP($G3,$H13:$L24,L$1)</f>
        <v>9</v>
      </c>
      <c r="M3" s="29">
        <f>SUM(I3:L3)</f>
        <v>42</v>
      </c>
      <c r="N3" s="30"/>
      <c r="O3" s="31"/>
      <c r="P3" s="22">
        <v>2</v>
      </c>
      <c r="Q3" s="22">
        <f>Q2+1</f>
        <v>116</v>
      </c>
      <c r="R3" s="22">
        <f>R2+Q3+2</f>
        <v>235</v>
      </c>
      <c r="S3" s="22">
        <f>S2+Q3+6</f>
        <v>243</v>
      </c>
      <c r="T3" s="22">
        <f>(S2+R3)/2</f>
        <v>178</v>
      </c>
      <c r="V3" s="24">
        <v>2</v>
      </c>
      <c r="W3" s="24">
        <v>8</v>
      </c>
      <c r="Y3" s="24">
        <v>30</v>
      </c>
      <c r="Z3" s="24">
        <v>53</v>
      </c>
      <c r="AB3" s="25" t="s">
        <v>32</v>
      </c>
      <c r="AC3" s="12">
        <v>15</v>
      </c>
      <c r="AD3" s="12">
        <v>-5</v>
      </c>
      <c r="AE3" s="12">
        <v>0</v>
      </c>
      <c r="AF3" s="12">
        <v>2</v>
      </c>
      <c r="AG3" s="24">
        <v>1800000</v>
      </c>
      <c r="AI3" s="25" t="s">
        <v>33</v>
      </c>
      <c r="AJ3" s="12">
        <v>0</v>
      </c>
      <c r="AK3" s="12">
        <v>0</v>
      </c>
      <c r="AL3" s="12">
        <v>6</v>
      </c>
      <c r="AM3" s="12">
        <v>0</v>
      </c>
      <c r="AN3" s="24">
        <v>45000</v>
      </c>
      <c r="AP3" s="25" t="s">
        <v>34</v>
      </c>
      <c r="AQ3" s="12">
        <v>0</v>
      </c>
      <c r="AR3" s="12">
        <v>1</v>
      </c>
      <c r="AS3" s="12">
        <v>0</v>
      </c>
      <c r="AT3" s="12">
        <v>0</v>
      </c>
      <c r="AU3" s="24">
        <v>200</v>
      </c>
    </row>
    <row r="4" spans="1:47" ht="12.75">
      <c r="A4" s="3" t="s">
        <v>35</v>
      </c>
      <c r="B4" s="32">
        <f>VLOOKUP(B2,V2:W111,2)</f>
        <v>100047</v>
      </c>
      <c r="C4" s="33"/>
      <c r="D4" s="34"/>
      <c r="E4" s="35"/>
      <c r="F4" s="2"/>
      <c r="G4" s="18" t="s">
        <v>23</v>
      </c>
      <c r="H4" s="27" t="s">
        <v>36</v>
      </c>
      <c r="I4" s="28">
        <f>I5-I3</f>
        <v>0</v>
      </c>
      <c r="J4" s="28">
        <f>J5-J3</f>
        <v>80</v>
      </c>
      <c r="K4" s="28">
        <f>K5-K3</f>
        <v>11</v>
      </c>
      <c r="L4" s="28">
        <f>L5-L3</f>
        <v>0</v>
      </c>
      <c r="M4" s="29">
        <f>SUM(I4:L4)</f>
        <v>91</v>
      </c>
      <c r="N4" s="20"/>
      <c r="O4" s="21"/>
      <c r="P4" s="22">
        <v>3</v>
      </c>
      <c r="Q4" s="22">
        <f>Q3+1</f>
        <v>117</v>
      </c>
      <c r="R4" s="22">
        <f>R3+Q4+2</f>
        <v>354</v>
      </c>
      <c r="S4" s="22">
        <f>S3+Q4+6</f>
        <v>366</v>
      </c>
      <c r="T4" s="22">
        <f>(S3+R4)/2</f>
        <v>298.5</v>
      </c>
      <c r="V4" s="24">
        <v>3</v>
      </c>
      <c r="W4" s="24">
        <v>24</v>
      </c>
      <c r="Y4" s="24">
        <v>45</v>
      </c>
      <c r="Z4" s="24">
        <v>76</v>
      </c>
      <c r="AB4" s="25" t="s">
        <v>37</v>
      </c>
      <c r="AC4" s="12">
        <v>3</v>
      </c>
      <c r="AD4" s="12">
        <v>3</v>
      </c>
      <c r="AE4" s="12">
        <v>0</v>
      </c>
      <c r="AF4" s="12">
        <v>0</v>
      </c>
      <c r="AG4" s="24">
        <v>45000</v>
      </c>
      <c r="AI4" s="25" t="s">
        <v>38</v>
      </c>
      <c r="AJ4" s="12">
        <v>0</v>
      </c>
      <c r="AK4" s="12">
        <v>2</v>
      </c>
      <c r="AL4" s="12">
        <v>12</v>
      </c>
      <c r="AM4" s="12">
        <v>0</v>
      </c>
      <c r="AN4" s="24">
        <v>1780000</v>
      </c>
      <c r="AP4" s="25" t="s">
        <v>39</v>
      </c>
      <c r="AQ4" s="12">
        <v>0</v>
      </c>
      <c r="AR4" s="12">
        <v>6</v>
      </c>
      <c r="AS4" s="12">
        <v>0</v>
      </c>
      <c r="AT4" s="12">
        <v>0</v>
      </c>
      <c r="AU4" s="24">
        <v>1200000</v>
      </c>
    </row>
    <row r="5" spans="1:47" ht="12.75">
      <c r="A5" s="3" t="s">
        <v>40</v>
      </c>
      <c r="B5" s="32">
        <f>VLOOKUP(B3-1,P2:T16,4)+1</f>
        <v>1786</v>
      </c>
      <c r="C5" s="36" t="s">
        <v>41</v>
      </c>
      <c r="D5" s="37">
        <f>VLOOKUP(B3,P2:T16,3)</f>
        <v>1860</v>
      </c>
      <c r="E5" s="3" t="str">
        <f>"(約"&amp;INT((B5+D5)/2)&amp;")"</f>
        <v>(約1823)</v>
      </c>
      <c r="F5" s="2"/>
      <c r="G5" s="18" t="s">
        <v>23</v>
      </c>
      <c r="H5" s="27" t="s">
        <v>42</v>
      </c>
      <c r="I5" s="38">
        <v>9</v>
      </c>
      <c r="J5" s="38">
        <v>95</v>
      </c>
      <c r="K5" s="38">
        <v>20</v>
      </c>
      <c r="L5" s="38">
        <v>9</v>
      </c>
      <c r="M5" s="29">
        <f>SUM(I5:L5)</f>
        <v>133</v>
      </c>
      <c r="N5" s="39" t="s">
        <v>43</v>
      </c>
      <c r="O5" s="21"/>
      <c r="P5" s="22">
        <v>4</v>
      </c>
      <c r="Q5" s="22">
        <f>Q4+1</f>
        <v>118</v>
      </c>
      <c r="R5" s="22">
        <f>R4+Q5+2</f>
        <v>474</v>
      </c>
      <c r="S5" s="22">
        <f>S4+Q5+6</f>
        <v>490</v>
      </c>
      <c r="T5" s="22">
        <f>(S4+R5)/2</f>
        <v>420</v>
      </c>
      <c r="V5" s="24">
        <v>4</v>
      </c>
      <c r="W5" s="24">
        <v>48</v>
      </c>
      <c r="Y5" s="24">
        <v>60</v>
      </c>
      <c r="Z5" s="24">
        <v>98</v>
      </c>
      <c r="AB5" s="25" t="s">
        <v>44</v>
      </c>
      <c r="AC5" s="12">
        <v>12</v>
      </c>
      <c r="AD5" s="12">
        <v>-3</v>
      </c>
      <c r="AE5" s="12">
        <v>0</v>
      </c>
      <c r="AF5" s="12">
        <v>-6</v>
      </c>
      <c r="AG5" s="24">
        <v>35000</v>
      </c>
      <c r="AI5" s="25" t="s">
        <v>45</v>
      </c>
      <c r="AJ5" s="12">
        <v>0</v>
      </c>
      <c r="AK5" s="12">
        <v>0</v>
      </c>
      <c r="AL5" s="12">
        <v>18</v>
      </c>
      <c r="AM5" s="12">
        <v>0</v>
      </c>
      <c r="AN5" s="24">
        <v>2000000</v>
      </c>
      <c r="AP5" s="25" t="s">
        <v>46</v>
      </c>
      <c r="AQ5" s="12">
        <v>0</v>
      </c>
      <c r="AR5" s="12">
        <v>6</v>
      </c>
      <c r="AS5" s="12">
        <v>0</v>
      </c>
      <c r="AT5" s="12">
        <v>0</v>
      </c>
      <c r="AU5" s="24">
        <v>1200000</v>
      </c>
    </row>
    <row r="6" spans="1:47" ht="12.75">
      <c r="A6" s="3" t="s">
        <v>47</v>
      </c>
      <c r="B6" s="40">
        <f>B4-B5</f>
        <v>98261</v>
      </c>
      <c r="C6" s="36" t="s">
        <v>41</v>
      </c>
      <c r="D6" s="37">
        <f>B4-D5</f>
        <v>98187</v>
      </c>
      <c r="E6" s="3" t="str">
        <f>"(約"&amp;INT((B6+D6)/2)&amp;")"</f>
        <v>(約98224)</v>
      </c>
      <c r="F6" s="21"/>
      <c r="G6" s="26" t="s">
        <v>48</v>
      </c>
      <c r="H6" s="27" t="s">
        <v>49</v>
      </c>
      <c r="I6" s="28">
        <f>VLOOKUP($G6,$AB2:$AG80,I$1)</f>
        <v>20</v>
      </c>
      <c r="J6" s="28">
        <f>VLOOKUP($G6,$AB2:$AG80,J$1)</f>
        <v>-5</v>
      </c>
      <c r="K6" s="28">
        <f>VLOOKUP($G6,$AB2:$AG80,K$1)</f>
        <v>0</v>
      </c>
      <c r="L6" s="28">
        <f>VLOOKUP($G6,$AB2:$AG80,L$1)</f>
        <v>-10</v>
      </c>
      <c r="M6" s="29">
        <f>SUM(I6:L6)</f>
        <v>5</v>
      </c>
      <c r="N6" s="41">
        <f>VLOOKUP($G6,$AB2:$AG80,N$1)</f>
        <v>450000</v>
      </c>
      <c r="O6" s="42"/>
      <c r="P6" s="22">
        <v>5</v>
      </c>
      <c r="Q6" s="22">
        <f>Q5+1</f>
        <v>119</v>
      </c>
      <c r="R6" s="22">
        <f>R5+Q6+2</f>
        <v>595</v>
      </c>
      <c r="S6" s="22">
        <f>S5+Q6+6</f>
        <v>615</v>
      </c>
      <c r="T6" s="22">
        <f>(S5+R6)/2</f>
        <v>542.5</v>
      </c>
      <c r="V6" s="24">
        <v>5</v>
      </c>
      <c r="W6" s="24">
        <v>82</v>
      </c>
      <c r="Y6" s="24">
        <v>75</v>
      </c>
      <c r="Z6" s="24">
        <v>121</v>
      </c>
      <c r="AB6" s="25" t="s">
        <v>50</v>
      </c>
      <c r="AC6" s="12">
        <v>4</v>
      </c>
      <c r="AD6" s="12">
        <v>-2</v>
      </c>
      <c r="AE6" s="12">
        <v>0</v>
      </c>
      <c r="AF6" s="12">
        <v>0</v>
      </c>
      <c r="AG6" s="24">
        <v>5000</v>
      </c>
      <c r="AI6" s="25" t="s">
        <v>51</v>
      </c>
      <c r="AJ6" s="12">
        <v>0</v>
      </c>
      <c r="AK6" s="12">
        <v>-5</v>
      </c>
      <c r="AL6" s="12">
        <v>12</v>
      </c>
      <c r="AM6" s="12">
        <v>0</v>
      </c>
      <c r="AN6" s="24">
        <v>500000</v>
      </c>
      <c r="AP6" s="25" t="s">
        <v>52</v>
      </c>
      <c r="AQ6" s="12">
        <v>0</v>
      </c>
      <c r="AR6" s="12">
        <v>6</v>
      </c>
      <c r="AS6" s="12">
        <v>0</v>
      </c>
      <c r="AT6" s="12">
        <v>0</v>
      </c>
      <c r="AU6" s="24">
        <v>1200000</v>
      </c>
    </row>
    <row r="7" spans="1:47" ht="12.75">
      <c r="A7" s="21"/>
      <c r="B7" s="21"/>
      <c r="C7" s="31"/>
      <c r="D7" s="21"/>
      <c r="E7" s="21"/>
      <c r="F7" s="21"/>
      <c r="G7" s="43" t="s">
        <v>53</v>
      </c>
      <c r="H7" s="27" t="s">
        <v>54</v>
      </c>
      <c r="I7" s="28">
        <f>VLOOKUP($G7,$AI2:$AN80,I$1)</f>
        <v>0</v>
      </c>
      <c r="J7" s="28">
        <f>VLOOKUP($G7,$AI2:$AN80,J$1)</f>
        <v>0</v>
      </c>
      <c r="K7" s="28">
        <f>VLOOKUP($G7,$AI2:$AN80,K$1)</f>
        <v>15</v>
      </c>
      <c r="L7" s="28">
        <f>VLOOKUP($G7,$AI2:$AN80,L$1)</f>
        <v>-5</v>
      </c>
      <c r="M7" s="29">
        <f>SUM(I7:L7)</f>
        <v>10</v>
      </c>
      <c r="N7" s="41">
        <f>VLOOKUP($G7,$AI2:$AN80,N$1)</f>
        <v>600000</v>
      </c>
      <c r="O7" s="42"/>
      <c r="P7" s="22">
        <v>6</v>
      </c>
      <c r="Q7" s="22">
        <f>Q6+1</f>
        <v>120</v>
      </c>
      <c r="R7" s="22">
        <f>R6+Q7+2</f>
        <v>717</v>
      </c>
      <c r="S7" s="22">
        <f>S6+Q7+6</f>
        <v>741</v>
      </c>
      <c r="T7" s="22">
        <f>(S6+R7)/2</f>
        <v>666</v>
      </c>
      <c r="V7" s="24">
        <v>6</v>
      </c>
      <c r="W7" s="24">
        <v>126</v>
      </c>
      <c r="Y7" s="24">
        <v>90</v>
      </c>
      <c r="Z7" s="24">
        <v>143</v>
      </c>
      <c r="AB7" s="25" t="s">
        <v>55</v>
      </c>
      <c r="AC7" s="12">
        <v>14</v>
      </c>
      <c r="AD7" s="12">
        <v>0</v>
      </c>
      <c r="AE7" s="12">
        <v>2</v>
      </c>
      <c r="AF7" s="12">
        <v>20</v>
      </c>
      <c r="AG7" s="24">
        <v>10000000</v>
      </c>
      <c r="AI7" s="25" t="s">
        <v>56</v>
      </c>
      <c r="AJ7" s="12">
        <v>0</v>
      </c>
      <c r="AK7" s="12">
        <v>-3</v>
      </c>
      <c r="AL7" s="12">
        <v>8</v>
      </c>
      <c r="AM7" s="12">
        <v>0</v>
      </c>
      <c r="AN7" s="24">
        <v>42000</v>
      </c>
      <c r="AP7" s="25" t="s">
        <v>57</v>
      </c>
      <c r="AQ7" s="12">
        <v>0</v>
      </c>
      <c r="AR7" s="12">
        <v>6</v>
      </c>
      <c r="AS7" s="12">
        <v>0</v>
      </c>
      <c r="AT7" s="12">
        <v>0</v>
      </c>
      <c r="AU7" s="24">
        <v>1200000</v>
      </c>
    </row>
    <row r="8" spans="1:47" ht="12.75">
      <c r="A8" s="14" t="s">
        <v>58</v>
      </c>
      <c r="B8" s="14" t="s">
        <v>5</v>
      </c>
      <c r="C8" s="14" t="s">
        <v>59</v>
      </c>
      <c r="D8" s="44" t="s">
        <v>12</v>
      </c>
      <c r="E8" s="14" t="s">
        <v>60</v>
      </c>
      <c r="F8" s="45"/>
      <c r="G8" s="43" t="s">
        <v>61</v>
      </c>
      <c r="H8" s="27" t="s">
        <v>62</v>
      </c>
      <c r="I8" s="28">
        <f>VLOOKUP($G8,$AP2:$AU80,I$1)</f>
        <v>0</v>
      </c>
      <c r="J8" s="28">
        <f>VLOOKUP($G8,$AP2:$AU80,J$1)</f>
        <v>1</v>
      </c>
      <c r="K8" s="28">
        <f>VLOOKUP($G8,$AP2:$AU80,K$1)</f>
        <v>0</v>
      </c>
      <c r="L8" s="28">
        <f>VLOOKUP($G8,$AP2:$AU80,L$1)</f>
        <v>0</v>
      </c>
      <c r="M8" s="29">
        <f>SUM(I8:L8)</f>
        <v>1</v>
      </c>
      <c r="N8" s="41">
        <f>VLOOKUP($G8,$AP2:$AU80,N$1)</f>
        <v>28000</v>
      </c>
      <c r="O8" s="42"/>
      <c r="P8" s="22">
        <v>7</v>
      </c>
      <c r="Q8" s="22">
        <f>Q7+1</f>
        <v>121</v>
      </c>
      <c r="R8" s="22">
        <f>R7+Q8+2</f>
        <v>840</v>
      </c>
      <c r="S8" s="22">
        <f>S7+Q8+6</f>
        <v>868</v>
      </c>
      <c r="T8" s="22">
        <f>(S7+R8)/2</f>
        <v>790.5</v>
      </c>
      <c r="V8" s="24">
        <v>7</v>
      </c>
      <c r="W8" s="24">
        <v>181</v>
      </c>
      <c r="Y8" s="24">
        <v>99</v>
      </c>
      <c r="Z8" s="24">
        <v>157</v>
      </c>
      <c r="AB8" s="25" t="s">
        <v>63</v>
      </c>
      <c r="AC8" s="12">
        <v>3</v>
      </c>
      <c r="AD8" s="12">
        <v>-2</v>
      </c>
      <c r="AE8" s="12">
        <v>0</v>
      </c>
      <c r="AF8" s="12">
        <v>0</v>
      </c>
      <c r="AG8" s="24">
        <v>200</v>
      </c>
      <c r="AI8" s="25" t="s">
        <v>64</v>
      </c>
      <c r="AJ8" s="12">
        <v>0</v>
      </c>
      <c r="AK8" s="12">
        <v>0</v>
      </c>
      <c r="AL8" s="12">
        <v>3</v>
      </c>
      <c r="AM8" s="12">
        <v>3</v>
      </c>
      <c r="AN8" s="24">
        <v>45000</v>
      </c>
      <c r="AP8" s="25" t="s">
        <v>65</v>
      </c>
      <c r="AQ8" s="12">
        <v>0</v>
      </c>
      <c r="AR8" s="12">
        <v>2</v>
      </c>
      <c r="AS8" s="12">
        <v>0</v>
      </c>
      <c r="AT8" s="12">
        <v>0</v>
      </c>
      <c r="AU8" s="24">
        <v>5000</v>
      </c>
    </row>
    <row r="9" spans="1:47" ht="12.75">
      <c r="A9" s="14" t="s">
        <v>66</v>
      </c>
      <c r="B9" s="14">
        <v>15</v>
      </c>
      <c r="C9" s="14" t="s">
        <v>67</v>
      </c>
      <c r="D9" s="44" t="s">
        <v>68</v>
      </c>
      <c r="E9" s="44" t="s">
        <v>69</v>
      </c>
      <c r="F9" s="45"/>
      <c r="G9" s="46" t="str">
        <f>"レベル＝"&amp;M4+1</f>
        <v>レベル＝92</v>
      </c>
      <c r="H9" s="27" t="s">
        <v>24</v>
      </c>
      <c r="I9" s="47">
        <f>IF(SUM(I5:I8)&gt;0,SUM(I5:I8),0)</f>
        <v>29</v>
      </c>
      <c r="J9" s="47">
        <f>IF(SUM(J5:J8)&gt;0,SUM(J5:J8),0)</f>
        <v>91</v>
      </c>
      <c r="K9" s="47">
        <f>IF(SUM(K5:K8)&gt;0,SUM(K5:K8),0)</f>
        <v>35</v>
      </c>
      <c r="L9" s="47">
        <f>IF(SUM(L5:L8)&gt;0,SUM(L5:L8),0)</f>
        <v>0</v>
      </c>
      <c r="M9" s="29">
        <f>SUM(I9:L9)</f>
        <v>155</v>
      </c>
      <c r="N9" s="48" t="s">
        <v>70</v>
      </c>
      <c r="O9" s="21"/>
      <c r="P9" s="22">
        <v>8</v>
      </c>
      <c r="Q9" s="22">
        <f>Q8+1</f>
        <v>122</v>
      </c>
      <c r="R9" s="22">
        <f>R8+Q9+2</f>
        <v>964</v>
      </c>
      <c r="S9" s="22">
        <f>S8+Q9+6</f>
        <v>996</v>
      </c>
      <c r="T9" s="22">
        <f>(S8+R9)/2</f>
        <v>916</v>
      </c>
      <c r="V9" s="24">
        <v>8</v>
      </c>
      <c r="W9" s="24">
        <v>249</v>
      </c>
      <c r="Y9" s="24">
        <v>115</v>
      </c>
      <c r="Z9" s="24">
        <v>181</v>
      </c>
      <c r="AB9" s="25" t="s">
        <v>71</v>
      </c>
      <c r="AC9" s="12">
        <v>4</v>
      </c>
      <c r="AD9" s="12">
        <v>0</v>
      </c>
      <c r="AE9" s="12">
        <v>0</v>
      </c>
      <c r="AF9" s="12">
        <v>2</v>
      </c>
      <c r="AG9" s="24">
        <v>13600</v>
      </c>
      <c r="AI9" s="25" t="s">
        <v>72</v>
      </c>
      <c r="AJ9" s="12">
        <v>-4</v>
      </c>
      <c r="AK9" s="12">
        <v>4</v>
      </c>
      <c r="AL9" s="12">
        <v>4</v>
      </c>
      <c r="AM9" s="12">
        <v>4</v>
      </c>
      <c r="AN9" s="24">
        <v>189000</v>
      </c>
      <c r="AP9" s="25" t="s">
        <v>73</v>
      </c>
      <c r="AQ9" s="12">
        <v>0</v>
      </c>
      <c r="AR9" s="12">
        <v>2</v>
      </c>
      <c r="AS9" s="12">
        <v>20</v>
      </c>
      <c r="AT9" s="12">
        <v>0</v>
      </c>
      <c r="AU9" s="24">
        <v>1750000</v>
      </c>
    </row>
    <row r="10" spans="1:47" ht="12.75">
      <c r="A10" s="14" t="s">
        <v>74</v>
      </c>
      <c r="B10" s="14">
        <v>30</v>
      </c>
      <c r="C10" s="49" t="s">
        <v>75</v>
      </c>
      <c r="D10" s="44" t="s">
        <v>76</v>
      </c>
      <c r="E10" s="44" t="s">
        <v>77</v>
      </c>
      <c r="F10" s="45"/>
      <c r="G10" s="50"/>
      <c r="H10" s="51"/>
      <c r="I10" s="52" t="s">
        <v>78</v>
      </c>
      <c r="J10" s="53">
        <f>J9*2+M4+1</f>
        <v>274</v>
      </c>
      <c r="K10" s="52" t="s">
        <v>12</v>
      </c>
      <c r="L10" s="53">
        <f>K9*3+M4*2+2</f>
        <v>289</v>
      </c>
      <c r="M10" s="54"/>
      <c r="N10" s="41">
        <f>SUM(N6:N8)</f>
        <v>1078000</v>
      </c>
      <c r="O10" s="55"/>
      <c r="P10" s="22">
        <v>9</v>
      </c>
      <c r="Q10" s="22">
        <f>Q9+1</f>
        <v>123</v>
      </c>
      <c r="R10" s="22">
        <f>R9+Q10+2</f>
        <v>1089</v>
      </c>
      <c r="S10" s="22">
        <f>S9+Q10+6</f>
        <v>1125</v>
      </c>
      <c r="T10" s="22">
        <f>(S9+R10)/2</f>
        <v>1042.5</v>
      </c>
      <c r="V10" s="24">
        <v>9</v>
      </c>
      <c r="W10" s="24">
        <v>330</v>
      </c>
      <c r="Y10" s="24">
        <v>130</v>
      </c>
      <c r="Z10" s="24">
        <v>203</v>
      </c>
      <c r="AB10" s="25" t="s">
        <v>79</v>
      </c>
      <c r="AC10" s="12">
        <v>0</v>
      </c>
      <c r="AD10" s="12">
        <v>0</v>
      </c>
      <c r="AE10" s="12">
        <v>0</v>
      </c>
      <c r="AF10" s="12">
        <v>0</v>
      </c>
      <c r="AG10" s="24">
        <v>4200000</v>
      </c>
      <c r="AI10" s="25" t="s">
        <v>80</v>
      </c>
      <c r="AJ10" s="12">
        <v>-5</v>
      </c>
      <c r="AK10" s="12">
        <v>5</v>
      </c>
      <c r="AL10" s="12">
        <v>5</v>
      </c>
      <c r="AM10" s="12">
        <v>5</v>
      </c>
      <c r="AN10" s="24">
        <v>600000</v>
      </c>
      <c r="AP10" s="25" t="s">
        <v>81</v>
      </c>
      <c r="AQ10" s="12">
        <v>0</v>
      </c>
      <c r="AR10" s="12">
        <v>1</v>
      </c>
      <c r="AS10" s="12">
        <v>0</v>
      </c>
      <c r="AT10" s="12">
        <v>0</v>
      </c>
      <c r="AU10" s="24">
        <v>200</v>
      </c>
    </row>
    <row r="11" spans="1:47" ht="12.75">
      <c r="A11" s="14" t="s">
        <v>82</v>
      </c>
      <c r="B11" s="14">
        <v>45</v>
      </c>
      <c r="C11" s="56" t="s">
        <v>83</v>
      </c>
      <c r="D11" s="44" t="s">
        <v>84</v>
      </c>
      <c r="E11" s="44" t="s">
        <v>85</v>
      </c>
      <c r="F11" s="45"/>
      <c r="G11" s="55"/>
      <c r="H11" s="55"/>
      <c r="I11" s="55"/>
      <c r="J11" s="55"/>
      <c r="K11" s="55"/>
      <c r="L11" s="55"/>
      <c r="M11" s="55"/>
      <c r="N11" s="55"/>
      <c r="O11" s="55"/>
      <c r="P11" s="22">
        <v>10</v>
      </c>
      <c r="Q11" s="22">
        <f>Q10+1</f>
        <v>124</v>
      </c>
      <c r="R11" s="22">
        <f>R10+Q11+2</f>
        <v>1215</v>
      </c>
      <c r="S11" s="22">
        <f>S10+Q11+6</f>
        <v>1255</v>
      </c>
      <c r="T11" s="22">
        <f>(S10+R11)/2</f>
        <v>1170</v>
      </c>
      <c r="V11" s="24">
        <v>10</v>
      </c>
      <c r="W11" s="24">
        <v>425</v>
      </c>
      <c r="Y11" s="24">
        <v>145</v>
      </c>
      <c r="Z11" s="24">
        <v>226</v>
      </c>
      <c r="AB11" s="25" t="s">
        <v>86</v>
      </c>
      <c r="AC11" s="12">
        <v>8</v>
      </c>
      <c r="AD11" s="12">
        <v>-4</v>
      </c>
      <c r="AE11" s="12">
        <v>0</v>
      </c>
      <c r="AF11" s="12">
        <v>0</v>
      </c>
      <c r="AG11" s="24">
        <v>150000</v>
      </c>
      <c r="AI11" s="25" t="s">
        <v>87</v>
      </c>
      <c r="AJ11" s="12">
        <v>0</v>
      </c>
      <c r="AK11" s="12">
        <v>0</v>
      </c>
      <c r="AL11" s="12">
        <v>2</v>
      </c>
      <c r="AM11" s="12">
        <v>0</v>
      </c>
      <c r="AN11" s="24">
        <v>300</v>
      </c>
      <c r="AP11" s="25" t="s">
        <v>88</v>
      </c>
      <c r="AQ11" s="12">
        <v>0</v>
      </c>
      <c r="AR11" s="12">
        <v>-20</v>
      </c>
      <c r="AS11" s="12">
        <v>0</v>
      </c>
      <c r="AT11" s="12">
        <v>0</v>
      </c>
      <c r="AU11" s="24">
        <v>3000000</v>
      </c>
    </row>
    <row r="12" spans="1:47" ht="12.75">
      <c r="A12" s="14" t="s">
        <v>89</v>
      </c>
      <c r="B12" s="14">
        <v>60</v>
      </c>
      <c r="C12" s="56" t="s">
        <v>83</v>
      </c>
      <c r="D12" s="44" t="s">
        <v>90</v>
      </c>
      <c r="E12" s="44" t="s">
        <v>91</v>
      </c>
      <c r="F12" s="45"/>
      <c r="G12" s="55"/>
      <c r="H12" s="14" t="s">
        <v>92</v>
      </c>
      <c r="I12" s="14" t="s">
        <v>14</v>
      </c>
      <c r="J12" s="14" t="s">
        <v>15</v>
      </c>
      <c r="K12" s="14" t="s">
        <v>16</v>
      </c>
      <c r="L12" s="14" t="s">
        <v>17</v>
      </c>
      <c r="M12" s="55"/>
      <c r="N12" s="55"/>
      <c r="O12" s="55"/>
      <c r="P12" s="22">
        <v>11</v>
      </c>
      <c r="Q12" s="22">
        <f>Q11+1</f>
        <v>125</v>
      </c>
      <c r="R12" s="22">
        <f>R11+Q12+2</f>
        <v>1342</v>
      </c>
      <c r="S12" s="22">
        <f>S11+Q12+6</f>
        <v>1386</v>
      </c>
      <c r="T12" s="22">
        <f>(S11+R12)/2</f>
        <v>1298.5</v>
      </c>
      <c r="V12" s="24">
        <v>11</v>
      </c>
      <c r="W12" s="24">
        <v>534</v>
      </c>
      <c r="Y12" s="24">
        <v>160</v>
      </c>
      <c r="Z12" s="24">
        <v>248</v>
      </c>
      <c r="AB12" s="25" t="s">
        <v>93</v>
      </c>
      <c r="AC12" s="12">
        <v>2</v>
      </c>
      <c r="AD12" s="12">
        <v>-1</v>
      </c>
      <c r="AE12" s="12">
        <v>0</v>
      </c>
      <c r="AF12" s="12">
        <v>0</v>
      </c>
      <c r="AG12" s="24">
        <v>200</v>
      </c>
      <c r="AI12" s="25" t="s">
        <v>94</v>
      </c>
      <c r="AJ12" s="12">
        <v>0</v>
      </c>
      <c r="AK12" s="12">
        <v>0</v>
      </c>
      <c r="AL12" s="12">
        <v>2</v>
      </c>
      <c r="AM12" s="12">
        <v>2</v>
      </c>
      <c r="AN12" s="24">
        <v>6800</v>
      </c>
      <c r="AP12" s="25" t="s">
        <v>95</v>
      </c>
      <c r="AQ12" s="12">
        <v>6</v>
      </c>
      <c r="AR12" s="12">
        <v>0</v>
      </c>
      <c r="AS12" s="12">
        <v>3</v>
      </c>
      <c r="AT12" s="12">
        <v>0</v>
      </c>
      <c r="AU12" s="24">
        <v>35000</v>
      </c>
    </row>
    <row r="13" spans="1:47" ht="12.75">
      <c r="A13" s="14" t="s">
        <v>96</v>
      </c>
      <c r="B13" s="14">
        <v>75</v>
      </c>
      <c r="C13" s="57" t="s">
        <v>97</v>
      </c>
      <c r="D13" s="44" t="s">
        <v>98</v>
      </c>
      <c r="E13" s="44" t="s">
        <v>99</v>
      </c>
      <c r="F13" s="45"/>
      <c r="G13" s="55"/>
      <c r="H13" s="14" t="s">
        <v>100</v>
      </c>
      <c r="I13" s="14">
        <v>7</v>
      </c>
      <c r="J13" s="14">
        <v>11</v>
      </c>
      <c r="K13" s="14">
        <v>7</v>
      </c>
      <c r="L13" s="14">
        <v>7</v>
      </c>
      <c r="M13" s="55"/>
      <c r="N13" s="55"/>
      <c r="O13" s="55"/>
      <c r="P13" s="22">
        <v>12</v>
      </c>
      <c r="Q13" s="22">
        <f>Q12+1</f>
        <v>126</v>
      </c>
      <c r="R13" s="22">
        <f>R12+Q13+2</f>
        <v>1470</v>
      </c>
      <c r="S13" s="22">
        <f>S12+Q13+6</f>
        <v>1518</v>
      </c>
      <c r="T13" s="22">
        <f>(S12+R13)/2</f>
        <v>1428</v>
      </c>
      <c r="V13" s="24">
        <v>12</v>
      </c>
      <c r="W13" s="24">
        <v>659</v>
      </c>
      <c r="Y13" s="24">
        <v>175</v>
      </c>
      <c r="Z13" s="24">
        <v>271</v>
      </c>
      <c r="AB13" s="25" t="s">
        <v>101</v>
      </c>
      <c r="AC13" s="12">
        <v>2</v>
      </c>
      <c r="AD13" s="12">
        <v>0</v>
      </c>
      <c r="AE13" s="12">
        <v>0</v>
      </c>
      <c r="AF13" s="12">
        <v>1</v>
      </c>
      <c r="AG13" s="24">
        <v>1200</v>
      </c>
      <c r="AI13" s="25" t="s">
        <v>102</v>
      </c>
      <c r="AJ13" s="12">
        <v>0</v>
      </c>
      <c r="AK13" s="12">
        <v>0</v>
      </c>
      <c r="AL13" s="12">
        <v>9</v>
      </c>
      <c r="AM13" s="12">
        <v>-3</v>
      </c>
      <c r="AN13" s="24">
        <v>45000</v>
      </c>
      <c r="AP13" s="25" t="s">
        <v>103</v>
      </c>
      <c r="AQ13" s="12">
        <v>0</v>
      </c>
      <c r="AR13" s="12">
        <v>0</v>
      </c>
      <c r="AS13" s="12">
        <v>0</v>
      </c>
      <c r="AT13" s="12">
        <v>6</v>
      </c>
      <c r="AU13" s="24">
        <v>45000</v>
      </c>
    </row>
    <row r="14" spans="1:47" ht="12.75">
      <c r="A14" s="14" t="s">
        <v>104</v>
      </c>
      <c r="B14" s="14">
        <v>90</v>
      </c>
      <c r="C14" s="58" t="s">
        <v>105</v>
      </c>
      <c r="D14" s="44" t="s">
        <v>106</v>
      </c>
      <c r="E14" s="44" t="s">
        <v>107</v>
      </c>
      <c r="F14" s="45"/>
      <c r="G14" s="55"/>
      <c r="H14" s="14" t="s">
        <v>108</v>
      </c>
      <c r="I14" s="14">
        <v>5</v>
      </c>
      <c r="J14" s="14">
        <v>5</v>
      </c>
      <c r="K14" s="14">
        <v>7</v>
      </c>
      <c r="L14" s="14">
        <v>5</v>
      </c>
      <c r="M14" s="55"/>
      <c r="N14" s="55"/>
      <c r="O14" s="55"/>
      <c r="P14" s="22">
        <v>13</v>
      </c>
      <c r="Q14" s="22">
        <f>Q13+1</f>
        <v>127</v>
      </c>
      <c r="R14" s="22">
        <f>R13+Q14+2</f>
        <v>1599</v>
      </c>
      <c r="S14" s="22">
        <f>S13+Q14+6</f>
        <v>1651</v>
      </c>
      <c r="T14" s="22">
        <f>(S13+R14)/2</f>
        <v>1558.5</v>
      </c>
      <c r="V14" s="24">
        <v>13</v>
      </c>
      <c r="W14" s="24">
        <v>800</v>
      </c>
      <c r="AB14" s="25" t="s">
        <v>109</v>
      </c>
      <c r="AC14" s="12">
        <v>4</v>
      </c>
      <c r="AD14" s="12">
        <v>0</v>
      </c>
      <c r="AE14" s="12">
        <v>0</v>
      </c>
      <c r="AF14" s="12">
        <v>0</v>
      </c>
      <c r="AG14" s="24">
        <v>6000</v>
      </c>
      <c r="AI14" s="25" t="s">
        <v>110</v>
      </c>
      <c r="AJ14" s="12">
        <v>0</v>
      </c>
      <c r="AK14" s="12">
        <v>0</v>
      </c>
      <c r="AL14" s="12">
        <v>3</v>
      </c>
      <c r="AM14" s="12">
        <v>-1</v>
      </c>
      <c r="AN14" s="24">
        <v>300</v>
      </c>
      <c r="AP14" s="25" t="s">
        <v>111</v>
      </c>
      <c r="AQ14" s="12">
        <v>0</v>
      </c>
      <c r="AR14" s="12">
        <v>0</v>
      </c>
      <c r="AS14" s="12">
        <v>0</v>
      </c>
      <c r="AT14" s="12">
        <v>8</v>
      </c>
      <c r="AU14" s="24">
        <v>188000</v>
      </c>
    </row>
    <row r="15" spans="1:47" ht="12.75">
      <c r="A15" s="14" t="s">
        <v>112</v>
      </c>
      <c r="B15" s="14">
        <v>99</v>
      </c>
      <c r="C15" s="14" t="s">
        <v>67</v>
      </c>
      <c r="D15" s="14">
        <v>608</v>
      </c>
      <c r="E15" s="44" t="s">
        <v>113</v>
      </c>
      <c r="F15" s="45"/>
      <c r="G15" s="55"/>
      <c r="H15" s="14" t="s">
        <v>114</v>
      </c>
      <c r="I15" s="14">
        <v>7</v>
      </c>
      <c r="J15" s="14">
        <v>5</v>
      </c>
      <c r="K15" s="14">
        <v>5</v>
      </c>
      <c r="L15" s="14">
        <v>5</v>
      </c>
      <c r="M15" s="55"/>
      <c r="N15" s="55"/>
      <c r="O15" s="55"/>
      <c r="P15" s="22">
        <v>14</v>
      </c>
      <c r="Q15" s="22">
        <f>Q14+1</f>
        <v>128</v>
      </c>
      <c r="R15" s="22">
        <f>R14+Q15+2</f>
        <v>1729</v>
      </c>
      <c r="S15" s="22">
        <f>S14+Q15+6</f>
        <v>1785</v>
      </c>
      <c r="T15" s="22">
        <f>(S14+R15)/2</f>
        <v>1690</v>
      </c>
      <c r="V15" s="24">
        <v>14</v>
      </c>
      <c r="W15" s="24">
        <v>957</v>
      </c>
      <c r="AB15" s="25" t="s">
        <v>115</v>
      </c>
      <c r="AC15" s="12">
        <v>8</v>
      </c>
      <c r="AD15" s="12">
        <v>0</v>
      </c>
      <c r="AE15" s="12">
        <v>0</v>
      </c>
      <c r="AF15" s="12">
        <v>0</v>
      </c>
      <c r="AG15" s="24">
        <v>160000</v>
      </c>
      <c r="AI15" s="25" t="s">
        <v>116</v>
      </c>
      <c r="AJ15" s="12">
        <v>0</v>
      </c>
      <c r="AK15" s="12">
        <v>0</v>
      </c>
      <c r="AL15" s="12">
        <v>1</v>
      </c>
      <c r="AM15" s="12">
        <v>1</v>
      </c>
      <c r="AN15" s="24">
        <v>300</v>
      </c>
      <c r="AP15" s="25" t="s">
        <v>117</v>
      </c>
      <c r="AQ15" s="12">
        <v>0</v>
      </c>
      <c r="AR15" s="12">
        <v>2</v>
      </c>
      <c r="AS15" s="12">
        <v>0</v>
      </c>
      <c r="AT15" s="12">
        <v>0</v>
      </c>
      <c r="AU15" s="24">
        <v>5000</v>
      </c>
    </row>
    <row r="16" spans="1:47" ht="12.75">
      <c r="A16" s="14" t="s">
        <v>118</v>
      </c>
      <c r="B16" s="14">
        <v>115</v>
      </c>
      <c r="C16" s="44" t="s">
        <v>119</v>
      </c>
      <c r="D16" s="44" t="s">
        <v>120</v>
      </c>
      <c r="E16" s="44" t="s">
        <v>121</v>
      </c>
      <c r="F16" s="45"/>
      <c r="G16" s="55"/>
      <c r="H16" s="14" t="s">
        <v>122</v>
      </c>
      <c r="I16" s="14">
        <v>5</v>
      </c>
      <c r="J16" s="14">
        <v>7</v>
      </c>
      <c r="K16" s="14">
        <v>5</v>
      </c>
      <c r="L16" s="14">
        <v>5</v>
      </c>
      <c r="M16" s="55"/>
      <c r="N16" s="55"/>
      <c r="O16" s="55"/>
      <c r="P16" s="22">
        <v>15</v>
      </c>
      <c r="Q16" s="22">
        <f>Q15+1</f>
        <v>129</v>
      </c>
      <c r="R16" s="22">
        <f>R15+Q16+2</f>
        <v>1860</v>
      </c>
      <c r="S16" s="22"/>
      <c r="T16" s="22">
        <f>(S15+R16)/2</f>
        <v>1822.5</v>
      </c>
      <c r="V16" s="24">
        <v>15</v>
      </c>
      <c r="W16" s="24">
        <v>1131</v>
      </c>
      <c r="AB16" s="25" t="s">
        <v>123</v>
      </c>
      <c r="AC16" s="12">
        <v>6</v>
      </c>
      <c r="AD16" s="12">
        <v>-4</v>
      </c>
      <c r="AE16" s="12">
        <v>0</v>
      </c>
      <c r="AF16" s="12">
        <v>0</v>
      </c>
      <c r="AG16" s="24">
        <v>5000</v>
      </c>
      <c r="AI16" s="25" t="s">
        <v>124</v>
      </c>
      <c r="AJ16" s="12">
        <v>-2</v>
      </c>
      <c r="AK16" s="12">
        <v>2</v>
      </c>
      <c r="AL16" s="12">
        <v>2</v>
      </c>
      <c r="AM16" s="12">
        <v>2</v>
      </c>
      <c r="AN16" s="24">
        <v>7000</v>
      </c>
      <c r="AP16" s="25" t="s">
        <v>125</v>
      </c>
      <c r="AQ16" s="12">
        <v>0</v>
      </c>
      <c r="AR16" s="12">
        <v>-20</v>
      </c>
      <c r="AS16" s="12">
        <v>0</v>
      </c>
      <c r="AT16" s="12">
        <v>0</v>
      </c>
      <c r="AU16" s="24">
        <v>3000000</v>
      </c>
    </row>
    <row r="17" spans="1:47" ht="12.75">
      <c r="A17" s="14" t="s">
        <v>126</v>
      </c>
      <c r="B17" s="14">
        <v>130</v>
      </c>
      <c r="C17" s="44" t="s">
        <v>127</v>
      </c>
      <c r="D17" s="44" t="s">
        <v>128</v>
      </c>
      <c r="E17" s="44" t="s">
        <v>129</v>
      </c>
      <c r="F17" s="45"/>
      <c r="G17" s="55"/>
      <c r="H17" s="14" t="s">
        <v>130</v>
      </c>
      <c r="I17" s="14">
        <v>7</v>
      </c>
      <c r="J17" s="14">
        <v>7</v>
      </c>
      <c r="K17" s="14">
        <v>11</v>
      </c>
      <c r="L17" s="14">
        <v>7</v>
      </c>
      <c r="M17" s="55"/>
      <c r="N17" s="55"/>
      <c r="O17" s="55"/>
      <c r="R17" s="21"/>
      <c r="S17" s="21"/>
      <c r="V17" s="24">
        <v>16</v>
      </c>
      <c r="W17" s="24">
        <v>1323</v>
      </c>
      <c r="AB17" s="25" t="s">
        <v>131</v>
      </c>
      <c r="AC17" s="12">
        <v>12</v>
      </c>
      <c r="AD17" s="12">
        <v>-8</v>
      </c>
      <c r="AE17" s="12">
        <v>0</v>
      </c>
      <c r="AF17" s="12">
        <v>0</v>
      </c>
      <c r="AG17" s="24">
        <v>150000</v>
      </c>
      <c r="AI17" s="25" t="s">
        <v>132</v>
      </c>
      <c r="AJ17" s="12">
        <v>-1</v>
      </c>
      <c r="AK17" s="12">
        <v>1</v>
      </c>
      <c r="AL17" s="12">
        <v>1</v>
      </c>
      <c r="AM17" s="12">
        <v>1</v>
      </c>
      <c r="AN17" s="24">
        <v>300</v>
      </c>
      <c r="AP17" s="25" t="s">
        <v>133</v>
      </c>
      <c r="AQ17" s="12">
        <v>0</v>
      </c>
      <c r="AR17" s="12">
        <v>1</v>
      </c>
      <c r="AS17" s="12">
        <v>0</v>
      </c>
      <c r="AT17" s="12">
        <v>0</v>
      </c>
      <c r="AU17" s="24">
        <v>200</v>
      </c>
    </row>
    <row r="18" spans="1:47" ht="12.75">
      <c r="A18" s="14" t="s">
        <v>134</v>
      </c>
      <c r="B18" s="14">
        <v>145</v>
      </c>
      <c r="C18" s="14" t="s">
        <v>135</v>
      </c>
      <c r="D18" s="14" t="s">
        <v>136</v>
      </c>
      <c r="E18" s="14" t="s">
        <v>135</v>
      </c>
      <c r="F18" s="45"/>
      <c r="G18" s="55"/>
      <c r="H18" s="14" t="s">
        <v>137</v>
      </c>
      <c r="I18" s="14">
        <v>7</v>
      </c>
      <c r="J18" s="14">
        <v>7</v>
      </c>
      <c r="K18" s="14">
        <v>7</v>
      </c>
      <c r="L18" s="14">
        <v>11</v>
      </c>
      <c r="M18" s="55"/>
      <c r="N18" s="55"/>
      <c r="O18" s="55"/>
      <c r="R18" s="21"/>
      <c r="S18" s="21"/>
      <c r="V18" s="24">
        <v>17</v>
      </c>
      <c r="W18" s="24">
        <v>1534</v>
      </c>
      <c r="AB18" s="25" t="s">
        <v>138</v>
      </c>
      <c r="AC18" s="12">
        <v>8</v>
      </c>
      <c r="AD18" s="12">
        <v>-2</v>
      </c>
      <c r="AE18" s="12">
        <v>0</v>
      </c>
      <c r="AF18" s="12">
        <v>-4</v>
      </c>
      <c r="AG18" s="24">
        <v>5000</v>
      </c>
      <c r="AI18" s="25" t="s">
        <v>139</v>
      </c>
      <c r="AJ18" s="12">
        <v>0</v>
      </c>
      <c r="AK18" s="12">
        <v>4</v>
      </c>
      <c r="AL18" s="12">
        <v>4</v>
      </c>
      <c r="AM18" s="12">
        <v>0</v>
      </c>
      <c r="AN18" s="24">
        <v>188000</v>
      </c>
      <c r="AP18" s="25" t="s">
        <v>140</v>
      </c>
      <c r="AQ18" s="12">
        <v>5</v>
      </c>
      <c r="AR18" s="12">
        <v>10</v>
      </c>
      <c r="AS18" s="12">
        <v>5</v>
      </c>
      <c r="AT18" s="12">
        <v>5</v>
      </c>
      <c r="AU18" s="24">
        <v>3000000</v>
      </c>
    </row>
    <row r="19" spans="1:47" ht="12.75">
      <c r="A19" s="14" t="s">
        <v>135</v>
      </c>
      <c r="B19" s="14"/>
      <c r="C19" s="14"/>
      <c r="D19" s="14"/>
      <c r="E19" s="14"/>
      <c r="F19" s="59"/>
      <c r="G19" s="55"/>
      <c r="H19" s="14" t="s">
        <v>141</v>
      </c>
      <c r="I19" s="14">
        <v>11</v>
      </c>
      <c r="J19" s="14">
        <v>7</v>
      </c>
      <c r="K19" s="14">
        <v>7</v>
      </c>
      <c r="L19" s="14">
        <v>7</v>
      </c>
      <c r="M19" s="55"/>
      <c r="N19" s="60"/>
      <c r="O19" s="61"/>
      <c r="R19" s="21"/>
      <c r="S19" s="21"/>
      <c r="V19" s="24">
        <v>18</v>
      </c>
      <c r="W19" s="24">
        <v>1763</v>
      </c>
      <c r="AB19" s="25" t="s">
        <v>142</v>
      </c>
      <c r="AC19" s="12">
        <v>1</v>
      </c>
      <c r="AD19" s="12">
        <v>1</v>
      </c>
      <c r="AE19" s="12">
        <v>0</v>
      </c>
      <c r="AF19" s="12">
        <v>0</v>
      </c>
      <c r="AG19" s="24">
        <v>300</v>
      </c>
      <c r="AI19" s="25" t="s">
        <v>143</v>
      </c>
      <c r="AJ19" s="12">
        <v>0</v>
      </c>
      <c r="AK19" s="12">
        <v>7</v>
      </c>
      <c r="AL19" s="12">
        <v>7</v>
      </c>
      <c r="AM19" s="12">
        <v>7</v>
      </c>
      <c r="AN19" s="24">
        <v>6000000</v>
      </c>
      <c r="AP19" s="25" t="s">
        <v>144</v>
      </c>
      <c r="AQ19" s="12">
        <v>5</v>
      </c>
      <c r="AR19" s="12">
        <v>10</v>
      </c>
      <c r="AS19" s="12">
        <v>5</v>
      </c>
      <c r="AT19" s="12">
        <v>5</v>
      </c>
      <c r="AU19" s="24">
        <v>3000000</v>
      </c>
    </row>
    <row r="20" spans="1:47" ht="12.75">
      <c r="A20" s="21"/>
      <c r="B20" s="21"/>
      <c r="C20" s="31"/>
      <c r="D20" s="21"/>
      <c r="E20" s="21"/>
      <c r="F20" s="21"/>
      <c r="G20" s="61"/>
      <c r="H20" s="14" t="s">
        <v>145</v>
      </c>
      <c r="I20" s="14">
        <v>15</v>
      </c>
      <c r="J20" s="14">
        <v>9</v>
      </c>
      <c r="K20" s="14">
        <v>9</v>
      </c>
      <c r="L20" s="14">
        <v>9</v>
      </c>
      <c r="M20" s="61"/>
      <c r="N20" s="21"/>
      <c r="O20" s="21"/>
      <c r="R20" s="21"/>
      <c r="S20" s="21"/>
      <c r="V20" s="24">
        <v>19</v>
      </c>
      <c r="W20" s="24">
        <v>2011</v>
      </c>
      <c r="AB20" s="25" t="s">
        <v>146</v>
      </c>
      <c r="AC20" s="12">
        <v>0</v>
      </c>
      <c r="AD20" s="12">
        <v>0</v>
      </c>
      <c r="AE20" s="12">
        <v>0</v>
      </c>
      <c r="AF20" s="12">
        <v>0</v>
      </c>
      <c r="AG20" s="24">
        <v>6000000</v>
      </c>
      <c r="AI20" s="25" t="s">
        <v>147</v>
      </c>
      <c r="AJ20" s="12">
        <v>-5</v>
      </c>
      <c r="AK20" s="12">
        <v>6</v>
      </c>
      <c r="AL20" s="12">
        <v>6</v>
      </c>
      <c r="AM20" s="12">
        <v>6</v>
      </c>
      <c r="AN20" s="24">
        <v>1700000</v>
      </c>
      <c r="AP20" s="25" t="s">
        <v>148</v>
      </c>
      <c r="AQ20" s="12">
        <v>0</v>
      </c>
      <c r="AR20" s="12">
        <v>3</v>
      </c>
      <c r="AS20" s="12">
        <v>0</v>
      </c>
      <c r="AT20" s="12">
        <v>0</v>
      </c>
      <c r="AU20" s="24">
        <v>980000</v>
      </c>
    </row>
    <row r="21" spans="1:47" ht="12.75">
      <c r="A21" s="21"/>
      <c r="B21" s="21"/>
      <c r="C21" s="31"/>
      <c r="D21" s="21"/>
      <c r="E21" s="21"/>
      <c r="F21" s="21"/>
      <c r="G21" s="21"/>
      <c r="H21" s="14" t="s">
        <v>149</v>
      </c>
      <c r="I21" s="14">
        <v>9</v>
      </c>
      <c r="J21" s="14">
        <v>9</v>
      </c>
      <c r="K21" s="14">
        <v>9</v>
      </c>
      <c r="L21" s="14">
        <v>15</v>
      </c>
      <c r="M21" s="21"/>
      <c r="N21" s="21"/>
      <c r="O21" s="21"/>
      <c r="R21" s="21"/>
      <c r="S21" s="21"/>
      <c r="V21" s="24">
        <v>20</v>
      </c>
      <c r="W21" s="24">
        <v>2279</v>
      </c>
      <c r="AB21" s="25" t="s">
        <v>150</v>
      </c>
      <c r="AC21" s="12">
        <v>6</v>
      </c>
      <c r="AD21" s="12">
        <v>0</v>
      </c>
      <c r="AE21" s="12">
        <v>0</v>
      </c>
      <c r="AF21" s="12">
        <v>3</v>
      </c>
      <c r="AG21" s="24">
        <v>90000</v>
      </c>
      <c r="AI21" s="25" t="s">
        <v>151</v>
      </c>
      <c r="AJ21" s="12">
        <v>10</v>
      </c>
      <c r="AK21" s="12">
        <v>0</v>
      </c>
      <c r="AL21" s="12">
        <v>27</v>
      </c>
      <c r="AM21" s="12">
        <v>0</v>
      </c>
      <c r="AN21" s="24">
        <v>0</v>
      </c>
      <c r="AP21" s="25" t="s">
        <v>152</v>
      </c>
      <c r="AQ21" s="12">
        <v>0</v>
      </c>
      <c r="AR21" s="12">
        <v>0</v>
      </c>
      <c r="AS21" s="12">
        <v>9</v>
      </c>
      <c r="AT21" s="12">
        <v>0</v>
      </c>
      <c r="AU21" s="24">
        <v>45000</v>
      </c>
    </row>
    <row r="22" spans="1:47" ht="12.75">
      <c r="A22" s="62" t="s">
        <v>153</v>
      </c>
      <c r="B22" s="63"/>
      <c r="C22" s="64"/>
      <c r="D22" s="62"/>
      <c r="E22" s="62"/>
      <c r="F22" s="21"/>
      <c r="G22" s="21"/>
      <c r="H22" s="14" t="s">
        <v>30</v>
      </c>
      <c r="I22" s="14">
        <v>9</v>
      </c>
      <c r="J22" s="14">
        <v>15</v>
      </c>
      <c r="K22" s="14">
        <v>9</v>
      </c>
      <c r="L22" s="14">
        <v>9</v>
      </c>
      <c r="M22" s="21"/>
      <c r="N22" s="21"/>
      <c r="O22" s="21"/>
      <c r="P22" s="21"/>
      <c r="Q22" s="21"/>
      <c r="R22" s="21"/>
      <c r="S22" s="21"/>
      <c r="V22" s="24">
        <v>21</v>
      </c>
      <c r="W22" s="24">
        <v>2568</v>
      </c>
      <c r="AB22" s="25" t="s">
        <v>154</v>
      </c>
      <c r="AC22" s="12">
        <v>18</v>
      </c>
      <c r="AD22" s="12">
        <v>-12</v>
      </c>
      <c r="AE22" s="12">
        <v>0</v>
      </c>
      <c r="AF22" s="12">
        <v>0</v>
      </c>
      <c r="AG22" s="24">
        <v>1200000</v>
      </c>
      <c r="AI22" s="25" t="s">
        <v>155</v>
      </c>
      <c r="AJ22" s="12">
        <v>0</v>
      </c>
      <c r="AK22" s="12">
        <v>2</v>
      </c>
      <c r="AL22" s="12">
        <v>14</v>
      </c>
      <c r="AM22" s="12">
        <v>2</v>
      </c>
      <c r="AN22" s="24">
        <v>5000000</v>
      </c>
      <c r="AP22" s="25" t="s">
        <v>156</v>
      </c>
      <c r="AQ22" s="12">
        <v>3</v>
      </c>
      <c r="AR22" s="12">
        <v>0</v>
      </c>
      <c r="AS22" s="12">
        <v>0</v>
      </c>
      <c r="AT22" s="12">
        <v>-2</v>
      </c>
      <c r="AU22" s="24">
        <v>200</v>
      </c>
    </row>
    <row r="23" spans="1:47" ht="12.75">
      <c r="A23" s="63" t="s">
        <v>157</v>
      </c>
      <c r="B23" s="63"/>
      <c r="C23" s="64"/>
      <c r="D23" s="62"/>
      <c r="E23" s="62"/>
      <c r="F23" s="21"/>
      <c r="G23" s="21"/>
      <c r="H23" s="14" t="s">
        <v>158</v>
      </c>
      <c r="I23" s="14">
        <v>5</v>
      </c>
      <c r="J23" s="14">
        <v>5</v>
      </c>
      <c r="K23" s="14">
        <v>5</v>
      </c>
      <c r="L23" s="14">
        <v>7</v>
      </c>
      <c r="M23" s="21"/>
      <c r="N23" s="21"/>
      <c r="O23" s="21"/>
      <c r="P23" s="21"/>
      <c r="Q23" s="21"/>
      <c r="R23" s="21"/>
      <c r="S23" s="21"/>
      <c r="V23" s="24">
        <v>22</v>
      </c>
      <c r="W23" s="24">
        <v>2878</v>
      </c>
      <c r="AB23" s="25" t="s">
        <v>159</v>
      </c>
      <c r="AC23" s="12">
        <v>15</v>
      </c>
      <c r="AD23" s="12">
        <v>-10</v>
      </c>
      <c r="AE23" s="12">
        <v>0</v>
      </c>
      <c r="AF23" s="12">
        <v>0</v>
      </c>
      <c r="AG23" s="24">
        <v>450000</v>
      </c>
      <c r="AI23" s="25" t="s">
        <v>160</v>
      </c>
      <c r="AJ23" s="12">
        <v>-3</v>
      </c>
      <c r="AK23" s="12">
        <v>3</v>
      </c>
      <c r="AL23" s="12">
        <v>3</v>
      </c>
      <c r="AM23" s="12">
        <v>3</v>
      </c>
      <c r="AN23" s="24">
        <v>45000</v>
      </c>
      <c r="AP23" s="25" t="s">
        <v>161</v>
      </c>
      <c r="AQ23" s="12">
        <v>2</v>
      </c>
      <c r="AR23" s="12">
        <v>0</v>
      </c>
      <c r="AS23" s="12">
        <v>1</v>
      </c>
      <c r="AT23" s="12">
        <v>0</v>
      </c>
      <c r="AU23" s="24">
        <v>200</v>
      </c>
    </row>
    <row r="24" spans="1:47" ht="12.75">
      <c r="A24" s="63" t="s">
        <v>162</v>
      </c>
      <c r="B24" s="63"/>
      <c r="C24" s="64"/>
      <c r="D24" s="62"/>
      <c r="E24" s="62"/>
      <c r="F24" s="21"/>
      <c r="G24" s="21"/>
      <c r="H24" s="14" t="s">
        <v>163</v>
      </c>
      <c r="I24" s="14">
        <v>9</v>
      </c>
      <c r="J24" s="14">
        <v>9</v>
      </c>
      <c r="K24" s="14">
        <v>15</v>
      </c>
      <c r="L24" s="14">
        <v>9</v>
      </c>
      <c r="M24" s="21"/>
      <c r="N24" s="21"/>
      <c r="O24" s="21"/>
      <c r="P24" s="21"/>
      <c r="Q24" s="21"/>
      <c r="R24" s="21"/>
      <c r="S24" s="21"/>
      <c r="V24" s="24">
        <v>23</v>
      </c>
      <c r="W24" s="24">
        <v>3209</v>
      </c>
      <c r="AB24" s="25" t="s">
        <v>164</v>
      </c>
      <c r="AC24" s="12">
        <v>6</v>
      </c>
      <c r="AD24" s="12">
        <v>-3</v>
      </c>
      <c r="AE24" s="12">
        <v>0</v>
      </c>
      <c r="AF24" s="12">
        <v>0</v>
      </c>
      <c r="AG24" s="24">
        <v>35000</v>
      </c>
      <c r="AI24" s="25" t="s">
        <v>165</v>
      </c>
      <c r="AJ24" s="12">
        <v>0</v>
      </c>
      <c r="AK24" s="12">
        <v>0</v>
      </c>
      <c r="AL24" s="12">
        <v>8</v>
      </c>
      <c r="AM24" s="12">
        <v>6</v>
      </c>
      <c r="AN24" s="24">
        <v>1750000</v>
      </c>
      <c r="AP24" s="25" t="s">
        <v>166</v>
      </c>
      <c r="AQ24" s="12">
        <v>0</v>
      </c>
      <c r="AR24" s="12">
        <v>2</v>
      </c>
      <c r="AS24" s="12">
        <v>0</v>
      </c>
      <c r="AT24" s="12">
        <v>0</v>
      </c>
      <c r="AU24" s="24">
        <v>5000</v>
      </c>
    </row>
    <row r="25" spans="3:47" ht="12.75">
      <c r="C25" s="31"/>
      <c r="D25" s="21"/>
      <c r="E25" s="21"/>
      <c r="F25" s="21"/>
      <c r="G25" s="21"/>
      <c r="H25" s="14" t="s">
        <v>163</v>
      </c>
      <c r="I25" s="14">
        <v>9</v>
      </c>
      <c r="J25" s="14">
        <v>9</v>
      </c>
      <c r="K25" s="14">
        <v>15</v>
      </c>
      <c r="L25" s="14">
        <v>9</v>
      </c>
      <c r="M25" s="21"/>
      <c r="N25" s="21"/>
      <c r="O25" s="21"/>
      <c r="P25" s="21"/>
      <c r="Q25" s="21"/>
      <c r="R25" s="21"/>
      <c r="S25" s="21"/>
      <c r="V25" s="24">
        <v>24</v>
      </c>
      <c r="W25" s="24">
        <v>3561</v>
      </c>
      <c r="AB25" s="25" t="s">
        <v>167</v>
      </c>
      <c r="AC25" s="12">
        <v>9</v>
      </c>
      <c r="AD25" s="12">
        <v>-6</v>
      </c>
      <c r="AE25" s="12">
        <v>0</v>
      </c>
      <c r="AF25" s="12">
        <v>0</v>
      </c>
      <c r="AG25" s="24">
        <v>35000</v>
      </c>
      <c r="AI25" s="25" t="s">
        <v>168</v>
      </c>
      <c r="AJ25" s="12">
        <v>0</v>
      </c>
      <c r="AK25" s="12">
        <v>-2</v>
      </c>
      <c r="AL25" s="12">
        <v>6</v>
      </c>
      <c r="AM25" s="12">
        <v>0</v>
      </c>
      <c r="AN25" s="24">
        <v>6800</v>
      </c>
      <c r="AP25" s="25" t="s">
        <v>169</v>
      </c>
      <c r="AQ25" s="12">
        <v>0</v>
      </c>
      <c r="AR25" s="12">
        <v>1</v>
      </c>
      <c r="AS25" s="12">
        <v>0</v>
      </c>
      <c r="AT25" s="12">
        <v>0</v>
      </c>
      <c r="AU25" s="24">
        <v>200</v>
      </c>
    </row>
    <row r="26" spans="3:47" ht="12.75">
      <c r="C26" s="31"/>
      <c r="D26" s="21"/>
      <c r="E26" s="21"/>
      <c r="F26" s="21"/>
      <c r="G26" s="21"/>
      <c r="H26" s="14" t="s">
        <v>163</v>
      </c>
      <c r="I26" s="14">
        <v>9</v>
      </c>
      <c r="J26" s="14">
        <v>9</v>
      </c>
      <c r="K26" s="14">
        <v>15</v>
      </c>
      <c r="L26" s="14">
        <v>9</v>
      </c>
      <c r="M26" s="21"/>
      <c r="N26" s="21"/>
      <c r="O26" s="21"/>
      <c r="P26" s="21"/>
      <c r="Q26" s="21"/>
      <c r="R26" s="21"/>
      <c r="S26" s="21"/>
      <c r="V26" s="24">
        <v>25</v>
      </c>
      <c r="W26" s="24">
        <v>3936</v>
      </c>
      <c r="AB26" s="25" t="s">
        <v>170</v>
      </c>
      <c r="AC26" s="12">
        <v>0</v>
      </c>
      <c r="AD26" s="12">
        <v>0</v>
      </c>
      <c r="AE26" s="12">
        <v>0</v>
      </c>
      <c r="AF26" s="12">
        <v>0</v>
      </c>
      <c r="AG26" s="24">
        <v>5000000</v>
      </c>
      <c r="AI26" s="25" t="s">
        <v>171</v>
      </c>
      <c r="AJ26" s="12">
        <v>0</v>
      </c>
      <c r="AK26" s="12">
        <v>10</v>
      </c>
      <c r="AL26" s="12">
        <v>8</v>
      </c>
      <c r="AM26" s="12">
        <v>0</v>
      </c>
      <c r="AN26" s="24">
        <v>4500000</v>
      </c>
      <c r="AP26" s="25" t="s">
        <v>172</v>
      </c>
      <c r="AQ26" s="12">
        <v>0</v>
      </c>
      <c r="AR26" s="12">
        <v>-20</v>
      </c>
      <c r="AS26" s="12">
        <v>0</v>
      </c>
      <c r="AT26" s="12">
        <v>0</v>
      </c>
      <c r="AU26" s="24">
        <v>3000000</v>
      </c>
    </row>
    <row r="27" spans="3:47" ht="12.75">
      <c r="C27" s="31"/>
      <c r="D27" s="21"/>
      <c r="E27" s="21"/>
      <c r="F27" s="21"/>
      <c r="G27" s="21"/>
      <c r="H27" s="14" t="s">
        <v>163</v>
      </c>
      <c r="I27" s="14">
        <v>9</v>
      </c>
      <c r="J27" s="14">
        <v>9</v>
      </c>
      <c r="K27" s="14">
        <v>15</v>
      </c>
      <c r="L27" s="14">
        <v>9</v>
      </c>
      <c r="M27" s="21"/>
      <c r="N27" s="21"/>
      <c r="O27" s="21"/>
      <c r="P27" s="21"/>
      <c r="Q27" s="21"/>
      <c r="R27" s="21"/>
      <c r="S27" s="21"/>
      <c r="V27" s="24">
        <v>26</v>
      </c>
      <c r="W27" s="24">
        <v>4334</v>
      </c>
      <c r="AB27" s="25" t="s">
        <v>173</v>
      </c>
      <c r="AC27" s="12">
        <v>2</v>
      </c>
      <c r="AD27" s="12">
        <v>2</v>
      </c>
      <c r="AE27" s="12">
        <v>0</v>
      </c>
      <c r="AF27" s="12">
        <v>0</v>
      </c>
      <c r="AG27" s="24">
        <v>6800</v>
      </c>
      <c r="AI27" s="25" t="s">
        <v>174</v>
      </c>
      <c r="AJ27" s="12">
        <v>0</v>
      </c>
      <c r="AK27" s="12">
        <v>-1</v>
      </c>
      <c r="AL27" s="12">
        <v>3</v>
      </c>
      <c r="AM27" s="12">
        <v>0</v>
      </c>
      <c r="AN27" s="24">
        <v>300</v>
      </c>
      <c r="AP27" s="25" t="s">
        <v>175</v>
      </c>
      <c r="AQ27" s="12">
        <v>20</v>
      </c>
      <c r="AR27" s="12">
        <v>10</v>
      </c>
      <c r="AS27" s="12">
        <v>10</v>
      </c>
      <c r="AT27" s="12">
        <v>10</v>
      </c>
      <c r="AU27" s="24">
        <v>0</v>
      </c>
    </row>
    <row r="28" spans="3:47" ht="12.75">
      <c r="C28" s="31"/>
      <c r="D28" s="21"/>
      <c r="E28" s="21"/>
      <c r="F28" s="21"/>
      <c r="G28" s="21"/>
      <c r="H28" s="14" t="s">
        <v>163</v>
      </c>
      <c r="I28" s="14">
        <v>9</v>
      </c>
      <c r="J28" s="14">
        <v>9</v>
      </c>
      <c r="K28" s="14">
        <v>15</v>
      </c>
      <c r="L28" s="14">
        <v>9</v>
      </c>
      <c r="M28" s="21"/>
      <c r="N28" s="21"/>
      <c r="O28" s="21"/>
      <c r="P28" s="21"/>
      <c r="Q28" s="21"/>
      <c r="R28" s="21"/>
      <c r="S28" s="21"/>
      <c r="V28" s="24">
        <v>27</v>
      </c>
      <c r="W28" s="24">
        <v>4755</v>
      </c>
      <c r="AB28" s="25" t="s">
        <v>176</v>
      </c>
      <c r="AC28" s="12">
        <v>6</v>
      </c>
      <c r="AD28" s="12">
        <v>0</v>
      </c>
      <c r="AE28" s="12">
        <v>0</v>
      </c>
      <c r="AF28" s="12">
        <v>0</v>
      </c>
      <c r="AG28" s="24">
        <v>40000</v>
      </c>
      <c r="AI28" s="25" t="s">
        <v>177</v>
      </c>
      <c r="AJ28" s="12">
        <v>0</v>
      </c>
      <c r="AK28" s="12">
        <v>2</v>
      </c>
      <c r="AL28" s="12">
        <v>2</v>
      </c>
      <c r="AM28" s="12">
        <v>0</v>
      </c>
      <c r="AN28" s="24">
        <v>6800</v>
      </c>
      <c r="AP28" s="25" t="s">
        <v>178</v>
      </c>
      <c r="AQ28" s="12">
        <v>4</v>
      </c>
      <c r="AR28" s="12">
        <v>0</v>
      </c>
      <c r="AS28" s="12">
        <v>2</v>
      </c>
      <c r="AT28" s="12">
        <v>0</v>
      </c>
      <c r="AU28" s="24">
        <v>5000</v>
      </c>
    </row>
    <row r="29" spans="3:47" ht="12.75">
      <c r="C29" s="31"/>
      <c r="D29" s="21"/>
      <c r="E29" s="21"/>
      <c r="F29" s="21"/>
      <c r="G29" s="21"/>
      <c r="H29" s="21"/>
      <c r="I29" s="31"/>
      <c r="J29" s="31"/>
      <c r="K29" s="31"/>
      <c r="L29" s="31"/>
      <c r="M29" s="21"/>
      <c r="N29" s="21"/>
      <c r="O29" s="21"/>
      <c r="P29" s="21"/>
      <c r="Q29" s="21"/>
      <c r="R29" s="21"/>
      <c r="S29" s="21"/>
      <c r="V29" s="24">
        <v>28</v>
      </c>
      <c r="W29" s="24">
        <v>5199</v>
      </c>
      <c r="AB29" s="25" t="s">
        <v>179</v>
      </c>
      <c r="AC29" s="12">
        <v>25</v>
      </c>
      <c r="AD29" s="12">
        <v>-10</v>
      </c>
      <c r="AE29" s="12">
        <v>5</v>
      </c>
      <c r="AF29" s="12">
        <v>-20</v>
      </c>
      <c r="AG29" s="24">
        <v>1780000</v>
      </c>
      <c r="AI29" s="25" t="s">
        <v>180</v>
      </c>
      <c r="AJ29" s="12">
        <v>0</v>
      </c>
      <c r="AK29" s="12">
        <v>0</v>
      </c>
      <c r="AL29" s="12">
        <v>4</v>
      </c>
      <c r="AM29" s="12">
        <v>4</v>
      </c>
      <c r="AN29" s="24">
        <v>188000</v>
      </c>
      <c r="AP29" s="25" t="s">
        <v>181</v>
      </c>
      <c r="AQ29" s="12">
        <v>0</v>
      </c>
      <c r="AR29" s="12">
        <v>0</v>
      </c>
      <c r="AS29" s="12">
        <v>0</v>
      </c>
      <c r="AT29" s="12">
        <v>4</v>
      </c>
      <c r="AU29" s="24">
        <v>6800</v>
      </c>
    </row>
    <row r="30" spans="3:47" ht="12.75">
      <c r="C30" s="31"/>
      <c r="D30" s="21"/>
      <c r="E30" s="21"/>
      <c r="F30" s="21"/>
      <c r="G30" s="21"/>
      <c r="H30" s="21"/>
      <c r="I30" s="31"/>
      <c r="J30" s="31"/>
      <c r="K30" s="31"/>
      <c r="L30" s="31"/>
      <c r="M30" s="21"/>
      <c r="N30" s="21"/>
      <c r="O30" s="21"/>
      <c r="P30" s="21"/>
      <c r="Q30" s="21"/>
      <c r="R30" s="21"/>
      <c r="S30" s="21"/>
      <c r="V30" s="24">
        <v>29</v>
      </c>
      <c r="W30" s="24">
        <v>5688</v>
      </c>
      <c r="AB30" s="25" t="s">
        <v>182</v>
      </c>
      <c r="AC30" s="12">
        <v>6</v>
      </c>
      <c r="AD30" s="12">
        <v>6</v>
      </c>
      <c r="AE30" s="12">
        <v>0</v>
      </c>
      <c r="AF30" s="12">
        <v>0</v>
      </c>
      <c r="AG30" s="24">
        <v>1600000</v>
      </c>
      <c r="AI30" s="25" t="s">
        <v>183</v>
      </c>
      <c r="AJ30" s="12">
        <v>0</v>
      </c>
      <c r="AK30" s="12">
        <v>0</v>
      </c>
      <c r="AL30" s="12">
        <v>4</v>
      </c>
      <c r="AM30" s="12">
        <v>0</v>
      </c>
      <c r="AN30" s="24">
        <v>6800</v>
      </c>
      <c r="AP30" s="25" t="s">
        <v>184</v>
      </c>
      <c r="AQ30" s="12">
        <v>0</v>
      </c>
      <c r="AR30" s="12">
        <v>0</v>
      </c>
      <c r="AS30" s="12">
        <v>0</v>
      </c>
      <c r="AT30" s="12">
        <v>2</v>
      </c>
      <c r="AU30" s="24">
        <v>300</v>
      </c>
    </row>
    <row r="31" spans="3:47" ht="12.75">
      <c r="C31" s="31"/>
      <c r="D31" s="21"/>
      <c r="G31" s="21"/>
      <c r="H31" s="21"/>
      <c r="I31" s="31"/>
      <c r="J31" s="31"/>
      <c r="K31" s="31"/>
      <c r="L31" s="31"/>
      <c r="M31" s="21"/>
      <c r="P31" s="21"/>
      <c r="Q31" s="21"/>
      <c r="R31" s="21"/>
      <c r="S31" s="21"/>
      <c r="V31" s="24">
        <v>30</v>
      </c>
      <c r="W31" s="24">
        <v>6161</v>
      </c>
      <c r="AB31" s="25" t="s">
        <v>185</v>
      </c>
      <c r="AC31" s="12">
        <v>4</v>
      </c>
      <c r="AD31" s="12">
        <v>4</v>
      </c>
      <c r="AE31" s="12">
        <v>0</v>
      </c>
      <c r="AF31" s="12">
        <v>0</v>
      </c>
      <c r="AG31" s="24">
        <v>188000</v>
      </c>
      <c r="AI31" s="25" t="s">
        <v>186</v>
      </c>
      <c r="AJ31" s="12">
        <v>0</v>
      </c>
      <c r="AK31" s="12">
        <v>9</v>
      </c>
      <c r="AL31" s="12">
        <v>7</v>
      </c>
      <c r="AM31" s="12">
        <v>0</v>
      </c>
      <c r="AN31" s="24">
        <v>1980000</v>
      </c>
      <c r="AP31" s="25" t="s">
        <v>187</v>
      </c>
      <c r="AQ31" s="12">
        <v>0</v>
      </c>
      <c r="AR31" s="12">
        <v>0</v>
      </c>
      <c r="AS31" s="12">
        <v>3</v>
      </c>
      <c r="AT31" s="12">
        <v>0</v>
      </c>
      <c r="AU31" s="24">
        <v>300</v>
      </c>
    </row>
    <row r="32" spans="16:47" ht="12.75">
      <c r="P32" s="21"/>
      <c r="Q32" s="21"/>
      <c r="R32" s="21"/>
      <c r="S32" s="21"/>
      <c r="V32" s="24">
        <v>31</v>
      </c>
      <c r="W32" s="24">
        <v>6679</v>
      </c>
      <c r="AB32" s="25" t="s">
        <v>188</v>
      </c>
      <c r="AC32" s="12">
        <v>8</v>
      </c>
      <c r="AD32" s="12">
        <v>0</v>
      </c>
      <c r="AE32" s="12">
        <v>0</v>
      </c>
      <c r="AF32" s="12">
        <v>4</v>
      </c>
      <c r="AG32" s="24">
        <v>376000</v>
      </c>
      <c r="AI32" s="25" t="s">
        <v>189</v>
      </c>
      <c r="AJ32" s="12">
        <v>0</v>
      </c>
      <c r="AK32" s="12">
        <v>0</v>
      </c>
      <c r="AL32" s="12">
        <v>6</v>
      </c>
      <c r="AM32" s="12">
        <v>-2</v>
      </c>
      <c r="AN32" s="24">
        <v>6800</v>
      </c>
      <c r="AP32" s="25" t="s">
        <v>190</v>
      </c>
      <c r="AQ32" s="12">
        <v>0</v>
      </c>
      <c r="AR32" s="12">
        <v>0</v>
      </c>
      <c r="AS32" s="12">
        <v>6</v>
      </c>
      <c r="AT32" s="12">
        <v>0</v>
      </c>
      <c r="AU32" s="24">
        <v>6800</v>
      </c>
    </row>
    <row r="33" spans="16:47" ht="12.75">
      <c r="P33" s="21"/>
      <c r="Q33" s="21"/>
      <c r="R33" s="21"/>
      <c r="S33" s="21"/>
      <c r="V33" s="24">
        <v>32</v>
      </c>
      <c r="W33" s="24">
        <v>7222</v>
      </c>
      <c r="AB33" s="25" t="s">
        <v>191</v>
      </c>
      <c r="AC33" s="12">
        <v>10</v>
      </c>
      <c r="AD33" s="12">
        <v>-5</v>
      </c>
      <c r="AE33" s="12">
        <v>0</v>
      </c>
      <c r="AF33" s="12">
        <v>1</v>
      </c>
      <c r="AG33" s="24">
        <v>500000</v>
      </c>
      <c r="AI33" s="25" t="s">
        <v>192</v>
      </c>
      <c r="AJ33" s="12">
        <v>0</v>
      </c>
      <c r="AK33" s="12">
        <v>3</v>
      </c>
      <c r="AL33" s="12">
        <v>3</v>
      </c>
      <c r="AM33" s="12">
        <v>0</v>
      </c>
      <c r="AN33" s="24">
        <v>45000</v>
      </c>
      <c r="AP33" s="25" t="s">
        <v>193</v>
      </c>
      <c r="AQ33" s="12">
        <v>0</v>
      </c>
      <c r="AR33" s="12">
        <v>3</v>
      </c>
      <c r="AS33" s="12">
        <v>0</v>
      </c>
      <c r="AT33" s="12">
        <v>0</v>
      </c>
      <c r="AU33" s="24">
        <v>35000</v>
      </c>
    </row>
    <row r="34" spans="16:47" ht="12.75">
      <c r="P34" s="21"/>
      <c r="Q34" s="21"/>
      <c r="R34" s="21"/>
      <c r="S34" s="21"/>
      <c r="V34" s="24">
        <v>33</v>
      </c>
      <c r="W34" s="24">
        <v>7790</v>
      </c>
      <c r="AB34" s="25" t="s">
        <v>194</v>
      </c>
      <c r="AC34" s="12">
        <v>4</v>
      </c>
      <c r="AD34" s="12">
        <v>-1</v>
      </c>
      <c r="AE34" s="12">
        <v>0</v>
      </c>
      <c r="AF34" s="12">
        <v>-2</v>
      </c>
      <c r="AG34" s="24">
        <v>200</v>
      </c>
      <c r="AI34" s="25" t="s">
        <v>195</v>
      </c>
      <c r="AJ34" s="12">
        <v>0</v>
      </c>
      <c r="AK34" s="12">
        <v>0</v>
      </c>
      <c r="AL34" s="12">
        <v>0</v>
      </c>
      <c r="AM34" s="12">
        <v>0</v>
      </c>
      <c r="AN34" s="24">
        <v>10000000</v>
      </c>
      <c r="AP34" s="25" t="s">
        <v>196</v>
      </c>
      <c r="AQ34" s="12">
        <v>0</v>
      </c>
      <c r="AR34" s="12">
        <v>4</v>
      </c>
      <c r="AS34" s="12">
        <v>0</v>
      </c>
      <c r="AT34" s="12">
        <v>0</v>
      </c>
      <c r="AU34" s="24">
        <v>150000</v>
      </c>
    </row>
    <row r="35" spans="16:47" ht="12.75">
      <c r="P35" s="21"/>
      <c r="Q35" s="21"/>
      <c r="R35" s="21"/>
      <c r="S35" s="21"/>
      <c r="V35" s="24">
        <v>34</v>
      </c>
      <c r="W35" s="24">
        <v>8385</v>
      </c>
      <c r="AB35" s="25" t="s">
        <v>197</v>
      </c>
      <c r="AC35" s="12">
        <v>12</v>
      </c>
      <c r="AD35" s="12">
        <v>0</v>
      </c>
      <c r="AE35" s="12">
        <v>0</v>
      </c>
      <c r="AF35" s="12">
        <v>2</v>
      </c>
      <c r="AG35" s="24">
        <v>1600000</v>
      </c>
      <c r="AI35" s="25" t="s">
        <v>198</v>
      </c>
      <c r="AJ35" s="12">
        <v>0</v>
      </c>
      <c r="AK35" s="12">
        <v>1</v>
      </c>
      <c r="AL35" s="12">
        <v>1</v>
      </c>
      <c r="AM35" s="12">
        <v>0</v>
      </c>
      <c r="AN35" s="24">
        <v>300</v>
      </c>
      <c r="AP35" s="25" t="s">
        <v>199</v>
      </c>
      <c r="AQ35" s="12">
        <v>0</v>
      </c>
      <c r="AR35" s="12">
        <v>0</v>
      </c>
      <c r="AS35" s="12">
        <v>12</v>
      </c>
      <c r="AT35" s="12">
        <v>0</v>
      </c>
      <c r="AU35" s="24">
        <v>188000</v>
      </c>
    </row>
    <row r="36" spans="16:47" ht="12.75">
      <c r="P36" s="21"/>
      <c r="Q36" s="21"/>
      <c r="R36" s="21"/>
      <c r="S36" s="21"/>
      <c r="V36" s="24">
        <v>35</v>
      </c>
      <c r="W36" s="24">
        <v>9006</v>
      </c>
      <c r="AB36" s="25" t="s">
        <v>200</v>
      </c>
      <c r="AC36" s="12">
        <v>0</v>
      </c>
      <c r="AD36" s="12">
        <v>0</v>
      </c>
      <c r="AE36" s="12">
        <v>0</v>
      </c>
      <c r="AF36" s="12">
        <v>0</v>
      </c>
      <c r="AG36" s="24">
        <v>4000000</v>
      </c>
      <c r="AI36" s="25" t="s">
        <v>53</v>
      </c>
      <c r="AJ36" s="12">
        <v>0</v>
      </c>
      <c r="AK36" s="12">
        <v>0</v>
      </c>
      <c r="AL36" s="12">
        <v>15</v>
      </c>
      <c r="AM36" s="12">
        <v>-5</v>
      </c>
      <c r="AN36" s="24">
        <v>600000</v>
      </c>
      <c r="AP36" s="25" t="s">
        <v>201</v>
      </c>
      <c r="AQ36" s="12">
        <v>2</v>
      </c>
      <c r="AR36" s="12">
        <v>2</v>
      </c>
      <c r="AS36" s="12">
        <v>20</v>
      </c>
      <c r="AT36" s="12">
        <v>2</v>
      </c>
      <c r="AU36" s="24">
        <v>5800000</v>
      </c>
    </row>
    <row r="37" spans="16:47" ht="12.75">
      <c r="P37" s="21"/>
      <c r="Q37" s="21"/>
      <c r="R37" s="21"/>
      <c r="S37" s="21"/>
      <c r="V37" s="24">
        <v>36</v>
      </c>
      <c r="W37" s="24">
        <v>9654</v>
      </c>
      <c r="AB37" s="25" t="s">
        <v>202</v>
      </c>
      <c r="AC37" s="12">
        <v>10</v>
      </c>
      <c r="AD37" s="12">
        <v>0</v>
      </c>
      <c r="AE37" s="12">
        <v>0</v>
      </c>
      <c r="AF37" s="12">
        <v>1</v>
      </c>
      <c r="AG37" s="24">
        <v>500000</v>
      </c>
      <c r="AI37" s="25" t="s">
        <v>203</v>
      </c>
      <c r="AJ37" s="12">
        <v>0</v>
      </c>
      <c r="AK37" s="12">
        <v>-4</v>
      </c>
      <c r="AL37" s="12">
        <v>10</v>
      </c>
      <c r="AM37" s="12">
        <v>0</v>
      </c>
      <c r="AN37" s="24">
        <v>168800</v>
      </c>
      <c r="AP37" s="25" t="s">
        <v>204</v>
      </c>
      <c r="AQ37" s="12">
        <v>16</v>
      </c>
      <c r="AR37" s="12">
        <v>-2</v>
      </c>
      <c r="AS37" s="12">
        <v>7</v>
      </c>
      <c r="AT37" s="12">
        <v>0</v>
      </c>
      <c r="AU37" s="24">
        <v>2600000</v>
      </c>
    </row>
    <row r="38" spans="16:47" ht="12.75">
      <c r="P38" s="21"/>
      <c r="Q38" s="21"/>
      <c r="R38" s="21"/>
      <c r="S38" s="21"/>
      <c r="V38" s="24">
        <v>37</v>
      </c>
      <c r="W38" s="24">
        <v>10330</v>
      </c>
      <c r="AB38" s="25" t="s">
        <v>205</v>
      </c>
      <c r="AC38" s="12">
        <v>5</v>
      </c>
      <c r="AD38" s="12">
        <v>5</v>
      </c>
      <c r="AE38" s="12">
        <v>0</v>
      </c>
      <c r="AF38" s="12">
        <v>0</v>
      </c>
      <c r="AG38" s="24">
        <v>600000</v>
      </c>
      <c r="AI38" s="25" t="s">
        <v>206</v>
      </c>
      <c r="AJ38" s="12">
        <v>2</v>
      </c>
      <c r="AK38" s="12">
        <v>2</v>
      </c>
      <c r="AL38" s="12">
        <v>2</v>
      </c>
      <c r="AM38" s="12">
        <v>2</v>
      </c>
      <c r="AN38" s="24">
        <v>12000</v>
      </c>
      <c r="AP38" s="25" t="s">
        <v>207</v>
      </c>
      <c r="AQ38" s="12">
        <v>0</v>
      </c>
      <c r="AR38" s="12">
        <v>-20</v>
      </c>
      <c r="AS38" s="12">
        <v>0</v>
      </c>
      <c r="AT38" s="12">
        <v>0</v>
      </c>
      <c r="AU38" s="24">
        <v>0</v>
      </c>
    </row>
    <row r="39" spans="16:47" ht="12.75">
      <c r="P39" s="21"/>
      <c r="Q39" s="21"/>
      <c r="R39" s="21"/>
      <c r="S39" s="21"/>
      <c r="V39" s="24">
        <v>38</v>
      </c>
      <c r="W39" s="24">
        <v>11032</v>
      </c>
      <c r="AB39" s="25" t="s">
        <v>208</v>
      </c>
      <c r="AC39" s="12">
        <v>10</v>
      </c>
      <c r="AD39" s="12">
        <v>0</v>
      </c>
      <c r="AE39" s="12">
        <v>0</v>
      </c>
      <c r="AF39" s="12">
        <v>5</v>
      </c>
      <c r="AG39" s="24">
        <v>1200000</v>
      </c>
      <c r="AI39" s="25" t="s">
        <v>209</v>
      </c>
      <c r="AJ39" s="12">
        <v>2</v>
      </c>
      <c r="AK39" s="12">
        <v>0</v>
      </c>
      <c r="AL39" s="12">
        <v>16</v>
      </c>
      <c r="AM39" s="12">
        <v>0</v>
      </c>
      <c r="AN39" s="24">
        <v>2000000</v>
      </c>
      <c r="AP39" s="25" t="s">
        <v>210</v>
      </c>
      <c r="AQ39" s="12">
        <v>18</v>
      </c>
      <c r="AR39" s="12">
        <v>0</v>
      </c>
      <c r="AS39" s="12">
        <v>0</v>
      </c>
      <c r="AT39" s="12">
        <v>0</v>
      </c>
      <c r="AU39" s="24">
        <v>2000000</v>
      </c>
    </row>
    <row r="40" spans="16:47" ht="12.75">
      <c r="P40" s="21"/>
      <c r="Q40" s="21"/>
      <c r="R40" s="21"/>
      <c r="S40" s="21"/>
      <c r="V40" s="24">
        <v>39</v>
      </c>
      <c r="W40" s="24">
        <v>11763</v>
      </c>
      <c r="AB40" s="25" t="s">
        <v>48</v>
      </c>
      <c r="AC40" s="12">
        <v>20</v>
      </c>
      <c r="AD40" s="12">
        <v>-5</v>
      </c>
      <c r="AE40" s="12">
        <v>0</v>
      </c>
      <c r="AF40" s="12">
        <v>-10</v>
      </c>
      <c r="AG40" s="24">
        <v>450000</v>
      </c>
      <c r="AI40" s="25" t="s">
        <v>211</v>
      </c>
      <c r="AJ40" s="12">
        <v>0</v>
      </c>
      <c r="AK40" s="12">
        <v>5</v>
      </c>
      <c r="AL40" s="12">
        <v>5</v>
      </c>
      <c r="AM40" s="12">
        <v>0</v>
      </c>
      <c r="AN40" s="24">
        <v>600000</v>
      </c>
      <c r="AP40" s="25" t="s">
        <v>212</v>
      </c>
      <c r="AQ40" s="12">
        <v>0</v>
      </c>
      <c r="AR40" s="12">
        <v>5</v>
      </c>
      <c r="AS40" s="12">
        <v>0</v>
      </c>
      <c r="AT40" s="12">
        <v>0</v>
      </c>
      <c r="AU40" s="24">
        <v>450000</v>
      </c>
    </row>
    <row r="41" spans="16:47" ht="12.75">
      <c r="P41" s="21"/>
      <c r="Q41" s="21"/>
      <c r="R41" s="21"/>
      <c r="S41" s="21"/>
      <c r="V41" s="24">
        <v>40</v>
      </c>
      <c r="W41" s="24">
        <v>12522</v>
      </c>
      <c r="AB41" s="25" t="s">
        <v>213</v>
      </c>
      <c r="AC41" s="12">
        <v>0</v>
      </c>
      <c r="AD41" s="12">
        <v>0</v>
      </c>
      <c r="AE41" s="12">
        <v>0</v>
      </c>
      <c r="AF41" s="12">
        <v>0</v>
      </c>
      <c r="AG41" s="24">
        <v>6000000</v>
      </c>
      <c r="AI41" s="25" t="s">
        <v>214</v>
      </c>
      <c r="AJ41" s="12">
        <v>0</v>
      </c>
      <c r="AK41" s="12">
        <v>0</v>
      </c>
      <c r="AL41" s="12">
        <v>12</v>
      </c>
      <c r="AM41" s="12">
        <v>-4</v>
      </c>
      <c r="AN41" s="24">
        <v>188000</v>
      </c>
      <c r="AP41" s="25" t="s">
        <v>215</v>
      </c>
      <c r="AQ41" s="12">
        <v>20</v>
      </c>
      <c r="AR41" s="12">
        <v>8</v>
      </c>
      <c r="AS41" s="12">
        <v>2</v>
      </c>
      <c r="AT41" s="12">
        <v>-10</v>
      </c>
      <c r="AU41" s="24">
        <v>4800000</v>
      </c>
    </row>
    <row r="42" spans="16:47" ht="12.75">
      <c r="P42" s="21"/>
      <c r="Q42" s="21"/>
      <c r="R42" s="21"/>
      <c r="S42" s="21"/>
      <c r="V42" s="24">
        <v>41</v>
      </c>
      <c r="W42" s="24">
        <v>13309</v>
      </c>
      <c r="AB42" s="25" t="s">
        <v>216</v>
      </c>
      <c r="AC42" s="12">
        <v>2</v>
      </c>
      <c r="AD42" s="12">
        <v>0</v>
      </c>
      <c r="AE42" s="12">
        <v>0</v>
      </c>
      <c r="AF42" s="12">
        <v>0</v>
      </c>
      <c r="AG42" s="24">
        <v>250</v>
      </c>
      <c r="AI42" s="25" t="s">
        <v>217</v>
      </c>
      <c r="AJ42" s="12">
        <v>0</v>
      </c>
      <c r="AK42" s="12">
        <v>0</v>
      </c>
      <c r="AL42" s="12">
        <v>0</v>
      </c>
      <c r="AM42" s="12">
        <v>0</v>
      </c>
      <c r="AN42" s="24">
        <v>6000000</v>
      </c>
      <c r="AP42" s="25" t="s">
        <v>218</v>
      </c>
      <c r="AQ42" s="12">
        <v>0</v>
      </c>
      <c r="AR42" s="12">
        <v>0</v>
      </c>
      <c r="AS42" s="12">
        <v>15</v>
      </c>
      <c r="AT42" s="12">
        <v>0</v>
      </c>
      <c r="AU42" s="24">
        <v>600000</v>
      </c>
    </row>
    <row r="43" spans="16:47" ht="12.75">
      <c r="P43" s="21"/>
      <c r="Q43" s="21"/>
      <c r="R43" s="21"/>
      <c r="S43" s="21"/>
      <c r="V43" s="24">
        <v>42</v>
      </c>
      <c r="W43" s="24">
        <v>14126</v>
      </c>
      <c r="AB43" s="25" t="s">
        <v>219</v>
      </c>
      <c r="AC43" s="12">
        <v>15</v>
      </c>
      <c r="AD43" s="12">
        <v>0</v>
      </c>
      <c r="AE43" s="12">
        <v>0</v>
      </c>
      <c r="AF43" s="12">
        <v>6</v>
      </c>
      <c r="AG43" s="24">
        <v>3000000</v>
      </c>
      <c r="AI43" s="25" t="s">
        <v>220</v>
      </c>
      <c r="AJ43" s="12">
        <v>0</v>
      </c>
      <c r="AK43" s="12">
        <v>0</v>
      </c>
      <c r="AL43" s="12">
        <v>0</v>
      </c>
      <c r="AM43" s="12">
        <v>0</v>
      </c>
      <c r="AN43" s="24">
        <v>6000000</v>
      </c>
      <c r="AP43" s="25" t="s">
        <v>221</v>
      </c>
      <c r="AQ43" s="12">
        <v>0</v>
      </c>
      <c r="AR43" s="12">
        <v>-20</v>
      </c>
      <c r="AS43" s="12">
        <v>0</v>
      </c>
      <c r="AT43" s="12">
        <v>0</v>
      </c>
      <c r="AU43" s="24">
        <v>3000000</v>
      </c>
    </row>
    <row r="44" spans="16:47" ht="12.75">
      <c r="P44" s="21"/>
      <c r="Q44" s="21"/>
      <c r="R44" s="21"/>
      <c r="S44" s="21"/>
      <c r="V44" s="24">
        <v>43</v>
      </c>
      <c r="W44" s="24">
        <v>14972</v>
      </c>
      <c r="AB44" s="25" t="s">
        <v>222</v>
      </c>
      <c r="AC44" s="12">
        <v>0</v>
      </c>
      <c r="AD44" s="12">
        <v>0</v>
      </c>
      <c r="AE44" s="12">
        <v>0</v>
      </c>
      <c r="AF44" s="12">
        <v>0</v>
      </c>
      <c r="AG44" s="24">
        <v>2000000</v>
      </c>
      <c r="AI44" s="25" t="s">
        <v>223</v>
      </c>
      <c r="AJ44" s="12">
        <v>0</v>
      </c>
      <c r="AK44" s="12">
        <v>0</v>
      </c>
      <c r="AL44" s="12">
        <v>10</v>
      </c>
      <c r="AM44" s="12">
        <v>0</v>
      </c>
      <c r="AN44" s="24">
        <v>600000</v>
      </c>
      <c r="AP44" s="25" t="s">
        <v>224</v>
      </c>
      <c r="AQ44" s="12">
        <v>0</v>
      </c>
      <c r="AR44" s="12">
        <v>0</v>
      </c>
      <c r="AS44" s="12">
        <v>0</v>
      </c>
      <c r="AT44" s="12">
        <v>0</v>
      </c>
      <c r="AU44" s="24">
        <v>4200000</v>
      </c>
    </row>
    <row r="45" spans="16:47" ht="12.75">
      <c r="P45" s="21"/>
      <c r="Q45" s="21"/>
      <c r="R45" s="21"/>
      <c r="S45" s="21"/>
      <c r="V45" s="24">
        <v>44</v>
      </c>
      <c r="W45" s="24">
        <v>15848</v>
      </c>
      <c r="AB45" s="25" t="s">
        <v>225</v>
      </c>
      <c r="AC45" s="12">
        <v>0</v>
      </c>
      <c r="AD45" s="12">
        <v>0</v>
      </c>
      <c r="AE45" s="12">
        <v>0</v>
      </c>
      <c r="AF45" s="12">
        <v>0</v>
      </c>
      <c r="AG45" s="24">
        <v>5500000</v>
      </c>
      <c r="AI45" s="25" t="s">
        <v>226</v>
      </c>
      <c r="AJ45" s="12">
        <v>0</v>
      </c>
      <c r="AK45" s="12">
        <v>8</v>
      </c>
      <c r="AL45" s="12">
        <v>6</v>
      </c>
      <c r="AM45" s="12">
        <v>0</v>
      </c>
      <c r="AN45" s="24">
        <v>1750000</v>
      </c>
      <c r="AP45" s="25" t="s">
        <v>227</v>
      </c>
      <c r="AQ45" s="12">
        <v>14</v>
      </c>
      <c r="AR45" s="12">
        <v>0</v>
      </c>
      <c r="AS45" s="12">
        <v>6</v>
      </c>
      <c r="AT45" s="12">
        <v>0</v>
      </c>
      <c r="AU45" s="24">
        <v>1200000</v>
      </c>
    </row>
    <row r="46" spans="16:47" ht="12.75">
      <c r="P46" s="21"/>
      <c r="Q46" s="21"/>
      <c r="R46" s="21"/>
      <c r="S46" s="21"/>
      <c r="V46" s="24">
        <v>45</v>
      </c>
      <c r="W46" s="24">
        <v>16753</v>
      </c>
      <c r="AB46" s="25" t="s">
        <v>225</v>
      </c>
      <c r="AC46" s="12">
        <v>0</v>
      </c>
      <c r="AD46" s="12">
        <v>0</v>
      </c>
      <c r="AE46" s="12">
        <v>0</v>
      </c>
      <c r="AF46" s="12">
        <v>0</v>
      </c>
      <c r="AG46" s="24">
        <v>5500000</v>
      </c>
      <c r="AI46" s="25" t="s">
        <v>228</v>
      </c>
      <c r="AJ46" s="12">
        <v>0</v>
      </c>
      <c r="AK46" s="12">
        <v>0</v>
      </c>
      <c r="AL46" s="12">
        <v>5</v>
      </c>
      <c r="AM46" s="12">
        <v>5</v>
      </c>
      <c r="AN46" s="24">
        <v>600000</v>
      </c>
      <c r="AP46" s="25" t="s">
        <v>229</v>
      </c>
      <c r="AQ46" s="12">
        <v>0</v>
      </c>
      <c r="AR46" s="12">
        <v>5</v>
      </c>
      <c r="AS46" s="12">
        <v>0</v>
      </c>
      <c r="AT46" s="12">
        <v>0</v>
      </c>
      <c r="AU46" s="24">
        <v>450000</v>
      </c>
    </row>
    <row r="47" spans="16:47" ht="12.75">
      <c r="P47" s="21"/>
      <c r="Q47" s="21"/>
      <c r="R47" s="21"/>
      <c r="S47" s="21"/>
      <c r="V47" s="24">
        <v>46</v>
      </c>
      <c r="W47" s="24">
        <v>17689</v>
      </c>
      <c r="AB47" s="25" t="s">
        <v>225</v>
      </c>
      <c r="AC47" s="12">
        <v>0</v>
      </c>
      <c r="AD47" s="12">
        <v>0</v>
      </c>
      <c r="AE47" s="12">
        <v>0</v>
      </c>
      <c r="AF47" s="12">
        <v>0</v>
      </c>
      <c r="AG47" s="24">
        <v>5500000</v>
      </c>
      <c r="AI47" s="25" t="s">
        <v>230</v>
      </c>
      <c r="AJ47" s="12">
        <v>0</v>
      </c>
      <c r="AK47" s="12">
        <v>0</v>
      </c>
      <c r="AL47" s="12">
        <v>0</v>
      </c>
      <c r="AM47" s="12">
        <v>0</v>
      </c>
      <c r="AN47" s="24">
        <v>4500000</v>
      </c>
      <c r="AP47" s="25" t="s">
        <v>231</v>
      </c>
      <c r="AQ47" s="12">
        <v>0</v>
      </c>
      <c r="AR47" s="12">
        <v>0</v>
      </c>
      <c r="AS47" s="12">
        <v>0</v>
      </c>
      <c r="AT47" s="12">
        <v>12</v>
      </c>
      <c r="AU47" s="24">
        <v>1600000</v>
      </c>
    </row>
    <row r="48" spans="16:47" ht="12.75">
      <c r="P48" s="21"/>
      <c r="Q48" s="21"/>
      <c r="R48" s="21"/>
      <c r="S48" s="21"/>
      <c r="V48" s="24">
        <v>47</v>
      </c>
      <c r="W48" s="24">
        <v>18656</v>
      </c>
      <c r="AB48" s="25" t="s">
        <v>225</v>
      </c>
      <c r="AC48" s="12">
        <v>0</v>
      </c>
      <c r="AD48" s="12">
        <v>0</v>
      </c>
      <c r="AE48" s="12">
        <v>0</v>
      </c>
      <c r="AF48" s="12">
        <v>0</v>
      </c>
      <c r="AG48" s="24">
        <v>5500000</v>
      </c>
      <c r="AI48" s="25" t="s">
        <v>230</v>
      </c>
      <c r="AJ48" s="12">
        <v>0</v>
      </c>
      <c r="AK48" s="12">
        <v>0</v>
      </c>
      <c r="AL48" s="12">
        <v>0</v>
      </c>
      <c r="AM48" s="12">
        <v>0</v>
      </c>
      <c r="AN48" s="24">
        <v>4500000</v>
      </c>
      <c r="AP48" s="25" t="s">
        <v>232</v>
      </c>
      <c r="AQ48" s="12">
        <v>15</v>
      </c>
      <c r="AR48" s="12">
        <v>0</v>
      </c>
      <c r="AS48" s="12">
        <v>0</v>
      </c>
      <c r="AT48" s="12">
        <v>-10</v>
      </c>
      <c r="AU48" s="24">
        <v>450000</v>
      </c>
    </row>
    <row r="49" spans="16:47" ht="12.75">
      <c r="P49" s="21"/>
      <c r="Q49" s="21"/>
      <c r="R49" s="21"/>
      <c r="S49" s="21"/>
      <c r="V49" s="24">
        <v>48</v>
      </c>
      <c r="W49" s="24">
        <v>19653</v>
      </c>
      <c r="AB49" s="25" t="s">
        <v>225</v>
      </c>
      <c r="AC49" s="12">
        <v>0</v>
      </c>
      <c r="AD49" s="12">
        <v>0</v>
      </c>
      <c r="AE49" s="12">
        <v>0</v>
      </c>
      <c r="AF49" s="12">
        <v>0</v>
      </c>
      <c r="AG49" s="24">
        <v>5500000</v>
      </c>
      <c r="AI49" s="25" t="s">
        <v>230</v>
      </c>
      <c r="AJ49" s="12">
        <v>0</v>
      </c>
      <c r="AK49" s="12">
        <v>0</v>
      </c>
      <c r="AL49" s="12">
        <v>0</v>
      </c>
      <c r="AM49" s="12">
        <v>0</v>
      </c>
      <c r="AN49" s="24">
        <v>4500000</v>
      </c>
      <c r="AP49" s="25" t="s">
        <v>233</v>
      </c>
      <c r="AQ49" s="12">
        <v>0</v>
      </c>
      <c r="AR49" s="12">
        <v>0</v>
      </c>
      <c r="AS49" s="12">
        <v>0</v>
      </c>
      <c r="AT49" s="12">
        <v>10</v>
      </c>
      <c r="AU49" s="24">
        <v>600000</v>
      </c>
    </row>
    <row r="50" spans="16:47" ht="12.75">
      <c r="P50" s="21"/>
      <c r="Q50" s="21"/>
      <c r="R50" s="21"/>
      <c r="S50" s="21"/>
      <c r="V50" s="24">
        <v>49</v>
      </c>
      <c r="W50" s="24">
        <v>20682</v>
      </c>
      <c r="AB50" s="25" t="s">
        <v>225</v>
      </c>
      <c r="AC50" s="12">
        <v>0</v>
      </c>
      <c r="AD50" s="12">
        <v>0</v>
      </c>
      <c r="AE50" s="12">
        <v>0</v>
      </c>
      <c r="AF50" s="12">
        <v>0</v>
      </c>
      <c r="AG50" s="24">
        <v>5500000</v>
      </c>
      <c r="AI50" s="25" t="s">
        <v>230</v>
      </c>
      <c r="AJ50" s="12">
        <v>0</v>
      </c>
      <c r="AK50" s="12">
        <v>0</v>
      </c>
      <c r="AL50" s="12">
        <v>0</v>
      </c>
      <c r="AM50" s="12">
        <v>0</v>
      </c>
      <c r="AN50" s="24">
        <v>4500000</v>
      </c>
      <c r="AP50" s="25" t="s">
        <v>234</v>
      </c>
      <c r="AQ50" s="12">
        <v>12</v>
      </c>
      <c r="AR50" s="12">
        <v>0</v>
      </c>
      <c r="AS50" s="12">
        <v>0</v>
      </c>
      <c r="AT50" s="12">
        <v>-8</v>
      </c>
      <c r="AU50" s="24">
        <v>150000</v>
      </c>
    </row>
    <row r="51" spans="16:47" ht="12.75">
      <c r="P51" s="21"/>
      <c r="Q51" s="21"/>
      <c r="R51" s="21"/>
      <c r="S51" s="21"/>
      <c r="V51" s="24">
        <v>50</v>
      </c>
      <c r="W51" s="24">
        <v>21743</v>
      </c>
      <c r="AB51" s="25" t="s">
        <v>225</v>
      </c>
      <c r="AC51" s="12">
        <v>0</v>
      </c>
      <c r="AD51" s="12">
        <v>0</v>
      </c>
      <c r="AE51" s="12">
        <v>0</v>
      </c>
      <c r="AF51" s="12">
        <v>0</v>
      </c>
      <c r="AG51" s="24">
        <v>5500000</v>
      </c>
      <c r="AI51" s="25" t="s">
        <v>230</v>
      </c>
      <c r="AJ51" s="12">
        <v>0</v>
      </c>
      <c r="AK51" s="12">
        <v>0</v>
      </c>
      <c r="AL51" s="12">
        <v>0</v>
      </c>
      <c r="AM51" s="12">
        <v>0</v>
      </c>
      <c r="AN51" s="24">
        <v>4500000</v>
      </c>
      <c r="AP51" s="25" t="s">
        <v>235</v>
      </c>
      <c r="AQ51" s="12">
        <v>9</v>
      </c>
      <c r="AR51" s="12">
        <v>0</v>
      </c>
      <c r="AS51" s="12">
        <v>0</v>
      </c>
      <c r="AT51" s="12">
        <v>-6</v>
      </c>
      <c r="AU51" s="24">
        <v>35000</v>
      </c>
    </row>
    <row r="52" spans="16:47" ht="12.75">
      <c r="P52" s="21"/>
      <c r="Q52" s="21"/>
      <c r="R52" s="21"/>
      <c r="S52" s="21"/>
      <c r="V52" s="24">
        <v>51</v>
      </c>
      <c r="W52" s="24">
        <v>22836</v>
      </c>
      <c r="AB52" s="25" t="s">
        <v>225</v>
      </c>
      <c r="AC52" s="12">
        <v>0</v>
      </c>
      <c r="AD52" s="12">
        <v>0</v>
      </c>
      <c r="AE52" s="12">
        <v>0</v>
      </c>
      <c r="AF52" s="12">
        <v>0</v>
      </c>
      <c r="AG52" s="24">
        <v>5500000</v>
      </c>
      <c r="AI52" s="25" t="s">
        <v>230</v>
      </c>
      <c r="AJ52" s="12">
        <v>0</v>
      </c>
      <c r="AK52" s="12">
        <v>0</v>
      </c>
      <c r="AL52" s="12">
        <v>0</v>
      </c>
      <c r="AM52" s="12">
        <v>0</v>
      </c>
      <c r="AN52" s="24">
        <v>4500000</v>
      </c>
      <c r="AP52" s="25" t="s">
        <v>236</v>
      </c>
      <c r="AQ52" s="12">
        <v>0</v>
      </c>
      <c r="AR52" s="12">
        <v>3</v>
      </c>
      <c r="AS52" s="12">
        <v>0</v>
      </c>
      <c r="AT52" s="12">
        <v>0</v>
      </c>
      <c r="AU52" s="24">
        <v>35000</v>
      </c>
    </row>
    <row r="53" spans="16:47" ht="12.75">
      <c r="P53" s="21"/>
      <c r="Q53" s="21"/>
      <c r="R53" s="21"/>
      <c r="S53" s="21"/>
      <c r="V53" s="24">
        <v>52</v>
      </c>
      <c r="W53" s="24">
        <v>23961</v>
      </c>
      <c r="AB53" s="25" t="s">
        <v>225</v>
      </c>
      <c r="AC53" s="12">
        <v>0</v>
      </c>
      <c r="AD53" s="12">
        <v>0</v>
      </c>
      <c r="AE53" s="12">
        <v>0</v>
      </c>
      <c r="AF53" s="12">
        <v>0</v>
      </c>
      <c r="AG53" s="24">
        <v>5500000</v>
      </c>
      <c r="AI53" s="25" t="s">
        <v>230</v>
      </c>
      <c r="AJ53" s="12">
        <v>0</v>
      </c>
      <c r="AK53" s="12">
        <v>0</v>
      </c>
      <c r="AL53" s="12">
        <v>0</v>
      </c>
      <c r="AM53" s="12">
        <v>0</v>
      </c>
      <c r="AN53" s="24">
        <v>4500000</v>
      </c>
      <c r="AP53" s="25" t="s">
        <v>237</v>
      </c>
      <c r="AQ53" s="12">
        <v>0</v>
      </c>
      <c r="AR53" s="12">
        <v>4</v>
      </c>
      <c r="AS53" s="12">
        <v>0</v>
      </c>
      <c r="AT53" s="12">
        <v>0</v>
      </c>
      <c r="AU53" s="24">
        <v>150000</v>
      </c>
    </row>
    <row r="54" spans="16:47" ht="12.75">
      <c r="P54" s="21"/>
      <c r="Q54" s="21"/>
      <c r="R54" s="21"/>
      <c r="S54" s="21"/>
      <c r="V54" s="24">
        <v>53</v>
      </c>
      <c r="W54" s="24">
        <v>25118</v>
      </c>
      <c r="AB54" s="25" t="s">
        <v>225</v>
      </c>
      <c r="AC54" s="12">
        <v>0</v>
      </c>
      <c r="AD54" s="12">
        <v>0</v>
      </c>
      <c r="AE54" s="12">
        <v>0</v>
      </c>
      <c r="AF54" s="12">
        <v>0</v>
      </c>
      <c r="AG54" s="24">
        <v>5500000</v>
      </c>
      <c r="AI54" s="25" t="s">
        <v>230</v>
      </c>
      <c r="AJ54" s="12">
        <v>0</v>
      </c>
      <c r="AK54" s="12">
        <v>0</v>
      </c>
      <c r="AL54" s="12">
        <v>0</v>
      </c>
      <c r="AM54" s="12">
        <v>0</v>
      </c>
      <c r="AN54" s="24">
        <v>4500000</v>
      </c>
      <c r="AP54" s="25" t="s">
        <v>238</v>
      </c>
      <c r="AQ54" s="12">
        <v>6</v>
      </c>
      <c r="AR54" s="12">
        <v>0</v>
      </c>
      <c r="AS54" s="12">
        <v>0</v>
      </c>
      <c r="AT54" s="12">
        <v>-4</v>
      </c>
      <c r="AU54" s="24">
        <v>5000</v>
      </c>
    </row>
    <row r="55" spans="16:47" ht="12.75">
      <c r="P55" s="21"/>
      <c r="Q55" s="21"/>
      <c r="R55" s="21"/>
      <c r="S55" s="21"/>
      <c r="V55" s="24">
        <v>54</v>
      </c>
      <c r="W55" s="24">
        <v>26309</v>
      </c>
      <c r="AB55" s="25" t="s">
        <v>225</v>
      </c>
      <c r="AC55" s="12">
        <v>0</v>
      </c>
      <c r="AD55" s="12">
        <v>0</v>
      </c>
      <c r="AE55" s="12">
        <v>0</v>
      </c>
      <c r="AF55" s="12">
        <v>0</v>
      </c>
      <c r="AG55" s="24">
        <v>5500000</v>
      </c>
      <c r="AI55" s="25" t="s">
        <v>230</v>
      </c>
      <c r="AJ55" s="12">
        <v>0</v>
      </c>
      <c r="AK55" s="12">
        <v>0</v>
      </c>
      <c r="AL55" s="12">
        <v>0</v>
      </c>
      <c r="AM55" s="12">
        <v>0</v>
      </c>
      <c r="AN55" s="24">
        <v>4500000</v>
      </c>
      <c r="AP55" s="25" t="s">
        <v>239</v>
      </c>
      <c r="AQ55" s="12">
        <v>8</v>
      </c>
      <c r="AR55" s="12">
        <v>0</v>
      </c>
      <c r="AS55" s="12">
        <v>4</v>
      </c>
      <c r="AT55" s="12">
        <v>0</v>
      </c>
      <c r="AU55" s="24">
        <v>150000</v>
      </c>
    </row>
    <row r="56" spans="16:47" ht="12.75">
      <c r="P56" s="21"/>
      <c r="Q56" s="21"/>
      <c r="R56" s="21"/>
      <c r="S56" s="21"/>
      <c r="V56" s="24">
        <v>55</v>
      </c>
      <c r="W56" s="24">
        <v>27532</v>
      </c>
      <c r="AB56" s="25" t="s">
        <v>225</v>
      </c>
      <c r="AC56" s="12">
        <v>0</v>
      </c>
      <c r="AD56" s="12">
        <v>0</v>
      </c>
      <c r="AE56" s="12">
        <v>0</v>
      </c>
      <c r="AF56" s="12">
        <v>0</v>
      </c>
      <c r="AG56" s="24">
        <v>5500000</v>
      </c>
      <c r="AI56" s="25" t="s">
        <v>230</v>
      </c>
      <c r="AJ56" s="12">
        <v>0</v>
      </c>
      <c r="AK56" s="12">
        <v>0</v>
      </c>
      <c r="AL56" s="12">
        <v>0</v>
      </c>
      <c r="AM56" s="12">
        <v>0</v>
      </c>
      <c r="AN56" s="24">
        <v>4500000</v>
      </c>
      <c r="AP56" s="25" t="s">
        <v>240</v>
      </c>
      <c r="AQ56" s="12">
        <v>10</v>
      </c>
      <c r="AR56" s="12">
        <v>0</v>
      </c>
      <c r="AS56" s="12">
        <v>5</v>
      </c>
      <c r="AT56" s="12">
        <v>0</v>
      </c>
      <c r="AU56" s="24">
        <v>450000</v>
      </c>
    </row>
    <row r="57" spans="16:47" ht="12.75">
      <c r="P57" s="21"/>
      <c r="Q57" s="21"/>
      <c r="R57" s="21"/>
      <c r="S57" s="21"/>
      <c r="V57" s="24">
        <v>56</v>
      </c>
      <c r="W57" s="24">
        <v>28790</v>
      </c>
      <c r="AB57" s="25" t="s">
        <v>225</v>
      </c>
      <c r="AC57" s="12">
        <v>0</v>
      </c>
      <c r="AD57" s="12">
        <v>0</v>
      </c>
      <c r="AE57" s="12">
        <v>0</v>
      </c>
      <c r="AF57" s="12">
        <v>0</v>
      </c>
      <c r="AG57" s="24">
        <v>5500000</v>
      </c>
      <c r="AI57" s="25" t="s">
        <v>230</v>
      </c>
      <c r="AJ57" s="12">
        <v>0</v>
      </c>
      <c r="AK57" s="12">
        <v>0</v>
      </c>
      <c r="AL57" s="12">
        <v>0</v>
      </c>
      <c r="AM57" s="12">
        <v>0</v>
      </c>
      <c r="AN57" s="24">
        <v>4500000</v>
      </c>
      <c r="AP57" s="25" t="s">
        <v>241</v>
      </c>
      <c r="AQ57" s="12">
        <v>0</v>
      </c>
      <c r="AR57" s="12">
        <v>3</v>
      </c>
      <c r="AS57" s="12">
        <v>0</v>
      </c>
      <c r="AT57" s="12">
        <v>0</v>
      </c>
      <c r="AU57" s="24">
        <v>35000</v>
      </c>
    </row>
    <row r="58" spans="16:47" ht="12.75">
      <c r="P58" s="21"/>
      <c r="Q58" s="21"/>
      <c r="R58" s="21"/>
      <c r="S58" s="21"/>
      <c r="V58" s="24">
        <v>57</v>
      </c>
      <c r="W58" s="24">
        <v>30081</v>
      </c>
      <c r="AB58" s="25" t="s">
        <v>225</v>
      </c>
      <c r="AC58" s="12">
        <v>0</v>
      </c>
      <c r="AD58" s="12">
        <v>0</v>
      </c>
      <c r="AE58" s="12">
        <v>0</v>
      </c>
      <c r="AF58" s="12">
        <v>0</v>
      </c>
      <c r="AG58" s="24">
        <v>5500000</v>
      </c>
      <c r="AI58" s="25" t="s">
        <v>230</v>
      </c>
      <c r="AJ58" s="12">
        <v>0</v>
      </c>
      <c r="AK58" s="12">
        <v>0</v>
      </c>
      <c r="AL58" s="12">
        <v>0</v>
      </c>
      <c r="AM58" s="12">
        <v>0</v>
      </c>
      <c r="AN58" s="24">
        <v>4500000</v>
      </c>
      <c r="AP58" s="25" t="s">
        <v>242</v>
      </c>
      <c r="AQ58" s="12">
        <v>0</v>
      </c>
      <c r="AR58" s="12">
        <v>4</v>
      </c>
      <c r="AS58" s="12">
        <v>0</v>
      </c>
      <c r="AT58" s="12">
        <v>0</v>
      </c>
      <c r="AU58" s="24">
        <v>150000</v>
      </c>
    </row>
    <row r="59" spans="16:47" ht="12.75">
      <c r="P59" s="21"/>
      <c r="Q59" s="21"/>
      <c r="R59" s="21"/>
      <c r="S59" s="21"/>
      <c r="V59" s="24">
        <v>58</v>
      </c>
      <c r="W59" s="24">
        <v>31406</v>
      </c>
      <c r="AB59" s="25" t="s">
        <v>225</v>
      </c>
      <c r="AC59" s="12">
        <v>0</v>
      </c>
      <c r="AD59" s="12">
        <v>0</v>
      </c>
      <c r="AE59" s="12">
        <v>0</v>
      </c>
      <c r="AF59" s="12">
        <v>0</v>
      </c>
      <c r="AG59" s="24">
        <v>5500000</v>
      </c>
      <c r="AI59" s="25" t="s">
        <v>230</v>
      </c>
      <c r="AJ59" s="12">
        <v>0</v>
      </c>
      <c r="AK59" s="12">
        <v>0</v>
      </c>
      <c r="AL59" s="12">
        <v>0</v>
      </c>
      <c r="AM59" s="12">
        <v>0</v>
      </c>
      <c r="AN59" s="24">
        <v>4500000</v>
      </c>
      <c r="AP59" s="25" t="s">
        <v>61</v>
      </c>
      <c r="AQ59" s="12">
        <v>0</v>
      </c>
      <c r="AR59" s="12">
        <v>1</v>
      </c>
      <c r="AS59" s="12">
        <v>0</v>
      </c>
      <c r="AT59" s="12">
        <v>0</v>
      </c>
      <c r="AU59" s="24">
        <v>28000</v>
      </c>
    </row>
    <row r="60" spans="16:47" ht="12.75">
      <c r="P60" s="21"/>
      <c r="Q60" s="21"/>
      <c r="R60" s="21"/>
      <c r="S60" s="21"/>
      <c r="V60" s="24">
        <v>59</v>
      </c>
      <c r="W60" s="24">
        <v>32765</v>
      </c>
      <c r="AB60" s="25" t="s">
        <v>225</v>
      </c>
      <c r="AC60" s="12">
        <v>0</v>
      </c>
      <c r="AD60" s="12">
        <v>0</v>
      </c>
      <c r="AE60" s="12">
        <v>0</v>
      </c>
      <c r="AF60" s="12">
        <v>0</v>
      </c>
      <c r="AG60" s="24">
        <v>5500000</v>
      </c>
      <c r="AI60" s="25" t="s">
        <v>230</v>
      </c>
      <c r="AJ60" s="12">
        <v>0</v>
      </c>
      <c r="AK60" s="12">
        <v>0</v>
      </c>
      <c r="AL60" s="12">
        <v>0</v>
      </c>
      <c r="AM60" s="12">
        <v>0</v>
      </c>
      <c r="AN60" s="24">
        <v>4500000</v>
      </c>
      <c r="AP60" s="25" t="s">
        <v>243</v>
      </c>
      <c r="AQ60" s="12">
        <v>0</v>
      </c>
      <c r="AR60" s="12">
        <v>2</v>
      </c>
      <c r="AS60" s="12">
        <v>0</v>
      </c>
      <c r="AT60" s="12">
        <v>0</v>
      </c>
      <c r="AU60" s="24">
        <v>360000</v>
      </c>
    </row>
    <row r="61" spans="16:47" ht="12.75">
      <c r="P61" s="21"/>
      <c r="Q61" s="21"/>
      <c r="R61" s="21"/>
      <c r="S61" s="21"/>
      <c r="V61" s="24">
        <v>60</v>
      </c>
      <c r="W61" s="24">
        <v>34160</v>
      </c>
      <c r="AB61" s="25" t="s">
        <v>225</v>
      </c>
      <c r="AC61" s="12">
        <v>0</v>
      </c>
      <c r="AD61" s="12">
        <v>0</v>
      </c>
      <c r="AE61" s="12">
        <v>0</v>
      </c>
      <c r="AF61" s="12">
        <v>0</v>
      </c>
      <c r="AG61" s="24">
        <v>5500000</v>
      </c>
      <c r="AI61" s="25" t="s">
        <v>230</v>
      </c>
      <c r="AJ61" s="12">
        <v>0</v>
      </c>
      <c r="AK61" s="12">
        <v>0</v>
      </c>
      <c r="AL61" s="12">
        <v>0</v>
      </c>
      <c r="AM61" s="12">
        <v>0</v>
      </c>
      <c r="AN61" s="24">
        <v>4500000</v>
      </c>
      <c r="AP61" s="25" t="s">
        <v>244</v>
      </c>
      <c r="AQ61" s="12">
        <v>0</v>
      </c>
      <c r="AR61" s="12">
        <v>5</v>
      </c>
      <c r="AS61" s="12">
        <v>0</v>
      </c>
      <c r="AT61" s="12">
        <v>0</v>
      </c>
      <c r="AU61" s="24">
        <v>450000</v>
      </c>
    </row>
    <row r="62" spans="16:47" ht="12.75">
      <c r="P62" s="21"/>
      <c r="Q62" s="21"/>
      <c r="R62" s="21"/>
      <c r="S62" s="21"/>
      <c r="V62" s="24">
        <v>61</v>
      </c>
      <c r="W62" s="24">
        <v>35589</v>
      </c>
      <c r="AB62" s="25" t="s">
        <v>225</v>
      </c>
      <c r="AC62" s="12">
        <v>0</v>
      </c>
      <c r="AD62" s="12">
        <v>0</v>
      </c>
      <c r="AE62" s="12">
        <v>0</v>
      </c>
      <c r="AF62" s="12">
        <v>0</v>
      </c>
      <c r="AG62" s="24">
        <v>5500000</v>
      </c>
      <c r="AI62" s="25" t="s">
        <v>230</v>
      </c>
      <c r="AJ62" s="12">
        <v>0</v>
      </c>
      <c r="AK62" s="12">
        <v>0</v>
      </c>
      <c r="AL62" s="12">
        <v>0</v>
      </c>
      <c r="AM62" s="12">
        <v>0</v>
      </c>
      <c r="AN62" s="24">
        <v>4500000</v>
      </c>
      <c r="AP62" s="25" t="s">
        <v>245</v>
      </c>
      <c r="AQ62" s="12">
        <v>0</v>
      </c>
      <c r="AR62" s="12">
        <v>3</v>
      </c>
      <c r="AS62" s="12">
        <v>0</v>
      </c>
      <c r="AT62" s="12">
        <v>0</v>
      </c>
      <c r="AU62" s="24">
        <v>35000</v>
      </c>
    </row>
    <row r="63" spans="16:47" ht="12.75">
      <c r="P63" s="21"/>
      <c r="Q63" s="21"/>
      <c r="R63" s="21"/>
      <c r="S63" s="21"/>
      <c r="V63" s="24">
        <v>62</v>
      </c>
      <c r="W63" s="24">
        <v>37053</v>
      </c>
      <c r="AB63" s="25" t="s">
        <v>225</v>
      </c>
      <c r="AC63" s="12">
        <v>0</v>
      </c>
      <c r="AD63" s="12">
        <v>0</v>
      </c>
      <c r="AE63" s="12">
        <v>0</v>
      </c>
      <c r="AF63" s="12">
        <v>0</v>
      </c>
      <c r="AG63" s="24">
        <v>5500000</v>
      </c>
      <c r="AI63" s="25" t="s">
        <v>230</v>
      </c>
      <c r="AJ63" s="12">
        <v>0</v>
      </c>
      <c r="AK63" s="12">
        <v>0</v>
      </c>
      <c r="AL63" s="12">
        <v>0</v>
      </c>
      <c r="AM63" s="12">
        <v>0</v>
      </c>
      <c r="AN63" s="24">
        <v>4500000</v>
      </c>
      <c r="AP63" s="25" t="s">
        <v>246</v>
      </c>
      <c r="AQ63" s="12">
        <v>0</v>
      </c>
      <c r="AR63" s="12">
        <v>4</v>
      </c>
      <c r="AS63" s="12">
        <v>0</v>
      </c>
      <c r="AT63" s="12">
        <v>0</v>
      </c>
      <c r="AU63" s="24">
        <v>150000</v>
      </c>
    </row>
    <row r="64" spans="16:47" ht="12.75">
      <c r="P64" s="21"/>
      <c r="Q64" s="21"/>
      <c r="R64" s="21"/>
      <c r="S64" s="21"/>
      <c r="V64" s="24">
        <v>63</v>
      </c>
      <c r="W64" s="24">
        <v>38554</v>
      </c>
      <c r="AB64" s="25" t="s">
        <v>225</v>
      </c>
      <c r="AC64" s="12">
        <v>0</v>
      </c>
      <c r="AD64" s="12">
        <v>0</v>
      </c>
      <c r="AE64" s="12">
        <v>0</v>
      </c>
      <c r="AF64" s="12">
        <v>0</v>
      </c>
      <c r="AG64" s="24">
        <v>5500000</v>
      </c>
      <c r="AI64" s="25" t="s">
        <v>230</v>
      </c>
      <c r="AJ64" s="12">
        <v>0</v>
      </c>
      <c r="AK64" s="12">
        <v>0</v>
      </c>
      <c r="AL64" s="12">
        <v>0</v>
      </c>
      <c r="AM64" s="12">
        <v>0</v>
      </c>
      <c r="AN64" s="24">
        <v>4500000</v>
      </c>
      <c r="AP64" s="25" t="s">
        <v>247</v>
      </c>
      <c r="AQ64" s="12">
        <v>0</v>
      </c>
      <c r="AR64" s="12">
        <v>5</v>
      </c>
      <c r="AS64" s="12">
        <v>0</v>
      </c>
      <c r="AT64" s="12">
        <v>0</v>
      </c>
      <c r="AU64" s="24">
        <v>450000</v>
      </c>
    </row>
    <row r="65" spans="16:47" ht="12.75">
      <c r="P65" s="21"/>
      <c r="Q65" s="21"/>
      <c r="R65" s="21"/>
      <c r="S65" s="21"/>
      <c r="V65" s="24">
        <v>64</v>
      </c>
      <c r="W65" s="24">
        <v>40090</v>
      </c>
      <c r="AB65" s="25" t="s">
        <v>225</v>
      </c>
      <c r="AC65" s="12">
        <v>0</v>
      </c>
      <c r="AD65" s="12">
        <v>0</v>
      </c>
      <c r="AE65" s="12">
        <v>0</v>
      </c>
      <c r="AF65" s="12">
        <v>0</v>
      </c>
      <c r="AG65" s="24">
        <v>5500000</v>
      </c>
      <c r="AI65" s="25" t="s">
        <v>230</v>
      </c>
      <c r="AJ65" s="12">
        <v>0</v>
      </c>
      <c r="AK65" s="12">
        <v>0</v>
      </c>
      <c r="AL65" s="12">
        <v>0</v>
      </c>
      <c r="AM65" s="12">
        <v>0</v>
      </c>
      <c r="AN65" s="24">
        <v>4500000</v>
      </c>
      <c r="AP65" s="25" t="s">
        <v>247</v>
      </c>
      <c r="AQ65" s="12">
        <v>0</v>
      </c>
      <c r="AR65" s="12">
        <v>5</v>
      </c>
      <c r="AS65" s="12">
        <v>0</v>
      </c>
      <c r="AT65" s="12">
        <v>0</v>
      </c>
      <c r="AU65" s="24">
        <v>450000</v>
      </c>
    </row>
    <row r="66" spans="16:47" ht="12.75">
      <c r="P66" s="21"/>
      <c r="Q66" s="21"/>
      <c r="R66" s="21"/>
      <c r="S66" s="21"/>
      <c r="V66" s="24">
        <v>65</v>
      </c>
      <c r="W66" s="24">
        <v>41662</v>
      </c>
      <c r="AB66" s="25" t="s">
        <v>225</v>
      </c>
      <c r="AC66" s="12">
        <v>0</v>
      </c>
      <c r="AD66" s="12">
        <v>0</v>
      </c>
      <c r="AE66" s="12">
        <v>0</v>
      </c>
      <c r="AF66" s="12">
        <v>0</v>
      </c>
      <c r="AG66" s="24">
        <v>5500000</v>
      </c>
      <c r="AI66" s="25" t="s">
        <v>230</v>
      </c>
      <c r="AJ66" s="12">
        <v>0</v>
      </c>
      <c r="AK66" s="12">
        <v>0</v>
      </c>
      <c r="AL66" s="12">
        <v>0</v>
      </c>
      <c r="AM66" s="12">
        <v>0</v>
      </c>
      <c r="AN66" s="24">
        <v>4500000</v>
      </c>
      <c r="AP66" s="25" t="s">
        <v>247</v>
      </c>
      <c r="AQ66" s="12">
        <v>0</v>
      </c>
      <c r="AR66" s="12">
        <v>5</v>
      </c>
      <c r="AS66" s="12">
        <v>0</v>
      </c>
      <c r="AT66" s="12">
        <v>0</v>
      </c>
      <c r="AU66" s="24">
        <v>450000</v>
      </c>
    </row>
    <row r="67" spans="16:47" ht="12.75">
      <c r="P67" s="21"/>
      <c r="Q67" s="21"/>
      <c r="R67" s="21"/>
      <c r="S67" s="21"/>
      <c r="V67" s="24">
        <v>66</v>
      </c>
      <c r="W67" s="24">
        <v>43270</v>
      </c>
      <c r="AB67" s="25" t="s">
        <v>225</v>
      </c>
      <c r="AC67" s="12">
        <v>0</v>
      </c>
      <c r="AD67" s="12">
        <v>0</v>
      </c>
      <c r="AE67" s="12">
        <v>0</v>
      </c>
      <c r="AF67" s="12">
        <v>0</v>
      </c>
      <c r="AG67" s="24">
        <v>5500000</v>
      </c>
      <c r="AI67" s="25" t="s">
        <v>230</v>
      </c>
      <c r="AJ67" s="12">
        <v>0</v>
      </c>
      <c r="AK67" s="12">
        <v>0</v>
      </c>
      <c r="AL67" s="12">
        <v>0</v>
      </c>
      <c r="AM67" s="12">
        <v>0</v>
      </c>
      <c r="AN67" s="24">
        <v>4500000</v>
      </c>
      <c r="AP67" s="25" t="s">
        <v>247</v>
      </c>
      <c r="AQ67" s="12">
        <v>0</v>
      </c>
      <c r="AR67" s="12">
        <v>5</v>
      </c>
      <c r="AS67" s="12">
        <v>0</v>
      </c>
      <c r="AT67" s="12">
        <v>0</v>
      </c>
      <c r="AU67" s="24">
        <v>450000</v>
      </c>
    </row>
    <row r="68" spans="16:47" ht="12.75">
      <c r="P68" s="21"/>
      <c r="Q68" s="21"/>
      <c r="R68" s="21"/>
      <c r="S68" s="21"/>
      <c r="V68" s="24">
        <v>67</v>
      </c>
      <c r="W68" s="24">
        <v>44915</v>
      </c>
      <c r="AB68" s="25" t="s">
        <v>225</v>
      </c>
      <c r="AC68" s="12">
        <v>0</v>
      </c>
      <c r="AD68" s="12">
        <v>0</v>
      </c>
      <c r="AE68" s="12">
        <v>0</v>
      </c>
      <c r="AF68" s="12">
        <v>0</v>
      </c>
      <c r="AG68" s="24">
        <v>5500000</v>
      </c>
      <c r="AI68" s="25" t="s">
        <v>230</v>
      </c>
      <c r="AJ68" s="12">
        <v>0</v>
      </c>
      <c r="AK68" s="12">
        <v>0</v>
      </c>
      <c r="AL68" s="12">
        <v>0</v>
      </c>
      <c r="AM68" s="12">
        <v>0</v>
      </c>
      <c r="AN68" s="24">
        <v>4500000</v>
      </c>
      <c r="AP68" s="25" t="s">
        <v>247</v>
      </c>
      <c r="AQ68" s="12">
        <v>0</v>
      </c>
      <c r="AR68" s="12">
        <v>5</v>
      </c>
      <c r="AS68" s="12">
        <v>0</v>
      </c>
      <c r="AT68" s="12">
        <v>0</v>
      </c>
      <c r="AU68" s="24">
        <v>450000</v>
      </c>
    </row>
    <row r="69" spans="16:47" ht="12.75">
      <c r="P69" s="21"/>
      <c r="Q69" s="21"/>
      <c r="R69" s="21"/>
      <c r="S69" s="21"/>
      <c r="V69" s="24">
        <v>68</v>
      </c>
      <c r="W69" s="24">
        <v>46598</v>
      </c>
      <c r="AB69" s="25" t="s">
        <v>225</v>
      </c>
      <c r="AC69" s="12">
        <v>0</v>
      </c>
      <c r="AD69" s="12">
        <v>0</v>
      </c>
      <c r="AE69" s="12">
        <v>0</v>
      </c>
      <c r="AF69" s="12">
        <v>0</v>
      </c>
      <c r="AG69" s="24">
        <v>5500000</v>
      </c>
      <c r="AI69" s="25" t="s">
        <v>230</v>
      </c>
      <c r="AJ69" s="12">
        <v>0</v>
      </c>
      <c r="AK69" s="12">
        <v>0</v>
      </c>
      <c r="AL69" s="12">
        <v>0</v>
      </c>
      <c r="AM69" s="12">
        <v>0</v>
      </c>
      <c r="AN69" s="24">
        <v>4500000</v>
      </c>
      <c r="AP69" s="25" t="s">
        <v>247</v>
      </c>
      <c r="AQ69" s="12">
        <v>0</v>
      </c>
      <c r="AR69" s="12">
        <v>5</v>
      </c>
      <c r="AS69" s="12">
        <v>0</v>
      </c>
      <c r="AT69" s="12">
        <v>0</v>
      </c>
      <c r="AU69" s="24">
        <v>450000</v>
      </c>
    </row>
    <row r="70" spans="16:47" ht="12.75">
      <c r="P70" s="21"/>
      <c r="Q70" s="21"/>
      <c r="R70" s="21"/>
      <c r="S70" s="21"/>
      <c r="V70" s="24">
        <v>69</v>
      </c>
      <c r="W70" s="24">
        <v>48317</v>
      </c>
      <c r="AB70" s="25" t="s">
        <v>225</v>
      </c>
      <c r="AC70" s="12">
        <v>0</v>
      </c>
      <c r="AD70" s="12">
        <v>0</v>
      </c>
      <c r="AE70" s="12">
        <v>0</v>
      </c>
      <c r="AF70" s="12">
        <v>0</v>
      </c>
      <c r="AG70" s="24">
        <v>5500000</v>
      </c>
      <c r="AI70" s="25" t="s">
        <v>230</v>
      </c>
      <c r="AJ70" s="12">
        <v>0</v>
      </c>
      <c r="AK70" s="12">
        <v>0</v>
      </c>
      <c r="AL70" s="12">
        <v>0</v>
      </c>
      <c r="AM70" s="12">
        <v>0</v>
      </c>
      <c r="AN70" s="24">
        <v>4500000</v>
      </c>
      <c r="AP70" s="25" t="s">
        <v>247</v>
      </c>
      <c r="AQ70" s="12">
        <v>0</v>
      </c>
      <c r="AR70" s="12">
        <v>5</v>
      </c>
      <c r="AS70" s="12">
        <v>0</v>
      </c>
      <c r="AT70" s="12">
        <v>0</v>
      </c>
      <c r="AU70" s="24">
        <v>450000</v>
      </c>
    </row>
    <row r="71" spans="16:47" ht="12.75">
      <c r="P71" s="21"/>
      <c r="Q71" s="21"/>
      <c r="R71" s="21"/>
      <c r="S71" s="21"/>
      <c r="V71" s="24">
        <v>70</v>
      </c>
      <c r="W71" s="24">
        <v>50074</v>
      </c>
      <c r="AB71" s="25" t="s">
        <v>225</v>
      </c>
      <c r="AC71" s="12">
        <v>0</v>
      </c>
      <c r="AD71" s="12">
        <v>0</v>
      </c>
      <c r="AE71" s="12">
        <v>0</v>
      </c>
      <c r="AF71" s="12">
        <v>0</v>
      </c>
      <c r="AG71" s="24">
        <v>5500000</v>
      </c>
      <c r="AI71" s="25" t="s">
        <v>230</v>
      </c>
      <c r="AJ71" s="12">
        <v>0</v>
      </c>
      <c r="AK71" s="12">
        <v>0</v>
      </c>
      <c r="AL71" s="12">
        <v>0</v>
      </c>
      <c r="AM71" s="12">
        <v>0</v>
      </c>
      <c r="AN71" s="24">
        <v>4500000</v>
      </c>
      <c r="AP71" s="25" t="s">
        <v>247</v>
      </c>
      <c r="AQ71" s="12">
        <v>0</v>
      </c>
      <c r="AR71" s="12">
        <v>5</v>
      </c>
      <c r="AS71" s="12">
        <v>0</v>
      </c>
      <c r="AT71" s="12">
        <v>0</v>
      </c>
      <c r="AU71" s="24">
        <v>450000</v>
      </c>
    </row>
    <row r="72" spans="16:47" ht="12.75">
      <c r="P72" s="21"/>
      <c r="Q72" s="21"/>
      <c r="R72" s="21"/>
      <c r="S72" s="21"/>
      <c r="V72" s="24">
        <v>71</v>
      </c>
      <c r="W72" s="24">
        <v>51869</v>
      </c>
      <c r="AB72" s="25" t="s">
        <v>225</v>
      </c>
      <c r="AC72" s="12">
        <v>0</v>
      </c>
      <c r="AD72" s="12">
        <v>0</v>
      </c>
      <c r="AE72" s="12">
        <v>0</v>
      </c>
      <c r="AF72" s="12">
        <v>0</v>
      </c>
      <c r="AG72" s="24">
        <v>5500000</v>
      </c>
      <c r="AI72" s="25" t="s">
        <v>230</v>
      </c>
      <c r="AJ72" s="12">
        <v>0</v>
      </c>
      <c r="AK72" s="12">
        <v>0</v>
      </c>
      <c r="AL72" s="12">
        <v>0</v>
      </c>
      <c r="AM72" s="12">
        <v>0</v>
      </c>
      <c r="AN72" s="24">
        <v>4500000</v>
      </c>
      <c r="AP72" s="25" t="s">
        <v>247</v>
      </c>
      <c r="AQ72" s="12">
        <v>0</v>
      </c>
      <c r="AR72" s="12">
        <v>5</v>
      </c>
      <c r="AS72" s="12">
        <v>0</v>
      </c>
      <c r="AT72" s="12">
        <v>0</v>
      </c>
      <c r="AU72" s="24">
        <v>450000</v>
      </c>
    </row>
    <row r="73" spans="16:47" ht="12.75">
      <c r="P73" s="21"/>
      <c r="Q73" s="21"/>
      <c r="R73" s="21"/>
      <c r="S73" s="21"/>
      <c r="V73" s="24">
        <v>72</v>
      </c>
      <c r="W73" s="24">
        <v>53702</v>
      </c>
      <c r="AB73" s="25" t="s">
        <v>225</v>
      </c>
      <c r="AC73" s="12">
        <v>0</v>
      </c>
      <c r="AD73" s="12">
        <v>0</v>
      </c>
      <c r="AE73" s="12">
        <v>0</v>
      </c>
      <c r="AF73" s="12">
        <v>0</v>
      </c>
      <c r="AG73" s="24">
        <v>5500000</v>
      </c>
      <c r="AI73" s="25" t="s">
        <v>230</v>
      </c>
      <c r="AJ73" s="12">
        <v>0</v>
      </c>
      <c r="AK73" s="12">
        <v>0</v>
      </c>
      <c r="AL73" s="12">
        <v>0</v>
      </c>
      <c r="AM73" s="12">
        <v>0</v>
      </c>
      <c r="AN73" s="24">
        <v>4500000</v>
      </c>
      <c r="AP73" s="25" t="s">
        <v>247</v>
      </c>
      <c r="AQ73" s="12">
        <v>0</v>
      </c>
      <c r="AR73" s="12">
        <v>5</v>
      </c>
      <c r="AS73" s="12">
        <v>0</v>
      </c>
      <c r="AT73" s="12">
        <v>0</v>
      </c>
      <c r="AU73" s="24">
        <v>450000</v>
      </c>
    </row>
    <row r="74" spans="16:47" ht="12.75">
      <c r="P74" s="21"/>
      <c r="Q74" s="21"/>
      <c r="R74" s="21"/>
      <c r="S74" s="21"/>
      <c r="V74" s="24">
        <v>73</v>
      </c>
      <c r="W74" s="24">
        <v>55573</v>
      </c>
      <c r="AB74" s="25" t="s">
        <v>225</v>
      </c>
      <c r="AC74" s="12">
        <v>0</v>
      </c>
      <c r="AD74" s="12">
        <v>0</v>
      </c>
      <c r="AE74" s="12">
        <v>0</v>
      </c>
      <c r="AF74" s="12">
        <v>0</v>
      </c>
      <c r="AG74" s="24">
        <v>5500000</v>
      </c>
      <c r="AI74" s="25" t="s">
        <v>230</v>
      </c>
      <c r="AJ74" s="12">
        <v>0</v>
      </c>
      <c r="AK74" s="12">
        <v>0</v>
      </c>
      <c r="AL74" s="12">
        <v>0</v>
      </c>
      <c r="AM74" s="12">
        <v>0</v>
      </c>
      <c r="AN74" s="24">
        <v>4500000</v>
      </c>
      <c r="AP74" s="25" t="s">
        <v>247</v>
      </c>
      <c r="AQ74" s="12">
        <v>0</v>
      </c>
      <c r="AR74" s="12">
        <v>5</v>
      </c>
      <c r="AS74" s="12">
        <v>0</v>
      </c>
      <c r="AT74" s="12">
        <v>0</v>
      </c>
      <c r="AU74" s="24">
        <v>450000</v>
      </c>
    </row>
    <row r="75" spans="16:47" ht="12.75">
      <c r="P75" s="21"/>
      <c r="Q75" s="21"/>
      <c r="R75" s="21"/>
      <c r="S75" s="21"/>
      <c r="V75" s="24">
        <v>74</v>
      </c>
      <c r="W75" s="24">
        <v>57483</v>
      </c>
      <c r="AB75" s="25" t="s">
        <v>225</v>
      </c>
      <c r="AC75" s="12">
        <v>0</v>
      </c>
      <c r="AD75" s="12">
        <v>0</v>
      </c>
      <c r="AE75" s="12">
        <v>0</v>
      </c>
      <c r="AF75" s="12">
        <v>0</v>
      </c>
      <c r="AG75" s="24">
        <v>5500000</v>
      </c>
      <c r="AI75" s="25" t="s">
        <v>230</v>
      </c>
      <c r="AJ75" s="12">
        <v>0</v>
      </c>
      <c r="AK75" s="12">
        <v>0</v>
      </c>
      <c r="AL75" s="12">
        <v>0</v>
      </c>
      <c r="AM75" s="12">
        <v>0</v>
      </c>
      <c r="AN75" s="24">
        <v>4500000</v>
      </c>
      <c r="AP75" s="25" t="s">
        <v>247</v>
      </c>
      <c r="AQ75" s="12">
        <v>0</v>
      </c>
      <c r="AR75" s="12">
        <v>5</v>
      </c>
      <c r="AS75" s="12">
        <v>0</v>
      </c>
      <c r="AT75" s="12">
        <v>0</v>
      </c>
      <c r="AU75" s="24">
        <v>450000</v>
      </c>
    </row>
    <row r="76" spans="16:47" ht="12.75">
      <c r="P76" s="21"/>
      <c r="Q76" s="21"/>
      <c r="R76" s="21"/>
      <c r="S76" s="21"/>
      <c r="V76" s="24">
        <v>75</v>
      </c>
      <c r="W76" s="24">
        <v>59431</v>
      </c>
      <c r="AB76" s="25" t="s">
        <v>225</v>
      </c>
      <c r="AC76" s="12">
        <v>0</v>
      </c>
      <c r="AD76" s="12">
        <v>0</v>
      </c>
      <c r="AE76" s="12">
        <v>0</v>
      </c>
      <c r="AF76" s="12">
        <v>0</v>
      </c>
      <c r="AG76" s="24">
        <v>5500000</v>
      </c>
      <c r="AI76" s="25" t="s">
        <v>230</v>
      </c>
      <c r="AJ76" s="12">
        <v>0</v>
      </c>
      <c r="AK76" s="12">
        <v>0</v>
      </c>
      <c r="AL76" s="12">
        <v>0</v>
      </c>
      <c r="AM76" s="12">
        <v>0</v>
      </c>
      <c r="AN76" s="24">
        <v>4500000</v>
      </c>
      <c r="AP76" s="25" t="s">
        <v>247</v>
      </c>
      <c r="AQ76" s="12">
        <v>0</v>
      </c>
      <c r="AR76" s="12">
        <v>5</v>
      </c>
      <c r="AS76" s="12">
        <v>0</v>
      </c>
      <c r="AT76" s="12">
        <v>0</v>
      </c>
      <c r="AU76" s="24">
        <v>450000</v>
      </c>
    </row>
    <row r="77" spans="16:47" ht="12.75">
      <c r="P77" s="21"/>
      <c r="Q77" s="21"/>
      <c r="R77" s="21"/>
      <c r="S77" s="21"/>
      <c r="V77" s="24">
        <v>76</v>
      </c>
      <c r="W77" s="24">
        <v>61419</v>
      </c>
      <c r="AB77" s="25" t="s">
        <v>225</v>
      </c>
      <c r="AC77" s="12">
        <v>0</v>
      </c>
      <c r="AD77" s="12">
        <v>0</v>
      </c>
      <c r="AE77" s="12">
        <v>0</v>
      </c>
      <c r="AF77" s="12">
        <v>0</v>
      </c>
      <c r="AG77" s="24">
        <v>5500000</v>
      </c>
      <c r="AI77" s="25" t="s">
        <v>230</v>
      </c>
      <c r="AJ77" s="12">
        <v>0</v>
      </c>
      <c r="AK77" s="12">
        <v>0</v>
      </c>
      <c r="AL77" s="12">
        <v>0</v>
      </c>
      <c r="AM77" s="12">
        <v>0</v>
      </c>
      <c r="AN77" s="24">
        <v>4500000</v>
      </c>
      <c r="AP77" s="25" t="s">
        <v>247</v>
      </c>
      <c r="AQ77" s="12">
        <v>0</v>
      </c>
      <c r="AR77" s="12">
        <v>5</v>
      </c>
      <c r="AS77" s="12">
        <v>0</v>
      </c>
      <c r="AT77" s="12">
        <v>0</v>
      </c>
      <c r="AU77" s="24">
        <v>450000</v>
      </c>
    </row>
    <row r="78" spans="16:47" ht="12.75">
      <c r="P78" s="21"/>
      <c r="Q78" s="21"/>
      <c r="R78" s="21"/>
      <c r="S78" s="21"/>
      <c r="V78" s="24">
        <v>77</v>
      </c>
      <c r="W78" s="24">
        <v>63446</v>
      </c>
      <c r="AB78" s="25" t="s">
        <v>225</v>
      </c>
      <c r="AC78" s="12">
        <v>0</v>
      </c>
      <c r="AD78" s="12">
        <v>0</v>
      </c>
      <c r="AE78" s="12">
        <v>0</v>
      </c>
      <c r="AF78" s="12">
        <v>0</v>
      </c>
      <c r="AG78" s="24">
        <v>5500000</v>
      </c>
      <c r="AI78" s="25" t="s">
        <v>230</v>
      </c>
      <c r="AJ78" s="12">
        <v>0</v>
      </c>
      <c r="AK78" s="12">
        <v>0</v>
      </c>
      <c r="AL78" s="12">
        <v>0</v>
      </c>
      <c r="AM78" s="12">
        <v>0</v>
      </c>
      <c r="AN78" s="24">
        <v>4500000</v>
      </c>
      <c r="AP78" s="25" t="s">
        <v>247</v>
      </c>
      <c r="AQ78" s="12">
        <v>0</v>
      </c>
      <c r="AR78" s="12">
        <v>5</v>
      </c>
      <c r="AS78" s="12">
        <v>0</v>
      </c>
      <c r="AT78" s="12">
        <v>0</v>
      </c>
      <c r="AU78" s="24">
        <v>450000</v>
      </c>
    </row>
    <row r="79" spans="16:47" ht="12.75">
      <c r="P79" s="21"/>
      <c r="Q79" s="21"/>
      <c r="R79" s="21"/>
      <c r="S79" s="21"/>
      <c r="V79" s="24">
        <v>78</v>
      </c>
      <c r="W79" s="24">
        <v>65512</v>
      </c>
      <c r="AB79" s="25" t="s">
        <v>225</v>
      </c>
      <c r="AC79" s="12">
        <v>0</v>
      </c>
      <c r="AD79" s="12">
        <v>0</v>
      </c>
      <c r="AE79" s="12">
        <v>0</v>
      </c>
      <c r="AF79" s="12">
        <v>0</v>
      </c>
      <c r="AG79" s="24">
        <v>5500000</v>
      </c>
      <c r="AI79" s="25" t="s">
        <v>230</v>
      </c>
      <c r="AJ79" s="12">
        <v>0</v>
      </c>
      <c r="AK79" s="12">
        <v>0</v>
      </c>
      <c r="AL79" s="12">
        <v>0</v>
      </c>
      <c r="AM79" s="12">
        <v>0</v>
      </c>
      <c r="AN79" s="24">
        <v>4500000</v>
      </c>
      <c r="AP79" s="25" t="s">
        <v>247</v>
      </c>
      <c r="AQ79" s="12">
        <v>0</v>
      </c>
      <c r="AR79" s="12">
        <v>5</v>
      </c>
      <c r="AS79" s="12">
        <v>0</v>
      </c>
      <c r="AT79" s="12">
        <v>0</v>
      </c>
      <c r="AU79" s="24">
        <v>450000</v>
      </c>
    </row>
    <row r="80" spans="16:47" ht="12.75">
      <c r="P80" s="21"/>
      <c r="Q80" s="21"/>
      <c r="R80" s="21"/>
      <c r="S80" s="21"/>
      <c r="V80" s="24">
        <v>79</v>
      </c>
      <c r="W80" s="24">
        <v>67619</v>
      </c>
      <c r="AB80" s="25" t="s">
        <v>225</v>
      </c>
      <c r="AC80" s="12">
        <v>0</v>
      </c>
      <c r="AD80" s="12">
        <v>0</v>
      </c>
      <c r="AE80" s="12">
        <v>0</v>
      </c>
      <c r="AF80" s="12">
        <v>0</v>
      </c>
      <c r="AG80" s="24">
        <v>5500000</v>
      </c>
      <c r="AI80" s="25" t="s">
        <v>230</v>
      </c>
      <c r="AJ80" s="12">
        <v>0</v>
      </c>
      <c r="AK80" s="12">
        <v>0</v>
      </c>
      <c r="AL80" s="12">
        <v>0</v>
      </c>
      <c r="AM80" s="12">
        <v>0</v>
      </c>
      <c r="AN80" s="24">
        <v>4500000</v>
      </c>
      <c r="AP80" s="25" t="s">
        <v>247</v>
      </c>
      <c r="AQ80" s="12">
        <v>0</v>
      </c>
      <c r="AR80" s="12">
        <v>5</v>
      </c>
      <c r="AS80" s="12">
        <v>0</v>
      </c>
      <c r="AT80" s="12">
        <v>0</v>
      </c>
      <c r="AU80" s="24">
        <v>450000</v>
      </c>
    </row>
    <row r="81" spans="16:23" ht="12.75">
      <c r="P81" s="21"/>
      <c r="Q81" s="21"/>
      <c r="R81" s="21"/>
      <c r="S81" s="21"/>
      <c r="V81" s="24">
        <v>80</v>
      </c>
      <c r="W81" s="24">
        <v>69766</v>
      </c>
    </row>
    <row r="82" spans="16:23" ht="12.75">
      <c r="P82" s="21"/>
      <c r="Q82" s="21"/>
      <c r="R82" s="21"/>
      <c r="S82" s="21"/>
      <c r="V82" s="24">
        <v>81</v>
      </c>
      <c r="W82" s="24">
        <v>71953</v>
      </c>
    </row>
    <row r="83" spans="16:23" ht="12.75">
      <c r="P83" s="21"/>
      <c r="Q83" s="21"/>
      <c r="R83" s="21"/>
      <c r="S83" s="21"/>
      <c r="V83" s="24">
        <v>82</v>
      </c>
      <c r="W83" s="24">
        <v>74180</v>
      </c>
    </row>
    <row r="84" spans="16:23" ht="12.75">
      <c r="P84" s="21"/>
      <c r="Q84" s="21"/>
      <c r="R84" s="21"/>
      <c r="S84" s="21"/>
      <c r="V84" s="24">
        <v>83</v>
      </c>
      <c r="W84" s="24">
        <v>76449</v>
      </c>
    </row>
    <row r="85" spans="16:23" ht="12.75">
      <c r="P85" s="21"/>
      <c r="Q85" s="21"/>
      <c r="R85" s="21"/>
      <c r="S85" s="21"/>
      <c r="V85" s="24">
        <v>84</v>
      </c>
      <c r="W85" s="24">
        <v>78758</v>
      </c>
    </row>
    <row r="86" spans="16:23" ht="12.75">
      <c r="P86" s="21"/>
      <c r="Q86" s="21"/>
      <c r="R86" s="21"/>
      <c r="S86" s="21"/>
      <c r="V86" s="24">
        <v>85</v>
      </c>
      <c r="W86" s="24">
        <v>81109</v>
      </c>
    </row>
    <row r="87" spans="16:23" ht="12.75">
      <c r="P87" s="21"/>
      <c r="Q87" s="21"/>
      <c r="R87" s="21"/>
      <c r="S87" s="21"/>
      <c r="V87" s="24">
        <v>86</v>
      </c>
      <c r="W87" s="24">
        <v>83502</v>
      </c>
    </row>
    <row r="88" spans="16:23" ht="12.75">
      <c r="P88" s="21"/>
      <c r="Q88" s="21"/>
      <c r="R88" s="21"/>
      <c r="S88" s="21"/>
      <c r="V88" s="24">
        <v>87</v>
      </c>
      <c r="W88" s="24">
        <v>85936</v>
      </c>
    </row>
    <row r="89" spans="16:23" ht="12.75">
      <c r="P89" s="21"/>
      <c r="Q89" s="21"/>
      <c r="R89" s="21"/>
      <c r="S89" s="21"/>
      <c r="V89" s="24">
        <v>88</v>
      </c>
      <c r="W89" s="24">
        <v>88413</v>
      </c>
    </row>
    <row r="90" spans="16:23" ht="12.75">
      <c r="P90" s="21"/>
      <c r="Q90" s="21"/>
      <c r="R90" s="21"/>
      <c r="S90" s="21"/>
      <c r="V90" s="24">
        <v>89</v>
      </c>
      <c r="W90" s="24">
        <v>90932</v>
      </c>
    </row>
    <row r="91" spans="16:23" ht="12.75">
      <c r="P91" s="21"/>
      <c r="Q91" s="21"/>
      <c r="R91" s="21"/>
      <c r="S91" s="21"/>
      <c r="V91" s="24">
        <v>90</v>
      </c>
      <c r="W91" s="24">
        <v>93920</v>
      </c>
    </row>
    <row r="92" spans="16:23" ht="12.75">
      <c r="P92" s="21"/>
      <c r="Q92" s="21"/>
      <c r="R92" s="21"/>
      <c r="S92" s="21"/>
      <c r="V92" s="24">
        <v>91</v>
      </c>
      <c r="W92" s="24">
        <v>96958</v>
      </c>
    </row>
    <row r="93" spans="16:23" ht="12.75">
      <c r="P93" s="21"/>
      <c r="Q93" s="21"/>
      <c r="R93" s="21"/>
      <c r="S93" s="21"/>
      <c r="V93" s="24">
        <v>92</v>
      </c>
      <c r="W93" s="24">
        <v>100047</v>
      </c>
    </row>
    <row r="94" spans="16:23" ht="12.75">
      <c r="P94" s="21"/>
      <c r="Q94" s="21"/>
      <c r="R94" s="21"/>
      <c r="S94" s="21"/>
      <c r="V94" s="24">
        <v>93</v>
      </c>
      <c r="W94" s="24">
        <v>103186</v>
      </c>
    </row>
    <row r="95" spans="16:23" ht="12.75">
      <c r="P95" s="21"/>
      <c r="Q95" s="21"/>
      <c r="R95" s="21"/>
      <c r="S95" s="21"/>
      <c r="V95" s="24">
        <v>94</v>
      </c>
      <c r="W95" s="24">
        <v>106376</v>
      </c>
    </row>
    <row r="96" spans="16:23" ht="12.75">
      <c r="P96" s="21"/>
      <c r="Q96" s="21"/>
      <c r="R96" s="21"/>
      <c r="S96" s="21"/>
      <c r="V96" s="24">
        <v>95</v>
      </c>
      <c r="W96" s="24">
        <v>110080</v>
      </c>
    </row>
    <row r="97" spans="16:23" ht="12.75">
      <c r="P97" s="21"/>
      <c r="Q97" s="21"/>
      <c r="R97" s="21"/>
      <c r="S97" s="21"/>
      <c r="V97" s="24">
        <v>96</v>
      </c>
      <c r="W97" s="24">
        <v>113842</v>
      </c>
    </row>
    <row r="98" spans="16:23" ht="12.75">
      <c r="P98" s="21"/>
      <c r="Q98" s="21"/>
      <c r="R98" s="21"/>
      <c r="S98" s="21"/>
      <c r="V98" s="24">
        <v>97</v>
      </c>
      <c r="W98" s="24">
        <v>117663</v>
      </c>
    </row>
    <row r="99" spans="16:23" ht="12.75">
      <c r="P99" s="21"/>
      <c r="Q99" s="21"/>
      <c r="R99" s="21"/>
      <c r="S99" s="21"/>
      <c r="V99" s="24">
        <v>98</v>
      </c>
      <c r="W99" s="24">
        <v>122514</v>
      </c>
    </row>
    <row r="100" spans="16:23" ht="12.75">
      <c r="P100" s="21"/>
      <c r="Q100" s="21"/>
      <c r="R100" s="21"/>
      <c r="S100" s="21"/>
      <c r="V100" s="24">
        <v>99</v>
      </c>
      <c r="W100" s="24">
        <v>127439</v>
      </c>
    </row>
    <row r="101" spans="16:23" ht="12.75">
      <c r="P101" s="21"/>
      <c r="Q101" s="21"/>
      <c r="R101" s="21"/>
      <c r="S101" s="21"/>
      <c r="V101" s="24">
        <v>100</v>
      </c>
      <c r="W101" s="24">
        <v>137439</v>
      </c>
    </row>
    <row r="102" spans="16:23" ht="12.75">
      <c r="P102" s="21"/>
      <c r="Q102" s="21"/>
      <c r="R102" s="21"/>
      <c r="S102" s="21"/>
      <c r="V102" s="24">
        <v>101</v>
      </c>
      <c r="W102" s="24">
        <v>147590</v>
      </c>
    </row>
    <row r="103" spans="16:23" ht="12.75">
      <c r="P103" s="21"/>
      <c r="Q103" s="21"/>
      <c r="V103" s="24">
        <v>102</v>
      </c>
      <c r="W103" s="24">
        <v>157891</v>
      </c>
    </row>
    <row r="104" spans="16:23" ht="12.75">
      <c r="P104" s="21"/>
      <c r="Q104" s="21"/>
      <c r="V104" s="24">
        <v>103</v>
      </c>
      <c r="W104" s="24">
        <v>168344</v>
      </c>
    </row>
    <row r="105" spans="16:23" ht="12.75">
      <c r="P105" s="21"/>
      <c r="Q105" s="21"/>
      <c r="V105" s="24">
        <v>104</v>
      </c>
      <c r="W105" s="24">
        <v>178950</v>
      </c>
    </row>
    <row r="106" spans="16:23" ht="12.75">
      <c r="P106" s="21"/>
      <c r="Q106" s="21"/>
      <c r="V106" s="24">
        <v>105</v>
      </c>
      <c r="W106" s="24">
        <v>189710</v>
      </c>
    </row>
    <row r="107" spans="16:23" ht="12.75">
      <c r="P107" s="21"/>
      <c r="Q107" s="21"/>
      <c r="V107" s="24">
        <v>106</v>
      </c>
      <c r="W107" s="24">
        <v>200623</v>
      </c>
    </row>
    <row r="108" spans="16:23" ht="12.75">
      <c r="P108" s="21"/>
      <c r="Q108" s="21"/>
      <c r="V108" s="24">
        <v>107</v>
      </c>
      <c r="W108" s="24">
        <v>211691</v>
      </c>
    </row>
    <row r="109" spans="16:23" ht="12.75">
      <c r="P109" s="21"/>
      <c r="Q109" s="21"/>
      <c r="V109" s="24">
        <v>108</v>
      </c>
      <c r="W109" s="24">
        <v>222915</v>
      </c>
    </row>
    <row r="110" spans="16:23" ht="12.75">
      <c r="P110" s="21"/>
      <c r="Q110" s="21"/>
      <c r="V110" s="24">
        <v>109</v>
      </c>
      <c r="W110" s="24">
        <v>234295</v>
      </c>
    </row>
    <row r="111" spans="16:23" ht="12.75">
      <c r="P111" s="21"/>
      <c r="Q111" s="21"/>
      <c r="V111" s="24">
        <v>110</v>
      </c>
      <c r="W111" s="24">
        <v>245832</v>
      </c>
    </row>
    <row r="112" spans="16:23" ht="12.75">
      <c r="P112" s="21"/>
      <c r="Q112" s="21"/>
      <c r="V112" s="24">
        <v>111</v>
      </c>
      <c r="W112" s="24">
        <v>257526</v>
      </c>
    </row>
    <row r="113" spans="16:23" ht="12.75">
      <c r="P113" s="21"/>
      <c r="Q113" s="21"/>
      <c r="V113" s="24">
        <v>112</v>
      </c>
      <c r="W113" s="24"/>
    </row>
    <row r="114" spans="16:23" ht="12.75">
      <c r="P114" s="21"/>
      <c r="Q114" s="21"/>
      <c r="V114" s="24">
        <v>113</v>
      </c>
      <c r="W114" s="24"/>
    </row>
    <row r="115" spans="16:23" ht="12.75">
      <c r="P115" s="21"/>
      <c r="Q115" s="21"/>
      <c r="V115" s="24">
        <v>114</v>
      </c>
      <c r="W115" s="24"/>
    </row>
    <row r="116" spans="16:23" ht="12.75">
      <c r="P116" s="21"/>
      <c r="Q116" s="21"/>
      <c r="V116" s="24">
        <v>115</v>
      </c>
      <c r="W116" s="24"/>
    </row>
    <row r="117" spans="16:23" ht="12.75">
      <c r="P117" s="21"/>
      <c r="Q117" s="21"/>
      <c r="V117" s="24">
        <v>116</v>
      </c>
      <c r="W117" s="24"/>
    </row>
    <row r="118" spans="22:23" ht="12.75">
      <c r="V118" s="24">
        <v>117</v>
      </c>
      <c r="W118" s="24"/>
    </row>
    <row r="119" spans="22:23" ht="12.75">
      <c r="V119" s="24">
        <v>118</v>
      </c>
      <c r="W119" s="24"/>
    </row>
    <row r="120" spans="22:23" ht="12.75">
      <c r="V120" s="24">
        <v>119</v>
      </c>
      <c r="W120" s="24"/>
    </row>
    <row r="121" spans="22:23" ht="12.75">
      <c r="V121" s="24">
        <v>120</v>
      </c>
      <c r="W121" s="24"/>
    </row>
    <row r="122" spans="22:23" ht="12.75">
      <c r="V122" s="24">
        <v>121</v>
      </c>
      <c r="W122" s="24"/>
    </row>
    <row r="123" spans="22:23" ht="12.75">
      <c r="V123" s="24">
        <v>122</v>
      </c>
      <c r="W123" s="24"/>
    </row>
    <row r="124" spans="22:23" ht="12.75">
      <c r="V124" s="24">
        <v>123</v>
      </c>
      <c r="W124" s="24"/>
    </row>
    <row r="125" spans="22:23" ht="12.75">
      <c r="V125" s="24">
        <v>124</v>
      </c>
      <c r="W125" s="24"/>
    </row>
    <row r="126" spans="22:23" ht="12.75">
      <c r="V126" s="24">
        <v>125</v>
      </c>
      <c r="W126" s="24"/>
    </row>
    <row r="127" spans="22:23" ht="12.75">
      <c r="V127" s="24">
        <v>126</v>
      </c>
      <c r="W127" s="24"/>
    </row>
    <row r="128" spans="22:23" ht="12.75">
      <c r="V128" s="24">
        <v>127</v>
      </c>
      <c r="W128" s="24"/>
    </row>
    <row r="129" spans="22:23" ht="12.75">
      <c r="V129" s="24">
        <v>128</v>
      </c>
      <c r="W129" s="24"/>
    </row>
    <row r="130" spans="22:23" ht="12.75">
      <c r="V130" s="24">
        <v>129</v>
      </c>
      <c r="W130" s="24"/>
    </row>
    <row r="131" spans="22:23" ht="12.75">
      <c r="V131" s="24">
        <v>130</v>
      </c>
      <c r="W131" s="24"/>
    </row>
    <row r="132" spans="22:23" ht="12.75">
      <c r="V132" s="24">
        <v>131</v>
      </c>
      <c r="W132" s="24"/>
    </row>
    <row r="133" spans="22:23" ht="12.75">
      <c r="V133" s="24">
        <v>132</v>
      </c>
      <c r="W133" s="24"/>
    </row>
    <row r="134" spans="22:23" ht="12.75">
      <c r="V134" s="24">
        <v>133</v>
      </c>
      <c r="W134" s="24"/>
    </row>
    <row r="135" spans="22:23" ht="12.75">
      <c r="V135" s="24">
        <v>134</v>
      </c>
      <c r="W135" s="24"/>
    </row>
    <row r="136" spans="22:23" ht="12.75">
      <c r="V136" s="24">
        <v>135</v>
      </c>
      <c r="W136" s="24"/>
    </row>
    <row r="137" spans="22:23" ht="12.75">
      <c r="V137" s="24">
        <v>136</v>
      </c>
      <c r="W137" s="24"/>
    </row>
    <row r="138" spans="22:23" ht="12.75">
      <c r="V138" s="24">
        <v>137</v>
      </c>
      <c r="W138" s="24"/>
    </row>
    <row r="139" spans="22:23" ht="12.75">
      <c r="V139" s="24">
        <v>138</v>
      </c>
      <c r="W139" s="24"/>
    </row>
    <row r="140" spans="22:23" ht="12.75">
      <c r="V140" s="24">
        <v>139</v>
      </c>
      <c r="W140" s="24"/>
    </row>
    <row r="141" spans="22:23" ht="12.75">
      <c r="V141" s="24">
        <v>140</v>
      </c>
      <c r="W141" s="24"/>
    </row>
  </sheetData>
  <sheetProtection sheet="1" objects="1" scenarios="1"/>
  <dataValidations count="7">
    <dataValidation type="list" operator="equal" allowBlank="1" sqref="B1">
      <formula1>"145,130,115,100,90,75,60,45,30,15,2"</formula1>
    </dataValidation>
    <dataValidation type="list" operator="equal" allowBlank="1" sqref="B2">
      <formula1>V2:V112</formula1>
    </dataValidation>
    <dataValidation type="list" operator="equal" allowBlank="1" showErrorMessage="1" sqref="B3">
      <formula1>"15,14,13,12,11,10,9,8,7,6,5,4,3,2"</formula1>
    </dataValidation>
    <dataValidation type="list" operator="equal" allowBlank="1" sqref="G3">
      <formula1>H13:H24</formula1>
    </dataValidation>
    <dataValidation type="list" operator="equal" allowBlank="1" sqref="G6">
      <formula1>AB2:AB45</formula1>
    </dataValidation>
    <dataValidation type="list" operator="equal" allowBlank="1" sqref="G7">
      <formula1>AI2:AI47</formula1>
    </dataValidation>
    <dataValidation type="list" operator="equal" allowBlank="1" sqref="G8">
      <formula1>AP2:AP64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1601-01-01T00:01:42Z</cp:lastPrinted>
  <dcterms:created xsi:type="dcterms:W3CDTF">2006-10-20T13:31:46Z</dcterms:created>
  <dcterms:modified xsi:type="dcterms:W3CDTF">2006-10-23T13:48:49Z</dcterms:modified>
  <cp:category/>
  <cp:version/>
  <cp:contentType/>
  <cp:contentStatus/>
  <cp:revision>12</cp:revision>
</cp:coreProperties>
</file>