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9345" activeTab="0"/>
  </bookViews>
  <sheets>
    <sheet name="計算シート" sheetId="1" r:id="rId1"/>
    <sheet name="計算シート (入力例)" sheetId="2" r:id="rId2"/>
    <sheet name="リアルデータ" sheetId="3" r:id="rId3"/>
  </sheets>
  <definedNames/>
  <calcPr fullCalcOnLoad="1"/>
</workbook>
</file>

<file path=xl/comments1.xml><?xml version="1.0" encoding="utf-8"?>
<comments xmlns="http://schemas.openxmlformats.org/spreadsheetml/2006/main">
  <authors>
    <author>ono</author>
  </authors>
  <commentList>
    <comment ref="T1" authorId="0">
      <text>
        <r>
          <rPr>
            <b/>
            <sz val="9"/>
            <rFont val="ＭＳ Ｐゴシック"/>
            <family val="3"/>
          </rPr>
          <t>感覚＋知識</t>
        </r>
      </text>
    </comment>
    <comment ref="S1" authorId="0">
      <text>
        <r>
          <rPr>
            <b/>
            <sz val="9"/>
            <rFont val="ＭＳ Ｐゴシック"/>
            <family val="3"/>
          </rPr>
          <t>体格＋筋力</t>
        </r>
      </text>
    </comment>
    <comment ref="U1" authorId="0">
      <text>
        <r>
          <rPr>
            <b/>
            <sz val="9"/>
            <rFont val="ＭＳ Ｐゴシック"/>
            <family val="3"/>
          </rPr>
          <t>敏捷＋感覚</t>
        </r>
      </text>
    </comment>
    <comment ref="V1" authorId="0">
      <text>
        <r>
          <rPr>
            <b/>
            <sz val="9"/>
            <rFont val="ＭＳ Ｐゴシック"/>
            <family val="3"/>
          </rPr>
          <t>体格＋耐久力</t>
        </r>
      </text>
    </comment>
    <comment ref="C13" authorId="0">
      <text>
        <r>
          <rPr>
            <b/>
            <sz val="9"/>
            <rFont val="ＭＳ Ｐゴシック"/>
            <family val="3"/>
          </rPr>
          <t>技・特殊使用フラグ
ON（使用）：1
OFF：その他（削除でもOK）</t>
        </r>
      </text>
    </comment>
    <comment ref="B13" authorId="0">
      <text>
        <r>
          <rPr>
            <b/>
            <sz val="9"/>
            <rFont val="ＭＳ Ｐゴシック"/>
            <family val="3"/>
          </rPr>
          <t>ユニット別出撃フラグ
ON（出撃）：1
OFF：その他（削除でもOK）</t>
        </r>
      </text>
    </comment>
  </commentList>
</comments>
</file>

<file path=xl/comments2.xml><?xml version="1.0" encoding="utf-8"?>
<comments xmlns="http://schemas.openxmlformats.org/spreadsheetml/2006/main">
  <authors>
    <author>ono</author>
  </authors>
  <commentList>
    <comment ref="T1" authorId="0">
      <text>
        <r>
          <rPr>
            <b/>
            <sz val="9"/>
            <rFont val="ＭＳ Ｐゴシック"/>
            <family val="3"/>
          </rPr>
          <t>感覚＋知識</t>
        </r>
      </text>
    </comment>
    <comment ref="S1" authorId="0">
      <text>
        <r>
          <rPr>
            <b/>
            <sz val="9"/>
            <rFont val="ＭＳ Ｐゴシック"/>
            <family val="3"/>
          </rPr>
          <t>体格＋筋力</t>
        </r>
      </text>
    </comment>
    <comment ref="U1" authorId="0">
      <text>
        <r>
          <rPr>
            <b/>
            <sz val="9"/>
            <rFont val="ＭＳ Ｐゴシック"/>
            <family val="3"/>
          </rPr>
          <t>敏捷＋感覚</t>
        </r>
      </text>
    </comment>
    <comment ref="V1" authorId="0">
      <text>
        <r>
          <rPr>
            <b/>
            <sz val="9"/>
            <rFont val="ＭＳ Ｐゴシック"/>
            <family val="3"/>
          </rPr>
          <t>体格＋耐久力</t>
        </r>
      </text>
    </comment>
    <comment ref="C13" authorId="0">
      <text>
        <r>
          <rPr>
            <b/>
            <sz val="9"/>
            <rFont val="ＭＳ Ｐゴシック"/>
            <family val="3"/>
          </rPr>
          <t>技・特殊使用フラグ
ON（使用）：1
OFF：その他（削除でもOK）</t>
        </r>
      </text>
    </comment>
    <comment ref="B13" authorId="0">
      <text>
        <r>
          <rPr>
            <b/>
            <sz val="9"/>
            <rFont val="ＭＳ Ｐゴシック"/>
            <family val="3"/>
          </rPr>
          <t>ユニット別出撃フラグ
ON（出撃）：1
OFF：その他（削除でもOK）</t>
        </r>
      </text>
    </comment>
  </commentList>
</comments>
</file>

<file path=xl/sharedStrings.xml><?xml version="1.0" encoding="utf-8"?>
<sst xmlns="http://schemas.openxmlformats.org/spreadsheetml/2006/main" count="350" uniqueCount="112">
  <si>
    <t>評価</t>
  </si>
  <si>
    <t>体格</t>
  </si>
  <si>
    <t>筋力</t>
  </si>
  <si>
    <t>耐久力</t>
  </si>
  <si>
    <t>外見</t>
  </si>
  <si>
    <t>敏捷</t>
  </si>
  <si>
    <t>器用</t>
  </si>
  <si>
    <t>感覚</t>
  </si>
  <si>
    <t>知識</t>
  </si>
  <si>
    <t>幸運</t>
  </si>
  <si>
    <t>トモエリバー</t>
  </si>
  <si>
    <t>近接</t>
  </si>
  <si>
    <t>中距離</t>
  </si>
  <si>
    <t>遠距離</t>
  </si>
  <si>
    <t>装甲</t>
  </si>
  <si>
    <t>国民番号</t>
  </si>
  <si>
    <t>国家</t>
  </si>
  <si>
    <t>名前</t>
  </si>
  <si>
    <t>根源力</t>
  </si>
  <si>
    <t>着用アイドレス</t>
  </si>
  <si>
    <t>土場</t>
  </si>
  <si>
    <t>あさぎ</t>
  </si>
  <si>
    <t>BBS</t>
  </si>
  <si>
    <t>CSV</t>
  </si>
  <si>
    <t>出撃</t>
  </si>
  <si>
    <t>器用</t>
  </si>
  <si>
    <t>感覚</t>
  </si>
  <si>
    <t>知識</t>
  </si>
  <si>
    <t>幸運</t>
  </si>
  <si>
    <t>近接</t>
  </si>
  <si>
    <t>中距離</t>
  </si>
  <si>
    <t>遠距離</t>
  </si>
  <si>
    <t>装甲</t>
  </si>
  <si>
    <t>スペース区切り</t>
  </si>
  <si>
    <t>リアルデータ</t>
  </si>
  <si>
    <t>体格</t>
  </si>
  <si>
    <t>筋力</t>
  </si>
  <si>
    <t>敏捷</t>
  </si>
  <si>
    <t>耐久力</t>
  </si>
  <si>
    <t>I=D</t>
  </si>
  <si>
    <t>パ</t>
  </si>
  <si>
    <t>コ1</t>
  </si>
  <si>
    <t>コ2</t>
  </si>
  <si>
    <t>パMAX</t>
  </si>
  <si>
    <t>I=D+パ</t>
  </si>
  <si>
    <t>I=D計算用</t>
  </si>
  <si>
    <t>コピペ用</t>
  </si>
  <si>
    <t>リアルデータ（小数第一位四捨五入）</t>
  </si>
  <si>
    <t>↓近接～装甲：ユニット毎の評価</t>
  </si>
  <si>
    <t>仮シフトのリアルデータ→評価</t>
  </si>
  <si>
    <t>後ほねっこ</t>
  </si>
  <si>
    <t>南天</t>
  </si>
  <si>
    <t>北国人+犬士+吏族</t>
  </si>
  <si>
    <t>仮シフト計算用</t>
  </si>
  <si>
    <t>技・特殊補正計算用</t>
  </si>
  <si>
    <t>技</t>
  </si>
  <si>
    <t>技名</t>
  </si>
  <si>
    <t>特殊１</t>
  </si>
  <si>
    <t>特殊２</t>
  </si>
  <si>
    <t>書類管理</t>
  </si>
  <si>
    <t>・アイドレス事務局（尚書省）に出仕できる。・戦闘事務行為</t>
  </si>
  <si>
    <t>･世界の謎ゲームに挑戦できる（謎挑戦行為）</t>
  </si>
  <si>
    <t>野生の感覚能力</t>
  </si>
  <si>
    <t>・コパイロット行為・オペレーター行為・追跡行為・白兵戦行為</t>
  </si>
  <si>
    <t>・ＲＢ戦闘行為</t>
  </si>
  <si>
    <t>Ｉ＝Ｄ</t>
  </si>
  <si>
    <t>ジェントルラット</t>
  </si>
  <si>
    <t>キルリアナ</t>
  </si>
  <si>
    <t>北国人+整備士+整備士</t>
  </si>
  <si>
    <t>技特</t>
  </si>
  <si>
    <t>評価目標値</t>
  </si>
  <si>
    <t>評価目標まであと</t>
  </si>
  <si>
    <t>次の評価まであと</t>
  </si>
  <si>
    <t>この列にデータをコピペ</t>
  </si>
  <si>
    <t>評価合計（全体）</t>
  </si>
  <si>
    <t>評価合計（出撃フラグONのみ）</t>
  </si>
  <si>
    <t>不足</t>
  </si>
  <si>
    <t>リアルデータ必要最小値(※1)</t>
  </si>
  <si>
    <t>リアルデータ</t>
  </si>
  <si>
    <t>差分(※2)</t>
  </si>
  <si>
    <t>最大差分(※3)</t>
  </si>
  <si>
    <t xml:space="preserve">(※1)　リアルデータ必要最小値 </t>
  </si>
  <si>
    <t xml:space="preserve">評価値が得られる最小のリアルデータ値 </t>
  </si>
  <si>
    <t xml:space="preserve">芝村さんの計算シ－トで、リアルデータを小数第１位以下を四捨五入して計算 </t>
  </si>
  <si>
    <t xml:space="preserve">（「ステージ１　冒険のはじまり」にて提示の計算方式）した場合について確認済み。 </t>
  </si>
  <si>
    <t>(※2)　差分：</t>
  </si>
  <si>
    <t>1個下の評価とこの評価の間のリアルデータ差分</t>
  </si>
  <si>
    <t>例えば、技などを使用し評価を３→４にした場合、3のリアル値3.4→4のリアル値5.1で1.7上がる。</t>
  </si>
  <si>
    <t>編成時に、技や特殊を使用して評価を調整する場合の目安として見ると良いかも。</t>
  </si>
  <si>
    <t xml:space="preserve">(※3)　最大差分： </t>
  </si>
  <si>
    <t xml:space="preserve">1個下の評価からこの評価にするために必要なリアルデータの差分の最大値 </t>
  </si>
  <si>
    <t xml:space="preserve">例えば、評価を３→４に上げるために、3のリアル値3.4→4のリアル値5.1で1.7必要に見えるが、 </t>
  </si>
  <si>
    <t xml:space="preserve">実際は、最大でも3のリアル必要最小値→4のリアル必要最小値、つまり </t>
  </si>
  <si>
    <t>2.8→4.2で1.4あればいい。</t>
  </si>
  <si>
    <t>BBS</t>
  </si>
  <si>
    <t>CSV</t>
  </si>
  <si>
    <t>リアルデータ</t>
  </si>
  <si>
    <t>リアルデータ</t>
  </si>
  <si>
    <t>I=D</t>
  </si>
  <si>
    <t>北国人＋吏族＋星見司</t>
  </si>
  <si>
    <t>パ</t>
  </si>
  <si>
    <t>コ1</t>
  </si>
  <si>
    <t>コ2</t>
  </si>
  <si>
    <t>パMAX</t>
  </si>
  <si>
    <t>I=D+パ</t>
  </si>
  <si>
    <t>フラグON</t>
  </si>
  <si>
    <t>リアルデータ</t>
  </si>
  <si>
    <t>この列にデータをコピペ（技・特殊の評価は手入力で）</t>
  </si>
  <si>
    <t>I=D入力用テンプレート</t>
  </si>
  <si>
    <t>人員入力用テンプレート</t>
  </si>
  <si>
    <t>2007/3/10　仮公開</t>
  </si>
  <si>
    <t>リアルデータ（近接～装甲は目安）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</si>
</sst>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8">
    <font>
      <sz val="11"/>
      <name val="ＭＳ Ｐゴシック"/>
      <family val="3"/>
    </font>
    <font>
      <sz val="6"/>
      <name val="ＭＳ Ｐゴシック"/>
      <family val="3"/>
    </font>
    <font>
      <u val="single"/>
      <sz val="8.25"/>
      <color indexed="12"/>
      <name val="ＭＳ Ｐゴシック"/>
      <family val="3"/>
    </font>
    <font>
      <sz val="8"/>
      <name val="ＭＳ Ｐゴシック"/>
      <family val="3"/>
    </font>
    <font>
      <b/>
      <sz val="9"/>
      <name val="ＭＳ Ｐゴシック"/>
      <family val="3"/>
    </font>
    <font>
      <sz val="9"/>
      <name val="ＭＳ Ｐゴシック"/>
      <family val="3"/>
    </font>
    <font>
      <b/>
      <sz val="8"/>
      <name val="ＭＳ Ｐゴシック"/>
      <family val="3"/>
    </font>
    <font>
      <sz val="9"/>
      <color indexed="10"/>
      <name val="ＭＳ Ｐゴシック"/>
      <family val="3"/>
    </font>
  </fonts>
  <fills count="11">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s>
  <borders count="2">
    <border>
      <left/>
      <right/>
      <top/>
      <bottom/>
      <diagonal/>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3" fillId="3" borderId="0" xfId="0" applyFont="1" applyFill="1" applyBorder="1" applyAlignment="1">
      <alignment vertical="center"/>
    </xf>
    <xf numFmtId="0" fontId="3" fillId="4" borderId="0" xfId="0" applyFont="1" applyFill="1" applyAlignment="1">
      <alignment vertical="center"/>
    </xf>
    <xf numFmtId="0" fontId="3" fillId="0" borderId="0" xfId="0" applyFont="1" applyAlignment="1">
      <alignment horizontal="right" vertical="center"/>
    </xf>
    <xf numFmtId="0" fontId="3" fillId="5" borderId="0" xfId="0" applyFont="1" applyFill="1" applyAlignment="1">
      <alignment vertical="center"/>
    </xf>
    <xf numFmtId="0" fontId="3" fillId="6" borderId="0" xfId="0" applyFont="1" applyFill="1" applyAlignment="1">
      <alignment vertical="center"/>
    </xf>
    <xf numFmtId="49" fontId="3" fillId="6" borderId="0" xfId="0" applyNumberFormat="1" applyFont="1" applyFill="1" applyAlignment="1">
      <alignment vertical="center"/>
    </xf>
    <xf numFmtId="0" fontId="3" fillId="6" borderId="0" xfId="0" applyFont="1" applyFill="1" applyBorder="1" applyAlignment="1">
      <alignment vertical="center"/>
    </xf>
    <xf numFmtId="0" fontId="3" fillId="7" borderId="0" xfId="0" applyFont="1" applyFill="1" applyAlignment="1">
      <alignment vertical="center"/>
    </xf>
    <xf numFmtId="0" fontId="3" fillId="3" borderId="1" xfId="0" applyFont="1" applyFill="1" applyBorder="1" applyAlignment="1">
      <alignment vertical="center"/>
    </xf>
    <xf numFmtId="0" fontId="3" fillId="8" borderId="0" xfId="0" applyFont="1" applyFill="1" applyAlignment="1">
      <alignment vertical="center"/>
    </xf>
    <xf numFmtId="0" fontId="3" fillId="8" borderId="0" xfId="0" applyFont="1" applyFill="1" applyAlignment="1">
      <alignment horizontal="right" vertical="center"/>
    </xf>
    <xf numFmtId="49" fontId="3" fillId="8" borderId="0" xfId="0" applyNumberFormat="1" applyFont="1" applyFill="1" applyAlignment="1">
      <alignment vertical="center"/>
    </xf>
    <xf numFmtId="180" fontId="3" fillId="0" borderId="0" xfId="0" applyNumberFormat="1" applyFont="1" applyAlignment="1">
      <alignment/>
    </xf>
    <xf numFmtId="0" fontId="3" fillId="0" borderId="0" xfId="0" applyFont="1" applyFill="1" applyAlignment="1">
      <alignment vertical="center"/>
    </xf>
    <xf numFmtId="0" fontId="3" fillId="9" borderId="0" xfId="0" applyFont="1" applyFill="1" applyAlignment="1">
      <alignment vertical="center"/>
    </xf>
    <xf numFmtId="0" fontId="3" fillId="10" borderId="0" xfId="0" applyFont="1" applyFill="1" applyAlignment="1">
      <alignment horizontal="right" vertical="center"/>
    </xf>
    <xf numFmtId="0" fontId="3" fillId="10"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right" vertical="center"/>
    </xf>
    <xf numFmtId="49" fontId="3" fillId="3" borderId="0" xfId="0" applyNumberFormat="1" applyFont="1" applyFill="1" applyAlignment="1">
      <alignment vertical="center"/>
    </xf>
    <xf numFmtId="0" fontId="6" fillId="8" borderId="0" xfId="0" applyFont="1" applyFill="1" applyAlignment="1">
      <alignment vertical="center"/>
    </xf>
    <xf numFmtId="56" fontId="3" fillId="0" borderId="0" xfId="0" applyNumberFormat="1" applyFont="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56</xdr:row>
      <xdr:rowOff>85725</xdr:rowOff>
    </xdr:from>
    <xdr:to>
      <xdr:col>21</xdr:col>
      <xdr:colOff>228600</xdr:colOff>
      <xdr:row>64</xdr:row>
      <xdr:rowOff>142875</xdr:rowOff>
    </xdr:to>
    <xdr:sp>
      <xdr:nvSpPr>
        <xdr:cNvPr id="1" name="TextBox 73"/>
        <xdr:cNvSpPr txBox="1">
          <a:spLocks noChangeArrowheads="1"/>
        </xdr:cNvSpPr>
      </xdr:nvSpPr>
      <xdr:spPr>
        <a:xfrm>
          <a:off x="6438900" y="7419975"/>
          <a:ext cx="231457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技・特殊の使用フラグは未完成です。技以外を使う場合は、技の行のデータを削除し直接入力でお願いします。
（技のみなら、「計算シート（入力例）」シートの計算式を使用＆技を参謀のエクセルファイルからコピペすればON-OFFできます。が、今のとこ中途半端なので非推奨）</a:t>
          </a:r>
        </a:p>
      </xdr:txBody>
    </xdr:sp>
    <xdr:clientData/>
  </xdr:twoCellAnchor>
  <xdr:twoCellAnchor>
    <xdr:from>
      <xdr:col>2</xdr:col>
      <xdr:colOff>200025</xdr:colOff>
      <xdr:row>56</xdr:row>
      <xdr:rowOff>57150</xdr:rowOff>
    </xdr:from>
    <xdr:to>
      <xdr:col>7</xdr:col>
      <xdr:colOff>304800</xdr:colOff>
      <xdr:row>77</xdr:row>
      <xdr:rowOff>38100</xdr:rowOff>
    </xdr:to>
    <xdr:sp>
      <xdr:nvSpPr>
        <xdr:cNvPr id="2" name="TextBox 74"/>
        <xdr:cNvSpPr txBox="1">
          <a:spLocks noChangeArrowheads="1"/>
        </xdr:cNvSpPr>
      </xdr:nvSpPr>
      <xdr:spPr>
        <a:xfrm>
          <a:off x="523875" y="7391400"/>
          <a:ext cx="2095500" cy="3457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濃いグレーのラインの間に、人員（行頭ピンク）またはI=D（行頭オレンジ）を行ごとコピーし入力人数を増やして下さい。
</a:t>
          </a:r>
          <a:r>
            <a:rPr lang="en-US" cap="none" sz="900" b="0" i="0" u="none" baseline="0">
              <a:solidFill>
                <a:srgbClr val="FF0000"/>
              </a:solidFill>
              <a:latin typeface="ＭＳ Ｐゴシック"/>
              <a:ea typeface="ＭＳ Ｐゴシック"/>
              <a:cs typeface="ＭＳ Ｐゴシック"/>
            </a:rPr>
            <a:t>※コピーしたところには全てデータを入力して下さい！今のところ、入力していない所は評価が１とみなされるバグがあります。</a:t>
          </a:r>
          <a:r>
            <a:rPr lang="en-US" cap="none" sz="900" b="0" i="0" u="none" baseline="0">
              <a:latin typeface="ＭＳ Ｐゴシック"/>
              <a:ea typeface="ＭＳ Ｐゴシック"/>
              <a:cs typeface="ＭＳ Ｐゴシック"/>
            </a:rPr>
            <a:t>
水色のセルでデータ手入力やフラグON-OFFします。
薄い黄色のセルは、コピペして
テキストでBBS等に貼り付けるのに使用するデータを出力するエリアです。
紫のセルは未実装の機能です。</a:t>
          </a:r>
        </a:p>
      </xdr:txBody>
    </xdr:sp>
    <xdr:clientData/>
  </xdr:twoCellAnchor>
  <xdr:twoCellAnchor>
    <xdr:from>
      <xdr:col>8</xdr:col>
      <xdr:colOff>38100</xdr:colOff>
      <xdr:row>56</xdr:row>
      <xdr:rowOff>66675</xdr:rowOff>
    </xdr:from>
    <xdr:to>
      <xdr:col>13</xdr:col>
      <xdr:colOff>371475</xdr:colOff>
      <xdr:row>80</xdr:row>
      <xdr:rowOff>47625</xdr:rowOff>
    </xdr:to>
    <xdr:sp>
      <xdr:nvSpPr>
        <xdr:cNvPr id="3" name="TextBox 75"/>
        <xdr:cNvSpPr txBox="1">
          <a:spLocks noChangeArrowheads="1"/>
        </xdr:cNvSpPr>
      </xdr:nvSpPr>
      <xdr:spPr>
        <a:xfrm>
          <a:off x="2781300" y="7400925"/>
          <a:ext cx="3067050" cy="393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I=Dの行は、上から順に
・I=Dのデータ
・I=Dの技・特殊
・パイロットのデータ
・パイロットの技・特殊
・コパイ１のデータ
・コパイ１の技・特殊
・コパイ２のデータ
・コパイ２の技・特殊
歩兵の行は、上から順に
・兵員のデータ
・技・特殊
を入力（コピペ）します。
わんわん参謀本部が作成しているデータ管理エクセルファイル（wanwan_dataXXXXXXXX.xls）からそのままコピペできます。
兵員・I=Dデータ：「個人アイドレス」シート
技・特殊：「各国所有」シート（技・特殊の評価は今のところ基本手入力です。）</a:t>
          </a:r>
        </a:p>
      </xdr:txBody>
    </xdr:sp>
    <xdr:clientData/>
  </xdr:twoCellAnchor>
  <xdr:twoCellAnchor>
    <xdr:from>
      <xdr:col>0</xdr:col>
      <xdr:colOff>57150</xdr:colOff>
      <xdr:row>3</xdr:row>
      <xdr:rowOff>66675</xdr:rowOff>
    </xdr:from>
    <xdr:to>
      <xdr:col>5</xdr:col>
      <xdr:colOff>304800</xdr:colOff>
      <xdr:row>8</xdr:row>
      <xdr:rowOff>38100</xdr:rowOff>
    </xdr:to>
    <xdr:sp>
      <xdr:nvSpPr>
        <xdr:cNvPr id="4" name="TextBox 77"/>
        <xdr:cNvSpPr txBox="1">
          <a:spLocks noChangeArrowheads="1"/>
        </xdr:cNvSpPr>
      </xdr:nvSpPr>
      <xdr:spPr>
        <a:xfrm>
          <a:off x="57150" y="466725"/>
          <a:ext cx="177165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「出撃」欄に
1を入力する(ON)⇔削除(OFF)　で、
評価合計に含めるユニットを
選択できます。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30</xdr:row>
      <xdr:rowOff>85725</xdr:rowOff>
    </xdr:from>
    <xdr:to>
      <xdr:col>21</xdr:col>
      <xdr:colOff>228600</xdr:colOff>
      <xdr:row>37</xdr:row>
      <xdr:rowOff>161925</xdr:rowOff>
    </xdr:to>
    <xdr:sp>
      <xdr:nvSpPr>
        <xdr:cNvPr id="1" name="TextBox 7"/>
        <xdr:cNvSpPr txBox="1">
          <a:spLocks noChangeArrowheads="1"/>
        </xdr:cNvSpPr>
      </xdr:nvSpPr>
      <xdr:spPr>
        <a:xfrm>
          <a:off x="6438900" y="3952875"/>
          <a:ext cx="2314575"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技・特殊の使用フラグは未完成です。技以外を使う場合は、技の行のデータを削除し直接入力でお願いします。
（技のみなら、元の計算式を残しておけばON-OFFできます）</a:t>
          </a:r>
        </a:p>
      </xdr:txBody>
    </xdr:sp>
    <xdr:clientData/>
  </xdr:twoCellAnchor>
  <xdr:twoCellAnchor>
    <xdr:from>
      <xdr:col>2</xdr:col>
      <xdr:colOff>200025</xdr:colOff>
      <xdr:row>30</xdr:row>
      <xdr:rowOff>57150</xdr:rowOff>
    </xdr:from>
    <xdr:to>
      <xdr:col>7</xdr:col>
      <xdr:colOff>304800</xdr:colOff>
      <xdr:row>40</xdr:row>
      <xdr:rowOff>57150</xdr:rowOff>
    </xdr:to>
    <xdr:sp>
      <xdr:nvSpPr>
        <xdr:cNvPr id="2" name="TextBox 8"/>
        <xdr:cNvSpPr txBox="1">
          <a:spLocks noChangeArrowheads="1"/>
        </xdr:cNvSpPr>
      </xdr:nvSpPr>
      <xdr:spPr>
        <a:xfrm>
          <a:off x="523875" y="3924300"/>
          <a:ext cx="2095500" cy="1638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濃いグレーのラインの間に、人員（行頭ピンク）またはI=D（行頭オレンジ）を行ごとコピーし入力人数を増やして下さい。
水色のところでデータ入力やフラグON-OFFします。
紫のセルは未実装の機能です。</a:t>
          </a:r>
        </a:p>
      </xdr:txBody>
    </xdr:sp>
    <xdr:clientData/>
  </xdr:twoCellAnchor>
  <xdr:twoCellAnchor>
    <xdr:from>
      <xdr:col>8</xdr:col>
      <xdr:colOff>38100</xdr:colOff>
      <xdr:row>30</xdr:row>
      <xdr:rowOff>66675</xdr:rowOff>
    </xdr:from>
    <xdr:to>
      <xdr:col>13</xdr:col>
      <xdr:colOff>371475</xdr:colOff>
      <xdr:row>54</xdr:row>
      <xdr:rowOff>47625</xdr:rowOff>
    </xdr:to>
    <xdr:sp>
      <xdr:nvSpPr>
        <xdr:cNvPr id="3" name="TextBox 9"/>
        <xdr:cNvSpPr txBox="1">
          <a:spLocks noChangeArrowheads="1"/>
        </xdr:cNvSpPr>
      </xdr:nvSpPr>
      <xdr:spPr>
        <a:xfrm>
          <a:off x="2781300" y="3933825"/>
          <a:ext cx="3067050" cy="401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I=Dの行は、上から順に
・I=Dのデータ
・I=Dの技・特殊
・パイロットのデータ
・パイロットの技・特殊
・コパイ１のデータ
・コパイ１の技・特殊
・コパイ２のデータ
・コパイ２の技・特殊
歩兵の行は、上から順に
・兵員のデータ
・技・特殊
を入力（コピペ）します。
わんわん参謀本部が作成しているデータ管理エクセルファイル（wanwan_dataXXXXXXXX.xls）からそのままコピペできます。
兵員・I=Dデータ：「個人アイドレス」シート
技・特殊：「各国所有」シート（技・特殊の評価は今のところ手入力推奨です）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Y96"/>
  <sheetViews>
    <sheetView tabSelected="1" workbookViewId="0" topLeftCell="A1">
      <pane ySplit="13" topLeftCell="BM47" activePane="bottomLeft" state="frozen"/>
      <selection pane="topLeft" activeCell="A1" sqref="A1"/>
      <selection pane="bottomLeft" activeCell="B57" sqref="B57"/>
    </sheetView>
  </sheetViews>
  <sheetFormatPr defaultColWidth="9.00390625" defaultRowHeight="13.5"/>
  <cols>
    <col min="1" max="1" width="1.12109375" style="1" customWidth="1"/>
    <col min="2" max="3" width="3.125" style="1" customWidth="1"/>
    <col min="4" max="4" width="5.875" style="1" customWidth="1"/>
    <col min="5" max="5" width="6.75390625" style="1" customWidth="1"/>
    <col min="6" max="6" width="6.125" style="1" bestFit="1" customWidth="1"/>
    <col min="7" max="7" width="4.25390625" style="1" bestFit="1" customWidth="1"/>
    <col min="8" max="8" width="5.625" style="1" bestFit="1" customWidth="1"/>
    <col min="9" max="9" width="15.875" style="1" bestFit="1" customWidth="1"/>
    <col min="10" max="22" width="5.00390625" style="1" customWidth="1"/>
    <col min="23" max="23" width="0.875" style="10" customWidth="1"/>
    <col min="24" max="32" width="3.625" style="1" customWidth="1"/>
    <col min="33" max="40" width="3.50390625" style="1" customWidth="1"/>
    <col min="41" max="41" width="0.74609375" style="10" customWidth="1"/>
    <col min="42" max="47" width="3.375" style="1" customWidth="1"/>
    <col min="48" max="50" width="3.25390625" style="1" customWidth="1"/>
    <col min="51" max="58" width="3.125" style="1" customWidth="1"/>
    <col min="59" max="59" width="0.875" style="10" customWidth="1"/>
    <col min="60" max="68" width="3.375" style="1" customWidth="1"/>
    <col min="69" max="77" width="2.75390625" style="1" customWidth="1"/>
    <col min="78" max="16384" width="9.00390625" style="1" customWidth="1"/>
  </cols>
  <sheetData>
    <row r="1" spans="2:25" ht="10.5">
      <c r="B1" s="27" t="s">
        <v>110</v>
      </c>
      <c r="J1" s="5" t="s">
        <v>1</v>
      </c>
      <c r="K1" s="5" t="s">
        <v>2</v>
      </c>
      <c r="L1" s="5" t="s">
        <v>3</v>
      </c>
      <c r="M1" s="5" t="s">
        <v>4</v>
      </c>
      <c r="N1" s="5" t="s">
        <v>5</v>
      </c>
      <c r="O1" s="5" t="s">
        <v>6</v>
      </c>
      <c r="P1" s="5" t="s">
        <v>7</v>
      </c>
      <c r="Q1" s="5" t="s">
        <v>8</v>
      </c>
      <c r="R1" s="5" t="s">
        <v>9</v>
      </c>
      <c r="S1" s="5" t="s">
        <v>11</v>
      </c>
      <c r="T1" s="5" t="s">
        <v>12</v>
      </c>
      <c r="U1" s="5" t="s">
        <v>13</v>
      </c>
      <c r="V1" s="5" t="s">
        <v>14</v>
      </c>
      <c r="W1" s="12"/>
      <c r="Y1" s="1" t="s">
        <v>46</v>
      </c>
    </row>
    <row r="2" spans="4:29" ht="10.5">
      <c r="D2" s="21" t="s">
        <v>70</v>
      </c>
      <c r="E2" s="22"/>
      <c r="F2" s="22"/>
      <c r="I2" s="21" t="s">
        <v>70</v>
      </c>
      <c r="J2" s="6"/>
      <c r="K2" s="6"/>
      <c r="L2" s="6"/>
      <c r="M2" s="6"/>
      <c r="N2" s="6"/>
      <c r="O2" s="6"/>
      <c r="P2" s="6"/>
      <c r="Q2" s="6"/>
      <c r="R2" s="6"/>
      <c r="S2" s="6"/>
      <c r="T2" s="6"/>
      <c r="U2" s="6"/>
      <c r="V2" s="6"/>
      <c r="W2" s="12"/>
      <c r="Y2" s="1" t="s">
        <v>22</v>
      </c>
      <c r="AA2" s="1" t="s">
        <v>23</v>
      </c>
      <c r="AC2" s="1" t="s">
        <v>33</v>
      </c>
    </row>
    <row r="3" spans="4:29" ht="10.5">
      <c r="D3" s="21" t="s">
        <v>34</v>
      </c>
      <c r="E3" s="22"/>
      <c r="F3" s="22"/>
      <c r="I3" s="8" t="s">
        <v>74</v>
      </c>
      <c r="J3" s="5">
        <f aca="true" t="shared" si="0" ref="J3:R3">ROUND(LOG(X57,1.5),0)</f>
        <v>5</v>
      </c>
      <c r="K3" s="5">
        <f t="shared" si="0"/>
        <v>5</v>
      </c>
      <c r="L3" s="5">
        <f t="shared" si="0"/>
        <v>5</v>
      </c>
      <c r="M3" s="5">
        <f t="shared" si="0"/>
        <v>5</v>
      </c>
      <c r="N3" s="5">
        <f t="shared" si="0"/>
        <v>5</v>
      </c>
      <c r="O3" s="5">
        <f t="shared" si="0"/>
        <v>5</v>
      </c>
      <c r="P3" s="5">
        <f t="shared" si="0"/>
        <v>5</v>
      </c>
      <c r="Q3" s="5">
        <f t="shared" si="0"/>
        <v>5</v>
      </c>
      <c r="R3" s="5">
        <f t="shared" si="0"/>
        <v>5</v>
      </c>
      <c r="S3" s="5">
        <f>(ROUND(AG58,0)+ROUND(AH58,0))/2</f>
        <v>5</v>
      </c>
      <c r="T3" s="5">
        <f>(ROUND(AI58,0)+ROUND(AJ58,0))/2</f>
        <v>5</v>
      </c>
      <c r="U3" s="5">
        <f>(ROUND(AK58,0)+ROUND(AL58,0))/2</f>
        <v>5</v>
      </c>
      <c r="V3" s="5">
        <f>(ROUND(AM58,0)+ROUND(AN58,0))/2</f>
        <v>5</v>
      </c>
      <c r="W3" s="12"/>
      <c r="Y3" s="13" t="str">
        <f>"体格："&amp;$J3&amp;" 筋力："&amp;$K3&amp;" 耐久力："&amp;$L3&amp;" 外見："&amp;$M3&amp;" 敏捷："&amp;$N3&amp;" 器用："&amp;$O3&amp;" 感覚："&amp;$P3&amp;" 知識："&amp;$Q3&amp;" 幸運："&amp;$R3&amp;" 近接："&amp;$S3&amp;" 中距離："&amp;$T3&amp;" 遠距離："&amp;$U3&amp;" 装甲："&amp;$V3</f>
        <v>体格：5 筋力：5 耐久力：5 外見：5 敏捷：5 器用：5 感覚：5 知識：5 幸運：5 近接：5 中距離：5 遠距離：5 装甲：5</v>
      </c>
      <c r="AA3" s="13" t="str">
        <f>$J3&amp;","&amp;$K3&amp;","&amp;$L3&amp;","&amp;$M3&amp;","&amp;$N3&amp;","&amp;$O3&amp;","&amp;$P3&amp;","&amp;$Q3&amp;","&amp;$R3&amp;","&amp;$S3&amp;","&amp;$T3&amp;","&amp;$U3&amp;","&amp;$V3</f>
        <v>5,5,5,5,5,5,5,5,5,5,5,5,5</v>
      </c>
      <c r="AC3" s="13" t="str">
        <f>$J3&amp;" "&amp;$K3&amp;" "&amp;$L3&amp;" "&amp;$M3&amp;" "&amp;$N3&amp;" "&amp;$O3&amp;" "&amp;$P3&amp;" "&amp;$Q3&amp;" "&amp;$R3&amp;" "&amp;$S3&amp;" "&amp;$T3&amp;" "&amp;$U3&amp;" "&amp;$V3</f>
        <v>5 5 5 5 5 5 5 5 5 5 5 5 5</v>
      </c>
    </row>
    <row r="4" spans="4:77" ht="10.5">
      <c r="D4" s="21" t="s">
        <v>76</v>
      </c>
      <c r="E4" s="22"/>
      <c r="F4" s="22"/>
      <c r="I4" s="8" t="s">
        <v>111</v>
      </c>
      <c r="J4" s="3">
        <f>X57</f>
        <v>7</v>
      </c>
      <c r="K4" s="3">
        <f aca="true" t="shared" si="1" ref="K4:R4">Y57</f>
        <v>7</v>
      </c>
      <c r="L4" s="3">
        <f t="shared" si="1"/>
        <v>7</v>
      </c>
      <c r="M4" s="3">
        <f t="shared" si="1"/>
        <v>7</v>
      </c>
      <c r="N4" s="3">
        <f t="shared" si="1"/>
        <v>7</v>
      </c>
      <c r="O4" s="3">
        <f t="shared" si="1"/>
        <v>7</v>
      </c>
      <c r="P4" s="3">
        <f t="shared" si="1"/>
        <v>7</v>
      </c>
      <c r="Q4" s="3">
        <f t="shared" si="1"/>
        <v>7</v>
      </c>
      <c r="R4" s="3">
        <f t="shared" si="1"/>
        <v>7</v>
      </c>
      <c r="S4" s="3">
        <f>(AG58+AH58)/2</f>
        <v>5</v>
      </c>
      <c r="T4" s="3">
        <f>(AI58+AJ58)/2</f>
        <v>5</v>
      </c>
      <c r="U4" s="3">
        <f>(AK58+AL58)/2</f>
        <v>5</v>
      </c>
      <c r="V4" s="3">
        <f>(AM58+AN58)/2</f>
        <v>5</v>
      </c>
      <c r="Y4" s="13" t="str">
        <f>"体格："&amp;$J4&amp;" 筋力："&amp;$K4&amp;" 耐久力："&amp;$L4&amp;" 外見："&amp;$M4&amp;" 敏捷："&amp;$N4&amp;" 器用："&amp;$O4&amp;" 感覚："&amp;$P4&amp;" 知識："&amp;$Q4&amp;" 幸運："&amp;$R4&amp;" 近接："&amp;$S4&amp;" 中距離："&amp;$T4&amp;" 遠距離："&amp;$U4&amp;" 装甲："&amp;$V4</f>
        <v>体格：7 筋力：7 耐久力：7 外見：7 敏捷：7 器用：7 感覚：7 知識：7 幸運：7 近接：5 中距離：5 遠距離：5 装甲：5</v>
      </c>
      <c r="AA4" s="13" t="str">
        <f>$J4&amp;","&amp;$K4&amp;","&amp;$L4&amp;","&amp;$M4&amp;","&amp;$N4&amp;","&amp;$O4&amp;","&amp;$P4&amp;","&amp;$Q4&amp;","&amp;$R4&amp;","&amp;$S4&amp;","&amp;$T4&amp;","&amp;$U4&amp;","&amp;$V4</f>
        <v>7,7,7,7,7,7,7,7,7,5,5,5,5</v>
      </c>
      <c r="AC4" s="13" t="str">
        <f>$J4&amp;" "&amp;$K4&amp;" "&amp;$L4&amp;" "&amp;$M4&amp;" "&amp;$N4&amp;" "&amp;$O4&amp;" "&amp;$P4&amp;" "&amp;$Q4&amp;" "&amp;$R4&amp;" "&amp;$S4&amp;" "&amp;$T4&amp;" "&amp;$U4&amp;" "&amp;$V4</f>
        <v>7 7 7 7 7 7 7 7 7 5 5 5 5</v>
      </c>
      <c r="BH4" s="7" t="s">
        <v>54</v>
      </c>
      <c r="BI4" s="7"/>
      <c r="BJ4" s="7"/>
      <c r="BK4" s="7"/>
      <c r="BL4" s="7"/>
      <c r="BM4" s="7"/>
      <c r="BN4" s="7"/>
      <c r="BO4" s="7"/>
      <c r="BP4" s="7"/>
      <c r="BR4" s="7" t="s">
        <v>53</v>
      </c>
      <c r="BS4" s="7"/>
      <c r="BT4" s="7"/>
      <c r="BU4" s="7"/>
      <c r="BV4" s="7"/>
      <c r="BW4" s="7"/>
      <c r="BX4" s="7"/>
      <c r="BY4" s="7"/>
    </row>
    <row r="5" spans="4:77" ht="10.5">
      <c r="D5" s="22" t="s">
        <v>0</v>
      </c>
      <c r="E5" s="22"/>
      <c r="F5" s="22" t="str">
        <f>"ならあと "&amp;IF(E5&lt;&gt;0,E4/(E5)," ")&amp;" 人"</f>
        <v>ならあと   人</v>
      </c>
      <c r="I5" s="21" t="s">
        <v>72</v>
      </c>
      <c r="J5" s="3"/>
      <c r="K5" s="3"/>
      <c r="L5" s="3"/>
      <c r="M5" s="3"/>
      <c r="N5" s="3"/>
      <c r="O5" s="3"/>
      <c r="P5" s="3"/>
      <c r="Q5" s="3"/>
      <c r="R5" s="3"/>
      <c r="S5" s="3"/>
      <c r="T5" s="3"/>
      <c r="U5" s="3"/>
      <c r="V5" s="3"/>
      <c r="Y5" s="4"/>
      <c r="Z5" s="4"/>
      <c r="AA5" s="4"/>
      <c r="AB5" s="4"/>
      <c r="AC5" s="4"/>
      <c r="BH5" s="7"/>
      <c r="BI5" s="7"/>
      <c r="BJ5" s="7"/>
      <c r="BK5" s="7"/>
      <c r="BL5" s="7"/>
      <c r="BM5" s="7"/>
      <c r="BN5" s="7"/>
      <c r="BO5" s="7"/>
      <c r="BP5" s="7"/>
      <c r="BR5" s="7"/>
      <c r="BS5" s="7"/>
      <c r="BT5" s="7"/>
      <c r="BU5" s="7"/>
      <c r="BV5" s="7"/>
      <c r="BW5" s="7"/>
      <c r="BX5" s="7"/>
      <c r="BY5" s="7"/>
    </row>
    <row r="6" spans="4:77" ht="10.5">
      <c r="D6" s="22"/>
      <c r="E6" s="22"/>
      <c r="F6" s="22" t="str">
        <f>"ならあと "&amp;IF(E6&lt;&gt;0,E5/(E6)," ")&amp;" 人"</f>
        <v>ならあと   人</v>
      </c>
      <c r="I6" s="21" t="s">
        <v>71</v>
      </c>
      <c r="J6" s="3"/>
      <c r="K6" s="3"/>
      <c r="L6" s="3"/>
      <c r="M6" s="3"/>
      <c r="N6" s="3"/>
      <c r="O6" s="3"/>
      <c r="P6" s="3"/>
      <c r="Q6" s="3"/>
      <c r="R6" s="3"/>
      <c r="S6" s="3"/>
      <c r="T6" s="3"/>
      <c r="U6" s="3"/>
      <c r="V6" s="3"/>
      <c r="BH6" s="7"/>
      <c r="BI6" s="7"/>
      <c r="BJ6" s="7"/>
      <c r="BK6" s="7"/>
      <c r="BL6" s="7"/>
      <c r="BM6" s="7"/>
      <c r="BN6" s="7"/>
      <c r="BO6" s="7"/>
      <c r="BP6" s="7"/>
      <c r="BR6" s="7"/>
      <c r="BS6" s="7"/>
      <c r="BT6" s="7"/>
      <c r="BU6" s="7"/>
      <c r="BV6" s="7"/>
      <c r="BW6" s="7"/>
      <c r="BX6" s="7"/>
      <c r="BY6" s="7"/>
    </row>
    <row r="7" spans="4:77" ht="10.5">
      <c r="D7" s="22"/>
      <c r="E7" s="22"/>
      <c r="F7" s="22" t="str">
        <f>"ならあと "&amp;IF(E7&lt;&gt;0,E6/(E7)," ")&amp;" 人"</f>
        <v>ならあと   人</v>
      </c>
      <c r="I7" s="8" t="s">
        <v>75</v>
      </c>
      <c r="J7" s="5">
        <f aca="true" t="shared" si="2" ref="J7:R7">ROUND(LOG(AP57,1.5),0)</f>
        <v>5</v>
      </c>
      <c r="K7" s="5">
        <f t="shared" si="2"/>
        <v>5</v>
      </c>
      <c r="L7" s="5">
        <f t="shared" si="2"/>
        <v>5</v>
      </c>
      <c r="M7" s="5">
        <f t="shared" si="2"/>
        <v>5</v>
      </c>
      <c r="N7" s="5">
        <f t="shared" si="2"/>
        <v>5</v>
      </c>
      <c r="O7" s="5">
        <f t="shared" si="2"/>
        <v>5</v>
      </c>
      <c r="P7" s="5">
        <f t="shared" si="2"/>
        <v>5</v>
      </c>
      <c r="Q7" s="5">
        <f t="shared" si="2"/>
        <v>5</v>
      </c>
      <c r="R7" s="5">
        <f t="shared" si="2"/>
        <v>5</v>
      </c>
      <c r="S7" s="5">
        <f>(ROUND(AY58,0)+ROUND(AZ58,0))/2</f>
        <v>5</v>
      </c>
      <c r="T7" s="5">
        <f>(ROUND(BA58,0)+ROUND(BB58,0))/2</f>
        <v>5</v>
      </c>
      <c r="U7" s="5">
        <f>(ROUND(BC58,0)+ROUND(BD58,0))/2</f>
        <v>5</v>
      </c>
      <c r="V7" s="5">
        <f>(ROUND(BE58,0)+ROUND(BF58,0))/2</f>
        <v>5</v>
      </c>
      <c r="Y7" s="13" t="str">
        <f>"体格："&amp;$J7&amp;" 筋力："&amp;$K7&amp;" 耐久力："&amp;$L7&amp;" 外見："&amp;$M7&amp;" 敏捷："&amp;$N7&amp;" 器用："&amp;$O7&amp;" 感覚："&amp;$P7&amp;" 知識："&amp;$Q7&amp;" 幸運："&amp;$R7&amp;" 近接："&amp;$S7&amp;" 中距離："&amp;$T7&amp;" 遠距離："&amp;$U7&amp;" 装甲："&amp;$V7</f>
        <v>体格：5 筋力：5 耐久力：5 外見：5 敏捷：5 器用：5 感覚：5 知識：5 幸運：5 近接：5 中距離：5 遠距離：5 装甲：5</v>
      </c>
      <c r="AA7" s="13" t="str">
        <f>$J7&amp;","&amp;$K7&amp;","&amp;$L7&amp;","&amp;$M7&amp;","&amp;$N7&amp;","&amp;$O7&amp;","&amp;$P7&amp;","&amp;$Q7&amp;","&amp;$R7&amp;","&amp;$S7&amp;","&amp;$T7&amp;","&amp;$U7&amp;","&amp;$V7</f>
        <v>5,5,5,5,5,5,5,5,5,5,5,5,5</v>
      </c>
      <c r="AC7" s="13" t="str">
        <f>$J7&amp;" "&amp;$K7&amp;" "&amp;$L7&amp;" "&amp;$M7&amp;" "&amp;$N7&amp;" "&amp;$O7&amp;" "&amp;$P7&amp;" "&amp;$Q7&amp;" "&amp;$R7&amp;" "&amp;$S7&amp;" "&amp;$T7&amp;" "&amp;$U7&amp;" "&amp;$V7</f>
        <v>5 5 5 5 5 5 5 5 5 5 5 5 5</v>
      </c>
      <c r="BH7" s="7"/>
      <c r="BI7" s="7"/>
      <c r="BJ7" s="7"/>
      <c r="BK7" s="7"/>
      <c r="BL7" s="7"/>
      <c r="BM7" s="7"/>
      <c r="BN7" s="7"/>
      <c r="BO7" s="7"/>
      <c r="BP7" s="7"/>
      <c r="BR7" s="7"/>
      <c r="BS7" s="7"/>
      <c r="BT7" s="7"/>
      <c r="BU7" s="7"/>
      <c r="BV7" s="7"/>
      <c r="BW7" s="7"/>
      <c r="BX7" s="7"/>
      <c r="BY7" s="7"/>
    </row>
    <row r="8" spans="4:77" ht="10.5">
      <c r="D8" s="22"/>
      <c r="E8" s="22"/>
      <c r="F8" s="22" t="str">
        <f>"ならあと "&amp;IF(E8&lt;&gt;0,E7/(E8)," ")&amp;" 人"</f>
        <v>ならあと   人</v>
      </c>
      <c r="I8" s="8" t="s">
        <v>111</v>
      </c>
      <c r="J8" s="1">
        <f aca="true" t="shared" si="3" ref="J8:R8">AP57</f>
        <v>7</v>
      </c>
      <c r="K8" s="1">
        <f t="shared" si="3"/>
        <v>7</v>
      </c>
      <c r="L8" s="1">
        <f t="shared" si="3"/>
        <v>7</v>
      </c>
      <c r="M8" s="1">
        <f t="shared" si="3"/>
        <v>7</v>
      </c>
      <c r="N8" s="1">
        <f t="shared" si="3"/>
        <v>7</v>
      </c>
      <c r="O8" s="1">
        <f t="shared" si="3"/>
        <v>7</v>
      </c>
      <c r="P8" s="1">
        <f t="shared" si="3"/>
        <v>7</v>
      </c>
      <c r="Q8" s="1">
        <f t="shared" si="3"/>
        <v>7</v>
      </c>
      <c r="R8" s="1">
        <f t="shared" si="3"/>
        <v>7</v>
      </c>
      <c r="S8" s="1">
        <f>(AY58+AZ58)/2</f>
        <v>5</v>
      </c>
      <c r="T8" s="1">
        <f>(BA58+BB58)/2</f>
        <v>5</v>
      </c>
      <c r="U8" s="1">
        <f>(BC58+BD58)/2</f>
        <v>5</v>
      </c>
      <c r="V8" s="1">
        <f>(BE58+BF58)/2</f>
        <v>5</v>
      </c>
      <c r="Y8" s="13" t="str">
        <f>"体格："&amp;$J8&amp;" 筋力："&amp;$K8&amp;" 耐久力："&amp;$L8&amp;" 外見："&amp;$M8&amp;" 敏捷："&amp;$N8&amp;" 器用："&amp;$O8&amp;" 感覚："&amp;$P8&amp;" 知識："&amp;$Q8&amp;" 幸運："&amp;$R8&amp;" 近接："&amp;$S8&amp;" 中距離："&amp;$T8&amp;" 遠距離："&amp;$U8&amp;" 装甲："&amp;$V8</f>
        <v>体格：7 筋力：7 耐久力：7 外見：7 敏捷：7 器用：7 感覚：7 知識：7 幸運：7 近接：5 中距離：5 遠距離：5 装甲：5</v>
      </c>
      <c r="AA8" s="13" t="str">
        <f>$J8&amp;","&amp;$K8&amp;","&amp;$L8&amp;","&amp;$M8&amp;","&amp;$N8&amp;","&amp;$O8&amp;","&amp;$P8&amp;","&amp;$Q8&amp;","&amp;$R8&amp;","&amp;$S8&amp;","&amp;$T8&amp;","&amp;$U8&amp;","&amp;$V8</f>
        <v>7,7,7,7,7,7,7,7,7,5,5,5,5</v>
      </c>
      <c r="AC8" s="13" t="str">
        <f>$J8&amp;" "&amp;$K8&amp;" "&amp;$L8&amp;" "&amp;$M8&amp;" "&amp;$N8&amp;" "&amp;$O8&amp;" "&amp;$P8&amp;" "&amp;$Q8&amp;" "&amp;$R8&amp;" "&amp;$S8&amp;" "&amp;$T8&amp;" "&amp;$U8&amp;" "&amp;$V8</f>
        <v>7 7 7 7 7 7 7 7 7 5 5 5 5</v>
      </c>
      <c r="BH8" s="7"/>
      <c r="BI8" s="7"/>
      <c r="BJ8" s="7"/>
      <c r="BK8" s="7"/>
      <c r="BL8" s="7"/>
      <c r="BM8" s="7"/>
      <c r="BN8" s="7"/>
      <c r="BO8" s="7"/>
      <c r="BP8" s="7"/>
      <c r="BR8" s="7"/>
      <c r="BS8" s="7"/>
      <c r="BT8" s="7"/>
      <c r="BU8" s="7"/>
      <c r="BV8" s="7"/>
      <c r="BW8" s="7"/>
      <c r="BX8" s="7"/>
      <c r="BY8" s="7"/>
    </row>
    <row r="9" spans="9:77" ht="10.5">
      <c r="I9" s="21" t="s">
        <v>72</v>
      </c>
      <c r="BH9" s="7"/>
      <c r="BI9" s="7"/>
      <c r="BJ9" s="7"/>
      <c r="BK9" s="7"/>
      <c r="BL9" s="7"/>
      <c r="BM9" s="7"/>
      <c r="BN9" s="7"/>
      <c r="BO9" s="7"/>
      <c r="BP9" s="7"/>
      <c r="BR9" s="7"/>
      <c r="BS9" s="7"/>
      <c r="BT9" s="7"/>
      <c r="BU9" s="7"/>
      <c r="BV9" s="7"/>
      <c r="BW9" s="7"/>
      <c r="BX9" s="7"/>
      <c r="BY9" s="7"/>
    </row>
    <row r="10" spans="9:77" ht="10.5">
      <c r="I10" s="21" t="s">
        <v>71</v>
      </c>
      <c r="BH10" s="7"/>
      <c r="BI10" s="7"/>
      <c r="BJ10" s="7"/>
      <c r="BK10" s="7"/>
      <c r="BL10" s="7"/>
      <c r="BM10" s="7"/>
      <c r="BN10" s="7"/>
      <c r="BO10" s="7"/>
      <c r="BP10" s="7"/>
      <c r="BR10" s="7"/>
      <c r="BS10" s="7"/>
      <c r="BT10" s="7"/>
      <c r="BU10" s="7"/>
      <c r="BV10" s="7"/>
      <c r="BW10" s="7"/>
      <c r="BX10" s="7"/>
      <c r="BY10" s="7"/>
    </row>
    <row r="11" spans="5:77" ht="10.5">
      <c r="E11" s="26" t="s">
        <v>107</v>
      </c>
      <c r="F11" s="15"/>
      <c r="G11" s="15"/>
      <c r="H11" s="15"/>
      <c r="I11" s="16"/>
      <c r="J11" s="15"/>
      <c r="K11" s="15"/>
      <c r="L11" s="15"/>
      <c r="M11" s="15"/>
      <c r="N11" s="15"/>
      <c r="O11" s="15"/>
      <c r="P11" s="15"/>
      <c r="Q11" s="15"/>
      <c r="R11" s="15"/>
      <c r="BH11" s="7"/>
      <c r="BI11" s="7"/>
      <c r="BJ11" s="7"/>
      <c r="BK11" s="7"/>
      <c r="BL11" s="7"/>
      <c r="BM11" s="7"/>
      <c r="BN11" s="7"/>
      <c r="BO11" s="7"/>
      <c r="BP11" s="7"/>
      <c r="BR11" s="7"/>
      <c r="BS11" s="7"/>
      <c r="BT11" s="7"/>
      <c r="BU11" s="7"/>
      <c r="BV11" s="7"/>
      <c r="BW11" s="7"/>
      <c r="BX11" s="7"/>
      <c r="BY11" s="7"/>
    </row>
    <row r="12" spans="4:76" ht="10.5">
      <c r="D12" s="1" t="s">
        <v>46</v>
      </c>
      <c r="E12" s="15" t="s">
        <v>15</v>
      </c>
      <c r="F12" s="15" t="s">
        <v>16</v>
      </c>
      <c r="G12" s="17" t="s">
        <v>17</v>
      </c>
      <c r="H12" s="15" t="s">
        <v>18</v>
      </c>
      <c r="I12" s="15" t="s">
        <v>19</v>
      </c>
      <c r="J12" s="15"/>
      <c r="K12" s="15"/>
      <c r="L12" s="15"/>
      <c r="M12" s="15"/>
      <c r="N12" s="15"/>
      <c r="O12" s="15"/>
      <c r="P12" s="15"/>
      <c r="Q12" s="15"/>
      <c r="R12" s="15"/>
      <c r="S12" s="1" t="s">
        <v>48</v>
      </c>
      <c r="X12" s="1" t="s">
        <v>47</v>
      </c>
      <c r="AG12" s="1" t="s">
        <v>29</v>
      </c>
      <c r="AI12" s="1" t="s">
        <v>30</v>
      </c>
      <c r="AK12" s="1" t="s">
        <v>31</v>
      </c>
      <c r="AM12" s="1" t="s">
        <v>32</v>
      </c>
      <c r="AY12" s="1" t="s">
        <v>29</v>
      </c>
      <c r="BA12" s="1" t="s">
        <v>30</v>
      </c>
      <c r="BC12" s="1" t="s">
        <v>31</v>
      </c>
      <c r="BE12" s="1" t="s">
        <v>32</v>
      </c>
      <c r="BM12" s="1" t="s">
        <v>45</v>
      </c>
      <c r="BR12" s="1" t="s">
        <v>29</v>
      </c>
      <c r="BT12" s="1" t="s">
        <v>30</v>
      </c>
      <c r="BV12" s="1" t="s">
        <v>31</v>
      </c>
      <c r="BX12" s="1" t="s">
        <v>32</v>
      </c>
    </row>
    <row r="13" spans="2:77" ht="10.5">
      <c r="B13" s="1" t="s">
        <v>24</v>
      </c>
      <c r="C13" s="1" t="s">
        <v>69</v>
      </c>
      <c r="D13" s="14" t="s">
        <v>105</v>
      </c>
      <c r="E13" s="15" t="s">
        <v>55</v>
      </c>
      <c r="F13" s="15" t="s">
        <v>56</v>
      </c>
      <c r="G13" s="15" t="s">
        <v>57</v>
      </c>
      <c r="H13" s="15" t="s">
        <v>58</v>
      </c>
      <c r="I13" s="15" t="s">
        <v>58</v>
      </c>
      <c r="J13" s="15" t="s">
        <v>35</v>
      </c>
      <c r="K13" s="15" t="s">
        <v>2</v>
      </c>
      <c r="L13" s="15" t="s">
        <v>3</v>
      </c>
      <c r="M13" s="15" t="s">
        <v>4</v>
      </c>
      <c r="N13" s="15" t="s">
        <v>5</v>
      </c>
      <c r="O13" s="15" t="s">
        <v>25</v>
      </c>
      <c r="P13" s="15" t="s">
        <v>26</v>
      </c>
      <c r="Q13" s="15" t="s">
        <v>27</v>
      </c>
      <c r="R13" s="15" t="s">
        <v>28</v>
      </c>
      <c r="S13" s="1" t="s">
        <v>29</v>
      </c>
      <c r="T13" s="1" t="s">
        <v>30</v>
      </c>
      <c r="U13" s="1" t="s">
        <v>31</v>
      </c>
      <c r="V13" s="1" t="s">
        <v>32</v>
      </c>
      <c r="X13" s="1" t="s">
        <v>35</v>
      </c>
      <c r="Y13" s="1" t="s">
        <v>2</v>
      </c>
      <c r="Z13" s="1" t="s">
        <v>3</v>
      </c>
      <c r="AA13" s="1" t="s">
        <v>4</v>
      </c>
      <c r="AB13" s="1" t="s">
        <v>5</v>
      </c>
      <c r="AC13" s="1" t="s">
        <v>25</v>
      </c>
      <c r="AD13" s="1" t="s">
        <v>26</v>
      </c>
      <c r="AE13" s="1" t="s">
        <v>27</v>
      </c>
      <c r="AF13" s="1" t="s">
        <v>28</v>
      </c>
      <c r="AG13" s="1" t="s">
        <v>1</v>
      </c>
      <c r="AH13" s="1" t="s">
        <v>36</v>
      </c>
      <c r="AI13" s="1" t="s">
        <v>7</v>
      </c>
      <c r="AJ13" s="1" t="s">
        <v>8</v>
      </c>
      <c r="AK13" s="1" t="s">
        <v>37</v>
      </c>
      <c r="AL13" s="1" t="s">
        <v>7</v>
      </c>
      <c r="AM13" s="1" t="s">
        <v>1</v>
      </c>
      <c r="AN13" s="1" t="s">
        <v>38</v>
      </c>
      <c r="AP13" s="1" t="s">
        <v>35</v>
      </c>
      <c r="AQ13" s="1" t="s">
        <v>2</v>
      </c>
      <c r="AR13" s="1" t="s">
        <v>3</v>
      </c>
      <c r="AS13" s="1" t="s">
        <v>4</v>
      </c>
      <c r="AT13" s="1" t="s">
        <v>5</v>
      </c>
      <c r="AU13" s="1" t="s">
        <v>25</v>
      </c>
      <c r="AV13" s="1" t="s">
        <v>26</v>
      </c>
      <c r="AW13" s="1" t="s">
        <v>27</v>
      </c>
      <c r="AX13" s="1" t="s">
        <v>28</v>
      </c>
      <c r="AY13" s="1" t="s">
        <v>35</v>
      </c>
      <c r="AZ13" s="1" t="s">
        <v>2</v>
      </c>
      <c r="BA13" s="1" t="s">
        <v>26</v>
      </c>
      <c r="BB13" s="1" t="s">
        <v>27</v>
      </c>
      <c r="BC13" s="1" t="s">
        <v>5</v>
      </c>
      <c r="BD13" s="1" t="s">
        <v>26</v>
      </c>
      <c r="BE13" s="1" t="s">
        <v>35</v>
      </c>
      <c r="BF13" s="1" t="s">
        <v>3</v>
      </c>
      <c r="BH13" s="1" t="s">
        <v>35</v>
      </c>
      <c r="BI13" s="1" t="s">
        <v>2</v>
      </c>
      <c r="BJ13" s="1" t="s">
        <v>3</v>
      </c>
      <c r="BK13" s="1" t="s">
        <v>4</v>
      </c>
      <c r="BL13" s="1" t="s">
        <v>5</v>
      </c>
      <c r="BM13" s="1" t="s">
        <v>25</v>
      </c>
      <c r="BN13" s="1" t="s">
        <v>26</v>
      </c>
      <c r="BO13" s="1" t="s">
        <v>27</v>
      </c>
      <c r="BP13" s="1" t="s">
        <v>28</v>
      </c>
      <c r="BR13" s="1" t="s">
        <v>1</v>
      </c>
      <c r="BS13" s="1" t="s">
        <v>36</v>
      </c>
      <c r="BT13" s="1" t="s">
        <v>7</v>
      </c>
      <c r="BU13" s="1" t="s">
        <v>8</v>
      </c>
      <c r="BV13" s="1" t="s">
        <v>37</v>
      </c>
      <c r="BW13" s="1" t="s">
        <v>7</v>
      </c>
      <c r="BX13" s="1" t="s">
        <v>1</v>
      </c>
      <c r="BY13" s="1" t="s">
        <v>38</v>
      </c>
    </row>
    <row r="14" s="10" customFormat="1" ht="4.5" customHeight="1">
      <c r="G14" s="11"/>
    </row>
    <row r="15" spans="1:77" ht="10.5">
      <c r="A15" s="9"/>
      <c r="B15" s="14">
        <v>1</v>
      </c>
      <c r="C15" s="4"/>
      <c r="D15" s="13" t="str">
        <f>IF(OR($D$13="全体",B15=1),H15&amp;"："&amp;I15,"")</f>
        <v>：</v>
      </c>
      <c r="J15" s="3"/>
      <c r="K15" s="3"/>
      <c r="L15" s="3"/>
      <c r="M15" s="3"/>
      <c r="N15" s="3"/>
      <c r="O15" s="3"/>
      <c r="P15" s="3"/>
      <c r="Q15" s="3"/>
      <c r="R15" s="3"/>
      <c r="S15" s="7"/>
      <c r="T15" s="7"/>
      <c r="U15" s="7"/>
      <c r="V15" s="7"/>
      <c r="BH15" s="7">
        <f aca="true" t="shared" si="4" ref="BH15:BP15">J15+J16</f>
        <v>0</v>
      </c>
      <c r="BI15" s="7">
        <f t="shared" si="4"/>
        <v>0</v>
      </c>
      <c r="BJ15" s="7">
        <f t="shared" si="4"/>
        <v>0</v>
      </c>
      <c r="BK15" s="7">
        <f t="shared" si="4"/>
        <v>0</v>
      </c>
      <c r="BL15" s="7">
        <f t="shared" si="4"/>
        <v>0</v>
      </c>
      <c r="BM15" s="7">
        <f t="shared" si="4"/>
        <v>0</v>
      </c>
      <c r="BN15" s="7">
        <f t="shared" si="4"/>
        <v>0</v>
      </c>
      <c r="BO15" s="7">
        <f t="shared" si="4"/>
        <v>0</v>
      </c>
      <c r="BP15" s="7">
        <f t="shared" si="4"/>
        <v>0</v>
      </c>
      <c r="BQ15" s="7" t="s">
        <v>39</v>
      </c>
      <c r="BR15" s="7">
        <f>BH15+S16</f>
        <v>0</v>
      </c>
      <c r="BS15" s="7">
        <f>BI15+S16</f>
        <v>0</v>
      </c>
      <c r="BT15" s="7">
        <f>BN15+T16</f>
        <v>0</v>
      </c>
      <c r="BU15" s="7">
        <f>BO15+T16</f>
        <v>0</v>
      </c>
      <c r="BV15" s="7">
        <f>BL15+U16</f>
        <v>0</v>
      </c>
      <c r="BW15" s="7">
        <f>BN15+U16</f>
        <v>0</v>
      </c>
      <c r="BX15" s="7">
        <f>BH15+V16</f>
        <v>0</v>
      </c>
      <c r="BY15" s="7">
        <f>BJ15+V16</f>
        <v>0</v>
      </c>
    </row>
    <row r="16" spans="1:77" ht="10.5">
      <c r="A16" s="9"/>
      <c r="B16" s="19"/>
      <c r="C16" s="19"/>
      <c r="D16" s="13"/>
      <c r="J16" s="6"/>
      <c r="K16" s="6"/>
      <c r="L16" s="6"/>
      <c r="M16" s="6"/>
      <c r="N16" s="6"/>
      <c r="O16" s="6"/>
      <c r="P16" s="6"/>
      <c r="Q16" s="6"/>
      <c r="R16" s="6"/>
      <c r="S16" s="23"/>
      <c r="T16" s="23"/>
      <c r="U16" s="23"/>
      <c r="V16" s="23"/>
      <c r="BH16" s="7"/>
      <c r="BI16" s="7"/>
      <c r="BJ16" s="7"/>
      <c r="BK16" s="7"/>
      <c r="BL16" s="7"/>
      <c r="BM16" s="7"/>
      <c r="BN16" s="7"/>
      <c r="BO16" s="7"/>
      <c r="BP16" s="7"/>
      <c r="BQ16" s="7"/>
      <c r="BR16" s="7"/>
      <c r="BS16" s="7"/>
      <c r="BT16" s="7"/>
      <c r="BU16" s="7"/>
      <c r="BV16" s="7"/>
      <c r="BW16" s="7"/>
      <c r="BX16" s="7"/>
      <c r="BY16" s="7"/>
    </row>
    <row r="17" spans="1:77" ht="10.5">
      <c r="A17" s="9"/>
      <c r="B17" s="19"/>
      <c r="C17" s="19"/>
      <c r="D17" s="13" t="str">
        <f>IF(OR($D$13="全体",B15=1),F17&amp;"："&amp;E17&amp;"："&amp;G17&amp;"："&amp;H17&amp;"："&amp;I17,"")</f>
        <v>：：：：</v>
      </c>
      <c r="G17" s="2"/>
      <c r="J17" s="3"/>
      <c r="K17" s="3"/>
      <c r="L17" s="3"/>
      <c r="M17" s="3"/>
      <c r="N17" s="3"/>
      <c r="O17" s="3"/>
      <c r="P17" s="3"/>
      <c r="Q17" s="3"/>
      <c r="R17" s="3"/>
      <c r="S17" s="7"/>
      <c r="T17" s="7"/>
      <c r="U17" s="7"/>
      <c r="V17" s="7"/>
      <c r="BH17" s="7">
        <f aca="true" t="shared" si="5" ref="BH17:BP17">J17+J18</f>
        <v>0</v>
      </c>
      <c r="BI17" s="7">
        <f t="shared" si="5"/>
        <v>0</v>
      </c>
      <c r="BJ17" s="7">
        <f t="shared" si="5"/>
        <v>0</v>
      </c>
      <c r="BK17" s="7">
        <f t="shared" si="5"/>
        <v>0</v>
      </c>
      <c r="BL17" s="7">
        <f t="shared" si="5"/>
        <v>0</v>
      </c>
      <c r="BM17" s="7">
        <f t="shared" si="5"/>
        <v>0</v>
      </c>
      <c r="BN17" s="7">
        <f t="shared" si="5"/>
        <v>0</v>
      </c>
      <c r="BO17" s="7">
        <f t="shared" si="5"/>
        <v>0</v>
      </c>
      <c r="BP17" s="7">
        <f t="shared" si="5"/>
        <v>0</v>
      </c>
      <c r="BQ17" s="7" t="s">
        <v>40</v>
      </c>
      <c r="BR17" s="7">
        <f>BH17+S18</f>
        <v>0</v>
      </c>
      <c r="BS17" s="7">
        <f>BI17+S18</f>
        <v>0</v>
      </c>
      <c r="BT17" s="7">
        <f>BN17+T18</f>
        <v>0</v>
      </c>
      <c r="BU17" s="7">
        <f>BO17+T18</f>
        <v>0</v>
      </c>
      <c r="BV17" s="7">
        <f>BL17+U18</f>
        <v>0</v>
      </c>
      <c r="BW17" s="7">
        <f>BN17+U18</f>
        <v>0</v>
      </c>
      <c r="BX17" s="7">
        <f>BH17+V18</f>
        <v>0</v>
      </c>
      <c r="BY17" s="7">
        <f>BJ17+V18</f>
        <v>0</v>
      </c>
    </row>
    <row r="18" spans="1:77" ht="10.5">
      <c r="A18" s="9"/>
      <c r="B18" s="19"/>
      <c r="C18" s="14">
        <v>1</v>
      </c>
      <c r="D18" s="13" t="str">
        <f>IF(AND(OR($D$13="全体",B15=1),C18=1),"技："&amp;F18&amp;"（"&amp;E18&amp;"＋１）","")</f>
        <v>技：（＋１）</v>
      </c>
      <c r="J18" s="6"/>
      <c r="K18" s="6"/>
      <c r="L18" s="6"/>
      <c r="M18" s="6"/>
      <c r="N18" s="6"/>
      <c r="O18" s="6"/>
      <c r="P18" s="6"/>
      <c r="Q18" s="6"/>
      <c r="R18" s="6"/>
      <c r="S18" s="23"/>
      <c r="T18" s="23"/>
      <c r="U18" s="23"/>
      <c r="V18" s="23"/>
      <c r="BH18" s="7"/>
      <c r="BI18" s="7"/>
      <c r="BJ18" s="7"/>
      <c r="BK18" s="7"/>
      <c r="BL18" s="7"/>
      <c r="BM18" s="7"/>
      <c r="BN18" s="7"/>
      <c r="BO18" s="7"/>
      <c r="BP18" s="7"/>
      <c r="BQ18" s="7"/>
      <c r="BR18" s="7"/>
      <c r="BS18" s="7"/>
      <c r="BT18" s="7"/>
      <c r="BU18" s="7"/>
      <c r="BV18" s="7"/>
      <c r="BW18" s="7"/>
      <c r="BX18" s="7"/>
      <c r="BY18" s="7"/>
    </row>
    <row r="19" spans="1:77" ht="10.5">
      <c r="A19" s="9"/>
      <c r="B19" s="19"/>
      <c r="C19" s="19"/>
      <c r="D19" s="13" t="str">
        <f>IF(OR($D$13="全体",B15=1),F19&amp;"："&amp;E19&amp;"："&amp;G19&amp;"："&amp;H19&amp;"："&amp;I19,"")</f>
        <v>：：：：</v>
      </c>
      <c r="J19" s="3"/>
      <c r="K19" s="4"/>
      <c r="L19" s="4"/>
      <c r="M19" s="4"/>
      <c r="N19" s="4"/>
      <c r="O19" s="4"/>
      <c r="P19" s="4"/>
      <c r="Q19" s="4"/>
      <c r="R19" s="3"/>
      <c r="S19" s="7"/>
      <c r="T19" s="7"/>
      <c r="U19" s="7"/>
      <c r="V19" s="7"/>
      <c r="BH19" s="7">
        <f aca="true" t="shared" si="6" ref="BH19:BP19">J19+J20</f>
        <v>0</v>
      </c>
      <c r="BI19" s="7">
        <f t="shared" si="6"/>
        <v>0</v>
      </c>
      <c r="BJ19" s="7">
        <f t="shared" si="6"/>
        <v>0</v>
      </c>
      <c r="BK19" s="7">
        <f t="shared" si="6"/>
        <v>0</v>
      </c>
      <c r="BL19" s="7">
        <f t="shared" si="6"/>
        <v>0</v>
      </c>
      <c r="BM19" s="7">
        <f t="shared" si="6"/>
        <v>0</v>
      </c>
      <c r="BN19" s="7">
        <f t="shared" si="6"/>
        <v>0</v>
      </c>
      <c r="BO19" s="7">
        <f t="shared" si="6"/>
        <v>0</v>
      </c>
      <c r="BP19" s="7">
        <f t="shared" si="6"/>
        <v>0</v>
      </c>
      <c r="BQ19" s="7" t="s">
        <v>41</v>
      </c>
      <c r="BR19" s="7">
        <f>BH19+S20</f>
        <v>0</v>
      </c>
      <c r="BS19" s="7">
        <f>BI19+S20</f>
        <v>0</v>
      </c>
      <c r="BT19" s="7">
        <f>BN19+T20</f>
        <v>0</v>
      </c>
      <c r="BU19" s="7">
        <f>BO19+T20</f>
        <v>0</v>
      </c>
      <c r="BV19" s="7">
        <f>BL19+U20</f>
        <v>0</v>
      </c>
      <c r="BW19" s="7">
        <f>BN19+U20</f>
        <v>0</v>
      </c>
      <c r="BX19" s="7">
        <f>BH19+V20</f>
        <v>0</v>
      </c>
      <c r="BY19" s="7">
        <f>BJ19+V20</f>
        <v>0</v>
      </c>
    </row>
    <row r="20" spans="1:77" ht="10.5">
      <c r="A20" s="9"/>
      <c r="B20" s="19"/>
      <c r="C20" s="14">
        <v>1</v>
      </c>
      <c r="D20" s="13" t="str">
        <f>IF(AND(OR($D$13="全体",B15=1),C20=1),"技："&amp;F20&amp;"（"&amp;E20&amp;"＋１）","")</f>
        <v>技：（＋１）</v>
      </c>
      <c r="J20" s="6"/>
      <c r="K20" s="6"/>
      <c r="L20" s="6"/>
      <c r="M20" s="6"/>
      <c r="N20" s="6"/>
      <c r="O20" s="6"/>
      <c r="P20" s="6"/>
      <c r="Q20" s="6"/>
      <c r="R20" s="6"/>
      <c r="S20" s="23"/>
      <c r="T20" s="23"/>
      <c r="U20" s="23"/>
      <c r="V20" s="23"/>
      <c r="BH20" s="7"/>
      <c r="BI20" s="7"/>
      <c r="BJ20" s="7"/>
      <c r="BK20" s="7"/>
      <c r="BL20" s="7"/>
      <c r="BM20" s="7"/>
      <c r="BN20" s="7"/>
      <c r="BO20" s="7"/>
      <c r="BP20" s="7"/>
      <c r="BQ20" s="7"/>
      <c r="BR20" s="7"/>
      <c r="BS20" s="7"/>
      <c r="BT20" s="7"/>
      <c r="BU20" s="7"/>
      <c r="BV20" s="7"/>
      <c r="BW20" s="7"/>
      <c r="BX20" s="7"/>
      <c r="BY20" s="7"/>
    </row>
    <row r="21" spans="1:77" ht="10.5">
      <c r="A21" s="9"/>
      <c r="B21" s="19"/>
      <c r="C21" s="19"/>
      <c r="D21" s="13" t="str">
        <f>IF(OR($D$13="全体",B15=1),F21&amp;"："&amp;E21&amp;"："&amp;G21&amp;"："&amp;H21&amp;"："&amp;I21,"")</f>
        <v>：：：：</v>
      </c>
      <c r="J21" s="3"/>
      <c r="K21" s="4"/>
      <c r="L21" s="4"/>
      <c r="M21" s="4"/>
      <c r="N21" s="4"/>
      <c r="O21" s="4"/>
      <c r="P21" s="4"/>
      <c r="Q21" s="4"/>
      <c r="R21" s="3"/>
      <c r="S21" s="7"/>
      <c r="T21" s="7"/>
      <c r="U21" s="7"/>
      <c r="V21" s="7"/>
      <c r="X21" s="3"/>
      <c r="Y21" s="3"/>
      <c r="Z21" s="3"/>
      <c r="AA21" s="3"/>
      <c r="AB21" s="3"/>
      <c r="AC21" s="3"/>
      <c r="AD21" s="3"/>
      <c r="AE21" s="3"/>
      <c r="AF21" s="3"/>
      <c r="AG21" s="3"/>
      <c r="BH21" s="7">
        <f aca="true" t="shared" si="7" ref="BH21:BP21">J21+J22</f>
        <v>0</v>
      </c>
      <c r="BI21" s="7">
        <f t="shared" si="7"/>
        <v>0</v>
      </c>
      <c r="BJ21" s="7">
        <f t="shared" si="7"/>
        <v>0</v>
      </c>
      <c r="BK21" s="7">
        <f t="shared" si="7"/>
        <v>0</v>
      </c>
      <c r="BL21" s="7">
        <f t="shared" si="7"/>
        <v>0</v>
      </c>
      <c r="BM21" s="7">
        <f t="shared" si="7"/>
        <v>0</v>
      </c>
      <c r="BN21" s="7">
        <f t="shared" si="7"/>
        <v>0</v>
      </c>
      <c r="BO21" s="7">
        <f t="shared" si="7"/>
        <v>0</v>
      </c>
      <c r="BP21" s="7">
        <f t="shared" si="7"/>
        <v>0</v>
      </c>
      <c r="BQ21" s="7" t="s">
        <v>42</v>
      </c>
      <c r="BR21" s="7">
        <f>BH21+S22</f>
        <v>0</v>
      </c>
      <c r="BS21" s="7">
        <f>BI21+S22</f>
        <v>0</v>
      </c>
      <c r="BT21" s="7">
        <f>BN21+T22</f>
        <v>0</v>
      </c>
      <c r="BU21" s="7">
        <f>BO21+T22</f>
        <v>0</v>
      </c>
      <c r="BV21" s="7">
        <f>BL21+U22</f>
        <v>0</v>
      </c>
      <c r="BW21" s="7">
        <f>BN21+U22</f>
        <v>0</v>
      </c>
      <c r="BX21" s="7">
        <f>BH21+V22</f>
        <v>0</v>
      </c>
      <c r="BY21" s="7">
        <f>BJ21+V22</f>
        <v>0</v>
      </c>
    </row>
    <row r="22" spans="1:77" ht="10.5">
      <c r="A22" s="9"/>
      <c r="B22" s="19"/>
      <c r="C22" s="14">
        <v>1</v>
      </c>
      <c r="D22" s="13" t="str">
        <f>IF(AND(OR($D$13="全体",B15=1),C22=1),"技："&amp;F22&amp;"（"&amp;E22&amp;"＋１）","")</f>
        <v>技：（＋１）</v>
      </c>
      <c r="J22" s="6"/>
      <c r="K22" s="6"/>
      <c r="L22" s="6"/>
      <c r="M22" s="6"/>
      <c r="N22" s="6"/>
      <c r="O22" s="6"/>
      <c r="P22" s="6"/>
      <c r="Q22" s="6"/>
      <c r="R22" s="6"/>
      <c r="S22" s="23"/>
      <c r="T22" s="23"/>
      <c r="U22" s="23"/>
      <c r="V22" s="23"/>
      <c r="X22" s="3"/>
      <c r="Y22" s="3"/>
      <c r="Z22" s="3"/>
      <c r="AA22" s="3"/>
      <c r="AB22" s="3"/>
      <c r="AC22" s="3"/>
      <c r="AD22" s="3"/>
      <c r="AE22" s="3"/>
      <c r="AF22" s="3"/>
      <c r="AG22" s="3"/>
      <c r="AH22" s="3"/>
      <c r="AI22" s="3"/>
      <c r="AJ22" s="3"/>
      <c r="AK22" s="3"/>
      <c r="AL22" s="3"/>
      <c r="AM22" s="3"/>
      <c r="AN22" s="3"/>
      <c r="BH22" s="7"/>
      <c r="BI22" s="7"/>
      <c r="BJ22" s="7"/>
      <c r="BK22" s="7"/>
      <c r="BL22" s="7"/>
      <c r="BM22" s="7"/>
      <c r="BN22" s="7"/>
      <c r="BO22" s="7"/>
      <c r="BP22" s="7"/>
      <c r="BQ22" s="7" t="s">
        <v>43</v>
      </c>
      <c r="BR22" s="7">
        <f aca="true" t="shared" si="8" ref="BR22:BY22">MAX(BR17,BR19,BR21)</f>
        <v>0</v>
      </c>
      <c r="BS22" s="7">
        <f t="shared" si="8"/>
        <v>0</v>
      </c>
      <c r="BT22" s="7">
        <f t="shared" si="8"/>
        <v>0</v>
      </c>
      <c r="BU22" s="7">
        <f t="shared" si="8"/>
        <v>0</v>
      </c>
      <c r="BV22" s="7">
        <f t="shared" si="8"/>
        <v>0</v>
      </c>
      <c r="BW22" s="7">
        <f t="shared" si="8"/>
        <v>0</v>
      </c>
      <c r="BX22" s="7">
        <f t="shared" si="8"/>
        <v>0</v>
      </c>
      <c r="BY22" s="7">
        <f t="shared" si="8"/>
        <v>0</v>
      </c>
    </row>
    <row r="23" spans="1:77" ht="10.5">
      <c r="A23" s="9"/>
      <c r="B23" s="19"/>
      <c r="C23" s="19"/>
      <c r="J23" s="4">
        <f>BH15</f>
        <v>0</v>
      </c>
      <c r="K23" s="4">
        <f>BI15</f>
        <v>0</v>
      </c>
      <c r="L23" s="4">
        <f>BJ15</f>
        <v>0</v>
      </c>
      <c r="M23" s="4">
        <f>BK15</f>
        <v>0</v>
      </c>
      <c r="N23" s="4">
        <f>BL15</f>
        <v>0</v>
      </c>
      <c r="O23" s="4">
        <f>BM15+BM23</f>
        <v>0</v>
      </c>
      <c r="P23" s="4">
        <f>BN15+BN23</f>
        <v>0</v>
      </c>
      <c r="Q23" s="4">
        <f>BO15+BO23</f>
        <v>0</v>
      </c>
      <c r="R23" s="4">
        <f>BP15+BP23</f>
        <v>0</v>
      </c>
      <c r="S23" s="1">
        <f>ROUND((BR23+BS23)/2,0)</f>
        <v>0</v>
      </c>
      <c r="T23" s="1">
        <f>ROUND((BT23+BU23)/2,0)</f>
        <v>0</v>
      </c>
      <c r="U23" s="1">
        <f>ROUND((BV23+BW23)/2,0)</f>
        <v>0</v>
      </c>
      <c r="V23" s="1">
        <f>ROUND((BX23+BY23)/2,0)</f>
        <v>0</v>
      </c>
      <c r="X23" s="3">
        <f aca="true" t="shared" si="9" ref="X23:AF23">ROUND(POWER(1.5,J23),1)</f>
        <v>1</v>
      </c>
      <c r="Y23" s="3">
        <f t="shared" si="9"/>
        <v>1</v>
      </c>
      <c r="Z23" s="3">
        <f t="shared" si="9"/>
        <v>1</v>
      </c>
      <c r="AA23" s="3">
        <f t="shared" si="9"/>
        <v>1</v>
      </c>
      <c r="AB23" s="3">
        <f t="shared" si="9"/>
        <v>1</v>
      </c>
      <c r="AC23" s="3">
        <f t="shared" si="9"/>
        <v>1</v>
      </c>
      <c r="AD23" s="3">
        <f t="shared" si="9"/>
        <v>1</v>
      </c>
      <c r="AE23" s="3">
        <f t="shared" si="9"/>
        <v>1</v>
      </c>
      <c r="AF23" s="3">
        <f t="shared" si="9"/>
        <v>1</v>
      </c>
      <c r="AG23" s="3">
        <f aca="true" t="shared" si="10" ref="AG23:AN23">ROUND(POWER(1.5,BR23),1)</f>
        <v>1</v>
      </c>
      <c r="AH23" s="3">
        <f t="shared" si="10"/>
        <v>1</v>
      </c>
      <c r="AI23" s="3">
        <f t="shared" si="10"/>
        <v>1</v>
      </c>
      <c r="AJ23" s="3">
        <f t="shared" si="10"/>
        <v>1</v>
      </c>
      <c r="AK23" s="3">
        <f t="shared" si="10"/>
        <v>1</v>
      </c>
      <c r="AL23" s="3">
        <f t="shared" si="10"/>
        <v>1</v>
      </c>
      <c r="AM23" s="3">
        <f t="shared" si="10"/>
        <v>1</v>
      </c>
      <c r="AN23" s="3">
        <f t="shared" si="10"/>
        <v>1</v>
      </c>
      <c r="AP23" s="1">
        <f aca="true" t="shared" si="11" ref="AP23:BF23">IF($B15=1,X23,0)</f>
        <v>1</v>
      </c>
      <c r="AQ23" s="1">
        <f t="shared" si="11"/>
        <v>1</v>
      </c>
      <c r="AR23" s="1">
        <f t="shared" si="11"/>
        <v>1</v>
      </c>
      <c r="AS23" s="1">
        <f t="shared" si="11"/>
        <v>1</v>
      </c>
      <c r="AT23" s="1">
        <f t="shared" si="11"/>
        <v>1</v>
      </c>
      <c r="AU23" s="1">
        <f t="shared" si="11"/>
        <v>1</v>
      </c>
      <c r="AV23" s="1">
        <f t="shared" si="11"/>
        <v>1</v>
      </c>
      <c r="AW23" s="1">
        <f t="shared" si="11"/>
        <v>1</v>
      </c>
      <c r="AX23" s="1">
        <f t="shared" si="11"/>
        <v>1</v>
      </c>
      <c r="AY23" s="1">
        <f t="shared" si="11"/>
        <v>1</v>
      </c>
      <c r="AZ23" s="1">
        <f t="shared" si="11"/>
        <v>1</v>
      </c>
      <c r="BA23" s="1">
        <f t="shared" si="11"/>
        <v>1</v>
      </c>
      <c r="BB23" s="1">
        <f t="shared" si="11"/>
        <v>1</v>
      </c>
      <c r="BC23" s="1">
        <f t="shared" si="11"/>
        <v>1</v>
      </c>
      <c r="BD23" s="1">
        <f t="shared" si="11"/>
        <v>1</v>
      </c>
      <c r="BE23" s="1">
        <f t="shared" si="11"/>
        <v>1</v>
      </c>
      <c r="BF23" s="1">
        <f t="shared" si="11"/>
        <v>1</v>
      </c>
      <c r="BH23" s="7"/>
      <c r="BI23" s="7"/>
      <c r="BJ23" s="7"/>
      <c r="BK23" s="7"/>
      <c r="BL23" s="7" t="s">
        <v>43</v>
      </c>
      <c r="BM23" s="7">
        <f>MAX(BM17,BM19,BM21)</f>
        <v>0</v>
      </c>
      <c r="BN23" s="7">
        <f>MAX(BN17,BN19,BN21)</f>
        <v>0</v>
      </c>
      <c r="BO23" s="7">
        <f>MAX(BO17,BO19,BO21)</f>
        <v>0</v>
      </c>
      <c r="BP23" s="7">
        <f>MAX(BP17,BP19,BP21)</f>
        <v>0</v>
      </c>
      <c r="BQ23" s="7" t="s">
        <v>44</v>
      </c>
      <c r="BR23" s="7">
        <f>BR15</f>
        <v>0</v>
      </c>
      <c r="BS23" s="7">
        <f>BS15</f>
        <v>0</v>
      </c>
      <c r="BT23" s="7">
        <f>BT15+BT22</f>
        <v>0</v>
      </c>
      <c r="BU23" s="7">
        <f>BU15+BU22</f>
        <v>0</v>
      </c>
      <c r="BV23" s="7">
        <f>BV15</f>
        <v>0</v>
      </c>
      <c r="BW23" s="7">
        <f>BW15+BW22</f>
        <v>0</v>
      </c>
      <c r="BX23" s="7">
        <f>BX15</f>
        <v>0</v>
      </c>
      <c r="BY23" s="7">
        <f>BY15</f>
        <v>0</v>
      </c>
    </row>
    <row r="24" spans="1:18" ht="10.5">
      <c r="A24" s="19"/>
      <c r="B24" s="19"/>
      <c r="C24" s="19"/>
      <c r="J24" s="3"/>
      <c r="K24" s="3"/>
      <c r="L24" s="3"/>
      <c r="M24" s="3"/>
      <c r="N24" s="3"/>
      <c r="O24" s="3"/>
      <c r="P24" s="3"/>
      <c r="Q24" s="3"/>
      <c r="R24" s="3"/>
    </row>
    <row r="25" spans="1:77" ht="10.5">
      <c r="A25" s="9"/>
      <c r="B25" s="14">
        <v>1</v>
      </c>
      <c r="C25" s="4"/>
      <c r="D25" s="13" t="str">
        <f>IF(OR($D$13="全体",B25=1),H25&amp;"："&amp;I25,"")</f>
        <v>：</v>
      </c>
      <c r="J25" s="3"/>
      <c r="K25" s="3"/>
      <c r="L25" s="3"/>
      <c r="M25" s="3"/>
      <c r="N25" s="3"/>
      <c r="O25" s="3"/>
      <c r="P25" s="3"/>
      <c r="Q25" s="3"/>
      <c r="R25" s="3"/>
      <c r="S25" s="7"/>
      <c r="T25" s="7"/>
      <c r="U25" s="7"/>
      <c r="V25" s="7"/>
      <c r="BH25" s="7">
        <f aca="true" t="shared" si="12" ref="BH25:BP25">J25+J26</f>
        <v>0</v>
      </c>
      <c r="BI25" s="7">
        <f t="shared" si="12"/>
        <v>0</v>
      </c>
      <c r="BJ25" s="7">
        <f t="shared" si="12"/>
        <v>0</v>
      </c>
      <c r="BK25" s="7">
        <f t="shared" si="12"/>
        <v>0</v>
      </c>
      <c r="BL25" s="7">
        <f t="shared" si="12"/>
        <v>0</v>
      </c>
      <c r="BM25" s="7">
        <f t="shared" si="12"/>
        <v>0</v>
      </c>
      <c r="BN25" s="7">
        <f t="shared" si="12"/>
        <v>0</v>
      </c>
      <c r="BO25" s="7">
        <f t="shared" si="12"/>
        <v>0</v>
      </c>
      <c r="BP25" s="7">
        <f t="shared" si="12"/>
        <v>0</v>
      </c>
      <c r="BQ25" s="7" t="s">
        <v>39</v>
      </c>
      <c r="BR25" s="7">
        <f>BH25+S26</f>
        <v>0</v>
      </c>
      <c r="BS25" s="7">
        <f>BI25+S26</f>
        <v>0</v>
      </c>
      <c r="BT25" s="7">
        <f>BN25+T26</f>
        <v>0</v>
      </c>
      <c r="BU25" s="7">
        <f>BO25+T26</f>
        <v>0</v>
      </c>
      <c r="BV25" s="7">
        <f>BL25+U26</f>
        <v>0</v>
      </c>
      <c r="BW25" s="7">
        <f>BN25+U26</f>
        <v>0</v>
      </c>
      <c r="BX25" s="7">
        <f>BH25+V26</f>
        <v>0</v>
      </c>
      <c r="BY25" s="7">
        <f>BJ25+V26</f>
        <v>0</v>
      </c>
    </row>
    <row r="26" spans="1:77" ht="10.5">
      <c r="A26" s="9"/>
      <c r="B26" s="19"/>
      <c r="C26" s="19"/>
      <c r="D26" s="13"/>
      <c r="J26" s="6"/>
      <c r="K26" s="6"/>
      <c r="L26" s="6"/>
      <c r="M26" s="6"/>
      <c r="N26" s="6"/>
      <c r="O26" s="6"/>
      <c r="P26" s="6"/>
      <c r="Q26" s="6"/>
      <c r="R26" s="6"/>
      <c r="S26" s="23"/>
      <c r="T26" s="23"/>
      <c r="U26" s="23"/>
      <c r="V26" s="23"/>
      <c r="BH26" s="7"/>
      <c r="BI26" s="7"/>
      <c r="BJ26" s="7"/>
      <c r="BK26" s="7"/>
      <c r="BL26" s="7"/>
      <c r="BM26" s="7"/>
      <c r="BN26" s="7"/>
      <c r="BO26" s="7"/>
      <c r="BP26" s="7"/>
      <c r="BQ26" s="7"/>
      <c r="BR26" s="7"/>
      <c r="BS26" s="7"/>
      <c r="BT26" s="7"/>
      <c r="BU26" s="7"/>
      <c r="BV26" s="7"/>
      <c r="BW26" s="7"/>
      <c r="BX26" s="7"/>
      <c r="BY26" s="7"/>
    </row>
    <row r="27" spans="1:77" ht="10.5">
      <c r="A27" s="9"/>
      <c r="B27" s="19"/>
      <c r="C27" s="19"/>
      <c r="D27" s="13" t="str">
        <f>IF(OR($D$13="全体",B25=1),F27&amp;"："&amp;E27&amp;"："&amp;G27&amp;"："&amp;H27&amp;"："&amp;I27,"")</f>
        <v>：：：：</v>
      </c>
      <c r="G27" s="2"/>
      <c r="J27" s="3"/>
      <c r="K27" s="3"/>
      <c r="L27" s="3"/>
      <c r="M27" s="3"/>
      <c r="N27" s="3"/>
      <c r="O27" s="3"/>
      <c r="P27" s="3"/>
      <c r="Q27" s="3"/>
      <c r="R27" s="3"/>
      <c r="S27" s="7"/>
      <c r="T27" s="7"/>
      <c r="U27" s="7"/>
      <c r="V27" s="7"/>
      <c r="BH27" s="7">
        <f aca="true" t="shared" si="13" ref="BH27:BP27">J27+J28</f>
        <v>0</v>
      </c>
      <c r="BI27" s="7">
        <f t="shared" si="13"/>
        <v>0</v>
      </c>
      <c r="BJ27" s="7">
        <f t="shared" si="13"/>
        <v>0</v>
      </c>
      <c r="BK27" s="7">
        <f t="shared" si="13"/>
        <v>0</v>
      </c>
      <c r="BL27" s="7">
        <f t="shared" si="13"/>
        <v>0</v>
      </c>
      <c r="BM27" s="7">
        <f t="shared" si="13"/>
        <v>0</v>
      </c>
      <c r="BN27" s="7">
        <f t="shared" si="13"/>
        <v>0</v>
      </c>
      <c r="BO27" s="7">
        <f t="shared" si="13"/>
        <v>0</v>
      </c>
      <c r="BP27" s="7">
        <f t="shared" si="13"/>
        <v>0</v>
      </c>
      <c r="BQ27" s="7" t="s">
        <v>40</v>
      </c>
      <c r="BR27" s="7">
        <f>BH27+S28</f>
        <v>0</v>
      </c>
      <c r="BS27" s="7">
        <f>BI27+S28</f>
        <v>0</v>
      </c>
      <c r="BT27" s="7">
        <f>BN27+T28</f>
        <v>0</v>
      </c>
      <c r="BU27" s="7">
        <f>BO27+T28</f>
        <v>0</v>
      </c>
      <c r="BV27" s="7">
        <f>BL27+U28</f>
        <v>0</v>
      </c>
      <c r="BW27" s="7">
        <f>BN27+U28</f>
        <v>0</v>
      </c>
      <c r="BX27" s="7">
        <f>BH27+V28</f>
        <v>0</v>
      </c>
      <c r="BY27" s="7">
        <f>BJ27+V28</f>
        <v>0</v>
      </c>
    </row>
    <row r="28" spans="1:77" ht="10.5">
      <c r="A28" s="9"/>
      <c r="B28" s="19"/>
      <c r="C28" s="14">
        <v>1</v>
      </c>
      <c r="D28" s="13" t="str">
        <f>IF(AND(OR($D$13="全体",B25=1),C28=1),"技："&amp;F28&amp;"（"&amp;E28&amp;"＋１）","")</f>
        <v>技：（＋１）</v>
      </c>
      <c r="J28" s="6"/>
      <c r="K28" s="6"/>
      <c r="L28" s="6"/>
      <c r="M28" s="6"/>
      <c r="N28" s="6"/>
      <c r="O28" s="6"/>
      <c r="P28" s="6"/>
      <c r="Q28" s="6"/>
      <c r="R28" s="6"/>
      <c r="S28" s="23"/>
      <c r="T28" s="23"/>
      <c r="U28" s="23"/>
      <c r="V28" s="23"/>
      <c r="BH28" s="7"/>
      <c r="BI28" s="7"/>
      <c r="BJ28" s="7"/>
      <c r="BK28" s="7"/>
      <c r="BL28" s="7"/>
      <c r="BM28" s="7"/>
      <c r="BN28" s="7"/>
      <c r="BO28" s="7"/>
      <c r="BP28" s="7"/>
      <c r="BQ28" s="7"/>
      <c r="BR28" s="7"/>
      <c r="BS28" s="7"/>
      <c r="BT28" s="7"/>
      <c r="BU28" s="7"/>
      <c r="BV28" s="7"/>
      <c r="BW28" s="7"/>
      <c r="BX28" s="7"/>
      <c r="BY28" s="7"/>
    </row>
    <row r="29" spans="1:77" ht="10.5">
      <c r="A29" s="9"/>
      <c r="B29" s="19"/>
      <c r="C29" s="19"/>
      <c r="D29" s="13" t="str">
        <f>IF(OR($D$13="全体",B25=1),F29&amp;"："&amp;E29&amp;"："&amp;G29&amp;"："&amp;H29&amp;"："&amp;I29,"")</f>
        <v>：：：：</v>
      </c>
      <c r="J29" s="3"/>
      <c r="K29" s="4"/>
      <c r="L29" s="4"/>
      <c r="M29" s="4"/>
      <c r="N29" s="4"/>
      <c r="O29" s="4"/>
      <c r="P29" s="4"/>
      <c r="Q29" s="4"/>
      <c r="R29" s="3"/>
      <c r="S29" s="7"/>
      <c r="T29" s="7"/>
      <c r="U29" s="7"/>
      <c r="V29" s="7"/>
      <c r="BH29" s="7">
        <f aca="true" t="shared" si="14" ref="BH29:BP29">J29+J30</f>
        <v>0</v>
      </c>
      <c r="BI29" s="7">
        <f t="shared" si="14"/>
        <v>0</v>
      </c>
      <c r="BJ29" s="7">
        <f t="shared" si="14"/>
        <v>0</v>
      </c>
      <c r="BK29" s="7">
        <f t="shared" si="14"/>
        <v>0</v>
      </c>
      <c r="BL29" s="7">
        <f t="shared" si="14"/>
        <v>0</v>
      </c>
      <c r="BM29" s="7">
        <f t="shared" si="14"/>
        <v>0</v>
      </c>
      <c r="BN29" s="7">
        <f t="shared" si="14"/>
        <v>0</v>
      </c>
      <c r="BO29" s="7">
        <f t="shared" si="14"/>
        <v>0</v>
      </c>
      <c r="BP29" s="7">
        <f t="shared" si="14"/>
        <v>0</v>
      </c>
      <c r="BQ29" s="7" t="s">
        <v>41</v>
      </c>
      <c r="BR29" s="7">
        <f>BH29+S30</f>
        <v>0</v>
      </c>
      <c r="BS29" s="7">
        <f>BI29+S30</f>
        <v>0</v>
      </c>
      <c r="BT29" s="7">
        <f>BN29+T30</f>
        <v>0</v>
      </c>
      <c r="BU29" s="7">
        <f>BO29+T30</f>
        <v>0</v>
      </c>
      <c r="BV29" s="7">
        <f>BL29+U30</f>
        <v>0</v>
      </c>
      <c r="BW29" s="7">
        <f>BN29+U30</f>
        <v>0</v>
      </c>
      <c r="BX29" s="7">
        <f>BH29+V30</f>
        <v>0</v>
      </c>
      <c r="BY29" s="7">
        <f>BJ29+V30</f>
        <v>0</v>
      </c>
    </row>
    <row r="30" spans="1:77" ht="10.5">
      <c r="A30" s="9"/>
      <c r="B30" s="19"/>
      <c r="C30" s="14">
        <v>1</v>
      </c>
      <c r="D30" s="13" t="str">
        <f>IF(AND(OR($D$13="全体",B25=1),C30=1),"技："&amp;F30&amp;"（"&amp;E30&amp;"＋１）","")</f>
        <v>技：（＋１）</v>
      </c>
      <c r="J30" s="6"/>
      <c r="K30" s="6"/>
      <c r="L30" s="6"/>
      <c r="M30" s="6"/>
      <c r="N30" s="6"/>
      <c r="O30" s="6"/>
      <c r="P30" s="6"/>
      <c r="Q30" s="6"/>
      <c r="R30" s="6"/>
      <c r="S30" s="23"/>
      <c r="T30" s="23"/>
      <c r="U30" s="23"/>
      <c r="V30" s="23"/>
      <c r="BH30" s="7"/>
      <c r="BI30" s="7"/>
      <c r="BJ30" s="7"/>
      <c r="BK30" s="7"/>
      <c r="BL30" s="7"/>
      <c r="BM30" s="7"/>
      <c r="BN30" s="7"/>
      <c r="BO30" s="7"/>
      <c r="BP30" s="7"/>
      <c r="BQ30" s="7"/>
      <c r="BR30" s="7"/>
      <c r="BS30" s="7"/>
      <c r="BT30" s="7"/>
      <c r="BU30" s="7"/>
      <c r="BV30" s="7"/>
      <c r="BW30" s="7"/>
      <c r="BX30" s="7"/>
      <c r="BY30" s="7"/>
    </row>
    <row r="31" spans="1:77" ht="10.5">
      <c r="A31" s="9"/>
      <c r="B31" s="19"/>
      <c r="C31" s="19"/>
      <c r="D31" s="13" t="str">
        <f>IF(OR($D$13="全体",B25=1),F31&amp;"："&amp;E31&amp;"："&amp;G31&amp;"："&amp;H31&amp;"："&amp;I31,"")</f>
        <v>：：：：</v>
      </c>
      <c r="J31" s="3"/>
      <c r="K31" s="4"/>
      <c r="L31" s="4"/>
      <c r="M31" s="4"/>
      <c r="N31" s="4"/>
      <c r="O31" s="4"/>
      <c r="P31" s="4"/>
      <c r="Q31" s="4"/>
      <c r="R31" s="3"/>
      <c r="S31" s="7"/>
      <c r="T31" s="7"/>
      <c r="U31" s="7"/>
      <c r="V31" s="7"/>
      <c r="X31" s="3"/>
      <c r="Y31" s="3"/>
      <c r="Z31" s="3"/>
      <c r="AA31" s="3"/>
      <c r="AB31" s="3"/>
      <c r="AC31" s="3"/>
      <c r="AD31" s="3"/>
      <c r="AE31" s="3"/>
      <c r="AF31" s="3"/>
      <c r="AG31" s="3"/>
      <c r="BH31" s="7">
        <f aca="true" t="shared" si="15" ref="BH31:BP31">J31+J32</f>
        <v>0</v>
      </c>
      <c r="BI31" s="7">
        <f t="shared" si="15"/>
        <v>0</v>
      </c>
      <c r="BJ31" s="7">
        <f t="shared" si="15"/>
        <v>0</v>
      </c>
      <c r="BK31" s="7">
        <f t="shared" si="15"/>
        <v>0</v>
      </c>
      <c r="BL31" s="7">
        <f t="shared" si="15"/>
        <v>0</v>
      </c>
      <c r="BM31" s="7">
        <f t="shared" si="15"/>
        <v>0</v>
      </c>
      <c r="BN31" s="7">
        <f t="shared" si="15"/>
        <v>0</v>
      </c>
      <c r="BO31" s="7">
        <f t="shared" si="15"/>
        <v>0</v>
      </c>
      <c r="BP31" s="7">
        <f t="shared" si="15"/>
        <v>0</v>
      </c>
      <c r="BQ31" s="7" t="s">
        <v>42</v>
      </c>
      <c r="BR31" s="7">
        <f>BH31+S32</f>
        <v>0</v>
      </c>
      <c r="BS31" s="7">
        <f>BI31+S32</f>
        <v>0</v>
      </c>
      <c r="BT31" s="7">
        <f>BN31+T32</f>
        <v>0</v>
      </c>
      <c r="BU31" s="7">
        <f>BO31+T32</f>
        <v>0</v>
      </c>
      <c r="BV31" s="7">
        <f>BL31+U32</f>
        <v>0</v>
      </c>
      <c r="BW31" s="7">
        <f>BN31+U32</f>
        <v>0</v>
      </c>
      <c r="BX31" s="7">
        <f>BH31+V32</f>
        <v>0</v>
      </c>
      <c r="BY31" s="7">
        <f>BJ31+V32</f>
        <v>0</v>
      </c>
    </row>
    <row r="32" spans="1:77" ht="10.5">
      <c r="A32" s="9"/>
      <c r="B32" s="19"/>
      <c r="C32" s="14">
        <v>1</v>
      </c>
      <c r="D32" s="13" t="str">
        <f>IF(AND(OR($D$13="全体",B25=1),C32=1),"技："&amp;F32&amp;"（"&amp;E32&amp;"＋１）","")</f>
        <v>技：（＋１）</v>
      </c>
      <c r="J32" s="6"/>
      <c r="K32" s="6"/>
      <c r="L32" s="6"/>
      <c r="M32" s="6"/>
      <c r="N32" s="6"/>
      <c r="O32" s="6"/>
      <c r="P32" s="6"/>
      <c r="Q32" s="6"/>
      <c r="R32" s="6"/>
      <c r="S32" s="23"/>
      <c r="T32" s="23"/>
      <c r="U32" s="23"/>
      <c r="V32" s="23"/>
      <c r="X32" s="3"/>
      <c r="Y32" s="3"/>
      <c r="Z32" s="3"/>
      <c r="AA32" s="3"/>
      <c r="AB32" s="3"/>
      <c r="AC32" s="3"/>
      <c r="AD32" s="3"/>
      <c r="AE32" s="3"/>
      <c r="AF32" s="3"/>
      <c r="AG32" s="3"/>
      <c r="AH32" s="3"/>
      <c r="AI32" s="3"/>
      <c r="AJ32" s="3"/>
      <c r="AK32" s="3"/>
      <c r="AL32" s="3"/>
      <c r="AM32" s="3"/>
      <c r="AN32" s="3"/>
      <c r="BH32" s="7"/>
      <c r="BI32" s="7"/>
      <c r="BJ32" s="7"/>
      <c r="BK32" s="7"/>
      <c r="BL32" s="7"/>
      <c r="BM32" s="7"/>
      <c r="BN32" s="7"/>
      <c r="BO32" s="7"/>
      <c r="BP32" s="7"/>
      <c r="BQ32" s="7" t="s">
        <v>43</v>
      </c>
      <c r="BR32" s="7">
        <f aca="true" t="shared" si="16" ref="BR32:BY32">MAX(BR27,BR29,BR31)</f>
        <v>0</v>
      </c>
      <c r="BS32" s="7">
        <f t="shared" si="16"/>
        <v>0</v>
      </c>
      <c r="BT32" s="7">
        <f t="shared" si="16"/>
        <v>0</v>
      </c>
      <c r="BU32" s="7">
        <f t="shared" si="16"/>
        <v>0</v>
      </c>
      <c r="BV32" s="7">
        <f t="shared" si="16"/>
        <v>0</v>
      </c>
      <c r="BW32" s="7">
        <f t="shared" si="16"/>
        <v>0</v>
      </c>
      <c r="BX32" s="7">
        <f t="shared" si="16"/>
        <v>0</v>
      </c>
      <c r="BY32" s="7">
        <f t="shared" si="16"/>
        <v>0</v>
      </c>
    </row>
    <row r="33" spans="1:77" ht="10.5">
      <c r="A33" s="9"/>
      <c r="B33" s="19"/>
      <c r="C33" s="19"/>
      <c r="J33" s="4">
        <f>BH25</f>
        <v>0</v>
      </c>
      <c r="K33" s="4">
        <f>BI25</f>
        <v>0</v>
      </c>
      <c r="L33" s="4">
        <f>BJ25</f>
        <v>0</v>
      </c>
      <c r="M33" s="4">
        <f>BK25</f>
        <v>0</v>
      </c>
      <c r="N33" s="4">
        <f>BL25</f>
        <v>0</v>
      </c>
      <c r="O33" s="4">
        <f>BM25+BM33</f>
        <v>0</v>
      </c>
      <c r="P33" s="4">
        <f>BN25+BN33</f>
        <v>0</v>
      </c>
      <c r="Q33" s="4">
        <f>BO25+BO33</f>
        <v>0</v>
      </c>
      <c r="R33" s="4">
        <f>BP25+BP33</f>
        <v>0</v>
      </c>
      <c r="S33" s="1">
        <f>ROUND((BR33+BS33)/2,0)</f>
        <v>0</v>
      </c>
      <c r="T33" s="1">
        <f>ROUND((BT33+BU33)/2,0)</f>
        <v>0</v>
      </c>
      <c r="U33" s="1">
        <f>ROUND((BV33+BW33)/2,0)</f>
        <v>0</v>
      </c>
      <c r="V33" s="1">
        <f>ROUND((BX33+BY33)/2,0)</f>
        <v>0</v>
      </c>
      <c r="X33" s="3">
        <f aca="true" t="shared" si="17" ref="X33:AF33">ROUND(POWER(1.5,J33),1)</f>
        <v>1</v>
      </c>
      <c r="Y33" s="3">
        <f t="shared" si="17"/>
        <v>1</v>
      </c>
      <c r="Z33" s="3">
        <f t="shared" si="17"/>
        <v>1</v>
      </c>
      <c r="AA33" s="3">
        <f t="shared" si="17"/>
        <v>1</v>
      </c>
      <c r="AB33" s="3">
        <f t="shared" si="17"/>
        <v>1</v>
      </c>
      <c r="AC33" s="3">
        <f t="shared" si="17"/>
        <v>1</v>
      </c>
      <c r="AD33" s="3">
        <f t="shared" si="17"/>
        <v>1</v>
      </c>
      <c r="AE33" s="3">
        <f t="shared" si="17"/>
        <v>1</v>
      </c>
      <c r="AF33" s="3">
        <f t="shared" si="17"/>
        <v>1</v>
      </c>
      <c r="AG33" s="3">
        <f aca="true" t="shared" si="18" ref="AG33:AN33">ROUND(POWER(1.5,BR33),1)</f>
        <v>1</v>
      </c>
      <c r="AH33" s="3">
        <f t="shared" si="18"/>
        <v>1</v>
      </c>
      <c r="AI33" s="3">
        <f t="shared" si="18"/>
        <v>1</v>
      </c>
      <c r="AJ33" s="3">
        <f t="shared" si="18"/>
        <v>1</v>
      </c>
      <c r="AK33" s="3">
        <f t="shared" si="18"/>
        <v>1</v>
      </c>
      <c r="AL33" s="3">
        <f t="shared" si="18"/>
        <v>1</v>
      </c>
      <c r="AM33" s="3">
        <f t="shared" si="18"/>
        <v>1</v>
      </c>
      <c r="AN33" s="3">
        <f t="shared" si="18"/>
        <v>1</v>
      </c>
      <c r="AP33" s="1">
        <f aca="true" t="shared" si="19" ref="AP33:BF33">IF($B25=1,X33,0)</f>
        <v>1</v>
      </c>
      <c r="AQ33" s="1">
        <f t="shared" si="19"/>
        <v>1</v>
      </c>
      <c r="AR33" s="1">
        <f t="shared" si="19"/>
        <v>1</v>
      </c>
      <c r="AS33" s="1">
        <f t="shared" si="19"/>
        <v>1</v>
      </c>
      <c r="AT33" s="1">
        <f t="shared" si="19"/>
        <v>1</v>
      </c>
      <c r="AU33" s="1">
        <f t="shared" si="19"/>
        <v>1</v>
      </c>
      <c r="AV33" s="1">
        <f t="shared" si="19"/>
        <v>1</v>
      </c>
      <c r="AW33" s="1">
        <f t="shared" si="19"/>
        <v>1</v>
      </c>
      <c r="AX33" s="1">
        <f t="shared" si="19"/>
        <v>1</v>
      </c>
      <c r="AY33" s="1">
        <f t="shared" si="19"/>
        <v>1</v>
      </c>
      <c r="AZ33" s="1">
        <f t="shared" si="19"/>
        <v>1</v>
      </c>
      <c r="BA33" s="1">
        <f t="shared" si="19"/>
        <v>1</v>
      </c>
      <c r="BB33" s="1">
        <f t="shared" si="19"/>
        <v>1</v>
      </c>
      <c r="BC33" s="1">
        <f t="shared" si="19"/>
        <v>1</v>
      </c>
      <c r="BD33" s="1">
        <f t="shared" si="19"/>
        <v>1</v>
      </c>
      <c r="BE33" s="1">
        <f t="shared" si="19"/>
        <v>1</v>
      </c>
      <c r="BF33" s="1">
        <f t="shared" si="19"/>
        <v>1</v>
      </c>
      <c r="BH33" s="7"/>
      <c r="BI33" s="7"/>
      <c r="BJ33" s="7"/>
      <c r="BK33" s="7"/>
      <c r="BL33" s="7" t="s">
        <v>43</v>
      </c>
      <c r="BM33" s="7">
        <f>MAX(BM27,BM29,BM31)</f>
        <v>0</v>
      </c>
      <c r="BN33" s="7">
        <f>MAX(BN27,BN29,BN31)</f>
        <v>0</v>
      </c>
      <c r="BO33" s="7">
        <f>MAX(BO27,BO29,BO31)</f>
        <v>0</v>
      </c>
      <c r="BP33" s="7">
        <f>MAX(BP27,BP29,BP31)</f>
        <v>0</v>
      </c>
      <c r="BQ33" s="7" t="s">
        <v>44</v>
      </c>
      <c r="BR33" s="7">
        <f>BR25</f>
        <v>0</v>
      </c>
      <c r="BS33" s="7">
        <f>BS25</f>
        <v>0</v>
      </c>
      <c r="BT33" s="7">
        <f>BT25+BT32</f>
        <v>0</v>
      </c>
      <c r="BU33" s="7">
        <f>BU25+BU32</f>
        <v>0</v>
      </c>
      <c r="BV33" s="7">
        <f>BV25</f>
        <v>0</v>
      </c>
      <c r="BW33" s="7">
        <f>BW25+BW32</f>
        <v>0</v>
      </c>
      <c r="BX33" s="7">
        <f>BX25</f>
        <v>0</v>
      </c>
      <c r="BY33" s="7">
        <f>BY25</f>
        <v>0</v>
      </c>
    </row>
    <row r="34" spans="1:18" ht="10.5">
      <c r="A34" s="19"/>
      <c r="B34" s="19"/>
      <c r="C34" s="19"/>
      <c r="J34" s="3"/>
      <c r="K34" s="3"/>
      <c r="L34" s="3"/>
      <c r="M34" s="3"/>
      <c r="N34" s="3"/>
      <c r="O34" s="3"/>
      <c r="P34" s="3"/>
      <c r="Q34" s="3"/>
      <c r="R34" s="3"/>
    </row>
    <row r="35" spans="1:77" ht="10.5">
      <c r="A35" s="9"/>
      <c r="B35" s="14">
        <v>1</v>
      </c>
      <c r="C35" s="4"/>
      <c r="D35" s="13" t="str">
        <f>IF(OR($D$13="全体",B35=1),H35&amp;"："&amp;I35,"")</f>
        <v>：</v>
      </c>
      <c r="J35" s="3"/>
      <c r="K35" s="3"/>
      <c r="L35" s="3"/>
      <c r="M35" s="3"/>
      <c r="N35" s="3"/>
      <c r="O35" s="3"/>
      <c r="P35" s="3"/>
      <c r="Q35" s="3"/>
      <c r="R35" s="3"/>
      <c r="S35" s="7"/>
      <c r="T35" s="7"/>
      <c r="U35" s="7"/>
      <c r="V35" s="7"/>
      <c r="BH35" s="7">
        <f aca="true" t="shared" si="20" ref="BH35:BP35">J35+J36</f>
        <v>0</v>
      </c>
      <c r="BI35" s="7">
        <f t="shared" si="20"/>
        <v>0</v>
      </c>
      <c r="BJ35" s="7">
        <f t="shared" si="20"/>
        <v>0</v>
      </c>
      <c r="BK35" s="7">
        <f t="shared" si="20"/>
        <v>0</v>
      </c>
      <c r="BL35" s="7">
        <f t="shared" si="20"/>
        <v>0</v>
      </c>
      <c r="BM35" s="7">
        <f t="shared" si="20"/>
        <v>0</v>
      </c>
      <c r="BN35" s="7">
        <f t="shared" si="20"/>
        <v>0</v>
      </c>
      <c r="BO35" s="7">
        <f t="shared" si="20"/>
        <v>0</v>
      </c>
      <c r="BP35" s="7">
        <f t="shared" si="20"/>
        <v>0</v>
      </c>
      <c r="BQ35" s="7" t="s">
        <v>39</v>
      </c>
      <c r="BR35" s="7">
        <f>BH35+S36</f>
        <v>0</v>
      </c>
      <c r="BS35" s="7">
        <f>BI35+S36</f>
        <v>0</v>
      </c>
      <c r="BT35" s="7">
        <f>BN35+T36</f>
        <v>0</v>
      </c>
      <c r="BU35" s="7">
        <f>BO35+T36</f>
        <v>0</v>
      </c>
      <c r="BV35" s="7">
        <f>BL35+U36</f>
        <v>0</v>
      </c>
      <c r="BW35" s="7">
        <f>BN35+U36</f>
        <v>0</v>
      </c>
      <c r="BX35" s="7">
        <f>BH35+V36</f>
        <v>0</v>
      </c>
      <c r="BY35" s="7">
        <f>BJ35+V36</f>
        <v>0</v>
      </c>
    </row>
    <row r="36" spans="1:77" ht="10.5">
      <c r="A36" s="9"/>
      <c r="B36" s="19"/>
      <c r="C36" s="19"/>
      <c r="D36" s="13"/>
      <c r="J36" s="6"/>
      <c r="K36" s="6"/>
      <c r="L36" s="6"/>
      <c r="M36" s="6"/>
      <c r="N36" s="6"/>
      <c r="O36" s="6"/>
      <c r="P36" s="6"/>
      <c r="Q36" s="6"/>
      <c r="R36" s="6"/>
      <c r="S36" s="23"/>
      <c r="T36" s="23"/>
      <c r="U36" s="23"/>
      <c r="V36" s="23"/>
      <c r="BH36" s="7"/>
      <c r="BI36" s="7"/>
      <c r="BJ36" s="7"/>
      <c r="BK36" s="7"/>
      <c r="BL36" s="7"/>
      <c r="BM36" s="7"/>
      <c r="BN36" s="7"/>
      <c r="BO36" s="7"/>
      <c r="BP36" s="7"/>
      <c r="BQ36" s="7"/>
      <c r="BR36" s="7"/>
      <c r="BS36" s="7"/>
      <c r="BT36" s="7"/>
      <c r="BU36" s="7"/>
      <c r="BV36" s="7"/>
      <c r="BW36" s="7"/>
      <c r="BX36" s="7"/>
      <c r="BY36" s="7"/>
    </row>
    <row r="37" spans="1:77" ht="10.5">
      <c r="A37" s="9"/>
      <c r="B37" s="19"/>
      <c r="C37" s="19"/>
      <c r="D37" s="13" t="str">
        <f>IF(OR($D$13="全体",B35=1),F37&amp;"："&amp;E37&amp;"："&amp;G37&amp;"："&amp;H37&amp;"："&amp;I37,"")</f>
        <v>：：：：</v>
      </c>
      <c r="G37" s="2"/>
      <c r="J37" s="3"/>
      <c r="K37" s="3"/>
      <c r="L37" s="3"/>
      <c r="M37" s="3"/>
      <c r="N37" s="3"/>
      <c r="O37" s="3"/>
      <c r="P37" s="3"/>
      <c r="Q37" s="3"/>
      <c r="R37" s="3"/>
      <c r="S37" s="7"/>
      <c r="T37" s="7"/>
      <c r="U37" s="7"/>
      <c r="V37" s="7"/>
      <c r="BH37" s="7">
        <f aca="true" t="shared" si="21" ref="BH37:BP37">J37+J38</f>
        <v>0</v>
      </c>
      <c r="BI37" s="7">
        <f t="shared" si="21"/>
        <v>0</v>
      </c>
      <c r="BJ37" s="7">
        <f t="shared" si="21"/>
        <v>0</v>
      </c>
      <c r="BK37" s="7">
        <f t="shared" si="21"/>
        <v>0</v>
      </c>
      <c r="BL37" s="7">
        <f t="shared" si="21"/>
        <v>0</v>
      </c>
      <c r="BM37" s="7">
        <f t="shared" si="21"/>
        <v>0</v>
      </c>
      <c r="BN37" s="7">
        <f t="shared" si="21"/>
        <v>0</v>
      </c>
      <c r="BO37" s="7">
        <f t="shared" si="21"/>
        <v>0</v>
      </c>
      <c r="BP37" s="7">
        <f t="shared" si="21"/>
        <v>0</v>
      </c>
      <c r="BQ37" s="7" t="s">
        <v>40</v>
      </c>
      <c r="BR37" s="7">
        <f>BH37+S38</f>
        <v>0</v>
      </c>
      <c r="BS37" s="7">
        <f>BI37+S38</f>
        <v>0</v>
      </c>
      <c r="BT37" s="7">
        <f>BN37+T38</f>
        <v>0</v>
      </c>
      <c r="BU37" s="7">
        <f>BO37+T38</f>
        <v>0</v>
      </c>
      <c r="BV37" s="7">
        <f>BL37+U38</f>
        <v>0</v>
      </c>
      <c r="BW37" s="7">
        <f>BN37+U38</f>
        <v>0</v>
      </c>
      <c r="BX37" s="7">
        <f>BH37+V38</f>
        <v>0</v>
      </c>
      <c r="BY37" s="7">
        <f>BJ37+V38</f>
        <v>0</v>
      </c>
    </row>
    <row r="38" spans="1:77" ht="10.5">
      <c r="A38" s="9"/>
      <c r="B38" s="19"/>
      <c r="C38" s="14">
        <v>1</v>
      </c>
      <c r="D38" s="13" t="str">
        <f>IF(AND(OR($D$13="全体",B35=1),C38=1),"技："&amp;F38&amp;"（"&amp;E38&amp;"＋１）","")</f>
        <v>技：（＋１）</v>
      </c>
      <c r="J38" s="6"/>
      <c r="K38" s="6"/>
      <c r="L38" s="6"/>
      <c r="M38" s="6"/>
      <c r="N38" s="6"/>
      <c r="O38" s="6"/>
      <c r="P38" s="6"/>
      <c r="Q38" s="6"/>
      <c r="R38" s="6"/>
      <c r="S38" s="23"/>
      <c r="T38" s="23"/>
      <c r="U38" s="23"/>
      <c r="V38" s="23"/>
      <c r="BH38" s="7"/>
      <c r="BI38" s="7"/>
      <c r="BJ38" s="7"/>
      <c r="BK38" s="7"/>
      <c r="BL38" s="7"/>
      <c r="BM38" s="7"/>
      <c r="BN38" s="7"/>
      <c r="BO38" s="7"/>
      <c r="BP38" s="7"/>
      <c r="BQ38" s="7"/>
      <c r="BR38" s="7"/>
      <c r="BS38" s="7"/>
      <c r="BT38" s="7"/>
      <c r="BU38" s="7"/>
      <c r="BV38" s="7"/>
      <c r="BW38" s="7"/>
      <c r="BX38" s="7"/>
      <c r="BY38" s="7"/>
    </row>
    <row r="39" spans="1:77" ht="10.5">
      <c r="A39" s="9"/>
      <c r="B39" s="19"/>
      <c r="C39" s="19"/>
      <c r="D39" s="13" t="str">
        <f>IF(OR($D$13="全体",B35=1),F39&amp;"："&amp;E39&amp;"："&amp;G39&amp;"："&amp;H39&amp;"："&amp;I39,"")</f>
        <v>：：：：</v>
      </c>
      <c r="J39" s="3"/>
      <c r="K39" s="4"/>
      <c r="L39" s="4"/>
      <c r="M39" s="4"/>
      <c r="N39" s="4"/>
      <c r="O39" s="4"/>
      <c r="P39" s="4"/>
      <c r="Q39" s="4"/>
      <c r="R39" s="3"/>
      <c r="S39" s="7"/>
      <c r="T39" s="7"/>
      <c r="U39" s="7"/>
      <c r="V39" s="7"/>
      <c r="BH39" s="7">
        <f aca="true" t="shared" si="22" ref="BH39:BP39">J39+J40</f>
        <v>0</v>
      </c>
      <c r="BI39" s="7">
        <f t="shared" si="22"/>
        <v>0</v>
      </c>
      <c r="BJ39" s="7">
        <f t="shared" si="22"/>
        <v>0</v>
      </c>
      <c r="BK39" s="7">
        <f t="shared" si="22"/>
        <v>0</v>
      </c>
      <c r="BL39" s="7">
        <f t="shared" si="22"/>
        <v>0</v>
      </c>
      <c r="BM39" s="7">
        <f t="shared" si="22"/>
        <v>0</v>
      </c>
      <c r="BN39" s="7">
        <f t="shared" si="22"/>
        <v>0</v>
      </c>
      <c r="BO39" s="7">
        <f t="shared" si="22"/>
        <v>0</v>
      </c>
      <c r="BP39" s="7">
        <f t="shared" si="22"/>
        <v>0</v>
      </c>
      <c r="BQ39" s="7" t="s">
        <v>41</v>
      </c>
      <c r="BR39" s="7">
        <f>BH39+S40</f>
        <v>0</v>
      </c>
      <c r="BS39" s="7">
        <f>BI39+S40</f>
        <v>0</v>
      </c>
      <c r="BT39" s="7">
        <f>BN39+T40</f>
        <v>0</v>
      </c>
      <c r="BU39" s="7">
        <f>BO39+T40</f>
        <v>0</v>
      </c>
      <c r="BV39" s="7">
        <f>BL39+U40</f>
        <v>0</v>
      </c>
      <c r="BW39" s="7">
        <f>BN39+U40</f>
        <v>0</v>
      </c>
      <c r="BX39" s="7">
        <f>BH39+V40</f>
        <v>0</v>
      </c>
      <c r="BY39" s="7">
        <f>BJ39+V40</f>
        <v>0</v>
      </c>
    </row>
    <row r="40" spans="1:77" ht="10.5">
      <c r="A40" s="9"/>
      <c r="B40" s="19"/>
      <c r="C40" s="14">
        <v>1</v>
      </c>
      <c r="D40" s="13" t="str">
        <f>IF(AND(OR($D$13="全体",B35=1),C40=1),"技："&amp;F40&amp;"（"&amp;E40&amp;"＋１）","")</f>
        <v>技：（＋１）</v>
      </c>
      <c r="J40" s="6"/>
      <c r="K40" s="6"/>
      <c r="L40" s="6"/>
      <c r="M40" s="6"/>
      <c r="N40" s="6"/>
      <c r="O40" s="6"/>
      <c r="P40" s="6"/>
      <c r="Q40" s="6"/>
      <c r="R40" s="6"/>
      <c r="S40" s="23"/>
      <c r="T40" s="23"/>
      <c r="U40" s="23"/>
      <c r="V40" s="23"/>
      <c r="BH40" s="7"/>
      <c r="BI40" s="7"/>
      <c r="BJ40" s="7"/>
      <c r="BK40" s="7"/>
      <c r="BL40" s="7"/>
      <c r="BM40" s="7"/>
      <c r="BN40" s="7"/>
      <c r="BO40" s="7"/>
      <c r="BP40" s="7"/>
      <c r="BQ40" s="7"/>
      <c r="BR40" s="7"/>
      <c r="BS40" s="7"/>
      <c r="BT40" s="7"/>
      <c r="BU40" s="7"/>
      <c r="BV40" s="7"/>
      <c r="BW40" s="7"/>
      <c r="BX40" s="7"/>
      <c r="BY40" s="7"/>
    </row>
    <row r="41" spans="1:77" ht="10.5">
      <c r="A41" s="9"/>
      <c r="B41" s="19"/>
      <c r="C41" s="19"/>
      <c r="D41" s="13" t="str">
        <f>IF(OR($D$13="全体",B35=1),F41&amp;"："&amp;E41&amp;"："&amp;G41&amp;"："&amp;H41&amp;"："&amp;I41,"")</f>
        <v>：：：：</v>
      </c>
      <c r="J41" s="3"/>
      <c r="K41" s="4"/>
      <c r="L41" s="4"/>
      <c r="M41" s="4"/>
      <c r="N41" s="4"/>
      <c r="O41" s="4"/>
      <c r="P41" s="4"/>
      <c r="Q41" s="4"/>
      <c r="R41" s="3"/>
      <c r="S41" s="7"/>
      <c r="T41" s="7"/>
      <c r="U41" s="7"/>
      <c r="V41" s="7"/>
      <c r="X41" s="3"/>
      <c r="Y41" s="3"/>
      <c r="Z41" s="3"/>
      <c r="AA41" s="3"/>
      <c r="AB41" s="3"/>
      <c r="AC41" s="3"/>
      <c r="AD41" s="3"/>
      <c r="AE41" s="3"/>
      <c r="AF41" s="3"/>
      <c r="AG41" s="3"/>
      <c r="BH41" s="7">
        <f aca="true" t="shared" si="23" ref="BH41:BP41">J41+J42</f>
        <v>0</v>
      </c>
      <c r="BI41" s="7">
        <f t="shared" si="23"/>
        <v>0</v>
      </c>
      <c r="BJ41" s="7">
        <f t="shared" si="23"/>
        <v>0</v>
      </c>
      <c r="BK41" s="7">
        <f t="shared" si="23"/>
        <v>0</v>
      </c>
      <c r="BL41" s="7">
        <f t="shared" si="23"/>
        <v>0</v>
      </c>
      <c r="BM41" s="7">
        <f t="shared" si="23"/>
        <v>0</v>
      </c>
      <c r="BN41" s="7">
        <f t="shared" si="23"/>
        <v>0</v>
      </c>
      <c r="BO41" s="7">
        <f t="shared" si="23"/>
        <v>0</v>
      </c>
      <c r="BP41" s="7">
        <f t="shared" si="23"/>
        <v>0</v>
      </c>
      <c r="BQ41" s="7" t="s">
        <v>42</v>
      </c>
      <c r="BR41" s="7">
        <f>BH41+S42</f>
        <v>0</v>
      </c>
      <c r="BS41" s="7">
        <f>BI41+S42</f>
        <v>0</v>
      </c>
      <c r="BT41" s="7">
        <f>BN41+T42</f>
        <v>0</v>
      </c>
      <c r="BU41" s="7">
        <f>BO41+T42</f>
        <v>0</v>
      </c>
      <c r="BV41" s="7">
        <f>BL41+U42</f>
        <v>0</v>
      </c>
      <c r="BW41" s="7">
        <f>BN41+U42</f>
        <v>0</v>
      </c>
      <c r="BX41" s="7">
        <f>BH41+V42</f>
        <v>0</v>
      </c>
      <c r="BY41" s="7">
        <f>BJ41+V42</f>
        <v>0</v>
      </c>
    </row>
    <row r="42" spans="1:77" ht="10.5">
      <c r="A42" s="9"/>
      <c r="B42" s="19"/>
      <c r="C42" s="14">
        <v>1</v>
      </c>
      <c r="D42" s="13" t="str">
        <f>IF(AND(OR($D$13="全体",B35=1),C42=1),"技："&amp;F42&amp;"（"&amp;E42&amp;"＋１）","")</f>
        <v>技：（＋１）</v>
      </c>
      <c r="J42" s="6"/>
      <c r="K42" s="6"/>
      <c r="L42" s="6"/>
      <c r="M42" s="6"/>
      <c r="N42" s="6"/>
      <c r="O42" s="6"/>
      <c r="P42" s="6"/>
      <c r="Q42" s="6"/>
      <c r="R42" s="6"/>
      <c r="S42" s="23"/>
      <c r="T42" s="23"/>
      <c r="U42" s="23"/>
      <c r="V42" s="23"/>
      <c r="X42" s="3"/>
      <c r="Y42" s="3"/>
      <c r="Z42" s="3"/>
      <c r="AA42" s="3"/>
      <c r="AB42" s="3"/>
      <c r="AC42" s="3"/>
      <c r="AD42" s="3"/>
      <c r="AE42" s="3"/>
      <c r="AF42" s="3"/>
      <c r="AG42" s="3"/>
      <c r="AH42" s="3"/>
      <c r="AI42" s="3"/>
      <c r="AJ42" s="3"/>
      <c r="AK42" s="3"/>
      <c r="AL42" s="3"/>
      <c r="AM42" s="3"/>
      <c r="AN42" s="3"/>
      <c r="BH42" s="7"/>
      <c r="BI42" s="7"/>
      <c r="BJ42" s="7"/>
      <c r="BK42" s="7"/>
      <c r="BL42" s="7"/>
      <c r="BM42" s="7"/>
      <c r="BN42" s="7"/>
      <c r="BO42" s="7"/>
      <c r="BP42" s="7"/>
      <c r="BQ42" s="7" t="s">
        <v>43</v>
      </c>
      <c r="BR42" s="7">
        <f aca="true" t="shared" si="24" ref="BR42:BY42">MAX(BR37,BR39,BR41)</f>
        <v>0</v>
      </c>
      <c r="BS42" s="7">
        <f t="shared" si="24"/>
        <v>0</v>
      </c>
      <c r="BT42" s="7">
        <f t="shared" si="24"/>
        <v>0</v>
      </c>
      <c r="BU42" s="7">
        <f t="shared" si="24"/>
        <v>0</v>
      </c>
      <c r="BV42" s="7">
        <f t="shared" si="24"/>
        <v>0</v>
      </c>
      <c r="BW42" s="7">
        <f t="shared" si="24"/>
        <v>0</v>
      </c>
      <c r="BX42" s="7">
        <f t="shared" si="24"/>
        <v>0</v>
      </c>
      <c r="BY42" s="7">
        <f t="shared" si="24"/>
        <v>0</v>
      </c>
    </row>
    <row r="43" spans="1:77" ht="10.5">
      <c r="A43" s="9"/>
      <c r="B43" s="19"/>
      <c r="C43" s="19"/>
      <c r="J43" s="4">
        <f>BH35</f>
        <v>0</v>
      </c>
      <c r="K43" s="4">
        <f>BI35</f>
        <v>0</v>
      </c>
      <c r="L43" s="4">
        <f>BJ35</f>
        <v>0</v>
      </c>
      <c r="M43" s="4">
        <f>BK35</f>
        <v>0</v>
      </c>
      <c r="N43" s="4">
        <f>BL35</f>
        <v>0</v>
      </c>
      <c r="O43" s="4">
        <f>BM35+BM43</f>
        <v>0</v>
      </c>
      <c r="P43" s="4">
        <f>BN35+BN43</f>
        <v>0</v>
      </c>
      <c r="Q43" s="4">
        <f>BO35+BO43</f>
        <v>0</v>
      </c>
      <c r="R43" s="4">
        <f>BP35+BP43</f>
        <v>0</v>
      </c>
      <c r="S43" s="1">
        <f>ROUND((BR43+BS43)/2,0)</f>
        <v>0</v>
      </c>
      <c r="T43" s="1">
        <f>ROUND((BT43+BU43)/2,0)</f>
        <v>0</v>
      </c>
      <c r="U43" s="1">
        <f>ROUND((BV43+BW43)/2,0)</f>
        <v>0</v>
      </c>
      <c r="V43" s="1">
        <f>ROUND((BX43+BY43)/2,0)</f>
        <v>0</v>
      </c>
      <c r="X43" s="3">
        <f aca="true" t="shared" si="25" ref="X43:AF43">ROUND(POWER(1.5,J43),1)</f>
        <v>1</v>
      </c>
      <c r="Y43" s="3">
        <f t="shared" si="25"/>
        <v>1</v>
      </c>
      <c r="Z43" s="3">
        <f t="shared" si="25"/>
        <v>1</v>
      </c>
      <c r="AA43" s="3">
        <f t="shared" si="25"/>
        <v>1</v>
      </c>
      <c r="AB43" s="3">
        <f t="shared" si="25"/>
        <v>1</v>
      </c>
      <c r="AC43" s="3">
        <f t="shared" si="25"/>
        <v>1</v>
      </c>
      <c r="AD43" s="3">
        <f t="shared" si="25"/>
        <v>1</v>
      </c>
      <c r="AE43" s="3">
        <f t="shared" si="25"/>
        <v>1</v>
      </c>
      <c r="AF43" s="3">
        <f t="shared" si="25"/>
        <v>1</v>
      </c>
      <c r="AG43" s="3">
        <f aca="true" t="shared" si="26" ref="AG43:AN43">ROUND(POWER(1.5,BR43),1)</f>
        <v>1</v>
      </c>
      <c r="AH43" s="3">
        <f t="shared" si="26"/>
        <v>1</v>
      </c>
      <c r="AI43" s="3">
        <f t="shared" si="26"/>
        <v>1</v>
      </c>
      <c r="AJ43" s="3">
        <f t="shared" si="26"/>
        <v>1</v>
      </c>
      <c r="AK43" s="3">
        <f t="shared" si="26"/>
        <v>1</v>
      </c>
      <c r="AL43" s="3">
        <f t="shared" si="26"/>
        <v>1</v>
      </c>
      <c r="AM43" s="3">
        <f t="shared" si="26"/>
        <v>1</v>
      </c>
      <c r="AN43" s="3">
        <f t="shared" si="26"/>
        <v>1</v>
      </c>
      <c r="AP43" s="1">
        <f>IF($B35=1,X43,0)</f>
        <v>1</v>
      </c>
      <c r="AQ43" s="1">
        <f aca="true" t="shared" si="27" ref="AQ43:BF43">IF($B35=1,Y43,0)</f>
        <v>1</v>
      </c>
      <c r="AR43" s="1">
        <f t="shared" si="27"/>
        <v>1</v>
      </c>
      <c r="AS43" s="1">
        <f t="shared" si="27"/>
        <v>1</v>
      </c>
      <c r="AT43" s="1">
        <f t="shared" si="27"/>
        <v>1</v>
      </c>
      <c r="AU43" s="1">
        <f t="shared" si="27"/>
        <v>1</v>
      </c>
      <c r="AV43" s="1">
        <f t="shared" si="27"/>
        <v>1</v>
      </c>
      <c r="AW43" s="1">
        <f t="shared" si="27"/>
        <v>1</v>
      </c>
      <c r="AX43" s="1">
        <f t="shared" si="27"/>
        <v>1</v>
      </c>
      <c r="AY43" s="1">
        <f t="shared" si="27"/>
        <v>1</v>
      </c>
      <c r="AZ43" s="1">
        <f t="shared" si="27"/>
        <v>1</v>
      </c>
      <c r="BA43" s="1">
        <f t="shared" si="27"/>
        <v>1</v>
      </c>
      <c r="BB43" s="1">
        <f t="shared" si="27"/>
        <v>1</v>
      </c>
      <c r="BC43" s="1">
        <f t="shared" si="27"/>
        <v>1</v>
      </c>
      <c r="BD43" s="1">
        <f t="shared" si="27"/>
        <v>1</v>
      </c>
      <c r="BE43" s="1">
        <f t="shared" si="27"/>
        <v>1</v>
      </c>
      <c r="BF43" s="1">
        <f t="shared" si="27"/>
        <v>1</v>
      </c>
      <c r="BH43" s="7"/>
      <c r="BI43" s="7"/>
      <c r="BJ43" s="7"/>
      <c r="BK43" s="7"/>
      <c r="BL43" s="7" t="s">
        <v>43</v>
      </c>
      <c r="BM43" s="7">
        <f>MAX(BM37,BM39,BM41)</f>
        <v>0</v>
      </c>
      <c r="BN43" s="7">
        <f>MAX(BN37,BN39,BN41)</f>
        <v>0</v>
      </c>
      <c r="BO43" s="7">
        <f>MAX(BO37,BO39,BO41)</f>
        <v>0</v>
      </c>
      <c r="BP43" s="7">
        <f>MAX(BP37,BP39,BP41)</f>
        <v>0</v>
      </c>
      <c r="BQ43" s="7" t="s">
        <v>44</v>
      </c>
      <c r="BR43" s="7">
        <f>BR35</f>
        <v>0</v>
      </c>
      <c r="BS43" s="7">
        <f>BS35</f>
        <v>0</v>
      </c>
      <c r="BT43" s="7">
        <f>BT35+BT42</f>
        <v>0</v>
      </c>
      <c r="BU43" s="7">
        <f>BU35+BU42</f>
        <v>0</v>
      </c>
      <c r="BV43" s="7">
        <f>BV35</f>
        <v>0</v>
      </c>
      <c r="BW43" s="7">
        <f>BW35+BW42</f>
        <v>0</v>
      </c>
      <c r="BX43" s="7">
        <f>BX35</f>
        <v>0</v>
      </c>
      <c r="BY43" s="7">
        <f>BY35</f>
        <v>0</v>
      </c>
    </row>
    <row r="44" spans="1:18" ht="10.5">
      <c r="A44" s="19"/>
      <c r="B44" s="19"/>
      <c r="C44" s="19"/>
      <c r="J44" s="3"/>
      <c r="K44" s="3"/>
      <c r="L44" s="3"/>
      <c r="M44" s="3"/>
      <c r="N44" s="3"/>
      <c r="O44" s="3"/>
      <c r="P44" s="3"/>
      <c r="Q44" s="3"/>
      <c r="R44" s="3"/>
    </row>
    <row r="45" spans="1:77" ht="10.5">
      <c r="A45" s="20"/>
      <c r="B45" s="14">
        <v>1</v>
      </c>
      <c r="C45" s="4"/>
      <c r="D45" s="13" t="str">
        <f>IF(OR($D$13="全体",B45=1),F45&amp;"："&amp;E45&amp;"："&amp;G45&amp;"："&amp;H45&amp;"："&amp;I45,"")</f>
        <v>：：：：</v>
      </c>
      <c r="J45" s="3"/>
      <c r="K45" s="3"/>
      <c r="L45" s="3"/>
      <c r="M45" s="3"/>
      <c r="N45" s="3"/>
      <c r="O45" s="3"/>
      <c r="P45" s="3"/>
      <c r="Q45" s="3"/>
      <c r="R45" s="3"/>
      <c r="X45" s="3">
        <f aca="true" t="shared" si="28" ref="X45:AF45">ROUND(POWER(1.5,BH45),1)</f>
        <v>1</v>
      </c>
      <c r="Y45" s="3">
        <f t="shared" si="28"/>
        <v>1</v>
      </c>
      <c r="Z45" s="3">
        <f t="shared" si="28"/>
        <v>1</v>
      </c>
      <c r="AA45" s="3">
        <f t="shared" si="28"/>
        <v>1</v>
      </c>
      <c r="AB45" s="3">
        <f t="shared" si="28"/>
        <v>1</v>
      </c>
      <c r="AC45" s="3">
        <f t="shared" si="28"/>
        <v>1</v>
      </c>
      <c r="AD45" s="3">
        <f t="shared" si="28"/>
        <v>1</v>
      </c>
      <c r="AE45" s="3">
        <f t="shared" si="28"/>
        <v>1</v>
      </c>
      <c r="AF45" s="3">
        <f t="shared" si="28"/>
        <v>1</v>
      </c>
      <c r="AG45" s="3">
        <f aca="true" t="shared" si="29" ref="AG45:AN45">ROUND(POWER(1.5,BR45),1)</f>
        <v>1</v>
      </c>
      <c r="AH45" s="3">
        <f t="shared" si="29"/>
        <v>1</v>
      </c>
      <c r="AI45" s="3">
        <f t="shared" si="29"/>
        <v>1</v>
      </c>
      <c r="AJ45" s="3">
        <f t="shared" si="29"/>
        <v>1</v>
      </c>
      <c r="AK45" s="3">
        <f t="shared" si="29"/>
        <v>1</v>
      </c>
      <c r="AL45" s="3">
        <f t="shared" si="29"/>
        <v>1</v>
      </c>
      <c r="AM45" s="3">
        <f t="shared" si="29"/>
        <v>1</v>
      </c>
      <c r="AN45" s="3">
        <f t="shared" si="29"/>
        <v>1</v>
      </c>
      <c r="AP45" s="1">
        <f aca="true" t="shared" si="30" ref="AP45:BF45">IF($B45=1,X45,0)</f>
        <v>1</v>
      </c>
      <c r="AQ45" s="1">
        <f t="shared" si="30"/>
        <v>1</v>
      </c>
      <c r="AR45" s="1">
        <f t="shared" si="30"/>
        <v>1</v>
      </c>
      <c r="AS45" s="1">
        <f t="shared" si="30"/>
        <v>1</v>
      </c>
      <c r="AT45" s="1">
        <f t="shared" si="30"/>
        <v>1</v>
      </c>
      <c r="AU45" s="1">
        <f t="shared" si="30"/>
        <v>1</v>
      </c>
      <c r="AV45" s="1">
        <f t="shared" si="30"/>
        <v>1</v>
      </c>
      <c r="AW45" s="1">
        <f t="shared" si="30"/>
        <v>1</v>
      </c>
      <c r="AX45" s="1">
        <f t="shared" si="30"/>
        <v>1</v>
      </c>
      <c r="AY45" s="1">
        <f t="shared" si="30"/>
        <v>1</v>
      </c>
      <c r="AZ45" s="1">
        <f t="shared" si="30"/>
        <v>1</v>
      </c>
      <c r="BA45" s="1">
        <f t="shared" si="30"/>
        <v>1</v>
      </c>
      <c r="BB45" s="1">
        <f t="shared" si="30"/>
        <v>1</v>
      </c>
      <c r="BC45" s="1">
        <f t="shared" si="30"/>
        <v>1</v>
      </c>
      <c r="BD45" s="1">
        <f t="shared" si="30"/>
        <v>1</v>
      </c>
      <c r="BE45" s="1">
        <f t="shared" si="30"/>
        <v>1</v>
      </c>
      <c r="BF45" s="1">
        <f t="shared" si="30"/>
        <v>1</v>
      </c>
      <c r="BH45" s="7">
        <f aca="true" t="shared" si="31" ref="BH45:BP45">J45+J46</f>
        <v>0</v>
      </c>
      <c r="BI45" s="7">
        <f t="shared" si="31"/>
        <v>0</v>
      </c>
      <c r="BJ45" s="7">
        <f t="shared" si="31"/>
        <v>0</v>
      </c>
      <c r="BK45" s="7">
        <f t="shared" si="31"/>
        <v>0</v>
      </c>
      <c r="BL45" s="7">
        <f t="shared" si="31"/>
        <v>0</v>
      </c>
      <c r="BM45" s="7">
        <f t="shared" si="31"/>
        <v>0</v>
      </c>
      <c r="BN45" s="7">
        <f t="shared" si="31"/>
        <v>0</v>
      </c>
      <c r="BO45" s="7">
        <f t="shared" si="31"/>
        <v>0</v>
      </c>
      <c r="BP45" s="7">
        <f t="shared" si="31"/>
        <v>0</v>
      </c>
      <c r="BR45" s="7">
        <f>BH45+S46</f>
        <v>0</v>
      </c>
      <c r="BS45" s="7">
        <f>BI45+S46</f>
        <v>0</v>
      </c>
      <c r="BT45" s="7">
        <f>BN45+T46</f>
        <v>0</v>
      </c>
      <c r="BU45" s="7">
        <f>BO45+T46</f>
        <v>0</v>
      </c>
      <c r="BV45" s="7">
        <f>BL45+U46</f>
        <v>0</v>
      </c>
      <c r="BW45" s="7">
        <f>BN45+U46</f>
        <v>0</v>
      </c>
      <c r="BX45" s="7">
        <f>BH45+V46</f>
        <v>0</v>
      </c>
      <c r="BY45" s="7">
        <f>BJ45+V46</f>
        <v>0</v>
      </c>
    </row>
    <row r="46" spans="1:40" ht="10.5">
      <c r="A46" s="20"/>
      <c r="B46" s="19"/>
      <c r="C46" s="14">
        <v>1</v>
      </c>
      <c r="D46" s="13" t="str">
        <f>IF(AND(OR($D$13="全体",B45=1),C46=1),"技："&amp;F46&amp;"（"&amp;E46&amp;"＋１）","")</f>
        <v>技：（＋１）</v>
      </c>
      <c r="J46" s="3"/>
      <c r="K46" s="3"/>
      <c r="L46" s="3"/>
      <c r="M46" s="3"/>
      <c r="N46" s="3"/>
      <c r="O46" s="3"/>
      <c r="P46" s="3"/>
      <c r="Q46" s="3"/>
      <c r="R46" s="3"/>
      <c r="X46" s="3"/>
      <c r="Y46" s="3"/>
      <c r="Z46" s="3"/>
      <c r="AA46" s="3"/>
      <c r="AB46" s="3"/>
      <c r="AC46" s="3"/>
      <c r="AD46" s="3"/>
      <c r="AE46" s="3"/>
      <c r="AF46" s="3"/>
      <c r="AG46" s="3"/>
      <c r="AH46" s="3"/>
      <c r="AI46" s="3"/>
      <c r="AJ46" s="3"/>
      <c r="AK46" s="3"/>
      <c r="AL46" s="3"/>
      <c r="AM46" s="3"/>
      <c r="AN46" s="3"/>
    </row>
    <row r="47" spans="1:40" ht="10.5">
      <c r="A47" s="19"/>
      <c r="B47" s="19"/>
      <c r="C47" s="19"/>
      <c r="J47" s="3"/>
      <c r="K47" s="3"/>
      <c r="L47" s="3"/>
      <c r="M47" s="3"/>
      <c r="N47" s="3"/>
      <c r="O47" s="3"/>
      <c r="P47" s="3"/>
      <c r="Q47" s="3"/>
      <c r="R47" s="3"/>
      <c r="X47" s="3"/>
      <c r="Y47" s="3"/>
      <c r="Z47" s="3"/>
      <c r="AA47" s="3"/>
      <c r="AB47" s="3"/>
      <c r="AC47" s="3"/>
      <c r="AD47" s="3"/>
      <c r="AE47" s="3"/>
      <c r="AF47" s="3"/>
      <c r="AG47" s="3"/>
      <c r="AH47" s="3"/>
      <c r="AI47" s="3"/>
      <c r="AJ47" s="3"/>
      <c r="AK47" s="3"/>
      <c r="AL47" s="3"/>
      <c r="AM47" s="3"/>
      <c r="AN47" s="3"/>
    </row>
    <row r="48" spans="1:77" ht="10.5">
      <c r="A48" s="20"/>
      <c r="B48" s="14">
        <v>1</v>
      </c>
      <c r="C48" s="4"/>
      <c r="D48" s="13" t="str">
        <f>IF(OR($D$13="全体",B48=1),F48&amp;"："&amp;E48&amp;"："&amp;G48&amp;"："&amp;H48&amp;"："&amp;I48,"")</f>
        <v>：：：：</v>
      </c>
      <c r="J48" s="3"/>
      <c r="K48" s="3"/>
      <c r="L48" s="3"/>
      <c r="M48" s="3"/>
      <c r="N48" s="3"/>
      <c r="O48" s="3"/>
      <c r="P48" s="3"/>
      <c r="Q48" s="3"/>
      <c r="R48" s="3"/>
      <c r="X48" s="3">
        <f aca="true" t="shared" si="32" ref="X48:AF48">ROUND(POWER(1.5,BH48),1)</f>
        <v>1</v>
      </c>
      <c r="Y48" s="3">
        <f t="shared" si="32"/>
        <v>1</v>
      </c>
      <c r="Z48" s="3">
        <f t="shared" si="32"/>
        <v>1</v>
      </c>
      <c r="AA48" s="3">
        <f t="shared" si="32"/>
        <v>1</v>
      </c>
      <c r="AB48" s="3">
        <f t="shared" si="32"/>
        <v>1</v>
      </c>
      <c r="AC48" s="3">
        <f t="shared" si="32"/>
        <v>1</v>
      </c>
      <c r="AD48" s="3">
        <f t="shared" si="32"/>
        <v>1</v>
      </c>
      <c r="AE48" s="3">
        <f t="shared" si="32"/>
        <v>1</v>
      </c>
      <c r="AF48" s="3">
        <f t="shared" si="32"/>
        <v>1</v>
      </c>
      <c r="AG48" s="3">
        <f aca="true" t="shared" si="33" ref="AG48:AN48">ROUND(POWER(1.5,BR48),1)</f>
        <v>1</v>
      </c>
      <c r="AH48" s="3">
        <f t="shared" si="33"/>
        <v>1</v>
      </c>
      <c r="AI48" s="3">
        <f t="shared" si="33"/>
        <v>1</v>
      </c>
      <c r="AJ48" s="3">
        <f t="shared" si="33"/>
        <v>1</v>
      </c>
      <c r="AK48" s="3">
        <f t="shared" si="33"/>
        <v>1</v>
      </c>
      <c r="AL48" s="3">
        <f t="shared" si="33"/>
        <v>1</v>
      </c>
      <c r="AM48" s="3">
        <f t="shared" si="33"/>
        <v>1</v>
      </c>
      <c r="AN48" s="3">
        <f t="shared" si="33"/>
        <v>1</v>
      </c>
      <c r="AP48" s="1">
        <f aca="true" t="shared" si="34" ref="AP48:BF48">IF($B48=1,X48,0)</f>
        <v>1</v>
      </c>
      <c r="AQ48" s="1">
        <f t="shared" si="34"/>
        <v>1</v>
      </c>
      <c r="AR48" s="1">
        <f t="shared" si="34"/>
        <v>1</v>
      </c>
      <c r="AS48" s="1">
        <f t="shared" si="34"/>
        <v>1</v>
      </c>
      <c r="AT48" s="1">
        <f t="shared" si="34"/>
        <v>1</v>
      </c>
      <c r="AU48" s="1">
        <f t="shared" si="34"/>
        <v>1</v>
      </c>
      <c r="AV48" s="1">
        <f t="shared" si="34"/>
        <v>1</v>
      </c>
      <c r="AW48" s="1">
        <f t="shared" si="34"/>
        <v>1</v>
      </c>
      <c r="AX48" s="1">
        <f t="shared" si="34"/>
        <v>1</v>
      </c>
      <c r="AY48" s="1">
        <f t="shared" si="34"/>
        <v>1</v>
      </c>
      <c r="AZ48" s="1">
        <f t="shared" si="34"/>
        <v>1</v>
      </c>
      <c r="BA48" s="1">
        <f t="shared" si="34"/>
        <v>1</v>
      </c>
      <c r="BB48" s="1">
        <f t="shared" si="34"/>
        <v>1</v>
      </c>
      <c r="BC48" s="1">
        <f t="shared" si="34"/>
        <v>1</v>
      </c>
      <c r="BD48" s="1">
        <f t="shared" si="34"/>
        <v>1</v>
      </c>
      <c r="BE48" s="1">
        <f t="shared" si="34"/>
        <v>1</v>
      </c>
      <c r="BF48" s="1">
        <f t="shared" si="34"/>
        <v>1</v>
      </c>
      <c r="BH48" s="7">
        <f aca="true" t="shared" si="35" ref="BH48:BP48">J48+J49</f>
        <v>0</v>
      </c>
      <c r="BI48" s="7">
        <f t="shared" si="35"/>
        <v>0</v>
      </c>
      <c r="BJ48" s="7">
        <f t="shared" si="35"/>
        <v>0</v>
      </c>
      <c r="BK48" s="7">
        <f t="shared" si="35"/>
        <v>0</v>
      </c>
      <c r="BL48" s="7">
        <f t="shared" si="35"/>
        <v>0</v>
      </c>
      <c r="BM48" s="7">
        <f t="shared" si="35"/>
        <v>0</v>
      </c>
      <c r="BN48" s="7">
        <f t="shared" si="35"/>
        <v>0</v>
      </c>
      <c r="BO48" s="7">
        <f t="shared" si="35"/>
        <v>0</v>
      </c>
      <c r="BP48" s="7">
        <f t="shared" si="35"/>
        <v>0</v>
      </c>
      <c r="BR48" s="7">
        <f>BH48+S49</f>
        <v>0</v>
      </c>
      <c r="BS48" s="7">
        <f>BI48+S49</f>
        <v>0</v>
      </c>
      <c r="BT48" s="7">
        <f>BN48+T49</f>
        <v>0</v>
      </c>
      <c r="BU48" s="7">
        <f>BO48+T49</f>
        <v>0</v>
      </c>
      <c r="BV48" s="7">
        <f>BL48+U49</f>
        <v>0</v>
      </c>
      <c r="BW48" s="7">
        <f>BN48+U49</f>
        <v>0</v>
      </c>
      <c r="BX48" s="7">
        <f>BH48+V49</f>
        <v>0</v>
      </c>
      <c r="BY48" s="7">
        <f>BJ48+V49</f>
        <v>0</v>
      </c>
    </row>
    <row r="49" spans="1:40" ht="10.5">
      <c r="A49" s="20"/>
      <c r="B49" s="19"/>
      <c r="C49" s="14">
        <v>1</v>
      </c>
      <c r="D49" s="13" t="str">
        <f>IF(AND(OR($D$13="全体",B48=1),C49=1),"技："&amp;F49&amp;"（"&amp;E49&amp;"＋１）","")</f>
        <v>技：（＋１）</v>
      </c>
      <c r="J49" s="3"/>
      <c r="K49" s="3"/>
      <c r="L49" s="3"/>
      <c r="M49" s="3"/>
      <c r="N49" s="3"/>
      <c r="O49" s="3"/>
      <c r="P49" s="3"/>
      <c r="Q49" s="3"/>
      <c r="R49" s="3"/>
      <c r="X49" s="3"/>
      <c r="Y49" s="3"/>
      <c r="Z49" s="3"/>
      <c r="AA49" s="3"/>
      <c r="AB49" s="3"/>
      <c r="AC49" s="3"/>
      <c r="AD49" s="3"/>
      <c r="AE49" s="3"/>
      <c r="AF49" s="3"/>
      <c r="AG49" s="3"/>
      <c r="AH49" s="3"/>
      <c r="AI49" s="3"/>
      <c r="AJ49" s="3"/>
      <c r="AK49" s="3"/>
      <c r="AL49" s="3"/>
      <c r="AM49" s="3"/>
      <c r="AN49" s="3"/>
    </row>
    <row r="50" spans="1:40" ht="10.5">
      <c r="A50" s="19"/>
      <c r="B50" s="19"/>
      <c r="C50" s="19"/>
      <c r="J50" s="3"/>
      <c r="K50" s="3"/>
      <c r="L50" s="3"/>
      <c r="M50" s="3"/>
      <c r="N50" s="3"/>
      <c r="O50" s="3"/>
      <c r="P50" s="3"/>
      <c r="Q50" s="3"/>
      <c r="R50" s="3"/>
      <c r="X50" s="3"/>
      <c r="Y50" s="3"/>
      <c r="Z50" s="3"/>
      <c r="AA50" s="3"/>
      <c r="AB50" s="3"/>
      <c r="AC50" s="3"/>
      <c r="AD50" s="3"/>
      <c r="AE50" s="3"/>
      <c r="AF50" s="3"/>
      <c r="AG50" s="3"/>
      <c r="AH50" s="3"/>
      <c r="AI50" s="3"/>
      <c r="AJ50" s="3"/>
      <c r="AK50" s="3"/>
      <c r="AL50" s="3"/>
      <c r="AM50" s="3"/>
      <c r="AN50" s="3"/>
    </row>
    <row r="51" spans="1:77" ht="10.5">
      <c r="A51" s="20"/>
      <c r="B51" s="14">
        <v>1</v>
      </c>
      <c r="C51" s="4"/>
      <c r="D51" s="13" t="str">
        <f>IF(OR($D$13="全体",B51=1),F51&amp;"："&amp;E51&amp;"："&amp;G51&amp;"："&amp;H51&amp;"："&amp;I51,"")</f>
        <v>：：：：</v>
      </c>
      <c r="J51" s="3"/>
      <c r="K51" s="3"/>
      <c r="L51" s="3"/>
      <c r="M51" s="3"/>
      <c r="N51" s="3"/>
      <c r="O51" s="3"/>
      <c r="P51" s="3"/>
      <c r="Q51" s="3"/>
      <c r="R51" s="3"/>
      <c r="X51" s="3">
        <f aca="true" t="shared" si="36" ref="X51:AF51">ROUND(POWER(1.5,BH51),1)</f>
        <v>1</v>
      </c>
      <c r="Y51" s="3">
        <f t="shared" si="36"/>
        <v>1</v>
      </c>
      <c r="Z51" s="3">
        <f t="shared" si="36"/>
        <v>1</v>
      </c>
      <c r="AA51" s="3">
        <f t="shared" si="36"/>
        <v>1</v>
      </c>
      <c r="AB51" s="3">
        <f t="shared" si="36"/>
        <v>1</v>
      </c>
      <c r="AC51" s="3">
        <f t="shared" si="36"/>
        <v>1</v>
      </c>
      <c r="AD51" s="3">
        <f t="shared" si="36"/>
        <v>1</v>
      </c>
      <c r="AE51" s="3">
        <f t="shared" si="36"/>
        <v>1</v>
      </c>
      <c r="AF51" s="3">
        <f t="shared" si="36"/>
        <v>1</v>
      </c>
      <c r="AG51" s="3">
        <f aca="true" t="shared" si="37" ref="AG51:AN51">ROUND(POWER(1.5,BR51),1)</f>
        <v>1</v>
      </c>
      <c r="AH51" s="3">
        <f t="shared" si="37"/>
        <v>1</v>
      </c>
      <c r="AI51" s="3">
        <f t="shared" si="37"/>
        <v>1</v>
      </c>
      <c r="AJ51" s="3">
        <f t="shared" si="37"/>
        <v>1</v>
      </c>
      <c r="AK51" s="3">
        <f t="shared" si="37"/>
        <v>1</v>
      </c>
      <c r="AL51" s="3">
        <f t="shared" si="37"/>
        <v>1</v>
      </c>
      <c r="AM51" s="3">
        <f t="shared" si="37"/>
        <v>1</v>
      </c>
      <c r="AN51" s="3">
        <f t="shared" si="37"/>
        <v>1</v>
      </c>
      <c r="AP51" s="1">
        <f aca="true" t="shared" si="38" ref="AP51:BF51">IF($B51=1,X51,0)</f>
        <v>1</v>
      </c>
      <c r="AQ51" s="1">
        <f t="shared" si="38"/>
        <v>1</v>
      </c>
      <c r="AR51" s="1">
        <f t="shared" si="38"/>
        <v>1</v>
      </c>
      <c r="AS51" s="1">
        <f t="shared" si="38"/>
        <v>1</v>
      </c>
      <c r="AT51" s="1">
        <f t="shared" si="38"/>
        <v>1</v>
      </c>
      <c r="AU51" s="1">
        <f t="shared" si="38"/>
        <v>1</v>
      </c>
      <c r="AV51" s="1">
        <f t="shared" si="38"/>
        <v>1</v>
      </c>
      <c r="AW51" s="1">
        <f t="shared" si="38"/>
        <v>1</v>
      </c>
      <c r="AX51" s="1">
        <f t="shared" si="38"/>
        <v>1</v>
      </c>
      <c r="AY51" s="1">
        <f t="shared" si="38"/>
        <v>1</v>
      </c>
      <c r="AZ51" s="1">
        <f t="shared" si="38"/>
        <v>1</v>
      </c>
      <c r="BA51" s="1">
        <f t="shared" si="38"/>
        <v>1</v>
      </c>
      <c r="BB51" s="1">
        <f t="shared" si="38"/>
        <v>1</v>
      </c>
      <c r="BC51" s="1">
        <f t="shared" si="38"/>
        <v>1</v>
      </c>
      <c r="BD51" s="1">
        <f t="shared" si="38"/>
        <v>1</v>
      </c>
      <c r="BE51" s="1">
        <f t="shared" si="38"/>
        <v>1</v>
      </c>
      <c r="BF51" s="1">
        <f t="shared" si="38"/>
        <v>1</v>
      </c>
      <c r="BH51" s="7">
        <f aca="true" t="shared" si="39" ref="BH51:BP51">J51+J52</f>
        <v>0</v>
      </c>
      <c r="BI51" s="7">
        <f t="shared" si="39"/>
        <v>0</v>
      </c>
      <c r="BJ51" s="7">
        <f t="shared" si="39"/>
        <v>0</v>
      </c>
      <c r="BK51" s="7">
        <f t="shared" si="39"/>
        <v>0</v>
      </c>
      <c r="BL51" s="7">
        <f t="shared" si="39"/>
        <v>0</v>
      </c>
      <c r="BM51" s="7">
        <f t="shared" si="39"/>
        <v>0</v>
      </c>
      <c r="BN51" s="7">
        <f t="shared" si="39"/>
        <v>0</v>
      </c>
      <c r="BO51" s="7">
        <f t="shared" si="39"/>
        <v>0</v>
      </c>
      <c r="BP51" s="7">
        <f t="shared" si="39"/>
        <v>0</v>
      </c>
      <c r="BR51" s="7">
        <f>BH51+S52</f>
        <v>0</v>
      </c>
      <c r="BS51" s="7">
        <f>BI51+S52</f>
        <v>0</v>
      </c>
      <c r="BT51" s="7">
        <f>BN51+T52</f>
        <v>0</v>
      </c>
      <c r="BU51" s="7">
        <f>BO51+T52</f>
        <v>0</v>
      </c>
      <c r="BV51" s="7">
        <f>BL51+U52</f>
        <v>0</v>
      </c>
      <c r="BW51" s="7">
        <f>BN51+U52</f>
        <v>0</v>
      </c>
      <c r="BX51" s="7">
        <f>BH51+V52</f>
        <v>0</v>
      </c>
      <c r="BY51" s="7">
        <f>BJ51+V52</f>
        <v>0</v>
      </c>
    </row>
    <row r="52" spans="1:40" ht="10.5">
      <c r="A52" s="20"/>
      <c r="B52" s="19"/>
      <c r="C52" s="14">
        <v>1</v>
      </c>
      <c r="D52" s="13" t="str">
        <f>IF(AND(OR($D$13="全体",B51=1),C52=1),"技："&amp;F52&amp;"（"&amp;E52&amp;"＋１）","")</f>
        <v>技：（＋１）</v>
      </c>
      <c r="J52" s="3"/>
      <c r="K52" s="3"/>
      <c r="L52" s="3"/>
      <c r="M52" s="3"/>
      <c r="N52" s="3"/>
      <c r="O52" s="3"/>
      <c r="P52" s="3"/>
      <c r="Q52" s="3"/>
      <c r="R52" s="3"/>
      <c r="X52" s="3"/>
      <c r="Y52" s="3"/>
      <c r="Z52" s="3"/>
      <c r="AA52" s="3"/>
      <c r="AB52" s="3"/>
      <c r="AC52" s="3"/>
      <c r="AD52" s="3"/>
      <c r="AE52" s="3"/>
      <c r="AF52" s="3"/>
      <c r="AG52" s="3"/>
      <c r="AH52" s="3"/>
      <c r="AI52" s="3"/>
      <c r="AJ52" s="3"/>
      <c r="AK52" s="3"/>
      <c r="AL52" s="3"/>
      <c r="AM52" s="3"/>
      <c r="AN52" s="3"/>
    </row>
    <row r="53" spans="1:40" ht="10.5">
      <c r="A53" s="19"/>
      <c r="B53" s="19"/>
      <c r="C53" s="19"/>
      <c r="J53" s="3"/>
      <c r="K53" s="3"/>
      <c r="L53" s="3"/>
      <c r="M53" s="3"/>
      <c r="N53" s="3"/>
      <c r="O53" s="3"/>
      <c r="P53" s="3"/>
      <c r="Q53" s="3"/>
      <c r="R53" s="3"/>
      <c r="X53" s="3"/>
      <c r="Y53" s="3"/>
      <c r="Z53" s="3"/>
      <c r="AA53" s="3"/>
      <c r="AB53" s="3"/>
      <c r="AC53" s="3"/>
      <c r="AD53" s="3"/>
      <c r="AE53" s="3"/>
      <c r="AF53" s="3"/>
      <c r="AG53" s="3"/>
      <c r="AH53" s="3"/>
      <c r="AI53" s="3"/>
      <c r="AJ53" s="3"/>
      <c r="AK53" s="3"/>
      <c r="AL53" s="3"/>
      <c r="AM53" s="3"/>
      <c r="AN53" s="3"/>
    </row>
    <row r="54" spans="1:77" ht="10.5">
      <c r="A54" s="20"/>
      <c r="B54" s="14">
        <v>1</v>
      </c>
      <c r="C54" s="4"/>
      <c r="D54" s="13" t="str">
        <f>IF(OR($D$13="全体",B54=1),F54&amp;"："&amp;E54&amp;"："&amp;G54&amp;"："&amp;H54&amp;"："&amp;I54,"")</f>
        <v>：：：：</v>
      </c>
      <c r="J54" s="3"/>
      <c r="K54" s="3"/>
      <c r="L54" s="3"/>
      <c r="M54" s="3"/>
      <c r="N54" s="3"/>
      <c r="O54" s="3"/>
      <c r="P54" s="3"/>
      <c r="Q54" s="3"/>
      <c r="R54" s="3"/>
      <c r="X54" s="3">
        <f aca="true" t="shared" si="40" ref="X54:AF54">ROUND(POWER(1.5,BH54),1)</f>
        <v>1</v>
      </c>
      <c r="Y54" s="3">
        <f t="shared" si="40"/>
        <v>1</v>
      </c>
      <c r="Z54" s="3">
        <f t="shared" si="40"/>
        <v>1</v>
      </c>
      <c r="AA54" s="3">
        <f t="shared" si="40"/>
        <v>1</v>
      </c>
      <c r="AB54" s="3">
        <f t="shared" si="40"/>
        <v>1</v>
      </c>
      <c r="AC54" s="3">
        <f t="shared" si="40"/>
        <v>1</v>
      </c>
      <c r="AD54" s="3">
        <f t="shared" si="40"/>
        <v>1</v>
      </c>
      <c r="AE54" s="3">
        <f t="shared" si="40"/>
        <v>1</v>
      </c>
      <c r="AF54" s="3">
        <f t="shared" si="40"/>
        <v>1</v>
      </c>
      <c r="AG54" s="3">
        <f aca="true" t="shared" si="41" ref="AG54:AN54">ROUND(POWER(1.5,BR54),1)</f>
        <v>1</v>
      </c>
      <c r="AH54" s="3">
        <f t="shared" si="41"/>
        <v>1</v>
      </c>
      <c r="AI54" s="3">
        <f t="shared" si="41"/>
        <v>1</v>
      </c>
      <c r="AJ54" s="3">
        <f t="shared" si="41"/>
        <v>1</v>
      </c>
      <c r="AK54" s="3">
        <f t="shared" si="41"/>
        <v>1</v>
      </c>
      <c r="AL54" s="3">
        <f t="shared" si="41"/>
        <v>1</v>
      </c>
      <c r="AM54" s="3">
        <f t="shared" si="41"/>
        <v>1</v>
      </c>
      <c r="AN54" s="3">
        <f t="shared" si="41"/>
        <v>1</v>
      </c>
      <c r="AP54" s="1">
        <f>IF($B54=1,X54,0)</f>
        <v>1</v>
      </c>
      <c r="AQ54" s="1">
        <f aca="true" t="shared" si="42" ref="AQ54:BF54">IF($B54=1,Y54,0)</f>
        <v>1</v>
      </c>
      <c r="AR54" s="1">
        <f t="shared" si="42"/>
        <v>1</v>
      </c>
      <c r="AS54" s="1">
        <f t="shared" si="42"/>
        <v>1</v>
      </c>
      <c r="AT54" s="1">
        <f t="shared" si="42"/>
        <v>1</v>
      </c>
      <c r="AU54" s="1">
        <f t="shared" si="42"/>
        <v>1</v>
      </c>
      <c r="AV54" s="1">
        <f t="shared" si="42"/>
        <v>1</v>
      </c>
      <c r="AW54" s="1">
        <f t="shared" si="42"/>
        <v>1</v>
      </c>
      <c r="AX54" s="1">
        <f t="shared" si="42"/>
        <v>1</v>
      </c>
      <c r="AY54" s="1">
        <f t="shared" si="42"/>
        <v>1</v>
      </c>
      <c r="AZ54" s="1">
        <f t="shared" si="42"/>
        <v>1</v>
      </c>
      <c r="BA54" s="1">
        <f t="shared" si="42"/>
        <v>1</v>
      </c>
      <c r="BB54" s="1">
        <f t="shared" si="42"/>
        <v>1</v>
      </c>
      <c r="BC54" s="1">
        <f t="shared" si="42"/>
        <v>1</v>
      </c>
      <c r="BD54" s="1">
        <f t="shared" si="42"/>
        <v>1</v>
      </c>
      <c r="BE54" s="1">
        <f t="shared" si="42"/>
        <v>1</v>
      </c>
      <c r="BF54" s="1">
        <f t="shared" si="42"/>
        <v>1</v>
      </c>
      <c r="BH54" s="7">
        <f aca="true" t="shared" si="43" ref="BH54:BP54">J54+J55</f>
        <v>0</v>
      </c>
      <c r="BI54" s="7">
        <f t="shared" si="43"/>
        <v>0</v>
      </c>
      <c r="BJ54" s="7">
        <f t="shared" si="43"/>
        <v>0</v>
      </c>
      <c r="BK54" s="7">
        <f t="shared" si="43"/>
        <v>0</v>
      </c>
      <c r="BL54" s="7">
        <f t="shared" si="43"/>
        <v>0</v>
      </c>
      <c r="BM54" s="7">
        <f t="shared" si="43"/>
        <v>0</v>
      </c>
      <c r="BN54" s="7">
        <f t="shared" si="43"/>
        <v>0</v>
      </c>
      <c r="BO54" s="7">
        <f t="shared" si="43"/>
        <v>0</v>
      </c>
      <c r="BP54" s="7">
        <f t="shared" si="43"/>
        <v>0</v>
      </c>
      <c r="BR54" s="7">
        <f>BH54+S55</f>
        <v>0</v>
      </c>
      <c r="BS54" s="7">
        <f>BI54+S55</f>
        <v>0</v>
      </c>
      <c r="BT54" s="7">
        <f>BN54+T55</f>
        <v>0</v>
      </c>
      <c r="BU54" s="7">
        <f>BO54+T55</f>
        <v>0</v>
      </c>
      <c r="BV54" s="7">
        <f>BL54+U55</f>
        <v>0</v>
      </c>
      <c r="BW54" s="7">
        <f>BN54+U55</f>
        <v>0</v>
      </c>
      <c r="BX54" s="7">
        <f>BH54+V55</f>
        <v>0</v>
      </c>
      <c r="BY54" s="7">
        <f>BJ54+V55</f>
        <v>0</v>
      </c>
    </row>
    <row r="55" spans="1:40" ht="10.5">
      <c r="A55" s="20"/>
      <c r="B55" s="19"/>
      <c r="C55" s="14">
        <v>1</v>
      </c>
      <c r="D55" s="13" t="str">
        <f>IF(AND(OR($D$13="全体",B54=1),C55=1),"技："&amp;F55&amp;"（"&amp;E55&amp;"＋１）","")</f>
        <v>技：（＋１）</v>
      </c>
      <c r="J55" s="3"/>
      <c r="K55" s="3"/>
      <c r="L55" s="3"/>
      <c r="M55" s="3"/>
      <c r="N55" s="3"/>
      <c r="O55" s="3"/>
      <c r="P55" s="3"/>
      <c r="Q55" s="3"/>
      <c r="R55" s="3"/>
      <c r="X55" s="3"/>
      <c r="Y55" s="3"/>
      <c r="Z55" s="3"/>
      <c r="AA55" s="3"/>
      <c r="AB55" s="3"/>
      <c r="AC55" s="3"/>
      <c r="AD55" s="3"/>
      <c r="AE55" s="3"/>
      <c r="AF55" s="3"/>
      <c r="AG55" s="3"/>
      <c r="AH55" s="3"/>
      <c r="AI55" s="3"/>
      <c r="AJ55" s="3"/>
      <c r="AK55" s="3"/>
      <c r="AL55" s="3"/>
      <c r="AM55" s="3"/>
      <c r="AN55" s="3"/>
    </row>
    <row r="56" spans="10:40" s="10" customFormat="1" ht="6" customHeight="1">
      <c r="J56" s="12"/>
      <c r="K56" s="12"/>
      <c r="L56" s="12"/>
      <c r="M56" s="12"/>
      <c r="N56" s="12"/>
      <c r="O56" s="12"/>
      <c r="P56" s="12"/>
      <c r="Q56" s="12"/>
      <c r="R56" s="12"/>
      <c r="X56" s="12"/>
      <c r="Y56" s="12"/>
      <c r="Z56" s="12"/>
      <c r="AA56" s="12"/>
      <c r="AB56" s="12"/>
      <c r="AC56" s="12"/>
      <c r="AD56" s="12"/>
      <c r="AE56" s="12"/>
      <c r="AF56" s="12"/>
      <c r="AG56" s="12"/>
      <c r="AH56" s="12"/>
      <c r="AI56" s="12"/>
      <c r="AJ56" s="12"/>
      <c r="AK56" s="12"/>
      <c r="AL56" s="12"/>
      <c r="AM56" s="12"/>
      <c r="AN56" s="12"/>
    </row>
    <row r="57" spans="24:58" ht="10.5">
      <c r="X57" s="4">
        <f aca="true" t="shared" si="44" ref="X57:AN57">SUM(X14:X56)</f>
        <v>7</v>
      </c>
      <c r="Y57" s="4">
        <f t="shared" si="44"/>
        <v>7</v>
      </c>
      <c r="Z57" s="4">
        <f t="shared" si="44"/>
        <v>7</v>
      </c>
      <c r="AA57" s="4">
        <f t="shared" si="44"/>
        <v>7</v>
      </c>
      <c r="AB57" s="4">
        <f t="shared" si="44"/>
        <v>7</v>
      </c>
      <c r="AC57" s="4">
        <f t="shared" si="44"/>
        <v>7</v>
      </c>
      <c r="AD57" s="4">
        <f t="shared" si="44"/>
        <v>7</v>
      </c>
      <c r="AE57" s="4">
        <f t="shared" si="44"/>
        <v>7</v>
      </c>
      <c r="AF57" s="4">
        <f t="shared" si="44"/>
        <v>7</v>
      </c>
      <c r="AG57" s="4">
        <f t="shared" si="44"/>
        <v>7</v>
      </c>
      <c r="AH57" s="4">
        <f t="shared" si="44"/>
        <v>7</v>
      </c>
      <c r="AI57" s="4">
        <f t="shared" si="44"/>
        <v>7</v>
      </c>
      <c r="AJ57" s="4">
        <f t="shared" si="44"/>
        <v>7</v>
      </c>
      <c r="AK57" s="4">
        <f t="shared" si="44"/>
        <v>7</v>
      </c>
      <c r="AL57" s="4">
        <f t="shared" si="44"/>
        <v>7</v>
      </c>
      <c r="AM57" s="4">
        <f t="shared" si="44"/>
        <v>7</v>
      </c>
      <c r="AN57" s="4">
        <f t="shared" si="44"/>
        <v>7</v>
      </c>
      <c r="AP57" s="1">
        <f aca="true" t="shared" si="45" ref="AP57:BF57">SUM(AP14:AP56)</f>
        <v>7</v>
      </c>
      <c r="AQ57" s="1">
        <f t="shared" si="45"/>
        <v>7</v>
      </c>
      <c r="AR57" s="1">
        <f t="shared" si="45"/>
        <v>7</v>
      </c>
      <c r="AS57" s="1">
        <f t="shared" si="45"/>
        <v>7</v>
      </c>
      <c r="AT57" s="1">
        <f t="shared" si="45"/>
        <v>7</v>
      </c>
      <c r="AU57" s="1">
        <f t="shared" si="45"/>
        <v>7</v>
      </c>
      <c r="AV57" s="1">
        <f t="shared" si="45"/>
        <v>7</v>
      </c>
      <c r="AW57" s="1">
        <f t="shared" si="45"/>
        <v>7</v>
      </c>
      <c r="AX57" s="1">
        <f t="shared" si="45"/>
        <v>7</v>
      </c>
      <c r="AY57" s="1">
        <f t="shared" si="45"/>
        <v>7</v>
      </c>
      <c r="AZ57" s="1">
        <f t="shared" si="45"/>
        <v>7</v>
      </c>
      <c r="BA57" s="1">
        <f t="shared" si="45"/>
        <v>7</v>
      </c>
      <c r="BB57" s="1">
        <f t="shared" si="45"/>
        <v>7</v>
      </c>
      <c r="BC57" s="1">
        <f t="shared" si="45"/>
        <v>7</v>
      </c>
      <c r="BD57" s="1">
        <f t="shared" si="45"/>
        <v>7</v>
      </c>
      <c r="BE57" s="1">
        <f t="shared" si="45"/>
        <v>7</v>
      </c>
      <c r="BF57" s="1">
        <f t="shared" si="45"/>
        <v>7</v>
      </c>
    </row>
    <row r="58" spans="32:58" ht="10.5">
      <c r="AF58" s="8" t="s">
        <v>49</v>
      </c>
      <c r="AG58" s="1">
        <f>ROUND(LOG(AG57,1.5),0)</f>
        <v>5</v>
      </c>
      <c r="AH58" s="1">
        <f aca="true" t="shared" si="46" ref="AH58:AN58">ROUND(LOG(AH57,1.5),0)</f>
        <v>5</v>
      </c>
      <c r="AI58" s="1">
        <f t="shared" si="46"/>
        <v>5</v>
      </c>
      <c r="AJ58" s="1">
        <f t="shared" si="46"/>
        <v>5</v>
      </c>
      <c r="AK58" s="1">
        <f t="shared" si="46"/>
        <v>5</v>
      </c>
      <c r="AL58" s="1">
        <f t="shared" si="46"/>
        <v>5</v>
      </c>
      <c r="AM58" s="1">
        <f t="shared" si="46"/>
        <v>5</v>
      </c>
      <c r="AN58" s="1">
        <f t="shared" si="46"/>
        <v>5</v>
      </c>
      <c r="AX58" s="8" t="s">
        <v>49</v>
      </c>
      <c r="AY58" s="1">
        <f aca="true" t="shared" si="47" ref="AY58:BF58">ROUND(LOG(AY57,1.5),0)</f>
        <v>5</v>
      </c>
      <c r="AZ58" s="1">
        <f t="shared" si="47"/>
        <v>5</v>
      </c>
      <c r="BA58" s="1">
        <f t="shared" si="47"/>
        <v>5</v>
      </c>
      <c r="BB58" s="1">
        <f t="shared" si="47"/>
        <v>5</v>
      </c>
      <c r="BC58" s="1">
        <f t="shared" si="47"/>
        <v>5</v>
      </c>
      <c r="BD58" s="1">
        <f t="shared" si="47"/>
        <v>5</v>
      </c>
      <c r="BE58" s="1">
        <f t="shared" si="47"/>
        <v>5</v>
      </c>
      <c r="BF58" s="1">
        <f t="shared" si="47"/>
        <v>5</v>
      </c>
    </row>
    <row r="83" ht="10.5">
      <c r="B83" s="1" t="s">
        <v>108</v>
      </c>
    </row>
    <row r="84" spans="1:77" ht="10.5">
      <c r="A84" s="9"/>
      <c r="B84" s="14">
        <v>1</v>
      </c>
      <c r="C84" s="4"/>
      <c r="D84" s="13" t="str">
        <f>IF(OR($D$13="全体",B84=1),H84&amp;"："&amp;I84,"")</f>
        <v>：</v>
      </c>
      <c r="J84" s="3"/>
      <c r="K84" s="3"/>
      <c r="L84" s="3"/>
      <c r="M84" s="3"/>
      <c r="N84" s="3"/>
      <c r="O84" s="3"/>
      <c r="P84" s="3"/>
      <c r="Q84" s="3"/>
      <c r="R84" s="3"/>
      <c r="S84" s="7"/>
      <c r="T84" s="7"/>
      <c r="U84" s="7"/>
      <c r="V84" s="7"/>
      <c r="BH84" s="7">
        <f aca="true" t="shared" si="48" ref="BH84:BP84">J84+J85</f>
        <v>0</v>
      </c>
      <c r="BI84" s="7">
        <f t="shared" si="48"/>
        <v>0</v>
      </c>
      <c r="BJ84" s="7">
        <f t="shared" si="48"/>
        <v>0</v>
      </c>
      <c r="BK84" s="7">
        <f t="shared" si="48"/>
        <v>0</v>
      </c>
      <c r="BL84" s="7">
        <f t="shared" si="48"/>
        <v>0</v>
      </c>
      <c r="BM84" s="7">
        <f t="shared" si="48"/>
        <v>0</v>
      </c>
      <c r="BN84" s="7">
        <f t="shared" si="48"/>
        <v>0</v>
      </c>
      <c r="BO84" s="7">
        <f t="shared" si="48"/>
        <v>0</v>
      </c>
      <c r="BP84" s="7">
        <f t="shared" si="48"/>
        <v>0</v>
      </c>
      <c r="BQ84" s="7" t="s">
        <v>39</v>
      </c>
      <c r="BR84" s="7">
        <f>BH84+S85</f>
        <v>0</v>
      </c>
      <c r="BS84" s="7">
        <f>BI84+S85</f>
        <v>0</v>
      </c>
      <c r="BT84" s="7">
        <f>BN84+T85</f>
        <v>0</v>
      </c>
      <c r="BU84" s="7">
        <f>BO84+T85</f>
        <v>0</v>
      </c>
      <c r="BV84" s="7">
        <f>BL84+U85</f>
        <v>0</v>
      </c>
      <c r="BW84" s="7">
        <f>BN84+U85</f>
        <v>0</v>
      </c>
      <c r="BX84" s="7">
        <f>BH84+V85</f>
        <v>0</v>
      </c>
      <c r="BY84" s="7">
        <f>BJ84+V85</f>
        <v>0</v>
      </c>
    </row>
    <row r="85" spans="1:77" ht="10.5">
      <c r="A85" s="9"/>
      <c r="B85" s="19"/>
      <c r="C85" s="19"/>
      <c r="D85" s="13"/>
      <c r="J85" s="6"/>
      <c r="K85" s="6"/>
      <c r="L85" s="6"/>
      <c r="M85" s="6"/>
      <c r="N85" s="6"/>
      <c r="O85" s="6"/>
      <c r="P85" s="6"/>
      <c r="Q85" s="6"/>
      <c r="R85" s="6"/>
      <c r="S85" s="23"/>
      <c r="T85" s="23"/>
      <c r="U85" s="23"/>
      <c r="V85" s="23"/>
      <c r="BH85" s="7"/>
      <c r="BI85" s="7"/>
      <c r="BJ85" s="7"/>
      <c r="BK85" s="7"/>
      <c r="BL85" s="7"/>
      <c r="BM85" s="7"/>
      <c r="BN85" s="7"/>
      <c r="BO85" s="7"/>
      <c r="BP85" s="7"/>
      <c r="BQ85" s="7"/>
      <c r="BR85" s="7"/>
      <c r="BS85" s="7"/>
      <c r="BT85" s="7"/>
      <c r="BU85" s="7"/>
      <c r="BV85" s="7"/>
      <c r="BW85" s="7"/>
      <c r="BX85" s="7"/>
      <c r="BY85" s="7"/>
    </row>
    <row r="86" spans="1:77" ht="10.5">
      <c r="A86" s="9"/>
      <c r="B86" s="19"/>
      <c r="C86" s="19"/>
      <c r="D86" s="13" t="str">
        <f>IF(OR($D$13="全体",B84=1),F86&amp;"："&amp;E86&amp;"："&amp;G86&amp;"："&amp;H86&amp;"："&amp;I86,"")</f>
        <v>：：：：</v>
      </c>
      <c r="G86" s="2"/>
      <c r="J86" s="3"/>
      <c r="K86" s="3"/>
      <c r="L86" s="3"/>
      <c r="M86" s="3"/>
      <c r="N86" s="3"/>
      <c r="O86" s="3"/>
      <c r="P86" s="3"/>
      <c r="Q86" s="3"/>
      <c r="R86" s="3"/>
      <c r="S86" s="7"/>
      <c r="T86" s="7"/>
      <c r="U86" s="7"/>
      <c r="V86" s="7"/>
      <c r="BH86" s="7">
        <f aca="true" t="shared" si="49" ref="BH86:BP86">J86+J87</f>
        <v>0</v>
      </c>
      <c r="BI86" s="7">
        <f t="shared" si="49"/>
        <v>0</v>
      </c>
      <c r="BJ86" s="7">
        <f t="shared" si="49"/>
        <v>0</v>
      </c>
      <c r="BK86" s="7">
        <f t="shared" si="49"/>
        <v>0</v>
      </c>
      <c r="BL86" s="7">
        <f t="shared" si="49"/>
        <v>0</v>
      </c>
      <c r="BM86" s="7">
        <f t="shared" si="49"/>
        <v>0</v>
      </c>
      <c r="BN86" s="7">
        <f t="shared" si="49"/>
        <v>0</v>
      </c>
      <c r="BO86" s="7">
        <f t="shared" si="49"/>
        <v>0</v>
      </c>
      <c r="BP86" s="7">
        <f t="shared" si="49"/>
        <v>0</v>
      </c>
      <c r="BQ86" s="7" t="s">
        <v>40</v>
      </c>
      <c r="BR86" s="7">
        <f>BH86+S87</f>
        <v>0</v>
      </c>
      <c r="BS86" s="7">
        <f>BI86+S87</f>
        <v>0</v>
      </c>
      <c r="BT86" s="7">
        <f>BN86+T87</f>
        <v>0</v>
      </c>
      <c r="BU86" s="7">
        <f>BO86+T87</f>
        <v>0</v>
      </c>
      <c r="BV86" s="7">
        <f>BL86+U87</f>
        <v>0</v>
      </c>
      <c r="BW86" s="7">
        <f>BN86+U87</f>
        <v>0</v>
      </c>
      <c r="BX86" s="7">
        <f>BH86+V87</f>
        <v>0</v>
      </c>
      <c r="BY86" s="7">
        <f>BJ86+V87</f>
        <v>0</v>
      </c>
    </row>
    <row r="87" spans="1:77" ht="10.5">
      <c r="A87" s="9"/>
      <c r="B87" s="19"/>
      <c r="C87" s="14">
        <v>1</v>
      </c>
      <c r="D87" s="13" t="str">
        <f>IF(AND(OR($D$13="全体",B84=1),C87=1),"技："&amp;F87&amp;"（"&amp;E87&amp;"＋１）","")</f>
        <v>技：（＋１）</v>
      </c>
      <c r="J87" s="6"/>
      <c r="K87" s="6"/>
      <c r="L87" s="6"/>
      <c r="M87" s="6"/>
      <c r="N87" s="6"/>
      <c r="O87" s="6"/>
      <c r="P87" s="6"/>
      <c r="Q87" s="6"/>
      <c r="R87" s="6"/>
      <c r="S87" s="23"/>
      <c r="T87" s="23"/>
      <c r="U87" s="23"/>
      <c r="V87" s="23"/>
      <c r="BH87" s="7"/>
      <c r="BI87" s="7"/>
      <c r="BJ87" s="7"/>
      <c r="BK87" s="7"/>
      <c r="BL87" s="7"/>
      <c r="BM87" s="7"/>
      <c r="BN87" s="7"/>
      <c r="BO87" s="7"/>
      <c r="BP87" s="7"/>
      <c r="BQ87" s="7"/>
      <c r="BR87" s="7"/>
      <c r="BS87" s="7"/>
      <c r="BT87" s="7"/>
      <c r="BU87" s="7"/>
      <c r="BV87" s="7"/>
      <c r="BW87" s="7"/>
      <c r="BX87" s="7"/>
      <c r="BY87" s="7"/>
    </row>
    <row r="88" spans="1:77" ht="10.5">
      <c r="A88" s="9"/>
      <c r="B88" s="19"/>
      <c r="C88" s="19"/>
      <c r="D88" s="13" t="str">
        <f>IF(OR($D$13="全体",B84=1),F88&amp;"："&amp;E88&amp;"："&amp;G88&amp;"："&amp;H88&amp;"："&amp;I88,"")</f>
        <v>：：：：</v>
      </c>
      <c r="J88" s="3"/>
      <c r="K88" s="4"/>
      <c r="L88" s="4"/>
      <c r="M88" s="4"/>
      <c r="N88" s="4"/>
      <c r="O88" s="4"/>
      <c r="P88" s="4"/>
      <c r="Q88" s="4"/>
      <c r="R88" s="3"/>
      <c r="S88" s="7"/>
      <c r="T88" s="7"/>
      <c r="U88" s="7"/>
      <c r="V88" s="7"/>
      <c r="BH88" s="7">
        <f aca="true" t="shared" si="50" ref="BH88:BP88">J88+J89</f>
        <v>0</v>
      </c>
      <c r="BI88" s="7">
        <f t="shared" si="50"/>
        <v>0</v>
      </c>
      <c r="BJ88" s="7">
        <f t="shared" si="50"/>
        <v>0</v>
      </c>
      <c r="BK88" s="7">
        <f t="shared" si="50"/>
        <v>0</v>
      </c>
      <c r="BL88" s="7">
        <f t="shared" si="50"/>
        <v>0</v>
      </c>
      <c r="BM88" s="7">
        <f t="shared" si="50"/>
        <v>0</v>
      </c>
      <c r="BN88" s="7">
        <f t="shared" si="50"/>
        <v>0</v>
      </c>
      <c r="BO88" s="7">
        <f t="shared" si="50"/>
        <v>0</v>
      </c>
      <c r="BP88" s="7">
        <f t="shared" si="50"/>
        <v>0</v>
      </c>
      <c r="BQ88" s="7" t="s">
        <v>41</v>
      </c>
      <c r="BR88" s="7">
        <f>BH88+S89</f>
        <v>0</v>
      </c>
      <c r="BS88" s="7">
        <f>BI88+S89</f>
        <v>0</v>
      </c>
      <c r="BT88" s="7">
        <f>BN88+T89</f>
        <v>0</v>
      </c>
      <c r="BU88" s="7">
        <f>BO88+T89</f>
        <v>0</v>
      </c>
      <c r="BV88" s="7">
        <f>BL88+U89</f>
        <v>0</v>
      </c>
      <c r="BW88" s="7">
        <f>BN88+U89</f>
        <v>0</v>
      </c>
      <c r="BX88" s="7">
        <f>BH88+V89</f>
        <v>0</v>
      </c>
      <c r="BY88" s="7">
        <f>BJ88+V89</f>
        <v>0</v>
      </c>
    </row>
    <row r="89" spans="1:77" ht="10.5">
      <c r="A89" s="9"/>
      <c r="B89" s="19"/>
      <c r="C89" s="14">
        <v>1</v>
      </c>
      <c r="D89" s="13" t="str">
        <f>IF(AND(OR($D$13="全体",B84=1),C89=1),"技："&amp;F89&amp;"（"&amp;E89&amp;"＋１）","")</f>
        <v>技：（＋１）</v>
      </c>
      <c r="J89" s="6"/>
      <c r="K89" s="6"/>
      <c r="L89" s="6"/>
      <c r="M89" s="6"/>
      <c r="N89" s="6"/>
      <c r="O89" s="6"/>
      <c r="P89" s="6"/>
      <c r="Q89" s="6"/>
      <c r="R89" s="6"/>
      <c r="S89" s="23"/>
      <c r="T89" s="23"/>
      <c r="U89" s="23"/>
      <c r="V89" s="23"/>
      <c r="BH89" s="7"/>
      <c r="BI89" s="7"/>
      <c r="BJ89" s="7"/>
      <c r="BK89" s="7"/>
      <c r="BL89" s="7"/>
      <c r="BM89" s="7"/>
      <c r="BN89" s="7"/>
      <c r="BO89" s="7"/>
      <c r="BP89" s="7"/>
      <c r="BQ89" s="7"/>
      <c r="BR89" s="7"/>
      <c r="BS89" s="7"/>
      <c r="BT89" s="7"/>
      <c r="BU89" s="7"/>
      <c r="BV89" s="7"/>
      <c r="BW89" s="7"/>
      <c r="BX89" s="7"/>
      <c r="BY89" s="7"/>
    </row>
    <row r="90" spans="1:77" ht="10.5">
      <c r="A90" s="9"/>
      <c r="B90" s="19"/>
      <c r="C90" s="19"/>
      <c r="D90" s="13" t="str">
        <f>IF(OR($D$13="全体",B84=1),F90&amp;"："&amp;E90&amp;"："&amp;G90&amp;"："&amp;H90&amp;"："&amp;I90,"")</f>
        <v>：：：：</v>
      </c>
      <c r="J90" s="3"/>
      <c r="K90" s="4"/>
      <c r="L90" s="4"/>
      <c r="M90" s="4"/>
      <c r="N90" s="4"/>
      <c r="O90" s="4"/>
      <c r="P90" s="4"/>
      <c r="Q90" s="4"/>
      <c r="R90" s="3"/>
      <c r="S90" s="7"/>
      <c r="T90" s="7"/>
      <c r="U90" s="7"/>
      <c r="V90" s="7"/>
      <c r="X90" s="3"/>
      <c r="Y90" s="3"/>
      <c r="Z90" s="3"/>
      <c r="AA90" s="3"/>
      <c r="AB90" s="3"/>
      <c r="AC90" s="3"/>
      <c r="AD90" s="3"/>
      <c r="AE90" s="3"/>
      <c r="AF90" s="3"/>
      <c r="AG90" s="3"/>
      <c r="BH90" s="7">
        <f aca="true" t="shared" si="51" ref="BH90:BP90">J90+J91</f>
        <v>0</v>
      </c>
      <c r="BI90" s="7">
        <f t="shared" si="51"/>
        <v>0</v>
      </c>
      <c r="BJ90" s="7">
        <f t="shared" si="51"/>
        <v>0</v>
      </c>
      <c r="BK90" s="7">
        <f t="shared" si="51"/>
        <v>0</v>
      </c>
      <c r="BL90" s="7">
        <f t="shared" si="51"/>
        <v>0</v>
      </c>
      <c r="BM90" s="7">
        <f t="shared" si="51"/>
        <v>0</v>
      </c>
      <c r="BN90" s="7">
        <f t="shared" si="51"/>
        <v>0</v>
      </c>
      <c r="BO90" s="7">
        <f t="shared" si="51"/>
        <v>0</v>
      </c>
      <c r="BP90" s="7">
        <f t="shared" si="51"/>
        <v>0</v>
      </c>
      <c r="BQ90" s="7" t="s">
        <v>42</v>
      </c>
      <c r="BR90" s="7">
        <f>BH90+S91</f>
        <v>0</v>
      </c>
      <c r="BS90" s="7">
        <f>BI90+S91</f>
        <v>0</v>
      </c>
      <c r="BT90" s="7">
        <f>BN90+T91</f>
        <v>0</v>
      </c>
      <c r="BU90" s="7">
        <f>BO90+T91</f>
        <v>0</v>
      </c>
      <c r="BV90" s="7">
        <f>BL90+U91</f>
        <v>0</v>
      </c>
      <c r="BW90" s="7">
        <f>BN90+U91</f>
        <v>0</v>
      </c>
      <c r="BX90" s="7">
        <f>BH90+V91</f>
        <v>0</v>
      </c>
      <c r="BY90" s="7">
        <f>BJ90+V91</f>
        <v>0</v>
      </c>
    </row>
    <row r="91" spans="1:77" ht="10.5">
      <c r="A91" s="9"/>
      <c r="B91" s="19"/>
      <c r="C91" s="14">
        <v>1</v>
      </c>
      <c r="D91" s="13" t="str">
        <f>IF(AND(OR($D$13="全体",B84=1),C91=1),"技："&amp;F91&amp;"（"&amp;E91&amp;"＋１）","")</f>
        <v>技：（＋１）</v>
      </c>
      <c r="J91" s="6"/>
      <c r="K91" s="6"/>
      <c r="L91" s="6"/>
      <c r="M91" s="6"/>
      <c r="N91" s="6"/>
      <c r="O91" s="6"/>
      <c r="P91" s="6"/>
      <c r="Q91" s="6"/>
      <c r="R91" s="6"/>
      <c r="S91" s="23"/>
      <c r="T91" s="23"/>
      <c r="U91" s="23"/>
      <c r="V91" s="23"/>
      <c r="X91" s="3"/>
      <c r="Y91" s="3"/>
      <c r="Z91" s="3"/>
      <c r="AA91" s="3"/>
      <c r="AB91" s="3"/>
      <c r="AC91" s="3"/>
      <c r="AD91" s="3"/>
      <c r="AE91" s="3"/>
      <c r="AF91" s="3"/>
      <c r="AG91" s="3"/>
      <c r="AH91" s="3"/>
      <c r="AI91" s="3"/>
      <c r="AJ91" s="3"/>
      <c r="AK91" s="3"/>
      <c r="AL91" s="3"/>
      <c r="AM91" s="3"/>
      <c r="AN91" s="3"/>
      <c r="BH91" s="7"/>
      <c r="BI91" s="7"/>
      <c r="BJ91" s="7"/>
      <c r="BK91" s="7"/>
      <c r="BL91" s="7"/>
      <c r="BM91" s="7"/>
      <c r="BN91" s="7"/>
      <c r="BO91" s="7"/>
      <c r="BP91" s="7"/>
      <c r="BQ91" s="7" t="s">
        <v>43</v>
      </c>
      <c r="BR91" s="7">
        <f aca="true" t="shared" si="52" ref="BR91:BY91">MAX(BR86,BR88,BR90)</f>
        <v>0</v>
      </c>
      <c r="BS91" s="7">
        <f t="shared" si="52"/>
        <v>0</v>
      </c>
      <c r="BT91" s="7">
        <f t="shared" si="52"/>
        <v>0</v>
      </c>
      <c r="BU91" s="7">
        <f t="shared" si="52"/>
        <v>0</v>
      </c>
      <c r="BV91" s="7">
        <f t="shared" si="52"/>
        <v>0</v>
      </c>
      <c r="BW91" s="7">
        <f t="shared" si="52"/>
        <v>0</v>
      </c>
      <c r="BX91" s="7">
        <f t="shared" si="52"/>
        <v>0</v>
      </c>
      <c r="BY91" s="7">
        <f t="shared" si="52"/>
        <v>0</v>
      </c>
    </row>
    <row r="92" spans="1:77" ht="10.5">
      <c r="A92" s="9"/>
      <c r="B92" s="19"/>
      <c r="C92" s="19"/>
      <c r="J92" s="4">
        <f>BH84</f>
        <v>0</v>
      </c>
      <c r="K92" s="4">
        <f>BI84</f>
        <v>0</v>
      </c>
      <c r="L92" s="4">
        <f>BJ84</f>
        <v>0</v>
      </c>
      <c r="M92" s="4">
        <f>BK84</f>
        <v>0</v>
      </c>
      <c r="N92" s="4">
        <f>BL84</f>
        <v>0</v>
      </c>
      <c r="O92" s="4">
        <f>BM84+BM92</f>
        <v>0</v>
      </c>
      <c r="P92" s="4">
        <f>BN84+BN92</f>
        <v>0</v>
      </c>
      <c r="Q92" s="4">
        <f>BO84+BO92</f>
        <v>0</v>
      </c>
      <c r="R92" s="4">
        <f>BP84+BP92</f>
        <v>0</v>
      </c>
      <c r="S92" s="1">
        <f>ROUND((BR92+BS92)/2,0)</f>
        <v>0</v>
      </c>
      <c r="T92" s="1">
        <f>ROUND((BT92+BU92)/2,0)</f>
        <v>0</v>
      </c>
      <c r="U92" s="1">
        <f>ROUND((BV92+BW92)/2,0)</f>
        <v>0</v>
      </c>
      <c r="V92" s="1">
        <f>ROUND((BX92+BY92)/2,0)</f>
        <v>0</v>
      </c>
      <c r="X92" s="3">
        <f aca="true" t="shared" si="53" ref="X92:AF92">ROUND(POWER(1.5,J92),1)</f>
        <v>1</v>
      </c>
      <c r="Y92" s="3">
        <f t="shared" si="53"/>
        <v>1</v>
      </c>
      <c r="Z92" s="3">
        <f t="shared" si="53"/>
        <v>1</v>
      </c>
      <c r="AA92" s="3">
        <f t="shared" si="53"/>
        <v>1</v>
      </c>
      <c r="AB92" s="3">
        <f t="shared" si="53"/>
        <v>1</v>
      </c>
      <c r="AC92" s="3">
        <f t="shared" si="53"/>
        <v>1</v>
      </c>
      <c r="AD92" s="3">
        <f t="shared" si="53"/>
        <v>1</v>
      </c>
      <c r="AE92" s="3">
        <f t="shared" si="53"/>
        <v>1</v>
      </c>
      <c r="AF92" s="3">
        <f t="shared" si="53"/>
        <v>1</v>
      </c>
      <c r="AG92" s="3">
        <f aca="true" t="shared" si="54" ref="AG92:AN92">ROUND(POWER(1.5,BR92),1)</f>
        <v>1</v>
      </c>
      <c r="AH92" s="3">
        <f t="shared" si="54"/>
        <v>1</v>
      </c>
      <c r="AI92" s="3">
        <f t="shared" si="54"/>
        <v>1</v>
      </c>
      <c r="AJ92" s="3">
        <f t="shared" si="54"/>
        <v>1</v>
      </c>
      <c r="AK92" s="3">
        <f t="shared" si="54"/>
        <v>1</v>
      </c>
      <c r="AL92" s="3">
        <f t="shared" si="54"/>
        <v>1</v>
      </c>
      <c r="AM92" s="3">
        <f t="shared" si="54"/>
        <v>1</v>
      </c>
      <c r="AN92" s="3">
        <f t="shared" si="54"/>
        <v>1</v>
      </c>
      <c r="AP92" s="1">
        <f aca="true" t="shared" si="55" ref="AP92:BF92">IF($B84=1,X92,0)</f>
        <v>1</v>
      </c>
      <c r="AQ92" s="1">
        <f t="shared" si="55"/>
        <v>1</v>
      </c>
      <c r="AR92" s="1">
        <f t="shared" si="55"/>
        <v>1</v>
      </c>
      <c r="AS92" s="1">
        <f t="shared" si="55"/>
        <v>1</v>
      </c>
      <c r="AT92" s="1">
        <f t="shared" si="55"/>
        <v>1</v>
      </c>
      <c r="AU92" s="1">
        <f t="shared" si="55"/>
        <v>1</v>
      </c>
      <c r="AV92" s="1">
        <f t="shared" si="55"/>
        <v>1</v>
      </c>
      <c r="AW92" s="1">
        <f t="shared" si="55"/>
        <v>1</v>
      </c>
      <c r="AX92" s="1">
        <f t="shared" si="55"/>
        <v>1</v>
      </c>
      <c r="AY92" s="1">
        <f t="shared" si="55"/>
        <v>1</v>
      </c>
      <c r="AZ92" s="1">
        <f t="shared" si="55"/>
        <v>1</v>
      </c>
      <c r="BA92" s="1">
        <f t="shared" si="55"/>
        <v>1</v>
      </c>
      <c r="BB92" s="1">
        <f t="shared" si="55"/>
        <v>1</v>
      </c>
      <c r="BC92" s="1">
        <f t="shared" si="55"/>
        <v>1</v>
      </c>
      <c r="BD92" s="1">
        <f t="shared" si="55"/>
        <v>1</v>
      </c>
      <c r="BE92" s="1">
        <f t="shared" si="55"/>
        <v>1</v>
      </c>
      <c r="BF92" s="1">
        <f t="shared" si="55"/>
        <v>1</v>
      </c>
      <c r="BH92" s="7"/>
      <c r="BI92" s="7"/>
      <c r="BJ92" s="7"/>
      <c r="BK92" s="7"/>
      <c r="BL92" s="7" t="s">
        <v>43</v>
      </c>
      <c r="BM92" s="7">
        <f>MAX(BM86,BM88,BM90)</f>
        <v>0</v>
      </c>
      <c r="BN92" s="7">
        <f>MAX(BN86,BN88,BN90)</f>
        <v>0</v>
      </c>
      <c r="BO92" s="7">
        <f>MAX(BO86,BO88,BO90)</f>
        <v>0</v>
      </c>
      <c r="BP92" s="7">
        <f>MAX(BP86,BP88,BP90)</f>
        <v>0</v>
      </c>
      <c r="BQ92" s="7" t="s">
        <v>44</v>
      </c>
      <c r="BR92" s="7">
        <f>BR84</f>
        <v>0</v>
      </c>
      <c r="BS92" s="7">
        <f>BS84</f>
        <v>0</v>
      </c>
      <c r="BT92" s="7">
        <f>BT84+BT91</f>
        <v>0</v>
      </c>
      <c r="BU92" s="7">
        <f>BU84+BU91</f>
        <v>0</v>
      </c>
      <c r="BV92" s="7">
        <f>BV84</f>
        <v>0</v>
      </c>
      <c r="BW92" s="7">
        <f>BW84+BW91</f>
        <v>0</v>
      </c>
      <c r="BX92" s="7">
        <f>BX84</f>
        <v>0</v>
      </c>
      <c r="BY92" s="7">
        <f>BY84</f>
        <v>0</v>
      </c>
    </row>
    <row r="93" spans="1:77" ht="10.5">
      <c r="A93" s="19"/>
      <c r="B93" s="19"/>
      <c r="C93" s="19"/>
      <c r="J93" s="4"/>
      <c r="K93" s="4"/>
      <c r="L93" s="4"/>
      <c r="M93" s="4"/>
      <c r="N93" s="4"/>
      <c r="O93" s="4"/>
      <c r="P93" s="4"/>
      <c r="Q93" s="4"/>
      <c r="R93" s="4"/>
      <c r="X93" s="3"/>
      <c r="Y93" s="3"/>
      <c r="Z93" s="3"/>
      <c r="AA93" s="3"/>
      <c r="AB93" s="3"/>
      <c r="AC93" s="3"/>
      <c r="AD93" s="3"/>
      <c r="AE93" s="3"/>
      <c r="AF93" s="3"/>
      <c r="AG93" s="3"/>
      <c r="AH93" s="3"/>
      <c r="AI93" s="3"/>
      <c r="AJ93" s="3"/>
      <c r="AK93" s="3"/>
      <c r="AL93" s="3"/>
      <c r="AM93" s="3"/>
      <c r="AN93" s="3"/>
      <c r="BH93" s="7"/>
      <c r="BI93" s="7"/>
      <c r="BJ93" s="7"/>
      <c r="BK93" s="7"/>
      <c r="BL93" s="7"/>
      <c r="BM93" s="7"/>
      <c r="BN93" s="7"/>
      <c r="BO93" s="7"/>
      <c r="BP93" s="7"/>
      <c r="BQ93" s="7"/>
      <c r="BR93" s="7"/>
      <c r="BS93" s="7"/>
      <c r="BT93" s="7"/>
      <c r="BU93" s="7"/>
      <c r="BV93" s="7"/>
      <c r="BW93" s="7"/>
      <c r="BX93" s="7"/>
      <c r="BY93" s="7"/>
    </row>
    <row r="94" ht="10.5">
      <c r="B94" s="1" t="s">
        <v>109</v>
      </c>
    </row>
    <row r="95" spans="1:77" ht="10.5">
      <c r="A95" s="20"/>
      <c r="B95" s="14">
        <v>1</v>
      </c>
      <c r="C95" s="4"/>
      <c r="D95" s="13" t="str">
        <f>IF(OR($D$13="全体",B95=1),F95&amp;"："&amp;E95&amp;"："&amp;G95&amp;"："&amp;H95&amp;"："&amp;I95,"")</f>
        <v>：：：：</v>
      </c>
      <c r="J95" s="3"/>
      <c r="K95" s="3"/>
      <c r="L95" s="3"/>
      <c r="M95" s="3"/>
      <c r="N95" s="3"/>
      <c r="O95" s="3"/>
      <c r="P95" s="3"/>
      <c r="Q95" s="3"/>
      <c r="R95" s="3"/>
      <c r="X95" s="3">
        <f aca="true" t="shared" si="56" ref="X95:AF95">ROUND(POWER(1.5,BH95),1)</f>
        <v>1</v>
      </c>
      <c r="Y95" s="3">
        <f t="shared" si="56"/>
        <v>1</v>
      </c>
      <c r="Z95" s="3">
        <f t="shared" si="56"/>
        <v>1</v>
      </c>
      <c r="AA95" s="3">
        <f t="shared" si="56"/>
        <v>1</v>
      </c>
      <c r="AB95" s="3">
        <f t="shared" si="56"/>
        <v>1</v>
      </c>
      <c r="AC95" s="3">
        <f t="shared" si="56"/>
        <v>1</v>
      </c>
      <c r="AD95" s="3">
        <f t="shared" si="56"/>
        <v>1</v>
      </c>
      <c r="AE95" s="3">
        <f t="shared" si="56"/>
        <v>1</v>
      </c>
      <c r="AF95" s="3">
        <f t="shared" si="56"/>
        <v>1</v>
      </c>
      <c r="AG95" s="3">
        <f aca="true" t="shared" si="57" ref="AG95:AN95">ROUND(POWER(1.5,BR95),1)</f>
        <v>1</v>
      </c>
      <c r="AH95" s="3">
        <f t="shared" si="57"/>
        <v>1</v>
      </c>
      <c r="AI95" s="3">
        <f t="shared" si="57"/>
        <v>1</v>
      </c>
      <c r="AJ95" s="3">
        <f t="shared" si="57"/>
        <v>1</v>
      </c>
      <c r="AK95" s="3">
        <f t="shared" si="57"/>
        <v>1</v>
      </c>
      <c r="AL95" s="3">
        <f t="shared" si="57"/>
        <v>1</v>
      </c>
      <c r="AM95" s="3">
        <f t="shared" si="57"/>
        <v>1</v>
      </c>
      <c r="AN95" s="3">
        <f t="shared" si="57"/>
        <v>1</v>
      </c>
      <c r="AP95" s="1">
        <f aca="true" t="shared" si="58" ref="AP95:BF95">IF($B95=1,X95,0)</f>
        <v>1</v>
      </c>
      <c r="AQ95" s="1">
        <f t="shared" si="58"/>
        <v>1</v>
      </c>
      <c r="AR95" s="1">
        <f t="shared" si="58"/>
        <v>1</v>
      </c>
      <c r="AS95" s="1">
        <f t="shared" si="58"/>
        <v>1</v>
      </c>
      <c r="AT95" s="1">
        <f t="shared" si="58"/>
        <v>1</v>
      </c>
      <c r="AU95" s="1">
        <f t="shared" si="58"/>
        <v>1</v>
      </c>
      <c r="AV95" s="1">
        <f t="shared" si="58"/>
        <v>1</v>
      </c>
      <c r="AW95" s="1">
        <f t="shared" si="58"/>
        <v>1</v>
      </c>
      <c r="AX95" s="1">
        <f t="shared" si="58"/>
        <v>1</v>
      </c>
      <c r="AY95" s="1">
        <f t="shared" si="58"/>
        <v>1</v>
      </c>
      <c r="AZ95" s="1">
        <f t="shared" si="58"/>
        <v>1</v>
      </c>
      <c r="BA95" s="1">
        <f t="shared" si="58"/>
        <v>1</v>
      </c>
      <c r="BB95" s="1">
        <f t="shared" si="58"/>
        <v>1</v>
      </c>
      <c r="BC95" s="1">
        <f t="shared" si="58"/>
        <v>1</v>
      </c>
      <c r="BD95" s="1">
        <f t="shared" si="58"/>
        <v>1</v>
      </c>
      <c r="BE95" s="1">
        <f t="shared" si="58"/>
        <v>1</v>
      </c>
      <c r="BF95" s="1">
        <f t="shared" si="58"/>
        <v>1</v>
      </c>
      <c r="BH95" s="7">
        <f aca="true" t="shared" si="59" ref="BH95:BP95">J95+J96</f>
        <v>0</v>
      </c>
      <c r="BI95" s="7">
        <f t="shared" si="59"/>
        <v>0</v>
      </c>
      <c r="BJ95" s="7">
        <f t="shared" si="59"/>
        <v>0</v>
      </c>
      <c r="BK95" s="7">
        <f t="shared" si="59"/>
        <v>0</v>
      </c>
      <c r="BL95" s="7">
        <f t="shared" si="59"/>
        <v>0</v>
      </c>
      <c r="BM95" s="7">
        <f t="shared" si="59"/>
        <v>0</v>
      </c>
      <c r="BN95" s="7">
        <f t="shared" si="59"/>
        <v>0</v>
      </c>
      <c r="BO95" s="7">
        <f t="shared" si="59"/>
        <v>0</v>
      </c>
      <c r="BP95" s="7">
        <f t="shared" si="59"/>
        <v>0</v>
      </c>
      <c r="BR95" s="7">
        <f>BH95+S96</f>
        <v>0</v>
      </c>
      <c r="BS95" s="7">
        <f>BI95+S96</f>
        <v>0</v>
      </c>
      <c r="BT95" s="7">
        <f>BN95+T96</f>
        <v>0</v>
      </c>
      <c r="BU95" s="7">
        <f>BO95+T96</f>
        <v>0</v>
      </c>
      <c r="BV95" s="7">
        <f>BL95+U96</f>
        <v>0</v>
      </c>
      <c r="BW95" s="7">
        <f>BN95+U96</f>
        <v>0</v>
      </c>
      <c r="BX95" s="7">
        <f>BH95+V96</f>
        <v>0</v>
      </c>
      <c r="BY95" s="7">
        <f>BJ95+V96</f>
        <v>0</v>
      </c>
    </row>
    <row r="96" spans="1:40" ht="10.5">
      <c r="A96" s="20"/>
      <c r="B96" s="19"/>
      <c r="C96" s="14">
        <v>1</v>
      </c>
      <c r="D96" s="13" t="str">
        <f>IF(AND(OR($D$13="全体",B95=1),C96=1),"技："&amp;F96&amp;"（"&amp;E96&amp;"＋１）","")</f>
        <v>技：（＋１）</v>
      </c>
      <c r="J96" s="3"/>
      <c r="K96" s="3"/>
      <c r="L96" s="3"/>
      <c r="M96" s="3"/>
      <c r="N96" s="3"/>
      <c r="O96" s="3"/>
      <c r="P96" s="3"/>
      <c r="Q96" s="3"/>
      <c r="R96" s="3"/>
      <c r="X96" s="3"/>
      <c r="Y96" s="3"/>
      <c r="Z96" s="3"/>
      <c r="AA96" s="3"/>
      <c r="AB96" s="3"/>
      <c r="AC96" s="3"/>
      <c r="AD96" s="3"/>
      <c r="AE96" s="3"/>
      <c r="AF96" s="3"/>
      <c r="AG96" s="3"/>
      <c r="AH96" s="3"/>
      <c r="AI96" s="3"/>
      <c r="AJ96" s="3"/>
      <c r="AK96" s="3"/>
      <c r="AL96" s="3"/>
      <c r="AM96" s="3"/>
      <c r="AN96" s="3"/>
    </row>
  </sheetData>
  <dataValidations count="2">
    <dataValidation type="list" allowBlank="1" showInputMessage="1" showErrorMessage="1" sqref="C35 C25 C15 C84">
      <formula1>"1, "</formula1>
    </dataValidation>
    <dataValidation type="list" allowBlank="1" showInputMessage="1" showErrorMessage="1" sqref="D13">
      <formula1>"全体,フラグON"</formula1>
    </dataValidation>
  </dataValidations>
  <printOptions/>
  <pageMargins left="0.75" right="0.75" top="1" bottom="1"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BY32"/>
  <sheetViews>
    <sheetView workbookViewId="0" topLeftCell="A1">
      <pane ySplit="13" topLeftCell="BM14" activePane="bottomLeft" state="frozen"/>
      <selection pane="topLeft" activeCell="A1" sqref="A1"/>
      <selection pane="bottomLeft" activeCell="B27" sqref="B27"/>
    </sheetView>
  </sheetViews>
  <sheetFormatPr defaultColWidth="9.00390625" defaultRowHeight="13.5"/>
  <cols>
    <col min="1" max="1" width="1.12109375" style="1" customWidth="1"/>
    <col min="2" max="3" width="3.125" style="1" customWidth="1"/>
    <col min="4" max="4" width="5.875" style="1" customWidth="1"/>
    <col min="5" max="5" width="6.75390625" style="1" customWidth="1"/>
    <col min="6" max="6" width="6.125" style="1" bestFit="1" customWidth="1"/>
    <col min="7" max="7" width="4.25390625" style="1" bestFit="1" customWidth="1"/>
    <col min="8" max="8" width="5.625" style="1" bestFit="1" customWidth="1"/>
    <col min="9" max="9" width="15.875" style="1" bestFit="1" customWidth="1"/>
    <col min="10" max="22" width="5.00390625" style="1" customWidth="1"/>
    <col min="23" max="23" width="0.875" style="10" customWidth="1"/>
    <col min="24" max="32" width="3.625" style="1" customWidth="1"/>
    <col min="33" max="40" width="3.50390625" style="1" customWidth="1"/>
    <col min="41" max="41" width="0.74609375" style="10" customWidth="1"/>
    <col min="42" max="47" width="3.375" style="1" customWidth="1"/>
    <col min="48" max="50" width="3.25390625" style="1" customWidth="1"/>
    <col min="51" max="58" width="3.125" style="1" customWidth="1"/>
    <col min="59" max="59" width="0.875" style="10" customWidth="1"/>
    <col min="60" max="68" width="3.375" style="1" customWidth="1"/>
    <col min="69" max="77" width="2.75390625" style="1" customWidth="1"/>
    <col min="78" max="16384" width="9.00390625" style="1" customWidth="1"/>
  </cols>
  <sheetData>
    <row r="1" spans="10:25" ht="10.5">
      <c r="J1" s="5" t="s">
        <v>1</v>
      </c>
      <c r="K1" s="5" t="s">
        <v>2</v>
      </c>
      <c r="L1" s="5" t="s">
        <v>3</v>
      </c>
      <c r="M1" s="5" t="s">
        <v>4</v>
      </c>
      <c r="N1" s="5" t="s">
        <v>5</v>
      </c>
      <c r="O1" s="5" t="s">
        <v>6</v>
      </c>
      <c r="P1" s="5" t="s">
        <v>7</v>
      </c>
      <c r="Q1" s="5" t="s">
        <v>8</v>
      </c>
      <c r="R1" s="5" t="s">
        <v>9</v>
      </c>
      <c r="S1" s="5" t="s">
        <v>11</v>
      </c>
      <c r="T1" s="5" t="s">
        <v>12</v>
      </c>
      <c r="U1" s="5" t="s">
        <v>13</v>
      </c>
      <c r="V1" s="5" t="s">
        <v>14</v>
      </c>
      <c r="W1" s="12"/>
      <c r="Y1" s="1" t="s">
        <v>46</v>
      </c>
    </row>
    <row r="2" spans="4:29" ht="10.5">
      <c r="D2" s="21" t="s">
        <v>70</v>
      </c>
      <c r="E2" s="22"/>
      <c r="F2" s="22"/>
      <c r="I2" s="21" t="s">
        <v>70</v>
      </c>
      <c r="J2" s="6"/>
      <c r="K2" s="6"/>
      <c r="L2" s="6"/>
      <c r="M2" s="6"/>
      <c r="N2" s="6"/>
      <c r="O2" s="6"/>
      <c r="P2" s="6"/>
      <c r="Q2" s="6"/>
      <c r="R2" s="6"/>
      <c r="S2" s="6"/>
      <c r="T2" s="6"/>
      <c r="U2" s="6"/>
      <c r="V2" s="6"/>
      <c r="W2" s="12"/>
      <c r="Y2" s="1" t="s">
        <v>94</v>
      </c>
      <c r="AA2" s="1" t="s">
        <v>95</v>
      </c>
      <c r="AC2" s="1" t="s">
        <v>33</v>
      </c>
    </row>
    <row r="3" spans="4:29" ht="10.5">
      <c r="D3" s="21" t="s">
        <v>106</v>
      </c>
      <c r="E3" s="22"/>
      <c r="F3" s="22"/>
      <c r="I3" s="8" t="s">
        <v>74</v>
      </c>
      <c r="J3" s="5">
        <f aca="true" t="shared" si="0" ref="J3:R3">ROUND(LOG(X31,1.5),0)</f>
        <v>6</v>
      </c>
      <c r="K3" s="5">
        <f t="shared" si="0"/>
        <v>8</v>
      </c>
      <c r="L3" s="5">
        <f t="shared" si="0"/>
        <v>4</v>
      </c>
      <c r="M3" s="5">
        <f t="shared" si="0"/>
        <v>4</v>
      </c>
      <c r="N3" s="5">
        <f t="shared" si="0"/>
        <v>8</v>
      </c>
      <c r="O3" s="5">
        <f t="shared" si="0"/>
        <v>5</v>
      </c>
      <c r="P3" s="5">
        <f t="shared" si="0"/>
        <v>5</v>
      </c>
      <c r="Q3" s="5">
        <f t="shared" si="0"/>
        <v>6</v>
      </c>
      <c r="R3" s="5">
        <f t="shared" si="0"/>
        <v>1</v>
      </c>
      <c r="S3" s="5">
        <f>ROUND((AG32+AH32)/2,0)</f>
        <v>8</v>
      </c>
      <c r="T3" s="5">
        <f>ROUND((AI32+AJ32)/2,0)</f>
        <v>6</v>
      </c>
      <c r="U3" s="5">
        <f>ROUND((AK32+AL32)/2,0)</f>
        <v>7</v>
      </c>
      <c r="V3" s="5">
        <f>ROUND((AM32+AN32)/2,0)</f>
        <v>5</v>
      </c>
      <c r="W3" s="12"/>
      <c r="Y3" s="13" t="str">
        <f>"体格："&amp;$J3&amp;" 筋力："&amp;$K3&amp;" 耐久力："&amp;$L3&amp;" 外見："&amp;$M3&amp;" 敏捷："&amp;$N3&amp;" 器用："&amp;$O3&amp;" 感覚："&amp;$P3&amp;" 知識："&amp;$Q3&amp;" 幸運："&amp;$R3&amp;" 近接："&amp;$S3&amp;" 中距離："&amp;$T3&amp;" 遠距離："&amp;$U3&amp;" 装甲："&amp;$V3</f>
        <v>体格：6 筋力：8 耐久力：4 外見：4 敏捷：8 器用：5 感覚：5 知識：6 幸運：1 近接：8 中距離：6 遠距離：7 装甲：5</v>
      </c>
      <c r="AA3" s="13" t="str">
        <f>$J3&amp;","&amp;$K3&amp;","&amp;$L3&amp;","&amp;$M3&amp;","&amp;$N3&amp;","&amp;$O3&amp;","&amp;$P3&amp;","&amp;$Q3&amp;","&amp;$R3&amp;","&amp;$S3&amp;","&amp;$T3&amp;","&amp;$U3&amp;","&amp;$V3</f>
        <v>6,8,4,4,8,5,5,6,1,8,6,7,5</v>
      </c>
      <c r="AC3" s="13" t="str">
        <f>$J3&amp;" "&amp;$K3&amp;" "&amp;$L3&amp;" "&amp;$M3&amp;" "&amp;$N3&amp;" "&amp;$O3&amp;" "&amp;$P3&amp;" "&amp;$Q3&amp;" "&amp;$R3&amp;" "&amp;$S3&amp;" "&amp;$T3&amp;" "&amp;$U3&amp;" "&amp;$V3</f>
        <v>6 8 4 4 8 5 5 6 1 8 6 7 5</v>
      </c>
    </row>
    <row r="4" spans="4:77" ht="10.5">
      <c r="D4" s="21" t="s">
        <v>76</v>
      </c>
      <c r="E4" s="22"/>
      <c r="F4" s="22"/>
      <c r="I4" s="8" t="s">
        <v>96</v>
      </c>
      <c r="J4" s="3">
        <f aca="true" t="shared" si="1" ref="J4:R4">X31</f>
        <v>10.6</v>
      </c>
      <c r="K4" s="3">
        <f t="shared" si="1"/>
        <v>26.4</v>
      </c>
      <c r="L4" s="3">
        <f t="shared" si="1"/>
        <v>4.8</v>
      </c>
      <c r="M4" s="3">
        <f t="shared" si="1"/>
        <v>5.3</v>
      </c>
      <c r="N4" s="3">
        <f t="shared" si="1"/>
        <v>26.4</v>
      </c>
      <c r="O4" s="3">
        <f t="shared" si="1"/>
        <v>8.3</v>
      </c>
      <c r="P4" s="3">
        <f t="shared" si="1"/>
        <v>7.800000000000001</v>
      </c>
      <c r="Q4" s="3">
        <f t="shared" si="1"/>
        <v>10.2</v>
      </c>
      <c r="R4" s="3">
        <f t="shared" si="1"/>
        <v>1.7999999999999998</v>
      </c>
      <c r="S4" s="3">
        <f>(AG32+AH32)/2</f>
        <v>8</v>
      </c>
      <c r="T4" s="3">
        <f>(AI32+AJ32)/2</f>
        <v>6</v>
      </c>
      <c r="U4" s="3">
        <f>(AK32+AL32)/2</f>
        <v>6.5</v>
      </c>
      <c r="V4" s="3">
        <f>(AM32+AN32)/2</f>
        <v>5</v>
      </c>
      <c r="Y4" s="13" t="str">
        <f>"体格："&amp;$J4&amp;" 筋力："&amp;$K4&amp;" 耐久力："&amp;$L4&amp;" 外見："&amp;$M4&amp;" 敏捷："&amp;$N4&amp;" 器用："&amp;$O4&amp;" 感覚："&amp;$P4&amp;" 知識："&amp;$Q4&amp;" 幸運："&amp;$R4&amp;" 近接："&amp;$S4&amp;" 中距離："&amp;$T4&amp;" 遠距離："&amp;$U4&amp;" 装甲："&amp;$V4</f>
        <v>体格：10.6 筋力：26.4 耐久力：4.8 外見：5.3 敏捷：26.4 器用：8.3 感覚：7.8 知識：10.2 幸運：1.8 近接：8 中距離：6 遠距離：6.5 装甲：5</v>
      </c>
      <c r="AA4" s="13" t="str">
        <f>$J4&amp;","&amp;$K4&amp;","&amp;$L4&amp;","&amp;$M4&amp;","&amp;$N4&amp;","&amp;$O4&amp;","&amp;$P4&amp;","&amp;$Q4&amp;","&amp;$R4&amp;","&amp;$S4&amp;","&amp;$T4&amp;","&amp;$U4&amp;","&amp;$V4</f>
        <v>10.6,26.4,4.8,5.3,26.4,8.3,7.8,10.2,1.8,8,6,6.5,5</v>
      </c>
      <c r="AC4" s="13" t="str">
        <f>$J4&amp;" "&amp;$K4&amp;" "&amp;$L4&amp;" "&amp;$M4&amp;" "&amp;$N4&amp;" "&amp;$O4&amp;" "&amp;$P4&amp;" "&amp;$Q4&amp;" "&amp;$R4&amp;" "&amp;$S4&amp;" "&amp;$T4&amp;" "&amp;$U4&amp;" "&amp;$V4</f>
        <v>10.6 26.4 4.8 5.3 26.4 8.3 7.8 10.2 1.8 8 6 6.5 5</v>
      </c>
      <c r="BH4" s="7" t="s">
        <v>54</v>
      </c>
      <c r="BI4" s="7"/>
      <c r="BJ4" s="7"/>
      <c r="BK4" s="7"/>
      <c r="BL4" s="7"/>
      <c r="BM4" s="7"/>
      <c r="BN4" s="7"/>
      <c r="BO4" s="7"/>
      <c r="BP4" s="7"/>
      <c r="BR4" s="7" t="s">
        <v>53</v>
      </c>
      <c r="BS4" s="7"/>
      <c r="BT4" s="7"/>
      <c r="BU4" s="7"/>
      <c r="BV4" s="7"/>
      <c r="BW4" s="7"/>
      <c r="BX4" s="7"/>
      <c r="BY4" s="7"/>
    </row>
    <row r="5" spans="4:77" ht="10.5">
      <c r="D5" s="22" t="s">
        <v>0</v>
      </c>
      <c r="E5" s="22"/>
      <c r="F5" s="22" t="str">
        <f>"ならあと "&amp;IF(E5&lt;&gt;0,E4/(E5)," ")&amp;" 人"</f>
        <v>ならあと   人</v>
      </c>
      <c r="I5" s="21" t="s">
        <v>72</v>
      </c>
      <c r="J5" s="3"/>
      <c r="K5" s="3"/>
      <c r="L5" s="3"/>
      <c r="M5" s="3"/>
      <c r="N5" s="3"/>
      <c r="O5" s="3"/>
      <c r="P5" s="3"/>
      <c r="Q5" s="3"/>
      <c r="R5" s="3"/>
      <c r="S5" s="3"/>
      <c r="T5" s="3"/>
      <c r="U5" s="3"/>
      <c r="V5" s="3"/>
      <c r="Y5" s="4"/>
      <c r="Z5" s="4"/>
      <c r="AA5" s="4"/>
      <c r="AB5" s="4"/>
      <c r="AC5" s="4"/>
      <c r="BH5" s="7"/>
      <c r="BI5" s="7"/>
      <c r="BJ5" s="7"/>
      <c r="BK5" s="7"/>
      <c r="BL5" s="7"/>
      <c r="BM5" s="7"/>
      <c r="BN5" s="7"/>
      <c r="BO5" s="7"/>
      <c r="BP5" s="7"/>
      <c r="BR5" s="7"/>
      <c r="BS5" s="7"/>
      <c r="BT5" s="7"/>
      <c r="BU5" s="7"/>
      <c r="BV5" s="7"/>
      <c r="BW5" s="7"/>
      <c r="BX5" s="7"/>
      <c r="BY5" s="7"/>
    </row>
    <row r="6" spans="4:77" ht="10.5">
      <c r="D6" s="22"/>
      <c r="E6" s="22"/>
      <c r="F6" s="22" t="str">
        <f>"ならあと "&amp;IF(E6&lt;&gt;0,E5/(E6)," ")&amp;" 人"</f>
        <v>ならあと   人</v>
      </c>
      <c r="I6" s="21" t="s">
        <v>71</v>
      </c>
      <c r="J6" s="3"/>
      <c r="K6" s="3"/>
      <c r="L6" s="3"/>
      <c r="M6" s="3"/>
      <c r="N6" s="3"/>
      <c r="O6" s="3"/>
      <c r="P6" s="3"/>
      <c r="Q6" s="3"/>
      <c r="R6" s="3"/>
      <c r="S6" s="3"/>
      <c r="T6" s="3"/>
      <c r="U6" s="3"/>
      <c r="V6" s="3"/>
      <c r="BH6" s="7"/>
      <c r="BI6" s="7"/>
      <c r="BJ6" s="7"/>
      <c r="BK6" s="7"/>
      <c r="BL6" s="7"/>
      <c r="BM6" s="7"/>
      <c r="BN6" s="7"/>
      <c r="BO6" s="7"/>
      <c r="BP6" s="7"/>
      <c r="BR6" s="7"/>
      <c r="BS6" s="7"/>
      <c r="BT6" s="7"/>
      <c r="BU6" s="7"/>
      <c r="BV6" s="7"/>
      <c r="BW6" s="7"/>
      <c r="BX6" s="7"/>
      <c r="BY6" s="7"/>
    </row>
    <row r="7" spans="4:77" ht="10.5">
      <c r="D7" s="22"/>
      <c r="E7" s="22"/>
      <c r="F7" s="22" t="str">
        <f>"ならあと "&amp;IF(E7&lt;&gt;0,E6/(E7)," ")&amp;" 人"</f>
        <v>ならあと   人</v>
      </c>
      <c r="I7" s="8" t="s">
        <v>75</v>
      </c>
      <c r="J7" s="5">
        <f aca="true" t="shared" si="2" ref="J7:R7">ROUND(LOG(AP31,1.5),0)</f>
        <v>5</v>
      </c>
      <c r="K7" s="5">
        <f t="shared" si="2"/>
        <v>8</v>
      </c>
      <c r="L7" s="5">
        <f t="shared" si="2"/>
        <v>3</v>
      </c>
      <c r="M7" s="5">
        <f t="shared" si="2"/>
        <v>3</v>
      </c>
      <c r="N7" s="5">
        <f t="shared" si="2"/>
        <v>8</v>
      </c>
      <c r="O7" s="5">
        <f t="shared" si="2"/>
        <v>4</v>
      </c>
      <c r="P7" s="5">
        <f t="shared" si="2"/>
        <v>4</v>
      </c>
      <c r="Q7" s="5">
        <f t="shared" si="2"/>
        <v>5</v>
      </c>
      <c r="R7" s="5">
        <f t="shared" si="2"/>
        <v>1</v>
      </c>
      <c r="S7" s="5">
        <f>ROUND((AY32+AZ32)/2,0)</f>
        <v>8</v>
      </c>
      <c r="T7" s="5">
        <f>ROUND((BA32+BB32)/2,0)</f>
        <v>5</v>
      </c>
      <c r="U7" s="5">
        <f>ROUND((BC32+BD32)/2,0)</f>
        <v>6</v>
      </c>
      <c r="V7" s="5">
        <f>ROUND((BE32+BF32)/2,0)</f>
        <v>4</v>
      </c>
      <c r="Y7" s="13" t="str">
        <f>"体格："&amp;$J7&amp;" 筋力："&amp;$K7&amp;" 耐久力："&amp;$L7&amp;" 外見："&amp;$M7&amp;" 敏捷："&amp;$N7&amp;" 器用："&amp;$O7&amp;" 感覚："&amp;$P7&amp;" 知識："&amp;$Q7&amp;" 幸運："&amp;$R7&amp;" 近接："&amp;$S7&amp;" 中距離："&amp;$T7&amp;" 遠距離："&amp;$U7&amp;" 装甲："&amp;$V7</f>
        <v>体格：5 筋力：8 耐久力：3 外見：3 敏捷：8 器用：4 感覚：4 知識：5 幸運：1 近接：8 中距離：5 遠距離：6 装甲：4</v>
      </c>
      <c r="AA7" s="13" t="str">
        <f>$J7&amp;","&amp;$K7&amp;","&amp;$L7&amp;","&amp;$M7&amp;","&amp;$N7&amp;","&amp;$O7&amp;","&amp;$P7&amp;","&amp;$Q7&amp;","&amp;$R7&amp;","&amp;$S7&amp;","&amp;$T7&amp;","&amp;$U7&amp;","&amp;$V7</f>
        <v>5,8,3,3,8,4,4,5,1,8,5,6,4</v>
      </c>
      <c r="AC7" s="13" t="str">
        <f>$J7&amp;" "&amp;$K7&amp;" "&amp;$L7&amp;" "&amp;$M7&amp;" "&amp;$N7&amp;" "&amp;$O7&amp;" "&amp;$P7&amp;" "&amp;$Q7&amp;" "&amp;$R7&amp;" "&amp;$S7&amp;" "&amp;$T7&amp;" "&amp;$U7&amp;" "&amp;$V7</f>
        <v>5 8 3 3 8 4 4 5 1 8 5 6 4</v>
      </c>
      <c r="BH7" s="7"/>
      <c r="BI7" s="7"/>
      <c r="BJ7" s="7"/>
      <c r="BK7" s="7"/>
      <c r="BL7" s="7"/>
      <c r="BM7" s="7"/>
      <c r="BN7" s="7"/>
      <c r="BO7" s="7"/>
      <c r="BP7" s="7"/>
      <c r="BR7" s="7"/>
      <c r="BS7" s="7"/>
      <c r="BT7" s="7"/>
      <c r="BU7" s="7"/>
      <c r="BV7" s="7"/>
      <c r="BW7" s="7"/>
      <c r="BX7" s="7"/>
      <c r="BY7" s="7"/>
    </row>
    <row r="8" spans="4:77" ht="10.5">
      <c r="D8" s="22"/>
      <c r="E8" s="22"/>
      <c r="F8" s="22" t="str">
        <f>"ならあと "&amp;IF(E8&lt;&gt;0,E7/(E8)," ")&amp;" 人"</f>
        <v>ならあと   人</v>
      </c>
      <c r="I8" s="8" t="s">
        <v>97</v>
      </c>
      <c r="J8" s="1">
        <f aca="true" t="shared" si="3" ref="J8:R8">AP31</f>
        <v>9.1</v>
      </c>
      <c r="K8" s="1">
        <f t="shared" si="3"/>
        <v>26</v>
      </c>
      <c r="L8" s="1">
        <f t="shared" si="3"/>
        <v>4.1</v>
      </c>
      <c r="M8" s="1">
        <f t="shared" si="3"/>
        <v>3.8</v>
      </c>
      <c r="N8" s="1">
        <f t="shared" si="3"/>
        <v>26</v>
      </c>
      <c r="O8" s="1">
        <f t="shared" si="3"/>
        <v>4.9</v>
      </c>
      <c r="P8" s="1">
        <f t="shared" si="3"/>
        <v>4.4</v>
      </c>
      <c r="Q8" s="1">
        <f t="shared" si="3"/>
        <v>6.8</v>
      </c>
      <c r="R8" s="1">
        <f t="shared" si="3"/>
        <v>1.4</v>
      </c>
      <c r="S8" s="1">
        <f>(AY32+AZ32)/2</f>
        <v>7.5</v>
      </c>
      <c r="T8" s="1">
        <f>(BA32+BB32)/2</f>
        <v>4.5</v>
      </c>
      <c r="U8" s="1">
        <f>(BC32+BD32)/2</f>
        <v>6</v>
      </c>
      <c r="V8" s="1">
        <f>(BE32+BF32)/2</f>
        <v>4</v>
      </c>
      <c r="Y8" s="13" t="str">
        <f>"体格："&amp;$J8&amp;" 筋力："&amp;$K8&amp;" 耐久力："&amp;$L8&amp;" 外見："&amp;$M8&amp;" 敏捷："&amp;$N8&amp;" 器用："&amp;$O8&amp;" 感覚："&amp;$P8&amp;" 知識："&amp;$Q8&amp;" 幸運："&amp;$R8&amp;" 近接："&amp;$S8&amp;" 中距離："&amp;$T8&amp;" 遠距離："&amp;$U8&amp;" 装甲："&amp;$V8</f>
        <v>体格：9.1 筋力：26 耐久力：4.1 外見：3.8 敏捷：26 器用：4.9 感覚：4.4 知識：6.8 幸運：1.4 近接：7.5 中距離：4.5 遠距離：6 装甲：4</v>
      </c>
      <c r="AA8" s="13" t="str">
        <f>$J8&amp;","&amp;$K8&amp;","&amp;$L8&amp;","&amp;$M8&amp;","&amp;$N8&amp;","&amp;$O8&amp;","&amp;$P8&amp;","&amp;$Q8&amp;","&amp;$R8&amp;","&amp;$S8&amp;","&amp;$T8&amp;","&amp;$U8&amp;","&amp;$V8</f>
        <v>9.1,26,4.1,3.8,26,4.9,4.4,6.8,1.4,7.5,4.5,6,4</v>
      </c>
      <c r="AC8" s="13" t="str">
        <f>$J8&amp;" "&amp;$K8&amp;" "&amp;$L8&amp;" "&amp;$M8&amp;" "&amp;$N8&amp;" "&amp;$O8&amp;" "&amp;$P8&amp;" "&amp;$Q8&amp;" "&amp;$R8&amp;" "&amp;$S8&amp;" "&amp;$T8&amp;" "&amp;$U8&amp;" "&amp;$V8</f>
        <v>9.1 26 4.1 3.8 26 4.9 4.4 6.8 1.4 7.5 4.5 6 4</v>
      </c>
      <c r="BH8" s="7"/>
      <c r="BI8" s="7"/>
      <c r="BJ8" s="7"/>
      <c r="BK8" s="7"/>
      <c r="BL8" s="7"/>
      <c r="BM8" s="7"/>
      <c r="BN8" s="7"/>
      <c r="BO8" s="7"/>
      <c r="BP8" s="7"/>
      <c r="BR8" s="7"/>
      <c r="BS8" s="7"/>
      <c r="BT8" s="7"/>
      <c r="BU8" s="7"/>
      <c r="BV8" s="7"/>
      <c r="BW8" s="7"/>
      <c r="BX8" s="7"/>
      <c r="BY8" s="7"/>
    </row>
    <row r="9" spans="9:77" ht="10.5">
      <c r="I9" s="21" t="s">
        <v>72</v>
      </c>
      <c r="BH9" s="7"/>
      <c r="BI9" s="7"/>
      <c r="BJ9" s="7"/>
      <c r="BK9" s="7"/>
      <c r="BL9" s="7"/>
      <c r="BM9" s="7"/>
      <c r="BN9" s="7"/>
      <c r="BO9" s="7"/>
      <c r="BP9" s="7"/>
      <c r="BR9" s="7"/>
      <c r="BS9" s="7"/>
      <c r="BT9" s="7"/>
      <c r="BU9" s="7"/>
      <c r="BV9" s="7"/>
      <c r="BW9" s="7"/>
      <c r="BX9" s="7"/>
      <c r="BY9" s="7"/>
    </row>
    <row r="10" spans="9:77" ht="10.5">
      <c r="I10" s="21" t="s">
        <v>71</v>
      </c>
      <c r="BH10" s="7"/>
      <c r="BI10" s="7"/>
      <c r="BJ10" s="7"/>
      <c r="BK10" s="7"/>
      <c r="BL10" s="7"/>
      <c r="BM10" s="7"/>
      <c r="BN10" s="7"/>
      <c r="BO10" s="7"/>
      <c r="BP10" s="7"/>
      <c r="BR10" s="7"/>
      <c r="BS10" s="7"/>
      <c r="BT10" s="7"/>
      <c r="BU10" s="7"/>
      <c r="BV10" s="7"/>
      <c r="BW10" s="7"/>
      <c r="BX10" s="7"/>
      <c r="BY10" s="7"/>
    </row>
    <row r="11" spans="5:77" ht="10.5">
      <c r="E11" s="23" t="s">
        <v>73</v>
      </c>
      <c r="F11" s="23"/>
      <c r="G11" s="23"/>
      <c r="H11" s="23"/>
      <c r="I11" s="24"/>
      <c r="BH11" s="7"/>
      <c r="BI11" s="7"/>
      <c r="BJ11" s="7"/>
      <c r="BK11" s="7"/>
      <c r="BL11" s="7"/>
      <c r="BM11" s="7"/>
      <c r="BN11" s="7"/>
      <c r="BO11" s="7"/>
      <c r="BP11" s="7"/>
      <c r="BR11" s="7"/>
      <c r="BS11" s="7"/>
      <c r="BT11" s="7"/>
      <c r="BU11" s="7"/>
      <c r="BV11" s="7"/>
      <c r="BW11" s="7"/>
      <c r="BX11" s="7"/>
      <c r="BY11" s="7"/>
    </row>
    <row r="12" spans="4:76" ht="10.5">
      <c r="D12" s="1" t="s">
        <v>46</v>
      </c>
      <c r="E12" s="23" t="s">
        <v>15</v>
      </c>
      <c r="F12" s="23" t="s">
        <v>16</v>
      </c>
      <c r="G12" s="25" t="s">
        <v>17</v>
      </c>
      <c r="H12" s="23" t="s">
        <v>18</v>
      </c>
      <c r="I12" s="23" t="s">
        <v>19</v>
      </c>
      <c r="S12" s="1" t="s">
        <v>48</v>
      </c>
      <c r="X12" s="1" t="s">
        <v>47</v>
      </c>
      <c r="AG12" s="1" t="s">
        <v>29</v>
      </c>
      <c r="AI12" s="1" t="s">
        <v>30</v>
      </c>
      <c r="AK12" s="1" t="s">
        <v>31</v>
      </c>
      <c r="AM12" s="1" t="s">
        <v>32</v>
      </c>
      <c r="AY12" s="1" t="s">
        <v>29</v>
      </c>
      <c r="BA12" s="1" t="s">
        <v>30</v>
      </c>
      <c r="BC12" s="1" t="s">
        <v>31</v>
      </c>
      <c r="BE12" s="1" t="s">
        <v>32</v>
      </c>
      <c r="BM12" s="1" t="s">
        <v>45</v>
      </c>
      <c r="BR12" s="1" t="s">
        <v>29</v>
      </c>
      <c r="BT12" s="1" t="s">
        <v>30</v>
      </c>
      <c r="BV12" s="1" t="s">
        <v>31</v>
      </c>
      <c r="BX12" s="1" t="s">
        <v>32</v>
      </c>
    </row>
    <row r="13" spans="2:77" ht="10.5">
      <c r="B13" s="1" t="s">
        <v>24</v>
      </c>
      <c r="C13" s="1" t="s">
        <v>69</v>
      </c>
      <c r="D13" s="14" t="s">
        <v>105</v>
      </c>
      <c r="E13" s="23" t="s">
        <v>55</v>
      </c>
      <c r="F13" s="23" t="s">
        <v>56</v>
      </c>
      <c r="G13" s="23" t="s">
        <v>57</v>
      </c>
      <c r="H13" s="23" t="s">
        <v>58</v>
      </c>
      <c r="I13" s="23" t="s">
        <v>58</v>
      </c>
      <c r="J13" s="1" t="s">
        <v>35</v>
      </c>
      <c r="K13" s="1" t="s">
        <v>2</v>
      </c>
      <c r="L13" s="1" t="s">
        <v>3</v>
      </c>
      <c r="M13" s="1" t="s">
        <v>4</v>
      </c>
      <c r="N13" s="1" t="s">
        <v>5</v>
      </c>
      <c r="O13" s="1" t="s">
        <v>25</v>
      </c>
      <c r="P13" s="1" t="s">
        <v>26</v>
      </c>
      <c r="Q13" s="1" t="s">
        <v>27</v>
      </c>
      <c r="R13" s="1" t="s">
        <v>28</v>
      </c>
      <c r="S13" s="1" t="s">
        <v>29</v>
      </c>
      <c r="T13" s="1" t="s">
        <v>30</v>
      </c>
      <c r="U13" s="1" t="s">
        <v>31</v>
      </c>
      <c r="V13" s="1" t="s">
        <v>32</v>
      </c>
      <c r="X13" s="1" t="s">
        <v>35</v>
      </c>
      <c r="Y13" s="1" t="s">
        <v>2</v>
      </c>
      <c r="Z13" s="1" t="s">
        <v>3</v>
      </c>
      <c r="AA13" s="1" t="s">
        <v>4</v>
      </c>
      <c r="AB13" s="1" t="s">
        <v>5</v>
      </c>
      <c r="AC13" s="1" t="s">
        <v>25</v>
      </c>
      <c r="AD13" s="1" t="s">
        <v>26</v>
      </c>
      <c r="AE13" s="1" t="s">
        <v>27</v>
      </c>
      <c r="AF13" s="1" t="s">
        <v>28</v>
      </c>
      <c r="AG13" s="1" t="s">
        <v>1</v>
      </c>
      <c r="AH13" s="1" t="s">
        <v>36</v>
      </c>
      <c r="AI13" s="1" t="s">
        <v>7</v>
      </c>
      <c r="AJ13" s="1" t="s">
        <v>8</v>
      </c>
      <c r="AK13" s="1" t="s">
        <v>37</v>
      </c>
      <c r="AL13" s="1" t="s">
        <v>7</v>
      </c>
      <c r="AM13" s="1" t="s">
        <v>1</v>
      </c>
      <c r="AN13" s="1" t="s">
        <v>38</v>
      </c>
      <c r="AP13" s="1" t="s">
        <v>35</v>
      </c>
      <c r="AQ13" s="1" t="s">
        <v>2</v>
      </c>
      <c r="AR13" s="1" t="s">
        <v>3</v>
      </c>
      <c r="AS13" s="1" t="s">
        <v>4</v>
      </c>
      <c r="AT13" s="1" t="s">
        <v>5</v>
      </c>
      <c r="AU13" s="1" t="s">
        <v>25</v>
      </c>
      <c r="AV13" s="1" t="s">
        <v>26</v>
      </c>
      <c r="AW13" s="1" t="s">
        <v>27</v>
      </c>
      <c r="AX13" s="1" t="s">
        <v>28</v>
      </c>
      <c r="AY13" s="1" t="s">
        <v>35</v>
      </c>
      <c r="AZ13" s="1" t="s">
        <v>2</v>
      </c>
      <c r="BA13" s="1" t="s">
        <v>26</v>
      </c>
      <c r="BB13" s="1" t="s">
        <v>27</v>
      </c>
      <c r="BC13" s="1" t="s">
        <v>5</v>
      </c>
      <c r="BD13" s="1" t="s">
        <v>26</v>
      </c>
      <c r="BE13" s="1" t="s">
        <v>35</v>
      </c>
      <c r="BF13" s="1" t="s">
        <v>3</v>
      </c>
      <c r="BH13" s="1" t="s">
        <v>35</v>
      </c>
      <c r="BI13" s="1" t="s">
        <v>2</v>
      </c>
      <c r="BJ13" s="1" t="s">
        <v>3</v>
      </c>
      <c r="BK13" s="1" t="s">
        <v>4</v>
      </c>
      <c r="BL13" s="1" t="s">
        <v>5</v>
      </c>
      <c r="BM13" s="1" t="s">
        <v>25</v>
      </c>
      <c r="BN13" s="1" t="s">
        <v>26</v>
      </c>
      <c r="BO13" s="1" t="s">
        <v>27</v>
      </c>
      <c r="BP13" s="1" t="s">
        <v>28</v>
      </c>
      <c r="BR13" s="1" t="s">
        <v>1</v>
      </c>
      <c r="BS13" s="1" t="s">
        <v>36</v>
      </c>
      <c r="BT13" s="1" t="s">
        <v>7</v>
      </c>
      <c r="BU13" s="1" t="s">
        <v>8</v>
      </c>
      <c r="BV13" s="1" t="s">
        <v>37</v>
      </c>
      <c r="BW13" s="1" t="s">
        <v>7</v>
      </c>
      <c r="BX13" s="1" t="s">
        <v>1</v>
      </c>
      <c r="BY13" s="1" t="s">
        <v>38</v>
      </c>
    </row>
    <row r="14" s="10" customFormat="1" ht="4.5" customHeight="1">
      <c r="G14" s="11"/>
    </row>
    <row r="15" spans="1:77" ht="10.5">
      <c r="A15" s="9"/>
      <c r="B15" s="14">
        <v>1</v>
      </c>
      <c r="C15" s="4"/>
      <c r="D15" s="13" t="str">
        <f>IF(OR($D$13="全体",B15=1),H15&amp;"："&amp;I15,"")</f>
        <v>Ｉ＝Ｄ：トモエリバー</v>
      </c>
      <c r="H15" s="1" t="s">
        <v>65</v>
      </c>
      <c r="I15" s="1" t="s">
        <v>10</v>
      </c>
      <c r="J15" s="3">
        <v>4</v>
      </c>
      <c r="K15" s="3">
        <v>8</v>
      </c>
      <c r="L15" s="3">
        <v>3</v>
      </c>
      <c r="M15" s="3">
        <v>2</v>
      </c>
      <c r="N15" s="3">
        <v>8</v>
      </c>
      <c r="O15" s="3">
        <v>-1</v>
      </c>
      <c r="P15" s="3">
        <v>-1</v>
      </c>
      <c r="Q15" s="3">
        <v>-1</v>
      </c>
      <c r="R15" s="3">
        <v>-2</v>
      </c>
      <c r="S15" s="7"/>
      <c r="T15" s="7"/>
      <c r="U15" s="7"/>
      <c r="V15" s="7"/>
      <c r="BH15" s="7">
        <f aca="true" t="shared" si="4" ref="BH15:BP15">J15+J16</f>
        <v>5</v>
      </c>
      <c r="BI15" s="7">
        <f t="shared" si="4"/>
        <v>8</v>
      </c>
      <c r="BJ15" s="7">
        <f t="shared" si="4"/>
        <v>3</v>
      </c>
      <c r="BK15" s="7">
        <f t="shared" si="4"/>
        <v>2</v>
      </c>
      <c r="BL15" s="7">
        <f t="shared" si="4"/>
        <v>8</v>
      </c>
      <c r="BM15" s="7">
        <f t="shared" si="4"/>
        <v>-1</v>
      </c>
      <c r="BN15" s="7">
        <f t="shared" si="4"/>
        <v>-1</v>
      </c>
      <c r="BO15" s="7">
        <f t="shared" si="4"/>
        <v>-1</v>
      </c>
      <c r="BP15" s="7">
        <f t="shared" si="4"/>
        <v>-2</v>
      </c>
      <c r="BQ15" s="7" t="s">
        <v>98</v>
      </c>
      <c r="BR15" s="7">
        <f>BH15+S16</f>
        <v>6</v>
      </c>
      <c r="BS15" s="7">
        <f>BI15+S16</f>
        <v>9</v>
      </c>
      <c r="BT15" s="7">
        <f>BN15+T16</f>
        <v>-1</v>
      </c>
      <c r="BU15" s="7">
        <f>BO15+T16</f>
        <v>-1</v>
      </c>
      <c r="BV15" s="7">
        <f>BL15+U16</f>
        <v>8</v>
      </c>
      <c r="BW15" s="7">
        <f>BN15+U16</f>
        <v>-1</v>
      </c>
      <c r="BX15" s="7">
        <f>BH15+V16</f>
        <v>5</v>
      </c>
      <c r="BY15" s="7">
        <f>BJ15+V16</f>
        <v>3</v>
      </c>
    </row>
    <row r="16" spans="1:77" ht="10.5">
      <c r="A16" s="9"/>
      <c r="B16" s="19"/>
      <c r="C16" s="19"/>
      <c r="D16" s="13"/>
      <c r="J16" s="3">
        <v>1</v>
      </c>
      <c r="K16" s="3"/>
      <c r="L16" s="3"/>
      <c r="M16" s="3"/>
      <c r="N16" s="3"/>
      <c r="O16" s="3"/>
      <c r="P16" s="3"/>
      <c r="Q16" s="3"/>
      <c r="R16" s="3"/>
      <c r="S16" s="1">
        <v>1</v>
      </c>
      <c r="BH16" s="7"/>
      <c r="BI16" s="7"/>
      <c r="BJ16" s="7"/>
      <c r="BK16" s="7"/>
      <c r="BL16" s="7"/>
      <c r="BM16" s="7"/>
      <c r="BN16" s="7"/>
      <c r="BO16" s="7"/>
      <c r="BP16" s="7"/>
      <c r="BQ16" s="7"/>
      <c r="BR16" s="7"/>
      <c r="BS16" s="7"/>
      <c r="BT16" s="7"/>
      <c r="BU16" s="7"/>
      <c r="BV16" s="7"/>
      <c r="BW16" s="7"/>
      <c r="BX16" s="7"/>
      <c r="BY16" s="7"/>
    </row>
    <row r="17" spans="1:77" ht="10.5">
      <c r="A17" s="9"/>
      <c r="B17" s="19"/>
      <c r="C17" s="19"/>
      <c r="D17" s="13" t="str">
        <f>IF(OR($D$13="全体",B15=1),F17&amp;"："&amp;E17&amp;"："&amp;G17&amp;"："&amp;H17&amp;"："&amp;I17,"")</f>
        <v>土場：12001：あさぎ：35000：北国人＋吏族＋星見司</v>
      </c>
      <c r="E17" s="1">
        <v>12001</v>
      </c>
      <c r="F17" s="1" t="s">
        <v>20</v>
      </c>
      <c r="G17" s="2" t="s">
        <v>21</v>
      </c>
      <c r="H17" s="1">
        <v>35000</v>
      </c>
      <c r="I17" s="1" t="s">
        <v>99</v>
      </c>
      <c r="J17" s="3">
        <v>0</v>
      </c>
      <c r="K17" s="3">
        <v>-2</v>
      </c>
      <c r="L17" s="3">
        <v>-1</v>
      </c>
      <c r="M17" s="3">
        <v>1</v>
      </c>
      <c r="N17" s="3">
        <v>0</v>
      </c>
      <c r="O17" s="3">
        <v>2</v>
      </c>
      <c r="P17" s="3">
        <v>0</v>
      </c>
      <c r="Q17" s="3">
        <v>3</v>
      </c>
      <c r="R17" s="3">
        <v>-1</v>
      </c>
      <c r="S17" s="7"/>
      <c r="T17" s="7"/>
      <c r="U17" s="7"/>
      <c r="V17" s="7"/>
      <c r="BH17" s="7">
        <f aca="true" t="shared" si="5" ref="BH17:BP17">J17+J18</f>
        <v>0</v>
      </c>
      <c r="BI17" s="7">
        <f t="shared" si="5"/>
        <v>-2</v>
      </c>
      <c r="BJ17" s="7">
        <f t="shared" si="5"/>
        <v>-1</v>
      </c>
      <c r="BK17" s="7">
        <f t="shared" si="5"/>
        <v>1</v>
      </c>
      <c r="BL17" s="7">
        <f t="shared" si="5"/>
        <v>0</v>
      </c>
      <c r="BM17" s="7">
        <f t="shared" si="5"/>
        <v>2</v>
      </c>
      <c r="BN17" s="7">
        <f t="shared" si="5"/>
        <v>0</v>
      </c>
      <c r="BO17" s="7">
        <f t="shared" si="5"/>
        <v>4</v>
      </c>
      <c r="BP17" s="7">
        <f t="shared" si="5"/>
        <v>-1</v>
      </c>
      <c r="BQ17" s="7" t="s">
        <v>100</v>
      </c>
      <c r="BR17" s="7">
        <f>BH17+S18</f>
        <v>0</v>
      </c>
      <c r="BS17" s="7">
        <f>BI17+S18</f>
        <v>-2</v>
      </c>
      <c r="BT17" s="7">
        <f>BN17+T18</f>
        <v>0</v>
      </c>
      <c r="BU17" s="7">
        <f>BO17+T18</f>
        <v>4</v>
      </c>
      <c r="BV17" s="7">
        <f>BL17+U18</f>
        <v>0</v>
      </c>
      <c r="BW17" s="7">
        <f>BN17+U18</f>
        <v>0</v>
      </c>
      <c r="BX17" s="7">
        <f>BH17+V18</f>
        <v>0</v>
      </c>
      <c r="BY17" s="7">
        <f>BJ17+V18</f>
        <v>-1</v>
      </c>
    </row>
    <row r="18" spans="1:77" ht="10.5">
      <c r="A18" s="9"/>
      <c r="B18" s="19"/>
      <c r="C18" s="14">
        <v>1</v>
      </c>
      <c r="D18" s="13" t="str">
        <f>IF(AND(OR($D$13="全体",B15=1),C18=1),"技："&amp;F18&amp;"（"&amp;E18&amp;"＋１）","")</f>
        <v>技：書類管理（知識＋１）</v>
      </c>
      <c r="E18" s="1" t="s">
        <v>27</v>
      </c>
      <c r="F18" s="1" t="s">
        <v>59</v>
      </c>
      <c r="G18" s="1" t="s">
        <v>60</v>
      </c>
      <c r="H18" s="1" t="s">
        <v>61</v>
      </c>
      <c r="J18" s="3">
        <f aca="true" t="shared" si="6" ref="J18:R18">IF(AND($C18=1,$E18=J$1),1,)</f>
        <v>0</v>
      </c>
      <c r="K18" s="3">
        <f t="shared" si="6"/>
        <v>0</v>
      </c>
      <c r="L18" s="3">
        <f t="shared" si="6"/>
        <v>0</v>
      </c>
      <c r="M18" s="3">
        <f t="shared" si="6"/>
        <v>0</v>
      </c>
      <c r="N18" s="3">
        <f t="shared" si="6"/>
        <v>0</v>
      </c>
      <c r="O18" s="3">
        <f t="shared" si="6"/>
        <v>0</v>
      </c>
      <c r="P18" s="3">
        <f t="shared" si="6"/>
        <v>0</v>
      </c>
      <c r="Q18" s="3">
        <f t="shared" si="6"/>
        <v>1</v>
      </c>
      <c r="R18" s="3">
        <f t="shared" si="6"/>
        <v>0</v>
      </c>
      <c r="BH18" s="7"/>
      <c r="BI18" s="7"/>
      <c r="BJ18" s="7"/>
      <c r="BK18" s="7"/>
      <c r="BL18" s="7"/>
      <c r="BM18" s="7"/>
      <c r="BN18" s="7"/>
      <c r="BO18" s="7"/>
      <c r="BP18" s="7"/>
      <c r="BQ18" s="7"/>
      <c r="BR18" s="7"/>
      <c r="BS18" s="7"/>
      <c r="BT18" s="7"/>
      <c r="BU18" s="7"/>
      <c r="BV18" s="7"/>
      <c r="BW18" s="7"/>
      <c r="BX18" s="7"/>
      <c r="BY18" s="7"/>
    </row>
    <row r="19" spans="1:77" ht="10.5">
      <c r="A19" s="9"/>
      <c r="B19" s="19"/>
      <c r="C19" s="19"/>
      <c r="D19" s="13" t="str">
        <f>IF(OR($D$13="全体",B15=1),F19&amp;"："&amp;E19&amp;"："&amp;G19&amp;"："&amp;H19&amp;"："&amp;I19,"")</f>
        <v>後ほねっこ：14005：南天：8500：北国人+犬士+吏族</v>
      </c>
      <c r="E19" s="1">
        <v>14005</v>
      </c>
      <c r="F19" s="1" t="s">
        <v>50</v>
      </c>
      <c r="G19" s="1" t="s">
        <v>51</v>
      </c>
      <c r="H19" s="1">
        <v>8500</v>
      </c>
      <c r="I19" s="1" t="s">
        <v>52</v>
      </c>
      <c r="J19" s="3">
        <v>0</v>
      </c>
      <c r="K19" s="4">
        <v>-1</v>
      </c>
      <c r="L19" s="4">
        <v>-2</v>
      </c>
      <c r="M19" s="4">
        <v>2</v>
      </c>
      <c r="N19" s="4">
        <v>0</v>
      </c>
      <c r="O19" s="4">
        <v>0</v>
      </c>
      <c r="P19" s="4">
        <v>1</v>
      </c>
      <c r="Q19" s="4">
        <v>1</v>
      </c>
      <c r="R19" s="3">
        <v>2</v>
      </c>
      <c r="S19" s="7"/>
      <c r="T19" s="7"/>
      <c r="U19" s="7"/>
      <c r="V19" s="7"/>
      <c r="BH19" s="7">
        <f aca="true" t="shared" si="7" ref="BH19:BP19">J19+J20</f>
        <v>0</v>
      </c>
      <c r="BI19" s="7">
        <f t="shared" si="7"/>
        <v>-1</v>
      </c>
      <c r="BJ19" s="7">
        <f t="shared" si="7"/>
        <v>-2</v>
      </c>
      <c r="BK19" s="7">
        <f t="shared" si="7"/>
        <v>2</v>
      </c>
      <c r="BL19" s="7">
        <f t="shared" si="7"/>
        <v>0</v>
      </c>
      <c r="BM19" s="7">
        <f t="shared" si="7"/>
        <v>0</v>
      </c>
      <c r="BN19" s="7">
        <f t="shared" si="7"/>
        <v>1</v>
      </c>
      <c r="BO19" s="7">
        <f t="shared" si="7"/>
        <v>1</v>
      </c>
      <c r="BP19" s="7">
        <f t="shared" si="7"/>
        <v>2</v>
      </c>
      <c r="BQ19" s="7" t="s">
        <v>101</v>
      </c>
      <c r="BR19" s="7">
        <f>BH19+S20</f>
        <v>0</v>
      </c>
      <c r="BS19" s="7">
        <f>BI19+S20</f>
        <v>-1</v>
      </c>
      <c r="BT19" s="7">
        <f>BN19+T20</f>
        <v>1</v>
      </c>
      <c r="BU19" s="7">
        <f>BO19+T20</f>
        <v>1</v>
      </c>
      <c r="BV19" s="7">
        <f>BL19+U20</f>
        <v>0</v>
      </c>
      <c r="BW19" s="7">
        <f>BN19+U20</f>
        <v>1</v>
      </c>
      <c r="BX19" s="7">
        <f>BH19+V20</f>
        <v>0</v>
      </c>
      <c r="BY19" s="7">
        <f>BJ19+V20</f>
        <v>-2</v>
      </c>
    </row>
    <row r="20" spans="1:77" ht="10.5">
      <c r="A20" s="9"/>
      <c r="B20" s="19"/>
      <c r="C20" s="14">
        <v>1</v>
      </c>
      <c r="D20" s="13" t="str">
        <f>IF(AND(OR($D$13="全体",B15=1),C20=1),"技："&amp;F20&amp;"（"&amp;E20&amp;"＋１）","")</f>
        <v>技：（＋１）</v>
      </c>
      <c r="J20" s="3">
        <f aca="true" t="shared" si="8" ref="J20:R20">IF(AND($C20=1,$E20=J$1),1,)</f>
        <v>0</v>
      </c>
      <c r="K20" s="3">
        <f t="shared" si="8"/>
        <v>0</v>
      </c>
      <c r="L20" s="3">
        <f t="shared" si="8"/>
        <v>0</v>
      </c>
      <c r="M20" s="3">
        <f t="shared" si="8"/>
        <v>0</v>
      </c>
      <c r="N20" s="3">
        <f t="shared" si="8"/>
        <v>0</v>
      </c>
      <c r="O20" s="3">
        <f t="shared" si="8"/>
        <v>0</v>
      </c>
      <c r="P20" s="3">
        <f t="shared" si="8"/>
        <v>0</v>
      </c>
      <c r="Q20" s="3">
        <f t="shared" si="8"/>
        <v>0</v>
      </c>
      <c r="R20" s="3">
        <f t="shared" si="8"/>
        <v>0</v>
      </c>
      <c r="BH20" s="7"/>
      <c r="BI20" s="7"/>
      <c r="BJ20" s="7"/>
      <c r="BK20" s="7"/>
      <c r="BL20" s="7"/>
      <c r="BM20" s="7"/>
      <c r="BN20" s="7"/>
      <c r="BO20" s="7"/>
      <c r="BP20" s="7"/>
      <c r="BQ20" s="7"/>
      <c r="BR20" s="7"/>
      <c r="BS20" s="7"/>
      <c r="BT20" s="7"/>
      <c r="BU20" s="7"/>
      <c r="BV20" s="7"/>
      <c r="BW20" s="7"/>
      <c r="BX20" s="7"/>
      <c r="BY20" s="7"/>
    </row>
    <row r="21" spans="1:77" ht="10.5">
      <c r="A21" s="9"/>
      <c r="B21" s="19"/>
      <c r="C21" s="19"/>
      <c r="D21" s="13" t="str">
        <f>IF(OR($D$13="全体",B15=1),F21&amp;"："&amp;E21&amp;"："&amp;G21&amp;"："&amp;H21&amp;"："&amp;I21,"")</f>
        <v>後ほねっこ：14005：南天：8500：北国人+犬士+吏族</v>
      </c>
      <c r="E21" s="1">
        <v>14005</v>
      </c>
      <c r="F21" s="1" t="s">
        <v>50</v>
      </c>
      <c r="G21" s="1" t="s">
        <v>51</v>
      </c>
      <c r="H21" s="1">
        <v>8500</v>
      </c>
      <c r="I21" s="1" t="s">
        <v>52</v>
      </c>
      <c r="J21" s="3">
        <v>0</v>
      </c>
      <c r="K21" s="4">
        <v>-1</v>
      </c>
      <c r="L21" s="4">
        <v>-2</v>
      </c>
      <c r="M21" s="4">
        <v>2</v>
      </c>
      <c r="N21" s="4">
        <v>0</v>
      </c>
      <c r="O21" s="4">
        <v>0</v>
      </c>
      <c r="P21" s="4">
        <v>1</v>
      </c>
      <c r="Q21" s="4">
        <v>1</v>
      </c>
      <c r="R21" s="3">
        <v>2</v>
      </c>
      <c r="S21" s="7"/>
      <c r="T21" s="7"/>
      <c r="U21" s="7"/>
      <c r="V21" s="7"/>
      <c r="X21" s="3"/>
      <c r="Y21" s="3"/>
      <c r="Z21" s="3"/>
      <c r="AA21" s="3"/>
      <c r="AB21" s="3"/>
      <c r="AC21" s="3"/>
      <c r="AD21" s="3"/>
      <c r="AE21" s="3"/>
      <c r="AF21" s="3"/>
      <c r="AG21" s="3"/>
      <c r="BH21" s="7">
        <f aca="true" t="shared" si="9" ref="BH21:BP21">J21+J22</f>
        <v>0</v>
      </c>
      <c r="BI21" s="7">
        <f t="shared" si="9"/>
        <v>-1</v>
      </c>
      <c r="BJ21" s="7">
        <f t="shared" si="9"/>
        <v>-2</v>
      </c>
      <c r="BK21" s="7">
        <f t="shared" si="9"/>
        <v>2</v>
      </c>
      <c r="BL21" s="7">
        <f t="shared" si="9"/>
        <v>0</v>
      </c>
      <c r="BM21" s="7">
        <f t="shared" si="9"/>
        <v>0</v>
      </c>
      <c r="BN21" s="7">
        <f t="shared" si="9"/>
        <v>1</v>
      </c>
      <c r="BO21" s="7">
        <f t="shared" si="9"/>
        <v>1</v>
      </c>
      <c r="BP21" s="7">
        <f t="shared" si="9"/>
        <v>2</v>
      </c>
      <c r="BQ21" s="7" t="s">
        <v>102</v>
      </c>
      <c r="BR21" s="7">
        <f>BH21+S22</f>
        <v>0</v>
      </c>
      <c r="BS21" s="7">
        <f>BI21+S22</f>
        <v>-1</v>
      </c>
      <c r="BT21" s="7">
        <f>BN21+T22</f>
        <v>1</v>
      </c>
      <c r="BU21" s="7">
        <f>BO21+T22</f>
        <v>1</v>
      </c>
      <c r="BV21" s="7">
        <f>BL21+U22</f>
        <v>0</v>
      </c>
      <c r="BW21" s="7">
        <f>BN21+U22</f>
        <v>1</v>
      </c>
      <c r="BX21" s="7">
        <f>BH21+V22</f>
        <v>0</v>
      </c>
      <c r="BY21" s="7">
        <f>BJ21+V22</f>
        <v>-2</v>
      </c>
    </row>
    <row r="22" spans="1:77" ht="10.5">
      <c r="A22" s="9"/>
      <c r="B22" s="19"/>
      <c r="C22" s="14">
        <v>1</v>
      </c>
      <c r="D22" s="13" t="str">
        <f>IF(AND(OR($D$13="全体",B15=1),C22=1),"技："&amp;F22&amp;"（"&amp;E22&amp;"＋１）","")</f>
        <v>技：（＋１）</v>
      </c>
      <c r="J22" s="3">
        <f aca="true" t="shared" si="10" ref="J22:R22">IF(AND($C22=1,$E22=J$1),1,)</f>
        <v>0</v>
      </c>
      <c r="K22" s="3">
        <f t="shared" si="10"/>
        <v>0</v>
      </c>
      <c r="L22" s="3">
        <f t="shared" si="10"/>
        <v>0</v>
      </c>
      <c r="M22" s="3">
        <f t="shared" si="10"/>
        <v>0</v>
      </c>
      <c r="N22" s="3">
        <f t="shared" si="10"/>
        <v>0</v>
      </c>
      <c r="O22" s="3">
        <f t="shared" si="10"/>
        <v>0</v>
      </c>
      <c r="P22" s="3">
        <f t="shared" si="10"/>
        <v>0</v>
      </c>
      <c r="Q22" s="3">
        <f t="shared" si="10"/>
        <v>0</v>
      </c>
      <c r="R22" s="3">
        <f t="shared" si="10"/>
        <v>0</v>
      </c>
      <c r="X22" s="3"/>
      <c r="Y22" s="3"/>
      <c r="Z22" s="3"/>
      <c r="AA22" s="3"/>
      <c r="AB22" s="3"/>
      <c r="AC22" s="3"/>
      <c r="AD22" s="3"/>
      <c r="AE22" s="3"/>
      <c r="AF22" s="3"/>
      <c r="AG22" s="3"/>
      <c r="AH22" s="3"/>
      <c r="AI22" s="3"/>
      <c r="AJ22" s="3"/>
      <c r="AK22" s="3"/>
      <c r="AL22" s="3"/>
      <c r="AM22" s="3"/>
      <c r="AN22" s="3"/>
      <c r="BH22" s="7"/>
      <c r="BI22" s="7"/>
      <c r="BJ22" s="7"/>
      <c r="BK22" s="7"/>
      <c r="BL22" s="7"/>
      <c r="BM22" s="7"/>
      <c r="BN22" s="7"/>
      <c r="BO22" s="7"/>
      <c r="BP22" s="7"/>
      <c r="BQ22" s="7" t="s">
        <v>103</v>
      </c>
      <c r="BR22" s="7">
        <f aca="true" t="shared" si="11" ref="BR22:BY22">MAX(BR17,BR19,BR21)</f>
        <v>0</v>
      </c>
      <c r="BS22" s="7">
        <f t="shared" si="11"/>
        <v>-1</v>
      </c>
      <c r="BT22" s="7">
        <f t="shared" si="11"/>
        <v>1</v>
      </c>
      <c r="BU22" s="7">
        <f t="shared" si="11"/>
        <v>4</v>
      </c>
      <c r="BV22" s="7">
        <f t="shared" si="11"/>
        <v>0</v>
      </c>
      <c r="BW22" s="7">
        <f t="shared" si="11"/>
        <v>1</v>
      </c>
      <c r="BX22" s="7">
        <f t="shared" si="11"/>
        <v>0</v>
      </c>
      <c r="BY22" s="7">
        <f t="shared" si="11"/>
        <v>-1</v>
      </c>
    </row>
    <row r="23" spans="1:77" ht="10.5">
      <c r="A23" s="19"/>
      <c r="B23" s="19"/>
      <c r="C23" s="19"/>
      <c r="J23" s="4">
        <f>BH15</f>
        <v>5</v>
      </c>
      <c r="K23" s="4">
        <f>BI15</f>
        <v>8</v>
      </c>
      <c r="L23" s="4">
        <f>BJ15</f>
        <v>3</v>
      </c>
      <c r="M23" s="4">
        <f>BK15</f>
        <v>2</v>
      </c>
      <c r="N23" s="4">
        <f>BL15</f>
        <v>8</v>
      </c>
      <c r="O23" s="4">
        <f>BM15+BM23</f>
        <v>1</v>
      </c>
      <c r="P23" s="4">
        <f>BN15+BN23</f>
        <v>0</v>
      </c>
      <c r="Q23" s="4">
        <f>BO15+BO23</f>
        <v>3</v>
      </c>
      <c r="R23" s="4">
        <f>BP15+BP23</f>
        <v>0</v>
      </c>
      <c r="S23" s="1">
        <f>ROUND((BR23+BS23)/2,0)</f>
        <v>8</v>
      </c>
      <c r="T23" s="1">
        <f>ROUND((BT23+BU23)/2,0)</f>
        <v>2</v>
      </c>
      <c r="U23" s="1">
        <f>ROUND((BV23+BW23)/2,0)</f>
        <v>4</v>
      </c>
      <c r="V23" s="1">
        <f>ROUND((BX23+BY23)/2,0)</f>
        <v>4</v>
      </c>
      <c r="X23" s="3">
        <f aca="true" t="shared" si="12" ref="X23:AF23">ROUND(POWER(1.5,J23),1)</f>
        <v>7.6</v>
      </c>
      <c r="Y23" s="3">
        <f t="shared" si="12"/>
        <v>25.6</v>
      </c>
      <c r="Z23" s="3">
        <f t="shared" si="12"/>
        <v>3.4</v>
      </c>
      <c r="AA23" s="3">
        <f t="shared" si="12"/>
        <v>2.3</v>
      </c>
      <c r="AB23" s="3">
        <f t="shared" si="12"/>
        <v>25.6</v>
      </c>
      <c r="AC23" s="3">
        <f t="shared" si="12"/>
        <v>1.5</v>
      </c>
      <c r="AD23" s="3">
        <f t="shared" si="12"/>
        <v>1</v>
      </c>
      <c r="AE23" s="3">
        <f t="shared" si="12"/>
        <v>3.4</v>
      </c>
      <c r="AF23" s="3">
        <f t="shared" si="12"/>
        <v>1</v>
      </c>
      <c r="AG23" s="3">
        <f aca="true" t="shared" si="13" ref="AG23:AN23">ROUND(POWER(1.5,BR23),1)</f>
        <v>11.4</v>
      </c>
      <c r="AH23" s="3">
        <f t="shared" si="13"/>
        <v>38.4</v>
      </c>
      <c r="AI23" s="3">
        <f t="shared" si="13"/>
        <v>1</v>
      </c>
      <c r="AJ23" s="3">
        <f t="shared" si="13"/>
        <v>3.4</v>
      </c>
      <c r="AK23" s="3">
        <f t="shared" si="13"/>
        <v>25.6</v>
      </c>
      <c r="AL23" s="3">
        <f t="shared" si="13"/>
        <v>1</v>
      </c>
      <c r="AM23" s="3">
        <f t="shared" si="13"/>
        <v>7.6</v>
      </c>
      <c r="AN23" s="3">
        <f t="shared" si="13"/>
        <v>3.4</v>
      </c>
      <c r="AP23" s="1">
        <f aca="true" t="shared" si="14" ref="AP23:BF23">IF($B15=1,X23,0)</f>
        <v>7.6</v>
      </c>
      <c r="AQ23" s="1">
        <f t="shared" si="14"/>
        <v>25.6</v>
      </c>
      <c r="AR23" s="1">
        <f t="shared" si="14"/>
        <v>3.4</v>
      </c>
      <c r="AS23" s="1">
        <f t="shared" si="14"/>
        <v>2.3</v>
      </c>
      <c r="AT23" s="1">
        <f t="shared" si="14"/>
        <v>25.6</v>
      </c>
      <c r="AU23" s="1">
        <f t="shared" si="14"/>
        <v>1.5</v>
      </c>
      <c r="AV23" s="1">
        <f t="shared" si="14"/>
        <v>1</v>
      </c>
      <c r="AW23" s="1">
        <f t="shared" si="14"/>
        <v>3.4</v>
      </c>
      <c r="AX23" s="1">
        <f t="shared" si="14"/>
        <v>1</v>
      </c>
      <c r="AY23" s="1">
        <f t="shared" si="14"/>
        <v>11.4</v>
      </c>
      <c r="AZ23" s="1">
        <f t="shared" si="14"/>
        <v>38.4</v>
      </c>
      <c r="BA23" s="1">
        <f t="shared" si="14"/>
        <v>1</v>
      </c>
      <c r="BB23" s="1">
        <f t="shared" si="14"/>
        <v>3.4</v>
      </c>
      <c r="BC23" s="1">
        <f t="shared" si="14"/>
        <v>25.6</v>
      </c>
      <c r="BD23" s="1">
        <f t="shared" si="14"/>
        <v>1</v>
      </c>
      <c r="BE23" s="1">
        <f t="shared" si="14"/>
        <v>7.6</v>
      </c>
      <c r="BF23" s="1">
        <f t="shared" si="14"/>
        <v>3.4</v>
      </c>
      <c r="BH23" s="7"/>
      <c r="BI23" s="7"/>
      <c r="BJ23" s="7"/>
      <c r="BK23" s="7"/>
      <c r="BL23" s="7" t="s">
        <v>103</v>
      </c>
      <c r="BM23" s="7">
        <f>MAX(BM17,BM19,BM21)</f>
        <v>2</v>
      </c>
      <c r="BN23" s="7">
        <f>MAX(BN17,BN19,BN21)</f>
        <v>1</v>
      </c>
      <c r="BO23" s="7">
        <f>MAX(BO17,BO19,BO21)</f>
        <v>4</v>
      </c>
      <c r="BP23" s="7">
        <f>MAX(BP17,BP19,BP21)</f>
        <v>2</v>
      </c>
      <c r="BQ23" s="7" t="s">
        <v>104</v>
      </c>
      <c r="BR23" s="7">
        <f>BR15</f>
        <v>6</v>
      </c>
      <c r="BS23" s="7">
        <f>BS15</f>
        <v>9</v>
      </c>
      <c r="BT23" s="7">
        <f>BT15+BT22</f>
        <v>0</v>
      </c>
      <c r="BU23" s="7">
        <f>BU15+BU22</f>
        <v>3</v>
      </c>
      <c r="BV23" s="7">
        <f>BV15</f>
        <v>8</v>
      </c>
      <c r="BW23" s="7">
        <f>BW15+BW22</f>
        <v>0</v>
      </c>
      <c r="BX23" s="7">
        <f>BX15</f>
        <v>5</v>
      </c>
      <c r="BY23" s="7">
        <f>BY15</f>
        <v>3</v>
      </c>
    </row>
    <row r="24" spans="1:18" ht="10.5">
      <c r="A24" s="19"/>
      <c r="B24" s="19"/>
      <c r="C24" s="19"/>
      <c r="J24" s="3"/>
      <c r="K24" s="3"/>
      <c r="L24" s="3"/>
      <c r="M24" s="3"/>
      <c r="N24" s="3"/>
      <c r="O24" s="3"/>
      <c r="P24" s="3"/>
      <c r="Q24" s="3"/>
      <c r="R24" s="3"/>
    </row>
    <row r="25" spans="1:40" ht="10.5">
      <c r="A25" s="19"/>
      <c r="B25" s="19"/>
      <c r="C25" s="19"/>
      <c r="J25" s="3" t="s">
        <v>1</v>
      </c>
      <c r="K25" s="3" t="s">
        <v>2</v>
      </c>
      <c r="L25" s="3" t="s">
        <v>3</v>
      </c>
      <c r="M25" s="3" t="s">
        <v>4</v>
      </c>
      <c r="N25" s="3" t="s">
        <v>5</v>
      </c>
      <c r="O25" s="3" t="s">
        <v>6</v>
      </c>
      <c r="P25" s="3" t="s">
        <v>7</v>
      </c>
      <c r="Q25" s="3" t="s">
        <v>8</v>
      </c>
      <c r="R25" s="3" t="s">
        <v>9</v>
      </c>
      <c r="X25" s="3"/>
      <c r="Y25" s="3"/>
      <c r="Z25" s="3"/>
      <c r="AA25" s="3"/>
      <c r="AB25" s="3"/>
      <c r="AC25" s="3"/>
      <c r="AD25" s="3"/>
      <c r="AE25" s="3"/>
      <c r="AF25" s="3"/>
      <c r="AG25" s="3"/>
      <c r="AH25" s="3"/>
      <c r="AI25" s="3"/>
      <c r="AJ25" s="3"/>
      <c r="AK25" s="3"/>
      <c r="AL25" s="3"/>
      <c r="AM25" s="3"/>
      <c r="AN25" s="3"/>
    </row>
    <row r="26" spans="1:77" ht="10.5">
      <c r="A26" s="20"/>
      <c r="B26" s="14">
        <v>0</v>
      </c>
      <c r="C26" s="4"/>
      <c r="D26" s="13">
        <f>IF(OR($D$13="全体",B26=1),F26&amp;"："&amp;E26&amp;"："&amp;G26&amp;"："&amp;H26&amp;"："&amp;I26,"")</f>
      </c>
      <c r="E26" s="1">
        <v>14005</v>
      </c>
      <c r="F26" s="1" t="s">
        <v>66</v>
      </c>
      <c r="G26" s="1" t="s">
        <v>67</v>
      </c>
      <c r="H26" s="1">
        <v>4000</v>
      </c>
      <c r="I26" s="1" t="s">
        <v>68</v>
      </c>
      <c r="J26" s="3">
        <v>1</v>
      </c>
      <c r="K26" s="3">
        <v>-2</v>
      </c>
      <c r="L26" s="3">
        <v>-1</v>
      </c>
      <c r="M26" s="3">
        <v>1</v>
      </c>
      <c r="N26" s="3">
        <v>-2</v>
      </c>
      <c r="O26" s="3">
        <v>3</v>
      </c>
      <c r="P26" s="3">
        <v>2</v>
      </c>
      <c r="Q26" s="3">
        <v>3</v>
      </c>
      <c r="R26" s="3">
        <v>-2</v>
      </c>
      <c r="X26" s="3">
        <f aca="true" t="shared" si="15" ref="X26:AF26">ROUND(POWER(1.5,BH26),1)</f>
        <v>1.5</v>
      </c>
      <c r="Y26" s="3">
        <f t="shared" si="15"/>
        <v>0.4</v>
      </c>
      <c r="Z26" s="3">
        <f t="shared" si="15"/>
        <v>0.7</v>
      </c>
      <c r="AA26" s="3">
        <f t="shared" si="15"/>
        <v>1.5</v>
      </c>
      <c r="AB26" s="3">
        <f t="shared" si="15"/>
        <v>0.4</v>
      </c>
      <c r="AC26" s="3">
        <f t="shared" si="15"/>
        <v>3.4</v>
      </c>
      <c r="AD26" s="3">
        <f t="shared" si="15"/>
        <v>3.4</v>
      </c>
      <c r="AE26" s="3">
        <f t="shared" si="15"/>
        <v>3.4</v>
      </c>
      <c r="AF26" s="3">
        <f t="shared" si="15"/>
        <v>0.4</v>
      </c>
      <c r="AG26" s="3">
        <f aca="true" t="shared" si="16" ref="AG26:AN26">ROUND(POWER(1.5,BR26),1)</f>
        <v>1.5</v>
      </c>
      <c r="AH26" s="3">
        <f t="shared" si="16"/>
        <v>0.4</v>
      </c>
      <c r="AI26" s="3">
        <f t="shared" si="16"/>
        <v>5.1</v>
      </c>
      <c r="AJ26" s="3">
        <f t="shared" si="16"/>
        <v>5.1</v>
      </c>
      <c r="AK26" s="3">
        <f t="shared" si="16"/>
        <v>0.4</v>
      </c>
      <c r="AL26" s="3">
        <f t="shared" si="16"/>
        <v>3.4</v>
      </c>
      <c r="AM26" s="3">
        <f t="shared" si="16"/>
        <v>1.5</v>
      </c>
      <c r="AN26" s="3">
        <f t="shared" si="16"/>
        <v>0.7</v>
      </c>
      <c r="AP26" s="1">
        <f aca="true" t="shared" si="17" ref="AP26:BF26">IF($B26=1,X26,0)</f>
        <v>0</v>
      </c>
      <c r="AQ26" s="1">
        <f t="shared" si="17"/>
        <v>0</v>
      </c>
      <c r="AR26" s="1">
        <f t="shared" si="17"/>
        <v>0</v>
      </c>
      <c r="AS26" s="1">
        <f t="shared" si="17"/>
        <v>0</v>
      </c>
      <c r="AT26" s="1">
        <f t="shared" si="17"/>
        <v>0</v>
      </c>
      <c r="AU26" s="1">
        <f t="shared" si="17"/>
        <v>0</v>
      </c>
      <c r="AV26" s="1">
        <f t="shared" si="17"/>
        <v>0</v>
      </c>
      <c r="AW26" s="1">
        <f t="shared" si="17"/>
        <v>0</v>
      </c>
      <c r="AX26" s="1">
        <f t="shared" si="17"/>
        <v>0</v>
      </c>
      <c r="AY26" s="1">
        <f t="shared" si="17"/>
        <v>0</v>
      </c>
      <c r="AZ26" s="1">
        <f t="shared" si="17"/>
        <v>0</v>
      </c>
      <c r="BA26" s="1">
        <f t="shared" si="17"/>
        <v>0</v>
      </c>
      <c r="BB26" s="1">
        <f t="shared" si="17"/>
        <v>0</v>
      </c>
      <c r="BC26" s="1">
        <f t="shared" si="17"/>
        <v>0</v>
      </c>
      <c r="BD26" s="1">
        <f t="shared" si="17"/>
        <v>0</v>
      </c>
      <c r="BE26" s="1">
        <f t="shared" si="17"/>
        <v>0</v>
      </c>
      <c r="BF26" s="1">
        <f t="shared" si="17"/>
        <v>0</v>
      </c>
      <c r="BH26" s="7">
        <f aca="true" t="shared" si="18" ref="BH26:BP26">J26+J27</f>
        <v>1</v>
      </c>
      <c r="BI26" s="7">
        <f t="shared" si="18"/>
        <v>-2</v>
      </c>
      <c r="BJ26" s="7">
        <f t="shared" si="18"/>
        <v>-1</v>
      </c>
      <c r="BK26" s="7">
        <f t="shared" si="18"/>
        <v>1</v>
      </c>
      <c r="BL26" s="7">
        <f t="shared" si="18"/>
        <v>-2</v>
      </c>
      <c r="BM26" s="7">
        <f t="shared" si="18"/>
        <v>3</v>
      </c>
      <c r="BN26" s="7">
        <f t="shared" si="18"/>
        <v>3</v>
      </c>
      <c r="BO26" s="7">
        <f t="shared" si="18"/>
        <v>3</v>
      </c>
      <c r="BP26" s="7">
        <f t="shared" si="18"/>
        <v>-2</v>
      </c>
      <c r="BR26" s="7">
        <f>BH26+S27</f>
        <v>1</v>
      </c>
      <c r="BS26" s="7">
        <f>BI26+S27</f>
        <v>-2</v>
      </c>
      <c r="BT26" s="7">
        <f>BN26+T27</f>
        <v>4</v>
      </c>
      <c r="BU26" s="7">
        <f>BO26+T27</f>
        <v>4</v>
      </c>
      <c r="BV26" s="7">
        <f>BL26+U27</f>
        <v>-2</v>
      </c>
      <c r="BW26" s="7">
        <f>BN26+U27</f>
        <v>3</v>
      </c>
      <c r="BX26" s="7">
        <f>BH26+V27</f>
        <v>1</v>
      </c>
      <c r="BY26" s="7">
        <f>BJ26+V27</f>
        <v>-1</v>
      </c>
    </row>
    <row r="27" spans="1:40" ht="10.5">
      <c r="A27" s="20"/>
      <c r="B27" s="19"/>
      <c r="C27" s="14">
        <v>1</v>
      </c>
      <c r="D27" s="13">
        <f>IF(AND(OR($D$13="全体",B26=1),C27=1),"技："&amp;F27&amp;"（"&amp;E27&amp;"＋１）","")</f>
      </c>
      <c r="E27" s="1" t="s">
        <v>26</v>
      </c>
      <c r="F27" s="1" t="s">
        <v>62</v>
      </c>
      <c r="G27" s="1" t="s">
        <v>63</v>
      </c>
      <c r="H27" s="1" t="s">
        <v>64</v>
      </c>
      <c r="J27" s="3">
        <f aca="true" t="shared" si="19" ref="J27:R29">IF(AND($C27=1,$E27=J$1),1,)</f>
        <v>0</v>
      </c>
      <c r="K27" s="3">
        <f t="shared" si="19"/>
        <v>0</v>
      </c>
      <c r="L27" s="3">
        <f t="shared" si="19"/>
        <v>0</v>
      </c>
      <c r="M27" s="3">
        <f t="shared" si="19"/>
        <v>0</v>
      </c>
      <c r="N27" s="3">
        <f t="shared" si="19"/>
        <v>0</v>
      </c>
      <c r="O27" s="3">
        <f t="shared" si="19"/>
        <v>0</v>
      </c>
      <c r="P27" s="3">
        <f t="shared" si="19"/>
        <v>1</v>
      </c>
      <c r="Q27" s="3">
        <f t="shared" si="19"/>
        <v>0</v>
      </c>
      <c r="R27" s="3">
        <f t="shared" si="19"/>
        <v>0</v>
      </c>
      <c r="T27" s="1">
        <v>1</v>
      </c>
      <c r="X27" s="3"/>
      <c r="Y27" s="3"/>
      <c r="Z27" s="3"/>
      <c r="AA27" s="3"/>
      <c r="AB27" s="3"/>
      <c r="AC27" s="3"/>
      <c r="AD27" s="3"/>
      <c r="AE27" s="3"/>
      <c r="AF27" s="3"/>
      <c r="AG27" s="3"/>
      <c r="AH27" s="3"/>
      <c r="AI27" s="3"/>
      <c r="AJ27" s="3"/>
      <c r="AK27" s="3"/>
      <c r="AL27" s="3"/>
      <c r="AM27" s="3"/>
      <c r="AN27" s="3"/>
    </row>
    <row r="28" spans="1:77" ht="10.5">
      <c r="A28" s="20"/>
      <c r="B28" s="14">
        <v>1</v>
      </c>
      <c r="C28" s="4"/>
      <c r="D28" s="13" t="str">
        <f>IF(OR($D$13="全体",B28=1),F28&amp;"："&amp;E28&amp;"："&amp;G28&amp;"："&amp;H28&amp;"："&amp;I28,"")</f>
        <v>ジェントルラット：14005：キルリアナ：4000：北国人+整備士+整備士</v>
      </c>
      <c r="E28" s="1">
        <v>14005</v>
      </c>
      <c r="F28" s="1" t="s">
        <v>66</v>
      </c>
      <c r="G28" s="1" t="s">
        <v>67</v>
      </c>
      <c r="H28" s="1">
        <v>4000</v>
      </c>
      <c r="I28" s="1" t="s">
        <v>68</v>
      </c>
      <c r="J28" s="3">
        <v>1</v>
      </c>
      <c r="K28" s="3">
        <v>-2</v>
      </c>
      <c r="L28" s="3">
        <v>-1</v>
      </c>
      <c r="M28" s="3">
        <v>1</v>
      </c>
      <c r="N28" s="3">
        <v>-2</v>
      </c>
      <c r="O28" s="3">
        <v>3</v>
      </c>
      <c r="P28" s="3">
        <v>2</v>
      </c>
      <c r="Q28" s="3">
        <v>3</v>
      </c>
      <c r="R28" s="3">
        <v>-2</v>
      </c>
      <c r="X28" s="3">
        <f aca="true" t="shared" si="20" ref="X28:AF28">ROUND(POWER(1.5,BH28),1)</f>
        <v>1.5</v>
      </c>
      <c r="Y28" s="3">
        <f t="shared" si="20"/>
        <v>0.4</v>
      </c>
      <c r="Z28" s="3">
        <f t="shared" si="20"/>
        <v>0.7</v>
      </c>
      <c r="AA28" s="3">
        <f t="shared" si="20"/>
        <v>1.5</v>
      </c>
      <c r="AB28" s="3">
        <f t="shared" si="20"/>
        <v>0.4</v>
      </c>
      <c r="AC28" s="3">
        <f t="shared" si="20"/>
        <v>3.4</v>
      </c>
      <c r="AD28" s="3">
        <f t="shared" si="20"/>
        <v>3.4</v>
      </c>
      <c r="AE28" s="3">
        <f t="shared" si="20"/>
        <v>3.4</v>
      </c>
      <c r="AF28" s="3">
        <f t="shared" si="20"/>
        <v>0.4</v>
      </c>
      <c r="AG28" s="3">
        <f aca="true" t="shared" si="21" ref="AG28:AN28">ROUND(POWER(1.5,BR28),1)</f>
        <v>1.5</v>
      </c>
      <c r="AH28" s="3">
        <f t="shared" si="21"/>
        <v>0.4</v>
      </c>
      <c r="AI28" s="3">
        <f t="shared" si="21"/>
        <v>5.1</v>
      </c>
      <c r="AJ28" s="3">
        <f t="shared" si="21"/>
        <v>5.1</v>
      </c>
      <c r="AK28" s="3">
        <f t="shared" si="21"/>
        <v>0.4</v>
      </c>
      <c r="AL28" s="3">
        <f t="shared" si="21"/>
        <v>3.4</v>
      </c>
      <c r="AM28" s="3">
        <f t="shared" si="21"/>
        <v>1.5</v>
      </c>
      <c r="AN28" s="3">
        <f t="shared" si="21"/>
        <v>0.7</v>
      </c>
      <c r="AP28" s="1">
        <f aca="true" t="shared" si="22" ref="AP28:BF28">IF($B28=1,X28,0)</f>
        <v>1.5</v>
      </c>
      <c r="AQ28" s="1">
        <f t="shared" si="22"/>
        <v>0.4</v>
      </c>
      <c r="AR28" s="1">
        <f t="shared" si="22"/>
        <v>0.7</v>
      </c>
      <c r="AS28" s="1">
        <f t="shared" si="22"/>
        <v>1.5</v>
      </c>
      <c r="AT28" s="1">
        <f t="shared" si="22"/>
        <v>0.4</v>
      </c>
      <c r="AU28" s="1">
        <f t="shared" si="22"/>
        <v>3.4</v>
      </c>
      <c r="AV28" s="1">
        <f t="shared" si="22"/>
        <v>3.4</v>
      </c>
      <c r="AW28" s="1">
        <f t="shared" si="22"/>
        <v>3.4</v>
      </c>
      <c r="AX28" s="1">
        <f t="shared" si="22"/>
        <v>0.4</v>
      </c>
      <c r="AY28" s="1">
        <f t="shared" si="22"/>
        <v>1.5</v>
      </c>
      <c r="AZ28" s="1">
        <f t="shared" si="22"/>
        <v>0.4</v>
      </c>
      <c r="BA28" s="1">
        <f t="shared" si="22"/>
        <v>5.1</v>
      </c>
      <c r="BB28" s="1">
        <f t="shared" si="22"/>
        <v>5.1</v>
      </c>
      <c r="BC28" s="1">
        <f t="shared" si="22"/>
        <v>0.4</v>
      </c>
      <c r="BD28" s="1">
        <f t="shared" si="22"/>
        <v>3.4</v>
      </c>
      <c r="BE28" s="1">
        <f t="shared" si="22"/>
        <v>1.5</v>
      </c>
      <c r="BF28" s="1">
        <f t="shared" si="22"/>
        <v>0.7</v>
      </c>
      <c r="BH28" s="7">
        <f aca="true" t="shared" si="23" ref="BH28:BP28">J28+J29</f>
        <v>1</v>
      </c>
      <c r="BI28" s="7">
        <f t="shared" si="23"/>
        <v>-2</v>
      </c>
      <c r="BJ28" s="7">
        <f t="shared" si="23"/>
        <v>-1</v>
      </c>
      <c r="BK28" s="7">
        <f t="shared" si="23"/>
        <v>1</v>
      </c>
      <c r="BL28" s="7">
        <f t="shared" si="23"/>
        <v>-2</v>
      </c>
      <c r="BM28" s="7">
        <f t="shared" si="23"/>
        <v>3</v>
      </c>
      <c r="BN28" s="7">
        <f t="shared" si="23"/>
        <v>3</v>
      </c>
      <c r="BO28" s="7">
        <f t="shared" si="23"/>
        <v>3</v>
      </c>
      <c r="BP28" s="7">
        <f t="shared" si="23"/>
        <v>-2</v>
      </c>
      <c r="BR28" s="7">
        <f>BH28+S29</f>
        <v>1</v>
      </c>
      <c r="BS28" s="7">
        <f>BI28+S29</f>
        <v>-2</v>
      </c>
      <c r="BT28" s="7">
        <f>BN28+T29</f>
        <v>4</v>
      </c>
      <c r="BU28" s="7">
        <f>BO28+T29</f>
        <v>4</v>
      </c>
      <c r="BV28" s="7">
        <f>BL28+U29</f>
        <v>-2</v>
      </c>
      <c r="BW28" s="7">
        <f>BN28+U29</f>
        <v>3</v>
      </c>
      <c r="BX28" s="7">
        <f>BH28+V29</f>
        <v>1</v>
      </c>
      <c r="BY28" s="7">
        <f>BJ28+V29</f>
        <v>-1</v>
      </c>
    </row>
    <row r="29" spans="1:40" ht="10.5">
      <c r="A29" s="20"/>
      <c r="B29" s="19"/>
      <c r="C29" s="14">
        <v>1</v>
      </c>
      <c r="D29" s="13" t="str">
        <f>IF(AND(OR($D$13="全体",B28=1),C29=1),"技："&amp;F29&amp;"（"&amp;E29&amp;"＋１）","")</f>
        <v>技：野生の感覚能力（感覚＋１）</v>
      </c>
      <c r="E29" s="1" t="s">
        <v>26</v>
      </c>
      <c r="F29" s="1" t="s">
        <v>62</v>
      </c>
      <c r="G29" s="1" t="s">
        <v>63</v>
      </c>
      <c r="H29" s="1" t="s">
        <v>64</v>
      </c>
      <c r="J29" s="3">
        <f t="shared" si="19"/>
        <v>0</v>
      </c>
      <c r="K29" s="3">
        <f t="shared" si="19"/>
        <v>0</v>
      </c>
      <c r="L29" s="3">
        <f t="shared" si="19"/>
        <v>0</v>
      </c>
      <c r="M29" s="3">
        <f t="shared" si="19"/>
        <v>0</v>
      </c>
      <c r="N29" s="3">
        <f t="shared" si="19"/>
        <v>0</v>
      </c>
      <c r="O29" s="3">
        <f t="shared" si="19"/>
        <v>0</v>
      </c>
      <c r="P29" s="3">
        <f t="shared" si="19"/>
        <v>1</v>
      </c>
      <c r="Q29" s="3">
        <f t="shared" si="19"/>
        <v>0</v>
      </c>
      <c r="R29" s="3">
        <f t="shared" si="19"/>
        <v>0</v>
      </c>
      <c r="T29" s="1">
        <v>1</v>
      </c>
      <c r="X29" s="3"/>
      <c r="Y29" s="3"/>
      <c r="Z29" s="3"/>
      <c r="AA29" s="3"/>
      <c r="AB29" s="3"/>
      <c r="AC29" s="3"/>
      <c r="AD29" s="3"/>
      <c r="AE29" s="3"/>
      <c r="AF29" s="3"/>
      <c r="AG29" s="3"/>
      <c r="AH29" s="3"/>
      <c r="AI29" s="3"/>
      <c r="AJ29" s="3"/>
      <c r="AK29" s="3"/>
      <c r="AL29" s="3"/>
      <c r="AM29" s="3"/>
      <c r="AN29" s="3"/>
    </row>
    <row r="30" spans="10:40" s="10" customFormat="1" ht="6" customHeight="1">
      <c r="J30" s="12"/>
      <c r="K30" s="12"/>
      <c r="L30" s="12"/>
      <c r="M30" s="12"/>
      <c r="N30" s="12"/>
      <c r="O30" s="12"/>
      <c r="P30" s="12"/>
      <c r="Q30" s="12"/>
      <c r="R30" s="12"/>
      <c r="X30" s="12"/>
      <c r="Y30" s="12"/>
      <c r="Z30" s="12"/>
      <c r="AA30" s="12"/>
      <c r="AB30" s="12"/>
      <c r="AC30" s="12"/>
      <c r="AD30" s="12"/>
      <c r="AE30" s="12"/>
      <c r="AF30" s="12"/>
      <c r="AG30" s="12"/>
      <c r="AH30" s="12"/>
      <c r="AI30" s="12"/>
      <c r="AJ30" s="12"/>
      <c r="AK30" s="12"/>
      <c r="AL30" s="12"/>
      <c r="AM30" s="12"/>
      <c r="AN30" s="12"/>
    </row>
    <row r="31" spans="24:58" ht="10.5">
      <c r="X31" s="4">
        <f aca="true" t="shared" si="24" ref="X31:AN31">SUM(X14:X30)</f>
        <v>10.6</v>
      </c>
      <c r="Y31" s="4">
        <f t="shared" si="24"/>
        <v>26.4</v>
      </c>
      <c r="Z31" s="4">
        <f t="shared" si="24"/>
        <v>4.8</v>
      </c>
      <c r="AA31" s="4">
        <f t="shared" si="24"/>
        <v>5.3</v>
      </c>
      <c r="AB31" s="4">
        <f t="shared" si="24"/>
        <v>26.4</v>
      </c>
      <c r="AC31" s="4">
        <f t="shared" si="24"/>
        <v>8.3</v>
      </c>
      <c r="AD31" s="4">
        <f t="shared" si="24"/>
        <v>7.800000000000001</v>
      </c>
      <c r="AE31" s="4">
        <f t="shared" si="24"/>
        <v>10.2</v>
      </c>
      <c r="AF31" s="4">
        <f t="shared" si="24"/>
        <v>1.7999999999999998</v>
      </c>
      <c r="AG31" s="4">
        <f t="shared" si="24"/>
        <v>14.4</v>
      </c>
      <c r="AH31" s="4">
        <f t="shared" si="24"/>
        <v>39.199999999999996</v>
      </c>
      <c r="AI31" s="4">
        <f t="shared" si="24"/>
        <v>11.2</v>
      </c>
      <c r="AJ31" s="4">
        <f t="shared" si="24"/>
        <v>13.6</v>
      </c>
      <c r="AK31" s="4">
        <f t="shared" si="24"/>
        <v>26.4</v>
      </c>
      <c r="AL31" s="4">
        <f t="shared" si="24"/>
        <v>7.800000000000001</v>
      </c>
      <c r="AM31" s="4">
        <f t="shared" si="24"/>
        <v>10.6</v>
      </c>
      <c r="AN31" s="4">
        <f t="shared" si="24"/>
        <v>4.8</v>
      </c>
      <c r="AP31" s="1">
        <f aca="true" t="shared" si="25" ref="AP31:BF31">SUM(AP14:AP30)</f>
        <v>9.1</v>
      </c>
      <c r="AQ31" s="1">
        <f t="shared" si="25"/>
        <v>26</v>
      </c>
      <c r="AR31" s="1">
        <f t="shared" si="25"/>
        <v>4.1</v>
      </c>
      <c r="AS31" s="1">
        <f t="shared" si="25"/>
        <v>3.8</v>
      </c>
      <c r="AT31" s="1">
        <f t="shared" si="25"/>
        <v>26</v>
      </c>
      <c r="AU31" s="1">
        <f t="shared" si="25"/>
        <v>4.9</v>
      </c>
      <c r="AV31" s="1">
        <f t="shared" si="25"/>
        <v>4.4</v>
      </c>
      <c r="AW31" s="1">
        <f t="shared" si="25"/>
        <v>6.8</v>
      </c>
      <c r="AX31" s="1">
        <f t="shared" si="25"/>
        <v>1.4</v>
      </c>
      <c r="AY31" s="1">
        <f t="shared" si="25"/>
        <v>12.9</v>
      </c>
      <c r="AZ31" s="1">
        <f t="shared" si="25"/>
        <v>38.8</v>
      </c>
      <c r="BA31" s="1">
        <f t="shared" si="25"/>
        <v>6.1</v>
      </c>
      <c r="BB31" s="1">
        <f t="shared" si="25"/>
        <v>8.5</v>
      </c>
      <c r="BC31" s="1">
        <f t="shared" si="25"/>
        <v>26</v>
      </c>
      <c r="BD31" s="1">
        <f t="shared" si="25"/>
        <v>4.4</v>
      </c>
      <c r="BE31" s="1">
        <f t="shared" si="25"/>
        <v>9.1</v>
      </c>
      <c r="BF31" s="1">
        <f t="shared" si="25"/>
        <v>4.1</v>
      </c>
    </row>
    <row r="32" spans="32:58" ht="10.5">
      <c r="AF32" s="8" t="s">
        <v>49</v>
      </c>
      <c r="AG32" s="1">
        <f aca="true" t="shared" si="26" ref="AG32:AN32">ROUND(LOG(AG31,1.5),0)</f>
        <v>7</v>
      </c>
      <c r="AH32" s="1">
        <f t="shared" si="26"/>
        <v>9</v>
      </c>
      <c r="AI32" s="1">
        <f t="shared" si="26"/>
        <v>6</v>
      </c>
      <c r="AJ32" s="1">
        <f t="shared" si="26"/>
        <v>6</v>
      </c>
      <c r="AK32" s="1">
        <f t="shared" si="26"/>
        <v>8</v>
      </c>
      <c r="AL32" s="1">
        <f t="shared" si="26"/>
        <v>5</v>
      </c>
      <c r="AM32" s="1">
        <f t="shared" si="26"/>
        <v>6</v>
      </c>
      <c r="AN32" s="1">
        <f t="shared" si="26"/>
        <v>4</v>
      </c>
      <c r="AX32" s="8" t="s">
        <v>49</v>
      </c>
      <c r="AY32" s="1">
        <f aca="true" t="shared" si="27" ref="AY32:BF32">ROUND(LOG(AY31,1.5),0)</f>
        <v>6</v>
      </c>
      <c r="AZ32" s="1">
        <f t="shared" si="27"/>
        <v>9</v>
      </c>
      <c r="BA32" s="1">
        <f t="shared" si="27"/>
        <v>4</v>
      </c>
      <c r="BB32" s="1">
        <f t="shared" si="27"/>
        <v>5</v>
      </c>
      <c r="BC32" s="1">
        <f t="shared" si="27"/>
        <v>8</v>
      </c>
      <c r="BD32" s="1">
        <f t="shared" si="27"/>
        <v>4</v>
      </c>
      <c r="BE32" s="1">
        <f t="shared" si="27"/>
        <v>5</v>
      </c>
      <c r="BF32" s="1">
        <f t="shared" si="27"/>
        <v>3</v>
      </c>
    </row>
  </sheetData>
  <dataValidations count="2">
    <dataValidation type="list" allowBlank="1" showInputMessage="1" showErrorMessage="1" sqref="C15">
      <formula1>"1, "</formula1>
    </dataValidation>
    <dataValidation type="list" allowBlank="1" showInputMessage="1" showErrorMessage="1" sqref="D13">
      <formula1>"全体,フラグON"</formula1>
    </dataValidation>
  </dataValidations>
  <printOptions/>
  <pageMargins left="0.75" right="0.75" top="1" bottom="1" header="0.512" footer="0.51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E46"/>
  <sheetViews>
    <sheetView workbookViewId="0" topLeftCell="A1">
      <selection activeCell="A31" sqref="A31"/>
    </sheetView>
  </sheetViews>
  <sheetFormatPr defaultColWidth="9.00390625" defaultRowHeight="13.5"/>
  <cols>
    <col min="1" max="16384" width="9.00390625" style="1" customWidth="1"/>
  </cols>
  <sheetData>
    <row r="1" spans="1:5" ht="10.5">
      <c r="A1" s="1" t="s">
        <v>0</v>
      </c>
      <c r="B1" s="1" t="s">
        <v>78</v>
      </c>
      <c r="C1" s="1" t="s">
        <v>77</v>
      </c>
      <c r="D1" s="1" t="s">
        <v>79</v>
      </c>
      <c r="E1" s="1" t="s">
        <v>80</v>
      </c>
    </row>
    <row r="2" spans="1:5" ht="10.5">
      <c r="A2" s="1">
        <v>25</v>
      </c>
      <c r="B2" s="18">
        <v>25251.2</v>
      </c>
      <c r="C2" s="18">
        <v>20617.5</v>
      </c>
      <c r="D2" s="1">
        <v>8417.1</v>
      </c>
      <c r="E2" s="1">
        <v>6872.5</v>
      </c>
    </row>
    <row r="3" spans="1:5" ht="10.5">
      <c r="A3" s="1">
        <v>24</v>
      </c>
      <c r="B3" s="18">
        <v>16834.1</v>
      </c>
      <c r="C3" s="18">
        <v>13745</v>
      </c>
      <c r="D3" s="1">
        <v>5611.4</v>
      </c>
      <c r="E3" s="1">
        <v>4581.6</v>
      </c>
    </row>
    <row r="4" spans="1:5" ht="10.5">
      <c r="A4" s="1">
        <v>23</v>
      </c>
      <c r="B4" s="18">
        <v>11222.7</v>
      </c>
      <c r="C4" s="18">
        <v>9163.4</v>
      </c>
      <c r="D4" s="1">
        <v>3740.9</v>
      </c>
      <c r="E4" s="1">
        <v>3054.5</v>
      </c>
    </row>
    <row r="5" spans="1:5" ht="10.5">
      <c r="A5" s="1">
        <v>22</v>
      </c>
      <c r="B5" s="18">
        <v>7481.8</v>
      </c>
      <c r="C5" s="18">
        <v>6108.9</v>
      </c>
      <c r="D5" s="1">
        <v>2493.9</v>
      </c>
      <c r="E5" s="1">
        <v>2036.3</v>
      </c>
    </row>
    <row r="6" spans="1:5" ht="10.5">
      <c r="A6" s="1">
        <v>21</v>
      </c>
      <c r="B6" s="18">
        <v>4987.9</v>
      </c>
      <c r="C6" s="18">
        <v>4072.6</v>
      </c>
      <c r="D6" s="1">
        <v>1662.6</v>
      </c>
      <c r="E6" s="1">
        <v>1357.5</v>
      </c>
    </row>
    <row r="7" spans="1:5" ht="10.5">
      <c r="A7" s="1">
        <v>20</v>
      </c>
      <c r="B7" s="18">
        <v>3325.3</v>
      </c>
      <c r="C7" s="18">
        <v>2715.1</v>
      </c>
      <c r="D7" s="1">
        <v>1108.5</v>
      </c>
      <c r="E7" s="1">
        <v>905</v>
      </c>
    </row>
    <row r="8" spans="1:5" ht="10.5">
      <c r="A8" s="1">
        <v>19</v>
      </c>
      <c r="B8" s="18">
        <v>2216.8</v>
      </c>
      <c r="C8" s="18">
        <v>1810.1</v>
      </c>
      <c r="D8" s="1">
        <v>738.9</v>
      </c>
      <c r="E8" s="1">
        <v>603.4</v>
      </c>
    </row>
    <row r="9" spans="1:5" ht="10.5">
      <c r="A9" s="1">
        <v>18</v>
      </c>
      <c r="B9" s="18">
        <v>1477.9</v>
      </c>
      <c r="C9" s="18">
        <v>1206.7</v>
      </c>
      <c r="D9" s="1">
        <v>492.6</v>
      </c>
      <c r="E9" s="1">
        <v>402.2</v>
      </c>
    </row>
    <row r="10" spans="1:5" ht="10.5">
      <c r="A10" s="1">
        <v>17</v>
      </c>
      <c r="B10" s="18">
        <v>985.3</v>
      </c>
      <c r="C10" s="18">
        <v>804.5</v>
      </c>
      <c r="D10" s="1">
        <v>328.5</v>
      </c>
      <c r="E10" s="1">
        <v>268.1</v>
      </c>
    </row>
    <row r="11" spans="1:5" ht="10.5">
      <c r="A11" s="1">
        <v>16</v>
      </c>
      <c r="B11" s="18">
        <v>656.8</v>
      </c>
      <c r="C11" s="18">
        <v>536.4</v>
      </c>
      <c r="D11" s="1">
        <v>218.9</v>
      </c>
      <c r="E11" s="1">
        <v>178.8</v>
      </c>
    </row>
    <row r="12" spans="1:5" ht="10.5">
      <c r="A12" s="1">
        <v>15</v>
      </c>
      <c r="B12" s="18">
        <v>437.9</v>
      </c>
      <c r="C12" s="18">
        <v>357.6</v>
      </c>
      <c r="D12" s="1">
        <v>146</v>
      </c>
      <c r="E12" s="1">
        <v>119.2</v>
      </c>
    </row>
    <row r="13" spans="1:5" ht="10.5">
      <c r="A13" s="1">
        <v>14</v>
      </c>
      <c r="B13" s="18">
        <v>291.9</v>
      </c>
      <c r="C13" s="18">
        <v>238.4</v>
      </c>
      <c r="D13" s="1">
        <v>97.3</v>
      </c>
      <c r="E13" s="1">
        <v>79.4</v>
      </c>
    </row>
    <row r="14" spans="1:5" ht="10.5">
      <c r="A14" s="1">
        <v>13</v>
      </c>
      <c r="B14" s="18">
        <v>194.6</v>
      </c>
      <c r="C14" s="18">
        <v>159</v>
      </c>
      <c r="D14" s="1">
        <v>64.9</v>
      </c>
      <c r="E14" s="1">
        <v>53</v>
      </c>
    </row>
    <row r="15" spans="1:5" ht="10.5">
      <c r="A15" s="1">
        <v>12</v>
      </c>
      <c r="B15" s="18">
        <v>129.7</v>
      </c>
      <c r="C15" s="18">
        <v>106</v>
      </c>
      <c r="D15" s="1">
        <v>43.2</v>
      </c>
      <c r="E15" s="1">
        <v>35.3</v>
      </c>
    </row>
    <row r="16" spans="1:5" ht="10.5">
      <c r="A16" s="1">
        <v>11</v>
      </c>
      <c r="B16" s="18">
        <v>86.5</v>
      </c>
      <c r="C16" s="18">
        <v>70.7</v>
      </c>
      <c r="D16" s="1">
        <v>28.8</v>
      </c>
      <c r="E16" s="1">
        <v>23.6</v>
      </c>
    </row>
    <row r="17" spans="1:5" ht="10.5">
      <c r="A17" s="1">
        <v>10</v>
      </c>
      <c r="B17" s="18">
        <v>57.7</v>
      </c>
      <c r="C17" s="18">
        <v>47.1</v>
      </c>
      <c r="D17" s="1">
        <v>19.3</v>
      </c>
      <c r="E17" s="1">
        <v>15.7</v>
      </c>
    </row>
    <row r="18" spans="1:5" ht="10.5">
      <c r="A18" s="1">
        <v>9</v>
      </c>
      <c r="B18" s="18">
        <v>38.4</v>
      </c>
      <c r="C18" s="18">
        <v>31.4</v>
      </c>
      <c r="D18" s="1">
        <v>12.8</v>
      </c>
      <c r="E18" s="1">
        <v>10.4</v>
      </c>
    </row>
    <row r="19" spans="1:5" ht="10.5">
      <c r="A19" s="1">
        <v>8</v>
      </c>
      <c r="B19" s="18">
        <v>25.6</v>
      </c>
      <c r="C19" s="18">
        <v>21</v>
      </c>
      <c r="D19" s="1">
        <v>8.5</v>
      </c>
      <c r="E19" s="1">
        <v>7</v>
      </c>
    </row>
    <row r="20" spans="1:5" ht="10.5">
      <c r="A20" s="1">
        <v>7</v>
      </c>
      <c r="B20" s="18">
        <v>17.1</v>
      </c>
      <c r="C20" s="18">
        <v>14</v>
      </c>
      <c r="D20" s="1">
        <v>5.7</v>
      </c>
      <c r="E20" s="1">
        <v>4.6</v>
      </c>
    </row>
    <row r="21" spans="1:5" ht="10.5">
      <c r="A21" s="1">
        <v>6</v>
      </c>
      <c r="B21" s="18">
        <v>11.4</v>
      </c>
      <c r="C21" s="18">
        <v>9.4</v>
      </c>
      <c r="D21" s="1">
        <v>3.8</v>
      </c>
      <c r="E21" s="1">
        <v>3.1</v>
      </c>
    </row>
    <row r="22" spans="1:5" ht="10.5">
      <c r="A22" s="1">
        <v>5</v>
      </c>
      <c r="B22" s="18">
        <v>7.6</v>
      </c>
      <c r="C22" s="18">
        <v>6.3</v>
      </c>
      <c r="D22" s="1">
        <v>2.5</v>
      </c>
      <c r="E22" s="1">
        <v>2.1</v>
      </c>
    </row>
    <row r="23" spans="1:5" ht="10.5">
      <c r="A23" s="1">
        <v>4</v>
      </c>
      <c r="B23" s="18">
        <v>5.1</v>
      </c>
      <c r="C23" s="18">
        <v>4.2</v>
      </c>
      <c r="D23" s="1">
        <v>1.7</v>
      </c>
      <c r="E23" s="1">
        <v>1.4</v>
      </c>
    </row>
    <row r="24" spans="1:5" ht="10.5">
      <c r="A24" s="1">
        <v>3</v>
      </c>
      <c r="B24" s="18">
        <v>3.4</v>
      </c>
      <c r="C24" s="18">
        <v>2.8</v>
      </c>
      <c r="D24" s="1">
        <v>1.1</v>
      </c>
      <c r="E24" s="1">
        <v>0.9</v>
      </c>
    </row>
    <row r="25" spans="1:5" ht="10.5">
      <c r="A25" s="1">
        <v>2</v>
      </c>
      <c r="B25" s="18">
        <v>2.3</v>
      </c>
      <c r="C25" s="18">
        <v>1.9</v>
      </c>
      <c r="D25" s="1">
        <v>0.8</v>
      </c>
      <c r="E25" s="1">
        <v>0.6</v>
      </c>
    </row>
    <row r="26" spans="1:5" ht="10.5">
      <c r="A26" s="1">
        <v>1</v>
      </c>
      <c r="B26" s="18">
        <v>1.5</v>
      </c>
      <c r="C26" s="18">
        <v>1.3</v>
      </c>
      <c r="D26" s="1">
        <v>0.5</v>
      </c>
      <c r="E26" s="1">
        <v>0.4</v>
      </c>
    </row>
    <row r="27" spans="1:5" ht="10.5">
      <c r="A27" s="1">
        <v>0</v>
      </c>
      <c r="B27" s="18">
        <v>1</v>
      </c>
      <c r="C27" s="18">
        <v>0.9</v>
      </c>
      <c r="D27" s="1">
        <v>0.3</v>
      </c>
      <c r="E27" s="1">
        <v>0.3</v>
      </c>
    </row>
    <row r="28" spans="1:5" ht="10.5">
      <c r="A28" s="1">
        <v>-1</v>
      </c>
      <c r="B28" s="18">
        <v>0.7</v>
      </c>
      <c r="C28" s="18">
        <v>0.6</v>
      </c>
      <c r="D28" s="1">
        <v>0.3</v>
      </c>
      <c r="E28" s="1">
        <v>0.2</v>
      </c>
    </row>
    <row r="29" spans="1:5" ht="10.5">
      <c r="A29" s="1">
        <v>-2</v>
      </c>
      <c r="B29" s="18">
        <v>0.4</v>
      </c>
      <c r="C29" s="18">
        <v>0.4</v>
      </c>
      <c r="D29" s="1">
        <v>0.1</v>
      </c>
      <c r="E29" s="1">
        <v>0.1</v>
      </c>
    </row>
    <row r="30" spans="1:5" ht="10.5">
      <c r="A30" s="1">
        <v>-3</v>
      </c>
      <c r="B30" s="18">
        <v>0.3</v>
      </c>
      <c r="C30" s="18">
        <v>0.3</v>
      </c>
      <c r="D30" s="1">
        <v>0.1</v>
      </c>
      <c r="E30" s="1">
        <v>0.1</v>
      </c>
    </row>
    <row r="32" ht="10.5">
      <c r="A32" s="1" t="s">
        <v>81</v>
      </c>
    </row>
    <row r="33" ht="10.5">
      <c r="A33" s="1" t="s">
        <v>82</v>
      </c>
    </row>
    <row r="34" ht="10.5">
      <c r="A34" s="1" t="s">
        <v>83</v>
      </c>
    </row>
    <row r="35" ht="10.5">
      <c r="A35" s="1" t="s">
        <v>84</v>
      </c>
    </row>
    <row r="37" ht="10.5">
      <c r="A37" s="1" t="s">
        <v>85</v>
      </c>
    </row>
    <row r="38" ht="10.5">
      <c r="A38" s="1" t="s">
        <v>86</v>
      </c>
    </row>
    <row r="39" ht="10.5">
      <c r="A39" s="1" t="s">
        <v>87</v>
      </c>
    </row>
    <row r="40" ht="10.5">
      <c r="A40" s="1" t="s">
        <v>88</v>
      </c>
    </row>
    <row r="42" ht="10.5">
      <c r="A42" s="1" t="s">
        <v>89</v>
      </c>
    </row>
    <row r="43" ht="10.5">
      <c r="A43" s="1" t="s">
        <v>90</v>
      </c>
    </row>
    <row r="44" ht="10.5">
      <c r="A44" s="1" t="s">
        <v>91</v>
      </c>
    </row>
    <row r="45" ht="10.5">
      <c r="A45" s="1" t="s">
        <v>92</v>
      </c>
    </row>
    <row r="46" ht="10.5">
      <c r="A46" s="1" t="s">
        <v>93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　</cp:lastModifiedBy>
  <dcterms:created xsi:type="dcterms:W3CDTF">2007-02-12T05:20:36Z</dcterms:created>
  <dcterms:modified xsi:type="dcterms:W3CDTF">2007-03-11T07:00:02Z</dcterms:modified>
  <cp:category/>
  <cp:version/>
  <cp:contentType/>
  <cp:contentStatus/>
</cp:coreProperties>
</file>