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入力フォーム" sheetId="1" r:id="rId1"/>
    <sheet name="入力例" sheetId="2" r:id="rId2"/>
    <sheet name="データ" sheetId="3" r:id="rId3"/>
    <sheet name="データ２" sheetId="4" r:id="rId4"/>
  </sheets>
  <definedNames>
    <definedName name="サブイベント">'データ２'!$A:$A</definedName>
    <definedName name="サブイベントリスト">'データ２'!$A$3:$P$56</definedName>
    <definedName name="遠距離">'入力フォーム'!$N$103</definedName>
    <definedName name="外見">'入力フォーム'!$F$103</definedName>
    <definedName name="感覚">'入力フォーム'!$I$103</definedName>
    <definedName name="器用">'入力フォーム'!$H$103</definedName>
    <definedName name="筋力">'入力フォーム'!$D$103</definedName>
    <definedName name="近接">'入力フォーム'!$L$103</definedName>
    <definedName name="幸運">'入力フォーム'!$K$103</definedName>
    <definedName name="職データ">'データ'!$B$10:$J$52</definedName>
    <definedName name="人データ">'データ'!$B$2:$J$8</definedName>
    <definedName name="装甲">'入力フォーム'!$M$103</definedName>
    <definedName name="体格">'入力フォーム'!$C$103</definedName>
    <definedName name="耐久力">'入力フォーム'!$E$103</definedName>
    <definedName name="知識">'入力フォーム'!$J$103</definedName>
    <definedName name="藩国リスト">'データ２'!$A$29:$D$134</definedName>
    <definedName name="敏捷">'入力フォーム'!$G$103</definedName>
  </definedNames>
  <calcPr fullCalcOnLoad="1"/>
</workbook>
</file>

<file path=xl/sharedStrings.xml><?xml version="1.0" encoding="utf-8"?>
<sst xmlns="http://schemas.openxmlformats.org/spreadsheetml/2006/main" count="1446" uniqueCount="384">
  <si>
    <t>基本フォーム：個人データ算出用　タイプに沿って入力してね</t>
  </si>
  <si>
    <t>名前</t>
  </si>
  <si>
    <t>タイプ</t>
  </si>
  <si>
    <t>体格</t>
  </si>
  <si>
    <t>筋力</t>
  </si>
  <si>
    <t>耐久力</t>
  </si>
  <si>
    <t>外見</t>
  </si>
  <si>
    <t>敏捷</t>
  </si>
  <si>
    <t>器用</t>
  </si>
  <si>
    <t>感覚</t>
  </si>
  <si>
    <t>知識</t>
  </si>
  <si>
    <t>幸運</t>
  </si>
  <si>
    <t>近接</t>
  </si>
  <si>
    <t>装甲</t>
  </si>
  <si>
    <t>遠距離</t>
  </si>
  <si>
    <t>燃料消費</t>
  </si>
  <si>
    <t>人</t>
  </si>
  <si>
    <t>職１</t>
  </si>
  <si>
    <t>職２</t>
  </si>
  <si>
    <t>職３</t>
  </si>
  <si>
    <t>職４</t>
  </si>
  <si>
    <t>技</t>
  </si>
  <si>
    <t>PC</t>
  </si>
  <si>
    <t>合計</t>
  </si>
  <si>
    <t>リアルデータ</t>
  </si>
  <si>
    <t>Ｉ＝Ｄ使うならここにコピペしよう。</t>
  </si>
  <si>
    <t>Ｉ＝Ｄ</t>
  </si>
  <si>
    <t>パイロ</t>
  </si>
  <si>
    <t>コパイ</t>
  </si>
  <si>
    <t>コパイ２</t>
  </si>
  <si>
    <t>パイロット＋コパイ</t>
  </si>
  <si>
    <t>基本フォーム２：部隊データ算出用　ここに個人データで出したリアルデータをコピペしてね</t>
  </si>
  <si>
    <t>-</t>
  </si>
  <si>
    <t>変換</t>
  </si>
  <si>
    <t>簡易成功率計算機</t>
  </si>
  <si>
    <t>ここに作戦評価を入れる</t>
  </si>
  <si>
    <t>例：作戦評価値は＋５</t>
  </si>
  <si>
    <t>ここにリクエストされた数字を入れる</t>
  </si>
  <si>
    <t>例：リクエストは器用：１５　なら１５をいれる</t>
  </si>
  <si>
    <t>ここにリクエストされた能力評価を入れる</t>
  </si>
  <si>
    <t>例：器用の部隊能力評価を入力する。</t>
  </si>
  <si>
    <t>最終差分</t>
  </si>
  <si>
    <t>成功率</t>
  </si>
  <si>
    <t>３：ドロップバーよりサブイベントを選択</t>
  </si>
  <si>
    <r>
      <t>№</t>
    </r>
    <r>
      <rPr>
        <sz val="10"/>
        <rFont val="Arial"/>
        <family val="2"/>
      </rPr>
      <t>31:</t>
    </r>
    <r>
      <rPr>
        <sz val="10"/>
        <rFont val="MS P ゴシック"/>
        <family val="3"/>
      </rPr>
      <t>帰ってきたソックスハント</t>
    </r>
  </si>
  <si>
    <t>根源力</t>
  </si>
  <si>
    <t>難易度</t>
  </si>
  <si>
    <t>舞台</t>
  </si>
  <si>
    <t>お宝</t>
  </si>
  <si>
    <t>デスペナ</t>
  </si>
  <si>
    <t>人数</t>
  </si>
  <si>
    <t>予算</t>
  </si>
  <si>
    <t>要求</t>
  </si>
  <si>
    <t>判定能力</t>
  </si>
  <si>
    <t>評価</t>
  </si>
  <si>
    <t>評価（ＩＮＴ）</t>
  </si>
  <si>
    <t>差分</t>
  </si>
  <si>
    <t>最終成功率</t>
  </si>
  <si>
    <t>乱数</t>
  </si>
  <si>
    <t>成功数</t>
  </si>
  <si>
    <t>お宝ダイス</t>
  </si>
  <si>
    <t>成功は１</t>
  </si>
  <si>
    <r>
      <t>根源力</t>
    </r>
    <r>
      <rPr>
        <sz val="10"/>
        <rFont val="Arial"/>
        <family val="2"/>
      </rPr>
      <t>/1000</t>
    </r>
  </si>
  <si>
    <t>判定３</t>
  </si>
  <si>
    <r>
      <t>総合難易度</t>
    </r>
    <r>
      <rPr>
        <sz val="10"/>
        <rFont val="Arial"/>
        <family val="2"/>
      </rPr>
      <t>/</t>
    </r>
    <r>
      <rPr>
        <sz val="10"/>
        <rFont val="MS P ゴシック"/>
        <family val="3"/>
      </rPr>
      <t>３</t>
    </r>
  </si>
  <si>
    <t>合計ＤＭ</t>
  </si>
  <si>
    <t>最終</t>
  </si>
  <si>
    <t>お宝ＤＭ</t>
  </si>
  <si>
    <t>○参加冒険：</t>
  </si>
  <si>
    <t>○冒険結果：</t>
  </si>
  <si>
    <t>：得たお宝：</t>
  </si>
  <si>
    <t>：ユニークな結果：なし</t>
  </si>
  <si>
    <t>コメント：</t>
  </si>
  <si>
    <t>お宝テーブルＡ</t>
  </si>
  <si>
    <t>お宝テーブルＢ</t>
  </si>
  <si>
    <t>お宝テーブルＣ</t>
  </si>
  <si>
    <t>友情（スカ）</t>
  </si>
  <si>
    <t>根源力１０００</t>
  </si>
  <si>
    <t>優しい心（スカ）</t>
  </si>
  <si>
    <t>資源</t>
  </si>
  <si>
    <t>根源力２０００</t>
  </si>
  <si>
    <t>娯楽</t>
  </si>
  <si>
    <t>お金</t>
  </si>
  <si>
    <t>食料</t>
  </si>
  <si>
    <t>猫・犬</t>
  </si>
  <si>
    <t>ゲート</t>
  </si>
  <si>
    <t>－</t>
  </si>
  <si>
    <t>有名人</t>
  </si>
  <si>
    <t>お宝テーブルＤ</t>
  </si>
  <si>
    <t>お宝テーブルＥ</t>
  </si>
  <si>
    <t>お宝テーブルＦ</t>
  </si>
  <si>
    <t>冒険の記憶（スカ）</t>
  </si>
  <si>
    <t>愛情（スカ）</t>
  </si>
  <si>
    <t>燃料</t>
  </si>
  <si>
    <t>次のアイドレス</t>
  </si>
  <si>
    <t>マジックアイテム</t>
  </si>
  <si>
    <t>西国人</t>
  </si>
  <si>
    <t>サイボーグ</t>
  </si>
  <si>
    <t>歩兵</t>
  </si>
  <si>
    <t>サイボーグ効果</t>
  </si>
  <si>
    <t>レンジャー：サイボーグ歩兵</t>
  </si>
  <si>
    <t>番号</t>
  </si>
  <si>
    <t>アイドレス名</t>
  </si>
  <si>
    <t>南</t>
  </si>
  <si>
    <t>西</t>
  </si>
  <si>
    <t>森</t>
  </si>
  <si>
    <t>北</t>
  </si>
  <si>
    <t>東</t>
  </si>
  <si>
    <t>はてない</t>
  </si>
  <si>
    <t>なし</t>
  </si>
  <si>
    <t>吏</t>
  </si>
  <si>
    <t>猫</t>
  </si>
  <si>
    <t>犬</t>
  </si>
  <si>
    <t>星</t>
  </si>
  <si>
    <t>剣</t>
  </si>
  <si>
    <t>理</t>
  </si>
  <si>
    <t>忍</t>
  </si>
  <si>
    <t>サ</t>
  </si>
  <si>
    <t>ド</t>
  </si>
  <si>
    <t>歩</t>
  </si>
  <si>
    <t>パ</t>
  </si>
  <si>
    <t>整</t>
  </si>
  <si>
    <t>医</t>
  </si>
  <si>
    <t>学</t>
  </si>
  <si>
    <t>トモエリバー　Ａ７１</t>
  </si>
  <si>
    <t>０１　アメショー／Ｉ＝Ｄ</t>
  </si>
  <si>
    <r>
      <t>るしにゃん王国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吏忍</t>
    </r>
  </si>
  <si>
    <r>
      <t>るしにゃん王国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猫医</t>
    </r>
  </si>
  <si>
    <r>
      <t>るしにゃん王国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星理</t>
    </r>
  </si>
  <si>
    <r>
      <t>akiharu</t>
    </r>
    <r>
      <rPr>
        <sz val="10"/>
        <rFont val="MS P ゴシック"/>
        <family val="3"/>
      </rPr>
      <t>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歩猫</t>
    </r>
  </si>
  <si>
    <r>
      <t>akiharu</t>
    </r>
    <r>
      <rPr>
        <sz val="10"/>
        <rFont val="MS P ゴシック"/>
        <family val="3"/>
      </rPr>
      <t>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吏医</t>
    </r>
  </si>
  <si>
    <r>
      <t>akiharu</t>
    </r>
    <r>
      <rPr>
        <sz val="10"/>
        <rFont val="MS P ゴシック"/>
        <family val="3"/>
      </rPr>
      <t>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ドパ</t>
    </r>
  </si>
  <si>
    <r>
      <t>F</t>
    </r>
    <r>
      <rPr>
        <sz val="10"/>
        <rFont val="MS P ゴシック"/>
        <family val="3"/>
      </rPr>
      <t>・</t>
    </r>
    <r>
      <rPr>
        <sz val="10"/>
        <rFont val="Arial"/>
        <family val="2"/>
      </rPr>
      <t>E</t>
    </r>
    <r>
      <rPr>
        <sz val="10"/>
        <rFont val="MS P ゴシック"/>
        <family val="3"/>
      </rPr>
      <t>・</t>
    </r>
    <r>
      <rPr>
        <sz val="10"/>
        <rFont val="Arial"/>
        <family val="2"/>
      </rPr>
      <t>G:</t>
    </r>
    <r>
      <rPr>
        <sz val="10"/>
        <rFont val="MS P ゴシック"/>
        <family val="3"/>
      </rPr>
      <t>吏整</t>
    </r>
  </si>
  <si>
    <r>
      <t>F</t>
    </r>
    <r>
      <rPr>
        <sz val="10"/>
        <rFont val="MS P ゴシック"/>
        <family val="3"/>
      </rPr>
      <t>・</t>
    </r>
    <r>
      <rPr>
        <sz val="10"/>
        <rFont val="Arial"/>
        <family val="2"/>
      </rPr>
      <t>E</t>
    </r>
    <r>
      <rPr>
        <sz val="10"/>
        <rFont val="MS P ゴシック"/>
        <family val="3"/>
      </rPr>
      <t>・</t>
    </r>
    <r>
      <rPr>
        <sz val="10"/>
        <rFont val="Arial"/>
        <family val="2"/>
      </rPr>
      <t>G:</t>
    </r>
    <r>
      <rPr>
        <sz val="10"/>
        <rFont val="MS P ゴシック"/>
        <family val="3"/>
      </rPr>
      <t>猫パ</t>
    </r>
  </si>
  <si>
    <r>
      <t>F</t>
    </r>
    <r>
      <rPr>
        <sz val="10"/>
        <rFont val="MS P ゴシック"/>
        <family val="3"/>
      </rPr>
      <t>・</t>
    </r>
    <r>
      <rPr>
        <sz val="10"/>
        <rFont val="Arial"/>
        <family val="2"/>
      </rPr>
      <t>E</t>
    </r>
    <r>
      <rPr>
        <sz val="10"/>
        <rFont val="MS P ゴシック"/>
        <family val="3"/>
      </rPr>
      <t>・</t>
    </r>
    <r>
      <rPr>
        <sz val="10"/>
        <rFont val="Arial"/>
        <family val="2"/>
      </rPr>
      <t>G:</t>
    </r>
    <r>
      <rPr>
        <sz val="10"/>
        <rFont val="MS P ゴシック"/>
        <family val="3"/>
      </rPr>
      <t>サド</t>
    </r>
  </si>
  <si>
    <r>
      <t>海法よけ藩国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星整</t>
    </r>
  </si>
  <si>
    <r>
      <t>海法よけ藩国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猫医</t>
    </r>
  </si>
  <si>
    <r>
      <t>海法よけ藩国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吏理</t>
    </r>
  </si>
  <si>
    <r>
      <t>鍋の国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吏医</t>
    </r>
  </si>
  <si>
    <r>
      <t>鍋の国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猫歩</t>
    </r>
  </si>
  <si>
    <r>
      <t>鍋の国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学パ</t>
    </r>
  </si>
  <si>
    <r>
      <t>レンジャー連邦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猫吏</t>
    </r>
  </si>
  <si>
    <r>
      <t>レンジャー連邦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パ整</t>
    </r>
  </si>
  <si>
    <r>
      <t>レンジャー連邦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サ歩</t>
    </r>
  </si>
  <si>
    <r>
      <t>ながみ藩国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猫パ</t>
    </r>
  </si>
  <si>
    <r>
      <t>ながみ藩国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吏医</t>
    </r>
  </si>
  <si>
    <r>
      <t>ながみ藩国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学歩</t>
    </r>
  </si>
  <si>
    <r>
      <t>ジェントルラット藩国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星吏</t>
    </r>
  </si>
  <si>
    <r>
      <t>ジェントルラット藩国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パパ</t>
    </r>
  </si>
  <si>
    <r>
      <t>ジェントルラット藩国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整整</t>
    </r>
  </si>
  <si>
    <r>
      <t>アルトピャーノ藩国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医医</t>
    </r>
  </si>
  <si>
    <r>
      <t>アルトピャーノ藩国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整整</t>
    </r>
  </si>
  <si>
    <r>
      <t>アルトピャーノ藩国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吏猫</t>
    </r>
  </si>
  <si>
    <r>
      <t>世界忍者国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吏星</t>
    </r>
  </si>
  <si>
    <r>
      <t>世界忍者国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医整</t>
    </r>
  </si>
  <si>
    <r>
      <t>世界忍者国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忍猫</t>
    </r>
  </si>
  <si>
    <r>
      <t>玄霧藩国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吏理</t>
    </r>
  </si>
  <si>
    <r>
      <t>玄霧藩国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医整</t>
    </r>
  </si>
  <si>
    <r>
      <t>玄霧藩国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忍猫</t>
    </r>
  </si>
  <si>
    <r>
      <t>土場藩国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犬パ</t>
    </r>
  </si>
  <si>
    <r>
      <t>土場藩国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整歩</t>
    </r>
  </si>
  <si>
    <r>
      <t>土場藩国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吏星</t>
    </r>
  </si>
  <si>
    <r>
      <t>よんた藩国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吏吏</t>
    </r>
  </si>
  <si>
    <r>
      <t>よんた藩国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歩パ</t>
    </r>
  </si>
  <si>
    <r>
      <t>よんた藩国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犬整</t>
    </r>
  </si>
  <si>
    <r>
      <t>ほねっこ男爵領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星吏</t>
    </r>
  </si>
  <si>
    <r>
      <t>ほねっこ男爵領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吏犬</t>
    </r>
  </si>
  <si>
    <r>
      <t>ほねっこ男爵領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整パ</t>
    </r>
  </si>
  <si>
    <r>
      <t>ナニワアームズ商藩国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吏整</t>
    </r>
  </si>
  <si>
    <r>
      <t>ナニワアームズ商藩国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猫パ</t>
    </r>
  </si>
  <si>
    <r>
      <t>ナニワアームズ商藩国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サ歩</t>
    </r>
  </si>
  <si>
    <r>
      <t>フィーブル藩国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吏猫</t>
    </r>
  </si>
  <si>
    <r>
      <t>フィーブル藩国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整パ</t>
    </r>
  </si>
  <si>
    <r>
      <t>フィーブル藩国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サ歩</t>
    </r>
  </si>
  <si>
    <r>
      <t>Floresvalerosasbonitas:</t>
    </r>
    <r>
      <rPr>
        <sz val="10"/>
        <rFont val="MS P ゴシック"/>
        <family val="3"/>
      </rPr>
      <t>吏理</t>
    </r>
  </si>
  <si>
    <r>
      <t>Floresvalerosasbonitas:</t>
    </r>
    <r>
      <rPr>
        <sz val="10"/>
        <rFont val="MS P ゴシック"/>
        <family val="3"/>
      </rPr>
      <t>剣サ</t>
    </r>
  </si>
  <si>
    <r>
      <t>Floresvalerosasbonitas:</t>
    </r>
    <r>
      <rPr>
        <sz val="10"/>
        <rFont val="MS P ゴシック"/>
        <family val="3"/>
      </rPr>
      <t>犬忍</t>
    </r>
  </si>
  <si>
    <r>
      <t>詩歌藩国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吏星</t>
    </r>
  </si>
  <si>
    <r>
      <t>詩歌藩国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歩パ</t>
    </r>
  </si>
  <si>
    <r>
      <t>詩歌藩国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犬整</t>
    </r>
  </si>
  <si>
    <r>
      <t>人狼領地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犬吏</t>
    </r>
  </si>
  <si>
    <r>
      <t>人狼領地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歩歩</t>
    </r>
  </si>
  <si>
    <r>
      <t>人狼領地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パ整</t>
    </r>
  </si>
  <si>
    <r>
      <t>愛鳴藩国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吏理</t>
    </r>
  </si>
  <si>
    <r>
      <t>愛鳴藩国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学犬</t>
    </r>
  </si>
  <si>
    <r>
      <t>愛鳴藩国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剣パ</t>
    </r>
  </si>
  <si>
    <r>
      <t>え～藩国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吏吏</t>
    </r>
  </si>
  <si>
    <r>
      <t>え～藩国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犬歩</t>
    </r>
  </si>
  <si>
    <r>
      <t>え～藩国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パ整</t>
    </r>
  </si>
  <si>
    <r>
      <t>ビギナーズ王国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犬歩</t>
    </r>
  </si>
  <si>
    <r>
      <t>ビギナーズ王国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吏整</t>
    </r>
  </si>
  <si>
    <r>
      <t>ビギナーズ王国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パ整</t>
    </r>
  </si>
  <si>
    <r>
      <t>キノウツン藩国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吏整</t>
    </r>
  </si>
  <si>
    <r>
      <t>キノウツン藩国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パド</t>
    </r>
  </si>
  <si>
    <r>
      <t>キノウツン藩国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猫猫</t>
    </r>
  </si>
  <si>
    <r>
      <t>紅葉国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吏医</t>
    </r>
  </si>
  <si>
    <r>
      <t>紅葉国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歩パ</t>
    </r>
  </si>
  <si>
    <r>
      <t>紅葉国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猫学</t>
    </r>
  </si>
  <si>
    <r>
      <t>羅幻王国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吏整</t>
    </r>
  </si>
  <si>
    <r>
      <t>羅幻王国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猫歩</t>
    </r>
  </si>
  <si>
    <r>
      <t>羅幻王国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パ整</t>
    </r>
  </si>
  <si>
    <r>
      <t>たけきの藩国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吏犬</t>
    </r>
  </si>
  <si>
    <r>
      <t>たけきの藩国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サ剣</t>
    </r>
  </si>
  <si>
    <r>
      <t>たけきの藩国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忍理</t>
    </r>
  </si>
  <si>
    <r>
      <t>ヲチ藩国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吏整</t>
    </r>
  </si>
  <si>
    <r>
      <t>ヲチ藩国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パ星</t>
    </r>
  </si>
  <si>
    <r>
      <t>ヲチ藩国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歩犬</t>
    </r>
  </si>
  <si>
    <r>
      <t>奇眼藩国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吏整</t>
    </r>
  </si>
  <si>
    <r>
      <t>奇眼藩国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犬歩</t>
    </r>
  </si>
  <si>
    <r>
      <t>奇眼藩国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星パ</t>
    </r>
  </si>
  <si>
    <r>
      <t>になし藩国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吏理</t>
    </r>
  </si>
  <si>
    <r>
      <t>になし藩国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犬剣</t>
    </r>
  </si>
  <si>
    <r>
      <t>になし藩国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パ学</t>
    </r>
  </si>
  <si>
    <r>
      <t>芥辺境藩国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パド</t>
    </r>
  </si>
  <si>
    <r>
      <t>芥辺境藩国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猫歩</t>
    </r>
  </si>
  <si>
    <r>
      <t>芥辺境藩国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吏整</t>
    </r>
  </si>
  <si>
    <r>
      <t>冬の京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吏パ</t>
    </r>
  </si>
  <si>
    <r>
      <t>冬の京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歩整</t>
    </r>
  </si>
  <si>
    <r>
      <t>冬の京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星犬</t>
    </r>
  </si>
  <si>
    <r>
      <t>越前藩国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吏理</t>
    </r>
  </si>
  <si>
    <r>
      <t>越前藩国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サ剣</t>
    </r>
  </si>
  <si>
    <r>
      <t>越前藩国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犬ド</t>
    </r>
  </si>
  <si>
    <r>
      <t>無名騎士藩国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吏パ</t>
    </r>
  </si>
  <si>
    <r>
      <t>無名騎士藩国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猫整</t>
    </r>
  </si>
  <si>
    <r>
      <t>無名騎士藩国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サ歩</t>
    </r>
  </si>
  <si>
    <r>
      <t>リワマヒ国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吏医</t>
    </r>
  </si>
  <si>
    <r>
      <t>リワマヒ国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猫ド</t>
    </r>
  </si>
  <si>
    <r>
      <t>リワマヒ国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学歩</t>
    </r>
  </si>
  <si>
    <r>
      <t>ゴロネコ藩国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吏理</t>
    </r>
  </si>
  <si>
    <r>
      <t>ゴロネコ藩国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猫整</t>
    </r>
  </si>
  <si>
    <r>
      <t>ゴロネコ藩国</t>
    </r>
    <r>
      <rPr>
        <sz val="10"/>
        <rFont val="Arial"/>
        <family val="2"/>
      </rPr>
      <t>:</t>
    </r>
    <r>
      <rPr>
        <sz val="10"/>
        <rFont val="MS P ゴシック"/>
        <family val="3"/>
      </rPr>
      <t>医忍</t>
    </r>
  </si>
  <si>
    <t>タイトル</t>
  </si>
  <si>
    <r>
      <t>分類</t>
    </r>
    <r>
      <rPr>
        <sz val="10"/>
        <rFont val="Arial"/>
        <family val="2"/>
      </rPr>
      <t>1</t>
    </r>
  </si>
  <si>
    <t>分類２</t>
  </si>
  <si>
    <t>宝</t>
  </si>
  <si>
    <t>要求１</t>
  </si>
  <si>
    <t>要求２</t>
  </si>
  <si>
    <r>
      <t>要求</t>
    </r>
    <r>
      <rPr>
        <sz val="10"/>
        <rFont val="Arial"/>
        <family val="2"/>
      </rPr>
      <t>3</t>
    </r>
  </si>
  <si>
    <r>
      <t>№</t>
    </r>
    <r>
      <rPr>
        <sz val="10"/>
        <rFont val="Arial"/>
        <family val="2"/>
      </rPr>
      <t>1:</t>
    </r>
    <r>
      <rPr>
        <sz val="10"/>
        <rFont val="MS P ゴシック"/>
        <family val="3"/>
      </rPr>
      <t>逆転！黄金探し</t>
    </r>
  </si>
  <si>
    <t>逆転！</t>
  </si>
  <si>
    <t>黄金探し</t>
  </si>
  <si>
    <t>都市</t>
  </si>
  <si>
    <t>Ｆ</t>
  </si>
  <si>
    <t>？？？</t>
  </si>
  <si>
    <r>
      <t>1</t>
    </r>
    <r>
      <rPr>
        <sz val="10"/>
        <rFont val="MS P ゴシック"/>
        <family val="3"/>
      </rPr>
      <t>億</t>
    </r>
  </si>
  <si>
    <t>死亡</t>
  </si>
  <si>
    <r>
      <t>№</t>
    </r>
    <r>
      <rPr>
        <sz val="10"/>
        <rFont val="Arial"/>
        <family val="2"/>
      </rPr>
      <t>2:</t>
    </r>
    <r>
      <rPr>
        <sz val="10"/>
        <rFont val="MS P ゴシック"/>
        <family val="3"/>
      </rPr>
      <t>伝説のケーキ作り</t>
    </r>
  </si>
  <si>
    <t>伝説の</t>
  </si>
  <si>
    <t>ケーキ作り</t>
  </si>
  <si>
    <t>街道</t>
  </si>
  <si>
    <t>Ｃ</t>
  </si>
  <si>
    <r>
      <t>2</t>
    </r>
    <r>
      <rPr>
        <sz val="10"/>
        <rFont val="MS P ゴシック"/>
        <family val="3"/>
      </rPr>
      <t>億</t>
    </r>
  </si>
  <si>
    <r>
      <t>№</t>
    </r>
    <r>
      <rPr>
        <sz val="10"/>
        <rFont val="Arial"/>
        <family val="2"/>
      </rPr>
      <t>3:</t>
    </r>
    <r>
      <rPr>
        <sz val="10"/>
        <rFont val="MS P ゴシック"/>
        <family val="3"/>
      </rPr>
      <t>戦いの中の恋人探し</t>
    </r>
  </si>
  <si>
    <t>戦いの中の</t>
  </si>
  <si>
    <t>恋人探し</t>
  </si>
  <si>
    <t>山岳</t>
  </si>
  <si>
    <t>Ｅ</t>
  </si>
  <si>
    <r>
      <t>5</t>
    </r>
    <r>
      <rPr>
        <sz val="10"/>
        <rFont val="MS P ゴシック"/>
        <family val="3"/>
      </rPr>
      <t>億</t>
    </r>
  </si>
  <si>
    <t>－１億</t>
  </si>
  <si>
    <r>
      <t>№</t>
    </r>
    <r>
      <rPr>
        <sz val="10"/>
        <rFont val="Arial"/>
        <family val="2"/>
      </rPr>
      <t>4:</t>
    </r>
    <r>
      <rPr>
        <sz val="10"/>
        <rFont val="MS P ゴシック"/>
        <family val="3"/>
      </rPr>
      <t>激突恋人探し</t>
    </r>
  </si>
  <si>
    <t>激突</t>
  </si>
  <si>
    <t>搭</t>
  </si>
  <si>
    <r>
      <t>3</t>
    </r>
    <r>
      <rPr>
        <sz val="10"/>
        <rFont val="MS P ゴシック"/>
        <family val="3"/>
      </rPr>
      <t>億</t>
    </r>
  </si>
  <si>
    <r>
      <t>№</t>
    </r>
    <r>
      <rPr>
        <sz val="10"/>
        <rFont val="Arial"/>
        <family val="2"/>
      </rPr>
      <t>5:</t>
    </r>
    <r>
      <rPr>
        <sz val="10"/>
        <rFont val="MS P ゴシック"/>
        <family val="3"/>
      </rPr>
      <t>霧の中のソックスハント</t>
    </r>
  </si>
  <si>
    <t>霧の中の</t>
  </si>
  <si>
    <t>ソックスハント</t>
  </si>
  <si>
    <r>
      <t>4</t>
    </r>
    <r>
      <rPr>
        <sz val="10"/>
        <rFont val="MS P ゴシック"/>
        <family val="3"/>
      </rPr>
      <t>億</t>
    </r>
  </si>
  <si>
    <r>
      <t>№</t>
    </r>
    <r>
      <rPr>
        <sz val="10"/>
        <rFont val="Arial"/>
        <family val="2"/>
      </rPr>
      <t>6:</t>
    </r>
    <r>
      <rPr>
        <sz val="10"/>
        <rFont val="MS P ゴシック"/>
        <family val="3"/>
      </rPr>
      <t>伝説のアクロバット</t>
    </r>
  </si>
  <si>
    <t>アクロバット</t>
  </si>
  <si>
    <t>学校</t>
  </si>
  <si>
    <t>Ｄ</t>
  </si>
  <si>
    <r>
      <t>№</t>
    </r>
    <r>
      <rPr>
        <sz val="10"/>
        <rFont val="Arial"/>
        <family val="2"/>
      </rPr>
      <t>7:</t>
    </r>
    <r>
      <rPr>
        <sz val="10"/>
        <rFont val="MS P ゴシック"/>
        <family val="3"/>
      </rPr>
      <t>究極温泉探し</t>
    </r>
  </si>
  <si>
    <t>究極</t>
  </si>
  <si>
    <t>温泉探し</t>
  </si>
  <si>
    <t>海</t>
  </si>
  <si>
    <t>Ａ</t>
  </si>
  <si>
    <r>
      <t>№</t>
    </r>
    <r>
      <rPr>
        <sz val="10"/>
        <rFont val="Arial"/>
        <family val="2"/>
      </rPr>
      <t>8:</t>
    </r>
    <r>
      <rPr>
        <sz val="10"/>
        <rFont val="MS P ゴシック"/>
        <family val="3"/>
      </rPr>
      <t>男だけのアクロバット</t>
    </r>
  </si>
  <si>
    <t>男だけの</t>
  </si>
  <si>
    <t>空港</t>
  </si>
  <si>
    <r>
      <t>№</t>
    </r>
    <r>
      <rPr>
        <sz val="10"/>
        <rFont val="Arial"/>
        <family val="2"/>
      </rPr>
      <t>9:</t>
    </r>
    <r>
      <rPr>
        <sz val="10"/>
        <rFont val="MS P ゴシック"/>
        <family val="3"/>
      </rPr>
      <t>激突黄金探し</t>
    </r>
  </si>
  <si>
    <t>商店街</t>
  </si>
  <si>
    <r>
      <t>№</t>
    </r>
    <r>
      <rPr>
        <sz val="10"/>
        <rFont val="Arial"/>
        <family val="2"/>
      </rPr>
      <t>10:</t>
    </r>
    <r>
      <rPr>
        <sz val="10"/>
        <rFont val="MS P ゴシック"/>
        <family val="3"/>
      </rPr>
      <t>帰ってきたソックスハント</t>
    </r>
  </si>
  <si>
    <t>帰ってきた</t>
  </si>
  <si>
    <r>
      <t>№</t>
    </r>
    <r>
      <rPr>
        <sz val="10"/>
        <rFont val="Arial"/>
        <family val="2"/>
      </rPr>
      <t>11:</t>
    </r>
    <r>
      <rPr>
        <sz val="10"/>
        <rFont val="MS P ゴシック"/>
        <family val="3"/>
      </rPr>
      <t>ブラック恋人探し</t>
    </r>
  </si>
  <si>
    <t>ブラック</t>
  </si>
  <si>
    <r>
      <t>№</t>
    </r>
    <r>
      <rPr>
        <sz val="10"/>
        <rFont val="Arial"/>
        <family val="2"/>
      </rPr>
      <t>12:</t>
    </r>
    <r>
      <rPr>
        <sz val="10"/>
        <rFont val="MS P ゴシック"/>
        <family val="3"/>
      </rPr>
      <t>究極探偵</t>
    </r>
  </si>
  <si>
    <t>探偵</t>
  </si>
  <si>
    <t>－３億</t>
  </si>
  <si>
    <r>
      <t>№</t>
    </r>
    <r>
      <rPr>
        <sz val="10"/>
        <rFont val="Arial"/>
        <family val="2"/>
      </rPr>
      <t>13:</t>
    </r>
    <r>
      <rPr>
        <sz val="10"/>
        <rFont val="MS P ゴシック"/>
        <family val="3"/>
      </rPr>
      <t>みんなでケーキ作り</t>
    </r>
  </si>
  <si>
    <t>みんなで</t>
  </si>
  <si>
    <t>遺跡</t>
  </si>
  <si>
    <r>
      <t>№</t>
    </r>
    <r>
      <rPr>
        <sz val="10"/>
        <rFont val="Arial"/>
        <family val="2"/>
      </rPr>
      <t>14:</t>
    </r>
    <r>
      <rPr>
        <sz val="10"/>
        <rFont val="MS P ゴシック"/>
        <family val="3"/>
      </rPr>
      <t>男だけの恋人探し</t>
    </r>
  </si>
  <si>
    <r>
      <t>№</t>
    </r>
    <r>
      <rPr>
        <sz val="10"/>
        <rFont val="Arial"/>
        <family val="2"/>
      </rPr>
      <t>15:</t>
    </r>
    <r>
      <rPr>
        <sz val="10"/>
        <rFont val="MS P ゴシック"/>
        <family val="3"/>
      </rPr>
      <t>家族でアクロバット</t>
    </r>
  </si>
  <si>
    <t>家族で</t>
  </si>
  <si>
    <t>河</t>
  </si>
  <si>
    <r>
      <t>№</t>
    </r>
    <r>
      <rPr>
        <sz val="10"/>
        <rFont val="Arial"/>
        <family val="2"/>
      </rPr>
      <t>16:</t>
    </r>
    <r>
      <rPr>
        <sz val="10"/>
        <rFont val="MS P ゴシック"/>
        <family val="3"/>
      </rPr>
      <t>戦いの中の記憶探し</t>
    </r>
  </si>
  <si>
    <t>記憶探し</t>
  </si>
  <si>
    <r>
      <t>№</t>
    </r>
    <r>
      <rPr>
        <sz val="10"/>
        <rFont val="Arial"/>
        <family val="2"/>
      </rPr>
      <t>17:</t>
    </r>
    <r>
      <rPr>
        <sz val="10"/>
        <rFont val="MS P ゴシック"/>
        <family val="3"/>
      </rPr>
      <t>伝説のアクロバット</t>
    </r>
  </si>
  <si>
    <r>
      <t>№</t>
    </r>
    <r>
      <rPr>
        <sz val="10"/>
        <rFont val="Arial"/>
        <family val="2"/>
      </rPr>
      <t>18:</t>
    </r>
    <r>
      <rPr>
        <sz val="10"/>
        <rFont val="MS P ゴシック"/>
        <family val="3"/>
      </rPr>
      <t>みんなで作った設計図</t>
    </r>
  </si>
  <si>
    <t>みんなで作った</t>
  </si>
  <si>
    <t>設計図</t>
  </si>
  <si>
    <r>
      <t>№</t>
    </r>
    <r>
      <rPr>
        <sz val="10"/>
        <rFont val="Arial"/>
        <family val="2"/>
      </rPr>
      <t>19:</t>
    </r>
    <r>
      <rPr>
        <sz val="10"/>
        <rFont val="MS P ゴシック"/>
        <family val="3"/>
      </rPr>
      <t>帰ってきたゲート探し</t>
    </r>
  </si>
  <si>
    <t>ゲート探し</t>
  </si>
  <si>
    <t>Ｂ</t>
  </si>
  <si>
    <r>
      <t>№</t>
    </r>
    <r>
      <rPr>
        <sz val="10"/>
        <rFont val="Arial"/>
        <family val="2"/>
      </rPr>
      <t>20:</t>
    </r>
    <r>
      <rPr>
        <sz val="10"/>
        <rFont val="MS P ゴシック"/>
        <family val="3"/>
      </rPr>
      <t>戦いの中の黄金探し</t>
    </r>
  </si>
  <si>
    <t>砂漠</t>
  </si>
  <si>
    <r>
      <t>№</t>
    </r>
    <r>
      <rPr>
        <sz val="10"/>
        <rFont val="Arial"/>
        <family val="2"/>
      </rPr>
      <t>21:</t>
    </r>
    <r>
      <rPr>
        <sz val="10"/>
        <rFont val="MS P ゴシック"/>
        <family val="3"/>
      </rPr>
      <t>戦いの中の探偵</t>
    </r>
  </si>
  <si>
    <t>－２億</t>
  </si>
  <si>
    <r>
      <t>№</t>
    </r>
    <r>
      <rPr>
        <sz val="10"/>
        <rFont val="Arial"/>
        <family val="2"/>
      </rPr>
      <t>22:</t>
    </r>
    <r>
      <rPr>
        <sz val="10"/>
        <rFont val="MS P ゴシック"/>
        <family val="3"/>
      </rPr>
      <t>失われた戦闘</t>
    </r>
  </si>
  <si>
    <t>失われた</t>
  </si>
  <si>
    <t>戦闘</t>
  </si>
  <si>
    <r>
      <t>№</t>
    </r>
    <r>
      <rPr>
        <sz val="10"/>
        <rFont val="Arial"/>
        <family val="2"/>
      </rPr>
      <t>23:</t>
    </r>
    <r>
      <rPr>
        <sz val="10"/>
        <rFont val="MS P ゴシック"/>
        <family val="3"/>
      </rPr>
      <t>激突救助隊</t>
    </r>
  </si>
  <si>
    <t>救助隊</t>
  </si>
  <si>
    <r>
      <t>№</t>
    </r>
    <r>
      <rPr>
        <sz val="10"/>
        <rFont val="Arial"/>
        <family val="2"/>
      </rPr>
      <t>24:</t>
    </r>
    <r>
      <rPr>
        <sz val="10"/>
        <rFont val="MS P ゴシック"/>
        <family val="3"/>
      </rPr>
      <t>みんなでアクロバット</t>
    </r>
  </si>
  <si>
    <r>
      <t>№</t>
    </r>
    <r>
      <rPr>
        <sz val="10"/>
        <rFont val="Arial"/>
        <family val="2"/>
      </rPr>
      <t>25:</t>
    </r>
    <r>
      <rPr>
        <sz val="10"/>
        <rFont val="MS P ゴシック"/>
        <family val="3"/>
      </rPr>
      <t>失われた救助隊</t>
    </r>
  </si>
  <si>
    <r>
      <t>№</t>
    </r>
    <r>
      <rPr>
        <sz val="10"/>
        <rFont val="Arial"/>
        <family val="2"/>
      </rPr>
      <t>26:</t>
    </r>
    <r>
      <rPr>
        <sz val="10"/>
        <rFont val="MS P ゴシック"/>
        <family val="3"/>
      </rPr>
      <t>霧の中のゲート探し</t>
    </r>
  </si>
  <si>
    <r>
      <t>№</t>
    </r>
    <r>
      <rPr>
        <sz val="10"/>
        <rFont val="Arial"/>
        <family val="2"/>
      </rPr>
      <t>27:</t>
    </r>
    <r>
      <rPr>
        <sz val="10"/>
        <rFont val="MS P ゴシック"/>
        <family val="3"/>
      </rPr>
      <t>ブラックケーキ作り</t>
    </r>
  </si>
  <si>
    <r>
      <t>№</t>
    </r>
    <r>
      <rPr>
        <sz val="10"/>
        <rFont val="Arial"/>
        <family val="2"/>
      </rPr>
      <t>28:</t>
    </r>
    <r>
      <rPr>
        <sz val="10"/>
        <rFont val="MS P ゴシック"/>
        <family val="3"/>
      </rPr>
      <t>男だけのソックスハント</t>
    </r>
  </si>
  <si>
    <r>
      <t>№</t>
    </r>
    <r>
      <rPr>
        <sz val="10"/>
        <rFont val="Arial"/>
        <family val="2"/>
      </rPr>
      <t>29:</t>
    </r>
    <r>
      <rPr>
        <sz val="10"/>
        <rFont val="MS P ゴシック"/>
        <family val="3"/>
      </rPr>
      <t>女だけの記憶探し</t>
    </r>
  </si>
  <si>
    <t>女だけの</t>
  </si>
  <si>
    <r>
      <t>№</t>
    </r>
    <r>
      <rPr>
        <sz val="10"/>
        <rFont val="Arial"/>
        <family val="2"/>
      </rPr>
      <t>30:</t>
    </r>
    <r>
      <rPr>
        <sz val="10"/>
        <rFont val="MS P ゴシック"/>
        <family val="3"/>
      </rPr>
      <t>ブラック鉱山探し</t>
    </r>
  </si>
  <si>
    <t>鉱山探し</t>
  </si>
  <si>
    <r>
      <t>№</t>
    </r>
    <r>
      <rPr>
        <sz val="10"/>
        <rFont val="Arial"/>
        <family val="2"/>
      </rPr>
      <t>32:</t>
    </r>
    <r>
      <rPr>
        <sz val="10"/>
        <rFont val="MS P ゴシック"/>
        <family val="3"/>
      </rPr>
      <t>失われた恋人探し</t>
    </r>
  </si>
  <si>
    <t>村</t>
  </si>
  <si>
    <r>
      <t>№</t>
    </r>
    <r>
      <rPr>
        <sz val="10"/>
        <rFont val="Arial"/>
        <family val="2"/>
      </rPr>
      <t>33:</t>
    </r>
    <r>
      <rPr>
        <sz val="10"/>
        <rFont val="MS P ゴシック"/>
        <family val="3"/>
      </rPr>
      <t>激突恋人探し</t>
    </r>
  </si>
  <si>
    <r>
      <t>№</t>
    </r>
    <r>
      <rPr>
        <sz val="10"/>
        <rFont val="Arial"/>
        <family val="2"/>
      </rPr>
      <t>34:</t>
    </r>
    <r>
      <rPr>
        <sz val="10"/>
        <rFont val="MS P ゴシック"/>
        <family val="3"/>
      </rPr>
      <t>みんなで練習</t>
    </r>
  </si>
  <si>
    <t>練習</t>
  </si>
  <si>
    <t>裏山</t>
  </si>
  <si>
    <r>
      <t>№</t>
    </r>
    <r>
      <rPr>
        <sz val="10"/>
        <rFont val="Arial"/>
        <family val="2"/>
      </rPr>
      <t>35:</t>
    </r>
    <r>
      <rPr>
        <sz val="10"/>
        <rFont val="MS P ゴシック"/>
        <family val="3"/>
      </rPr>
      <t>戦いの中の黄金探し</t>
    </r>
  </si>
  <si>
    <r>
      <t>№</t>
    </r>
    <r>
      <rPr>
        <sz val="10"/>
        <rFont val="Arial"/>
        <family val="2"/>
      </rPr>
      <t>36:</t>
    </r>
    <r>
      <rPr>
        <sz val="10"/>
        <rFont val="MS P ゴシック"/>
        <family val="3"/>
      </rPr>
      <t>失われたケーキ作り</t>
    </r>
  </si>
  <si>
    <r>
      <t>№</t>
    </r>
    <r>
      <rPr>
        <sz val="10"/>
        <rFont val="Arial"/>
        <family val="2"/>
      </rPr>
      <t>37:</t>
    </r>
    <r>
      <rPr>
        <sz val="10"/>
        <rFont val="MS P ゴシック"/>
        <family val="3"/>
      </rPr>
      <t>失われた鉱山探し</t>
    </r>
  </si>
  <si>
    <r>
      <t>№</t>
    </r>
    <r>
      <rPr>
        <sz val="10"/>
        <rFont val="Arial"/>
        <family val="2"/>
      </rPr>
      <t>38:</t>
    </r>
    <r>
      <rPr>
        <sz val="10"/>
        <rFont val="MS P ゴシック"/>
        <family val="3"/>
      </rPr>
      <t>帰ってきた記憶探し</t>
    </r>
  </si>
  <si>
    <r>
      <t>№</t>
    </r>
    <r>
      <rPr>
        <sz val="10"/>
        <rFont val="Arial"/>
        <family val="2"/>
      </rPr>
      <t>39:</t>
    </r>
    <r>
      <rPr>
        <sz val="10"/>
        <rFont val="MS P ゴシック"/>
        <family val="3"/>
      </rPr>
      <t>男だけのソックスハント</t>
    </r>
  </si>
  <si>
    <r>
      <t>№</t>
    </r>
    <r>
      <rPr>
        <sz val="10"/>
        <rFont val="Arial"/>
        <family val="2"/>
      </rPr>
      <t>40:</t>
    </r>
    <r>
      <rPr>
        <sz val="10"/>
        <rFont val="MS P ゴシック"/>
        <family val="3"/>
      </rPr>
      <t>霧の中のアクロバット</t>
    </r>
  </si>
  <si>
    <r>
      <t>№</t>
    </r>
    <r>
      <rPr>
        <sz val="10"/>
        <rFont val="Arial"/>
        <family val="2"/>
      </rPr>
      <t>41:</t>
    </r>
    <r>
      <rPr>
        <sz val="10"/>
        <rFont val="MS P ゴシック"/>
        <family val="3"/>
      </rPr>
      <t>男だけの救助隊</t>
    </r>
  </si>
  <si>
    <r>
      <t>№</t>
    </r>
    <r>
      <rPr>
        <sz val="10"/>
        <rFont val="Arial"/>
        <family val="2"/>
      </rPr>
      <t>42:</t>
    </r>
    <r>
      <rPr>
        <sz val="10"/>
        <rFont val="MS P ゴシック"/>
        <family val="3"/>
      </rPr>
      <t>究極記憶探し</t>
    </r>
  </si>
  <si>
    <r>
      <t>№</t>
    </r>
    <r>
      <rPr>
        <sz val="10"/>
        <rFont val="Arial"/>
        <family val="2"/>
      </rPr>
      <t>43:</t>
    </r>
    <r>
      <rPr>
        <sz val="10"/>
        <rFont val="MS P ゴシック"/>
        <family val="3"/>
      </rPr>
      <t>伝説のアクロバット</t>
    </r>
  </si>
  <si>
    <r>
      <t>№</t>
    </r>
    <r>
      <rPr>
        <sz val="10"/>
        <rFont val="Arial"/>
        <family val="2"/>
      </rPr>
      <t>44:</t>
    </r>
    <r>
      <rPr>
        <sz val="10"/>
        <rFont val="MS P ゴシック"/>
        <family val="3"/>
      </rPr>
      <t>失われた黄金探し</t>
    </r>
  </si>
  <si>
    <r>
      <t>№</t>
    </r>
    <r>
      <rPr>
        <sz val="10"/>
        <rFont val="Arial"/>
        <family val="2"/>
      </rPr>
      <t>45:</t>
    </r>
    <r>
      <rPr>
        <sz val="10"/>
        <rFont val="MS P ゴシック"/>
        <family val="3"/>
      </rPr>
      <t>激突戦闘</t>
    </r>
  </si>
  <si>
    <r>
      <t>№</t>
    </r>
    <r>
      <rPr>
        <sz val="10"/>
        <rFont val="Arial"/>
        <family val="2"/>
      </rPr>
      <t>46:</t>
    </r>
    <r>
      <rPr>
        <sz val="10"/>
        <rFont val="MS P ゴシック"/>
        <family val="3"/>
      </rPr>
      <t>戦いの中の戦い</t>
    </r>
  </si>
  <si>
    <t>戦い</t>
  </si>
  <si>
    <r>
      <t>№</t>
    </r>
    <r>
      <rPr>
        <sz val="10"/>
        <rFont val="Arial"/>
        <family val="2"/>
      </rPr>
      <t>47:</t>
    </r>
    <r>
      <rPr>
        <sz val="10"/>
        <rFont val="MS P ゴシック"/>
        <family val="3"/>
      </rPr>
      <t>失われた探偵</t>
    </r>
  </si>
  <si>
    <r>
      <t>№</t>
    </r>
    <r>
      <rPr>
        <sz val="10"/>
        <rFont val="Arial"/>
        <family val="2"/>
      </rPr>
      <t>48:</t>
    </r>
    <r>
      <rPr>
        <sz val="10"/>
        <rFont val="MS P ゴシック"/>
        <family val="3"/>
      </rPr>
      <t>帰ってきたソックスハント</t>
    </r>
  </si>
  <si>
    <r>
      <t>№</t>
    </r>
    <r>
      <rPr>
        <sz val="10"/>
        <rFont val="Arial"/>
        <family val="2"/>
      </rPr>
      <t>49:</t>
    </r>
    <r>
      <rPr>
        <sz val="10"/>
        <rFont val="MS P ゴシック"/>
        <family val="3"/>
      </rPr>
      <t>究極の温泉探し</t>
    </r>
  </si>
  <si>
    <t>究極の</t>
  </si>
  <si>
    <r>
      <t>№</t>
    </r>
    <r>
      <rPr>
        <sz val="10"/>
        <rFont val="Arial"/>
        <family val="2"/>
      </rPr>
      <t>50:</t>
    </r>
    <r>
      <rPr>
        <sz val="10"/>
        <rFont val="MS P ゴシック"/>
        <family val="3"/>
      </rPr>
      <t>女だけのケーキ作り</t>
    </r>
  </si>
  <si>
    <t>３：↓ドロップバーよりサブイベントを選択</t>
  </si>
  <si>
    <t>←手入力</t>
  </si>
  <si>
    <t>変換</t>
  </si>
  <si>
    <t>参考</t>
  </si>
  <si>
    <t>№1:逆転！黄金探し</t>
  </si>
  <si>
    <t>銃</t>
  </si>
  <si>
    <t>名パ</t>
  </si>
  <si>
    <t>テ</t>
  </si>
  <si>
    <t>メ</t>
  </si>
  <si>
    <t>ウ</t>
  </si>
  <si>
    <t>偵</t>
  </si>
  <si>
    <t>名整</t>
  </si>
  <si>
    <t>名医</t>
  </si>
  <si>
    <t>舞</t>
  </si>
  <si>
    <t>建</t>
  </si>
  <si>
    <t>幻</t>
  </si>
  <si>
    <t>護</t>
  </si>
  <si>
    <t>マ</t>
  </si>
  <si>
    <t>泥</t>
  </si>
  <si>
    <t>世</t>
  </si>
  <si>
    <t>猫</t>
  </si>
  <si>
    <t>学兵</t>
  </si>
  <si>
    <t>戦</t>
  </si>
  <si>
    <t>騎</t>
  </si>
  <si>
    <t>風</t>
  </si>
  <si>
    <t>宇</t>
  </si>
  <si>
    <t>工</t>
  </si>
  <si>
    <t>法</t>
  </si>
  <si>
    <t>魔</t>
  </si>
  <si>
    <t>猫先</t>
  </si>
  <si>
    <t>なし</t>
  </si>
  <si>
    <t>マ</t>
  </si>
  <si>
    <t>ウ</t>
  </si>
  <si>
    <t>猫</t>
  </si>
  <si>
    <t>銃</t>
  </si>
  <si>
    <t>名パ</t>
  </si>
  <si>
    <t>メ</t>
  </si>
  <si>
    <t>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</si>
</sst>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\ "/>
  </numFmts>
  <fonts count="16">
    <font>
      <sz val="10"/>
      <name val="MS P ゴシック"/>
      <family val="3"/>
    </font>
    <font>
      <sz val="10"/>
      <name val="Arial"/>
      <family val="2"/>
    </font>
    <font>
      <b/>
      <sz val="11"/>
      <name val="ＭＳ Ｐゴシック"/>
      <family val="0"/>
    </font>
    <font>
      <sz val="11"/>
      <name val="ＭＳ Ｐゴシック"/>
      <family val="0"/>
    </font>
    <font>
      <sz val="10"/>
      <color indexed="8"/>
      <name val="MS P ゴシック"/>
      <family val="3"/>
    </font>
    <font>
      <b/>
      <sz val="11"/>
      <color indexed="53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54"/>
      <name val="MS UI Gothic"/>
      <family val="3"/>
    </font>
    <font>
      <sz val="10"/>
      <color indexed="8"/>
      <name val="MS UI Gothic"/>
      <family val="3"/>
    </font>
    <font>
      <sz val="10"/>
      <name val="Tahoma"/>
      <family val="2"/>
    </font>
    <font>
      <sz val="6"/>
      <name val="MS P ゴシック"/>
      <family val="3"/>
    </font>
    <font>
      <sz val="11"/>
      <color indexed="53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/>
      <protection hidden="1"/>
    </xf>
    <xf numFmtId="0" fontId="0" fillId="2" borderId="1" xfId="0" applyFont="1" applyFill="1" applyBorder="1" applyAlignment="1">
      <alignment/>
    </xf>
    <xf numFmtId="176" fontId="2" fillId="2" borderId="1" xfId="0" applyNumberFormat="1" applyFont="1" applyFill="1" applyBorder="1" applyAlignment="1" applyProtection="1">
      <alignment/>
      <protection hidden="1"/>
    </xf>
    <xf numFmtId="0" fontId="0" fillId="0" borderId="1" xfId="0" applyFont="1" applyBorder="1" applyAlignment="1">
      <alignment/>
    </xf>
    <xf numFmtId="0" fontId="1" fillId="3" borderId="1" xfId="0" applyFont="1" applyFill="1" applyBorder="1" applyAlignment="1" applyProtection="1">
      <alignment/>
      <protection hidden="1"/>
    </xf>
    <xf numFmtId="0" fontId="3" fillId="0" borderId="1" xfId="0" applyFont="1" applyBorder="1" applyAlignment="1">
      <alignment/>
    </xf>
    <xf numFmtId="0" fontId="2" fillId="0" borderId="1" xfId="0" applyFont="1" applyBorder="1" applyAlignment="1" applyProtection="1">
      <alignment/>
      <protection hidden="1"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4" borderId="0" xfId="0" applyNumberFormat="1" applyFont="1" applyFill="1" applyAlignment="1">
      <alignment/>
    </xf>
    <xf numFmtId="0" fontId="0" fillId="5" borderId="1" xfId="0" applyFill="1" applyBorder="1" applyAlignment="1">
      <alignment/>
    </xf>
    <xf numFmtId="0" fontId="1" fillId="0" borderId="1" xfId="0" applyFont="1" applyBorder="1" applyAlignment="1" applyProtection="1">
      <alignment/>
      <protection hidden="1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177" fontId="2" fillId="6" borderId="2" xfId="0" applyNumberFormat="1" applyFont="1" applyFill="1" applyBorder="1" applyAlignment="1" applyProtection="1">
      <alignment/>
      <protection hidden="1"/>
    </xf>
    <xf numFmtId="177" fontId="2" fillId="6" borderId="3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6" borderId="4" xfId="0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hidden="1"/>
    </xf>
    <xf numFmtId="0" fontId="2" fillId="0" borderId="6" xfId="0" applyFont="1" applyFill="1" applyBorder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6" fillId="7" borderId="6" xfId="0" applyFont="1" applyFill="1" applyBorder="1" applyAlignment="1" applyProtection="1">
      <alignment horizontal="center" vertical="center"/>
      <protection hidden="1"/>
    </xf>
    <xf numFmtId="0" fontId="6" fillId="7" borderId="10" xfId="0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Border="1" applyAlignment="1" applyProtection="1">
      <alignment horizontal="center" vertical="center"/>
      <protection hidden="1"/>
    </xf>
    <xf numFmtId="0" fontId="2" fillId="0" borderId="7" xfId="0" applyNumberFormat="1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6" fillId="7" borderId="1" xfId="0" applyFont="1" applyFill="1" applyBorder="1" applyAlignment="1" applyProtection="1">
      <alignment horizontal="center" vertical="center"/>
      <protection hidden="1"/>
    </xf>
    <xf numFmtId="0" fontId="7" fillId="7" borderId="1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/>
      <protection hidden="1"/>
    </xf>
    <xf numFmtId="2" fontId="1" fillId="0" borderId="1" xfId="0" applyNumberFormat="1" applyFont="1" applyBorder="1" applyAlignment="1">
      <alignment/>
    </xf>
    <xf numFmtId="0" fontId="2" fillId="0" borderId="1" xfId="0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77" fontId="2" fillId="6" borderId="14" xfId="0" applyNumberFormat="1" applyFont="1" applyFill="1" applyBorder="1" applyAlignment="1" applyProtection="1">
      <alignment/>
      <protection hidden="1"/>
    </xf>
    <xf numFmtId="177" fontId="2" fillId="6" borderId="15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>
      <alignment/>
    </xf>
    <xf numFmtId="0" fontId="3" fillId="0" borderId="18" xfId="0" applyFont="1" applyFill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0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8" xfId="0" applyNumberFormat="1" applyFont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3" fillId="7" borderId="18" xfId="0" applyFont="1" applyFill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3" fillId="7" borderId="1" xfId="0" applyFont="1" applyFill="1" applyBorder="1" applyAlignment="1" applyProtection="1">
      <alignment horizontal="center" vertical="center"/>
      <protection hidden="1"/>
    </xf>
    <xf numFmtId="0" fontId="14" fillId="7" borderId="1" xfId="0" applyFont="1" applyFill="1" applyBorder="1" applyAlignment="1" applyProtection="1">
      <alignment horizontal="center" vertical="center"/>
      <protection hidden="1"/>
    </xf>
    <xf numFmtId="20" fontId="3" fillId="6" borderId="19" xfId="0" applyNumberFormat="1" applyFont="1" applyFill="1" applyBorder="1" applyAlignment="1" applyProtection="1">
      <alignment vertical="center"/>
      <protection hidden="1"/>
    </xf>
    <xf numFmtId="20" fontId="3" fillId="6" borderId="20" xfId="0" applyNumberFormat="1" applyFont="1" applyFill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14" fillId="8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9" borderId="18" xfId="0" applyFont="1" applyFill="1" applyBorder="1" applyAlignment="1" applyProtection="1">
      <alignment horizontal="center"/>
      <protection locked="0"/>
    </xf>
    <xf numFmtId="0" fontId="0" fillId="10" borderId="22" xfId="0" applyFill="1" applyBorder="1" applyAlignment="1">
      <alignment horizontal="center"/>
    </xf>
    <xf numFmtId="0" fontId="0" fillId="0" borderId="21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20" fontId="3" fillId="6" borderId="13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4545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428625</xdr:colOff>
      <xdr:row>13</xdr:row>
      <xdr:rowOff>66675</xdr:rowOff>
    </xdr:from>
    <xdr:ext cx="5924550" cy="2228850"/>
    <xdr:sp fLocksText="0">
      <xdr:nvSpPr>
        <xdr:cNvPr id="1" name="TextBox 1"/>
        <xdr:cNvSpPr txBox="1">
          <a:spLocks noChangeArrowheads="1"/>
        </xdr:cNvSpPr>
      </xdr:nvSpPr>
      <xdr:spPr>
        <a:xfrm>
          <a:off x="9029700" y="2247900"/>
          <a:ext cx="59245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フォーム２で変な数字が入ると思ったらここを見てね。
原/akiharu_02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基本フォーム１→２のコピペはそのままコピペしようとするとまずいようなのですが、これは数値手入力でしょうか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リアルデータのコピペですか？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涼原/akiharu_02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はい。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涼原/akiharu_02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何か操作間違ってるのかな。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それはおそらく、数値ではなく、数式がコピペされています。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一度、テキストエディタ（メモ帳でもいいです）に貼り付けて、そこで再度コピペするといいでしょう。</a:t>
          </a:r>
        </a:p>
      </xdr:txBody>
    </xdr:sp>
    <xdr:clientData/>
  </xdr:oneCellAnchor>
  <xdr:oneCellAnchor>
    <xdr:from>
      <xdr:col>15</xdr:col>
      <xdr:colOff>542925</xdr:colOff>
      <xdr:row>33</xdr:row>
      <xdr:rowOff>57150</xdr:rowOff>
    </xdr:from>
    <xdr:ext cx="6877050" cy="914400"/>
    <xdr:sp fLocksText="0">
      <xdr:nvSpPr>
        <xdr:cNvPr id="2" name="TextBox 2"/>
        <xdr:cNvSpPr txBox="1">
          <a:spLocks noChangeArrowheads="1"/>
        </xdr:cNvSpPr>
      </xdr:nvSpPr>
      <xdr:spPr>
        <a:xfrm>
          <a:off x="9144000" y="5495925"/>
          <a:ext cx="6877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大隊や中隊の合計値も出せるよ
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データを合計することでもっと大きな単位の計算も出来るよ。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基本フォーム２の合計数値を新しい基本フォーム２にコピペして、中隊単位で合計したりすれば大隊や連隊の計算も出来る。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428625</xdr:colOff>
      <xdr:row>13</xdr:row>
      <xdr:rowOff>66675</xdr:rowOff>
    </xdr:from>
    <xdr:ext cx="5924550" cy="2228850"/>
    <xdr:sp fLocksText="0">
      <xdr:nvSpPr>
        <xdr:cNvPr id="1" name="TextBox 1"/>
        <xdr:cNvSpPr txBox="1">
          <a:spLocks noChangeArrowheads="1"/>
        </xdr:cNvSpPr>
      </xdr:nvSpPr>
      <xdr:spPr>
        <a:xfrm>
          <a:off x="8877300" y="2247900"/>
          <a:ext cx="59245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フォーム２で変な数字が入ると思ったらここを見てね。
原/akiharu_02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基本フォーム１→２のコピペはそのままコピペしようとするとまずいようなのですが、これは数値手入力でしょうか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リアルデータのコピペですか？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涼原/akiharu_02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はい。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涼原/akiharu_02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何か操作間違ってるのかな。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それはおそらく、数値ではなく、数式がコピペされています。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一度、テキストエディタ（メモ帳でもいいです）に貼り付けて、そこで再度コピペするといいでしょう。</a:t>
          </a:r>
        </a:p>
      </xdr:txBody>
    </xdr:sp>
    <xdr:clientData/>
  </xdr:oneCellAnchor>
  <xdr:oneCellAnchor>
    <xdr:from>
      <xdr:col>15</xdr:col>
      <xdr:colOff>400050</xdr:colOff>
      <xdr:row>32</xdr:row>
      <xdr:rowOff>57150</xdr:rowOff>
    </xdr:from>
    <xdr:ext cx="6877050" cy="914400"/>
    <xdr:sp fLocksText="0">
      <xdr:nvSpPr>
        <xdr:cNvPr id="2" name="TextBox 2"/>
        <xdr:cNvSpPr txBox="1">
          <a:spLocks noChangeArrowheads="1"/>
        </xdr:cNvSpPr>
      </xdr:nvSpPr>
      <xdr:spPr>
        <a:xfrm>
          <a:off x="8848725" y="5334000"/>
          <a:ext cx="6877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大隊や中隊の合計値も出せるよ
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データを合計することでもっと大きな単位の計算も出来るよ。
</a:t>
          </a:r>
          <a:r>
            <a:rPr lang="en-US" cap="none" sz="1000" b="0" i="0" u="none" baseline="0">
              <a:solidFill>
                <a:srgbClr val="545454"/>
              </a:solidFill>
              <a:latin typeface="MS UI Gothic"/>
              <a:ea typeface="MS UI Gothic"/>
              <a:cs typeface="MS UI Gothic"/>
            </a:rPr>
            <a:t>芝村 の発言:
</a:t>
          </a:r>
          <a:r>
            <a:rPr lang="en-US" cap="none" sz="10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基本フォーム２の合計数値を新しい基本フォーム２にコピペして、中隊単位で合計したりすれば大隊や連隊の計算も出来る。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workbookViewId="0" topLeftCell="A1">
      <selection activeCell="L61" sqref="L61"/>
    </sheetView>
  </sheetViews>
  <sheetFormatPr defaultColWidth="9.00390625" defaultRowHeight="12.75"/>
  <cols>
    <col min="1" max="1" width="12.625" style="0" customWidth="1"/>
    <col min="2" max="2" width="6.25390625" style="0" customWidth="1"/>
    <col min="3" max="3" width="5.875" style="0" customWidth="1"/>
    <col min="4" max="4" width="6.375" style="0" customWidth="1"/>
    <col min="5" max="14" width="7.25390625" style="0" customWidth="1"/>
    <col min="15" max="15" width="9.25390625" style="0" bestFit="1" customWidth="1"/>
    <col min="16" max="16" width="7.25390625" style="0" customWidth="1"/>
    <col min="17" max="16384" width="12.625" style="0" customWidth="1"/>
  </cols>
  <sheetData>
    <row r="1" ht="12">
      <c r="A1" t="s">
        <v>0</v>
      </c>
    </row>
    <row r="2" spans="1:15" ht="13.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2" t="s">
        <v>15</v>
      </c>
    </row>
    <row r="3" spans="1:15" ht="12.75">
      <c r="A3" s="4"/>
      <c r="B3" s="4" t="s">
        <v>16</v>
      </c>
      <c r="C3" s="4"/>
      <c r="D3" s="4"/>
      <c r="E3" s="4"/>
      <c r="F3" s="4"/>
      <c r="G3" s="4"/>
      <c r="H3" s="4"/>
      <c r="I3" s="4"/>
      <c r="J3" s="4"/>
      <c r="K3" s="4"/>
      <c r="L3" s="5">
        <f aca="true" t="shared" si="0" ref="L3:L10">ROUND((C3+D3)/2,0)</f>
        <v>0</v>
      </c>
      <c r="M3" s="5">
        <f aca="true" t="shared" si="1" ref="M3:M10">ROUND((C3+E3)/2,0)</f>
        <v>0</v>
      </c>
      <c r="N3" s="5">
        <f aca="true" t="shared" si="2" ref="N3:N10">ROUND((G3+I3)/2,0)</f>
        <v>0</v>
      </c>
      <c r="O3" s="4"/>
    </row>
    <row r="4" spans="1:15" ht="14.25">
      <c r="A4" s="4"/>
      <c r="B4" s="6" t="s">
        <v>17</v>
      </c>
      <c r="C4" s="4"/>
      <c r="D4" s="4"/>
      <c r="E4" s="4"/>
      <c r="F4" s="4"/>
      <c r="G4" s="4"/>
      <c r="H4" s="4"/>
      <c r="I4" s="4"/>
      <c r="J4" s="4"/>
      <c r="K4" s="4"/>
      <c r="L4" s="5">
        <f t="shared" si="0"/>
        <v>0</v>
      </c>
      <c r="M4" s="5">
        <f t="shared" si="1"/>
        <v>0</v>
      </c>
      <c r="N4" s="5">
        <f t="shared" si="2"/>
        <v>0</v>
      </c>
      <c r="O4" s="4"/>
    </row>
    <row r="5" spans="1:15" ht="14.25">
      <c r="A5" s="4"/>
      <c r="B5" s="6" t="s">
        <v>18</v>
      </c>
      <c r="C5" s="4"/>
      <c r="D5" s="4"/>
      <c r="E5" s="4"/>
      <c r="F5" s="4"/>
      <c r="G5" s="4"/>
      <c r="H5" s="4"/>
      <c r="I5" s="4"/>
      <c r="J5" s="4"/>
      <c r="K5" s="4"/>
      <c r="L5" s="5">
        <f t="shared" si="0"/>
        <v>0</v>
      </c>
      <c r="M5" s="5">
        <f t="shared" si="1"/>
        <v>0</v>
      </c>
      <c r="N5" s="5">
        <f t="shared" si="2"/>
        <v>0</v>
      </c>
      <c r="O5" s="4"/>
    </row>
    <row r="6" spans="1:15" ht="14.25">
      <c r="A6" s="4"/>
      <c r="B6" s="7" t="s">
        <v>19</v>
      </c>
      <c r="C6" s="4"/>
      <c r="D6" s="4"/>
      <c r="E6" s="4"/>
      <c r="F6" s="4"/>
      <c r="G6" s="4"/>
      <c r="H6" s="4"/>
      <c r="I6" s="4"/>
      <c r="J6" s="4"/>
      <c r="K6" s="4"/>
      <c r="L6" s="5">
        <f t="shared" si="0"/>
        <v>0</v>
      </c>
      <c r="M6" s="5">
        <f t="shared" si="1"/>
        <v>0</v>
      </c>
      <c r="N6" s="5">
        <f t="shared" si="2"/>
        <v>0</v>
      </c>
      <c r="O6" s="4"/>
    </row>
    <row r="7" spans="1:15" ht="14.25">
      <c r="A7" s="4"/>
      <c r="B7" s="7" t="s">
        <v>20</v>
      </c>
      <c r="C7" s="4"/>
      <c r="D7" s="4"/>
      <c r="E7" s="4"/>
      <c r="F7" s="4"/>
      <c r="G7" s="4"/>
      <c r="H7" s="4"/>
      <c r="I7" s="4"/>
      <c r="J7" s="4"/>
      <c r="K7" s="4"/>
      <c r="L7" s="5">
        <f t="shared" si="0"/>
        <v>0</v>
      </c>
      <c r="M7" s="5">
        <f t="shared" si="1"/>
        <v>0</v>
      </c>
      <c r="N7" s="5">
        <f t="shared" si="2"/>
        <v>0</v>
      </c>
      <c r="O7" s="4"/>
    </row>
    <row r="8" spans="1:15" ht="12.75">
      <c r="A8" s="4"/>
      <c r="B8" s="4" t="s">
        <v>21</v>
      </c>
      <c r="C8" s="4"/>
      <c r="D8" s="4"/>
      <c r="E8" s="4"/>
      <c r="F8" s="4"/>
      <c r="G8" s="4"/>
      <c r="H8" s="4"/>
      <c r="I8" s="4"/>
      <c r="J8" s="4"/>
      <c r="K8" s="4"/>
      <c r="L8" s="5">
        <f t="shared" si="0"/>
        <v>0</v>
      </c>
      <c r="M8" s="5">
        <f t="shared" si="1"/>
        <v>0</v>
      </c>
      <c r="N8" s="5">
        <f t="shared" si="2"/>
        <v>0</v>
      </c>
      <c r="O8" s="4"/>
    </row>
    <row r="9" spans="1:15" ht="12.75">
      <c r="A9" s="4"/>
      <c r="B9" s="4" t="s">
        <v>21</v>
      </c>
      <c r="C9" s="4"/>
      <c r="D9" s="4"/>
      <c r="E9" s="4"/>
      <c r="F9" s="4"/>
      <c r="G9" s="4"/>
      <c r="H9" s="4"/>
      <c r="I9" s="4"/>
      <c r="J9" s="4"/>
      <c r="K9" s="4"/>
      <c r="L9" s="5">
        <f t="shared" si="0"/>
        <v>0</v>
      </c>
      <c r="M9" s="5">
        <f t="shared" si="1"/>
        <v>0</v>
      </c>
      <c r="N9" s="5">
        <f t="shared" si="2"/>
        <v>0</v>
      </c>
      <c r="O9" s="4"/>
    </row>
    <row r="10" spans="1:15" ht="12.75">
      <c r="A10" s="4"/>
      <c r="B10" s="4" t="s">
        <v>21</v>
      </c>
      <c r="C10" s="4"/>
      <c r="D10" s="4"/>
      <c r="E10" s="4"/>
      <c r="F10" s="4"/>
      <c r="G10" s="4"/>
      <c r="H10" s="4"/>
      <c r="I10" s="4"/>
      <c r="J10" s="4"/>
      <c r="K10" s="4"/>
      <c r="L10" s="5">
        <f t="shared" si="0"/>
        <v>0</v>
      </c>
      <c r="M10" s="5">
        <f t="shared" si="1"/>
        <v>0</v>
      </c>
      <c r="N10" s="5">
        <f t="shared" si="2"/>
        <v>0</v>
      </c>
      <c r="O10" s="4"/>
    </row>
    <row r="11" spans="1:15" ht="12.75">
      <c r="A11" s="8" t="s">
        <v>22</v>
      </c>
      <c r="B11" s="4" t="s">
        <v>23</v>
      </c>
      <c r="C11" s="4">
        <f aca="true" t="shared" si="3" ref="C11:O11">SUM(C3:C10)</f>
        <v>0</v>
      </c>
      <c r="D11" s="4">
        <f t="shared" si="3"/>
        <v>0</v>
      </c>
      <c r="E11" s="4">
        <f t="shared" si="3"/>
        <v>0</v>
      </c>
      <c r="F11" s="4">
        <f t="shared" si="3"/>
        <v>0</v>
      </c>
      <c r="G11" s="4">
        <f t="shared" si="3"/>
        <v>0</v>
      </c>
      <c r="H11" s="4">
        <f t="shared" si="3"/>
        <v>0</v>
      </c>
      <c r="I11" s="4">
        <f t="shared" si="3"/>
        <v>0</v>
      </c>
      <c r="J11" s="4">
        <f t="shared" si="3"/>
        <v>0</v>
      </c>
      <c r="K11" s="4">
        <f t="shared" si="3"/>
        <v>0</v>
      </c>
      <c r="L11" s="9">
        <f t="shared" si="3"/>
        <v>0</v>
      </c>
      <c r="M11" s="9">
        <f t="shared" si="3"/>
        <v>0</v>
      </c>
      <c r="N11" s="9">
        <f t="shared" si="3"/>
        <v>0</v>
      </c>
      <c r="O11" s="4">
        <f t="shared" si="3"/>
        <v>0</v>
      </c>
    </row>
    <row r="12" spans="2:15" ht="12.75">
      <c r="B12" t="s">
        <v>24</v>
      </c>
      <c r="C12" s="10">
        <f aca="true" t="shared" si="4" ref="C12:N12">1.5^C11</f>
        <v>1</v>
      </c>
      <c r="D12" s="10">
        <f t="shared" si="4"/>
        <v>1</v>
      </c>
      <c r="E12" s="10">
        <f t="shared" si="4"/>
        <v>1</v>
      </c>
      <c r="F12" s="10">
        <f t="shared" si="4"/>
        <v>1</v>
      </c>
      <c r="G12" s="10">
        <f t="shared" si="4"/>
        <v>1</v>
      </c>
      <c r="H12" s="10">
        <f t="shared" si="4"/>
        <v>1</v>
      </c>
      <c r="I12" s="10">
        <f t="shared" si="4"/>
        <v>1</v>
      </c>
      <c r="J12" s="10">
        <f t="shared" si="4"/>
        <v>1</v>
      </c>
      <c r="K12" s="10">
        <f t="shared" si="4"/>
        <v>1</v>
      </c>
      <c r="L12" s="10">
        <f t="shared" si="4"/>
        <v>1</v>
      </c>
      <c r="M12" s="10">
        <f t="shared" si="4"/>
        <v>1</v>
      </c>
      <c r="N12" s="10">
        <f t="shared" si="4"/>
        <v>1</v>
      </c>
      <c r="O12" s="11">
        <f>O11</f>
        <v>0</v>
      </c>
    </row>
    <row r="14" ht="12.75">
      <c r="B14" t="s">
        <v>25</v>
      </c>
    </row>
    <row r="15" spans="1:15" ht="13.5">
      <c r="A15" s="1" t="s">
        <v>1</v>
      </c>
      <c r="B15" s="2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14</v>
      </c>
      <c r="O15" s="2" t="s">
        <v>15</v>
      </c>
    </row>
    <row r="16" spans="1:15" ht="12.75">
      <c r="A16" s="4"/>
      <c r="B16" s="4" t="s">
        <v>26</v>
      </c>
      <c r="C16" s="12"/>
      <c r="D16" s="12"/>
      <c r="E16" s="12"/>
      <c r="F16" s="12"/>
      <c r="G16" s="12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 t="s">
        <v>27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 t="s">
        <v>28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 t="s">
        <v>29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 t="s">
        <v>30</v>
      </c>
      <c r="C20" s="4">
        <f>C17</f>
        <v>0</v>
      </c>
      <c r="D20" s="4">
        <f>D17</f>
        <v>0</v>
      </c>
      <c r="E20" s="4">
        <f>E17</f>
        <v>0</v>
      </c>
      <c r="F20" s="4">
        <f>F17</f>
        <v>0</v>
      </c>
      <c r="G20" s="4">
        <f>G17</f>
        <v>0</v>
      </c>
      <c r="H20" s="4">
        <f>MAX(H17:H19)</f>
        <v>0</v>
      </c>
      <c r="I20" s="4">
        <f>MAX(I17:I19)</f>
        <v>0</v>
      </c>
      <c r="J20" s="4">
        <f>MAX(J17:J19)</f>
        <v>0</v>
      </c>
      <c r="K20" s="4">
        <f>MAX(K17:K19)</f>
        <v>0</v>
      </c>
      <c r="L20" s="4"/>
      <c r="M20" s="4"/>
      <c r="N20" s="4"/>
      <c r="O20" s="4"/>
    </row>
    <row r="21" spans="1:15" ht="12.75">
      <c r="A21" s="4"/>
      <c r="B21" s="4" t="s">
        <v>23</v>
      </c>
      <c r="C21" s="4">
        <f>C16</f>
        <v>0</v>
      </c>
      <c r="D21" s="4">
        <f>D16</f>
        <v>0</v>
      </c>
      <c r="E21" s="4">
        <f>E16</f>
        <v>0</v>
      </c>
      <c r="F21" s="4">
        <f>F16</f>
        <v>0</v>
      </c>
      <c r="G21" s="4">
        <f>G16</f>
        <v>0</v>
      </c>
      <c r="H21" s="4">
        <f>H16+H20</f>
        <v>0</v>
      </c>
      <c r="I21" s="4">
        <f>I16+I20</f>
        <v>0</v>
      </c>
      <c r="J21" s="4">
        <f>J16+J20</f>
        <v>0</v>
      </c>
      <c r="K21" s="4">
        <f>K16+K20</f>
        <v>0</v>
      </c>
      <c r="L21" s="5">
        <f>ROUND((C21+D21)/2,0)</f>
        <v>0</v>
      </c>
      <c r="M21" s="5">
        <f>ROUND((C21+E21)/2,0)</f>
        <v>0</v>
      </c>
      <c r="N21" s="5">
        <f>ROUND((G21+I21)/2,0)</f>
        <v>0</v>
      </c>
      <c r="O21" s="4">
        <f>SUM(O16:O17)</f>
        <v>0</v>
      </c>
    </row>
    <row r="22" spans="2:15" ht="12.75">
      <c r="B22" t="s">
        <v>24</v>
      </c>
      <c r="C22" s="10">
        <f aca="true" t="shared" si="5" ref="C22:N22">1.5^C21</f>
        <v>1</v>
      </c>
      <c r="D22" s="10">
        <f t="shared" si="5"/>
        <v>1</v>
      </c>
      <c r="E22" s="10">
        <f t="shared" si="5"/>
        <v>1</v>
      </c>
      <c r="F22" s="10">
        <f t="shared" si="5"/>
        <v>1</v>
      </c>
      <c r="G22" s="10">
        <f t="shared" si="5"/>
        <v>1</v>
      </c>
      <c r="H22" s="10">
        <f t="shared" si="5"/>
        <v>1</v>
      </c>
      <c r="I22" s="10">
        <f t="shared" si="5"/>
        <v>1</v>
      </c>
      <c r="J22" s="10">
        <f t="shared" si="5"/>
        <v>1</v>
      </c>
      <c r="K22" s="10">
        <f t="shared" si="5"/>
        <v>1</v>
      </c>
      <c r="L22" s="10">
        <f t="shared" si="5"/>
        <v>1</v>
      </c>
      <c r="M22" s="10">
        <f t="shared" si="5"/>
        <v>1</v>
      </c>
      <c r="N22" s="10">
        <f t="shared" si="5"/>
        <v>1</v>
      </c>
      <c r="O22" s="11">
        <f>O21</f>
        <v>0</v>
      </c>
    </row>
    <row r="26" ht="12.75">
      <c r="A26" t="s">
        <v>31</v>
      </c>
    </row>
    <row r="27" spans="1:15" ht="13.5">
      <c r="A27" s="1" t="s">
        <v>1</v>
      </c>
      <c r="B27" s="2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" t="s">
        <v>8</v>
      </c>
      <c r="I27" s="3" t="s">
        <v>9</v>
      </c>
      <c r="J27" s="3" t="s">
        <v>10</v>
      </c>
      <c r="K27" s="3" t="s">
        <v>11</v>
      </c>
      <c r="L27" s="3" t="s">
        <v>12</v>
      </c>
      <c r="M27" s="3" t="s">
        <v>13</v>
      </c>
      <c r="N27" s="3" t="s">
        <v>14</v>
      </c>
      <c r="O27" s="2" t="s">
        <v>15</v>
      </c>
    </row>
    <row r="28" spans="1:15" ht="12.75">
      <c r="A28" s="4"/>
      <c r="B28" s="4"/>
      <c r="C28" s="85">
        <v>1.5</v>
      </c>
      <c r="D28" s="85">
        <v>1.5</v>
      </c>
      <c r="E28" s="85">
        <v>1.5</v>
      </c>
      <c r="F28" s="85">
        <v>1.5</v>
      </c>
      <c r="G28" s="85">
        <v>1.5</v>
      </c>
      <c r="H28" s="85">
        <v>1.5</v>
      </c>
      <c r="I28" s="85">
        <v>1.5</v>
      </c>
      <c r="J28" s="85">
        <v>1.5</v>
      </c>
      <c r="K28" s="85">
        <v>1.5</v>
      </c>
      <c r="L28" s="13">
        <f>ROUND((C28+D28)/2,0)</f>
        <v>2</v>
      </c>
      <c r="M28" s="13">
        <f>ROUND((C28+E28)/2,0)</f>
        <v>2</v>
      </c>
      <c r="N28" s="13">
        <f>ROUND((G28+I28)/2,0)</f>
        <v>2</v>
      </c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13">
        <f aca="true" t="shared" si="6" ref="L29:L58">ROUND((C29+D29)/2,0)</f>
        <v>0</v>
      </c>
      <c r="M29" s="13">
        <f aca="true" t="shared" si="7" ref="M29:M58">ROUND((C29+E29)/2,0)</f>
        <v>0</v>
      </c>
      <c r="N29" s="13">
        <f aca="true" t="shared" si="8" ref="N29:N58">ROUND((G29+I29)/2,0)</f>
        <v>0</v>
      </c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13">
        <f t="shared" si="6"/>
        <v>0</v>
      </c>
      <c r="M30" s="13">
        <f t="shared" si="7"/>
        <v>0</v>
      </c>
      <c r="N30" s="13">
        <f t="shared" si="8"/>
        <v>0</v>
      </c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3">
        <f t="shared" si="6"/>
        <v>0</v>
      </c>
      <c r="M31" s="13">
        <f t="shared" si="7"/>
        <v>0</v>
      </c>
      <c r="N31" s="13">
        <f t="shared" si="8"/>
        <v>0</v>
      </c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13">
        <f t="shared" si="6"/>
        <v>0</v>
      </c>
      <c r="M32" s="13">
        <f t="shared" si="7"/>
        <v>0</v>
      </c>
      <c r="N32" s="13">
        <f t="shared" si="8"/>
        <v>0</v>
      </c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3">
        <f t="shared" si="6"/>
        <v>0</v>
      </c>
      <c r="M33" s="13">
        <f t="shared" si="7"/>
        <v>0</v>
      </c>
      <c r="N33" s="13">
        <f t="shared" si="8"/>
        <v>0</v>
      </c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13">
        <f t="shared" si="6"/>
        <v>0</v>
      </c>
      <c r="M34" s="13">
        <f t="shared" si="7"/>
        <v>0</v>
      </c>
      <c r="N34" s="13">
        <f t="shared" si="8"/>
        <v>0</v>
      </c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3">
        <f t="shared" si="6"/>
        <v>0</v>
      </c>
      <c r="M35" s="13">
        <f t="shared" si="7"/>
        <v>0</v>
      </c>
      <c r="N35" s="13">
        <f t="shared" si="8"/>
        <v>0</v>
      </c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13">
        <f t="shared" si="6"/>
        <v>0</v>
      </c>
      <c r="M36" s="13">
        <f t="shared" si="7"/>
        <v>0</v>
      </c>
      <c r="N36" s="13">
        <f t="shared" si="8"/>
        <v>0</v>
      </c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13">
        <f t="shared" si="6"/>
        <v>0</v>
      </c>
      <c r="M37" s="13">
        <f t="shared" si="7"/>
        <v>0</v>
      </c>
      <c r="N37" s="13">
        <f t="shared" si="8"/>
        <v>0</v>
      </c>
      <c r="O37" s="4"/>
    </row>
    <row r="38" spans="1:1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3">
        <f t="shared" si="6"/>
        <v>0</v>
      </c>
      <c r="M38" s="13">
        <f t="shared" si="7"/>
        <v>0</v>
      </c>
      <c r="N38" s="13">
        <f t="shared" si="8"/>
        <v>0</v>
      </c>
      <c r="O38" s="4"/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3">
        <f t="shared" si="6"/>
        <v>0</v>
      </c>
      <c r="M39" s="13">
        <f t="shared" si="7"/>
        <v>0</v>
      </c>
      <c r="N39" s="13">
        <f t="shared" si="8"/>
        <v>0</v>
      </c>
      <c r="O39" s="4"/>
    </row>
    <row r="40" spans="1:1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13">
        <f t="shared" si="6"/>
        <v>0</v>
      </c>
      <c r="M40" s="13">
        <f t="shared" si="7"/>
        <v>0</v>
      </c>
      <c r="N40" s="13">
        <f t="shared" si="8"/>
        <v>0</v>
      </c>
      <c r="O40" s="4"/>
    </row>
    <row r="41" spans="1:1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13">
        <f t="shared" si="6"/>
        <v>0</v>
      </c>
      <c r="M41" s="13">
        <f t="shared" si="7"/>
        <v>0</v>
      </c>
      <c r="N41" s="13">
        <f t="shared" si="8"/>
        <v>0</v>
      </c>
      <c r="O41" s="4"/>
    </row>
    <row r="42" spans="1:1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13">
        <f t="shared" si="6"/>
        <v>0</v>
      </c>
      <c r="M42" s="13">
        <f t="shared" si="7"/>
        <v>0</v>
      </c>
      <c r="N42" s="13">
        <f t="shared" si="8"/>
        <v>0</v>
      </c>
      <c r="O42" s="4"/>
    </row>
    <row r="43" spans="1:1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13">
        <f t="shared" si="6"/>
        <v>0</v>
      </c>
      <c r="M43" s="13">
        <f t="shared" si="7"/>
        <v>0</v>
      </c>
      <c r="N43" s="13">
        <f t="shared" si="8"/>
        <v>0</v>
      </c>
      <c r="O43" s="4"/>
    </row>
    <row r="44" spans="1:1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13">
        <f t="shared" si="6"/>
        <v>0</v>
      </c>
      <c r="M44" s="13">
        <f t="shared" si="7"/>
        <v>0</v>
      </c>
      <c r="N44" s="13">
        <f t="shared" si="8"/>
        <v>0</v>
      </c>
      <c r="O44" s="4"/>
    </row>
    <row r="45" spans="1:15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13">
        <f t="shared" si="6"/>
        <v>0</v>
      </c>
      <c r="M45" s="13">
        <f t="shared" si="7"/>
        <v>0</v>
      </c>
      <c r="N45" s="13">
        <f t="shared" si="8"/>
        <v>0</v>
      </c>
      <c r="O45" s="4"/>
    </row>
    <row r="46" spans="1:15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13">
        <f t="shared" si="6"/>
        <v>0</v>
      </c>
      <c r="M46" s="13">
        <f t="shared" si="7"/>
        <v>0</v>
      </c>
      <c r="N46" s="13">
        <f t="shared" si="8"/>
        <v>0</v>
      </c>
      <c r="O46" s="4"/>
    </row>
    <row r="47" spans="1:15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13">
        <f t="shared" si="6"/>
        <v>0</v>
      </c>
      <c r="M47" s="13">
        <f t="shared" si="7"/>
        <v>0</v>
      </c>
      <c r="N47" s="13">
        <f t="shared" si="8"/>
        <v>0</v>
      </c>
      <c r="O47" s="4"/>
    </row>
    <row r="48" spans="1:15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13">
        <f t="shared" si="6"/>
        <v>0</v>
      </c>
      <c r="M48" s="13">
        <f t="shared" si="7"/>
        <v>0</v>
      </c>
      <c r="N48" s="13">
        <f t="shared" si="8"/>
        <v>0</v>
      </c>
      <c r="O48" s="4"/>
    </row>
    <row r="49" spans="1:15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13">
        <f t="shared" si="6"/>
        <v>0</v>
      </c>
      <c r="M49" s="13">
        <f t="shared" si="7"/>
        <v>0</v>
      </c>
      <c r="N49" s="13">
        <f t="shared" si="8"/>
        <v>0</v>
      </c>
      <c r="O49" s="4"/>
    </row>
    <row r="50" spans="1:15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13">
        <f t="shared" si="6"/>
        <v>0</v>
      </c>
      <c r="M50" s="13">
        <f t="shared" si="7"/>
        <v>0</v>
      </c>
      <c r="N50" s="13">
        <f t="shared" si="8"/>
        <v>0</v>
      </c>
      <c r="O50" s="4"/>
    </row>
    <row r="51" spans="1:15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13">
        <f t="shared" si="6"/>
        <v>0</v>
      </c>
      <c r="M51" s="13">
        <f t="shared" si="7"/>
        <v>0</v>
      </c>
      <c r="N51" s="13">
        <f t="shared" si="8"/>
        <v>0</v>
      </c>
      <c r="O51" s="4"/>
    </row>
    <row r="52" spans="1:15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13">
        <f t="shared" si="6"/>
        <v>0</v>
      </c>
      <c r="M52" s="13">
        <f t="shared" si="7"/>
        <v>0</v>
      </c>
      <c r="N52" s="13">
        <f t="shared" si="8"/>
        <v>0</v>
      </c>
      <c r="O52" s="4"/>
    </row>
    <row r="53" spans="1:1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13">
        <f t="shared" si="6"/>
        <v>0</v>
      </c>
      <c r="M53" s="13">
        <f t="shared" si="7"/>
        <v>0</v>
      </c>
      <c r="N53" s="13">
        <f t="shared" si="8"/>
        <v>0</v>
      </c>
      <c r="O53" s="4"/>
    </row>
    <row r="54" spans="1:1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3">
        <f t="shared" si="6"/>
        <v>0</v>
      </c>
      <c r="M54" s="13">
        <f t="shared" si="7"/>
        <v>0</v>
      </c>
      <c r="N54" s="13">
        <f t="shared" si="8"/>
        <v>0</v>
      </c>
      <c r="O54" s="4"/>
    </row>
    <row r="55" spans="1:1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13">
        <f t="shared" si="6"/>
        <v>0</v>
      </c>
      <c r="M55" s="13">
        <f t="shared" si="7"/>
        <v>0</v>
      </c>
      <c r="N55" s="13">
        <f t="shared" si="8"/>
        <v>0</v>
      </c>
      <c r="O55" s="4"/>
    </row>
    <row r="56" spans="1:1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13">
        <f t="shared" si="6"/>
        <v>0</v>
      </c>
      <c r="M56" s="13">
        <f t="shared" si="7"/>
        <v>0</v>
      </c>
      <c r="N56" s="13">
        <f t="shared" si="8"/>
        <v>0</v>
      </c>
      <c r="O56" s="4"/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13">
        <f t="shared" si="6"/>
        <v>0</v>
      </c>
      <c r="M57" s="13">
        <f t="shared" si="7"/>
        <v>0</v>
      </c>
      <c r="N57" s="13">
        <f t="shared" si="8"/>
        <v>0</v>
      </c>
      <c r="O57" s="4"/>
    </row>
    <row r="58" spans="1:1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13">
        <f t="shared" si="6"/>
        <v>0</v>
      </c>
      <c r="M58" s="13">
        <f t="shared" si="7"/>
        <v>0</v>
      </c>
      <c r="N58" s="13">
        <f t="shared" si="8"/>
        <v>0</v>
      </c>
      <c r="O58" s="4"/>
    </row>
    <row r="59" spans="1:15" ht="12.75">
      <c r="A59" t="s">
        <v>23</v>
      </c>
      <c r="C59" s="10">
        <f aca="true" t="shared" si="9" ref="C59:K59">SUM(C28:C58)</f>
        <v>1.5</v>
      </c>
      <c r="D59" s="10">
        <f t="shared" si="9"/>
        <v>1.5</v>
      </c>
      <c r="E59" s="10">
        <f t="shared" si="9"/>
        <v>1.5</v>
      </c>
      <c r="F59" s="10">
        <f t="shared" si="9"/>
        <v>1.5</v>
      </c>
      <c r="G59" s="10">
        <f t="shared" si="9"/>
        <v>1.5</v>
      </c>
      <c r="H59" s="10">
        <f t="shared" si="9"/>
        <v>1.5</v>
      </c>
      <c r="I59" s="10">
        <f t="shared" si="9"/>
        <v>1.5</v>
      </c>
      <c r="J59" s="10">
        <f t="shared" si="9"/>
        <v>1.5</v>
      </c>
      <c r="K59" s="10">
        <f t="shared" si="9"/>
        <v>1.5</v>
      </c>
      <c r="L59" s="10" t="s">
        <v>32</v>
      </c>
      <c r="M59" s="10" t="s">
        <v>32</v>
      </c>
      <c r="N59" s="10" t="s">
        <v>32</v>
      </c>
      <c r="O59" s="14">
        <f>SUM(O28:O58)</f>
        <v>0</v>
      </c>
    </row>
    <row r="60" spans="1:15" ht="12.75">
      <c r="A60" t="s">
        <v>33</v>
      </c>
      <c r="C60" s="10">
        <f aca="true" t="shared" si="10" ref="C60:K60">ROUND(LOG(C59,1.5),0)</f>
        <v>1</v>
      </c>
      <c r="D60" s="10">
        <f t="shared" si="10"/>
        <v>1</v>
      </c>
      <c r="E60" s="10">
        <f t="shared" si="10"/>
        <v>1</v>
      </c>
      <c r="F60" s="10">
        <f t="shared" si="10"/>
        <v>1</v>
      </c>
      <c r="G60" s="10">
        <f t="shared" si="10"/>
        <v>1</v>
      </c>
      <c r="H60" s="10">
        <f t="shared" si="10"/>
        <v>1</v>
      </c>
      <c r="I60" s="10">
        <f t="shared" si="10"/>
        <v>1</v>
      </c>
      <c r="J60" s="10">
        <f t="shared" si="10"/>
        <v>1</v>
      </c>
      <c r="K60" s="10">
        <f t="shared" si="10"/>
        <v>1</v>
      </c>
      <c r="L60" s="5">
        <f>ROUND((C60+D60)/2,0)</f>
        <v>1</v>
      </c>
      <c r="M60" s="5">
        <f>ROUND((C60+E60)/2,0)</f>
        <v>1</v>
      </c>
      <c r="N60" s="5">
        <f>ROUND((G60+I60)/2,0)</f>
        <v>1</v>
      </c>
      <c r="O60" s="15" t="s">
        <v>32</v>
      </c>
    </row>
    <row r="62" ht="12">
      <c r="A62" t="s">
        <v>34</v>
      </c>
    </row>
    <row r="63" spans="1:3" ht="24">
      <c r="A63" s="16" t="s">
        <v>35</v>
      </c>
      <c r="B63" s="4">
        <v>0</v>
      </c>
      <c r="C63" t="s">
        <v>36</v>
      </c>
    </row>
    <row r="64" spans="1:3" ht="36">
      <c r="A64" s="16" t="s">
        <v>37</v>
      </c>
      <c r="B64" s="4">
        <v>0</v>
      </c>
      <c r="C64" t="s">
        <v>38</v>
      </c>
    </row>
    <row r="65" spans="1:3" ht="36">
      <c r="A65" s="16" t="s">
        <v>39</v>
      </c>
      <c r="B65" s="4">
        <v>0</v>
      </c>
      <c r="C65" t="s">
        <v>40</v>
      </c>
    </row>
    <row r="66" spans="1:2" ht="12">
      <c r="A66" s="4" t="s">
        <v>41</v>
      </c>
      <c r="B66" s="4">
        <f>B65+B63-B64</f>
        <v>0</v>
      </c>
    </row>
    <row r="67" spans="1:2" ht="12">
      <c r="A67" s="4" t="s">
        <v>42</v>
      </c>
      <c r="B67" s="17">
        <f>IF(B66=0,50,IF(B66=1,60,IF(B66=-1,40,IF(B66&gt;=2,(B66-1)*20+60,IF(B66&lt;=-2,(B66+1)*20+40,-100)))))</f>
        <v>50</v>
      </c>
    </row>
    <row r="101" spans="1:2" ht="12">
      <c r="A101" s="89" t="s">
        <v>349</v>
      </c>
      <c r="B101" s="89"/>
    </row>
    <row r="102" spans="1:15" ht="13.5">
      <c r="A102" s="1" t="s">
        <v>1</v>
      </c>
      <c r="B102" s="2" t="s">
        <v>2</v>
      </c>
      <c r="C102" s="3" t="s">
        <v>3</v>
      </c>
      <c r="D102" s="3" t="s">
        <v>4</v>
      </c>
      <c r="E102" s="3" t="s">
        <v>5</v>
      </c>
      <c r="F102" s="3" t="s">
        <v>6</v>
      </c>
      <c r="G102" s="3" t="s">
        <v>7</v>
      </c>
      <c r="H102" s="3" t="s">
        <v>8</v>
      </c>
      <c r="I102" s="3" t="s">
        <v>9</v>
      </c>
      <c r="J102" s="3" t="s">
        <v>10</v>
      </c>
      <c r="K102" s="3" t="s">
        <v>11</v>
      </c>
      <c r="L102" s="3" t="s">
        <v>12</v>
      </c>
      <c r="M102" s="3" t="s">
        <v>13</v>
      </c>
      <c r="N102" s="3" t="s">
        <v>14</v>
      </c>
      <c r="O102" s="2" t="s">
        <v>15</v>
      </c>
    </row>
    <row r="103" spans="1:15" ht="12">
      <c r="A103" s="27" t="s">
        <v>348</v>
      </c>
      <c r="B103" s="27">
        <f aca="true" t="shared" si="11" ref="B103:N103">B60</f>
        <v>0</v>
      </c>
      <c r="C103" s="27">
        <f t="shared" si="11"/>
        <v>1</v>
      </c>
      <c r="D103" s="27">
        <f t="shared" si="11"/>
        <v>1</v>
      </c>
      <c r="E103" s="27">
        <f t="shared" si="11"/>
        <v>1</v>
      </c>
      <c r="F103" s="27">
        <f t="shared" si="11"/>
        <v>1</v>
      </c>
      <c r="G103" s="27">
        <f t="shared" si="11"/>
        <v>1</v>
      </c>
      <c r="H103" s="27">
        <f t="shared" si="11"/>
        <v>1</v>
      </c>
      <c r="I103" s="27">
        <f t="shared" si="11"/>
        <v>1</v>
      </c>
      <c r="J103" s="27">
        <f t="shared" si="11"/>
        <v>1</v>
      </c>
      <c r="K103" s="27">
        <f t="shared" si="11"/>
        <v>1</v>
      </c>
      <c r="L103" s="27">
        <f t="shared" si="11"/>
        <v>1</v>
      </c>
      <c r="M103" s="27">
        <f t="shared" si="11"/>
        <v>1</v>
      </c>
      <c r="N103" s="27">
        <f t="shared" si="11"/>
        <v>1</v>
      </c>
      <c r="O103" s="27">
        <f>O59</f>
        <v>0</v>
      </c>
    </row>
    <row r="105" spans="1:16" ht="13.5">
      <c r="A105" s="81" t="s">
        <v>346</v>
      </c>
      <c r="B105" s="82"/>
      <c r="C105" s="82"/>
      <c r="D105" s="82"/>
      <c r="E105" s="65"/>
      <c r="F105" s="66"/>
      <c r="G105" s="20"/>
      <c r="H105" s="20"/>
      <c r="I105" s="20"/>
      <c r="J105" s="20"/>
      <c r="K105" s="20"/>
      <c r="L105" s="20"/>
      <c r="M105" s="20"/>
      <c r="N105" s="21"/>
      <c r="O105" s="21"/>
      <c r="P105" s="21"/>
    </row>
    <row r="106" spans="1:16" ht="13.5">
      <c r="A106" s="88" t="s">
        <v>350</v>
      </c>
      <c r="B106" s="88"/>
      <c r="C106" s="70" t="s">
        <v>45</v>
      </c>
      <c r="D106" s="70" t="s">
        <v>46</v>
      </c>
      <c r="E106" s="71" t="str">
        <f>VLOOKUP(A106,サブイベントリスト,7,0)</f>
        <v>敏捷</v>
      </c>
      <c r="F106" s="71" t="str">
        <f>VLOOKUP(A106,サブイベントリスト,9,0)</f>
        <v>器用</v>
      </c>
      <c r="G106" s="71" t="str">
        <f>VLOOKUP(A106,サブイベントリスト,11,0)</f>
        <v>？？？</v>
      </c>
      <c r="H106" s="72" t="s">
        <v>47</v>
      </c>
      <c r="I106" s="73" t="s">
        <v>48</v>
      </c>
      <c r="J106" s="74" t="s">
        <v>49</v>
      </c>
      <c r="K106" s="75" t="s">
        <v>50</v>
      </c>
      <c r="L106" s="75" t="s">
        <v>51</v>
      </c>
      <c r="M106" s="27"/>
      <c r="N106" s="27"/>
      <c r="O106" s="27"/>
      <c r="P106" s="27"/>
    </row>
    <row r="107" spans="1:16" ht="13.5">
      <c r="A107" s="67"/>
      <c r="B107" s="69"/>
      <c r="C107" s="76">
        <f>VLOOKUP(A106,サブイベントリスト,6,0)</f>
        <v>9000</v>
      </c>
      <c r="D107" s="76">
        <f>VLOOKUP(A106,サブイベントリスト,13,0)</f>
        <v>9</v>
      </c>
      <c r="E107" s="77">
        <f>VLOOKUP(A106,サブイベントリスト,8,0)</f>
        <v>2</v>
      </c>
      <c r="F107" s="77">
        <f>VLOOKUP(A106,サブイベントリスト,10,0)</f>
        <v>2</v>
      </c>
      <c r="G107" s="77">
        <f>VLOOKUP(A106,サブイベントリスト,12,0)</f>
        <v>5</v>
      </c>
      <c r="H107" s="78" t="str">
        <f>VLOOKUP(A106,サブイベントリスト,4,0)</f>
        <v>都市</v>
      </c>
      <c r="I107" s="78" t="str">
        <f>VLOOKUP(A106,サブイベントリスト,5,0)</f>
        <v>Ｆ</v>
      </c>
      <c r="J107" s="78" t="str">
        <f>VLOOKUP(A106,サブイベントリスト,16,0)</f>
        <v>死亡</v>
      </c>
      <c r="K107" s="78">
        <f>VLOOKUP(A106,サブイベントリスト,14,0)</f>
        <v>1</v>
      </c>
      <c r="L107" s="78" t="str">
        <f>VLOOKUP(A106,サブイベントリスト,15,0)</f>
        <v>1億</v>
      </c>
      <c r="M107" s="27"/>
      <c r="N107" s="27"/>
      <c r="O107" s="27"/>
      <c r="P107" s="27"/>
    </row>
    <row r="108" spans="15:16" ht="12">
      <c r="O108" s="27"/>
      <c r="P108" s="27"/>
    </row>
    <row r="109" spans="15:16" ht="12">
      <c r="O109" s="27"/>
      <c r="P109" s="27"/>
    </row>
    <row r="110" spans="1:16" ht="13.5">
      <c r="A110" s="42"/>
      <c r="B110" s="42"/>
      <c r="C110" s="42"/>
      <c r="D110" s="42"/>
      <c r="E110" s="42"/>
      <c r="F110" s="42"/>
      <c r="G110" s="27"/>
      <c r="H110" s="27"/>
      <c r="I110" s="27"/>
      <c r="J110" s="68"/>
      <c r="K110" s="27"/>
      <c r="L110" s="27"/>
      <c r="M110" s="27"/>
      <c r="N110" s="27"/>
      <c r="O110" s="27"/>
      <c r="P110" s="27"/>
    </row>
    <row r="111" spans="1:16" ht="13.5">
      <c r="A111" s="42"/>
      <c r="B111" s="83" t="str">
        <f>VLOOKUP(A106,サブイベントリスト,7,0)</f>
        <v>敏捷</v>
      </c>
      <c r="C111" s="83" t="str">
        <f>VLOOKUP(A106,サブイベントリスト,9,0)</f>
        <v>器用</v>
      </c>
      <c r="D111" s="83" t="str">
        <f>VLOOKUP(A106,サブイベントリスト,11,0)</f>
        <v>？？？</v>
      </c>
      <c r="E111" s="44"/>
      <c r="F111" s="45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16" ht="13.5">
      <c r="A112" s="46" t="s">
        <v>52</v>
      </c>
      <c r="B112" s="79">
        <f>E107</f>
        <v>2</v>
      </c>
      <c r="C112" s="79">
        <f>F107</f>
        <v>2</v>
      </c>
      <c r="D112" s="79">
        <f>G107</f>
        <v>5</v>
      </c>
      <c r="E112" s="44"/>
      <c r="F112" s="45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1:16" ht="13.5">
      <c r="A113" s="46" t="s">
        <v>53</v>
      </c>
      <c r="B113" s="80">
        <f ca="1">INDIRECT(B111,1)</f>
        <v>1</v>
      </c>
      <c r="C113" s="80">
        <f ca="1">INDIRECT(C111,1)</f>
        <v>1</v>
      </c>
      <c r="D113" s="84">
        <v>0</v>
      </c>
      <c r="E113" s="90" t="s">
        <v>347</v>
      </c>
      <c r="F113" s="91"/>
      <c r="G113" s="91"/>
      <c r="H113" s="27"/>
      <c r="I113" s="49"/>
      <c r="J113" s="49"/>
      <c r="K113" s="27"/>
      <c r="L113" s="27"/>
      <c r="M113" s="27"/>
      <c r="N113" s="27"/>
      <c r="O113" s="27"/>
      <c r="P113" s="27"/>
    </row>
    <row r="114" spans="1:16" ht="13.5">
      <c r="A114" s="4" t="s">
        <v>56</v>
      </c>
      <c r="B114" s="51">
        <f>B113-B112</f>
        <v>-1</v>
      </c>
      <c r="C114" s="51">
        <f>C113-C112</f>
        <v>-1</v>
      </c>
      <c r="D114" s="51">
        <f>D113-D112</f>
        <v>-5</v>
      </c>
      <c r="E114" s="86"/>
      <c r="F114" s="87"/>
      <c r="G114" s="8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1:16" ht="12">
      <c r="A115" s="46" t="s">
        <v>57</v>
      </c>
      <c r="B115" s="4">
        <f>IF(B114=0,50,IF(B114=1,60,IF(B114=-1,40,IF(B114&gt;=2,(B114-1)*20+60,IF(B114&lt;=-2,(B114+1)*20+40,-100)))))</f>
        <v>40</v>
      </c>
      <c r="C115" s="4">
        <f>IF(C114=0,50,IF(C114=1,60,IF(C114=-1,40,IF(C114&gt;=2,(C114-1)*20+60,IF(C114&lt;=-2,(C114+1)*20+40,-100)))))</f>
        <v>40</v>
      </c>
      <c r="D115" s="4">
        <f>IF(D114=0,50,IF(D114=1,60,IF(D114=-1,40,IF(D114&gt;=2,(D114-1)*20+60,IF(D114&lt;=-2,(D114+1)*20+40,-100)))))</f>
        <v>-40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16" ht="12.75">
      <c r="A116" s="4" t="s">
        <v>58</v>
      </c>
      <c r="B116" s="52">
        <f ca="1">INT(RAND()*100+1)</f>
        <v>78</v>
      </c>
      <c r="C116" s="52">
        <f ca="1">INT(RAND()*100+1)</f>
        <v>2</v>
      </c>
      <c r="D116" s="52">
        <f ca="1">INT(RAND()*100+1)</f>
        <v>15</v>
      </c>
      <c r="E116" t="s">
        <v>59</v>
      </c>
      <c r="F116" t="s">
        <v>60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ht="12.75">
      <c r="A117" s="4" t="s">
        <v>61</v>
      </c>
      <c r="B117" s="4">
        <f>IF(B115-B116&gt;=0,1,0)</f>
        <v>0</v>
      </c>
      <c r="C117" s="4">
        <f>IF(C115-C116&gt;=0,1,0)</f>
        <v>1</v>
      </c>
      <c r="D117" s="4">
        <f>IF(D115-D116&gt;=0,1,0)</f>
        <v>0</v>
      </c>
      <c r="E117" s="10">
        <f>SUM(B117:D117)</f>
        <v>1</v>
      </c>
      <c r="F117" s="27">
        <f ca="1">IF(E117=1,INT(RAND()*6+1),IF(E117=2,INT(RAND()*6+1)+INT(RAND()*6+1),IF(E117=3,((INT(RAND()*6+1+INT(RAND()*6+1))*2)),"デスペナルティ")))</f>
        <v>3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4:16" ht="12">
      <c r="N118" s="27"/>
      <c r="O118" s="27"/>
      <c r="P118" s="27"/>
    </row>
    <row r="119" spans="2:16" ht="12.75">
      <c r="B119" t="s">
        <v>62</v>
      </c>
      <c r="H119" t="s">
        <v>63</v>
      </c>
      <c r="I119" t="s">
        <v>64</v>
      </c>
      <c r="K119" t="s">
        <v>65</v>
      </c>
      <c r="O119" s="53" t="s">
        <v>66</v>
      </c>
      <c r="P119" s="27"/>
    </row>
    <row r="120" spans="1:15" ht="12.75">
      <c r="A120" t="s">
        <v>67</v>
      </c>
      <c r="B120" s="10">
        <f>C107/1000</f>
        <v>9</v>
      </c>
      <c r="H120" s="10">
        <f>G107</f>
        <v>5</v>
      </c>
      <c r="I120" s="10">
        <f>D107/3</f>
        <v>3</v>
      </c>
      <c r="K120" s="54">
        <f>SUM(B120:J120)</f>
        <v>17</v>
      </c>
      <c r="L120" s="55"/>
      <c r="M120" s="56"/>
      <c r="N120" s="55"/>
      <c r="O120" s="52">
        <f>INT(K120+F117+0.5)</f>
        <v>20</v>
      </c>
    </row>
    <row r="121" spans="5:6" ht="12">
      <c r="E121" t="s">
        <v>68</v>
      </c>
      <c r="F121" t="str">
        <f>A106</f>
        <v>№1:逆転！黄金探し</v>
      </c>
    </row>
    <row r="122" spans="5:13" ht="12.75">
      <c r="E122" t="s">
        <v>69</v>
      </c>
      <c r="F122" s="27" t="str">
        <f>IF(E117=1,"中間判定",IF(E117=2,"成功",IF(E117=3,"大成功","完全失敗")))</f>
        <v>中間判定</v>
      </c>
      <c r="G122" s="27" t="s">
        <v>70</v>
      </c>
      <c r="H122" s="27" t="str">
        <f>I107</f>
        <v>Ｆ</v>
      </c>
      <c r="I122" s="10">
        <f>O120</f>
        <v>20</v>
      </c>
      <c r="J122" s="27" t="s">
        <v>71</v>
      </c>
      <c r="K122" s="27"/>
      <c r="L122" s="27"/>
      <c r="M122" s="27"/>
    </row>
    <row r="123" ht="12">
      <c r="E123" t="s">
        <v>72</v>
      </c>
    </row>
    <row r="125" spans="4:11" ht="12">
      <c r="D125" t="s">
        <v>73</v>
      </c>
      <c r="H125" t="s">
        <v>74</v>
      </c>
      <c r="K125" t="s">
        <v>75</v>
      </c>
    </row>
    <row r="126" spans="3:12" ht="12">
      <c r="C126">
        <v>0</v>
      </c>
      <c r="D126" t="s">
        <v>76</v>
      </c>
      <c r="E126" t="s">
        <v>77</v>
      </c>
      <c r="G126">
        <v>0</v>
      </c>
      <c r="H126" t="s">
        <v>78</v>
      </c>
      <c r="I126" t="s">
        <v>77</v>
      </c>
      <c r="J126">
        <v>0</v>
      </c>
      <c r="K126" t="s">
        <v>76</v>
      </c>
      <c r="L126" t="s">
        <v>77</v>
      </c>
    </row>
    <row r="127" spans="3:12" ht="12">
      <c r="C127">
        <v>6</v>
      </c>
      <c r="D127" t="s">
        <v>79</v>
      </c>
      <c r="E127">
        <v>2</v>
      </c>
      <c r="G127">
        <v>6</v>
      </c>
      <c r="H127" t="s">
        <v>76</v>
      </c>
      <c r="I127" t="s">
        <v>80</v>
      </c>
      <c r="J127">
        <v>6</v>
      </c>
      <c r="K127" t="s">
        <v>81</v>
      </c>
      <c r="L127">
        <v>2</v>
      </c>
    </row>
    <row r="128" spans="3:12" ht="12">
      <c r="C128">
        <v>12</v>
      </c>
      <c r="D128" t="s">
        <v>82</v>
      </c>
      <c r="E128">
        <v>4</v>
      </c>
      <c r="G128">
        <v>12</v>
      </c>
      <c r="H128" t="s">
        <v>82</v>
      </c>
      <c r="I128">
        <v>2</v>
      </c>
      <c r="J128">
        <v>12</v>
      </c>
      <c r="K128" t="s">
        <v>83</v>
      </c>
      <c r="L128">
        <v>4</v>
      </c>
    </row>
    <row r="129" spans="3:12" ht="12">
      <c r="C129">
        <v>18</v>
      </c>
      <c r="D129" t="s">
        <v>79</v>
      </c>
      <c r="E129">
        <v>6</v>
      </c>
      <c r="G129">
        <v>18</v>
      </c>
      <c r="H129" t="s">
        <v>84</v>
      </c>
      <c r="I129">
        <v>2</v>
      </c>
      <c r="J129">
        <v>18</v>
      </c>
      <c r="K129" t="s">
        <v>81</v>
      </c>
      <c r="L129">
        <v>6</v>
      </c>
    </row>
    <row r="130" spans="3:12" ht="12">
      <c r="C130">
        <v>24</v>
      </c>
      <c r="D130" t="s">
        <v>79</v>
      </c>
      <c r="E130">
        <v>12</v>
      </c>
      <c r="G130">
        <v>24</v>
      </c>
      <c r="H130" t="s">
        <v>85</v>
      </c>
      <c r="I130" t="s">
        <v>86</v>
      </c>
      <c r="J130">
        <v>24</v>
      </c>
      <c r="K130" t="s">
        <v>81</v>
      </c>
      <c r="L130">
        <v>12</v>
      </c>
    </row>
    <row r="131" spans="3:12" ht="12">
      <c r="C131">
        <v>30</v>
      </c>
      <c r="D131" t="s">
        <v>79</v>
      </c>
      <c r="E131">
        <v>20</v>
      </c>
      <c r="G131">
        <v>30</v>
      </c>
      <c r="H131" t="s">
        <v>87</v>
      </c>
      <c r="I131" t="s">
        <v>86</v>
      </c>
      <c r="J131">
        <v>30</v>
      </c>
      <c r="K131" t="s">
        <v>87</v>
      </c>
      <c r="L131" t="s">
        <v>86</v>
      </c>
    </row>
    <row r="133" spans="4:11" ht="12">
      <c r="D133" t="s">
        <v>88</v>
      </c>
      <c r="H133" t="s">
        <v>89</v>
      </c>
      <c r="K133" t="s">
        <v>90</v>
      </c>
    </row>
    <row r="134" spans="3:12" ht="12">
      <c r="C134">
        <v>0</v>
      </c>
      <c r="D134" t="s">
        <v>91</v>
      </c>
      <c r="E134" t="s">
        <v>77</v>
      </c>
      <c r="G134">
        <v>0</v>
      </c>
      <c r="H134" t="s">
        <v>92</v>
      </c>
      <c r="I134" t="s">
        <v>77</v>
      </c>
      <c r="J134">
        <v>0</v>
      </c>
      <c r="K134" t="s">
        <v>92</v>
      </c>
      <c r="L134" t="s">
        <v>77</v>
      </c>
    </row>
    <row r="135" spans="3:12" ht="12">
      <c r="C135">
        <v>6</v>
      </c>
      <c r="D135" t="s">
        <v>92</v>
      </c>
      <c r="E135" t="s">
        <v>77</v>
      </c>
      <c r="G135">
        <v>6</v>
      </c>
      <c r="H135" t="s">
        <v>92</v>
      </c>
      <c r="I135" t="s">
        <v>77</v>
      </c>
      <c r="J135">
        <v>6</v>
      </c>
      <c r="K135" t="s">
        <v>82</v>
      </c>
      <c r="L135">
        <v>1</v>
      </c>
    </row>
    <row r="136" spans="3:12" ht="12">
      <c r="C136">
        <v>12</v>
      </c>
      <c r="D136" t="s">
        <v>81</v>
      </c>
      <c r="E136">
        <v>2</v>
      </c>
      <c r="G136">
        <v>12</v>
      </c>
      <c r="H136" t="s">
        <v>93</v>
      </c>
      <c r="I136">
        <v>4</v>
      </c>
      <c r="J136">
        <v>12</v>
      </c>
      <c r="K136" t="s">
        <v>82</v>
      </c>
      <c r="L136">
        <v>2</v>
      </c>
    </row>
    <row r="137" spans="3:12" ht="12">
      <c r="C137">
        <v>18</v>
      </c>
      <c r="D137" t="s">
        <v>84</v>
      </c>
      <c r="E137">
        <v>2</v>
      </c>
      <c r="G137">
        <v>18</v>
      </c>
      <c r="H137" t="s">
        <v>93</v>
      </c>
      <c r="I137">
        <v>10</v>
      </c>
      <c r="J137">
        <v>18</v>
      </c>
      <c r="K137" t="s">
        <v>82</v>
      </c>
      <c r="L137">
        <v>4</v>
      </c>
    </row>
    <row r="138" spans="3:12" ht="12">
      <c r="C138">
        <v>24</v>
      </c>
      <c r="D138" t="s">
        <v>94</v>
      </c>
      <c r="E138" t="s">
        <v>86</v>
      </c>
      <c r="G138">
        <v>24</v>
      </c>
      <c r="H138" t="s">
        <v>93</v>
      </c>
      <c r="I138">
        <v>14</v>
      </c>
      <c r="J138">
        <v>24</v>
      </c>
      <c r="K138" t="s">
        <v>82</v>
      </c>
      <c r="L138">
        <v>12</v>
      </c>
    </row>
    <row r="139" spans="3:12" ht="12">
      <c r="C139">
        <v>30</v>
      </c>
      <c r="D139" t="s">
        <v>94</v>
      </c>
      <c r="E139" t="s">
        <v>86</v>
      </c>
      <c r="G139">
        <v>30</v>
      </c>
      <c r="H139" t="s">
        <v>87</v>
      </c>
      <c r="I139" t="s">
        <v>86</v>
      </c>
      <c r="J139">
        <v>30</v>
      </c>
      <c r="K139" t="s">
        <v>95</v>
      </c>
      <c r="L139" t="s">
        <v>86</v>
      </c>
    </row>
  </sheetData>
  <sheetProtection/>
  <mergeCells count="3">
    <mergeCell ref="A106:B106"/>
    <mergeCell ref="A101:B101"/>
    <mergeCell ref="E113:G113"/>
  </mergeCells>
  <dataValidations count="1">
    <dataValidation type="list" operator="equal" allowBlank="1" showErrorMessage="1" sqref="A106:B106">
      <formula1>サブイベント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"/>
  <sheetViews>
    <sheetView workbookViewId="0" topLeftCell="A25">
      <selection activeCell="Q56" sqref="Q56"/>
    </sheetView>
  </sheetViews>
  <sheetFormatPr defaultColWidth="9.00390625" defaultRowHeight="12.75"/>
  <cols>
    <col min="1" max="1" width="12.625" style="0" customWidth="1"/>
    <col min="2" max="2" width="6.25390625" style="0" customWidth="1"/>
    <col min="3" max="3" width="5.875" style="0" customWidth="1"/>
    <col min="4" max="4" width="6.375" style="0" customWidth="1"/>
    <col min="5" max="16" width="7.25390625" style="0" customWidth="1"/>
    <col min="17" max="16384" width="12.625" style="0" customWidth="1"/>
  </cols>
  <sheetData>
    <row r="1" ht="12">
      <c r="A1" t="s">
        <v>0</v>
      </c>
    </row>
    <row r="2" spans="1:15" ht="13.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2" t="s">
        <v>15</v>
      </c>
    </row>
    <row r="3" spans="1:15" ht="12.75">
      <c r="A3" s="4" t="s">
        <v>96</v>
      </c>
      <c r="B3" s="4" t="s">
        <v>16</v>
      </c>
      <c r="C3" s="4">
        <v>0</v>
      </c>
      <c r="D3" s="4">
        <v>-1</v>
      </c>
      <c r="E3" s="4">
        <v>0</v>
      </c>
      <c r="F3" s="4">
        <v>0</v>
      </c>
      <c r="G3" s="4">
        <v>1</v>
      </c>
      <c r="H3" s="4">
        <v>1</v>
      </c>
      <c r="I3" s="4">
        <v>1</v>
      </c>
      <c r="J3" s="4">
        <v>0</v>
      </c>
      <c r="K3" s="4">
        <v>0</v>
      </c>
      <c r="L3" s="5">
        <f aca="true" t="shared" si="0" ref="L3:L10">ROUND((C3+D3)/2,0)</f>
        <v>-1</v>
      </c>
      <c r="M3" s="5">
        <f aca="true" t="shared" si="1" ref="M3:M10">ROUND((C3+E3)/2,0)</f>
        <v>0</v>
      </c>
      <c r="N3" s="5">
        <f aca="true" t="shared" si="2" ref="N3:N10">ROUND((G3+I3)/2,0)</f>
        <v>1</v>
      </c>
      <c r="O3" s="4">
        <v>0</v>
      </c>
    </row>
    <row r="4" spans="1:15" ht="14.25">
      <c r="A4" s="4" t="s">
        <v>97</v>
      </c>
      <c r="B4" s="6" t="s">
        <v>17</v>
      </c>
      <c r="C4" s="4">
        <v>1</v>
      </c>
      <c r="D4" s="4">
        <v>1</v>
      </c>
      <c r="E4" s="4">
        <v>1</v>
      </c>
      <c r="F4" s="4">
        <v>-1</v>
      </c>
      <c r="G4" s="4">
        <v>-1</v>
      </c>
      <c r="H4" s="4">
        <v>-1</v>
      </c>
      <c r="I4" s="4">
        <v>1</v>
      </c>
      <c r="J4" s="4">
        <v>0</v>
      </c>
      <c r="K4" s="4">
        <v>-1</v>
      </c>
      <c r="L4" s="5">
        <f t="shared" si="0"/>
        <v>1</v>
      </c>
      <c r="M4" s="5">
        <f t="shared" si="1"/>
        <v>1</v>
      </c>
      <c r="N4" s="5">
        <f t="shared" si="2"/>
        <v>0</v>
      </c>
      <c r="O4" s="4">
        <v>0</v>
      </c>
    </row>
    <row r="5" spans="1:15" ht="14.25">
      <c r="A5" s="4" t="s">
        <v>98</v>
      </c>
      <c r="B5" s="6" t="s">
        <v>18</v>
      </c>
      <c r="C5" s="4">
        <v>0</v>
      </c>
      <c r="D5" s="4">
        <v>0</v>
      </c>
      <c r="E5" s="4">
        <v>1</v>
      </c>
      <c r="F5" s="4">
        <v>0</v>
      </c>
      <c r="G5" s="4">
        <v>1</v>
      </c>
      <c r="H5" s="4">
        <v>-1</v>
      </c>
      <c r="I5" s="4">
        <v>0</v>
      </c>
      <c r="J5" s="4">
        <v>1</v>
      </c>
      <c r="K5" s="4">
        <v>-1</v>
      </c>
      <c r="L5" s="5">
        <f t="shared" si="0"/>
        <v>0</v>
      </c>
      <c r="M5" s="5">
        <f t="shared" si="1"/>
        <v>1</v>
      </c>
      <c r="N5" s="5">
        <f t="shared" si="2"/>
        <v>1</v>
      </c>
      <c r="O5" s="4">
        <v>0</v>
      </c>
    </row>
    <row r="6" spans="1:15" ht="14.25">
      <c r="A6" s="4" t="s">
        <v>99</v>
      </c>
      <c r="B6" s="7" t="s">
        <v>19</v>
      </c>
      <c r="C6" s="4"/>
      <c r="D6" s="4">
        <v>2</v>
      </c>
      <c r="E6" s="4">
        <v>2</v>
      </c>
      <c r="F6" s="4"/>
      <c r="G6" s="4"/>
      <c r="H6" s="4"/>
      <c r="I6" s="4"/>
      <c r="J6" s="4"/>
      <c r="K6" s="4"/>
      <c r="L6" s="5">
        <f t="shared" si="0"/>
        <v>1</v>
      </c>
      <c r="M6" s="5">
        <f t="shared" si="1"/>
        <v>1</v>
      </c>
      <c r="N6" s="5">
        <f t="shared" si="2"/>
        <v>0</v>
      </c>
      <c r="O6" s="4">
        <v>1</v>
      </c>
    </row>
    <row r="7" spans="1:15" ht="14.25">
      <c r="A7" s="4"/>
      <c r="B7" s="7" t="s">
        <v>20</v>
      </c>
      <c r="C7" s="4"/>
      <c r="D7" s="4"/>
      <c r="E7" s="4"/>
      <c r="F7" s="4"/>
      <c r="G7" s="4"/>
      <c r="H7" s="4"/>
      <c r="I7" s="4"/>
      <c r="J7" s="4"/>
      <c r="K7" s="4"/>
      <c r="L7" s="5">
        <f t="shared" si="0"/>
        <v>0</v>
      </c>
      <c r="M7" s="5">
        <f t="shared" si="1"/>
        <v>0</v>
      </c>
      <c r="N7" s="5">
        <f t="shared" si="2"/>
        <v>0</v>
      </c>
      <c r="O7" s="4"/>
    </row>
    <row r="8" spans="1:15" ht="12.75">
      <c r="A8" s="4"/>
      <c r="B8" s="4" t="s">
        <v>21</v>
      </c>
      <c r="C8" s="4"/>
      <c r="D8" s="4"/>
      <c r="E8" s="4"/>
      <c r="F8" s="4"/>
      <c r="G8" s="4"/>
      <c r="H8" s="4"/>
      <c r="I8" s="4"/>
      <c r="J8" s="4"/>
      <c r="K8" s="4"/>
      <c r="L8" s="5">
        <f t="shared" si="0"/>
        <v>0</v>
      </c>
      <c r="M8" s="5">
        <f t="shared" si="1"/>
        <v>0</v>
      </c>
      <c r="N8" s="5">
        <f t="shared" si="2"/>
        <v>0</v>
      </c>
      <c r="O8" s="4"/>
    </row>
    <row r="9" spans="1:15" ht="12.75">
      <c r="A9" s="4"/>
      <c r="B9" s="4" t="s">
        <v>21</v>
      </c>
      <c r="C9" s="4"/>
      <c r="D9" s="4"/>
      <c r="E9" s="4"/>
      <c r="F9" s="4"/>
      <c r="G9" s="4"/>
      <c r="H9" s="4"/>
      <c r="I9" s="4"/>
      <c r="J9" s="4"/>
      <c r="K9" s="4"/>
      <c r="L9" s="5">
        <f t="shared" si="0"/>
        <v>0</v>
      </c>
      <c r="M9" s="5">
        <f t="shared" si="1"/>
        <v>0</v>
      </c>
      <c r="N9" s="5">
        <f t="shared" si="2"/>
        <v>0</v>
      </c>
      <c r="O9" s="4"/>
    </row>
    <row r="10" spans="1:15" ht="12.75">
      <c r="A10" s="4"/>
      <c r="B10" s="4" t="s">
        <v>21</v>
      </c>
      <c r="C10" s="4"/>
      <c r="D10" s="4"/>
      <c r="E10" s="4"/>
      <c r="F10" s="4"/>
      <c r="G10" s="4"/>
      <c r="H10" s="4"/>
      <c r="I10" s="4"/>
      <c r="J10" s="4"/>
      <c r="K10" s="4"/>
      <c r="L10" s="5">
        <f t="shared" si="0"/>
        <v>0</v>
      </c>
      <c r="M10" s="5">
        <f t="shared" si="1"/>
        <v>0</v>
      </c>
      <c r="N10" s="5">
        <f t="shared" si="2"/>
        <v>0</v>
      </c>
      <c r="O10" s="4"/>
    </row>
    <row r="11" spans="1:15" ht="12.75">
      <c r="A11" s="8" t="s">
        <v>22</v>
      </c>
      <c r="B11" s="4" t="s">
        <v>23</v>
      </c>
      <c r="C11" s="4">
        <f aca="true" t="shared" si="3" ref="C11:O11">SUM(C3:C10)</f>
        <v>1</v>
      </c>
      <c r="D11" s="4">
        <f t="shared" si="3"/>
        <v>2</v>
      </c>
      <c r="E11" s="4">
        <f t="shared" si="3"/>
        <v>4</v>
      </c>
      <c r="F11" s="4">
        <f t="shared" si="3"/>
        <v>-1</v>
      </c>
      <c r="G11" s="4">
        <f t="shared" si="3"/>
        <v>1</v>
      </c>
      <c r="H11" s="4">
        <f t="shared" si="3"/>
        <v>-1</v>
      </c>
      <c r="I11" s="4">
        <f t="shared" si="3"/>
        <v>2</v>
      </c>
      <c r="J11" s="4">
        <f t="shared" si="3"/>
        <v>1</v>
      </c>
      <c r="K11" s="4">
        <f t="shared" si="3"/>
        <v>-2</v>
      </c>
      <c r="L11" s="9">
        <f t="shared" si="3"/>
        <v>1</v>
      </c>
      <c r="M11" s="9">
        <f t="shared" si="3"/>
        <v>3</v>
      </c>
      <c r="N11" s="9">
        <f t="shared" si="3"/>
        <v>2</v>
      </c>
      <c r="O11" s="4">
        <f t="shared" si="3"/>
        <v>1</v>
      </c>
    </row>
    <row r="12" spans="2:15" ht="12.75">
      <c r="B12" t="s">
        <v>24</v>
      </c>
      <c r="C12" s="10">
        <f aca="true" t="shared" si="4" ref="C12:N12">1.5^C11</f>
        <v>1.5</v>
      </c>
      <c r="D12" s="10">
        <f t="shared" si="4"/>
        <v>2.25</v>
      </c>
      <c r="E12" s="10">
        <f t="shared" si="4"/>
        <v>5.0625</v>
      </c>
      <c r="F12" s="10">
        <f t="shared" si="4"/>
        <v>0.6666666666666666</v>
      </c>
      <c r="G12" s="10">
        <f t="shared" si="4"/>
        <v>1.5</v>
      </c>
      <c r="H12" s="10">
        <f t="shared" si="4"/>
        <v>0.6666666666666666</v>
      </c>
      <c r="I12" s="10">
        <f t="shared" si="4"/>
        <v>2.25</v>
      </c>
      <c r="J12" s="10">
        <f t="shared" si="4"/>
        <v>1.5</v>
      </c>
      <c r="K12" s="10">
        <f t="shared" si="4"/>
        <v>0.4444444444444444</v>
      </c>
      <c r="L12" s="10">
        <f t="shared" si="4"/>
        <v>1.5</v>
      </c>
      <c r="M12" s="10">
        <f t="shared" si="4"/>
        <v>3.375</v>
      </c>
      <c r="N12" s="10">
        <f t="shared" si="4"/>
        <v>2.25</v>
      </c>
      <c r="O12" s="11">
        <f>O11</f>
        <v>1</v>
      </c>
    </row>
    <row r="14" ht="12.75">
      <c r="B14" t="s">
        <v>25</v>
      </c>
    </row>
    <row r="15" spans="1:15" ht="13.5">
      <c r="A15" s="1" t="s">
        <v>1</v>
      </c>
      <c r="B15" s="2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14</v>
      </c>
      <c r="O15" s="2" t="s">
        <v>15</v>
      </c>
    </row>
    <row r="16" spans="1:15" ht="12.75">
      <c r="A16" s="4"/>
      <c r="B16" s="4" t="s">
        <v>26</v>
      </c>
      <c r="C16" s="12">
        <v>4</v>
      </c>
      <c r="D16" s="12">
        <v>4</v>
      </c>
      <c r="E16" s="12">
        <v>9</v>
      </c>
      <c r="F16" s="12">
        <v>0</v>
      </c>
      <c r="G16" s="12">
        <v>8</v>
      </c>
      <c r="H16" s="4">
        <v>0</v>
      </c>
      <c r="I16" s="4">
        <v>0</v>
      </c>
      <c r="J16" s="4">
        <v>0</v>
      </c>
      <c r="K16" s="4">
        <v>-2</v>
      </c>
      <c r="L16" s="4"/>
      <c r="M16" s="4"/>
      <c r="N16" s="4"/>
      <c r="O16" s="4">
        <v>3</v>
      </c>
    </row>
    <row r="17" spans="1:15" ht="12.75">
      <c r="A17" s="4"/>
      <c r="B17" s="4" t="s">
        <v>27</v>
      </c>
      <c r="C17" s="4">
        <v>-1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-1</v>
      </c>
      <c r="L17" s="4"/>
      <c r="M17" s="4"/>
      <c r="N17" s="4"/>
      <c r="O17" s="4"/>
    </row>
    <row r="18" spans="1:15" ht="12.75">
      <c r="A18" s="4"/>
      <c r="B18" s="4" t="s">
        <v>28</v>
      </c>
      <c r="C18" s="4">
        <v>-1</v>
      </c>
      <c r="D18" s="4">
        <v>0</v>
      </c>
      <c r="E18" s="4">
        <v>0</v>
      </c>
      <c r="F18" s="4">
        <v>1</v>
      </c>
      <c r="G18" s="4">
        <v>1</v>
      </c>
      <c r="H18" s="4">
        <v>-1</v>
      </c>
      <c r="I18" s="4">
        <v>1</v>
      </c>
      <c r="J18" s="4">
        <v>-1</v>
      </c>
      <c r="K18" s="4">
        <v>0</v>
      </c>
      <c r="L18" s="4"/>
      <c r="M18" s="4"/>
      <c r="N18" s="4"/>
      <c r="O18" s="4"/>
    </row>
    <row r="19" spans="1:15" ht="12.75">
      <c r="A19" s="4"/>
      <c r="B19" s="4" t="s">
        <v>29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 t="s">
        <v>30</v>
      </c>
      <c r="C20" s="4">
        <f>C17</f>
        <v>-1</v>
      </c>
      <c r="D20" s="4">
        <f>D17</f>
        <v>0</v>
      </c>
      <c r="E20" s="4">
        <f>E17</f>
        <v>0</v>
      </c>
      <c r="F20" s="4">
        <f>F17</f>
        <v>0</v>
      </c>
      <c r="G20" s="4">
        <f>G17</f>
        <v>0</v>
      </c>
      <c r="H20" s="4">
        <f>MAX(H17:H19)</f>
        <v>0</v>
      </c>
      <c r="I20" s="4">
        <f>MAX(I17:I19)</f>
        <v>1</v>
      </c>
      <c r="J20" s="4">
        <f>MAX(J17:J19)</f>
        <v>1</v>
      </c>
      <c r="K20" s="4">
        <f>MAX(K17:K19)</f>
        <v>0</v>
      </c>
      <c r="L20" s="4"/>
      <c r="M20" s="4"/>
      <c r="N20" s="4"/>
      <c r="O20" s="4"/>
    </row>
    <row r="21" spans="1:15" ht="12.75">
      <c r="A21" s="4"/>
      <c r="B21" s="4" t="s">
        <v>23</v>
      </c>
      <c r="C21" s="4">
        <f>C16</f>
        <v>4</v>
      </c>
      <c r="D21" s="4">
        <f>D16</f>
        <v>4</v>
      </c>
      <c r="E21" s="4">
        <f>E16</f>
        <v>9</v>
      </c>
      <c r="F21" s="4">
        <f>F16</f>
        <v>0</v>
      </c>
      <c r="G21" s="4">
        <f>G16</f>
        <v>8</v>
      </c>
      <c r="H21" s="4">
        <f>H16+H20</f>
        <v>0</v>
      </c>
      <c r="I21" s="4">
        <f>I16+I20</f>
        <v>1</v>
      </c>
      <c r="J21" s="4">
        <f>J16+J20</f>
        <v>1</v>
      </c>
      <c r="K21" s="4">
        <f>K16+K20</f>
        <v>-2</v>
      </c>
      <c r="L21" s="5">
        <f>ROUND((C21+D21)/2,0)</f>
        <v>4</v>
      </c>
      <c r="M21" s="5">
        <f>ROUND((C21+E21)/2,0)</f>
        <v>7</v>
      </c>
      <c r="N21" s="5">
        <f>ROUND((G21+I21)/2,0)</f>
        <v>5</v>
      </c>
      <c r="O21" s="4">
        <f>SUM(O16:O17)</f>
        <v>3</v>
      </c>
    </row>
    <row r="22" spans="2:15" ht="12.75">
      <c r="B22" t="s">
        <v>24</v>
      </c>
      <c r="C22" s="10">
        <f aca="true" t="shared" si="5" ref="C22:N22">1.5^C21</f>
        <v>5.0625</v>
      </c>
      <c r="D22" s="10">
        <f t="shared" si="5"/>
        <v>5.0625</v>
      </c>
      <c r="E22" s="10">
        <f t="shared" si="5"/>
        <v>38.443359375</v>
      </c>
      <c r="F22" s="10">
        <f t="shared" si="5"/>
        <v>1</v>
      </c>
      <c r="G22" s="10">
        <f t="shared" si="5"/>
        <v>25.62890625</v>
      </c>
      <c r="H22" s="10">
        <f t="shared" si="5"/>
        <v>1</v>
      </c>
      <c r="I22" s="10">
        <f t="shared" si="5"/>
        <v>1.5</v>
      </c>
      <c r="J22" s="10">
        <f t="shared" si="5"/>
        <v>1.5</v>
      </c>
      <c r="K22" s="10">
        <f t="shared" si="5"/>
        <v>0.4444444444444444</v>
      </c>
      <c r="L22" s="10">
        <f t="shared" si="5"/>
        <v>5.0625</v>
      </c>
      <c r="M22" s="10">
        <f t="shared" si="5"/>
        <v>17.0859375</v>
      </c>
      <c r="N22" s="10">
        <f t="shared" si="5"/>
        <v>7.59375</v>
      </c>
      <c r="O22" s="11">
        <f>O21</f>
        <v>3</v>
      </c>
    </row>
    <row r="26" ht="12.75">
      <c r="A26" t="s">
        <v>31</v>
      </c>
    </row>
    <row r="27" spans="1:15" ht="13.5">
      <c r="A27" s="1" t="s">
        <v>1</v>
      </c>
      <c r="B27" s="2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" t="s">
        <v>8</v>
      </c>
      <c r="I27" s="3" t="s">
        <v>9</v>
      </c>
      <c r="J27" s="3" t="s">
        <v>10</v>
      </c>
      <c r="K27" s="3" t="s">
        <v>11</v>
      </c>
      <c r="L27" s="3" t="s">
        <v>12</v>
      </c>
      <c r="M27" s="3" t="s">
        <v>13</v>
      </c>
      <c r="N27" s="3" t="s">
        <v>14</v>
      </c>
      <c r="O27" s="2" t="s">
        <v>15</v>
      </c>
    </row>
    <row r="28" spans="1:15" ht="12.75">
      <c r="A28" s="4" t="s">
        <v>100</v>
      </c>
      <c r="B28" s="4"/>
      <c r="C28" s="4">
        <v>1.5</v>
      </c>
      <c r="D28" s="4">
        <v>2.25</v>
      </c>
      <c r="E28" s="4">
        <v>5.06</v>
      </c>
      <c r="F28" s="4">
        <v>0.67</v>
      </c>
      <c r="G28" s="4">
        <v>1.5</v>
      </c>
      <c r="H28" s="4">
        <v>0.67</v>
      </c>
      <c r="I28" s="4">
        <v>2.25</v>
      </c>
      <c r="J28" s="4">
        <v>1.5</v>
      </c>
      <c r="K28" s="4">
        <v>0.44</v>
      </c>
      <c r="L28" s="13">
        <v>1.5</v>
      </c>
      <c r="M28" s="13">
        <v>3.38</v>
      </c>
      <c r="N28" s="13">
        <v>2.25</v>
      </c>
      <c r="O28" s="4">
        <v>3</v>
      </c>
    </row>
    <row r="29" spans="1:15" ht="12.75">
      <c r="A29" s="4" t="s">
        <v>100</v>
      </c>
      <c r="B29" s="4"/>
      <c r="C29" s="4">
        <v>1.5</v>
      </c>
      <c r="D29" s="4">
        <v>2.25</v>
      </c>
      <c r="E29" s="4">
        <v>5.06</v>
      </c>
      <c r="F29" s="4">
        <v>0.67</v>
      </c>
      <c r="G29" s="4">
        <v>1.5</v>
      </c>
      <c r="H29" s="4">
        <v>0.67</v>
      </c>
      <c r="I29" s="4">
        <v>2.25</v>
      </c>
      <c r="J29" s="4">
        <v>1.5</v>
      </c>
      <c r="K29" s="4">
        <v>0.44</v>
      </c>
      <c r="L29" s="13">
        <v>1.5</v>
      </c>
      <c r="M29" s="13">
        <v>3.38</v>
      </c>
      <c r="N29" s="13">
        <v>2.25</v>
      </c>
      <c r="O29" s="4">
        <v>3</v>
      </c>
    </row>
    <row r="30" spans="1:15" ht="12.75">
      <c r="A30" s="4" t="s">
        <v>100</v>
      </c>
      <c r="B30" s="4"/>
      <c r="C30" s="4">
        <v>1.5</v>
      </c>
      <c r="D30" s="4">
        <v>2.25</v>
      </c>
      <c r="E30" s="4">
        <v>5.06</v>
      </c>
      <c r="F30" s="4">
        <v>0.67</v>
      </c>
      <c r="G30" s="4">
        <v>1.5</v>
      </c>
      <c r="H30" s="4">
        <v>0.67</v>
      </c>
      <c r="I30" s="4">
        <v>2.25</v>
      </c>
      <c r="J30" s="4">
        <v>1.5</v>
      </c>
      <c r="K30" s="4">
        <v>0.44</v>
      </c>
      <c r="L30" s="13">
        <v>1.5</v>
      </c>
      <c r="M30" s="13">
        <v>3.38</v>
      </c>
      <c r="N30" s="13">
        <v>2.25</v>
      </c>
      <c r="O30" s="4">
        <v>3</v>
      </c>
    </row>
    <row r="31" spans="1:15" ht="12.75">
      <c r="A31" s="4" t="s">
        <v>100</v>
      </c>
      <c r="B31" s="4"/>
      <c r="C31" s="4">
        <v>1.5</v>
      </c>
      <c r="D31" s="4">
        <v>2.25</v>
      </c>
      <c r="E31" s="4">
        <v>5.06</v>
      </c>
      <c r="F31" s="4">
        <v>0.67</v>
      </c>
      <c r="G31" s="4">
        <v>1.5</v>
      </c>
      <c r="H31" s="4">
        <v>0.67</v>
      </c>
      <c r="I31" s="4">
        <v>2.25</v>
      </c>
      <c r="J31" s="4">
        <v>1.5</v>
      </c>
      <c r="K31" s="4">
        <v>0.44</v>
      </c>
      <c r="L31" s="13">
        <v>1.5</v>
      </c>
      <c r="M31" s="13">
        <v>3.38</v>
      </c>
      <c r="N31" s="13">
        <v>2.25</v>
      </c>
      <c r="O31" s="4">
        <v>3</v>
      </c>
    </row>
    <row r="32" spans="1:15" ht="12.75">
      <c r="A32" s="4" t="s">
        <v>100</v>
      </c>
      <c r="B32" s="4"/>
      <c r="C32" s="4">
        <v>1.5</v>
      </c>
      <c r="D32" s="4">
        <v>2.25</v>
      </c>
      <c r="E32" s="4">
        <v>5.06</v>
      </c>
      <c r="F32" s="4">
        <v>0.67</v>
      </c>
      <c r="G32" s="4">
        <v>1.5</v>
      </c>
      <c r="H32" s="4">
        <v>0.67</v>
      </c>
      <c r="I32" s="4">
        <v>2.25</v>
      </c>
      <c r="J32" s="4">
        <v>1.5</v>
      </c>
      <c r="K32" s="4">
        <v>0.44</v>
      </c>
      <c r="L32" s="13">
        <v>1.5</v>
      </c>
      <c r="M32" s="13">
        <v>3.38</v>
      </c>
      <c r="N32" s="13">
        <v>2.25</v>
      </c>
      <c r="O32" s="4">
        <v>3</v>
      </c>
    </row>
    <row r="33" spans="1:15" ht="12.75">
      <c r="A33" s="4" t="s">
        <v>100</v>
      </c>
      <c r="B33" s="4"/>
      <c r="C33" s="4">
        <v>1.5</v>
      </c>
      <c r="D33" s="4">
        <v>2.25</v>
      </c>
      <c r="E33" s="4">
        <v>5.06</v>
      </c>
      <c r="F33" s="4">
        <v>0.67</v>
      </c>
      <c r="G33" s="4">
        <v>1.5</v>
      </c>
      <c r="H33" s="4">
        <v>0.67</v>
      </c>
      <c r="I33" s="4">
        <v>2.25</v>
      </c>
      <c r="J33" s="4">
        <v>1.5</v>
      </c>
      <c r="K33" s="4">
        <v>0.44</v>
      </c>
      <c r="L33" s="13">
        <v>1.5</v>
      </c>
      <c r="M33" s="13">
        <v>3.38</v>
      </c>
      <c r="N33" s="13">
        <v>2.25</v>
      </c>
      <c r="O33" s="4">
        <v>3</v>
      </c>
    </row>
    <row r="34" spans="1:15" ht="12.75">
      <c r="A34" s="4" t="s">
        <v>100</v>
      </c>
      <c r="B34" s="4"/>
      <c r="C34" s="4">
        <v>1.5</v>
      </c>
      <c r="D34" s="4">
        <v>2.25</v>
      </c>
      <c r="E34" s="4">
        <v>5.06</v>
      </c>
      <c r="F34" s="4">
        <v>0.67</v>
      </c>
      <c r="G34" s="4">
        <v>1.5</v>
      </c>
      <c r="H34" s="4">
        <v>0.67</v>
      </c>
      <c r="I34" s="4">
        <v>2.25</v>
      </c>
      <c r="J34" s="4">
        <v>1.5</v>
      </c>
      <c r="K34" s="4">
        <v>0.44</v>
      </c>
      <c r="L34" s="13">
        <v>1.5</v>
      </c>
      <c r="M34" s="13">
        <v>3.38</v>
      </c>
      <c r="N34" s="13">
        <v>2.25</v>
      </c>
      <c r="O34" s="4">
        <v>3</v>
      </c>
    </row>
    <row r="35" spans="1:15" ht="12.75">
      <c r="A35" s="4" t="s">
        <v>100</v>
      </c>
      <c r="B35" s="4"/>
      <c r="C35" s="4">
        <v>1.5</v>
      </c>
      <c r="D35" s="4">
        <v>2.25</v>
      </c>
      <c r="E35" s="4">
        <v>5.06</v>
      </c>
      <c r="F35" s="4">
        <v>0.67</v>
      </c>
      <c r="G35" s="4">
        <v>1.5</v>
      </c>
      <c r="H35" s="4">
        <v>0.67</v>
      </c>
      <c r="I35" s="4">
        <v>2.25</v>
      </c>
      <c r="J35" s="4">
        <v>1.5</v>
      </c>
      <c r="K35" s="4">
        <v>0.44</v>
      </c>
      <c r="L35" s="13">
        <v>1.5</v>
      </c>
      <c r="M35" s="13">
        <v>3.38</v>
      </c>
      <c r="N35" s="13">
        <v>2.25</v>
      </c>
      <c r="O35" s="4">
        <v>3</v>
      </c>
    </row>
    <row r="36" spans="1:15" ht="12.75">
      <c r="A36" s="4" t="s">
        <v>100</v>
      </c>
      <c r="B36" s="4"/>
      <c r="C36" s="4">
        <v>1.5</v>
      </c>
      <c r="D36" s="4">
        <v>2.25</v>
      </c>
      <c r="E36" s="4">
        <v>5.06</v>
      </c>
      <c r="F36" s="4">
        <v>0.67</v>
      </c>
      <c r="G36" s="4">
        <v>1.5</v>
      </c>
      <c r="H36" s="4">
        <v>0.67</v>
      </c>
      <c r="I36" s="4">
        <v>2.25</v>
      </c>
      <c r="J36" s="4">
        <v>1.5</v>
      </c>
      <c r="K36" s="4">
        <v>0.44</v>
      </c>
      <c r="L36" s="13">
        <v>1.5</v>
      </c>
      <c r="M36" s="13">
        <v>3.38</v>
      </c>
      <c r="N36" s="13">
        <v>2.25</v>
      </c>
      <c r="O36" s="4">
        <v>3</v>
      </c>
    </row>
    <row r="37" spans="1:15" ht="12.75">
      <c r="A37" s="4" t="s">
        <v>100</v>
      </c>
      <c r="B37" s="4"/>
      <c r="C37" s="4">
        <v>1.5</v>
      </c>
      <c r="D37" s="4">
        <v>2.25</v>
      </c>
      <c r="E37" s="4">
        <v>5.06</v>
      </c>
      <c r="F37" s="4">
        <v>0.67</v>
      </c>
      <c r="G37" s="4">
        <v>1.5</v>
      </c>
      <c r="H37" s="4">
        <v>0.67</v>
      </c>
      <c r="I37" s="4">
        <v>2.25</v>
      </c>
      <c r="J37" s="4">
        <v>1.5</v>
      </c>
      <c r="K37" s="4">
        <v>0.44</v>
      </c>
      <c r="L37" s="13">
        <v>1.5</v>
      </c>
      <c r="M37" s="13">
        <v>3.38</v>
      </c>
      <c r="N37" s="13">
        <v>2.25</v>
      </c>
      <c r="O37" s="4">
        <v>3</v>
      </c>
    </row>
    <row r="38" spans="1:15" ht="12.75">
      <c r="A38" s="4" t="s">
        <v>100</v>
      </c>
      <c r="B38" s="4"/>
      <c r="C38" s="4">
        <v>1.5</v>
      </c>
      <c r="D38" s="4">
        <v>2.25</v>
      </c>
      <c r="E38" s="4">
        <v>5.06</v>
      </c>
      <c r="F38" s="4">
        <v>0.67</v>
      </c>
      <c r="G38" s="4">
        <v>1.5</v>
      </c>
      <c r="H38" s="4">
        <v>0.67</v>
      </c>
      <c r="I38" s="4">
        <v>2.25</v>
      </c>
      <c r="J38" s="4">
        <v>1.5</v>
      </c>
      <c r="K38" s="4">
        <v>0.44</v>
      </c>
      <c r="L38" s="13">
        <v>1.5</v>
      </c>
      <c r="M38" s="13">
        <v>3.38</v>
      </c>
      <c r="N38" s="13">
        <v>2.25</v>
      </c>
      <c r="O38" s="4">
        <v>3</v>
      </c>
    </row>
    <row r="39" spans="1:15" ht="12.75">
      <c r="A39" s="4" t="s">
        <v>100</v>
      </c>
      <c r="B39" s="4"/>
      <c r="C39" s="4">
        <v>1.5</v>
      </c>
      <c r="D39" s="4">
        <v>2.25</v>
      </c>
      <c r="E39" s="4">
        <v>5.06</v>
      </c>
      <c r="F39" s="4">
        <v>0.67</v>
      </c>
      <c r="G39" s="4">
        <v>1.5</v>
      </c>
      <c r="H39" s="4">
        <v>0.67</v>
      </c>
      <c r="I39" s="4">
        <v>2.25</v>
      </c>
      <c r="J39" s="4">
        <v>1.5</v>
      </c>
      <c r="K39" s="4">
        <v>0.44</v>
      </c>
      <c r="L39" s="13">
        <v>1.5</v>
      </c>
      <c r="M39" s="13">
        <v>3.38</v>
      </c>
      <c r="N39" s="13">
        <v>2.25</v>
      </c>
      <c r="O39" s="4">
        <v>3</v>
      </c>
    </row>
    <row r="40" spans="1:15" ht="12.75">
      <c r="A40" s="4" t="s">
        <v>100</v>
      </c>
      <c r="B40" s="4"/>
      <c r="C40" s="4">
        <v>1.5</v>
      </c>
      <c r="D40" s="4">
        <v>2.25</v>
      </c>
      <c r="E40" s="4">
        <v>5.06</v>
      </c>
      <c r="F40" s="4">
        <v>0.67</v>
      </c>
      <c r="G40" s="4">
        <v>1.5</v>
      </c>
      <c r="H40" s="4">
        <v>0.67</v>
      </c>
      <c r="I40" s="4">
        <v>2.25</v>
      </c>
      <c r="J40" s="4">
        <v>1.5</v>
      </c>
      <c r="K40" s="4">
        <v>0.44</v>
      </c>
      <c r="L40" s="13">
        <v>1.5</v>
      </c>
      <c r="M40" s="13">
        <v>3.38</v>
      </c>
      <c r="N40" s="13">
        <v>2.25</v>
      </c>
      <c r="O40" s="4">
        <v>3</v>
      </c>
    </row>
    <row r="41" spans="1:15" ht="12.75">
      <c r="A41" s="4" t="s">
        <v>100</v>
      </c>
      <c r="B41" s="4"/>
      <c r="C41" s="4">
        <v>1.5</v>
      </c>
      <c r="D41" s="4">
        <v>2.25</v>
      </c>
      <c r="E41" s="4">
        <v>5.06</v>
      </c>
      <c r="F41" s="4">
        <v>0.67</v>
      </c>
      <c r="G41" s="4">
        <v>1.5</v>
      </c>
      <c r="H41" s="4">
        <v>0.67</v>
      </c>
      <c r="I41" s="4">
        <v>2.25</v>
      </c>
      <c r="J41" s="4">
        <v>1.5</v>
      </c>
      <c r="K41" s="4">
        <v>0.44</v>
      </c>
      <c r="L41" s="13">
        <v>1.5</v>
      </c>
      <c r="M41" s="13">
        <v>3.38</v>
      </c>
      <c r="N41" s="13">
        <v>2.25</v>
      </c>
      <c r="O41" s="4">
        <v>3</v>
      </c>
    </row>
    <row r="42" spans="1:15" ht="12.75">
      <c r="A42" s="4" t="s">
        <v>100</v>
      </c>
      <c r="B42" s="4"/>
      <c r="C42" s="4">
        <v>1.5</v>
      </c>
      <c r="D42" s="4">
        <v>2.25</v>
      </c>
      <c r="E42" s="4">
        <v>5.06</v>
      </c>
      <c r="F42" s="4">
        <v>0.67</v>
      </c>
      <c r="G42" s="4">
        <v>1.5</v>
      </c>
      <c r="H42" s="4">
        <v>0.67</v>
      </c>
      <c r="I42" s="4">
        <v>2.25</v>
      </c>
      <c r="J42" s="4">
        <v>1.5</v>
      </c>
      <c r="K42" s="4">
        <v>0.44</v>
      </c>
      <c r="L42" s="13">
        <v>1.5</v>
      </c>
      <c r="M42" s="13">
        <v>3.38</v>
      </c>
      <c r="N42" s="13">
        <v>2.25</v>
      </c>
      <c r="O42" s="4">
        <v>3</v>
      </c>
    </row>
    <row r="43" spans="1:15" ht="12.75">
      <c r="A43" s="4" t="s">
        <v>100</v>
      </c>
      <c r="B43" s="4"/>
      <c r="C43" s="4">
        <v>1.5</v>
      </c>
      <c r="D43" s="4">
        <v>2.25</v>
      </c>
      <c r="E43" s="4">
        <v>5.06</v>
      </c>
      <c r="F43" s="4">
        <v>0.67</v>
      </c>
      <c r="G43" s="4">
        <v>1.5</v>
      </c>
      <c r="H43" s="4">
        <v>0.67</v>
      </c>
      <c r="I43" s="4">
        <v>2.25</v>
      </c>
      <c r="J43" s="4">
        <v>1.5</v>
      </c>
      <c r="K43" s="4">
        <v>0.44</v>
      </c>
      <c r="L43" s="13">
        <v>1.5</v>
      </c>
      <c r="M43" s="13">
        <v>3.38</v>
      </c>
      <c r="N43" s="13">
        <v>2.25</v>
      </c>
      <c r="O43" s="4">
        <v>3</v>
      </c>
    </row>
    <row r="44" spans="1:15" ht="12.75">
      <c r="A44" s="4" t="s">
        <v>100</v>
      </c>
      <c r="B44" s="4"/>
      <c r="C44" s="4">
        <v>1.5</v>
      </c>
      <c r="D44" s="4">
        <v>2.25</v>
      </c>
      <c r="E44" s="4">
        <v>5.06</v>
      </c>
      <c r="F44" s="4">
        <v>0.67</v>
      </c>
      <c r="G44" s="4">
        <v>1.5</v>
      </c>
      <c r="H44" s="4">
        <v>0.67</v>
      </c>
      <c r="I44" s="4">
        <v>2.25</v>
      </c>
      <c r="J44" s="4">
        <v>1.5</v>
      </c>
      <c r="K44" s="4">
        <v>0.44</v>
      </c>
      <c r="L44" s="13">
        <v>1.5</v>
      </c>
      <c r="M44" s="13">
        <v>3.38</v>
      </c>
      <c r="N44" s="13">
        <v>2.25</v>
      </c>
      <c r="O44" s="4">
        <v>3</v>
      </c>
    </row>
    <row r="45" spans="1:15" ht="12.75">
      <c r="A45" s="4" t="s">
        <v>100</v>
      </c>
      <c r="B45" s="4"/>
      <c r="C45" s="4">
        <v>1.5</v>
      </c>
      <c r="D45" s="4">
        <v>2.25</v>
      </c>
      <c r="E45" s="4">
        <v>5.06</v>
      </c>
      <c r="F45" s="4">
        <v>0.67</v>
      </c>
      <c r="G45" s="4">
        <v>1.5</v>
      </c>
      <c r="H45" s="4">
        <v>0.67</v>
      </c>
      <c r="I45" s="4">
        <v>2.25</v>
      </c>
      <c r="J45" s="4">
        <v>1.5</v>
      </c>
      <c r="K45" s="4">
        <v>0.44</v>
      </c>
      <c r="L45" s="13">
        <v>1.5</v>
      </c>
      <c r="M45" s="13">
        <v>3.38</v>
      </c>
      <c r="N45" s="13">
        <v>2.25</v>
      </c>
      <c r="O45" s="4">
        <v>3</v>
      </c>
    </row>
    <row r="46" spans="1:15" ht="12.75">
      <c r="A46" s="4" t="s">
        <v>100</v>
      </c>
      <c r="B46" s="4"/>
      <c r="C46" s="4">
        <v>1.5</v>
      </c>
      <c r="D46" s="4">
        <v>2.25</v>
      </c>
      <c r="E46" s="4">
        <v>5.06</v>
      </c>
      <c r="F46" s="4">
        <v>0.67</v>
      </c>
      <c r="G46" s="4">
        <v>1.5</v>
      </c>
      <c r="H46" s="4">
        <v>0.67</v>
      </c>
      <c r="I46" s="4">
        <v>2.25</v>
      </c>
      <c r="J46" s="4">
        <v>1.5</v>
      </c>
      <c r="K46" s="4">
        <v>0.44</v>
      </c>
      <c r="L46" s="13">
        <v>1.5</v>
      </c>
      <c r="M46" s="13">
        <v>3.38</v>
      </c>
      <c r="N46" s="13">
        <v>2.25</v>
      </c>
      <c r="O46" s="4">
        <v>3</v>
      </c>
    </row>
    <row r="47" spans="1:15" ht="12.75">
      <c r="A47" s="4" t="s">
        <v>100</v>
      </c>
      <c r="B47" s="4"/>
      <c r="C47" s="4">
        <v>1.5</v>
      </c>
      <c r="D47" s="4">
        <v>2.25</v>
      </c>
      <c r="E47" s="4">
        <v>5.06</v>
      </c>
      <c r="F47" s="4">
        <v>0.67</v>
      </c>
      <c r="G47" s="4">
        <v>1.5</v>
      </c>
      <c r="H47" s="4">
        <v>0.67</v>
      </c>
      <c r="I47" s="4">
        <v>2.25</v>
      </c>
      <c r="J47" s="4">
        <v>1.5</v>
      </c>
      <c r="K47" s="4">
        <v>0.44</v>
      </c>
      <c r="L47" s="13">
        <v>1.5</v>
      </c>
      <c r="M47" s="13">
        <v>3.38</v>
      </c>
      <c r="N47" s="13">
        <v>2.25</v>
      </c>
      <c r="O47" s="4">
        <v>3</v>
      </c>
    </row>
    <row r="48" spans="1:15" ht="12.75">
      <c r="A48" s="4" t="s">
        <v>100</v>
      </c>
      <c r="B48" s="4"/>
      <c r="C48" s="4">
        <v>1.5</v>
      </c>
      <c r="D48" s="4">
        <v>2.25</v>
      </c>
      <c r="E48" s="4">
        <v>5.06</v>
      </c>
      <c r="F48" s="4">
        <v>0.67</v>
      </c>
      <c r="G48" s="4">
        <v>1.5</v>
      </c>
      <c r="H48" s="4">
        <v>0.67</v>
      </c>
      <c r="I48" s="4">
        <v>2.25</v>
      </c>
      <c r="J48" s="4">
        <v>1.5</v>
      </c>
      <c r="K48" s="4">
        <v>0.44</v>
      </c>
      <c r="L48" s="13">
        <v>1.5</v>
      </c>
      <c r="M48" s="13">
        <v>3.38</v>
      </c>
      <c r="N48" s="13">
        <v>2.25</v>
      </c>
      <c r="O48" s="4">
        <v>3</v>
      </c>
    </row>
    <row r="49" spans="1:15" ht="12.75">
      <c r="A49" s="4" t="s">
        <v>100</v>
      </c>
      <c r="B49" s="4"/>
      <c r="C49" s="4">
        <v>1.5</v>
      </c>
      <c r="D49" s="4">
        <v>2.25</v>
      </c>
      <c r="E49" s="4">
        <v>5.06</v>
      </c>
      <c r="F49" s="4">
        <v>0.67</v>
      </c>
      <c r="G49" s="4">
        <v>1.5</v>
      </c>
      <c r="H49" s="4">
        <v>0.67</v>
      </c>
      <c r="I49" s="4">
        <v>2.25</v>
      </c>
      <c r="J49" s="4">
        <v>1.5</v>
      </c>
      <c r="K49" s="4">
        <v>0.44</v>
      </c>
      <c r="L49" s="13">
        <v>1.5</v>
      </c>
      <c r="M49" s="13">
        <v>3.38</v>
      </c>
      <c r="N49" s="13">
        <v>2.25</v>
      </c>
      <c r="O49" s="4">
        <v>3</v>
      </c>
    </row>
    <row r="50" spans="1:15" ht="12.75">
      <c r="A50" s="4" t="s">
        <v>100</v>
      </c>
      <c r="B50" s="4"/>
      <c r="C50" s="4">
        <v>1.5</v>
      </c>
      <c r="D50" s="4">
        <v>2.25</v>
      </c>
      <c r="E50" s="4">
        <v>5.06</v>
      </c>
      <c r="F50" s="4">
        <v>0.67</v>
      </c>
      <c r="G50" s="4">
        <v>1.5</v>
      </c>
      <c r="H50" s="4">
        <v>0.67</v>
      </c>
      <c r="I50" s="4">
        <v>2.25</v>
      </c>
      <c r="J50" s="4">
        <v>1.5</v>
      </c>
      <c r="K50" s="4">
        <v>0.44</v>
      </c>
      <c r="L50" s="13">
        <v>1.5</v>
      </c>
      <c r="M50" s="13">
        <v>3.38</v>
      </c>
      <c r="N50" s="13">
        <v>2.25</v>
      </c>
      <c r="O50" s="4">
        <v>3</v>
      </c>
    </row>
    <row r="51" spans="1:15" ht="12.75">
      <c r="A51" s="4" t="s">
        <v>100</v>
      </c>
      <c r="B51" s="4"/>
      <c r="C51" s="4">
        <v>1.5</v>
      </c>
      <c r="D51" s="4">
        <v>2.25</v>
      </c>
      <c r="E51" s="4">
        <v>5.06</v>
      </c>
      <c r="F51" s="4">
        <v>0.67</v>
      </c>
      <c r="G51" s="4">
        <v>1.5</v>
      </c>
      <c r="H51" s="4">
        <v>0.67</v>
      </c>
      <c r="I51" s="4">
        <v>2.25</v>
      </c>
      <c r="J51" s="4">
        <v>1.5</v>
      </c>
      <c r="K51" s="4">
        <v>0.44</v>
      </c>
      <c r="L51" s="13">
        <v>1.5</v>
      </c>
      <c r="M51" s="13">
        <v>3.38</v>
      </c>
      <c r="N51" s="13">
        <v>2.25</v>
      </c>
      <c r="O51" s="4">
        <v>3</v>
      </c>
    </row>
    <row r="52" spans="1:15" ht="12.75">
      <c r="A52" s="4" t="s">
        <v>100</v>
      </c>
      <c r="B52" s="4"/>
      <c r="C52" s="4">
        <v>1.5</v>
      </c>
      <c r="D52" s="4">
        <v>2.25</v>
      </c>
      <c r="E52" s="4">
        <v>5.06</v>
      </c>
      <c r="F52" s="4">
        <v>0.67</v>
      </c>
      <c r="G52" s="4">
        <v>1.5</v>
      </c>
      <c r="H52" s="4">
        <v>0.67</v>
      </c>
      <c r="I52" s="4">
        <v>2.25</v>
      </c>
      <c r="J52" s="4">
        <v>1.5</v>
      </c>
      <c r="K52" s="4">
        <v>0.44</v>
      </c>
      <c r="L52" s="13">
        <v>1.5</v>
      </c>
      <c r="M52" s="13">
        <v>3.38</v>
      </c>
      <c r="N52" s="13">
        <v>2.25</v>
      </c>
      <c r="O52" s="4">
        <v>3</v>
      </c>
    </row>
    <row r="53" spans="1:15" ht="12.75">
      <c r="A53" s="4" t="s">
        <v>100</v>
      </c>
      <c r="B53" s="4"/>
      <c r="C53" s="4">
        <v>1.5</v>
      </c>
      <c r="D53" s="4">
        <v>2.25</v>
      </c>
      <c r="E53" s="4">
        <v>5.06</v>
      </c>
      <c r="F53" s="4">
        <v>0.67</v>
      </c>
      <c r="G53" s="4">
        <v>1.5</v>
      </c>
      <c r="H53" s="4">
        <v>0.67</v>
      </c>
      <c r="I53" s="4">
        <v>2.25</v>
      </c>
      <c r="J53" s="4">
        <v>1.5</v>
      </c>
      <c r="K53" s="4">
        <v>0.44</v>
      </c>
      <c r="L53" s="13">
        <v>1.5</v>
      </c>
      <c r="M53" s="13">
        <v>3.38</v>
      </c>
      <c r="N53" s="13">
        <v>2.25</v>
      </c>
      <c r="O53" s="4">
        <v>3</v>
      </c>
    </row>
    <row r="54" spans="1:1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3">
        <f>ROUND((C54+D54)/2,0)</f>
        <v>0</v>
      </c>
      <c r="M54" s="13">
        <f>ROUND((C54+E54)/2,0)</f>
        <v>0</v>
      </c>
      <c r="N54" s="13">
        <f>ROUND((G54+I54)/2,0)</f>
        <v>0</v>
      </c>
      <c r="O54" s="4"/>
    </row>
    <row r="55" spans="1:1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13">
        <f>ROUND((C55+D55)/2,0)</f>
        <v>0</v>
      </c>
      <c r="M55" s="13">
        <f>ROUND((C55+E55)/2,0)</f>
        <v>0</v>
      </c>
      <c r="N55" s="13">
        <f>ROUND((G55+I55)/2,0)</f>
        <v>0</v>
      </c>
      <c r="O55" s="4"/>
    </row>
    <row r="56" spans="1:1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13">
        <f>ROUND((C56+D56)/2,0)</f>
        <v>0</v>
      </c>
      <c r="M56" s="13">
        <f>ROUND((C56+E56)/2,0)</f>
        <v>0</v>
      </c>
      <c r="N56" s="13">
        <f>ROUND((G56+I56)/2,0)</f>
        <v>0</v>
      </c>
      <c r="O56" s="4"/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13">
        <f>ROUND((C57+D57)/2,0)</f>
        <v>0</v>
      </c>
      <c r="M57" s="13">
        <f>ROUND((C57+E57)/2,0)</f>
        <v>0</v>
      </c>
      <c r="N57" s="13">
        <f>ROUND((G57+I57)/2,0)</f>
        <v>0</v>
      </c>
      <c r="O57" s="4"/>
    </row>
    <row r="58" spans="1:1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13">
        <f>ROUND((C58+D58)/2,0)</f>
        <v>0</v>
      </c>
      <c r="M58" s="13">
        <f>ROUND((C58+E58)/2,0)</f>
        <v>0</v>
      </c>
      <c r="N58" s="13">
        <f>ROUND((G58+I58)/2,0)</f>
        <v>0</v>
      </c>
      <c r="O58" s="4"/>
    </row>
    <row r="59" spans="1:15" ht="12.75">
      <c r="A59" t="s">
        <v>23</v>
      </c>
      <c r="C59" s="10">
        <f aca="true" t="shared" si="6" ref="C59:K59">SUM(C28:C58)</f>
        <v>39</v>
      </c>
      <c r="D59" s="10">
        <f t="shared" si="6"/>
        <v>58.5</v>
      </c>
      <c r="E59" s="10">
        <f t="shared" si="6"/>
        <v>131.56000000000003</v>
      </c>
      <c r="F59" s="10">
        <f t="shared" si="6"/>
        <v>17.420000000000005</v>
      </c>
      <c r="G59" s="10">
        <f t="shared" si="6"/>
        <v>39</v>
      </c>
      <c r="H59" s="10">
        <f t="shared" si="6"/>
        <v>17.420000000000005</v>
      </c>
      <c r="I59" s="10">
        <f t="shared" si="6"/>
        <v>58.5</v>
      </c>
      <c r="J59" s="10">
        <f t="shared" si="6"/>
        <v>39</v>
      </c>
      <c r="K59" s="10">
        <f t="shared" si="6"/>
        <v>11.44</v>
      </c>
      <c r="L59" s="10" t="s">
        <v>32</v>
      </c>
      <c r="M59" s="10" t="s">
        <v>32</v>
      </c>
      <c r="N59" s="10" t="s">
        <v>32</v>
      </c>
      <c r="O59" s="14">
        <f>SUM(O28:O58)</f>
        <v>78</v>
      </c>
    </row>
    <row r="60" spans="1:15" ht="12.75">
      <c r="A60" t="s">
        <v>33</v>
      </c>
      <c r="C60" s="10">
        <f aca="true" t="shared" si="7" ref="C60:K60">ROUND(LOG(C59,1.5),0)</f>
        <v>9</v>
      </c>
      <c r="D60" s="10">
        <f t="shared" si="7"/>
        <v>10</v>
      </c>
      <c r="E60" s="10">
        <f t="shared" si="7"/>
        <v>12</v>
      </c>
      <c r="F60" s="10">
        <f t="shared" si="7"/>
        <v>7</v>
      </c>
      <c r="G60" s="10">
        <f t="shared" si="7"/>
        <v>9</v>
      </c>
      <c r="H60" s="10">
        <f t="shared" si="7"/>
        <v>7</v>
      </c>
      <c r="I60" s="10">
        <f t="shared" si="7"/>
        <v>10</v>
      </c>
      <c r="J60" s="10">
        <f t="shared" si="7"/>
        <v>9</v>
      </c>
      <c r="K60" s="10">
        <f t="shared" si="7"/>
        <v>6</v>
      </c>
      <c r="L60" s="5">
        <f>ROUND((C60+D60)/2,0)</f>
        <v>10</v>
      </c>
      <c r="M60" s="5">
        <f>ROUND((C60+E60)/2,0)</f>
        <v>11</v>
      </c>
      <c r="N60" s="5">
        <f>ROUND((G60+I60)/2,0)</f>
        <v>10</v>
      </c>
      <c r="O60" s="15" t="s">
        <v>32</v>
      </c>
    </row>
    <row r="62" ht="12">
      <c r="A62" t="s">
        <v>34</v>
      </c>
    </row>
    <row r="63" spans="1:3" ht="24">
      <c r="A63" s="16" t="s">
        <v>35</v>
      </c>
      <c r="B63" s="4">
        <v>5</v>
      </c>
      <c r="C63" t="s">
        <v>36</v>
      </c>
    </row>
    <row r="64" spans="1:3" ht="36">
      <c r="A64" s="16" t="s">
        <v>37</v>
      </c>
      <c r="B64" s="4">
        <v>15</v>
      </c>
      <c r="C64" t="s">
        <v>38</v>
      </c>
    </row>
    <row r="65" spans="1:3" ht="36">
      <c r="A65" s="16" t="s">
        <v>39</v>
      </c>
      <c r="B65" s="4">
        <v>12</v>
      </c>
      <c r="C65" t="s">
        <v>40</v>
      </c>
    </row>
    <row r="66" spans="1:2" ht="12">
      <c r="A66" s="4" t="s">
        <v>41</v>
      </c>
      <c r="B66" s="4">
        <f>B65+B63-B64</f>
        <v>2</v>
      </c>
    </row>
    <row r="67" spans="1:2" ht="12">
      <c r="A67" s="4" t="s">
        <v>42</v>
      </c>
      <c r="B67" s="17">
        <f>IF(B66=0,50,IF(B66=1,60,IF(B66=-1,40,IF(B66&gt;=2,(B66-1)*20+60,IF(B66&lt;=-2,(B66+1)*20+40,-100)))))</f>
        <v>80</v>
      </c>
    </row>
    <row r="105" spans="1:16" ht="13.5">
      <c r="A105" s="92" t="s">
        <v>43</v>
      </c>
      <c r="B105" s="92"/>
      <c r="C105" s="92"/>
      <c r="D105" s="92"/>
      <c r="E105" s="18"/>
      <c r="F105" s="19"/>
      <c r="G105" s="20"/>
      <c r="H105" s="20"/>
      <c r="I105" s="20"/>
      <c r="J105" s="20"/>
      <c r="K105" s="20"/>
      <c r="L105" s="20"/>
      <c r="M105" s="20"/>
      <c r="N105" s="21"/>
      <c r="O105" s="21"/>
      <c r="P105" s="21"/>
    </row>
    <row r="106" spans="1:16" ht="14.25">
      <c r="A106" s="22" t="s">
        <v>44</v>
      </c>
      <c r="B106" s="23" t="s">
        <v>45</v>
      </c>
      <c r="C106" s="24" t="s">
        <v>46</v>
      </c>
      <c r="D106" s="25" t="str">
        <f>VLOOKUP(A106,サブイベントリスト,7,0)</f>
        <v>器用</v>
      </c>
      <c r="E106" s="25" t="str">
        <f>VLOOKUP(A106,サブイベントリスト,9,0)</f>
        <v>幸運</v>
      </c>
      <c r="F106" s="26" t="str">
        <f>VLOOKUP(A106,サブイベントリスト,11,0)</f>
        <v>近接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 ht="13.5">
      <c r="A107" s="28"/>
      <c r="B107" s="29">
        <f>VLOOKUP(A106,サブイベントリスト,6,0)</f>
        <v>5000</v>
      </c>
      <c r="C107" s="30">
        <f>VLOOKUP(A106,サブイベントリスト,13,0)</f>
        <v>9</v>
      </c>
      <c r="D107" s="31">
        <f>VLOOKUP(A106,サブイベントリスト,8,0)</f>
        <v>3</v>
      </c>
      <c r="E107" s="31">
        <f>VLOOKUP(A106,サブイベントリスト,10,0)</f>
        <v>3</v>
      </c>
      <c r="F107" s="32">
        <f>VLOOKUP(A106,サブイベントリスト,12,0)</f>
        <v>3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1:16" ht="13.5">
      <c r="A108" s="27"/>
      <c r="B108" s="33" t="s">
        <v>47</v>
      </c>
      <c r="C108" s="34" t="s">
        <v>48</v>
      </c>
      <c r="D108" s="35" t="s">
        <v>49</v>
      </c>
      <c r="E108" s="36" t="s">
        <v>50</v>
      </c>
      <c r="F108" s="37" t="s">
        <v>51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 ht="13.5">
      <c r="A109" s="27"/>
      <c r="B109" s="38" t="str">
        <f>VLOOKUP(A106,サブイベントリスト,4,0)</f>
        <v>山岳</v>
      </c>
      <c r="C109" s="39" t="str">
        <f>VLOOKUP(A106,サブイベントリスト,5,0)</f>
        <v>Ｃ</v>
      </c>
      <c r="D109" s="40" t="str">
        <f>VLOOKUP(A106,サブイベントリスト,16,0)</f>
        <v>－２億</v>
      </c>
      <c r="E109" s="40">
        <f>VLOOKUP(A106,サブイベントリスト,14,0)</f>
        <v>4</v>
      </c>
      <c r="F109" s="41" t="str">
        <f>VLOOKUP(A106,サブイベントリスト,15,0)</f>
        <v>4億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16" ht="13.5">
      <c r="A110" s="42"/>
      <c r="B110" s="42"/>
      <c r="C110" s="42"/>
      <c r="D110" s="42"/>
      <c r="E110" s="42"/>
      <c r="F110" s="42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1:16" ht="13.5">
      <c r="A111" s="42"/>
      <c r="B111" s="43" t="str">
        <f>VLOOKUP(A106,サブイベントリスト,7,0)</f>
        <v>器用</v>
      </c>
      <c r="C111" s="43" t="str">
        <f>VLOOKUP(A106,サブイベントリスト,9,0)</f>
        <v>幸運</v>
      </c>
      <c r="D111" s="43" t="str">
        <f>VLOOKUP(A106,サブイベントリスト,11,0)</f>
        <v>近接</v>
      </c>
      <c r="E111" s="44"/>
      <c r="F111" s="45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16" ht="13.5">
      <c r="A112" s="46" t="s">
        <v>52</v>
      </c>
      <c r="B112" s="47">
        <f>D107</f>
        <v>3</v>
      </c>
      <c r="C112" s="47">
        <f>E107</f>
        <v>3</v>
      </c>
      <c r="D112" s="47">
        <f>F107</f>
        <v>3</v>
      </c>
      <c r="E112" s="44"/>
      <c r="F112" s="45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1:16" ht="13.5">
      <c r="A113" s="46" t="s">
        <v>53</v>
      </c>
      <c r="B113" s="48">
        <f ca="1">INDIRECT("E20")</f>
        <v>0</v>
      </c>
      <c r="C113" s="48">
        <f ca="1">INDIRECT("F20")</f>
        <v>0</v>
      </c>
      <c r="D113" s="48">
        <f ca="1">INDIRECT("G20")</f>
        <v>0</v>
      </c>
      <c r="E113" s="27"/>
      <c r="F113" s="45"/>
      <c r="G113" s="27"/>
      <c r="H113" s="27"/>
      <c r="I113" s="49"/>
      <c r="J113" s="49"/>
      <c r="K113" s="27"/>
      <c r="L113" s="27"/>
      <c r="M113" s="27"/>
      <c r="N113" s="27"/>
      <c r="O113" s="27"/>
      <c r="P113" s="27"/>
    </row>
    <row r="114" spans="1:16" ht="12.75">
      <c r="A114" s="4" t="s">
        <v>54</v>
      </c>
      <c r="B114" s="50" t="str">
        <f>IF(B113=K44,K56,IF(B113=C44,C56,IF(B113=D44,D56,IF(B113=E44,E56,IF(B113=F44,F56,IF(B113=G44,G56,IF(B113=H44,H56,IF(B113=I44,I56,IF(B113=J44,J56,IF(B113=L44,L56,IF(B113=M44,M56,IF(B113=N44,N56,"er"))))))))))))</f>
        <v>er</v>
      </c>
      <c r="C114" s="4" t="str">
        <f>IF(C113=K44,K56,IF(C113=C44,C56,IF(C113=D44,D56,IF(C113=E44,E56,IF(C113=F44,F56,IF(C113=G44,G56,IF(C113=H44,H56,IF(C113=I44,I56,IF(C113=J44,J56,IF(C113=L44,L56,IF(C113=M44,M56,IF(C113=N44,N56,"er"))))))))))))</f>
        <v>er</v>
      </c>
      <c r="D114" s="4" t="str">
        <f>IF(D113=K44,K56,IF(D113=C44,C56,IF(D113=D44,D56,IF(D113=E44,E56,IF(D113=F44,F56,IF(D113=G44,G56,IF(D113=H44,H56,IF(D113=I44,I56,IF(D113=J44,J56,IF(D113=L44,L56,IF(D113=M44,M56,IF(D113=N44,N56,"er"))))))))))))</f>
        <v>er</v>
      </c>
      <c r="F114" s="45"/>
      <c r="G114" s="27"/>
      <c r="H114" s="27"/>
      <c r="I114" s="49"/>
      <c r="J114" s="49"/>
      <c r="K114" s="27"/>
      <c r="L114" s="27"/>
      <c r="M114" s="27"/>
      <c r="N114" s="27"/>
      <c r="O114" s="27"/>
      <c r="P114" s="27"/>
    </row>
    <row r="115" spans="1:16" ht="12">
      <c r="A115" s="4" t="s">
        <v>55</v>
      </c>
      <c r="B115" s="4" t="e">
        <f>INT(B114+0.5)</f>
        <v>#VALUE!</v>
      </c>
      <c r="C115" s="4" t="e">
        <f>INT(C114+0.5)</f>
        <v>#VALUE!</v>
      </c>
      <c r="D115" s="4" t="e">
        <f>INT(D114+0.5)</f>
        <v>#VALUE!</v>
      </c>
      <c r="F115" s="45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16" ht="13.5">
      <c r="A116" s="4" t="s">
        <v>56</v>
      </c>
      <c r="B116" s="51" t="e">
        <f>B115-B112</f>
        <v>#VALUE!</v>
      </c>
      <c r="C116" s="51" t="e">
        <f>C115-C112</f>
        <v>#VALUE!</v>
      </c>
      <c r="D116" s="51" t="e">
        <f>D115-D112</f>
        <v>#VALUE!</v>
      </c>
      <c r="E116" s="44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ht="12">
      <c r="A117" s="46" t="s">
        <v>57</v>
      </c>
      <c r="B117" s="4" t="e">
        <f>IF(B116=0,50,IF(B116=1,60,IF(B116=-1,40,IF(B116&gt;=2,(B116-1)*20+60,IF(B116&lt;=-2,(B116+1)*20+40,-100)))))</f>
        <v>#VALUE!</v>
      </c>
      <c r="C117" s="4" t="e">
        <f>IF(C116=0,50,IF(C116=1,60,IF(C116=-1,40,IF(C116&gt;=2,(C116-1)*20+60,IF(C116&lt;=-2,(C116+1)*20+40,-100)))))</f>
        <v>#VALUE!</v>
      </c>
      <c r="D117" s="4" t="e">
        <f>IF(D116=0,50,IF(D116=1,60,IF(D116=-1,40,IF(D116&gt;=2,(D116-1)*20+60,IF(D116&lt;=-2,(D116+1)*20+40,-100)))))</f>
        <v>#VALUE!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 ht="12.75">
      <c r="A118" s="4" t="s">
        <v>58</v>
      </c>
      <c r="B118" s="52">
        <f ca="1">INT(RAND()*100+1)</f>
        <v>16</v>
      </c>
      <c r="C118" s="52">
        <f ca="1">INT(RAND()*100+1)</f>
        <v>46</v>
      </c>
      <c r="D118" s="52">
        <f ca="1">INT(RAND()*100+1)</f>
        <v>39</v>
      </c>
      <c r="E118" t="s">
        <v>59</v>
      </c>
      <c r="F118" t="s">
        <v>60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1:16" ht="12.75">
      <c r="A119" s="4" t="s">
        <v>61</v>
      </c>
      <c r="B119" s="4" t="e">
        <f>IF(B117-B118&gt;=0,1,0)</f>
        <v>#VALUE!</v>
      </c>
      <c r="C119" s="4" t="e">
        <f>IF(C117-C118&gt;=0,1,0)</f>
        <v>#VALUE!</v>
      </c>
      <c r="D119" s="4" t="e">
        <f>IF(D117-D118&gt;=0,1,0)</f>
        <v>#VALUE!</v>
      </c>
      <c r="E119" s="10" t="e">
        <f>SUM(B119:D119)</f>
        <v>#VALUE!</v>
      </c>
      <c r="F119" s="27" t="e">
        <f ca="1">IF(E119=1,INT(RAND()*6+1),IF(E119=2,INT(RAND()*6+1)+INT(RAND()*6+1),IF(E119=3,((INT(RAND()*6+1+INT(RAND()*6+1))*2)),"デスペナルティ")))</f>
        <v>#VALUE!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14:16" ht="12">
      <c r="N120" s="27"/>
      <c r="O120" s="27"/>
      <c r="P120" s="27"/>
    </row>
    <row r="121" spans="2:16" ht="12.75">
      <c r="B121" t="s">
        <v>62</v>
      </c>
      <c r="H121" t="s">
        <v>63</v>
      </c>
      <c r="I121" t="s">
        <v>64</v>
      </c>
      <c r="K121" t="s">
        <v>65</v>
      </c>
      <c r="O121" s="53" t="s">
        <v>66</v>
      </c>
      <c r="P121" s="27"/>
    </row>
    <row r="122" spans="1:15" ht="12.75">
      <c r="A122" t="s">
        <v>67</v>
      </c>
      <c r="B122" s="10">
        <f>B107/1000</f>
        <v>5</v>
      </c>
      <c r="H122" s="10">
        <f>F107</f>
        <v>3</v>
      </c>
      <c r="I122" s="10">
        <f>C107/3</f>
        <v>3</v>
      </c>
      <c r="K122" s="54">
        <f>SUM(B122:J122)</f>
        <v>11</v>
      </c>
      <c r="L122" s="55"/>
      <c r="M122" s="56"/>
      <c r="N122" s="55"/>
      <c r="O122" s="52" t="e">
        <f>INT(K122+F119+0.5)</f>
        <v>#VALUE!</v>
      </c>
    </row>
    <row r="123" spans="5:6" ht="12">
      <c r="E123" t="s">
        <v>68</v>
      </c>
      <c r="F123" t="str">
        <f>A106</f>
        <v>№31:帰ってきたソックスハント</v>
      </c>
    </row>
    <row r="124" spans="5:13" ht="12.75">
      <c r="E124" t="s">
        <v>69</v>
      </c>
      <c r="F124" s="27" t="e">
        <f>IF(E119=1,"中間判定",IF(E119=2,"成功",IF(E119=3,"大成功","完全失敗")))</f>
        <v>#VALUE!</v>
      </c>
      <c r="G124" s="27" t="s">
        <v>70</v>
      </c>
      <c r="H124" s="27" t="str">
        <f>C109</f>
        <v>Ｃ</v>
      </c>
      <c r="I124" s="10" t="e">
        <f>O122</f>
        <v>#VALUE!</v>
      </c>
      <c r="J124" s="27" t="s">
        <v>71</v>
      </c>
      <c r="K124" s="27"/>
      <c r="L124" s="27"/>
      <c r="M124" s="27"/>
    </row>
    <row r="125" ht="12">
      <c r="E125" t="s">
        <v>72</v>
      </c>
    </row>
    <row r="127" spans="4:11" ht="12">
      <c r="D127" t="s">
        <v>73</v>
      </c>
      <c r="H127" t="s">
        <v>74</v>
      </c>
      <c r="K127" t="s">
        <v>75</v>
      </c>
    </row>
    <row r="128" spans="3:12" ht="12">
      <c r="C128">
        <v>0</v>
      </c>
      <c r="D128" t="s">
        <v>76</v>
      </c>
      <c r="E128" t="s">
        <v>77</v>
      </c>
      <c r="G128">
        <v>0</v>
      </c>
      <c r="H128" t="s">
        <v>78</v>
      </c>
      <c r="I128" t="s">
        <v>77</v>
      </c>
      <c r="J128">
        <v>0</v>
      </c>
      <c r="K128" t="s">
        <v>76</v>
      </c>
      <c r="L128" t="s">
        <v>77</v>
      </c>
    </row>
    <row r="129" spans="3:12" ht="12">
      <c r="C129">
        <v>6</v>
      </c>
      <c r="D129" t="s">
        <v>79</v>
      </c>
      <c r="E129">
        <v>2</v>
      </c>
      <c r="G129">
        <v>6</v>
      </c>
      <c r="H129" t="s">
        <v>76</v>
      </c>
      <c r="I129" t="s">
        <v>80</v>
      </c>
      <c r="J129">
        <v>6</v>
      </c>
      <c r="K129" t="s">
        <v>81</v>
      </c>
      <c r="L129">
        <v>2</v>
      </c>
    </row>
    <row r="130" spans="3:12" ht="12">
      <c r="C130">
        <v>12</v>
      </c>
      <c r="D130" t="s">
        <v>82</v>
      </c>
      <c r="E130">
        <v>4</v>
      </c>
      <c r="G130">
        <v>12</v>
      </c>
      <c r="H130" t="s">
        <v>82</v>
      </c>
      <c r="I130">
        <v>2</v>
      </c>
      <c r="J130">
        <v>12</v>
      </c>
      <c r="K130" t="s">
        <v>83</v>
      </c>
      <c r="L130">
        <v>4</v>
      </c>
    </row>
    <row r="131" spans="3:12" ht="12">
      <c r="C131">
        <v>18</v>
      </c>
      <c r="D131" t="s">
        <v>79</v>
      </c>
      <c r="E131">
        <v>6</v>
      </c>
      <c r="G131">
        <v>18</v>
      </c>
      <c r="H131" t="s">
        <v>84</v>
      </c>
      <c r="I131">
        <v>2</v>
      </c>
      <c r="J131">
        <v>18</v>
      </c>
      <c r="K131" t="s">
        <v>81</v>
      </c>
      <c r="L131">
        <v>6</v>
      </c>
    </row>
    <row r="132" spans="3:12" ht="12">
      <c r="C132">
        <v>24</v>
      </c>
      <c r="D132" t="s">
        <v>79</v>
      </c>
      <c r="E132">
        <v>12</v>
      </c>
      <c r="G132">
        <v>24</v>
      </c>
      <c r="H132" t="s">
        <v>85</v>
      </c>
      <c r="I132" t="s">
        <v>86</v>
      </c>
      <c r="J132">
        <v>24</v>
      </c>
      <c r="K132" t="s">
        <v>81</v>
      </c>
      <c r="L132">
        <v>12</v>
      </c>
    </row>
    <row r="133" spans="3:12" ht="12">
      <c r="C133">
        <v>30</v>
      </c>
      <c r="D133" t="s">
        <v>79</v>
      </c>
      <c r="E133">
        <v>20</v>
      </c>
      <c r="G133">
        <v>30</v>
      </c>
      <c r="H133" t="s">
        <v>87</v>
      </c>
      <c r="I133" t="s">
        <v>86</v>
      </c>
      <c r="J133">
        <v>30</v>
      </c>
      <c r="K133" t="s">
        <v>87</v>
      </c>
      <c r="L133" t="s">
        <v>86</v>
      </c>
    </row>
    <row r="135" spans="4:11" ht="12">
      <c r="D135" t="s">
        <v>88</v>
      </c>
      <c r="H135" t="s">
        <v>89</v>
      </c>
      <c r="K135" t="s">
        <v>90</v>
      </c>
    </row>
    <row r="136" spans="3:12" ht="12">
      <c r="C136">
        <v>0</v>
      </c>
      <c r="D136" t="s">
        <v>91</v>
      </c>
      <c r="E136" t="s">
        <v>77</v>
      </c>
      <c r="G136">
        <v>0</v>
      </c>
      <c r="H136" t="s">
        <v>92</v>
      </c>
      <c r="I136" t="s">
        <v>77</v>
      </c>
      <c r="J136">
        <v>0</v>
      </c>
      <c r="K136" t="s">
        <v>92</v>
      </c>
      <c r="L136" t="s">
        <v>77</v>
      </c>
    </row>
    <row r="137" spans="3:12" ht="12">
      <c r="C137">
        <v>6</v>
      </c>
      <c r="D137" t="s">
        <v>92</v>
      </c>
      <c r="E137" t="s">
        <v>77</v>
      </c>
      <c r="G137">
        <v>6</v>
      </c>
      <c r="H137" t="s">
        <v>92</v>
      </c>
      <c r="I137" t="s">
        <v>77</v>
      </c>
      <c r="J137">
        <v>6</v>
      </c>
      <c r="K137" t="s">
        <v>82</v>
      </c>
      <c r="L137">
        <v>1</v>
      </c>
    </row>
    <row r="138" spans="3:12" ht="12">
      <c r="C138">
        <v>12</v>
      </c>
      <c r="D138" t="s">
        <v>81</v>
      </c>
      <c r="E138">
        <v>2</v>
      </c>
      <c r="G138">
        <v>12</v>
      </c>
      <c r="H138" t="s">
        <v>93</v>
      </c>
      <c r="I138">
        <v>4</v>
      </c>
      <c r="J138">
        <v>12</v>
      </c>
      <c r="K138" t="s">
        <v>82</v>
      </c>
      <c r="L138">
        <v>2</v>
      </c>
    </row>
    <row r="139" spans="3:12" ht="12">
      <c r="C139">
        <v>18</v>
      </c>
      <c r="D139" t="s">
        <v>84</v>
      </c>
      <c r="E139">
        <v>2</v>
      </c>
      <c r="G139">
        <v>18</v>
      </c>
      <c r="H139" t="s">
        <v>93</v>
      </c>
      <c r="I139">
        <v>10</v>
      </c>
      <c r="J139">
        <v>18</v>
      </c>
      <c r="K139" t="s">
        <v>82</v>
      </c>
      <c r="L139">
        <v>4</v>
      </c>
    </row>
    <row r="140" spans="3:12" ht="12">
      <c r="C140">
        <v>24</v>
      </c>
      <c r="D140" t="s">
        <v>94</v>
      </c>
      <c r="E140" t="s">
        <v>86</v>
      </c>
      <c r="G140">
        <v>24</v>
      </c>
      <c r="H140" t="s">
        <v>93</v>
      </c>
      <c r="I140">
        <v>14</v>
      </c>
      <c r="J140">
        <v>24</v>
      </c>
      <c r="K140" t="s">
        <v>82</v>
      </c>
      <c r="L140">
        <v>12</v>
      </c>
    </row>
    <row r="141" spans="3:12" ht="12">
      <c r="C141">
        <v>30</v>
      </c>
      <c r="D141" t="s">
        <v>94</v>
      </c>
      <c r="E141" t="s">
        <v>86</v>
      </c>
      <c r="G141">
        <v>30</v>
      </c>
      <c r="H141" t="s">
        <v>87</v>
      </c>
      <c r="I141" t="s">
        <v>86</v>
      </c>
      <c r="J141">
        <v>30</v>
      </c>
      <c r="K141" t="s">
        <v>95</v>
      </c>
      <c r="L141" t="s">
        <v>86</v>
      </c>
    </row>
  </sheetData>
  <mergeCells count="1">
    <mergeCell ref="A105:D105"/>
  </mergeCells>
  <dataValidations count="1">
    <dataValidation type="list" operator="equal" allowBlank="1" showErrorMessage="1" sqref="A106">
      <formula1>NA()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3"/>
  <sheetViews>
    <sheetView workbookViewId="0" topLeftCell="A49">
      <selection activeCell="E162" sqref="E162"/>
    </sheetView>
  </sheetViews>
  <sheetFormatPr defaultColWidth="9.00390625" defaultRowHeight="12.75"/>
  <cols>
    <col min="1" max="1" width="17.125" style="57" customWidth="1"/>
    <col min="2" max="2" width="17.25390625" style="57" customWidth="1"/>
    <col min="3" max="11" width="12.625" style="57" customWidth="1"/>
    <col min="12" max="16384" width="0" style="57" hidden="1" customWidth="1"/>
  </cols>
  <sheetData>
    <row r="1" spans="1:11" ht="15" customHeight="1">
      <c r="A1" s="57" t="s">
        <v>101</v>
      </c>
      <c r="B1" s="58" t="s">
        <v>102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</row>
    <row r="2" spans="1:11" ht="15" customHeight="1">
      <c r="A2" s="57">
        <v>1</v>
      </c>
      <c r="B2" s="58" t="s">
        <v>103</v>
      </c>
      <c r="C2" s="57">
        <v>-1</v>
      </c>
      <c r="D2" s="57">
        <v>1</v>
      </c>
      <c r="E2" s="57">
        <v>1</v>
      </c>
      <c r="F2" s="57">
        <v>0</v>
      </c>
      <c r="G2" s="57">
        <v>1</v>
      </c>
      <c r="H2" s="57">
        <v>0</v>
      </c>
      <c r="I2" s="57">
        <v>0</v>
      </c>
      <c r="J2" s="57">
        <v>0</v>
      </c>
      <c r="K2" s="57">
        <v>0</v>
      </c>
    </row>
    <row r="3" spans="1:11" ht="15" customHeight="1">
      <c r="A3" s="57">
        <v>2</v>
      </c>
      <c r="B3" s="58" t="s">
        <v>104</v>
      </c>
      <c r="C3" s="57">
        <v>0</v>
      </c>
      <c r="D3" s="57">
        <v>-1</v>
      </c>
      <c r="E3" s="57">
        <v>0</v>
      </c>
      <c r="F3" s="57">
        <v>0</v>
      </c>
      <c r="G3" s="57">
        <v>1</v>
      </c>
      <c r="H3" s="57">
        <v>1</v>
      </c>
      <c r="I3" s="57">
        <v>1</v>
      </c>
      <c r="J3" s="57">
        <v>0</v>
      </c>
      <c r="K3" s="57">
        <v>0</v>
      </c>
    </row>
    <row r="4" spans="1:11" ht="15" customHeight="1">
      <c r="A4" s="57">
        <v>3</v>
      </c>
      <c r="B4" s="58" t="s">
        <v>105</v>
      </c>
      <c r="C4" s="57">
        <v>-1</v>
      </c>
      <c r="D4" s="57">
        <v>0</v>
      </c>
      <c r="E4" s="57">
        <v>-1</v>
      </c>
      <c r="F4" s="57">
        <v>1</v>
      </c>
      <c r="G4" s="57">
        <v>1</v>
      </c>
      <c r="H4" s="57">
        <v>0</v>
      </c>
      <c r="I4" s="57">
        <v>1</v>
      </c>
      <c r="J4" s="57">
        <v>1</v>
      </c>
      <c r="K4" s="57">
        <v>0</v>
      </c>
    </row>
    <row r="5" spans="1:11" ht="15" customHeight="1">
      <c r="A5" s="57">
        <v>4</v>
      </c>
      <c r="B5" s="58" t="s">
        <v>106</v>
      </c>
      <c r="C5" s="57">
        <v>1</v>
      </c>
      <c r="D5" s="57">
        <v>0</v>
      </c>
      <c r="E5" s="57">
        <v>-1</v>
      </c>
      <c r="F5" s="57">
        <v>1</v>
      </c>
      <c r="G5" s="57">
        <v>0</v>
      </c>
      <c r="H5" s="57">
        <v>0</v>
      </c>
      <c r="I5" s="57">
        <v>0</v>
      </c>
      <c r="J5" s="57">
        <v>1</v>
      </c>
      <c r="K5" s="57">
        <v>0</v>
      </c>
    </row>
    <row r="6" spans="1:11" ht="15" customHeight="1">
      <c r="A6" s="57">
        <v>5</v>
      </c>
      <c r="B6" s="58" t="s">
        <v>107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1</v>
      </c>
      <c r="J6" s="57">
        <v>1</v>
      </c>
      <c r="K6" s="57">
        <v>0</v>
      </c>
    </row>
    <row r="7" spans="1:11" ht="15" customHeight="1">
      <c r="A7" s="57">
        <v>6</v>
      </c>
      <c r="B7" s="58" t="s">
        <v>108</v>
      </c>
      <c r="C7" s="57">
        <v>0</v>
      </c>
      <c r="D7" s="57">
        <v>1</v>
      </c>
      <c r="E7" s="57">
        <v>1</v>
      </c>
      <c r="F7" s="57">
        <v>0</v>
      </c>
      <c r="G7" s="57">
        <v>0</v>
      </c>
      <c r="H7" s="57">
        <v>-1</v>
      </c>
      <c r="I7" s="57">
        <v>1</v>
      </c>
      <c r="J7" s="57">
        <v>0</v>
      </c>
      <c r="K7" s="57">
        <v>0</v>
      </c>
    </row>
    <row r="8" spans="1:11" ht="15" customHeight="1">
      <c r="A8" s="57">
        <v>7</v>
      </c>
      <c r="B8" s="58" t="s">
        <v>109</v>
      </c>
      <c r="C8" s="58">
        <v>999</v>
      </c>
      <c r="D8" s="58">
        <v>999</v>
      </c>
      <c r="E8" s="58">
        <v>999</v>
      </c>
      <c r="F8" s="58">
        <v>999</v>
      </c>
      <c r="G8" s="58">
        <v>999</v>
      </c>
      <c r="H8" s="58">
        <v>999</v>
      </c>
      <c r="I8" s="58">
        <v>999</v>
      </c>
      <c r="J8" s="58">
        <v>999</v>
      </c>
      <c r="K8" s="58">
        <v>999</v>
      </c>
    </row>
    <row r="9" ht="15" customHeight="1">
      <c r="B9" s="58"/>
    </row>
    <row r="10" spans="1:11" ht="15" customHeight="1">
      <c r="A10" s="57">
        <v>8</v>
      </c>
      <c r="B10" s="58" t="s">
        <v>110</v>
      </c>
      <c r="C10" s="57">
        <v>-1</v>
      </c>
      <c r="D10" s="57">
        <v>-1</v>
      </c>
      <c r="E10" s="57">
        <v>0</v>
      </c>
      <c r="F10" s="57">
        <v>0</v>
      </c>
      <c r="G10" s="57">
        <v>0</v>
      </c>
      <c r="H10" s="57">
        <v>1</v>
      </c>
      <c r="I10" s="57">
        <v>0</v>
      </c>
      <c r="J10" s="57">
        <v>1</v>
      </c>
      <c r="K10" s="57">
        <v>0</v>
      </c>
    </row>
    <row r="11" spans="1:11" ht="15" customHeight="1">
      <c r="A11" s="57">
        <v>9</v>
      </c>
      <c r="B11" s="58" t="s">
        <v>111</v>
      </c>
      <c r="C11" s="57">
        <v>-1</v>
      </c>
      <c r="D11" s="57">
        <v>0</v>
      </c>
      <c r="E11" s="57">
        <v>0</v>
      </c>
      <c r="F11" s="57">
        <v>1</v>
      </c>
      <c r="G11" s="57">
        <v>1</v>
      </c>
      <c r="H11" s="57">
        <v>-1</v>
      </c>
      <c r="I11" s="57">
        <v>1</v>
      </c>
      <c r="J11" s="57">
        <v>-1</v>
      </c>
      <c r="K11" s="57">
        <v>0</v>
      </c>
    </row>
    <row r="12" spans="1:11" ht="15" customHeight="1">
      <c r="A12" s="57">
        <v>10</v>
      </c>
      <c r="B12" s="58" t="s">
        <v>112</v>
      </c>
      <c r="C12" s="57">
        <v>0</v>
      </c>
      <c r="D12" s="57">
        <v>0</v>
      </c>
      <c r="E12" s="57">
        <v>-1</v>
      </c>
      <c r="F12" s="57">
        <v>1</v>
      </c>
      <c r="G12" s="57">
        <v>0</v>
      </c>
      <c r="H12" s="57">
        <v>-1</v>
      </c>
      <c r="I12" s="57">
        <v>1</v>
      </c>
      <c r="J12" s="57">
        <v>-1</v>
      </c>
      <c r="K12" s="57">
        <v>1</v>
      </c>
    </row>
    <row r="13" spans="1:11" ht="15" customHeight="1">
      <c r="A13" s="57">
        <v>11</v>
      </c>
      <c r="B13" s="58" t="s">
        <v>113</v>
      </c>
      <c r="C13" s="57">
        <v>0</v>
      </c>
      <c r="D13" s="57">
        <v>-1</v>
      </c>
      <c r="E13" s="57">
        <v>0</v>
      </c>
      <c r="F13" s="57">
        <v>0</v>
      </c>
      <c r="G13" s="57">
        <v>0</v>
      </c>
      <c r="H13" s="57">
        <v>1</v>
      </c>
      <c r="I13" s="57">
        <v>0</v>
      </c>
      <c r="J13" s="57">
        <v>1</v>
      </c>
      <c r="K13" s="57">
        <v>-1</v>
      </c>
    </row>
    <row r="14" spans="1:11" ht="15" customHeight="1">
      <c r="A14" s="57">
        <v>12</v>
      </c>
      <c r="B14" s="58" t="s">
        <v>114</v>
      </c>
      <c r="C14" s="57">
        <v>1</v>
      </c>
      <c r="D14" s="57">
        <v>1</v>
      </c>
      <c r="E14" s="57">
        <v>1</v>
      </c>
      <c r="F14" s="57">
        <v>-1</v>
      </c>
      <c r="G14" s="57">
        <v>0</v>
      </c>
      <c r="H14" s="57">
        <v>-1</v>
      </c>
      <c r="I14" s="57">
        <v>0</v>
      </c>
      <c r="J14" s="57">
        <v>-1</v>
      </c>
      <c r="K14" s="57">
        <v>0</v>
      </c>
    </row>
    <row r="15" spans="1:11" ht="15" customHeight="1">
      <c r="A15" s="57">
        <v>13</v>
      </c>
      <c r="B15" s="58" t="s">
        <v>115</v>
      </c>
      <c r="C15" s="57">
        <v>0</v>
      </c>
      <c r="D15" s="57">
        <v>-1</v>
      </c>
      <c r="E15" s="57">
        <v>-1</v>
      </c>
      <c r="F15" s="57">
        <v>0</v>
      </c>
      <c r="G15" s="57">
        <v>-1</v>
      </c>
      <c r="H15" s="57">
        <v>1</v>
      </c>
      <c r="I15" s="57">
        <v>1</v>
      </c>
      <c r="J15" s="57">
        <v>1</v>
      </c>
      <c r="K15" s="57">
        <v>0</v>
      </c>
    </row>
    <row r="16" spans="1:11" ht="15" customHeight="1">
      <c r="A16" s="57">
        <v>14</v>
      </c>
      <c r="B16" s="58" t="s">
        <v>116</v>
      </c>
      <c r="C16" s="57">
        <v>-1</v>
      </c>
      <c r="D16" s="57">
        <v>-1</v>
      </c>
      <c r="E16" s="57">
        <v>1</v>
      </c>
      <c r="F16" s="57">
        <v>-1</v>
      </c>
      <c r="G16" s="57">
        <v>1</v>
      </c>
      <c r="H16" s="57">
        <v>1</v>
      </c>
      <c r="I16" s="57">
        <v>1</v>
      </c>
      <c r="J16" s="57">
        <v>0</v>
      </c>
      <c r="K16" s="57">
        <v>-1</v>
      </c>
    </row>
    <row r="17" spans="1:11" ht="15" customHeight="1">
      <c r="A17" s="57">
        <v>15</v>
      </c>
      <c r="B17" s="58" t="s">
        <v>117</v>
      </c>
      <c r="C17" s="57">
        <v>1</v>
      </c>
      <c r="D17" s="57">
        <v>1</v>
      </c>
      <c r="E17" s="57">
        <v>1</v>
      </c>
      <c r="F17" s="57">
        <v>-1</v>
      </c>
      <c r="G17" s="57">
        <v>-1</v>
      </c>
      <c r="H17" s="57">
        <v>-1</v>
      </c>
      <c r="I17" s="57">
        <v>1</v>
      </c>
      <c r="J17" s="57">
        <v>0</v>
      </c>
      <c r="K17" s="57">
        <v>-1</v>
      </c>
    </row>
    <row r="18" spans="1:11" ht="15" customHeight="1">
      <c r="A18" s="57">
        <v>16</v>
      </c>
      <c r="B18" s="58" t="s">
        <v>118</v>
      </c>
      <c r="C18" s="57">
        <v>0</v>
      </c>
      <c r="D18" s="57">
        <v>0</v>
      </c>
      <c r="E18" s="57">
        <v>-1</v>
      </c>
      <c r="F18" s="57">
        <v>-1</v>
      </c>
      <c r="G18" s="57">
        <v>0</v>
      </c>
      <c r="H18" s="57">
        <v>1</v>
      </c>
      <c r="I18" s="57">
        <v>2</v>
      </c>
      <c r="J18" s="57">
        <v>0</v>
      </c>
      <c r="K18" s="57">
        <v>-1</v>
      </c>
    </row>
    <row r="19" spans="1:11" ht="15" customHeight="1">
      <c r="A19" s="57">
        <v>17</v>
      </c>
      <c r="B19" s="58" t="s">
        <v>119</v>
      </c>
      <c r="C19" s="57">
        <v>0</v>
      </c>
      <c r="D19" s="57">
        <v>0</v>
      </c>
      <c r="E19" s="57">
        <v>1</v>
      </c>
      <c r="F19" s="57">
        <v>0</v>
      </c>
      <c r="G19" s="57">
        <v>1</v>
      </c>
      <c r="H19" s="57">
        <v>-1</v>
      </c>
      <c r="I19" s="57">
        <v>0</v>
      </c>
      <c r="J19" s="57">
        <v>1</v>
      </c>
      <c r="K19" s="57">
        <v>-1</v>
      </c>
    </row>
    <row r="20" spans="1:11" ht="15" customHeight="1">
      <c r="A20" s="57">
        <v>18</v>
      </c>
      <c r="B20" s="58" t="s">
        <v>120</v>
      </c>
      <c r="C20" s="57">
        <v>-1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1</v>
      </c>
      <c r="J20" s="57">
        <v>1</v>
      </c>
      <c r="K20" s="57">
        <v>-1</v>
      </c>
    </row>
    <row r="21" spans="1:11" ht="15" customHeight="1">
      <c r="A21" s="57">
        <v>19</v>
      </c>
      <c r="B21" s="58" t="s">
        <v>121</v>
      </c>
      <c r="C21" s="57">
        <v>0</v>
      </c>
      <c r="D21" s="57">
        <v>-1</v>
      </c>
      <c r="E21" s="57">
        <v>0</v>
      </c>
      <c r="F21" s="57">
        <v>0</v>
      </c>
      <c r="G21" s="57">
        <v>-1</v>
      </c>
      <c r="H21" s="57">
        <v>1</v>
      </c>
      <c r="I21" s="57">
        <v>1</v>
      </c>
      <c r="J21" s="57">
        <v>1</v>
      </c>
      <c r="K21" s="57">
        <v>-1</v>
      </c>
    </row>
    <row r="22" spans="1:11" ht="15" customHeight="1">
      <c r="A22" s="57">
        <v>20</v>
      </c>
      <c r="B22" s="58" t="s">
        <v>122</v>
      </c>
      <c r="C22" s="57">
        <v>0</v>
      </c>
      <c r="D22" s="57">
        <v>-1</v>
      </c>
      <c r="E22" s="57">
        <v>-1</v>
      </c>
      <c r="F22" s="57">
        <v>0</v>
      </c>
      <c r="G22" s="57">
        <v>0</v>
      </c>
      <c r="H22" s="57">
        <v>2</v>
      </c>
      <c r="I22" s="57">
        <v>0</v>
      </c>
      <c r="J22" s="57">
        <v>1</v>
      </c>
      <c r="K22" s="57">
        <v>-1</v>
      </c>
    </row>
    <row r="23" spans="1:11" ht="15" customHeight="1">
      <c r="A23" s="57">
        <v>21</v>
      </c>
      <c r="B23" s="58" t="s">
        <v>123</v>
      </c>
      <c r="C23" s="57">
        <v>0</v>
      </c>
      <c r="D23" s="57">
        <v>0</v>
      </c>
      <c r="E23" s="57">
        <v>0</v>
      </c>
      <c r="F23" s="57">
        <v>1</v>
      </c>
      <c r="G23" s="57">
        <v>0</v>
      </c>
      <c r="H23" s="57">
        <v>0</v>
      </c>
      <c r="I23" s="57">
        <v>0</v>
      </c>
      <c r="J23" s="57">
        <v>-1</v>
      </c>
      <c r="K23" s="57">
        <v>0</v>
      </c>
    </row>
    <row r="24" spans="1:13" ht="15" customHeight="1">
      <c r="A24" s="57">
        <v>22</v>
      </c>
      <c r="B24" s="58" t="s">
        <v>109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M24" s="59"/>
    </row>
    <row r="25" spans="1:13" ht="15" customHeight="1">
      <c r="A25" s="59">
        <v>23</v>
      </c>
      <c r="B25" s="58" t="s">
        <v>351</v>
      </c>
      <c r="C25" s="58">
        <v>1</v>
      </c>
      <c r="D25" s="58">
        <v>1</v>
      </c>
      <c r="E25" s="58">
        <v>1</v>
      </c>
      <c r="F25" s="58">
        <v>0</v>
      </c>
      <c r="G25" s="58">
        <v>1</v>
      </c>
      <c r="H25" s="58">
        <v>-1</v>
      </c>
      <c r="I25" s="58">
        <v>0</v>
      </c>
      <c r="J25" s="58">
        <v>-1</v>
      </c>
      <c r="K25" s="58">
        <v>0</v>
      </c>
      <c r="M25" s="59"/>
    </row>
    <row r="26" spans="1:13" ht="15" customHeight="1">
      <c r="A26" s="59">
        <v>24</v>
      </c>
      <c r="B26" s="58" t="s">
        <v>352</v>
      </c>
      <c r="C26" s="58">
        <v>-1</v>
      </c>
      <c r="D26" s="58">
        <v>0</v>
      </c>
      <c r="E26" s="58">
        <v>0</v>
      </c>
      <c r="F26" s="58">
        <v>1</v>
      </c>
      <c r="G26" s="58">
        <v>0</v>
      </c>
      <c r="H26" s="58">
        <v>1</v>
      </c>
      <c r="I26" s="58">
        <v>1</v>
      </c>
      <c r="J26" s="58">
        <v>1</v>
      </c>
      <c r="K26" s="58">
        <v>-1</v>
      </c>
      <c r="M26" s="59"/>
    </row>
    <row r="27" spans="1:13" ht="15" customHeight="1">
      <c r="A27" s="59">
        <v>25</v>
      </c>
      <c r="B27" s="58" t="s">
        <v>353</v>
      </c>
      <c r="C27" s="58">
        <v>0</v>
      </c>
      <c r="D27" s="58">
        <v>-1</v>
      </c>
      <c r="E27" s="58">
        <v>0</v>
      </c>
      <c r="F27" s="58">
        <v>0</v>
      </c>
      <c r="G27" s="58">
        <v>0</v>
      </c>
      <c r="H27" s="58">
        <v>2</v>
      </c>
      <c r="I27" s="58">
        <v>1</v>
      </c>
      <c r="J27" s="58">
        <v>1</v>
      </c>
      <c r="K27" s="58">
        <v>-1</v>
      </c>
      <c r="M27" s="59"/>
    </row>
    <row r="28" spans="1:13" ht="15" customHeight="1">
      <c r="A28" s="59">
        <v>26</v>
      </c>
      <c r="B28" s="58" t="s">
        <v>354</v>
      </c>
      <c r="C28" s="58">
        <v>0</v>
      </c>
      <c r="D28" s="58">
        <v>0</v>
      </c>
      <c r="E28" s="58">
        <v>0</v>
      </c>
      <c r="F28" s="58">
        <v>1</v>
      </c>
      <c r="G28" s="58">
        <v>0</v>
      </c>
      <c r="H28" s="58">
        <v>-1</v>
      </c>
      <c r="I28" s="58">
        <v>2</v>
      </c>
      <c r="J28" s="58">
        <v>-1</v>
      </c>
      <c r="K28" s="58">
        <v>1</v>
      </c>
      <c r="M28" s="59"/>
    </row>
    <row r="29" spans="1:13" ht="15" customHeight="1">
      <c r="A29" s="59">
        <v>27</v>
      </c>
      <c r="B29" s="58" t="s">
        <v>355</v>
      </c>
      <c r="C29" s="58">
        <v>0</v>
      </c>
      <c r="D29" s="58">
        <v>1</v>
      </c>
      <c r="E29" s="58">
        <v>0</v>
      </c>
      <c r="F29" s="58">
        <v>-1</v>
      </c>
      <c r="G29" s="58">
        <v>0</v>
      </c>
      <c r="H29" s="58">
        <v>1</v>
      </c>
      <c r="I29" s="58">
        <v>2</v>
      </c>
      <c r="J29" s="58">
        <v>0</v>
      </c>
      <c r="K29" s="58">
        <v>-1</v>
      </c>
      <c r="M29" s="59"/>
    </row>
    <row r="30" spans="1:13" ht="15" customHeight="1">
      <c r="A30" s="59">
        <v>28</v>
      </c>
      <c r="B30" s="58" t="s">
        <v>356</v>
      </c>
      <c r="C30" s="58">
        <v>0</v>
      </c>
      <c r="D30" s="58">
        <v>0</v>
      </c>
      <c r="E30" s="58">
        <v>1</v>
      </c>
      <c r="F30" s="58">
        <v>0</v>
      </c>
      <c r="G30" s="58">
        <v>1</v>
      </c>
      <c r="H30" s="58">
        <v>0</v>
      </c>
      <c r="I30" s="58">
        <v>1</v>
      </c>
      <c r="J30" s="58">
        <v>1</v>
      </c>
      <c r="K30" s="58">
        <v>-1</v>
      </c>
      <c r="M30" s="59"/>
    </row>
    <row r="31" spans="1:13" ht="15" customHeight="1">
      <c r="A31" s="59">
        <v>29</v>
      </c>
      <c r="B31" s="58" t="s">
        <v>357</v>
      </c>
      <c r="C31" s="58">
        <v>0</v>
      </c>
      <c r="D31" s="58">
        <v>-1</v>
      </c>
      <c r="E31" s="58">
        <v>0</v>
      </c>
      <c r="F31" s="58">
        <v>0</v>
      </c>
      <c r="G31" s="58">
        <v>-1</v>
      </c>
      <c r="H31" s="58">
        <v>2</v>
      </c>
      <c r="I31" s="58">
        <v>1</v>
      </c>
      <c r="J31" s="58">
        <v>2</v>
      </c>
      <c r="K31" s="58">
        <v>-1</v>
      </c>
      <c r="M31" s="59"/>
    </row>
    <row r="32" spans="1:13" ht="15" customHeight="1">
      <c r="A32" s="59">
        <v>30</v>
      </c>
      <c r="B32" s="58" t="s">
        <v>358</v>
      </c>
      <c r="C32" s="58">
        <v>0</v>
      </c>
      <c r="D32" s="58">
        <v>-1</v>
      </c>
      <c r="E32" s="58">
        <v>0</v>
      </c>
      <c r="F32" s="58">
        <v>0</v>
      </c>
      <c r="G32" s="58">
        <v>0</v>
      </c>
      <c r="H32" s="58">
        <v>3</v>
      </c>
      <c r="I32" s="58">
        <v>0</v>
      </c>
      <c r="J32" s="58">
        <v>1</v>
      </c>
      <c r="K32" s="58">
        <v>-1</v>
      </c>
      <c r="M32" s="59"/>
    </row>
    <row r="33" spans="1:13" ht="15" customHeight="1">
      <c r="A33" s="59">
        <v>31</v>
      </c>
      <c r="B33" s="58" t="s">
        <v>359</v>
      </c>
      <c r="C33" s="58">
        <v>-1</v>
      </c>
      <c r="D33" s="58">
        <v>0</v>
      </c>
      <c r="E33" s="58">
        <v>0</v>
      </c>
      <c r="F33" s="58">
        <v>1</v>
      </c>
      <c r="G33" s="58">
        <v>1</v>
      </c>
      <c r="H33" s="58">
        <v>0</v>
      </c>
      <c r="I33" s="58">
        <v>2</v>
      </c>
      <c r="J33" s="58">
        <v>-1</v>
      </c>
      <c r="K33" s="58">
        <v>0</v>
      </c>
      <c r="M33" s="59"/>
    </row>
    <row r="34" spans="1:13" ht="15" customHeight="1">
      <c r="A34" s="59">
        <v>32</v>
      </c>
      <c r="B34" s="58" t="s">
        <v>360</v>
      </c>
      <c r="C34" s="58">
        <v>0</v>
      </c>
      <c r="D34" s="58">
        <v>-1</v>
      </c>
      <c r="E34" s="58">
        <v>-1</v>
      </c>
      <c r="F34" s="58">
        <v>0</v>
      </c>
      <c r="G34" s="58">
        <v>0</v>
      </c>
      <c r="H34" s="58">
        <v>1</v>
      </c>
      <c r="I34" s="58">
        <v>1</v>
      </c>
      <c r="J34" s="58">
        <v>2</v>
      </c>
      <c r="K34" s="58">
        <v>0</v>
      </c>
      <c r="M34" s="59"/>
    </row>
    <row r="35" spans="1:13" ht="15" customHeight="1">
      <c r="A35" s="59">
        <v>33</v>
      </c>
      <c r="B35" s="58" t="s">
        <v>361</v>
      </c>
      <c r="C35" s="58">
        <v>0</v>
      </c>
      <c r="D35" s="58">
        <v>-1</v>
      </c>
      <c r="E35" s="58">
        <v>-1</v>
      </c>
      <c r="F35" s="58">
        <v>0</v>
      </c>
      <c r="G35" s="58">
        <v>-1</v>
      </c>
      <c r="H35" s="58">
        <v>2</v>
      </c>
      <c r="I35" s="58">
        <v>2</v>
      </c>
      <c r="J35" s="58">
        <v>1</v>
      </c>
      <c r="K35" s="58">
        <v>0</v>
      </c>
      <c r="M35" s="59"/>
    </row>
    <row r="36" spans="1:13" ht="15" customHeight="1">
      <c r="A36" s="59">
        <v>34</v>
      </c>
      <c r="B36" s="58" t="s">
        <v>362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1</v>
      </c>
      <c r="I36" s="58">
        <v>0</v>
      </c>
      <c r="J36" s="58">
        <v>1</v>
      </c>
      <c r="K36" s="58">
        <v>0</v>
      </c>
      <c r="M36" s="59"/>
    </row>
    <row r="37" spans="1:13" ht="15" customHeight="1">
      <c r="A37" s="59">
        <v>35</v>
      </c>
      <c r="B37" s="58" t="s">
        <v>363</v>
      </c>
      <c r="C37" s="58">
        <v>0</v>
      </c>
      <c r="D37" s="58">
        <v>0</v>
      </c>
      <c r="E37" s="58">
        <v>-1</v>
      </c>
      <c r="F37" s="58">
        <v>0</v>
      </c>
      <c r="G37" s="58">
        <v>0</v>
      </c>
      <c r="H37" s="58">
        <v>1</v>
      </c>
      <c r="I37" s="58">
        <v>3</v>
      </c>
      <c r="J37" s="58">
        <v>0</v>
      </c>
      <c r="K37" s="58">
        <v>-1</v>
      </c>
      <c r="M37" s="59"/>
    </row>
    <row r="38" spans="1:13" ht="15" customHeight="1">
      <c r="A38" s="59">
        <v>36</v>
      </c>
      <c r="B38" s="58" t="s">
        <v>364</v>
      </c>
      <c r="C38" s="58">
        <v>-1</v>
      </c>
      <c r="D38" s="58">
        <v>0</v>
      </c>
      <c r="E38" s="58">
        <v>0</v>
      </c>
      <c r="F38" s="58">
        <v>2</v>
      </c>
      <c r="G38" s="58">
        <v>2</v>
      </c>
      <c r="H38" s="58">
        <v>-1</v>
      </c>
      <c r="I38" s="58">
        <v>1</v>
      </c>
      <c r="J38" s="58">
        <v>-1</v>
      </c>
      <c r="K38" s="58">
        <v>0</v>
      </c>
      <c r="M38" s="59"/>
    </row>
    <row r="39" spans="1:13" ht="15" customHeight="1">
      <c r="A39" s="59">
        <v>37</v>
      </c>
      <c r="B39" s="58" t="s">
        <v>365</v>
      </c>
      <c r="C39" s="58">
        <v>-1</v>
      </c>
      <c r="D39" s="58">
        <v>0</v>
      </c>
      <c r="E39" s="58">
        <v>0</v>
      </c>
      <c r="F39" s="58">
        <v>1</v>
      </c>
      <c r="G39" s="58">
        <v>2</v>
      </c>
      <c r="H39" s="58">
        <v>-1</v>
      </c>
      <c r="I39" s="58">
        <v>2</v>
      </c>
      <c r="J39" s="58">
        <v>-1</v>
      </c>
      <c r="K39" s="58">
        <v>0</v>
      </c>
      <c r="M39" s="59"/>
    </row>
    <row r="40" spans="1:13" ht="15" customHeight="1">
      <c r="A40" s="59">
        <v>38</v>
      </c>
      <c r="B40" s="58" t="s">
        <v>366</v>
      </c>
      <c r="C40" s="58">
        <v>-2</v>
      </c>
      <c r="D40" s="58">
        <v>0</v>
      </c>
      <c r="E40" s="58">
        <v>0</v>
      </c>
      <c r="F40" s="58">
        <v>2</v>
      </c>
      <c r="G40" s="58">
        <v>3</v>
      </c>
      <c r="H40" s="58">
        <v>-1</v>
      </c>
      <c r="I40" s="58">
        <v>1</v>
      </c>
      <c r="J40" s="58">
        <v>-1</v>
      </c>
      <c r="K40" s="58">
        <v>0</v>
      </c>
      <c r="M40" s="59"/>
    </row>
    <row r="41" spans="1:13" ht="15" customHeight="1">
      <c r="A41" s="59">
        <v>39</v>
      </c>
      <c r="B41" s="58" t="s">
        <v>367</v>
      </c>
      <c r="C41" s="58">
        <v>0</v>
      </c>
      <c r="D41" s="58">
        <v>0</v>
      </c>
      <c r="E41" s="58">
        <v>0</v>
      </c>
      <c r="F41" s="58">
        <v>1</v>
      </c>
      <c r="G41" s="58">
        <v>1</v>
      </c>
      <c r="H41" s="58">
        <v>0</v>
      </c>
      <c r="I41" s="58">
        <v>0</v>
      </c>
      <c r="J41" s="58">
        <v>0</v>
      </c>
      <c r="K41" s="58">
        <v>0</v>
      </c>
      <c r="M41" s="59"/>
    </row>
    <row r="42" spans="1:13" ht="15" customHeight="1">
      <c r="A42" s="59">
        <v>40</v>
      </c>
      <c r="B42" s="58" t="s">
        <v>368</v>
      </c>
      <c r="C42" s="58">
        <v>-1</v>
      </c>
      <c r="D42" s="58">
        <v>0</v>
      </c>
      <c r="E42" s="58">
        <v>0</v>
      </c>
      <c r="F42" s="58">
        <v>0</v>
      </c>
      <c r="G42" s="58">
        <v>0</v>
      </c>
      <c r="H42" s="58">
        <v>2</v>
      </c>
      <c r="I42" s="58">
        <v>2</v>
      </c>
      <c r="J42" s="58">
        <v>0</v>
      </c>
      <c r="K42" s="58">
        <v>-1</v>
      </c>
      <c r="M42" s="59"/>
    </row>
    <row r="43" spans="1:13" ht="15" customHeight="1">
      <c r="A43" s="59">
        <v>41</v>
      </c>
      <c r="B43" s="58" t="s">
        <v>369</v>
      </c>
      <c r="C43" s="58">
        <v>1</v>
      </c>
      <c r="D43" s="58">
        <v>2</v>
      </c>
      <c r="E43" s="58">
        <v>2</v>
      </c>
      <c r="F43" s="58">
        <v>-1</v>
      </c>
      <c r="G43" s="58">
        <v>0</v>
      </c>
      <c r="H43" s="58">
        <v>-1</v>
      </c>
      <c r="I43" s="58">
        <v>0</v>
      </c>
      <c r="J43" s="58">
        <v>-1</v>
      </c>
      <c r="K43" s="58">
        <v>0</v>
      </c>
      <c r="M43" s="59"/>
    </row>
    <row r="44" spans="1:13" ht="15" customHeight="1">
      <c r="A44" s="59">
        <v>42</v>
      </c>
      <c r="B44" s="58" t="s">
        <v>370</v>
      </c>
      <c r="C44" s="58">
        <v>0</v>
      </c>
      <c r="D44" s="58">
        <v>-1</v>
      </c>
      <c r="E44" s="58">
        <v>0</v>
      </c>
      <c r="F44" s="58">
        <v>0</v>
      </c>
      <c r="G44" s="58">
        <v>0</v>
      </c>
      <c r="H44" s="58">
        <v>1</v>
      </c>
      <c r="I44" s="58">
        <v>0</v>
      </c>
      <c r="J44" s="58">
        <v>3</v>
      </c>
      <c r="K44" s="58">
        <v>0</v>
      </c>
      <c r="M44" s="59"/>
    </row>
    <row r="45" spans="1:13" ht="15" customHeight="1">
      <c r="A45" s="59">
        <v>43</v>
      </c>
      <c r="B45" s="58" t="s">
        <v>371</v>
      </c>
      <c r="C45" s="58">
        <v>1</v>
      </c>
      <c r="D45" s="58">
        <v>1</v>
      </c>
      <c r="E45" s="58">
        <v>1</v>
      </c>
      <c r="F45" s="58">
        <v>0</v>
      </c>
      <c r="G45" s="58">
        <v>-1</v>
      </c>
      <c r="H45" s="58">
        <v>0</v>
      </c>
      <c r="I45" s="58">
        <v>1</v>
      </c>
      <c r="J45" s="58">
        <v>0</v>
      </c>
      <c r="K45" s="58">
        <v>-1</v>
      </c>
      <c r="M45" s="59"/>
    </row>
    <row r="46" spans="1:13" ht="15" customHeight="1">
      <c r="A46" s="59">
        <v>44</v>
      </c>
      <c r="B46" s="58" t="s">
        <v>372</v>
      </c>
      <c r="C46" s="58">
        <v>0</v>
      </c>
      <c r="D46" s="58">
        <v>1</v>
      </c>
      <c r="E46" s="58">
        <v>1</v>
      </c>
      <c r="F46" s="58">
        <v>0</v>
      </c>
      <c r="G46" s="58">
        <v>1</v>
      </c>
      <c r="H46" s="58">
        <v>0</v>
      </c>
      <c r="I46" s="58">
        <v>0</v>
      </c>
      <c r="J46" s="58">
        <v>1</v>
      </c>
      <c r="K46" s="58">
        <v>-1</v>
      </c>
      <c r="M46" s="59"/>
    </row>
    <row r="47" spans="1:13" ht="15" customHeight="1">
      <c r="A47" s="59">
        <v>45</v>
      </c>
      <c r="B47" s="58" t="s">
        <v>373</v>
      </c>
      <c r="C47" s="58">
        <v>-1</v>
      </c>
      <c r="D47" s="58">
        <v>-1</v>
      </c>
      <c r="E47" s="58">
        <v>0</v>
      </c>
      <c r="F47" s="58">
        <v>0</v>
      </c>
      <c r="G47" s="58">
        <v>0</v>
      </c>
      <c r="H47" s="58">
        <v>1</v>
      </c>
      <c r="I47" s="58">
        <v>0</v>
      </c>
      <c r="J47" s="58">
        <v>3</v>
      </c>
      <c r="K47" s="58">
        <v>0</v>
      </c>
      <c r="M47" s="59"/>
    </row>
    <row r="48" spans="1:13" ht="15" customHeight="1">
      <c r="A48" s="59">
        <v>46</v>
      </c>
      <c r="B48" s="58" t="s">
        <v>375</v>
      </c>
      <c r="C48" s="58">
        <v>-2</v>
      </c>
      <c r="D48" s="58">
        <v>0</v>
      </c>
      <c r="E48" s="58">
        <v>0</v>
      </c>
      <c r="F48" s="58">
        <v>1</v>
      </c>
      <c r="G48" s="58">
        <v>2</v>
      </c>
      <c r="H48" s="58">
        <v>2</v>
      </c>
      <c r="I48" s="58">
        <v>1</v>
      </c>
      <c r="J48" s="58">
        <v>-1</v>
      </c>
      <c r="K48" s="58">
        <v>0</v>
      </c>
      <c r="M48" s="59"/>
    </row>
    <row r="49" spans="1:13" ht="15" customHeight="1">
      <c r="A49" s="59">
        <v>47</v>
      </c>
      <c r="B49" s="58" t="s">
        <v>374</v>
      </c>
      <c r="C49" s="58">
        <v>0</v>
      </c>
      <c r="D49" s="58">
        <v>-1</v>
      </c>
      <c r="E49" s="58">
        <v>-1</v>
      </c>
      <c r="F49" s="58">
        <v>0</v>
      </c>
      <c r="G49" s="58">
        <v>-1</v>
      </c>
      <c r="H49" s="58">
        <v>1</v>
      </c>
      <c r="I49" s="58">
        <v>2</v>
      </c>
      <c r="J49" s="58">
        <v>2</v>
      </c>
      <c r="K49" s="58">
        <v>0</v>
      </c>
      <c r="M49" s="59"/>
    </row>
    <row r="50" spans="2:13" ht="15" customHeight="1">
      <c r="B50" s="58"/>
      <c r="C50" s="58"/>
      <c r="D50" s="58"/>
      <c r="E50" s="58"/>
      <c r="F50" s="58"/>
      <c r="G50" s="58"/>
      <c r="H50" s="58"/>
      <c r="I50" s="58"/>
      <c r="J50" s="58"/>
      <c r="K50" s="58"/>
      <c r="M50" s="59"/>
    </row>
    <row r="51" spans="1:13" ht="15" customHeight="1">
      <c r="A51" s="57" t="s">
        <v>26</v>
      </c>
      <c r="B51" s="58" t="s">
        <v>124</v>
      </c>
      <c r="C51" s="58">
        <v>4</v>
      </c>
      <c r="D51" s="58">
        <v>8</v>
      </c>
      <c r="E51" s="58">
        <v>3</v>
      </c>
      <c r="F51" s="58">
        <v>2</v>
      </c>
      <c r="G51" s="58">
        <v>8</v>
      </c>
      <c r="H51" s="58">
        <v>-1</v>
      </c>
      <c r="I51" s="58">
        <v>-1</v>
      </c>
      <c r="J51" s="58">
        <v>-1</v>
      </c>
      <c r="K51" s="58">
        <v>-2</v>
      </c>
      <c r="M51" s="59"/>
    </row>
    <row r="52" spans="1:13" ht="15" customHeight="1">
      <c r="A52" s="57" t="s">
        <v>26</v>
      </c>
      <c r="B52" s="60" t="s">
        <v>125</v>
      </c>
      <c r="C52">
        <v>4</v>
      </c>
      <c r="D52" s="58">
        <v>5</v>
      </c>
      <c r="E52" s="58">
        <v>8</v>
      </c>
      <c r="F52" s="58">
        <v>2</v>
      </c>
      <c r="G52" s="58">
        <v>5</v>
      </c>
      <c r="H52" s="58">
        <v>-1</v>
      </c>
      <c r="I52" s="58">
        <v>5</v>
      </c>
      <c r="J52" s="58">
        <v>-1</v>
      </c>
      <c r="K52" s="58">
        <v>0</v>
      </c>
      <c r="M52" s="59"/>
    </row>
    <row r="53" spans="2:13" ht="15" customHeight="1">
      <c r="B53" s="58"/>
      <c r="C53"/>
      <c r="D53" s="58"/>
      <c r="E53" s="58"/>
      <c r="F53" s="58"/>
      <c r="G53" s="58"/>
      <c r="H53" s="58"/>
      <c r="I53" s="58"/>
      <c r="J53" s="58"/>
      <c r="K53" s="58"/>
      <c r="M53" s="59"/>
    </row>
    <row r="54" ht="15" customHeight="1"/>
    <row r="55" spans="1:5" ht="15" customHeight="1">
      <c r="A55" s="59" t="s">
        <v>109</v>
      </c>
      <c r="B55" s="57" t="s">
        <v>109</v>
      </c>
      <c r="C55" s="57" t="s">
        <v>109</v>
      </c>
      <c r="D55" s="59" t="s">
        <v>109</v>
      </c>
      <c r="E55" s="59" t="s">
        <v>376</v>
      </c>
    </row>
    <row r="56" spans="1:5" ht="15" customHeight="1">
      <c r="A56" s="57" t="s">
        <v>126</v>
      </c>
      <c r="B56" s="57" t="s">
        <v>105</v>
      </c>
      <c r="C56" s="57" t="s">
        <v>110</v>
      </c>
      <c r="D56" s="57" t="s">
        <v>116</v>
      </c>
      <c r="E56" s="59" t="s">
        <v>365</v>
      </c>
    </row>
    <row r="57" spans="1:5" ht="15" customHeight="1">
      <c r="A57" s="57" t="s">
        <v>127</v>
      </c>
      <c r="B57" s="57" t="s">
        <v>105</v>
      </c>
      <c r="C57" s="57" t="s">
        <v>111</v>
      </c>
      <c r="D57" s="57" t="s">
        <v>122</v>
      </c>
      <c r="E57" s="93" t="s">
        <v>358</v>
      </c>
    </row>
    <row r="58" spans="1:5" ht="15" customHeight="1">
      <c r="A58" s="57" t="s">
        <v>128</v>
      </c>
      <c r="B58" s="57" t="s">
        <v>105</v>
      </c>
      <c r="C58" s="57" t="s">
        <v>113</v>
      </c>
      <c r="D58" s="57" t="s">
        <v>115</v>
      </c>
      <c r="E58" s="93" t="s">
        <v>370</v>
      </c>
    </row>
    <row r="59" spans="1:5" ht="15" customHeight="1">
      <c r="A59" s="62" t="s">
        <v>129</v>
      </c>
      <c r="B59" s="57" t="s">
        <v>103</v>
      </c>
      <c r="C59" s="57" t="s">
        <v>119</v>
      </c>
      <c r="D59" s="57" t="s">
        <v>111</v>
      </c>
      <c r="E59" s="93" t="s">
        <v>364</v>
      </c>
    </row>
    <row r="60" spans="1:5" ht="15" customHeight="1">
      <c r="A60" s="62" t="s">
        <v>130</v>
      </c>
      <c r="B60" s="57" t="s">
        <v>103</v>
      </c>
      <c r="C60" s="57" t="s">
        <v>110</v>
      </c>
      <c r="D60" s="57" t="s">
        <v>122</v>
      </c>
      <c r="E60" s="61"/>
    </row>
    <row r="61" spans="1:5" ht="15" customHeight="1">
      <c r="A61" s="62" t="s">
        <v>131</v>
      </c>
      <c r="B61" s="57" t="s">
        <v>103</v>
      </c>
      <c r="C61" s="57" t="s">
        <v>118</v>
      </c>
      <c r="D61" s="57" t="s">
        <v>120</v>
      </c>
      <c r="E61" s="94" t="s">
        <v>377</v>
      </c>
    </row>
    <row r="62" spans="1:4" ht="15" customHeight="1">
      <c r="A62" s="62" t="s">
        <v>132</v>
      </c>
      <c r="B62" s="57" t="s">
        <v>104</v>
      </c>
      <c r="C62" s="57" t="s">
        <v>110</v>
      </c>
      <c r="D62" s="57" t="s">
        <v>121</v>
      </c>
    </row>
    <row r="63" spans="1:5" ht="15" customHeight="1">
      <c r="A63" s="62" t="s">
        <v>133</v>
      </c>
      <c r="B63" s="57" t="s">
        <v>104</v>
      </c>
      <c r="C63" s="57" t="s">
        <v>111</v>
      </c>
      <c r="D63" s="57" t="s">
        <v>120</v>
      </c>
      <c r="E63" s="95" t="s">
        <v>352</v>
      </c>
    </row>
    <row r="64" spans="1:5" ht="15" customHeight="1">
      <c r="A64" s="62" t="s">
        <v>134</v>
      </c>
      <c r="B64" s="57" t="s">
        <v>104</v>
      </c>
      <c r="C64" s="57" t="s">
        <v>117</v>
      </c>
      <c r="D64" s="57" t="s">
        <v>118</v>
      </c>
      <c r="E64" s="95" t="s">
        <v>378</v>
      </c>
    </row>
    <row r="65" spans="1:5" ht="15" customHeight="1">
      <c r="A65" s="57" t="s">
        <v>135</v>
      </c>
      <c r="B65" s="57" t="s">
        <v>105</v>
      </c>
      <c r="C65" s="57" t="s">
        <v>113</v>
      </c>
      <c r="D65" s="57" t="s">
        <v>121</v>
      </c>
      <c r="E65" s="95" t="s">
        <v>353</v>
      </c>
    </row>
    <row r="66" spans="1:5" ht="15" customHeight="1">
      <c r="A66" s="57" t="s">
        <v>136</v>
      </c>
      <c r="B66" s="57" t="s">
        <v>105</v>
      </c>
      <c r="C66" s="57" t="s">
        <v>111</v>
      </c>
      <c r="D66" s="57" t="s">
        <v>122</v>
      </c>
      <c r="E66" s="95" t="s">
        <v>358</v>
      </c>
    </row>
    <row r="67" spans="1:5" ht="15" customHeight="1">
      <c r="A67" s="57" t="s">
        <v>137</v>
      </c>
      <c r="B67" s="57" t="s">
        <v>105</v>
      </c>
      <c r="C67" s="57" t="s">
        <v>110</v>
      </c>
      <c r="D67" s="57" t="s">
        <v>115</v>
      </c>
      <c r="E67" s="95" t="s">
        <v>360</v>
      </c>
    </row>
    <row r="68" spans="1:4" ht="15" customHeight="1">
      <c r="A68" s="57" t="s">
        <v>138</v>
      </c>
      <c r="B68" s="57" t="s">
        <v>103</v>
      </c>
      <c r="C68" s="57" t="s">
        <v>110</v>
      </c>
      <c r="D68" s="57" t="s">
        <v>122</v>
      </c>
    </row>
    <row r="69" spans="1:5" ht="15" customHeight="1">
      <c r="A69" s="57" t="s">
        <v>139</v>
      </c>
      <c r="B69" s="57" t="s">
        <v>103</v>
      </c>
      <c r="C69" s="57" t="s">
        <v>111</v>
      </c>
      <c r="D69" s="57" t="s">
        <v>119</v>
      </c>
      <c r="E69" s="95" t="s">
        <v>356</v>
      </c>
    </row>
    <row r="70" spans="1:5" ht="15" customHeight="1">
      <c r="A70" s="57" t="s">
        <v>140</v>
      </c>
      <c r="B70" s="57" t="s">
        <v>103</v>
      </c>
      <c r="C70" s="57" t="s">
        <v>123</v>
      </c>
      <c r="D70" s="57" t="s">
        <v>120</v>
      </c>
      <c r="E70" s="95" t="s">
        <v>359</v>
      </c>
    </row>
    <row r="71" spans="1:4" ht="15" customHeight="1">
      <c r="A71" s="57" t="s">
        <v>141</v>
      </c>
      <c r="B71" s="57" t="s">
        <v>104</v>
      </c>
      <c r="C71" s="57" t="s">
        <v>111</v>
      </c>
      <c r="D71" s="57" t="s">
        <v>110</v>
      </c>
    </row>
    <row r="72" spans="1:4" ht="15" customHeight="1">
      <c r="A72" s="57" t="s">
        <v>142</v>
      </c>
      <c r="B72" s="57" t="s">
        <v>104</v>
      </c>
      <c r="C72" s="57" t="s">
        <v>120</v>
      </c>
      <c r="D72" s="57" t="s">
        <v>121</v>
      </c>
    </row>
    <row r="73" spans="1:4" ht="15" customHeight="1">
      <c r="A73" s="57" t="s">
        <v>143</v>
      </c>
      <c r="B73" s="57" t="s">
        <v>104</v>
      </c>
      <c r="C73" s="57" t="s">
        <v>117</v>
      </c>
      <c r="D73" s="57" t="s">
        <v>119</v>
      </c>
    </row>
    <row r="74" spans="1:5" ht="15" customHeight="1">
      <c r="A74" s="57" t="s">
        <v>144</v>
      </c>
      <c r="B74" s="57" t="s">
        <v>103</v>
      </c>
      <c r="C74" s="57" t="s">
        <v>111</v>
      </c>
      <c r="D74" s="57" t="s">
        <v>120</v>
      </c>
      <c r="E74" s="59" t="s">
        <v>352</v>
      </c>
    </row>
    <row r="75" spans="1:4" ht="15" customHeight="1">
      <c r="A75" s="57" t="s">
        <v>145</v>
      </c>
      <c r="B75" s="57" t="s">
        <v>103</v>
      </c>
      <c r="C75" s="57" t="s">
        <v>110</v>
      </c>
      <c r="D75" s="57" t="s">
        <v>122</v>
      </c>
    </row>
    <row r="76" spans="1:5" ht="15" customHeight="1">
      <c r="A76" s="57" t="s">
        <v>146</v>
      </c>
      <c r="B76" s="57" t="s">
        <v>103</v>
      </c>
      <c r="C76" s="57" t="s">
        <v>123</v>
      </c>
      <c r="D76" s="57" t="s">
        <v>119</v>
      </c>
      <c r="E76" s="59" t="s">
        <v>368</v>
      </c>
    </row>
    <row r="77" spans="1:4" ht="15" customHeight="1">
      <c r="A77" s="57" t="s">
        <v>147</v>
      </c>
      <c r="B77" s="57" t="s">
        <v>106</v>
      </c>
      <c r="C77" s="57" t="s">
        <v>113</v>
      </c>
      <c r="D77" s="57" t="s">
        <v>110</v>
      </c>
    </row>
    <row r="78" spans="1:4" ht="15" customHeight="1">
      <c r="A78" s="57" t="s">
        <v>148</v>
      </c>
      <c r="B78" s="57" t="s">
        <v>106</v>
      </c>
      <c r="C78" s="57" t="s">
        <v>120</v>
      </c>
      <c r="D78" s="57" t="s">
        <v>120</v>
      </c>
    </row>
    <row r="79" spans="1:4" ht="15" customHeight="1">
      <c r="A79" s="57" t="s">
        <v>149</v>
      </c>
      <c r="B79" s="57" t="s">
        <v>106</v>
      </c>
      <c r="C79" s="57" t="s">
        <v>121</v>
      </c>
      <c r="D79" s="57" t="s">
        <v>121</v>
      </c>
    </row>
    <row r="80" spans="1:5" ht="15" customHeight="1">
      <c r="A80" s="57" t="s">
        <v>150</v>
      </c>
      <c r="B80" s="57" t="s">
        <v>105</v>
      </c>
      <c r="C80" s="57" t="s">
        <v>122</v>
      </c>
      <c r="D80" s="57" t="s">
        <v>122</v>
      </c>
      <c r="E80" s="59" t="s">
        <v>358</v>
      </c>
    </row>
    <row r="81" spans="1:5" ht="15" customHeight="1">
      <c r="A81" s="57" t="s">
        <v>151</v>
      </c>
      <c r="B81" s="57" t="s">
        <v>105</v>
      </c>
      <c r="C81" s="57" t="s">
        <v>121</v>
      </c>
      <c r="D81" s="57" t="s">
        <v>121</v>
      </c>
      <c r="E81" s="59" t="s">
        <v>357</v>
      </c>
    </row>
    <row r="82" spans="1:4" ht="15" customHeight="1">
      <c r="A82" s="57" t="s">
        <v>152</v>
      </c>
      <c r="B82" s="57" t="s">
        <v>105</v>
      </c>
      <c r="C82" s="57" t="s">
        <v>110</v>
      </c>
      <c r="D82" s="57" t="s">
        <v>111</v>
      </c>
    </row>
    <row r="83" spans="1:4" ht="15" customHeight="1">
      <c r="A83" s="57" t="s">
        <v>153</v>
      </c>
      <c r="B83" s="57" t="s">
        <v>105</v>
      </c>
      <c r="C83" s="57" t="s">
        <v>110</v>
      </c>
      <c r="D83" s="57" t="s">
        <v>113</v>
      </c>
    </row>
    <row r="84" spans="1:4" ht="15" customHeight="1">
      <c r="A84" s="57" t="s">
        <v>154</v>
      </c>
      <c r="B84" s="57" t="s">
        <v>105</v>
      </c>
      <c r="C84" s="57" t="s">
        <v>122</v>
      </c>
      <c r="D84" s="57" t="s">
        <v>121</v>
      </c>
    </row>
    <row r="85" spans="1:5" ht="15" customHeight="1">
      <c r="A85" s="57" t="s">
        <v>155</v>
      </c>
      <c r="B85" s="57" t="s">
        <v>105</v>
      </c>
      <c r="C85" s="57" t="s">
        <v>116</v>
      </c>
      <c r="D85" s="57" t="s">
        <v>111</v>
      </c>
      <c r="E85" s="59" t="s">
        <v>365</v>
      </c>
    </row>
    <row r="86" spans="1:5" ht="15" customHeight="1">
      <c r="A86" s="57" t="s">
        <v>156</v>
      </c>
      <c r="B86" s="57" t="s">
        <v>105</v>
      </c>
      <c r="C86" s="57" t="s">
        <v>110</v>
      </c>
      <c r="D86" s="57" t="s">
        <v>115</v>
      </c>
      <c r="E86" s="59" t="s">
        <v>361</v>
      </c>
    </row>
    <row r="87" spans="1:5" ht="15" customHeight="1">
      <c r="A87" s="57" t="s">
        <v>157</v>
      </c>
      <c r="B87" s="57" t="s">
        <v>105</v>
      </c>
      <c r="C87" s="57" t="s">
        <v>122</v>
      </c>
      <c r="D87" s="57" t="s">
        <v>121</v>
      </c>
      <c r="E87" s="59" t="s">
        <v>358</v>
      </c>
    </row>
    <row r="88" spans="1:4" ht="15" customHeight="1">
      <c r="A88" s="57" t="s">
        <v>158</v>
      </c>
      <c r="B88" s="57" t="s">
        <v>105</v>
      </c>
      <c r="C88" s="57" t="s">
        <v>116</v>
      </c>
      <c r="D88" s="57" t="s">
        <v>111</v>
      </c>
    </row>
    <row r="89" spans="1:5" ht="15" customHeight="1">
      <c r="A89" s="57" t="s">
        <v>159</v>
      </c>
      <c r="B89" s="57" t="s">
        <v>106</v>
      </c>
      <c r="C89" s="57" t="s">
        <v>112</v>
      </c>
      <c r="D89" s="57" t="s">
        <v>120</v>
      </c>
      <c r="E89" s="59" t="s">
        <v>359</v>
      </c>
    </row>
    <row r="90" spans="1:5" ht="15" customHeight="1">
      <c r="A90" s="57" t="s">
        <v>159</v>
      </c>
      <c r="B90" s="57" t="s">
        <v>106</v>
      </c>
      <c r="C90" s="57" t="s">
        <v>112</v>
      </c>
      <c r="D90" s="57" t="s">
        <v>120</v>
      </c>
      <c r="E90" s="59" t="s">
        <v>354</v>
      </c>
    </row>
    <row r="91" spans="1:4" ht="15" customHeight="1">
      <c r="A91" s="57" t="s">
        <v>160</v>
      </c>
      <c r="B91" s="57" t="s">
        <v>106</v>
      </c>
      <c r="C91" s="57" t="s">
        <v>121</v>
      </c>
      <c r="D91" s="57" t="s">
        <v>119</v>
      </c>
    </row>
    <row r="92" spans="1:4" ht="15" customHeight="1">
      <c r="A92" s="57" t="s">
        <v>161</v>
      </c>
      <c r="B92" s="57" t="s">
        <v>106</v>
      </c>
      <c r="C92" s="57" t="s">
        <v>110</v>
      </c>
      <c r="D92" s="57" t="s">
        <v>113</v>
      </c>
    </row>
    <row r="93" spans="1:4" ht="15" customHeight="1">
      <c r="A93" s="57" t="s">
        <v>162</v>
      </c>
      <c r="B93" s="57" t="s">
        <v>106</v>
      </c>
      <c r="C93" s="57" t="s">
        <v>110</v>
      </c>
      <c r="D93" s="57" t="s">
        <v>110</v>
      </c>
    </row>
    <row r="94" spans="1:4" ht="15" customHeight="1">
      <c r="A94" s="57" t="s">
        <v>163</v>
      </c>
      <c r="B94" s="57" t="s">
        <v>106</v>
      </c>
      <c r="C94" s="57" t="s">
        <v>119</v>
      </c>
      <c r="D94" s="57" t="s">
        <v>120</v>
      </c>
    </row>
    <row r="95" spans="1:4" ht="15" customHeight="1">
      <c r="A95" s="57" t="s">
        <v>164</v>
      </c>
      <c r="B95" s="57" t="s">
        <v>106</v>
      </c>
      <c r="C95" s="57" t="s">
        <v>112</v>
      </c>
      <c r="D95" s="57" t="s">
        <v>121</v>
      </c>
    </row>
    <row r="96" spans="1:4" ht="15" customHeight="1">
      <c r="A96" s="57" t="s">
        <v>165</v>
      </c>
      <c r="B96" s="57" t="s">
        <v>106</v>
      </c>
      <c r="C96" s="57" t="s">
        <v>113</v>
      </c>
      <c r="D96" s="57" t="s">
        <v>110</v>
      </c>
    </row>
    <row r="97" spans="1:4" ht="15" customHeight="1">
      <c r="A97" s="57" t="s">
        <v>166</v>
      </c>
      <c r="B97" s="57" t="s">
        <v>106</v>
      </c>
      <c r="C97" s="57" t="s">
        <v>110</v>
      </c>
      <c r="D97" s="57" t="s">
        <v>112</v>
      </c>
    </row>
    <row r="98" spans="1:4" ht="15" customHeight="1">
      <c r="A98" s="57" t="s">
        <v>167</v>
      </c>
      <c r="B98" s="57" t="s">
        <v>106</v>
      </c>
      <c r="C98" s="57" t="s">
        <v>121</v>
      </c>
      <c r="D98" s="57" t="s">
        <v>120</v>
      </c>
    </row>
    <row r="99" spans="1:4" ht="15" customHeight="1">
      <c r="A99" s="57" t="s">
        <v>168</v>
      </c>
      <c r="B99" s="57" t="s">
        <v>104</v>
      </c>
      <c r="C99" s="57" t="s">
        <v>110</v>
      </c>
      <c r="D99" s="57" t="s">
        <v>121</v>
      </c>
    </row>
    <row r="100" spans="1:5" ht="15" customHeight="1">
      <c r="A100" s="57" t="s">
        <v>169</v>
      </c>
      <c r="B100" s="57" t="s">
        <v>104</v>
      </c>
      <c r="C100" s="57" t="s">
        <v>111</v>
      </c>
      <c r="D100" s="57" t="s">
        <v>120</v>
      </c>
      <c r="E100" s="59" t="s">
        <v>352</v>
      </c>
    </row>
    <row r="101" spans="1:5" ht="15" customHeight="1">
      <c r="A101" s="57" t="s">
        <v>170</v>
      </c>
      <c r="B101" s="57" t="s">
        <v>104</v>
      </c>
      <c r="C101" s="57" t="s">
        <v>117</v>
      </c>
      <c r="D101" s="57" t="s">
        <v>119</v>
      </c>
      <c r="E101" s="59" t="s">
        <v>356</v>
      </c>
    </row>
    <row r="102" spans="1:5" ht="15" customHeight="1">
      <c r="A102" s="57" t="s">
        <v>171</v>
      </c>
      <c r="B102" s="57" t="s">
        <v>104</v>
      </c>
      <c r="C102" s="57" t="s">
        <v>110</v>
      </c>
      <c r="D102" s="57" t="s">
        <v>379</v>
      </c>
      <c r="E102" s="59" t="s">
        <v>366</v>
      </c>
    </row>
    <row r="103" spans="1:5" ht="15" customHeight="1">
      <c r="A103" s="57" t="s">
        <v>172</v>
      </c>
      <c r="B103" s="57" t="s">
        <v>104</v>
      </c>
      <c r="C103" s="57" t="s">
        <v>121</v>
      </c>
      <c r="D103" s="57" t="s">
        <v>120</v>
      </c>
      <c r="E103" s="59" t="s">
        <v>352</v>
      </c>
    </row>
    <row r="104" spans="1:4" ht="15" customHeight="1">
      <c r="A104" s="57" t="s">
        <v>173</v>
      </c>
      <c r="B104" s="57" t="s">
        <v>104</v>
      </c>
      <c r="C104" s="57" t="s">
        <v>117</v>
      </c>
      <c r="D104" s="57" t="s">
        <v>119</v>
      </c>
    </row>
    <row r="105" spans="1:4" ht="15" customHeight="1">
      <c r="A105" s="62" t="s">
        <v>174</v>
      </c>
      <c r="B105" s="57" t="s">
        <v>107</v>
      </c>
      <c r="C105" s="57" t="s">
        <v>110</v>
      </c>
      <c r="D105" s="57" t="s">
        <v>115</v>
      </c>
    </row>
    <row r="106" spans="1:4" ht="15" customHeight="1">
      <c r="A106" s="62" t="s">
        <v>175</v>
      </c>
      <c r="B106" s="57" t="s">
        <v>107</v>
      </c>
      <c r="C106" s="57" t="s">
        <v>114</v>
      </c>
      <c r="D106" s="57" t="s">
        <v>117</v>
      </c>
    </row>
    <row r="107" spans="1:4" ht="15" customHeight="1">
      <c r="A107" s="62" t="s">
        <v>176</v>
      </c>
      <c r="B107" s="57" t="s">
        <v>107</v>
      </c>
      <c r="C107" s="57" t="s">
        <v>112</v>
      </c>
      <c r="D107" s="57" t="s">
        <v>116</v>
      </c>
    </row>
    <row r="108" spans="1:4" ht="15" customHeight="1">
      <c r="A108" s="57" t="s">
        <v>177</v>
      </c>
      <c r="B108" s="57" t="s">
        <v>106</v>
      </c>
      <c r="C108" s="57" t="s">
        <v>110</v>
      </c>
      <c r="D108" s="57" t="s">
        <v>113</v>
      </c>
    </row>
    <row r="109" spans="1:4" ht="15" customHeight="1">
      <c r="A109" s="57" t="s">
        <v>178</v>
      </c>
      <c r="B109" s="57" t="s">
        <v>106</v>
      </c>
      <c r="C109" s="57" t="s">
        <v>119</v>
      </c>
      <c r="D109" s="57" t="s">
        <v>120</v>
      </c>
    </row>
    <row r="110" spans="1:5" ht="15" customHeight="1">
      <c r="A110" s="57" t="s">
        <v>179</v>
      </c>
      <c r="B110" s="57" t="s">
        <v>106</v>
      </c>
      <c r="C110" s="57" t="s">
        <v>112</v>
      </c>
      <c r="D110" s="57" t="s">
        <v>121</v>
      </c>
      <c r="E110" s="59" t="s">
        <v>380</v>
      </c>
    </row>
    <row r="111" spans="1:5" ht="15" customHeight="1">
      <c r="A111" s="57" t="s">
        <v>179</v>
      </c>
      <c r="B111" s="57" t="s">
        <v>106</v>
      </c>
      <c r="C111" s="57" t="s">
        <v>112</v>
      </c>
      <c r="D111" s="57" t="s">
        <v>121</v>
      </c>
      <c r="E111" s="59" t="s">
        <v>354</v>
      </c>
    </row>
    <row r="112" spans="1:4" ht="15" customHeight="1">
      <c r="A112" s="57" t="s">
        <v>180</v>
      </c>
      <c r="B112" s="57" t="s">
        <v>106</v>
      </c>
      <c r="C112" s="57" t="s">
        <v>112</v>
      </c>
      <c r="D112" s="57" t="s">
        <v>110</v>
      </c>
    </row>
    <row r="113" spans="1:4" ht="15" customHeight="1">
      <c r="A113" s="57" t="s">
        <v>181</v>
      </c>
      <c r="B113" s="57" t="s">
        <v>106</v>
      </c>
      <c r="C113" s="57" t="s">
        <v>119</v>
      </c>
      <c r="D113" s="57" t="s">
        <v>119</v>
      </c>
    </row>
    <row r="114" spans="1:5" ht="15" customHeight="1">
      <c r="A114" s="57" t="s">
        <v>182</v>
      </c>
      <c r="B114" s="57" t="s">
        <v>106</v>
      </c>
      <c r="C114" s="57" t="s">
        <v>120</v>
      </c>
      <c r="D114" s="57" t="s">
        <v>121</v>
      </c>
      <c r="E114" s="59" t="s">
        <v>352</v>
      </c>
    </row>
    <row r="115" spans="1:5" ht="15" customHeight="1">
      <c r="A115" s="57" t="s">
        <v>182</v>
      </c>
      <c r="B115" s="57" t="s">
        <v>106</v>
      </c>
      <c r="C115" s="57" t="s">
        <v>120</v>
      </c>
      <c r="D115" s="57" t="s">
        <v>121</v>
      </c>
      <c r="E115" s="59" t="s">
        <v>357</v>
      </c>
    </row>
    <row r="116" spans="1:4" ht="15" customHeight="1">
      <c r="A116" s="57" t="s">
        <v>183</v>
      </c>
      <c r="B116" s="57" t="s">
        <v>108</v>
      </c>
      <c r="C116" s="57" t="s">
        <v>110</v>
      </c>
      <c r="D116" s="57" t="s">
        <v>115</v>
      </c>
    </row>
    <row r="117" spans="1:5" ht="15" customHeight="1">
      <c r="A117" s="57" t="s">
        <v>184</v>
      </c>
      <c r="B117" s="57" t="s">
        <v>108</v>
      </c>
      <c r="C117" s="57" t="s">
        <v>123</v>
      </c>
      <c r="D117" s="57" t="s">
        <v>112</v>
      </c>
      <c r="E117" s="59" t="s">
        <v>354</v>
      </c>
    </row>
    <row r="118" spans="1:4" ht="15" customHeight="1">
      <c r="A118" s="57" t="s">
        <v>185</v>
      </c>
      <c r="B118" s="57" t="s">
        <v>108</v>
      </c>
      <c r="C118" s="57" t="s">
        <v>114</v>
      </c>
      <c r="D118" s="57" t="s">
        <v>120</v>
      </c>
    </row>
    <row r="119" spans="1:4" ht="15" customHeight="1">
      <c r="A119" s="57" t="s">
        <v>186</v>
      </c>
      <c r="B119" s="57" t="s">
        <v>106</v>
      </c>
      <c r="C119" s="57" t="s">
        <v>110</v>
      </c>
      <c r="D119" s="57" t="s">
        <v>110</v>
      </c>
    </row>
    <row r="120" spans="1:4" ht="15" customHeight="1">
      <c r="A120" s="57" t="s">
        <v>187</v>
      </c>
      <c r="B120" s="57" t="s">
        <v>106</v>
      </c>
      <c r="C120" s="57" t="s">
        <v>112</v>
      </c>
      <c r="D120" s="57" t="s">
        <v>119</v>
      </c>
    </row>
    <row r="121" spans="1:4" ht="15" customHeight="1">
      <c r="A121" s="57" t="s">
        <v>188</v>
      </c>
      <c r="B121" s="57" t="s">
        <v>106</v>
      </c>
      <c r="C121" s="57" t="s">
        <v>120</v>
      </c>
      <c r="D121" s="57" t="s">
        <v>121</v>
      </c>
    </row>
    <row r="122" spans="1:5" ht="15" customHeight="1">
      <c r="A122" s="57" t="s">
        <v>189</v>
      </c>
      <c r="B122" s="57" t="s">
        <v>106</v>
      </c>
      <c r="C122" s="57" t="s">
        <v>112</v>
      </c>
      <c r="D122" s="57" t="s">
        <v>119</v>
      </c>
      <c r="E122" s="59" t="s">
        <v>354</v>
      </c>
    </row>
    <row r="123" spans="1:4" ht="15" customHeight="1">
      <c r="A123" s="57" t="s">
        <v>190</v>
      </c>
      <c r="B123" s="57" t="s">
        <v>106</v>
      </c>
      <c r="C123" s="57" t="s">
        <v>110</v>
      </c>
      <c r="D123" s="57" t="s">
        <v>121</v>
      </c>
    </row>
    <row r="124" spans="1:5" ht="15" customHeight="1">
      <c r="A124" s="57" t="s">
        <v>191</v>
      </c>
      <c r="B124" s="57" t="s">
        <v>106</v>
      </c>
      <c r="C124" s="57" t="s">
        <v>120</v>
      </c>
      <c r="D124" s="57" t="s">
        <v>121</v>
      </c>
      <c r="E124" s="59" t="s">
        <v>353</v>
      </c>
    </row>
    <row r="125" spans="1:4" ht="15" customHeight="1">
      <c r="A125" s="57" t="s">
        <v>192</v>
      </c>
      <c r="B125" s="57" t="s">
        <v>104</v>
      </c>
      <c r="C125" s="57" t="s">
        <v>110</v>
      </c>
      <c r="D125" s="57" t="s">
        <v>121</v>
      </c>
    </row>
    <row r="126" spans="1:5" ht="15" customHeight="1">
      <c r="A126" s="57" t="s">
        <v>193</v>
      </c>
      <c r="B126" s="57" t="s">
        <v>104</v>
      </c>
      <c r="C126" s="57" t="s">
        <v>120</v>
      </c>
      <c r="D126" s="57" t="s">
        <v>118</v>
      </c>
      <c r="E126" s="59" t="s">
        <v>355</v>
      </c>
    </row>
    <row r="127" spans="1:5" ht="15" customHeight="1">
      <c r="A127" s="57" t="s">
        <v>194</v>
      </c>
      <c r="B127" s="57" t="s">
        <v>104</v>
      </c>
      <c r="C127" s="57" t="s">
        <v>111</v>
      </c>
      <c r="D127" s="57" t="s">
        <v>111</v>
      </c>
      <c r="E127" s="59" t="s">
        <v>375</v>
      </c>
    </row>
    <row r="128" spans="1:5" ht="15" customHeight="1">
      <c r="A128" s="57" t="s">
        <v>195</v>
      </c>
      <c r="B128" s="57" t="s">
        <v>103</v>
      </c>
      <c r="C128" s="57" t="s">
        <v>110</v>
      </c>
      <c r="D128" s="57" t="s">
        <v>122</v>
      </c>
      <c r="E128" s="59" t="s">
        <v>358</v>
      </c>
    </row>
    <row r="129" spans="1:4" ht="15" customHeight="1">
      <c r="A129" s="57" t="s">
        <v>196</v>
      </c>
      <c r="B129" s="57" t="s">
        <v>103</v>
      </c>
      <c r="C129" s="57" t="s">
        <v>119</v>
      </c>
      <c r="D129" s="57" t="s">
        <v>120</v>
      </c>
    </row>
    <row r="130" spans="1:5" ht="15" customHeight="1">
      <c r="A130" s="57" t="s">
        <v>197</v>
      </c>
      <c r="B130" s="57" t="s">
        <v>103</v>
      </c>
      <c r="C130" s="57" t="s">
        <v>111</v>
      </c>
      <c r="D130" s="57" t="s">
        <v>123</v>
      </c>
      <c r="E130" s="59" t="s">
        <v>367</v>
      </c>
    </row>
    <row r="131" spans="1:4" ht="15" customHeight="1">
      <c r="A131" s="57" t="s">
        <v>198</v>
      </c>
      <c r="B131" s="57" t="s">
        <v>104</v>
      </c>
      <c r="C131" s="57" t="s">
        <v>110</v>
      </c>
      <c r="D131" s="57" t="s">
        <v>121</v>
      </c>
    </row>
    <row r="132" spans="1:5" ht="15" customHeight="1">
      <c r="A132" s="57" t="s">
        <v>199</v>
      </c>
      <c r="B132" s="57" t="s">
        <v>104</v>
      </c>
      <c r="C132" s="57" t="s">
        <v>111</v>
      </c>
      <c r="D132" s="57" t="s">
        <v>119</v>
      </c>
      <c r="E132" s="59" t="s">
        <v>372</v>
      </c>
    </row>
    <row r="133" spans="1:5" ht="15" customHeight="1">
      <c r="A133" s="57" t="s">
        <v>200</v>
      </c>
      <c r="B133" s="57" t="s">
        <v>104</v>
      </c>
      <c r="C133" s="57" t="s">
        <v>120</v>
      </c>
      <c r="D133" s="57" t="s">
        <v>121</v>
      </c>
      <c r="E133" s="59" t="s">
        <v>381</v>
      </c>
    </row>
    <row r="134" spans="1:4" ht="15" customHeight="1">
      <c r="A134" s="57" t="s">
        <v>201</v>
      </c>
      <c r="B134" s="57" t="s">
        <v>107</v>
      </c>
      <c r="C134" s="57" t="s">
        <v>110</v>
      </c>
      <c r="D134" s="57" t="s">
        <v>112</v>
      </c>
    </row>
    <row r="135" spans="1:4" ht="15" customHeight="1">
      <c r="A135" s="57" t="s">
        <v>202</v>
      </c>
      <c r="B135" s="57" t="s">
        <v>107</v>
      </c>
      <c r="C135" s="57" t="s">
        <v>117</v>
      </c>
      <c r="D135" s="57" t="s">
        <v>114</v>
      </c>
    </row>
    <row r="136" spans="1:4" ht="15" customHeight="1">
      <c r="A136" s="57" t="s">
        <v>203</v>
      </c>
      <c r="B136" s="57" t="s">
        <v>107</v>
      </c>
      <c r="C136" s="57" t="s">
        <v>116</v>
      </c>
      <c r="D136" s="57" t="s">
        <v>115</v>
      </c>
    </row>
    <row r="137" spans="1:4" ht="15" customHeight="1">
      <c r="A137" s="57" t="s">
        <v>204</v>
      </c>
      <c r="B137" s="57" t="s">
        <v>106</v>
      </c>
      <c r="C137" s="57" t="s">
        <v>110</v>
      </c>
      <c r="D137" s="57" t="s">
        <v>121</v>
      </c>
    </row>
    <row r="138" spans="1:4" ht="15" customHeight="1">
      <c r="A138" s="57" t="s">
        <v>205</v>
      </c>
      <c r="B138" s="57" t="s">
        <v>106</v>
      </c>
      <c r="C138" s="57" t="s">
        <v>120</v>
      </c>
      <c r="D138" s="57" t="s">
        <v>113</v>
      </c>
    </row>
    <row r="139" spans="1:4" ht="15" customHeight="1">
      <c r="A139" s="57" t="s">
        <v>206</v>
      </c>
      <c r="B139" s="57" t="s">
        <v>106</v>
      </c>
      <c r="C139" s="57" t="s">
        <v>119</v>
      </c>
      <c r="D139" s="57" t="s">
        <v>112</v>
      </c>
    </row>
    <row r="140" spans="1:4" ht="15" customHeight="1">
      <c r="A140" s="57" t="s">
        <v>207</v>
      </c>
      <c r="B140" s="57" t="s">
        <v>106</v>
      </c>
      <c r="C140" s="57" t="s">
        <v>110</v>
      </c>
      <c r="D140" s="57" t="s">
        <v>121</v>
      </c>
    </row>
    <row r="141" spans="1:5" ht="15" customHeight="1">
      <c r="A141" s="57" t="s">
        <v>208</v>
      </c>
      <c r="B141" s="57" t="s">
        <v>106</v>
      </c>
      <c r="C141" s="57" t="s">
        <v>112</v>
      </c>
      <c r="D141" s="57" t="s">
        <v>119</v>
      </c>
      <c r="E141" s="59" t="s">
        <v>382</v>
      </c>
    </row>
    <row r="142" spans="1:5" ht="15" customHeight="1">
      <c r="A142" s="57" t="s">
        <v>209</v>
      </c>
      <c r="B142" s="57" t="s">
        <v>106</v>
      </c>
      <c r="C142" s="57" t="s">
        <v>113</v>
      </c>
      <c r="D142" s="57" t="s">
        <v>120</v>
      </c>
      <c r="E142" s="59" t="s">
        <v>370</v>
      </c>
    </row>
    <row r="143" spans="1:4" ht="15" customHeight="1">
      <c r="A143" s="57" t="s">
        <v>210</v>
      </c>
      <c r="B143" s="57" t="s">
        <v>108</v>
      </c>
      <c r="C143" s="57" t="s">
        <v>110</v>
      </c>
      <c r="D143" s="57" t="s">
        <v>115</v>
      </c>
    </row>
    <row r="144" spans="1:5" ht="15" customHeight="1">
      <c r="A144" s="57" t="s">
        <v>211</v>
      </c>
      <c r="B144" s="57" t="s">
        <v>108</v>
      </c>
      <c r="C144" s="57" t="s">
        <v>112</v>
      </c>
      <c r="D144" s="57" t="s">
        <v>114</v>
      </c>
      <c r="E144" s="59" t="s">
        <v>369</v>
      </c>
    </row>
    <row r="145" spans="1:4" ht="15" customHeight="1">
      <c r="A145" s="57" t="s">
        <v>212</v>
      </c>
      <c r="B145" s="57" t="s">
        <v>108</v>
      </c>
      <c r="C145" s="57" t="s">
        <v>120</v>
      </c>
      <c r="D145" s="57" t="s">
        <v>123</v>
      </c>
    </row>
    <row r="146" spans="1:4" ht="15" customHeight="1">
      <c r="A146" s="57" t="s">
        <v>213</v>
      </c>
      <c r="B146" s="57" t="s">
        <v>104</v>
      </c>
      <c r="C146" s="57" t="s">
        <v>120</v>
      </c>
      <c r="D146" s="57" t="s">
        <v>118</v>
      </c>
    </row>
    <row r="147" spans="1:5" ht="15" customHeight="1">
      <c r="A147" s="57" t="s">
        <v>214</v>
      </c>
      <c r="B147" s="57" t="s">
        <v>104</v>
      </c>
      <c r="C147" s="57" t="s">
        <v>111</v>
      </c>
      <c r="D147" s="57" t="s">
        <v>119</v>
      </c>
      <c r="E147" s="59" t="s">
        <v>356</v>
      </c>
    </row>
    <row r="148" spans="1:5" ht="15" customHeight="1">
      <c r="A148" s="57" t="s">
        <v>215</v>
      </c>
      <c r="B148" s="57" t="s">
        <v>104</v>
      </c>
      <c r="C148" s="57" t="s">
        <v>110</v>
      </c>
      <c r="D148" s="57" t="s">
        <v>121</v>
      </c>
      <c r="E148" s="59" t="s">
        <v>383</v>
      </c>
    </row>
    <row r="149" spans="1:5" ht="15" customHeight="1">
      <c r="A149" s="59" t="s">
        <v>216</v>
      </c>
      <c r="B149" s="59" t="s">
        <v>106</v>
      </c>
      <c r="C149" s="59" t="s">
        <v>110</v>
      </c>
      <c r="D149" s="59" t="s">
        <v>120</v>
      </c>
      <c r="E149" s="59" t="s">
        <v>373</v>
      </c>
    </row>
    <row r="150" spans="1:5" ht="15" customHeight="1">
      <c r="A150" s="59" t="s">
        <v>217</v>
      </c>
      <c r="B150" s="59" t="s">
        <v>106</v>
      </c>
      <c r="C150" s="59" t="s">
        <v>119</v>
      </c>
      <c r="D150" s="59" t="s">
        <v>121</v>
      </c>
      <c r="E150" s="59" t="s">
        <v>353</v>
      </c>
    </row>
    <row r="151" spans="1:4" ht="15" customHeight="1">
      <c r="A151" s="59" t="s">
        <v>218</v>
      </c>
      <c r="B151" s="59" t="s">
        <v>106</v>
      </c>
      <c r="C151" s="59" t="s">
        <v>113</v>
      </c>
      <c r="D151" s="59" t="s">
        <v>112</v>
      </c>
    </row>
    <row r="152" spans="1:4" ht="15" customHeight="1">
      <c r="A152" s="59" t="s">
        <v>219</v>
      </c>
      <c r="B152" s="59" t="s">
        <v>107</v>
      </c>
      <c r="C152" s="59" t="s">
        <v>110</v>
      </c>
      <c r="D152" s="59" t="s">
        <v>115</v>
      </c>
    </row>
    <row r="153" spans="1:4" ht="15" customHeight="1">
      <c r="A153" s="59" t="s">
        <v>220</v>
      </c>
      <c r="B153" s="59" t="s">
        <v>107</v>
      </c>
      <c r="C153" s="59" t="s">
        <v>117</v>
      </c>
      <c r="D153" s="59" t="s">
        <v>114</v>
      </c>
    </row>
    <row r="154" spans="1:4" ht="15" customHeight="1">
      <c r="A154" s="59" t="s">
        <v>221</v>
      </c>
      <c r="B154" s="59" t="s">
        <v>107</v>
      </c>
      <c r="C154" s="59" t="s">
        <v>112</v>
      </c>
      <c r="D154" s="59" t="s">
        <v>118</v>
      </c>
    </row>
    <row r="155" spans="1:5" ht="15" customHeight="1">
      <c r="A155" s="59" t="s">
        <v>222</v>
      </c>
      <c r="B155" s="59" t="s">
        <v>104</v>
      </c>
      <c r="C155" s="59" t="s">
        <v>110</v>
      </c>
      <c r="D155" s="59" t="s">
        <v>120</v>
      </c>
      <c r="E155" s="59" t="s">
        <v>352</v>
      </c>
    </row>
    <row r="156" spans="1:5" ht="15" customHeight="1">
      <c r="A156" s="59" t="s">
        <v>223</v>
      </c>
      <c r="B156" s="59" t="s">
        <v>104</v>
      </c>
      <c r="C156" s="59" t="s">
        <v>111</v>
      </c>
      <c r="D156" s="59" t="s">
        <v>121</v>
      </c>
      <c r="E156" s="59" t="s">
        <v>357</v>
      </c>
    </row>
    <row r="157" spans="1:4" ht="15" customHeight="1">
      <c r="A157" s="59" t="s">
        <v>224</v>
      </c>
      <c r="B157" s="59" t="s">
        <v>104</v>
      </c>
      <c r="C157" s="59" t="s">
        <v>117</v>
      </c>
      <c r="D157" s="59" t="s">
        <v>119</v>
      </c>
    </row>
    <row r="158" spans="1:5" ht="15" customHeight="1">
      <c r="A158" s="59" t="s">
        <v>225</v>
      </c>
      <c r="B158" s="59" t="s">
        <v>103</v>
      </c>
      <c r="C158" s="59" t="s">
        <v>110</v>
      </c>
      <c r="D158" s="59" t="s">
        <v>122</v>
      </c>
      <c r="E158" s="59" t="s">
        <v>358</v>
      </c>
    </row>
    <row r="159" spans="1:4" ht="15" customHeight="1">
      <c r="A159" s="59" t="s">
        <v>226</v>
      </c>
      <c r="B159" s="59" t="s">
        <v>103</v>
      </c>
      <c r="C159" s="59" t="s">
        <v>111</v>
      </c>
      <c r="D159" s="59" t="s">
        <v>118</v>
      </c>
    </row>
    <row r="160" spans="1:4" ht="15" customHeight="1">
      <c r="A160" s="59" t="s">
        <v>227</v>
      </c>
      <c r="B160" s="59" t="s">
        <v>103</v>
      </c>
      <c r="C160" s="59" t="s">
        <v>123</v>
      </c>
      <c r="D160" s="59" t="s">
        <v>119</v>
      </c>
    </row>
    <row r="161" spans="1:5" ht="15" customHeight="1">
      <c r="A161" s="59" t="s">
        <v>228</v>
      </c>
      <c r="B161" s="59" t="s">
        <v>105</v>
      </c>
      <c r="C161" s="59" t="s">
        <v>110</v>
      </c>
      <c r="D161" s="59" t="s">
        <v>115</v>
      </c>
      <c r="E161" s="59" t="s">
        <v>374</v>
      </c>
    </row>
    <row r="162" spans="1:5" ht="15" customHeight="1">
      <c r="A162" s="59" t="s">
        <v>229</v>
      </c>
      <c r="B162" s="59" t="s">
        <v>105</v>
      </c>
      <c r="C162" s="59" t="s">
        <v>111</v>
      </c>
      <c r="D162" s="59" t="s">
        <v>121</v>
      </c>
      <c r="E162" s="59" t="s">
        <v>366</v>
      </c>
    </row>
    <row r="163" spans="1:4" ht="15" customHeight="1">
      <c r="A163" s="59" t="s">
        <v>230</v>
      </c>
      <c r="B163" s="59" t="s">
        <v>105</v>
      </c>
      <c r="C163" s="59" t="s">
        <v>122</v>
      </c>
      <c r="D163" s="59" t="s">
        <v>116</v>
      </c>
    </row>
    <row r="164" ht="15" customHeight="1"/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36">
      <selection activeCell="B41" sqref="B41"/>
    </sheetView>
  </sheetViews>
  <sheetFormatPr defaultColWidth="9.00390625" defaultRowHeight="12.75"/>
  <cols>
    <col min="1" max="1" width="27.125" style="0" customWidth="1"/>
    <col min="2" max="2" width="14.375" style="0" customWidth="1"/>
    <col min="3" max="3" width="13.00390625" style="0" customWidth="1"/>
    <col min="4" max="4" width="7.375" style="0" customWidth="1"/>
    <col min="5" max="5" width="3.75390625" style="0" customWidth="1"/>
    <col min="6" max="7" width="7.375" style="0" customWidth="1"/>
    <col min="8" max="8" width="3.00390625" style="0" customWidth="1"/>
    <col min="9" max="9" width="7.375" style="0" customWidth="1"/>
    <col min="10" max="10" width="3.00390625" style="0" customWidth="1"/>
    <col min="11" max="11" width="7.375" style="0" customWidth="1"/>
    <col min="12" max="12" width="3.00390625" style="0" customWidth="1"/>
    <col min="13" max="15" width="5.625" style="0" customWidth="1"/>
    <col min="16" max="16" width="8.75390625" style="0" customWidth="1"/>
    <col min="17" max="17" width="5.25390625" style="0" customWidth="1"/>
    <col min="18" max="18" width="5.125" style="0" customWidth="1"/>
    <col min="19" max="19" width="4.375" style="0" customWidth="1"/>
    <col min="20" max="20" width="6.375" style="0" customWidth="1"/>
    <col min="21" max="22" width="5.625" style="0" customWidth="1"/>
  </cols>
  <sheetData>
    <row r="1" spans="1:20" ht="13.5" customHeight="1">
      <c r="A1" s="57" t="s">
        <v>231</v>
      </c>
      <c r="B1" s="57" t="s">
        <v>232</v>
      </c>
      <c r="C1" s="57" t="s">
        <v>233</v>
      </c>
      <c r="D1" s="57" t="s">
        <v>47</v>
      </c>
      <c r="E1" s="57" t="s">
        <v>234</v>
      </c>
      <c r="F1" s="57" t="s">
        <v>45</v>
      </c>
      <c r="G1" s="57" t="s">
        <v>235</v>
      </c>
      <c r="H1" s="57"/>
      <c r="I1" s="57" t="s">
        <v>236</v>
      </c>
      <c r="J1" s="57"/>
      <c r="K1" s="57" t="s">
        <v>237</v>
      </c>
      <c r="L1" s="59"/>
      <c r="M1" s="57" t="s">
        <v>23</v>
      </c>
      <c r="N1" s="59" t="s">
        <v>50</v>
      </c>
      <c r="O1" s="59" t="s">
        <v>51</v>
      </c>
      <c r="P1" s="59" t="s">
        <v>49</v>
      </c>
      <c r="Q1" s="57"/>
      <c r="R1" s="57"/>
      <c r="S1" s="57"/>
      <c r="T1" s="57"/>
    </row>
    <row r="2" spans="1:20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2.75">
      <c r="A3" s="63" t="s">
        <v>238</v>
      </c>
      <c r="B3" s="63" t="s">
        <v>239</v>
      </c>
      <c r="C3" s="63" t="s">
        <v>240</v>
      </c>
      <c r="D3" s="57" t="s">
        <v>241</v>
      </c>
      <c r="E3" s="57" t="s">
        <v>242</v>
      </c>
      <c r="F3" s="57">
        <v>9000</v>
      </c>
      <c r="G3" s="57" t="s">
        <v>7</v>
      </c>
      <c r="H3" s="57">
        <v>2</v>
      </c>
      <c r="I3" s="57" t="s">
        <v>8</v>
      </c>
      <c r="J3" s="57">
        <v>2</v>
      </c>
      <c r="K3" s="57" t="s">
        <v>243</v>
      </c>
      <c r="L3" s="57">
        <v>5</v>
      </c>
      <c r="M3" s="57">
        <v>9</v>
      </c>
      <c r="N3" s="57">
        <v>1</v>
      </c>
      <c r="O3" s="62" t="s">
        <v>244</v>
      </c>
      <c r="P3" s="57" t="s">
        <v>245</v>
      </c>
      <c r="Q3" s="57"/>
      <c r="R3" s="57"/>
      <c r="S3" s="57"/>
      <c r="T3" s="57"/>
    </row>
    <row r="4" spans="1:20" ht="12.75">
      <c r="A4" s="63" t="s">
        <v>246</v>
      </c>
      <c r="B4" s="63" t="s">
        <v>247</v>
      </c>
      <c r="C4" s="63" t="s">
        <v>248</v>
      </c>
      <c r="D4" s="57" t="s">
        <v>249</v>
      </c>
      <c r="E4" s="57" t="s">
        <v>250</v>
      </c>
      <c r="F4" s="57">
        <v>0</v>
      </c>
      <c r="G4" s="57" t="s">
        <v>4</v>
      </c>
      <c r="H4" s="57">
        <v>4</v>
      </c>
      <c r="I4" s="57" t="s">
        <v>6</v>
      </c>
      <c r="J4" s="57">
        <v>3</v>
      </c>
      <c r="K4" s="57" t="s">
        <v>10</v>
      </c>
      <c r="L4" s="57">
        <v>1</v>
      </c>
      <c r="M4" s="57">
        <v>8</v>
      </c>
      <c r="N4" s="57">
        <v>2</v>
      </c>
      <c r="O4" s="62" t="s">
        <v>251</v>
      </c>
      <c r="P4" s="57" t="s">
        <v>109</v>
      </c>
      <c r="Q4" s="57"/>
      <c r="R4" s="57"/>
      <c r="S4" s="57"/>
      <c r="T4" s="57"/>
    </row>
    <row r="5" spans="1:20" ht="12.75">
      <c r="A5" s="63" t="s">
        <v>252</v>
      </c>
      <c r="B5" s="63" t="s">
        <v>253</v>
      </c>
      <c r="C5" s="63" t="s">
        <v>254</v>
      </c>
      <c r="D5" s="57" t="s">
        <v>255</v>
      </c>
      <c r="E5" s="57" t="s">
        <v>256</v>
      </c>
      <c r="F5" s="57">
        <v>3000</v>
      </c>
      <c r="G5" s="57" t="s">
        <v>5</v>
      </c>
      <c r="H5" s="57">
        <v>8</v>
      </c>
      <c r="I5" s="57" t="s">
        <v>13</v>
      </c>
      <c r="J5" s="57">
        <v>2</v>
      </c>
      <c r="K5" s="57" t="s">
        <v>243</v>
      </c>
      <c r="L5" s="57">
        <v>7</v>
      </c>
      <c r="M5" s="57">
        <v>17</v>
      </c>
      <c r="N5" s="57">
        <v>5</v>
      </c>
      <c r="O5" s="62" t="s">
        <v>257</v>
      </c>
      <c r="P5" s="57" t="s">
        <v>258</v>
      </c>
      <c r="Q5" s="57"/>
      <c r="R5" s="57"/>
      <c r="S5" s="57"/>
      <c r="T5" s="57"/>
    </row>
    <row r="6" spans="1:20" ht="12.75">
      <c r="A6" s="63" t="s">
        <v>259</v>
      </c>
      <c r="B6" s="63" t="s">
        <v>260</v>
      </c>
      <c r="C6" s="63" t="s">
        <v>254</v>
      </c>
      <c r="D6" s="57" t="s">
        <v>261</v>
      </c>
      <c r="E6" s="57" t="s">
        <v>256</v>
      </c>
      <c r="F6" s="57">
        <v>0</v>
      </c>
      <c r="G6" s="57" t="s">
        <v>11</v>
      </c>
      <c r="H6" s="57">
        <v>4</v>
      </c>
      <c r="I6" s="57" t="s">
        <v>6</v>
      </c>
      <c r="J6" s="57">
        <v>4</v>
      </c>
      <c r="K6" s="57" t="s">
        <v>243</v>
      </c>
      <c r="L6" s="57">
        <v>3</v>
      </c>
      <c r="M6" s="57">
        <v>11</v>
      </c>
      <c r="N6" s="57">
        <v>3</v>
      </c>
      <c r="O6" s="62" t="s">
        <v>262</v>
      </c>
      <c r="P6" s="57" t="s">
        <v>109</v>
      </c>
      <c r="Q6" s="57"/>
      <c r="R6" s="57"/>
      <c r="S6" s="57"/>
      <c r="T6" s="57"/>
    </row>
    <row r="7" spans="1:20" ht="12.75">
      <c r="A7" s="63" t="s">
        <v>263</v>
      </c>
      <c r="B7" s="63" t="s">
        <v>264</v>
      </c>
      <c r="C7" s="63" t="s">
        <v>265</v>
      </c>
      <c r="D7" s="57" t="s">
        <v>255</v>
      </c>
      <c r="E7" s="57" t="s">
        <v>250</v>
      </c>
      <c r="F7" s="57">
        <v>9000</v>
      </c>
      <c r="G7" s="57" t="s">
        <v>8</v>
      </c>
      <c r="H7" s="57">
        <v>6</v>
      </c>
      <c r="I7" s="57" t="s">
        <v>8</v>
      </c>
      <c r="J7" s="57">
        <v>5</v>
      </c>
      <c r="K7" s="57" t="s">
        <v>243</v>
      </c>
      <c r="L7" s="57">
        <v>3</v>
      </c>
      <c r="M7" s="57">
        <v>14</v>
      </c>
      <c r="N7" s="57">
        <v>4</v>
      </c>
      <c r="O7" s="62" t="s">
        <v>266</v>
      </c>
      <c r="P7" s="57" t="s">
        <v>245</v>
      </c>
      <c r="Q7" s="57"/>
      <c r="R7" s="57"/>
      <c r="S7" s="57"/>
      <c r="T7" s="57"/>
    </row>
    <row r="8" spans="1:20" ht="12.75">
      <c r="A8" s="63" t="s">
        <v>267</v>
      </c>
      <c r="B8" s="63" t="s">
        <v>247</v>
      </c>
      <c r="C8" s="63" t="s">
        <v>268</v>
      </c>
      <c r="D8" s="57" t="s">
        <v>269</v>
      </c>
      <c r="E8" s="57" t="s">
        <v>270</v>
      </c>
      <c r="F8" s="57">
        <v>4000</v>
      </c>
      <c r="G8" s="57" t="s">
        <v>12</v>
      </c>
      <c r="H8" s="57">
        <v>2</v>
      </c>
      <c r="I8" s="57" t="s">
        <v>13</v>
      </c>
      <c r="J8" s="57">
        <v>3</v>
      </c>
      <c r="K8" s="57" t="s">
        <v>11</v>
      </c>
      <c r="L8" s="57">
        <v>5</v>
      </c>
      <c r="M8" s="57">
        <v>10</v>
      </c>
      <c r="N8" s="57">
        <v>2</v>
      </c>
      <c r="O8" s="62" t="s">
        <v>251</v>
      </c>
      <c r="P8" s="57" t="s">
        <v>258</v>
      </c>
      <c r="Q8" s="57"/>
      <c r="R8" s="57"/>
      <c r="S8" s="57"/>
      <c r="T8" s="57"/>
    </row>
    <row r="9" spans="1:20" ht="12.75">
      <c r="A9" s="63" t="s">
        <v>271</v>
      </c>
      <c r="B9" s="63" t="s">
        <v>272</v>
      </c>
      <c r="C9" s="63" t="s">
        <v>273</v>
      </c>
      <c r="D9" s="57" t="s">
        <v>274</v>
      </c>
      <c r="E9" s="57" t="s">
        <v>275</v>
      </c>
      <c r="F9" s="57">
        <v>2000</v>
      </c>
      <c r="G9" s="57" t="s">
        <v>5</v>
      </c>
      <c r="H9" s="57">
        <v>5</v>
      </c>
      <c r="I9" s="57" t="s">
        <v>5</v>
      </c>
      <c r="J9" s="57">
        <v>1</v>
      </c>
      <c r="K9" s="57" t="s">
        <v>9</v>
      </c>
      <c r="L9" s="57">
        <v>3</v>
      </c>
      <c r="M9" s="57">
        <v>9</v>
      </c>
      <c r="N9" s="57">
        <v>2</v>
      </c>
      <c r="O9" s="62" t="s">
        <v>251</v>
      </c>
      <c r="P9" s="57" t="s">
        <v>109</v>
      </c>
      <c r="Q9" s="57"/>
      <c r="R9" s="57"/>
      <c r="S9" s="57"/>
      <c r="T9" s="57"/>
    </row>
    <row r="10" spans="1:20" ht="12.75">
      <c r="A10" s="63" t="s">
        <v>276</v>
      </c>
      <c r="B10" s="63" t="s">
        <v>277</v>
      </c>
      <c r="C10" s="63" t="s">
        <v>268</v>
      </c>
      <c r="D10" s="57" t="s">
        <v>278</v>
      </c>
      <c r="E10" s="57" t="s">
        <v>270</v>
      </c>
      <c r="F10" s="57">
        <v>2000</v>
      </c>
      <c r="G10" s="57" t="s">
        <v>13</v>
      </c>
      <c r="H10" s="57">
        <v>5</v>
      </c>
      <c r="I10" s="57" t="s">
        <v>7</v>
      </c>
      <c r="J10" s="57">
        <v>3</v>
      </c>
      <c r="K10" s="57" t="s">
        <v>243</v>
      </c>
      <c r="L10" s="57">
        <v>3</v>
      </c>
      <c r="M10" s="57">
        <v>11</v>
      </c>
      <c r="N10" s="57">
        <v>2</v>
      </c>
      <c r="O10" s="62" t="s">
        <v>251</v>
      </c>
      <c r="P10" s="57" t="s">
        <v>109</v>
      </c>
      <c r="Q10" s="57"/>
      <c r="R10" s="57"/>
      <c r="S10" s="57"/>
      <c r="T10" s="57"/>
    </row>
    <row r="11" spans="1:20" ht="12.75">
      <c r="A11" s="63" t="s">
        <v>279</v>
      </c>
      <c r="B11" s="63" t="s">
        <v>260</v>
      </c>
      <c r="C11" s="63" t="s">
        <v>240</v>
      </c>
      <c r="D11" s="57" t="s">
        <v>280</v>
      </c>
      <c r="E11" s="57" t="s">
        <v>242</v>
      </c>
      <c r="F11" s="57">
        <v>3000</v>
      </c>
      <c r="G11" s="57" t="s">
        <v>12</v>
      </c>
      <c r="H11" s="57">
        <v>5</v>
      </c>
      <c r="I11" s="57" t="s">
        <v>4</v>
      </c>
      <c r="J11" s="57">
        <v>5</v>
      </c>
      <c r="K11" s="57" t="s">
        <v>243</v>
      </c>
      <c r="L11" s="57">
        <v>8</v>
      </c>
      <c r="M11" s="57">
        <v>18</v>
      </c>
      <c r="N11" s="57">
        <v>4</v>
      </c>
      <c r="O11" s="62" t="s">
        <v>266</v>
      </c>
      <c r="P11" s="57" t="s">
        <v>258</v>
      </c>
      <c r="Q11" s="57"/>
      <c r="R11" s="57"/>
      <c r="S11" s="57"/>
      <c r="T11" s="57"/>
    </row>
    <row r="12" spans="1:20" ht="12.75">
      <c r="A12" s="63" t="s">
        <v>281</v>
      </c>
      <c r="B12" s="63" t="s">
        <v>282</v>
      </c>
      <c r="C12" s="63" t="s">
        <v>265</v>
      </c>
      <c r="D12" s="57" t="s">
        <v>280</v>
      </c>
      <c r="E12" s="57" t="s">
        <v>250</v>
      </c>
      <c r="F12" s="57">
        <v>9000</v>
      </c>
      <c r="G12" s="57" t="s">
        <v>8</v>
      </c>
      <c r="H12" s="57">
        <v>9</v>
      </c>
      <c r="I12" s="57" t="s">
        <v>3</v>
      </c>
      <c r="J12" s="57">
        <v>3</v>
      </c>
      <c r="K12" s="57" t="s">
        <v>243</v>
      </c>
      <c r="L12" s="57">
        <v>1</v>
      </c>
      <c r="M12" s="57">
        <v>13</v>
      </c>
      <c r="N12" s="57">
        <v>1</v>
      </c>
      <c r="O12" s="62" t="s">
        <v>244</v>
      </c>
      <c r="P12" s="57" t="s">
        <v>245</v>
      </c>
      <c r="Q12" s="57"/>
      <c r="R12" s="57"/>
      <c r="S12" s="57"/>
      <c r="T12" s="57"/>
    </row>
    <row r="13" spans="1:20" ht="12.75">
      <c r="A13" s="63" t="s">
        <v>283</v>
      </c>
      <c r="B13" s="63" t="s">
        <v>284</v>
      </c>
      <c r="C13" s="63" t="s">
        <v>254</v>
      </c>
      <c r="D13" s="57" t="s">
        <v>261</v>
      </c>
      <c r="E13" s="57" t="s">
        <v>256</v>
      </c>
      <c r="F13" s="57">
        <v>2000</v>
      </c>
      <c r="G13" s="57" t="s">
        <v>4</v>
      </c>
      <c r="H13" s="57">
        <v>2</v>
      </c>
      <c r="I13" s="57" t="s">
        <v>9</v>
      </c>
      <c r="J13" s="57">
        <v>5</v>
      </c>
      <c r="K13" s="57" t="s">
        <v>11</v>
      </c>
      <c r="L13" s="57">
        <v>1</v>
      </c>
      <c r="M13" s="57">
        <v>8</v>
      </c>
      <c r="N13" s="57">
        <v>4</v>
      </c>
      <c r="O13" s="62" t="s">
        <v>266</v>
      </c>
      <c r="P13" s="57" t="s">
        <v>109</v>
      </c>
      <c r="Q13" s="57"/>
      <c r="R13" s="57"/>
      <c r="S13" s="57"/>
      <c r="T13" s="57"/>
    </row>
    <row r="14" spans="1:20" ht="12.75">
      <c r="A14" s="63" t="s">
        <v>285</v>
      </c>
      <c r="B14" s="63" t="s">
        <v>272</v>
      </c>
      <c r="C14" s="63" t="s">
        <v>286</v>
      </c>
      <c r="D14" s="57" t="s">
        <v>269</v>
      </c>
      <c r="E14" s="57" t="s">
        <v>256</v>
      </c>
      <c r="F14" s="57">
        <v>7000</v>
      </c>
      <c r="G14" s="57" t="s">
        <v>5</v>
      </c>
      <c r="H14" s="57">
        <v>9</v>
      </c>
      <c r="I14" s="57" t="s">
        <v>8</v>
      </c>
      <c r="J14" s="57">
        <v>2</v>
      </c>
      <c r="K14" s="57" t="s">
        <v>243</v>
      </c>
      <c r="L14" s="57">
        <v>5</v>
      </c>
      <c r="M14" s="57">
        <v>16</v>
      </c>
      <c r="N14" s="57">
        <v>5</v>
      </c>
      <c r="O14" s="62" t="s">
        <v>257</v>
      </c>
      <c r="P14" s="57" t="s">
        <v>287</v>
      </c>
      <c r="Q14" s="57"/>
      <c r="R14" s="57"/>
      <c r="S14" s="57"/>
      <c r="T14" s="57"/>
    </row>
    <row r="15" spans="1:20" ht="12.75">
      <c r="A15" s="63" t="s">
        <v>288</v>
      </c>
      <c r="B15" s="63" t="s">
        <v>289</v>
      </c>
      <c r="C15" s="63" t="s">
        <v>248</v>
      </c>
      <c r="D15" s="57" t="s">
        <v>290</v>
      </c>
      <c r="E15" s="57" t="s">
        <v>250</v>
      </c>
      <c r="F15" s="57">
        <v>7000</v>
      </c>
      <c r="G15" s="57" t="s">
        <v>5</v>
      </c>
      <c r="H15" s="57">
        <v>7</v>
      </c>
      <c r="I15" s="57" t="s">
        <v>11</v>
      </c>
      <c r="J15" s="57">
        <v>1</v>
      </c>
      <c r="K15" s="57" t="s">
        <v>243</v>
      </c>
      <c r="L15" s="57">
        <v>7</v>
      </c>
      <c r="M15" s="57">
        <v>15</v>
      </c>
      <c r="N15" s="57">
        <v>1</v>
      </c>
      <c r="O15" s="62" t="s">
        <v>244</v>
      </c>
      <c r="P15" s="57" t="s">
        <v>287</v>
      </c>
      <c r="Q15" s="57"/>
      <c r="R15" s="57"/>
      <c r="S15" s="57"/>
      <c r="T15" s="57"/>
    </row>
    <row r="16" spans="1:20" ht="12.75">
      <c r="A16" s="63" t="s">
        <v>291</v>
      </c>
      <c r="B16" s="63" t="s">
        <v>277</v>
      </c>
      <c r="C16" s="63" t="s">
        <v>254</v>
      </c>
      <c r="D16" s="57" t="s">
        <v>269</v>
      </c>
      <c r="E16" s="57" t="s">
        <v>256</v>
      </c>
      <c r="F16" s="57">
        <v>2000</v>
      </c>
      <c r="G16" s="57" t="s">
        <v>11</v>
      </c>
      <c r="H16" s="57">
        <v>6</v>
      </c>
      <c r="I16" s="57" t="s">
        <v>4</v>
      </c>
      <c r="J16" s="57">
        <v>8</v>
      </c>
      <c r="K16" s="57" t="s">
        <v>243</v>
      </c>
      <c r="L16" s="57">
        <v>9</v>
      </c>
      <c r="M16" s="57">
        <v>23</v>
      </c>
      <c r="N16" s="57">
        <v>5</v>
      </c>
      <c r="O16" s="62" t="s">
        <v>257</v>
      </c>
      <c r="P16" s="57" t="s">
        <v>109</v>
      </c>
      <c r="Q16" s="57"/>
      <c r="R16" s="57"/>
      <c r="S16" s="57"/>
      <c r="T16" s="57"/>
    </row>
    <row r="17" spans="1:20" ht="12.75">
      <c r="A17" s="63" t="s">
        <v>292</v>
      </c>
      <c r="B17" s="63" t="s">
        <v>293</v>
      </c>
      <c r="C17" s="63" t="s">
        <v>268</v>
      </c>
      <c r="D17" s="57" t="s">
        <v>294</v>
      </c>
      <c r="E17" s="57" t="s">
        <v>270</v>
      </c>
      <c r="F17" s="57">
        <v>2000</v>
      </c>
      <c r="G17" s="57" t="s">
        <v>9</v>
      </c>
      <c r="H17" s="57">
        <v>8</v>
      </c>
      <c r="I17" s="57" t="s">
        <v>7</v>
      </c>
      <c r="J17" s="57">
        <v>4</v>
      </c>
      <c r="K17" s="57" t="s">
        <v>8</v>
      </c>
      <c r="L17" s="57">
        <v>7</v>
      </c>
      <c r="M17" s="57">
        <v>19</v>
      </c>
      <c r="N17" s="57">
        <v>3</v>
      </c>
      <c r="O17" s="62" t="s">
        <v>262</v>
      </c>
      <c r="P17" s="57" t="s">
        <v>109</v>
      </c>
      <c r="Q17" s="57"/>
      <c r="R17" s="57"/>
      <c r="S17" s="57"/>
      <c r="T17" s="57"/>
    </row>
    <row r="18" spans="1:20" ht="12.75">
      <c r="A18" s="63" t="s">
        <v>295</v>
      </c>
      <c r="B18" s="63" t="s">
        <v>253</v>
      </c>
      <c r="C18" s="63" t="s">
        <v>296</v>
      </c>
      <c r="D18" s="57" t="s">
        <v>274</v>
      </c>
      <c r="E18" s="57" t="s">
        <v>256</v>
      </c>
      <c r="F18" s="57">
        <v>7000</v>
      </c>
      <c r="G18" s="57" t="s">
        <v>6</v>
      </c>
      <c r="H18" s="57">
        <v>3</v>
      </c>
      <c r="I18" s="57" t="s">
        <v>10</v>
      </c>
      <c r="J18" s="57">
        <v>4</v>
      </c>
      <c r="K18" s="57" t="s">
        <v>243</v>
      </c>
      <c r="L18" s="57">
        <v>7</v>
      </c>
      <c r="M18" s="57">
        <v>14</v>
      </c>
      <c r="N18" s="57">
        <v>4</v>
      </c>
      <c r="O18" s="62" t="s">
        <v>266</v>
      </c>
      <c r="P18" s="57" t="s">
        <v>287</v>
      </c>
      <c r="Q18" s="57"/>
      <c r="R18" s="57"/>
      <c r="S18" s="57"/>
      <c r="T18" s="57"/>
    </row>
    <row r="19" spans="1:20" ht="12.75">
      <c r="A19" s="63" t="s">
        <v>297</v>
      </c>
      <c r="B19" s="63" t="s">
        <v>247</v>
      </c>
      <c r="C19" s="63" t="s">
        <v>268</v>
      </c>
      <c r="D19" s="57" t="s">
        <v>241</v>
      </c>
      <c r="E19" s="57" t="s">
        <v>270</v>
      </c>
      <c r="F19" s="57">
        <v>3000</v>
      </c>
      <c r="G19" s="57" t="s">
        <v>5</v>
      </c>
      <c r="H19" s="57">
        <v>8</v>
      </c>
      <c r="I19" s="57" t="s">
        <v>5</v>
      </c>
      <c r="J19" s="57">
        <v>6</v>
      </c>
      <c r="K19" s="57" t="s">
        <v>243</v>
      </c>
      <c r="L19" s="57">
        <v>0</v>
      </c>
      <c r="M19" s="57">
        <v>14</v>
      </c>
      <c r="N19" s="57">
        <v>3</v>
      </c>
      <c r="O19" s="62" t="s">
        <v>262</v>
      </c>
      <c r="P19" s="57" t="s">
        <v>258</v>
      </c>
      <c r="Q19" s="57"/>
      <c r="R19" s="57"/>
      <c r="S19" s="57"/>
      <c r="T19" s="57"/>
    </row>
    <row r="20" spans="1:20" ht="12.75">
      <c r="A20" s="63" t="s">
        <v>298</v>
      </c>
      <c r="B20" s="63" t="s">
        <v>299</v>
      </c>
      <c r="C20" s="63" t="s">
        <v>300</v>
      </c>
      <c r="D20" s="57" t="s">
        <v>269</v>
      </c>
      <c r="E20" s="57" t="s">
        <v>270</v>
      </c>
      <c r="F20" s="57">
        <v>7000</v>
      </c>
      <c r="G20" s="57" t="s">
        <v>4</v>
      </c>
      <c r="H20" s="57">
        <v>8</v>
      </c>
      <c r="I20" s="57" t="s">
        <v>5</v>
      </c>
      <c r="J20" s="57">
        <v>6</v>
      </c>
      <c r="K20" s="57" t="s">
        <v>243</v>
      </c>
      <c r="L20" s="57">
        <v>0</v>
      </c>
      <c r="M20" s="57">
        <v>14</v>
      </c>
      <c r="N20" s="57">
        <v>2</v>
      </c>
      <c r="O20" s="62" t="s">
        <v>251</v>
      </c>
      <c r="P20" s="57" t="s">
        <v>287</v>
      </c>
      <c r="Q20" s="57"/>
      <c r="R20" s="57"/>
      <c r="S20" s="57"/>
      <c r="T20" s="57"/>
    </row>
    <row r="21" spans="1:20" ht="12.75">
      <c r="A21" s="63" t="s">
        <v>301</v>
      </c>
      <c r="B21" s="63" t="s">
        <v>282</v>
      </c>
      <c r="C21" s="63" t="s">
        <v>302</v>
      </c>
      <c r="D21" s="57" t="s">
        <v>269</v>
      </c>
      <c r="E21" s="57" t="s">
        <v>303</v>
      </c>
      <c r="F21" s="57">
        <v>3000</v>
      </c>
      <c r="G21" s="57" t="s">
        <v>14</v>
      </c>
      <c r="H21" s="57">
        <v>5</v>
      </c>
      <c r="I21" s="57" t="s">
        <v>12</v>
      </c>
      <c r="J21" s="57">
        <v>0</v>
      </c>
      <c r="K21" s="57" t="s">
        <v>9</v>
      </c>
      <c r="L21" s="57">
        <v>0</v>
      </c>
      <c r="M21" s="57">
        <v>5</v>
      </c>
      <c r="N21" s="57">
        <v>2</v>
      </c>
      <c r="O21" s="62" t="s">
        <v>251</v>
      </c>
      <c r="P21" s="57" t="s">
        <v>258</v>
      </c>
      <c r="Q21" s="57"/>
      <c r="R21" s="57"/>
      <c r="S21" s="57"/>
      <c r="T21" s="57"/>
    </row>
    <row r="22" spans="1:20" ht="12.75">
      <c r="A22" s="63" t="s">
        <v>304</v>
      </c>
      <c r="B22" s="63" t="s">
        <v>253</v>
      </c>
      <c r="C22" s="63" t="s">
        <v>240</v>
      </c>
      <c r="D22" s="57" t="s">
        <v>305</v>
      </c>
      <c r="E22" s="57" t="s">
        <v>242</v>
      </c>
      <c r="F22" s="57">
        <v>3000</v>
      </c>
      <c r="G22" s="57" t="s">
        <v>4</v>
      </c>
      <c r="H22" s="57">
        <v>0</v>
      </c>
      <c r="I22" s="57" t="s">
        <v>3</v>
      </c>
      <c r="J22" s="57">
        <v>2</v>
      </c>
      <c r="K22" s="57" t="s">
        <v>243</v>
      </c>
      <c r="L22" s="57">
        <v>5</v>
      </c>
      <c r="M22" s="57">
        <v>7</v>
      </c>
      <c r="N22" s="57">
        <v>5</v>
      </c>
      <c r="O22" s="62" t="s">
        <v>257</v>
      </c>
      <c r="P22" s="57" t="s">
        <v>258</v>
      </c>
      <c r="Q22" s="57"/>
      <c r="R22" s="57"/>
      <c r="S22" s="57"/>
      <c r="T22" s="57"/>
    </row>
    <row r="23" spans="1:20" ht="12.75">
      <c r="A23" s="63" t="s">
        <v>306</v>
      </c>
      <c r="B23" s="63" t="s">
        <v>253</v>
      </c>
      <c r="C23" s="63" t="s">
        <v>286</v>
      </c>
      <c r="D23" s="57" t="s">
        <v>269</v>
      </c>
      <c r="E23" s="57" t="s">
        <v>256</v>
      </c>
      <c r="F23" s="57">
        <v>6000</v>
      </c>
      <c r="G23" s="57" t="s">
        <v>5</v>
      </c>
      <c r="H23" s="57">
        <v>9</v>
      </c>
      <c r="I23" s="57" t="s">
        <v>9</v>
      </c>
      <c r="J23" s="57">
        <v>3</v>
      </c>
      <c r="K23" s="57" t="s">
        <v>12</v>
      </c>
      <c r="L23" s="57">
        <v>0</v>
      </c>
      <c r="M23" s="57">
        <v>12</v>
      </c>
      <c r="N23" s="57">
        <v>1</v>
      </c>
      <c r="O23" s="62" t="s">
        <v>244</v>
      </c>
      <c r="P23" s="57" t="s">
        <v>307</v>
      </c>
      <c r="Q23" s="57"/>
      <c r="R23" s="57"/>
      <c r="S23" s="57"/>
      <c r="T23" s="57"/>
    </row>
    <row r="24" spans="1:20" ht="12.75">
      <c r="A24" s="63" t="s">
        <v>308</v>
      </c>
      <c r="B24" s="63" t="s">
        <v>309</v>
      </c>
      <c r="C24" s="63" t="s">
        <v>310</v>
      </c>
      <c r="D24" s="57" t="s">
        <v>290</v>
      </c>
      <c r="E24" s="57" t="s">
        <v>303</v>
      </c>
      <c r="F24" s="57">
        <v>0</v>
      </c>
      <c r="G24" s="57" t="s">
        <v>6</v>
      </c>
      <c r="H24" s="57">
        <v>0</v>
      </c>
      <c r="I24" s="57" t="s">
        <v>3</v>
      </c>
      <c r="J24" s="57">
        <v>5</v>
      </c>
      <c r="K24" s="57" t="s">
        <v>243</v>
      </c>
      <c r="L24" s="57">
        <v>9</v>
      </c>
      <c r="M24" s="57">
        <v>14</v>
      </c>
      <c r="N24" s="57">
        <v>4</v>
      </c>
      <c r="O24" s="62" t="s">
        <v>266</v>
      </c>
      <c r="P24" s="57" t="s">
        <v>109</v>
      </c>
      <c r="Q24" s="57"/>
      <c r="R24" s="57"/>
      <c r="S24" s="57"/>
      <c r="T24" s="57"/>
    </row>
    <row r="25" spans="1:20" ht="12.75">
      <c r="A25" s="63" t="s">
        <v>311</v>
      </c>
      <c r="B25" s="63" t="s">
        <v>260</v>
      </c>
      <c r="C25" s="63" t="s">
        <v>312</v>
      </c>
      <c r="D25" s="57" t="s">
        <v>255</v>
      </c>
      <c r="E25" s="57" t="s">
        <v>303</v>
      </c>
      <c r="F25" s="57">
        <v>3000</v>
      </c>
      <c r="G25" s="57" t="s">
        <v>4</v>
      </c>
      <c r="H25" s="57">
        <v>5</v>
      </c>
      <c r="I25" s="57" t="s">
        <v>8</v>
      </c>
      <c r="J25" s="57">
        <v>4</v>
      </c>
      <c r="K25" s="57" t="s">
        <v>5</v>
      </c>
      <c r="L25" s="57">
        <v>7</v>
      </c>
      <c r="M25" s="57">
        <v>16</v>
      </c>
      <c r="N25" s="57">
        <v>2</v>
      </c>
      <c r="O25" s="62" t="s">
        <v>251</v>
      </c>
      <c r="P25" s="57" t="s">
        <v>258</v>
      </c>
      <c r="Q25" s="57"/>
      <c r="R25" s="57"/>
      <c r="S25" s="57"/>
      <c r="T25" s="57"/>
    </row>
    <row r="26" spans="1:20" ht="12.75">
      <c r="A26" s="63" t="s">
        <v>313</v>
      </c>
      <c r="B26" s="63" t="s">
        <v>289</v>
      </c>
      <c r="C26" s="63" t="s">
        <v>268</v>
      </c>
      <c r="D26" s="57" t="s">
        <v>280</v>
      </c>
      <c r="E26" s="57" t="s">
        <v>270</v>
      </c>
      <c r="F26" s="57">
        <v>0</v>
      </c>
      <c r="G26" s="57" t="s">
        <v>9</v>
      </c>
      <c r="H26" s="57">
        <v>8</v>
      </c>
      <c r="I26" s="57" t="s">
        <v>12</v>
      </c>
      <c r="J26" s="57">
        <v>1</v>
      </c>
      <c r="K26" s="57" t="s">
        <v>243</v>
      </c>
      <c r="L26" s="57">
        <v>9</v>
      </c>
      <c r="M26" s="57">
        <v>18</v>
      </c>
      <c r="N26" s="57">
        <v>5</v>
      </c>
      <c r="O26" s="62" t="s">
        <v>257</v>
      </c>
      <c r="P26" s="57" t="s">
        <v>109</v>
      </c>
      <c r="Q26" s="57"/>
      <c r="R26" s="57"/>
      <c r="S26" s="57"/>
      <c r="T26" s="57"/>
    </row>
    <row r="27" spans="1:20" ht="12.75">
      <c r="A27" s="63" t="s">
        <v>314</v>
      </c>
      <c r="B27" s="63" t="s">
        <v>309</v>
      </c>
      <c r="C27" s="63" t="s">
        <v>312</v>
      </c>
      <c r="D27" s="57" t="s">
        <v>249</v>
      </c>
      <c r="E27" s="57" t="s">
        <v>303</v>
      </c>
      <c r="F27" s="57">
        <v>5000</v>
      </c>
      <c r="G27" s="57" t="s">
        <v>8</v>
      </c>
      <c r="H27" s="57">
        <v>4</v>
      </c>
      <c r="I27" s="57" t="s">
        <v>9</v>
      </c>
      <c r="J27" s="57">
        <v>7</v>
      </c>
      <c r="K27" s="57" t="s">
        <v>10</v>
      </c>
      <c r="L27" s="57">
        <v>8</v>
      </c>
      <c r="M27" s="57">
        <v>19</v>
      </c>
      <c r="N27" s="57">
        <v>2</v>
      </c>
      <c r="O27" s="62" t="s">
        <v>251</v>
      </c>
      <c r="P27" s="57" t="s">
        <v>307</v>
      </c>
      <c r="Q27" s="57"/>
      <c r="R27" s="57"/>
      <c r="S27" s="57"/>
      <c r="T27" s="57"/>
    </row>
    <row r="28" spans="1:20" ht="12.75">
      <c r="A28" s="63" t="s">
        <v>315</v>
      </c>
      <c r="B28" s="63" t="s">
        <v>264</v>
      </c>
      <c r="C28" s="63" t="s">
        <v>302</v>
      </c>
      <c r="D28" s="57" t="s">
        <v>294</v>
      </c>
      <c r="E28" s="57" t="s">
        <v>303</v>
      </c>
      <c r="F28" s="57">
        <v>0</v>
      </c>
      <c r="G28" s="57" t="s">
        <v>7</v>
      </c>
      <c r="H28" s="57">
        <v>1</v>
      </c>
      <c r="I28" s="57" t="s">
        <v>6</v>
      </c>
      <c r="J28" s="57">
        <v>9</v>
      </c>
      <c r="K28" s="57" t="s">
        <v>9</v>
      </c>
      <c r="L28" s="57">
        <v>2</v>
      </c>
      <c r="M28" s="57">
        <v>12</v>
      </c>
      <c r="N28" s="57">
        <v>2</v>
      </c>
      <c r="O28" s="62" t="s">
        <v>251</v>
      </c>
      <c r="P28" s="57" t="s">
        <v>109</v>
      </c>
      <c r="Q28" s="57"/>
      <c r="R28" s="57"/>
      <c r="S28" s="57"/>
      <c r="T28" s="57"/>
    </row>
    <row r="29" spans="1:20" ht="12.75">
      <c r="A29" s="63" t="s">
        <v>316</v>
      </c>
      <c r="B29" s="63" t="s">
        <v>284</v>
      </c>
      <c r="C29" s="63" t="s">
        <v>248</v>
      </c>
      <c r="D29" s="57" t="s">
        <v>280</v>
      </c>
      <c r="E29" s="57" t="s">
        <v>250</v>
      </c>
      <c r="F29" s="57">
        <v>6000</v>
      </c>
      <c r="G29" s="57" t="s">
        <v>10</v>
      </c>
      <c r="H29" s="57">
        <v>6</v>
      </c>
      <c r="I29" s="57" t="s">
        <v>11</v>
      </c>
      <c r="J29" s="57">
        <v>4</v>
      </c>
      <c r="K29" s="57" t="s">
        <v>243</v>
      </c>
      <c r="L29" s="57">
        <v>3</v>
      </c>
      <c r="M29" s="57">
        <v>13</v>
      </c>
      <c r="N29" s="57">
        <v>5</v>
      </c>
      <c r="O29" s="62" t="s">
        <v>257</v>
      </c>
      <c r="P29" s="57" t="s">
        <v>307</v>
      </c>
      <c r="Q29" s="57"/>
      <c r="R29" s="57"/>
      <c r="S29" s="57"/>
      <c r="T29" s="57"/>
    </row>
    <row r="30" spans="1:20" ht="12.75">
      <c r="A30" s="63" t="s">
        <v>317</v>
      </c>
      <c r="B30" s="63" t="s">
        <v>277</v>
      </c>
      <c r="C30" s="63" t="s">
        <v>265</v>
      </c>
      <c r="D30" s="57" t="s">
        <v>255</v>
      </c>
      <c r="E30" s="57" t="s">
        <v>250</v>
      </c>
      <c r="F30" s="57">
        <v>1000</v>
      </c>
      <c r="G30" s="57" t="s">
        <v>8</v>
      </c>
      <c r="H30" s="57">
        <v>3</v>
      </c>
      <c r="I30" s="57" t="s">
        <v>3</v>
      </c>
      <c r="J30" s="57">
        <v>5</v>
      </c>
      <c r="K30" s="57" t="s">
        <v>4</v>
      </c>
      <c r="L30" s="57">
        <v>3</v>
      </c>
      <c r="M30" s="57">
        <v>11</v>
      </c>
      <c r="N30" s="57">
        <v>2</v>
      </c>
      <c r="O30" s="62" t="s">
        <v>251</v>
      </c>
      <c r="P30" s="57" t="s">
        <v>109</v>
      </c>
      <c r="Q30" s="57"/>
      <c r="R30" s="57"/>
      <c r="S30" s="57"/>
      <c r="T30" s="57"/>
    </row>
    <row r="31" spans="1:20" ht="12.75">
      <c r="A31" s="63" t="s">
        <v>318</v>
      </c>
      <c r="B31" s="63" t="s">
        <v>319</v>
      </c>
      <c r="C31" s="63" t="s">
        <v>296</v>
      </c>
      <c r="D31" s="57" t="s">
        <v>305</v>
      </c>
      <c r="E31" s="57" t="s">
        <v>256</v>
      </c>
      <c r="F31" s="57">
        <v>0</v>
      </c>
      <c r="G31" s="57" t="s">
        <v>7</v>
      </c>
      <c r="H31" s="57">
        <v>8</v>
      </c>
      <c r="I31" s="57" t="s">
        <v>9</v>
      </c>
      <c r="J31" s="57">
        <v>3</v>
      </c>
      <c r="K31" s="57" t="s">
        <v>11</v>
      </c>
      <c r="L31" s="57">
        <v>4</v>
      </c>
      <c r="M31" s="57">
        <v>15</v>
      </c>
      <c r="N31" s="57">
        <v>2</v>
      </c>
      <c r="O31" s="62" t="s">
        <v>251</v>
      </c>
      <c r="P31" s="57" t="s">
        <v>109</v>
      </c>
      <c r="Q31" s="57"/>
      <c r="R31" s="57"/>
      <c r="S31" s="57"/>
      <c r="T31" s="57"/>
    </row>
    <row r="32" spans="1:20" ht="12.75">
      <c r="A32" s="63" t="s">
        <v>320</v>
      </c>
      <c r="B32" s="63" t="s">
        <v>284</v>
      </c>
      <c r="C32" s="63" t="s">
        <v>321</v>
      </c>
      <c r="D32" s="57" t="s">
        <v>255</v>
      </c>
      <c r="E32" s="57" t="s">
        <v>275</v>
      </c>
      <c r="F32" s="57">
        <v>3000</v>
      </c>
      <c r="G32" s="57" t="s">
        <v>7</v>
      </c>
      <c r="H32" s="57">
        <v>2</v>
      </c>
      <c r="I32" s="57" t="s">
        <v>3</v>
      </c>
      <c r="J32" s="57">
        <v>5</v>
      </c>
      <c r="K32" s="57" t="s">
        <v>243</v>
      </c>
      <c r="L32" s="57">
        <v>7</v>
      </c>
      <c r="M32" s="57">
        <v>14</v>
      </c>
      <c r="N32" s="57">
        <v>1</v>
      </c>
      <c r="O32" s="62" t="s">
        <v>244</v>
      </c>
      <c r="P32" s="57" t="s">
        <v>258</v>
      </c>
      <c r="Q32" s="57"/>
      <c r="R32" s="57"/>
      <c r="S32" s="57"/>
      <c r="T32" s="57"/>
    </row>
    <row r="33" spans="1:20" ht="12.75">
      <c r="A33" s="63" t="s">
        <v>44</v>
      </c>
      <c r="B33" s="63" t="s">
        <v>282</v>
      </c>
      <c r="C33" s="63" t="s">
        <v>265</v>
      </c>
      <c r="D33" s="57" t="s">
        <v>255</v>
      </c>
      <c r="E33" s="57" t="s">
        <v>250</v>
      </c>
      <c r="F33" s="57">
        <v>5000</v>
      </c>
      <c r="G33" s="57" t="s">
        <v>8</v>
      </c>
      <c r="H33" s="57">
        <v>3</v>
      </c>
      <c r="I33" s="57" t="s">
        <v>11</v>
      </c>
      <c r="J33" s="57">
        <v>3</v>
      </c>
      <c r="K33" s="57" t="s">
        <v>12</v>
      </c>
      <c r="L33" s="57">
        <v>3</v>
      </c>
      <c r="M33" s="57">
        <v>9</v>
      </c>
      <c r="N33" s="57">
        <v>4</v>
      </c>
      <c r="O33" s="62" t="s">
        <v>266</v>
      </c>
      <c r="P33" s="57" t="s">
        <v>307</v>
      </c>
      <c r="Q33" s="57"/>
      <c r="R33" s="57"/>
      <c r="S33" s="57"/>
      <c r="T33" s="57"/>
    </row>
    <row r="34" spans="1:20" ht="12.75">
      <c r="A34" s="63" t="s">
        <v>322</v>
      </c>
      <c r="B34" s="63" t="s">
        <v>309</v>
      </c>
      <c r="C34" s="63" t="s">
        <v>254</v>
      </c>
      <c r="D34" s="57" t="s">
        <v>323</v>
      </c>
      <c r="E34" s="57" t="s">
        <v>256</v>
      </c>
      <c r="F34" s="57">
        <v>8000</v>
      </c>
      <c r="G34" s="57" t="s">
        <v>13</v>
      </c>
      <c r="H34" s="57">
        <v>2</v>
      </c>
      <c r="I34" s="57" t="s">
        <v>14</v>
      </c>
      <c r="J34" s="57">
        <v>3</v>
      </c>
      <c r="K34" s="57" t="s">
        <v>11</v>
      </c>
      <c r="L34" s="57">
        <v>9</v>
      </c>
      <c r="M34" s="57">
        <v>14</v>
      </c>
      <c r="N34" s="57">
        <v>4</v>
      </c>
      <c r="O34" s="62" t="s">
        <v>266</v>
      </c>
      <c r="P34" s="57" t="s">
        <v>287</v>
      </c>
      <c r="Q34" s="57"/>
      <c r="R34" s="57"/>
      <c r="S34" s="57"/>
      <c r="T34" s="57"/>
    </row>
    <row r="35" spans="1:20" ht="12.75">
      <c r="A35" s="63" t="s">
        <v>324</v>
      </c>
      <c r="B35" s="63" t="s">
        <v>260</v>
      </c>
      <c r="C35" s="63" t="s">
        <v>254</v>
      </c>
      <c r="D35" s="57" t="s">
        <v>294</v>
      </c>
      <c r="E35" s="57" t="s">
        <v>256</v>
      </c>
      <c r="F35" s="57">
        <v>6000</v>
      </c>
      <c r="G35" s="57" t="s">
        <v>5</v>
      </c>
      <c r="H35" s="57">
        <v>3</v>
      </c>
      <c r="I35" s="57" t="s">
        <v>7</v>
      </c>
      <c r="J35" s="57">
        <v>0</v>
      </c>
      <c r="K35" s="57" t="s">
        <v>243</v>
      </c>
      <c r="L35" s="57">
        <v>8</v>
      </c>
      <c r="M35" s="57">
        <v>11</v>
      </c>
      <c r="N35" s="57">
        <v>4</v>
      </c>
      <c r="O35" s="62" t="s">
        <v>266</v>
      </c>
      <c r="P35" s="57" t="s">
        <v>307</v>
      </c>
      <c r="Q35" s="57"/>
      <c r="R35" s="57"/>
      <c r="S35" s="57"/>
      <c r="T35" s="57"/>
    </row>
    <row r="36" spans="1:20" ht="12.75">
      <c r="A36" s="63" t="s">
        <v>325</v>
      </c>
      <c r="B36" s="63" t="s">
        <v>289</v>
      </c>
      <c r="C36" s="63" t="s">
        <v>326</v>
      </c>
      <c r="D36" s="64" t="s">
        <v>327</v>
      </c>
      <c r="E36" s="57" t="s">
        <v>303</v>
      </c>
      <c r="F36" s="57">
        <v>1000</v>
      </c>
      <c r="G36" s="57" t="s">
        <v>13</v>
      </c>
      <c r="H36" s="57">
        <v>6</v>
      </c>
      <c r="I36" s="57" t="s">
        <v>13</v>
      </c>
      <c r="J36" s="57">
        <v>9</v>
      </c>
      <c r="K36" s="57" t="s">
        <v>13</v>
      </c>
      <c r="L36" s="57">
        <v>6</v>
      </c>
      <c r="M36" s="57">
        <v>21</v>
      </c>
      <c r="N36" s="57">
        <v>1</v>
      </c>
      <c r="O36" s="62" t="s">
        <v>244</v>
      </c>
      <c r="P36" s="57" t="s">
        <v>109</v>
      </c>
      <c r="Q36" s="57"/>
      <c r="R36" s="57"/>
      <c r="S36" s="57"/>
      <c r="T36" s="57"/>
    </row>
    <row r="37" spans="1:20" ht="12.75">
      <c r="A37" s="63" t="s">
        <v>328</v>
      </c>
      <c r="B37" s="63" t="s">
        <v>253</v>
      </c>
      <c r="C37" s="63" t="s">
        <v>240</v>
      </c>
      <c r="D37" s="57" t="s">
        <v>327</v>
      </c>
      <c r="E37" s="57" t="s">
        <v>242</v>
      </c>
      <c r="F37" s="57">
        <v>6000</v>
      </c>
      <c r="G37" s="57" t="s">
        <v>4</v>
      </c>
      <c r="H37" s="57">
        <v>1</v>
      </c>
      <c r="I37" s="57" t="s">
        <v>3</v>
      </c>
      <c r="J37" s="57">
        <v>6</v>
      </c>
      <c r="K37" s="57" t="s">
        <v>243</v>
      </c>
      <c r="L37" s="57">
        <v>7</v>
      </c>
      <c r="M37" s="57">
        <v>14</v>
      </c>
      <c r="N37" s="57">
        <v>1</v>
      </c>
      <c r="O37" s="62" t="s">
        <v>244</v>
      </c>
      <c r="P37" s="57" t="s">
        <v>307</v>
      </c>
      <c r="Q37" s="57"/>
      <c r="R37" s="57"/>
      <c r="S37" s="57"/>
      <c r="T37" s="57"/>
    </row>
    <row r="38" spans="1:20" ht="12.75">
      <c r="A38" s="63" t="s">
        <v>329</v>
      </c>
      <c r="B38" s="63" t="s">
        <v>309</v>
      </c>
      <c r="C38" s="63" t="s">
        <v>248</v>
      </c>
      <c r="D38" s="57" t="s">
        <v>280</v>
      </c>
      <c r="E38" s="57" t="s">
        <v>250</v>
      </c>
      <c r="F38" s="57">
        <v>9000</v>
      </c>
      <c r="G38" s="57" t="s">
        <v>7</v>
      </c>
      <c r="H38" s="57">
        <v>8</v>
      </c>
      <c r="I38" s="57" t="s">
        <v>6</v>
      </c>
      <c r="J38" s="57">
        <v>0</v>
      </c>
      <c r="K38" s="57" t="s">
        <v>243</v>
      </c>
      <c r="L38" s="57">
        <v>2</v>
      </c>
      <c r="M38" s="57">
        <v>10</v>
      </c>
      <c r="N38" s="57">
        <v>2</v>
      </c>
      <c r="O38" s="62" t="s">
        <v>251</v>
      </c>
      <c r="P38" s="57" t="s">
        <v>245</v>
      </c>
      <c r="Q38" s="57"/>
      <c r="R38" s="57"/>
      <c r="S38" s="57"/>
      <c r="T38" s="57"/>
    </row>
    <row r="39" spans="1:20" ht="12.75">
      <c r="A39" s="63" t="s">
        <v>330</v>
      </c>
      <c r="B39" s="63" t="s">
        <v>309</v>
      </c>
      <c r="C39" s="63" t="s">
        <v>321</v>
      </c>
      <c r="D39" s="57" t="s">
        <v>274</v>
      </c>
      <c r="E39" s="57" t="s">
        <v>275</v>
      </c>
      <c r="F39" s="57">
        <v>9000</v>
      </c>
      <c r="G39" s="57" t="s">
        <v>9</v>
      </c>
      <c r="H39" s="57">
        <v>1</v>
      </c>
      <c r="I39" s="57" t="s">
        <v>9</v>
      </c>
      <c r="J39" s="57">
        <v>8</v>
      </c>
      <c r="K39" s="57" t="s">
        <v>12</v>
      </c>
      <c r="L39" s="57">
        <v>7</v>
      </c>
      <c r="M39" s="57">
        <v>16</v>
      </c>
      <c r="N39" s="57">
        <v>5</v>
      </c>
      <c r="O39" s="62" t="s">
        <v>257</v>
      </c>
      <c r="P39" s="57" t="s">
        <v>245</v>
      </c>
      <c r="Q39" s="57"/>
      <c r="R39" s="57"/>
      <c r="S39" s="57"/>
      <c r="T39" s="57"/>
    </row>
    <row r="40" spans="1:20" ht="12.75">
      <c r="A40" s="63" t="s">
        <v>331</v>
      </c>
      <c r="B40" s="63" t="s">
        <v>282</v>
      </c>
      <c r="C40" s="63" t="s">
        <v>296</v>
      </c>
      <c r="D40" s="57" t="s">
        <v>241</v>
      </c>
      <c r="E40" s="57" t="s">
        <v>256</v>
      </c>
      <c r="F40" s="57">
        <v>2000</v>
      </c>
      <c r="G40" s="57" t="s">
        <v>14</v>
      </c>
      <c r="H40" s="57">
        <v>6</v>
      </c>
      <c r="I40" s="57" t="s">
        <v>4</v>
      </c>
      <c r="J40" s="57">
        <v>9</v>
      </c>
      <c r="K40" s="57" t="s">
        <v>13</v>
      </c>
      <c r="L40" s="57">
        <v>3</v>
      </c>
      <c r="M40" s="57">
        <v>18</v>
      </c>
      <c r="N40" s="57">
        <v>3</v>
      </c>
      <c r="O40" s="62" t="s">
        <v>262</v>
      </c>
      <c r="P40" s="57" t="s">
        <v>109</v>
      </c>
      <c r="Q40" s="57"/>
      <c r="R40" s="57"/>
      <c r="S40" s="57"/>
      <c r="T40" s="57"/>
    </row>
    <row r="41" spans="1:20" ht="12.75">
      <c r="A41" s="63" t="s">
        <v>332</v>
      </c>
      <c r="B41" s="63" t="s">
        <v>277</v>
      </c>
      <c r="C41" s="63" t="s">
        <v>265</v>
      </c>
      <c r="D41" s="57" t="s">
        <v>323</v>
      </c>
      <c r="E41" s="57" t="s">
        <v>250</v>
      </c>
      <c r="F41" s="57">
        <v>4000</v>
      </c>
      <c r="G41" s="57" t="s">
        <v>7</v>
      </c>
      <c r="H41" s="57">
        <v>5</v>
      </c>
      <c r="I41" s="57" t="s">
        <v>4</v>
      </c>
      <c r="J41" s="57">
        <v>8</v>
      </c>
      <c r="K41" s="57" t="s">
        <v>243</v>
      </c>
      <c r="L41" s="57">
        <v>3</v>
      </c>
      <c r="M41" s="57">
        <v>16</v>
      </c>
      <c r="N41" s="57">
        <v>1</v>
      </c>
      <c r="O41" s="62" t="s">
        <v>244</v>
      </c>
      <c r="P41" s="57" t="s">
        <v>258</v>
      </c>
      <c r="Q41" s="57"/>
      <c r="R41" s="57"/>
      <c r="S41" s="57"/>
      <c r="T41" s="57"/>
    </row>
    <row r="42" spans="1:20" ht="12.75">
      <c r="A42" s="63" t="s">
        <v>333</v>
      </c>
      <c r="B42" s="63" t="s">
        <v>264</v>
      </c>
      <c r="C42" s="63" t="s">
        <v>268</v>
      </c>
      <c r="D42" s="57" t="s">
        <v>294</v>
      </c>
      <c r="E42" s="57" t="s">
        <v>270</v>
      </c>
      <c r="F42" s="57">
        <v>3000</v>
      </c>
      <c r="G42" s="57" t="s">
        <v>13</v>
      </c>
      <c r="H42" s="57">
        <v>5</v>
      </c>
      <c r="I42" s="57" t="s">
        <v>13</v>
      </c>
      <c r="J42" s="57">
        <v>8</v>
      </c>
      <c r="K42" s="57" t="s">
        <v>243</v>
      </c>
      <c r="L42" s="57">
        <v>9</v>
      </c>
      <c r="M42" s="57">
        <v>22</v>
      </c>
      <c r="N42" s="57">
        <v>4</v>
      </c>
      <c r="O42" s="62" t="s">
        <v>266</v>
      </c>
      <c r="P42" s="57" t="s">
        <v>258</v>
      </c>
      <c r="Q42" s="57"/>
      <c r="R42" s="57"/>
      <c r="S42" s="57"/>
      <c r="T42" s="57"/>
    </row>
    <row r="43" spans="1:20" ht="12.75">
      <c r="A43" s="63" t="s">
        <v>334</v>
      </c>
      <c r="B43" s="63" t="s">
        <v>277</v>
      </c>
      <c r="C43" s="63" t="s">
        <v>312</v>
      </c>
      <c r="D43" s="57" t="s">
        <v>255</v>
      </c>
      <c r="E43" s="57" t="s">
        <v>303</v>
      </c>
      <c r="F43" s="57">
        <v>4000</v>
      </c>
      <c r="G43" s="57" t="s">
        <v>3</v>
      </c>
      <c r="H43" s="57">
        <v>9</v>
      </c>
      <c r="I43" s="57" t="s">
        <v>13</v>
      </c>
      <c r="J43" s="57">
        <v>0</v>
      </c>
      <c r="K43" s="57" t="s">
        <v>243</v>
      </c>
      <c r="L43" s="57">
        <v>1</v>
      </c>
      <c r="M43" s="57">
        <v>10</v>
      </c>
      <c r="N43" s="57">
        <v>3</v>
      </c>
      <c r="O43" s="62" t="s">
        <v>262</v>
      </c>
      <c r="P43" s="57" t="s">
        <v>258</v>
      </c>
      <c r="Q43" s="57"/>
      <c r="R43" s="57"/>
      <c r="S43" s="57"/>
      <c r="T43" s="57"/>
    </row>
    <row r="44" spans="1:20" ht="12.75">
      <c r="A44" s="63" t="s">
        <v>335</v>
      </c>
      <c r="B44" s="63" t="s">
        <v>272</v>
      </c>
      <c r="C44" s="63" t="s">
        <v>296</v>
      </c>
      <c r="D44" s="57" t="s">
        <v>269</v>
      </c>
      <c r="E44" s="57" t="s">
        <v>256</v>
      </c>
      <c r="F44" s="57">
        <v>0</v>
      </c>
      <c r="G44" s="57" t="s">
        <v>10</v>
      </c>
      <c r="H44" s="57">
        <v>5</v>
      </c>
      <c r="I44" s="57" t="s">
        <v>5</v>
      </c>
      <c r="J44" s="57">
        <v>3</v>
      </c>
      <c r="K44" s="57" t="s">
        <v>11</v>
      </c>
      <c r="L44" s="57">
        <v>7</v>
      </c>
      <c r="M44" s="57">
        <v>15</v>
      </c>
      <c r="N44" s="57">
        <v>3</v>
      </c>
      <c r="O44" s="62" t="s">
        <v>262</v>
      </c>
      <c r="P44" s="57" t="s">
        <v>109</v>
      </c>
      <c r="Q44" s="57"/>
      <c r="R44" s="57"/>
      <c r="S44" s="57"/>
      <c r="T44" s="57"/>
    </row>
    <row r="45" spans="1:20" ht="12.75">
      <c r="A45" s="63" t="s">
        <v>336</v>
      </c>
      <c r="B45" s="63" t="s">
        <v>247</v>
      </c>
      <c r="C45" s="63" t="s">
        <v>268</v>
      </c>
      <c r="D45" s="57" t="s">
        <v>305</v>
      </c>
      <c r="E45" s="57" t="s">
        <v>270</v>
      </c>
      <c r="F45" s="57">
        <v>6000</v>
      </c>
      <c r="G45" s="57" t="s">
        <v>11</v>
      </c>
      <c r="H45" s="57">
        <v>2</v>
      </c>
      <c r="I45" s="57" t="s">
        <v>5</v>
      </c>
      <c r="J45" s="57">
        <v>9</v>
      </c>
      <c r="K45" s="57" t="s">
        <v>243</v>
      </c>
      <c r="L45" s="57">
        <v>8</v>
      </c>
      <c r="M45" s="57">
        <v>19</v>
      </c>
      <c r="N45" s="57">
        <v>5</v>
      </c>
      <c r="O45" s="62" t="s">
        <v>257</v>
      </c>
      <c r="P45" s="57" t="s">
        <v>307</v>
      </c>
      <c r="Q45" s="57"/>
      <c r="R45" s="57"/>
      <c r="S45" s="57"/>
      <c r="T45" s="57"/>
    </row>
    <row r="46" spans="1:20" ht="12.75">
      <c r="A46" s="63" t="s">
        <v>337</v>
      </c>
      <c r="B46" s="63" t="s">
        <v>309</v>
      </c>
      <c r="C46" s="63" t="s">
        <v>240</v>
      </c>
      <c r="D46" s="57" t="s">
        <v>327</v>
      </c>
      <c r="E46" s="57" t="s">
        <v>242</v>
      </c>
      <c r="F46" s="57">
        <v>9000</v>
      </c>
      <c r="G46" s="57" t="s">
        <v>6</v>
      </c>
      <c r="H46" s="57">
        <v>2</v>
      </c>
      <c r="I46" s="57" t="s">
        <v>9</v>
      </c>
      <c r="J46" s="57">
        <v>0</v>
      </c>
      <c r="K46" s="57" t="s">
        <v>9</v>
      </c>
      <c r="L46" s="57">
        <v>2</v>
      </c>
      <c r="M46" s="57">
        <v>4</v>
      </c>
      <c r="N46" s="57">
        <v>1</v>
      </c>
      <c r="O46" s="62" t="s">
        <v>244</v>
      </c>
      <c r="P46" s="57" t="s">
        <v>245</v>
      </c>
      <c r="Q46" s="57"/>
      <c r="R46" s="57"/>
      <c r="S46" s="57"/>
      <c r="T46" s="57"/>
    </row>
    <row r="47" spans="1:20" ht="12.75">
      <c r="A47" s="63" t="s">
        <v>338</v>
      </c>
      <c r="B47" s="63" t="s">
        <v>260</v>
      </c>
      <c r="C47" s="63" t="s">
        <v>310</v>
      </c>
      <c r="D47" s="57" t="s">
        <v>327</v>
      </c>
      <c r="E47" s="57" t="s">
        <v>303</v>
      </c>
      <c r="F47" s="57">
        <v>6000</v>
      </c>
      <c r="G47" s="57" t="s">
        <v>10</v>
      </c>
      <c r="H47" s="57">
        <v>6</v>
      </c>
      <c r="I47" s="57" t="s">
        <v>12</v>
      </c>
      <c r="J47" s="57">
        <v>2</v>
      </c>
      <c r="K47" s="57" t="s">
        <v>13</v>
      </c>
      <c r="L47" s="57">
        <v>5</v>
      </c>
      <c r="M47" s="57">
        <v>13</v>
      </c>
      <c r="N47" s="57">
        <v>2</v>
      </c>
      <c r="O47" s="62" t="s">
        <v>251</v>
      </c>
      <c r="P47" s="57" t="s">
        <v>307</v>
      </c>
      <c r="Q47" s="57"/>
      <c r="R47" s="57"/>
      <c r="S47" s="57"/>
      <c r="T47" s="57"/>
    </row>
    <row r="48" spans="1:20" ht="12.75">
      <c r="A48" s="63" t="s">
        <v>339</v>
      </c>
      <c r="B48" s="63" t="s">
        <v>253</v>
      </c>
      <c r="C48" s="63" t="s">
        <v>340</v>
      </c>
      <c r="D48" s="57" t="s">
        <v>323</v>
      </c>
      <c r="E48" s="57" t="s">
        <v>303</v>
      </c>
      <c r="F48" s="57">
        <v>7000</v>
      </c>
      <c r="G48" s="57" t="s">
        <v>11</v>
      </c>
      <c r="H48" s="57">
        <v>5</v>
      </c>
      <c r="I48" s="57" t="s">
        <v>10</v>
      </c>
      <c r="J48" s="57">
        <v>5</v>
      </c>
      <c r="K48" s="57" t="s">
        <v>243</v>
      </c>
      <c r="L48" s="57">
        <v>7</v>
      </c>
      <c r="M48" s="57">
        <v>17</v>
      </c>
      <c r="N48" s="57">
        <v>4</v>
      </c>
      <c r="O48" s="62" t="s">
        <v>266</v>
      </c>
      <c r="P48" s="57" t="s">
        <v>287</v>
      </c>
      <c r="Q48" s="57"/>
      <c r="R48" s="57"/>
      <c r="S48" s="57"/>
      <c r="T48" s="57"/>
    </row>
    <row r="49" spans="1:20" ht="12.75">
      <c r="A49" s="63" t="s">
        <v>341</v>
      </c>
      <c r="B49" s="63" t="s">
        <v>309</v>
      </c>
      <c r="C49" s="63" t="s">
        <v>286</v>
      </c>
      <c r="D49" s="57" t="s">
        <v>274</v>
      </c>
      <c r="E49" s="57" t="s">
        <v>256</v>
      </c>
      <c r="F49" s="57">
        <v>4000</v>
      </c>
      <c r="G49" s="57" t="s">
        <v>6</v>
      </c>
      <c r="H49" s="57">
        <v>1</v>
      </c>
      <c r="I49" s="57" t="s">
        <v>9</v>
      </c>
      <c r="J49" s="57">
        <v>2</v>
      </c>
      <c r="K49" s="57" t="s">
        <v>9</v>
      </c>
      <c r="L49" s="57">
        <v>6</v>
      </c>
      <c r="M49" s="57">
        <v>9</v>
      </c>
      <c r="N49" s="57">
        <v>4</v>
      </c>
      <c r="O49" s="62" t="s">
        <v>266</v>
      </c>
      <c r="P49" s="57" t="s">
        <v>258</v>
      </c>
      <c r="Q49" s="57"/>
      <c r="R49" s="57"/>
      <c r="S49" s="57"/>
      <c r="T49" s="57"/>
    </row>
    <row r="50" spans="1:20" ht="12.75">
      <c r="A50" s="63" t="s">
        <v>342</v>
      </c>
      <c r="B50" s="63" t="s">
        <v>282</v>
      </c>
      <c r="C50" s="63" t="s">
        <v>265</v>
      </c>
      <c r="D50" s="57" t="s">
        <v>278</v>
      </c>
      <c r="E50" s="57" t="s">
        <v>250</v>
      </c>
      <c r="F50" s="57">
        <v>4000</v>
      </c>
      <c r="G50" s="57" t="s">
        <v>13</v>
      </c>
      <c r="H50" s="57">
        <v>5</v>
      </c>
      <c r="I50" s="57" t="s">
        <v>11</v>
      </c>
      <c r="J50" s="57">
        <v>7</v>
      </c>
      <c r="K50" s="57" t="s">
        <v>243</v>
      </c>
      <c r="L50" s="57">
        <v>6</v>
      </c>
      <c r="M50" s="57">
        <v>18</v>
      </c>
      <c r="N50" s="57">
        <v>2</v>
      </c>
      <c r="O50" s="62" t="s">
        <v>251</v>
      </c>
      <c r="P50" s="57" t="s">
        <v>258</v>
      </c>
      <c r="Q50" s="57"/>
      <c r="R50" s="57"/>
      <c r="S50" s="57"/>
      <c r="T50" s="57"/>
    </row>
    <row r="51" spans="1:20" ht="12.75">
      <c r="A51" s="63" t="s">
        <v>343</v>
      </c>
      <c r="B51" s="63" t="s">
        <v>344</v>
      </c>
      <c r="C51" s="63" t="s">
        <v>273</v>
      </c>
      <c r="D51" s="57" t="s">
        <v>323</v>
      </c>
      <c r="E51" s="57" t="s">
        <v>275</v>
      </c>
      <c r="F51" s="57">
        <v>0</v>
      </c>
      <c r="G51" s="57" t="s">
        <v>11</v>
      </c>
      <c r="H51" s="57">
        <v>5</v>
      </c>
      <c r="I51" s="57" t="s">
        <v>7</v>
      </c>
      <c r="J51" s="57">
        <v>9</v>
      </c>
      <c r="K51" s="57" t="s">
        <v>243</v>
      </c>
      <c r="L51" s="57">
        <v>6</v>
      </c>
      <c r="M51" s="57">
        <v>20</v>
      </c>
      <c r="N51" s="57">
        <v>1</v>
      </c>
      <c r="O51" s="62" t="s">
        <v>244</v>
      </c>
      <c r="P51" s="57" t="s">
        <v>109</v>
      </c>
      <c r="Q51" s="57"/>
      <c r="R51" s="57"/>
      <c r="S51" s="57"/>
      <c r="T51" s="57"/>
    </row>
    <row r="52" spans="1:16" s="57" customFormat="1" ht="12.75">
      <c r="A52" s="63" t="s">
        <v>345</v>
      </c>
      <c r="B52" s="63" t="s">
        <v>319</v>
      </c>
      <c r="C52" s="63" t="s">
        <v>248</v>
      </c>
      <c r="D52" s="57" t="s">
        <v>294</v>
      </c>
      <c r="E52" s="57" t="s">
        <v>250</v>
      </c>
      <c r="F52" s="57">
        <v>2000</v>
      </c>
      <c r="G52" s="57" t="s">
        <v>13</v>
      </c>
      <c r="H52" s="57">
        <v>3</v>
      </c>
      <c r="I52" s="57" t="s">
        <v>12</v>
      </c>
      <c r="J52" s="57">
        <v>6</v>
      </c>
      <c r="K52" s="57" t="s">
        <v>8</v>
      </c>
      <c r="L52" s="57">
        <v>4</v>
      </c>
      <c r="M52" s="57">
        <v>13</v>
      </c>
      <c r="N52" s="57">
        <v>1</v>
      </c>
      <c r="O52" s="62" t="s">
        <v>244</v>
      </c>
      <c r="P52" s="57" t="s">
        <v>109</v>
      </c>
    </row>
    <row r="53" spans="1:16" s="57" customFormat="1" ht="1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="57" customFormat="1" ht="12"/>
    <row r="55" spans="1:20" ht="1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 siba</dc:creator>
  <cp:keywords/>
  <dc:description/>
  <cp:lastModifiedBy>川部清子</cp:lastModifiedBy>
  <cp:lastPrinted>1601-01-01T00:01:42Z</cp:lastPrinted>
  <dcterms:created xsi:type="dcterms:W3CDTF">2007-01-15T14:29:40Z</dcterms:created>
  <dcterms:modified xsi:type="dcterms:W3CDTF">2007-01-27T07:20:19Z</dcterms:modified>
  <cp:category/>
  <cp:version/>
  <cp:contentType/>
  <cp:contentStatus/>
  <cp:revision>2</cp:revision>
</cp:coreProperties>
</file>