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8475" windowHeight="8430" activeTab="0"/>
  </bookViews>
  <sheets>
    <sheet name="通常レース用" sheetId="1" r:id="rId1"/>
    <sheet name="タッグバトル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<sst xmlns="http://schemas.openxmlformats.org/spreadsheetml/2006/main" count="64" uniqueCount="42">
  <si>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t>生死</t>
  </si>
  <si>
    <t>階数</t>
  </si>
  <si>
    <t>名前</t>
  </si>
  <si>
    <t>順位</t>
  </si>
  <si>
    <t>http://www-2ch.net:8080/up/</t>
  </si>
  <si>
    <t>アップローダへのリンク---でぃあぼろだはちょっと使えんかも</t>
  </si>
  <si>
    <t>S･L･T･S(1st-314) 12F 死亡</t>
  </si>
  <si>
    <t>混沌【666】猫 9F 死亡</t>
  </si>
  <si>
    <t>マインド・ゲームズ（1st-713) 7F 死亡</t>
  </si>
  <si>
    <t>ソルト・ドッピオ 13F 死亡</t>
  </si>
  <si>
    <t>1st888 43F 生存</t>
  </si>
  <si>
    <t>1st-700 33F 生存</t>
  </si>
  <si>
    <t>オーティス・ブルー 42F 生存</t>
  </si>
  <si>
    <t>1st-580 10F 死亡</t>
  </si>
  <si>
    <t>317 11F 死亡</t>
  </si>
  <si>
    <t>2nd-356 10F 死亡</t>
  </si>
  <si>
    <t>涙目の370 19F 死亡</t>
  </si>
  <si>
    <t>2nd-520 7F 生存</t>
  </si>
  <si>
    <t>修正</t>
  </si>
  <si>
    <t>修正順位</t>
  </si>
  <si>
    <t>階数数</t>
  </si>
  <si>
    <t>階数二乗</t>
  </si>
  <si>
    <t>基礎順位</t>
  </si>
  <si>
    <t>順位別列順</t>
  </si>
  <si>
    <t>降べきの順位</t>
  </si>
  <si>
    <t>データ記入欄(【形式を指定して貼り付け⇒値】でペーストしてほしい)</t>
  </si>
  <si>
    <t>317 61F 死亡</t>
  </si>
  <si>
    <t>2nd-588 61F 生存</t>
  </si>
  <si>
    <t>下っぱの275 91F 生存</t>
  </si>
  <si>
    <t>アステリズム 49F 死亡</t>
  </si>
  <si>
    <t>死亡</t>
  </si>
  <si>
    <t>生存</t>
  </si>
  <si>
    <t>LOW</t>
  </si>
  <si>
    <t>順位順に</t>
  </si>
  <si>
    <t>7th-112 24F 生存</t>
  </si>
  <si>
    <t>ざぶとん　18F　生存</t>
  </si>
  <si>
    <t>フラワー・コールド・ノーウェアー(7th-145) 13F 生存</t>
  </si>
  <si>
    <t>POW[6th-500] 9F 死亡</t>
  </si>
  <si>
    <t>ケンドー・Ｋ・キバヤシ 17F 生存</t>
  </si>
  <si>
    <r>
      <t>データ記入欄</t>
    </r>
    <r>
      <rPr>
        <sz val="11"/>
        <rFont val="ＭＳ Ｐゴシック"/>
        <family val="3"/>
      </rPr>
      <t>(【形式を指定して貼り付け⇒テキスト】でペーストしてほしい)</t>
    </r>
  </si>
  <si>
    <t>スロー・ローラーズ(4th-906)　32F　死亡</t>
  </si>
  <si>
    <t>タイ・ホー　20F　生存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</si>
</sst>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\(0\)"/>
    <numFmt numFmtId="182" formatCode="0_);[Red]\(0\)"/>
    <numFmt numFmtId="183" formatCode="0.0_ "/>
    <numFmt numFmtId="184" formatCode="#,##0_ "/>
    <numFmt numFmtId="185" formatCode="0.000%"/>
    <numFmt numFmtId="186" formatCode="0.00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6"/>
      <color indexed="60"/>
      <name val="ＭＳ Ｐゴシック"/>
      <family val="3"/>
    </font>
    <font>
      <sz val="11"/>
      <color indexed="45"/>
      <name val="ＭＳ Ｐゴシック"/>
      <family val="3"/>
    </font>
    <font>
      <sz val="11"/>
      <color indexed="4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color indexed="4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80" fontId="0" fillId="3" borderId="1" xfId="0" applyNumberForma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5" borderId="1" xfId="0" applyFill="1" applyBorder="1" applyAlignment="1">
      <alignment horizontal="right" vertical="center"/>
    </xf>
    <xf numFmtId="0" fontId="6" fillId="0" borderId="0" xfId="16" applyAlignment="1">
      <alignment horizontal="center" vertical="center"/>
    </xf>
    <xf numFmtId="183" fontId="0" fillId="3" borderId="1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0" fillId="6" borderId="1" xfId="0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8" borderId="17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183" fontId="0" fillId="3" borderId="17" xfId="0" applyNumberFormat="1" applyFill="1" applyBorder="1" applyAlignment="1">
      <alignment horizontal="right" vertical="center"/>
    </xf>
    <xf numFmtId="180" fontId="0" fillId="3" borderId="17" xfId="0" applyNumberFormat="1" applyFill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0" fillId="5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180" fontId="0" fillId="8" borderId="17" xfId="0" applyNumberFormat="1" applyFill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185" fontId="0" fillId="3" borderId="20" xfId="0" applyNumberForma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2" borderId="24" xfId="0" applyFill="1" applyBorder="1" applyAlignment="1">
      <alignment horizontal="center" vertical="center"/>
    </xf>
    <xf numFmtId="0" fontId="0" fillId="6" borderId="22" xfId="0" applyFill="1" applyBorder="1" applyAlignment="1">
      <alignment horizontal="right" vertical="center"/>
    </xf>
    <xf numFmtId="0" fontId="0" fillId="6" borderId="10" xfId="0" applyFill="1" applyBorder="1" applyAlignment="1">
      <alignment horizontal="right" vertical="center"/>
    </xf>
    <xf numFmtId="0" fontId="0" fillId="6" borderId="23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5" borderId="18" xfId="0" applyFill="1" applyBorder="1" applyAlignment="1">
      <alignment horizontal="right" vertical="center"/>
    </xf>
    <xf numFmtId="0" fontId="0" fillId="5" borderId="25" xfId="0" applyFill="1" applyBorder="1" applyAlignment="1">
      <alignment horizontal="right"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186" fontId="0" fillId="3" borderId="17" xfId="0" applyNumberFormat="1" applyFill="1" applyBorder="1" applyAlignment="1">
      <alignment horizontal="right" vertical="center"/>
    </xf>
    <xf numFmtId="0" fontId="9" fillId="7" borderId="11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24</xdr:row>
      <xdr:rowOff>114300</xdr:rowOff>
    </xdr:from>
    <xdr:to>
      <xdr:col>31</xdr:col>
      <xdr:colOff>0</xdr:colOff>
      <xdr:row>27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10925175" y="4238625"/>
          <a:ext cx="1400175" cy="552450"/>
        </a:xfrm>
        <a:prstGeom prst="wedgeRoundRectCallout">
          <a:avLst>
            <a:gd name="adj1" fmla="val -52194"/>
            <a:gd name="adj2" fmla="val 15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この欄に出てきた結果データをスレに貼り付けるのだ。</a:t>
          </a:r>
        </a:p>
      </xdr:txBody>
    </xdr:sp>
    <xdr:clientData/>
  </xdr:twoCellAnchor>
  <xdr:twoCellAnchor>
    <xdr:from>
      <xdr:col>23</xdr:col>
      <xdr:colOff>0</xdr:colOff>
      <xdr:row>1</xdr:row>
      <xdr:rowOff>114300</xdr:rowOff>
    </xdr:from>
    <xdr:to>
      <xdr:col>28</xdr:col>
      <xdr:colOff>304800</xdr:colOff>
      <xdr:row>24</xdr:row>
      <xdr:rowOff>123825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714875" y="295275"/>
          <a:ext cx="5467350" cy="395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[ディアボロ・ボール・ラン　主催者用　順位計算機v0.31]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作成者:S・L・T・S(1st-314)　最終更新:08/08/11
参加者から採取するデータは
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[名前_階数_生死]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の形が原則。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文字間のスペース&amp;階数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は、全て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半角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で打ち込んでほしい。
</a:t>
          </a:r>
          <a:r>
            <a:rPr lang="en-US" cap="none" sz="11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[例---S・L・T・S(1st-314) 43F 生存]　　のように。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※1 階数は「○○F」という表記で統一すること。「○○階」だとエラーが起こる。
※2 生死は「生存」or「死亡」のどちらかで表記してもらう。でないと計算できない。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＊＊＊＊手順＊＊＊＊
1.レース後に参加者が発表したデータを、</a:t>
          </a:r>
          <a:r>
            <a:rPr lang="en-US" cap="none" sz="11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赤枠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の中に一つ一つ入れる。
2.入れ終わると、自動的に</a:t>
          </a:r>
          <a:r>
            <a:rPr lang="en-US" cap="none" sz="11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青色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の枠にデータが振り分けられて出てくる。
3.順位の欄とあわせてコピー。あとはスレに貼り付けるだけ。
次回もこの計算機を使いたければ、</a:t>
          </a:r>
          <a:r>
            <a:rPr lang="en-US" cap="none" sz="11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赤枠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のデータだけをデリートする。
</a:t>
          </a:r>
          <a:r>
            <a:rPr lang="en-US" cap="none" sz="1100" b="1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青枠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の部分を消すと計算機がぶっ壊れます。注意ね。
それでは、Have a nice race!!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24</xdr:row>
      <xdr:rowOff>114300</xdr:rowOff>
    </xdr:from>
    <xdr:to>
      <xdr:col>28</xdr:col>
      <xdr:colOff>85725</xdr:colOff>
      <xdr:row>27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1249025" y="4238625"/>
          <a:ext cx="2171700" cy="552450"/>
        </a:xfrm>
        <a:prstGeom prst="wedgeRoundRectCallout">
          <a:avLst>
            <a:gd name="adj1" fmla="val -52194"/>
            <a:gd name="adj2" fmla="val 15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この欄に出てきた結果データをスレに貼り付けるのだ。</a:t>
          </a:r>
        </a:p>
      </xdr:txBody>
    </xdr:sp>
    <xdr:clientData/>
  </xdr:twoCellAnchor>
  <xdr:twoCellAnchor>
    <xdr:from>
      <xdr:col>18</xdr:col>
      <xdr:colOff>885825</xdr:colOff>
      <xdr:row>1</xdr:row>
      <xdr:rowOff>114300</xdr:rowOff>
    </xdr:from>
    <xdr:to>
      <xdr:col>24</xdr:col>
      <xdr:colOff>304800</xdr:colOff>
      <xdr:row>24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72075" y="295275"/>
          <a:ext cx="5334000" cy="395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[ディアボロ・ボール・ラン　主催者用　順位計算機v0.2]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作成者:S・L・T・S(1st-314)　最終更新:07/06/14
参加者から採取するデータは
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[名前_階数_生死]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の形が原則。
文字の間には半角スペースを入れてもらうことを忘れるな。
＊＊＊＊手順＊＊＊＊
1.レース後に参加者が発表したデータを、</a:t>
          </a:r>
          <a:r>
            <a:rPr lang="en-US" cap="none" sz="1100" b="0" i="0" u="none" baseline="0">
              <a:solidFill>
                <a:srgbClr val="FF99CC"/>
              </a:solidFill>
              <a:latin typeface="ＭＳ Ｐゴシック"/>
              <a:ea typeface="ＭＳ Ｐゴシック"/>
              <a:cs typeface="ＭＳ Ｐゴシック"/>
            </a:rPr>
            <a:t>赤枠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の中に一つ一つ入れる。
2.入れ終わると、自動的に</a:t>
          </a:r>
          <a:r>
            <a:rPr lang="en-US" cap="none" sz="1100" b="0" i="0" u="none" baseline="0">
              <a:solidFill>
                <a:srgbClr val="00CCFF"/>
              </a:solidFill>
              <a:latin typeface="ＭＳ Ｐゴシック"/>
              <a:ea typeface="ＭＳ Ｐゴシック"/>
              <a:cs typeface="ＭＳ Ｐゴシック"/>
            </a:rPr>
            <a:t>青色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の枠にデータが振り分けられて出てくる。
3.順位の欄とあわせてコピー。あとはスレに貼り付けるだけ。
ものの一分もありゃ集計できるんじゃないかな。
ただ、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生死や得点が順位に反映されない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ことは踏まえておいてほしい。
おれの拙いエクセル知識ではこれが限界だ。
改良できる奴がいたらどんどん改良してくれ。
みんなで簡単に作れるようなシートを作ろう。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-2ch.net:8080/up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88"/>
  <sheetViews>
    <sheetView tabSelected="1" workbookViewId="0" topLeftCell="A1">
      <selection activeCell="AE5" sqref="AE5"/>
    </sheetView>
  </sheetViews>
  <sheetFormatPr defaultColWidth="9.00390625" defaultRowHeight="13.5"/>
  <cols>
    <col min="1" max="1" width="3.50390625" style="0" bestFit="1" customWidth="1"/>
    <col min="2" max="2" width="58.375" style="0" customWidth="1"/>
    <col min="3" max="3" width="6.50390625" style="0" hidden="1" customWidth="1"/>
    <col min="4" max="4" width="35.125" style="0" hidden="1" customWidth="1"/>
    <col min="5" max="5" width="5.75390625" style="4" hidden="1" customWidth="1"/>
    <col min="6" max="6" width="7.125" style="4" hidden="1" customWidth="1"/>
    <col min="7" max="7" width="9.00390625" style="4" hidden="1" customWidth="1"/>
    <col min="8" max="8" width="10.50390625" style="4" hidden="1" customWidth="1"/>
    <col min="9" max="9" width="31.75390625" style="0" hidden="1" customWidth="1"/>
    <col min="10" max="10" width="2.50390625" style="0" hidden="1" customWidth="1"/>
    <col min="11" max="12" width="9.00390625" style="0" hidden="1" customWidth="1"/>
    <col min="13" max="13" width="8.875" style="0" hidden="1" customWidth="1"/>
    <col min="14" max="14" width="9.00390625" style="0" hidden="1" customWidth="1"/>
    <col min="15" max="15" width="4.125" style="0" hidden="1" customWidth="1"/>
    <col min="16" max="16" width="12.75390625" style="0" hidden="1" customWidth="1"/>
    <col min="17" max="17" width="8.875" style="0" hidden="1" customWidth="1"/>
    <col min="18" max="18" width="3.125" style="0" hidden="1" customWidth="1"/>
    <col min="19" max="19" width="11.00390625" style="0" hidden="1" customWidth="1"/>
    <col min="20" max="20" width="3.125" style="0" hidden="1" customWidth="1"/>
    <col min="21" max="21" width="31.75390625" style="2" hidden="1" customWidth="1"/>
    <col min="22" max="22" width="5.75390625" style="4" hidden="1" customWidth="1"/>
    <col min="23" max="23" width="6.50390625" style="0" hidden="1" customWidth="1"/>
    <col min="28" max="28" width="31.75390625" style="4" bestFit="1" customWidth="1"/>
    <col min="29" max="29" width="5.375" style="2" bestFit="1" customWidth="1"/>
    <col min="30" max="30" width="8.375" style="2" bestFit="1" customWidth="1"/>
    <col min="31" max="31" width="18.375" style="0" bestFit="1" customWidth="1"/>
  </cols>
  <sheetData>
    <row r="1" spans="1:23" ht="14.25" thickBot="1">
      <c r="A1" s="67" t="s">
        <v>39</v>
      </c>
      <c r="B1" s="68"/>
      <c r="C1" s="49" t="s">
        <v>0</v>
      </c>
      <c r="D1" s="49"/>
      <c r="E1" s="49" t="s">
        <v>1</v>
      </c>
      <c r="F1" s="49" t="s">
        <v>20</v>
      </c>
      <c r="G1" s="49" t="s">
        <v>21</v>
      </c>
      <c r="H1" s="49" t="s">
        <v>32</v>
      </c>
      <c r="I1" s="49"/>
      <c r="J1" s="49"/>
      <c r="K1" s="49" t="s">
        <v>22</v>
      </c>
      <c r="L1" s="50"/>
      <c r="M1" s="28" t="s">
        <v>18</v>
      </c>
      <c r="N1" s="28" t="s">
        <v>19</v>
      </c>
      <c r="O1" s="45"/>
      <c r="P1" s="27" t="s">
        <v>24</v>
      </c>
      <c r="Q1" s="27" t="s">
        <v>33</v>
      </c>
      <c r="R1" s="27"/>
      <c r="S1" s="27" t="s">
        <v>23</v>
      </c>
      <c r="T1" s="27"/>
      <c r="U1" s="42" t="s">
        <v>2</v>
      </c>
      <c r="V1" s="5" t="s">
        <v>1</v>
      </c>
      <c r="W1" s="61" t="s">
        <v>0</v>
      </c>
    </row>
    <row r="2" spans="1:23" ht="13.5">
      <c r="A2" s="32">
        <v>1</v>
      </c>
      <c r="B2" s="33" t="s">
        <v>40</v>
      </c>
      <c r="C2" s="35" t="str">
        <f>SUBSTITUTE(RIGHT(B2,3)," ","")</f>
        <v>　死亡</v>
      </c>
      <c r="D2" s="36" t="str">
        <f aca="true" t="shared" si="0" ref="D2:D31">SUBSTITUTE(B2,C2,"")</f>
        <v>スロー・ローラーズ(4th-906)　32F</v>
      </c>
      <c r="E2" s="36" t="str">
        <f>SUBSTITUTE(RIGHT(D2,4)," ","")</f>
        <v>　32F</v>
      </c>
      <c r="F2" s="37" t="str">
        <f>SUBSTITUTE(E2,"F","")</f>
        <v>　32</v>
      </c>
      <c r="G2" s="37">
        <f>IF(F2="","",IF(C2=$D$35,POWER(F2,2)+0.01,POWER(F2,2)))</f>
        <v>1024</v>
      </c>
      <c r="H2" s="66">
        <f>IF(F2="","",G2+ROW()/100000)</f>
        <v>1024.00002</v>
      </c>
      <c r="I2" s="34" t="str">
        <f>SUBSTITUTE(D2,E2,"")</f>
        <v>スロー・ローラーズ(4th-906)</v>
      </c>
      <c r="J2" s="34">
        <f>IF(H2="","",COUNTIF($H$2:$H$31,H2))</f>
        <v>1</v>
      </c>
      <c r="K2" s="38">
        <f aca="true" t="shared" si="1" ref="K2:K31">IF(H2="","",RANK(H2,$H$2:$H$31))</f>
        <v>1</v>
      </c>
      <c r="L2" s="52"/>
      <c r="M2" s="51">
        <f aca="true" t="shared" si="2" ref="M2:M31">IF(K2="","",IF(C2=$D$35,K2-0.01,K2))</f>
        <v>1</v>
      </c>
      <c r="N2" s="39">
        <f aca="true" t="shared" si="3" ref="N2:N31">IF(M2="","",RANK(M2,$M$2:$M$31,1))</f>
        <v>1</v>
      </c>
      <c r="O2" s="46">
        <v>1</v>
      </c>
      <c r="P2" s="46">
        <f>IF(N2="","",SMALL($N$2:$N$31,O2))</f>
        <v>1</v>
      </c>
      <c r="Q2" s="46">
        <f aca="true" t="shared" si="4" ref="Q2:Q31">IF(G2="","",RANK(G2,$G$2:$G$31))</f>
        <v>1</v>
      </c>
      <c r="R2" s="46">
        <f>Q2</f>
        <v>1</v>
      </c>
      <c r="S2" s="46">
        <f>IF(K2="","",MATCH(O2,$N$2:$N$31,FALSE))</f>
        <v>1</v>
      </c>
      <c r="T2" s="46">
        <f>IF(S2="","",INDEX($R$2:$R$31,S2))</f>
        <v>1</v>
      </c>
      <c r="U2" s="40" t="str">
        <f>I2</f>
        <v>スロー・ローラーズ(4th-906)</v>
      </c>
      <c r="V2" s="41" t="str">
        <f aca="true" t="shared" si="5" ref="V2:V8">E2</f>
        <v>　32F</v>
      </c>
      <c r="W2" s="62" t="str">
        <f>C2</f>
        <v>　死亡</v>
      </c>
    </row>
    <row r="3" spans="1:23" ht="13.5">
      <c r="A3" s="6">
        <v>2</v>
      </c>
      <c r="B3" s="10" t="s">
        <v>34</v>
      </c>
      <c r="C3" s="35" t="str">
        <f aca="true" t="shared" si="6" ref="C3:C31">SUBSTITUTE(RIGHT(B3,3)," ","")</f>
        <v>生存</v>
      </c>
      <c r="D3" s="36" t="str">
        <f t="shared" si="0"/>
        <v>7th-112 24F </v>
      </c>
      <c r="E3" s="36" t="str">
        <f aca="true" t="shared" si="7" ref="E3:E31">SUBSTITUTE(RIGHT(D3,4)," ","")</f>
        <v>24F</v>
      </c>
      <c r="F3" s="14" t="str">
        <f aca="true" t="shared" si="8" ref="F3:F31">SUBSTITUTE(E3,"F","")</f>
        <v>24</v>
      </c>
      <c r="G3" s="37">
        <f aca="true" t="shared" si="9" ref="G3:G31">IF(F3="","",IF(C3=$D$35,POWER(F3,2)+0.01,POWER(F3,2)))</f>
        <v>576.01</v>
      </c>
      <c r="H3" s="66">
        <f aca="true" t="shared" si="10" ref="H3:H31">IF(F3="","",G3+ROW()/100000)</f>
        <v>576.01003</v>
      </c>
      <c r="I3" s="34" t="str">
        <f aca="true" t="shared" si="11" ref="I3:I31">SUBSTITUTE(D3,E3,"")</f>
        <v>7th-112  </v>
      </c>
      <c r="J3" s="34">
        <f aca="true" t="shared" si="12" ref="J3:J31">IF(H3="","",COUNTIF($H$2:$H$31,H3))</f>
        <v>1</v>
      </c>
      <c r="K3" s="8">
        <f t="shared" si="1"/>
        <v>2</v>
      </c>
      <c r="L3" s="53"/>
      <c r="M3" s="51">
        <f t="shared" si="2"/>
        <v>1.99</v>
      </c>
      <c r="N3" s="39">
        <f t="shared" si="3"/>
        <v>2</v>
      </c>
      <c r="O3" s="47">
        <v>2</v>
      </c>
      <c r="P3" s="46">
        <f aca="true" t="shared" si="13" ref="P3:P31">IF(N3="","",SMALL($N$2:$N$31,O3))</f>
        <v>2</v>
      </c>
      <c r="Q3" s="46">
        <f t="shared" si="4"/>
        <v>2</v>
      </c>
      <c r="R3" s="46">
        <f aca="true" t="shared" si="14" ref="R3:R31">Q3</f>
        <v>2</v>
      </c>
      <c r="S3" s="46">
        <f aca="true" t="shared" si="15" ref="S3:S31">IF(K3="","",MATCH(O3,$N$2:$N$31,FALSE))</f>
        <v>2</v>
      </c>
      <c r="T3" s="46">
        <f aca="true" t="shared" si="16" ref="T3:T31">IF(S3="","",INDEX($R$2:$R$31,S3))</f>
        <v>2</v>
      </c>
      <c r="U3" s="40" t="str">
        <f aca="true" t="shared" si="17" ref="U3:U31">I3</f>
        <v>7th-112  </v>
      </c>
      <c r="V3" s="12" t="str">
        <f t="shared" si="5"/>
        <v>24F</v>
      </c>
      <c r="W3" s="63" t="str">
        <f aca="true" t="shared" si="18" ref="W3:W31">C3</f>
        <v>生存</v>
      </c>
    </row>
    <row r="4" spans="1:23" ht="13.5">
      <c r="A4" s="6">
        <v>3</v>
      </c>
      <c r="B4" s="10" t="s">
        <v>41</v>
      </c>
      <c r="C4" s="35" t="str">
        <f t="shared" si="6"/>
        <v>　生存</v>
      </c>
      <c r="D4" s="36" t="str">
        <f t="shared" si="0"/>
        <v>タイ・ホー　20F</v>
      </c>
      <c r="E4" s="36" t="str">
        <f t="shared" si="7"/>
        <v>　20F</v>
      </c>
      <c r="F4" s="14" t="str">
        <f t="shared" si="8"/>
        <v>　20</v>
      </c>
      <c r="G4" s="37">
        <f t="shared" si="9"/>
        <v>400</v>
      </c>
      <c r="H4" s="66">
        <f t="shared" si="10"/>
        <v>400.00004</v>
      </c>
      <c r="I4" s="34" t="str">
        <f t="shared" si="11"/>
        <v>タイ・ホー</v>
      </c>
      <c r="J4" s="34">
        <f t="shared" si="12"/>
        <v>1</v>
      </c>
      <c r="K4" s="8">
        <f t="shared" si="1"/>
        <v>3</v>
      </c>
      <c r="L4" s="53"/>
      <c r="M4" s="51">
        <f t="shared" si="2"/>
        <v>3</v>
      </c>
      <c r="N4" s="39">
        <f t="shared" si="3"/>
        <v>3</v>
      </c>
      <c r="O4" s="47">
        <v>3</v>
      </c>
      <c r="P4" s="46">
        <f t="shared" si="13"/>
        <v>3</v>
      </c>
      <c r="Q4" s="46">
        <f t="shared" si="4"/>
        <v>3</v>
      </c>
      <c r="R4" s="46">
        <f t="shared" si="14"/>
        <v>3</v>
      </c>
      <c r="S4" s="46">
        <f>IF(K4="","",MATCH(O4,$N$2:$N$31,FALSE))</f>
        <v>3</v>
      </c>
      <c r="T4" s="46">
        <f t="shared" si="16"/>
        <v>3</v>
      </c>
      <c r="U4" s="40" t="str">
        <f t="shared" si="17"/>
        <v>タイ・ホー</v>
      </c>
      <c r="V4" s="12" t="str">
        <f t="shared" si="5"/>
        <v>　20F</v>
      </c>
      <c r="W4" s="63" t="str">
        <f t="shared" si="18"/>
        <v>　生存</v>
      </c>
    </row>
    <row r="5" spans="1:23" ht="13.5">
      <c r="A5" s="6">
        <v>4</v>
      </c>
      <c r="B5" s="10" t="s">
        <v>35</v>
      </c>
      <c r="C5" s="35" t="str">
        <f t="shared" si="6"/>
        <v>　生存</v>
      </c>
      <c r="D5" s="36" t="str">
        <f t="shared" si="0"/>
        <v>ざぶとん　18F</v>
      </c>
      <c r="E5" s="36" t="str">
        <f t="shared" si="7"/>
        <v>　18F</v>
      </c>
      <c r="F5" s="14" t="str">
        <f>SUBSTITUTE(E5,"F","")</f>
        <v>　18</v>
      </c>
      <c r="G5" s="37">
        <f t="shared" si="9"/>
        <v>324</v>
      </c>
      <c r="H5" s="66">
        <f t="shared" si="10"/>
        <v>324.00005</v>
      </c>
      <c r="I5" s="34" t="str">
        <f t="shared" si="11"/>
        <v>ざぶとん</v>
      </c>
      <c r="J5" s="34">
        <f t="shared" si="12"/>
        <v>1</v>
      </c>
      <c r="K5" s="8">
        <f t="shared" si="1"/>
        <v>4</v>
      </c>
      <c r="L5" s="53"/>
      <c r="M5" s="51">
        <f t="shared" si="2"/>
        <v>4</v>
      </c>
      <c r="N5" s="39">
        <f t="shared" si="3"/>
        <v>4</v>
      </c>
      <c r="O5" s="47">
        <v>4</v>
      </c>
      <c r="P5" s="46">
        <f t="shared" si="13"/>
        <v>4</v>
      </c>
      <c r="Q5" s="46">
        <f t="shared" si="4"/>
        <v>4</v>
      </c>
      <c r="R5" s="46">
        <f t="shared" si="14"/>
        <v>4</v>
      </c>
      <c r="S5" s="46">
        <f t="shared" si="15"/>
        <v>4</v>
      </c>
      <c r="T5" s="46">
        <f t="shared" si="16"/>
        <v>4</v>
      </c>
      <c r="U5" s="40" t="str">
        <f t="shared" si="17"/>
        <v>ざぶとん</v>
      </c>
      <c r="V5" s="12" t="str">
        <f t="shared" si="5"/>
        <v>　18F</v>
      </c>
      <c r="W5" s="63" t="str">
        <f t="shared" si="18"/>
        <v>　生存</v>
      </c>
    </row>
    <row r="6" spans="1:23" ht="13.5">
      <c r="A6" s="6">
        <v>5</v>
      </c>
      <c r="B6" s="10" t="s">
        <v>38</v>
      </c>
      <c r="C6" s="35" t="str">
        <f t="shared" si="6"/>
        <v>生存</v>
      </c>
      <c r="D6" s="36" t="str">
        <f t="shared" si="0"/>
        <v>ケンドー・Ｋ・キバヤシ 17F </v>
      </c>
      <c r="E6" s="36" t="str">
        <f t="shared" si="7"/>
        <v>17F</v>
      </c>
      <c r="F6" s="14" t="str">
        <f t="shared" si="8"/>
        <v>17</v>
      </c>
      <c r="G6" s="37">
        <f t="shared" si="9"/>
        <v>289.01</v>
      </c>
      <c r="H6" s="66">
        <f t="shared" si="10"/>
        <v>289.01006</v>
      </c>
      <c r="I6" s="34" t="str">
        <f t="shared" si="11"/>
        <v>ケンドー・Ｋ・キバヤシ  </v>
      </c>
      <c r="J6" s="34">
        <f t="shared" si="12"/>
        <v>1</v>
      </c>
      <c r="K6" s="8">
        <f t="shared" si="1"/>
        <v>5</v>
      </c>
      <c r="L6" s="53"/>
      <c r="M6" s="51">
        <f t="shared" si="2"/>
        <v>4.99</v>
      </c>
      <c r="N6" s="39">
        <f t="shared" si="3"/>
        <v>5</v>
      </c>
      <c r="O6" s="47">
        <v>5</v>
      </c>
      <c r="P6" s="46">
        <f t="shared" si="13"/>
        <v>5</v>
      </c>
      <c r="Q6" s="46">
        <f t="shared" si="4"/>
        <v>5</v>
      </c>
      <c r="R6" s="46">
        <f t="shared" si="14"/>
        <v>5</v>
      </c>
      <c r="S6" s="46">
        <f t="shared" si="15"/>
        <v>5</v>
      </c>
      <c r="T6" s="46">
        <f t="shared" si="16"/>
        <v>5</v>
      </c>
      <c r="U6" s="40" t="str">
        <f t="shared" si="17"/>
        <v>ケンドー・Ｋ・キバヤシ  </v>
      </c>
      <c r="V6" s="12" t="str">
        <f t="shared" si="5"/>
        <v>17F</v>
      </c>
      <c r="W6" s="63" t="str">
        <f t="shared" si="18"/>
        <v>生存</v>
      </c>
    </row>
    <row r="7" spans="1:23" ht="13.5">
      <c r="A7" s="6">
        <v>6</v>
      </c>
      <c r="B7" s="10" t="s">
        <v>36</v>
      </c>
      <c r="C7" s="35" t="str">
        <f t="shared" si="6"/>
        <v>生存</v>
      </c>
      <c r="D7" s="36" t="str">
        <f t="shared" si="0"/>
        <v>フラワー・コールド・ノーウェアー(7th-145) 13F </v>
      </c>
      <c r="E7" s="36" t="str">
        <f t="shared" si="7"/>
        <v>13F</v>
      </c>
      <c r="F7" s="14" t="str">
        <f t="shared" si="8"/>
        <v>13</v>
      </c>
      <c r="G7" s="37">
        <f t="shared" si="9"/>
        <v>169.01</v>
      </c>
      <c r="H7" s="66">
        <f t="shared" si="10"/>
        <v>169.01006999999998</v>
      </c>
      <c r="I7" s="34" t="str">
        <f t="shared" si="11"/>
        <v>フラワー・コールド・ノーウェアー(7th-145)  </v>
      </c>
      <c r="J7" s="34">
        <f t="shared" si="12"/>
        <v>1</v>
      </c>
      <c r="K7" s="8">
        <f t="shared" si="1"/>
        <v>6</v>
      </c>
      <c r="L7" s="53"/>
      <c r="M7" s="51">
        <f t="shared" si="2"/>
        <v>5.99</v>
      </c>
      <c r="N7" s="39">
        <f t="shared" si="3"/>
        <v>6</v>
      </c>
      <c r="O7" s="47">
        <v>6</v>
      </c>
      <c r="P7" s="46">
        <f t="shared" si="13"/>
        <v>6</v>
      </c>
      <c r="Q7" s="46">
        <f t="shared" si="4"/>
        <v>6</v>
      </c>
      <c r="R7" s="46">
        <f t="shared" si="14"/>
        <v>6</v>
      </c>
      <c r="S7" s="46">
        <f t="shared" si="15"/>
        <v>6</v>
      </c>
      <c r="T7" s="46">
        <f t="shared" si="16"/>
        <v>6</v>
      </c>
      <c r="U7" s="40" t="str">
        <f t="shared" si="17"/>
        <v>フラワー・コールド・ノーウェアー(7th-145)  </v>
      </c>
      <c r="V7" s="12" t="str">
        <f t="shared" si="5"/>
        <v>13F</v>
      </c>
      <c r="W7" s="63" t="str">
        <f t="shared" si="18"/>
        <v>生存</v>
      </c>
    </row>
    <row r="8" spans="1:23" ht="13.5">
      <c r="A8" s="6">
        <v>7</v>
      </c>
      <c r="B8" s="10" t="s">
        <v>37</v>
      </c>
      <c r="C8" s="35" t="str">
        <f t="shared" si="6"/>
        <v>死亡</v>
      </c>
      <c r="D8" s="36" t="str">
        <f t="shared" si="0"/>
        <v>POW[6th-500] 9F </v>
      </c>
      <c r="E8" s="36" t="str">
        <f t="shared" si="7"/>
        <v>9F</v>
      </c>
      <c r="F8" s="14" t="str">
        <f t="shared" si="8"/>
        <v>9</v>
      </c>
      <c r="G8" s="37">
        <f t="shared" si="9"/>
        <v>81</v>
      </c>
      <c r="H8" s="66">
        <f t="shared" si="10"/>
        <v>81.00008</v>
      </c>
      <c r="I8" s="34" t="str">
        <f t="shared" si="11"/>
        <v>POW[6th-500]  </v>
      </c>
      <c r="J8" s="34">
        <f t="shared" si="12"/>
        <v>1</v>
      </c>
      <c r="K8" s="8">
        <f t="shared" si="1"/>
        <v>7</v>
      </c>
      <c r="L8" s="53"/>
      <c r="M8" s="51">
        <f t="shared" si="2"/>
        <v>7</v>
      </c>
      <c r="N8" s="39">
        <f t="shared" si="3"/>
        <v>7</v>
      </c>
      <c r="O8" s="47">
        <v>7</v>
      </c>
      <c r="P8" s="46">
        <f t="shared" si="13"/>
        <v>7</v>
      </c>
      <c r="Q8" s="46">
        <f t="shared" si="4"/>
        <v>7</v>
      </c>
      <c r="R8" s="46">
        <f t="shared" si="14"/>
        <v>7</v>
      </c>
      <c r="S8" s="46">
        <f t="shared" si="15"/>
        <v>7</v>
      </c>
      <c r="T8" s="46">
        <f t="shared" si="16"/>
        <v>7</v>
      </c>
      <c r="U8" s="40" t="str">
        <f t="shared" si="17"/>
        <v>POW[6th-500]  </v>
      </c>
      <c r="V8" s="12" t="str">
        <f t="shared" si="5"/>
        <v>9F</v>
      </c>
      <c r="W8" s="63" t="str">
        <f t="shared" si="18"/>
        <v>死亡</v>
      </c>
    </row>
    <row r="9" spans="1:23" ht="13.5">
      <c r="A9" s="6">
        <v>8</v>
      </c>
      <c r="B9" s="10"/>
      <c r="C9" s="35">
        <f t="shared" si="6"/>
      </c>
      <c r="D9" s="36">
        <f t="shared" si="0"/>
      </c>
      <c r="E9" s="36">
        <f t="shared" si="7"/>
      </c>
      <c r="F9" s="14">
        <f t="shared" si="8"/>
      </c>
      <c r="G9" s="37">
        <f t="shared" si="9"/>
      </c>
      <c r="H9" s="66">
        <f t="shared" si="10"/>
      </c>
      <c r="I9" s="34">
        <f t="shared" si="11"/>
      </c>
      <c r="J9" s="34">
        <f t="shared" si="12"/>
      </c>
      <c r="K9" s="8">
        <f t="shared" si="1"/>
      </c>
      <c r="L9" s="53"/>
      <c r="M9" s="51">
        <f t="shared" si="2"/>
      </c>
      <c r="N9" s="39">
        <f t="shared" si="3"/>
      </c>
      <c r="O9" s="47">
        <v>8</v>
      </c>
      <c r="P9" s="46">
        <f t="shared" si="13"/>
      </c>
      <c r="Q9" s="46">
        <f t="shared" si="4"/>
      </c>
      <c r="R9" s="46">
        <f t="shared" si="14"/>
      </c>
      <c r="S9" s="46">
        <f t="shared" si="15"/>
      </c>
      <c r="T9" s="46">
        <f t="shared" si="16"/>
      </c>
      <c r="U9" s="40">
        <f t="shared" si="17"/>
      </c>
      <c r="V9" s="12">
        <f aca="true" t="shared" si="19" ref="V9:V31">E9</f>
      </c>
      <c r="W9" s="63">
        <f t="shared" si="18"/>
      </c>
    </row>
    <row r="10" spans="1:23" ht="13.5">
      <c r="A10" s="6">
        <v>9</v>
      </c>
      <c r="B10" s="10"/>
      <c r="C10" s="35">
        <f t="shared" si="6"/>
      </c>
      <c r="D10" s="36">
        <f t="shared" si="0"/>
      </c>
      <c r="E10" s="36">
        <f t="shared" si="7"/>
      </c>
      <c r="F10" s="14">
        <f t="shared" si="8"/>
      </c>
      <c r="G10" s="37">
        <f t="shared" si="9"/>
      </c>
      <c r="H10" s="66">
        <f t="shared" si="10"/>
      </c>
      <c r="I10" s="34">
        <f t="shared" si="11"/>
      </c>
      <c r="J10" s="34">
        <f t="shared" si="12"/>
      </c>
      <c r="K10" s="8">
        <f t="shared" si="1"/>
      </c>
      <c r="L10" s="53"/>
      <c r="M10" s="51">
        <f t="shared" si="2"/>
      </c>
      <c r="N10" s="39">
        <f t="shared" si="3"/>
      </c>
      <c r="O10" s="47">
        <v>9</v>
      </c>
      <c r="P10" s="46">
        <f t="shared" si="13"/>
      </c>
      <c r="Q10" s="46">
        <f t="shared" si="4"/>
      </c>
      <c r="R10" s="46">
        <f t="shared" si="14"/>
      </c>
      <c r="S10" s="46">
        <f t="shared" si="15"/>
      </c>
      <c r="T10" s="46">
        <f t="shared" si="16"/>
      </c>
      <c r="U10" s="40">
        <f t="shared" si="17"/>
      </c>
      <c r="V10" s="12">
        <f t="shared" si="19"/>
      </c>
      <c r="W10" s="63">
        <f t="shared" si="18"/>
      </c>
    </row>
    <row r="11" spans="1:23" ht="13.5">
      <c r="A11" s="6">
        <v>10</v>
      </c>
      <c r="B11" s="10"/>
      <c r="C11" s="35">
        <f t="shared" si="6"/>
      </c>
      <c r="D11" s="36">
        <f t="shared" si="0"/>
      </c>
      <c r="E11" s="36">
        <f t="shared" si="7"/>
      </c>
      <c r="F11" s="14">
        <f t="shared" si="8"/>
      </c>
      <c r="G11" s="37">
        <f t="shared" si="9"/>
      </c>
      <c r="H11" s="66">
        <f t="shared" si="10"/>
      </c>
      <c r="I11" s="34">
        <f t="shared" si="11"/>
      </c>
      <c r="J11" s="34">
        <f t="shared" si="12"/>
      </c>
      <c r="K11" s="8">
        <f t="shared" si="1"/>
      </c>
      <c r="L11" s="53"/>
      <c r="M11" s="51">
        <f t="shared" si="2"/>
      </c>
      <c r="N11" s="39">
        <f t="shared" si="3"/>
      </c>
      <c r="O11" s="47">
        <v>10</v>
      </c>
      <c r="P11" s="46">
        <f t="shared" si="13"/>
      </c>
      <c r="Q11" s="46">
        <f t="shared" si="4"/>
      </c>
      <c r="R11" s="46">
        <f t="shared" si="14"/>
      </c>
      <c r="S11" s="46">
        <f t="shared" si="15"/>
      </c>
      <c r="T11" s="46">
        <f t="shared" si="16"/>
      </c>
      <c r="U11" s="40">
        <f t="shared" si="17"/>
      </c>
      <c r="V11" s="12">
        <f>E11</f>
      </c>
      <c r="W11" s="63">
        <f t="shared" si="18"/>
      </c>
    </row>
    <row r="12" spans="1:23" ht="13.5">
      <c r="A12" s="6">
        <v>11</v>
      </c>
      <c r="B12" s="10"/>
      <c r="C12" s="35">
        <f t="shared" si="6"/>
      </c>
      <c r="D12" s="36">
        <f t="shared" si="0"/>
      </c>
      <c r="E12" s="36">
        <f t="shared" si="7"/>
      </c>
      <c r="F12" s="14">
        <f t="shared" si="8"/>
      </c>
      <c r="G12" s="37">
        <f t="shared" si="9"/>
      </c>
      <c r="H12" s="66">
        <f t="shared" si="10"/>
      </c>
      <c r="I12" s="34">
        <f t="shared" si="11"/>
      </c>
      <c r="J12" s="34">
        <f t="shared" si="12"/>
      </c>
      <c r="K12" s="8">
        <f t="shared" si="1"/>
      </c>
      <c r="L12" s="53"/>
      <c r="M12" s="51">
        <f t="shared" si="2"/>
      </c>
      <c r="N12" s="39">
        <f t="shared" si="3"/>
      </c>
      <c r="O12" s="47">
        <v>11</v>
      </c>
      <c r="P12" s="46">
        <f t="shared" si="13"/>
      </c>
      <c r="Q12" s="46">
        <f t="shared" si="4"/>
      </c>
      <c r="R12" s="46">
        <f t="shared" si="14"/>
      </c>
      <c r="S12" s="46">
        <f t="shared" si="15"/>
      </c>
      <c r="T12" s="46">
        <f t="shared" si="16"/>
      </c>
      <c r="U12" s="40">
        <f t="shared" si="17"/>
      </c>
      <c r="V12" s="12">
        <f t="shared" si="19"/>
      </c>
      <c r="W12" s="63">
        <f t="shared" si="18"/>
      </c>
    </row>
    <row r="13" spans="1:23" ht="13.5">
      <c r="A13" s="6">
        <v>12</v>
      </c>
      <c r="B13" s="10"/>
      <c r="C13" s="35">
        <f t="shared" si="6"/>
      </c>
      <c r="D13" s="36">
        <f t="shared" si="0"/>
      </c>
      <c r="E13" s="36">
        <f t="shared" si="7"/>
      </c>
      <c r="F13" s="14">
        <f t="shared" si="8"/>
      </c>
      <c r="G13" s="37">
        <f t="shared" si="9"/>
      </c>
      <c r="H13" s="66">
        <f t="shared" si="10"/>
      </c>
      <c r="I13" s="34">
        <f t="shared" si="11"/>
      </c>
      <c r="J13" s="34">
        <f t="shared" si="12"/>
      </c>
      <c r="K13" s="8">
        <f t="shared" si="1"/>
      </c>
      <c r="L13" s="53"/>
      <c r="M13" s="51">
        <f t="shared" si="2"/>
      </c>
      <c r="N13" s="39">
        <f t="shared" si="3"/>
      </c>
      <c r="O13" s="47">
        <v>12</v>
      </c>
      <c r="P13" s="46">
        <f t="shared" si="13"/>
      </c>
      <c r="Q13" s="46">
        <f t="shared" si="4"/>
      </c>
      <c r="R13" s="46">
        <f t="shared" si="14"/>
      </c>
      <c r="S13" s="46">
        <f t="shared" si="15"/>
      </c>
      <c r="T13" s="46">
        <f t="shared" si="16"/>
      </c>
      <c r="U13" s="40">
        <f t="shared" si="17"/>
      </c>
      <c r="V13" s="12">
        <f t="shared" si="19"/>
      </c>
      <c r="W13" s="63">
        <f t="shared" si="18"/>
      </c>
    </row>
    <row r="14" spans="1:23" ht="13.5">
      <c r="A14" s="6">
        <v>13</v>
      </c>
      <c r="B14" s="10"/>
      <c r="C14" s="35">
        <f t="shared" si="6"/>
      </c>
      <c r="D14" s="36">
        <f t="shared" si="0"/>
      </c>
      <c r="E14" s="36">
        <f t="shared" si="7"/>
      </c>
      <c r="F14" s="14">
        <f t="shared" si="8"/>
      </c>
      <c r="G14" s="37">
        <f t="shared" si="9"/>
      </c>
      <c r="H14" s="66">
        <f t="shared" si="10"/>
      </c>
      <c r="I14" s="34">
        <f t="shared" si="11"/>
      </c>
      <c r="J14" s="34">
        <f t="shared" si="12"/>
      </c>
      <c r="K14" s="8">
        <f t="shared" si="1"/>
      </c>
      <c r="L14" s="53"/>
      <c r="M14" s="51">
        <f t="shared" si="2"/>
      </c>
      <c r="N14" s="39">
        <f t="shared" si="3"/>
      </c>
      <c r="O14" s="47">
        <v>13</v>
      </c>
      <c r="P14" s="46">
        <f t="shared" si="13"/>
      </c>
      <c r="Q14" s="46">
        <f t="shared" si="4"/>
      </c>
      <c r="R14" s="46">
        <f t="shared" si="14"/>
      </c>
      <c r="S14" s="46">
        <f>IF(K14="","",MATCH(O14,$N$2:$N$31,FALSE))</f>
      </c>
      <c r="T14" s="46">
        <f t="shared" si="16"/>
      </c>
      <c r="U14" s="40">
        <f t="shared" si="17"/>
      </c>
      <c r="V14" s="12">
        <f t="shared" si="19"/>
      </c>
      <c r="W14" s="63">
        <f t="shared" si="18"/>
      </c>
    </row>
    <row r="15" spans="1:23" ht="13.5">
      <c r="A15" s="6">
        <v>14</v>
      </c>
      <c r="B15" s="10"/>
      <c r="C15" s="35">
        <f t="shared" si="6"/>
      </c>
      <c r="D15" s="36">
        <f t="shared" si="0"/>
      </c>
      <c r="E15" s="36">
        <f t="shared" si="7"/>
      </c>
      <c r="F15" s="14">
        <f t="shared" si="8"/>
      </c>
      <c r="G15" s="37">
        <f t="shared" si="9"/>
      </c>
      <c r="H15" s="66">
        <f t="shared" si="10"/>
      </c>
      <c r="I15" s="34">
        <f t="shared" si="11"/>
      </c>
      <c r="J15" s="34">
        <f t="shared" si="12"/>
      </c>
      <c r="K15" s="8">
        <f t="shared" si="1"/>
      </c>
      <c r="L15" s="53"/>
      <c r="M15" s="51">
        <f t="shared" si="2"/>
      </c>
      <c r="N15" s="39">
        <f t="shared" si="3"/>
      </c>
      <c r="O15" s="47">
        <v>14</v>
      </c>
      <c r="P15" s="46">
        <f t="shared" si="13"/>
      </c>
      <c r="Q15" s="46">
        <f t="shared" si="4"/>
      </c>
      <c r="R15" s="46">
        <f t="shared" si="14"/>
      </c>
      <c r="S15" s="46">
        <f t="shared" si="15"/>
      </c>
      <c r="T15" s="46">
        <f t="shared" si="16"/>
      </c>
      <c r="U15" s="40">
        <f t="shared" si="17"/>
      </c>
      <c r="V15" s="12">
        <f t="shared" si="19"/>
      </c>
      <c r="W15" s="63">
        <f t="shared" si="18"/>
      </c>
    </row>
    <row r="16" spans="1:23" ht="13.5">
      <c r="A16" s="6">
        <v>15</v>
      </c>
      <c r="B16" s="10"/>
      <c r="C16" s="35">
        <f t="shared" si="6"/>
      </c>
      <c r="D16" s="36">
        <f t="shared" si="0"/>
      </c>
      <c r="E16" s="36">
        <f t="shared" si="7"/>
      </c>
      <c r="F16" s="8">
        <f t="shared" si="8"/>
      </c>
      <c r="G16" s="37">
        <f t="shared" si="9"/>
      </c>
      <c r="H16" s="66">
        <f t="shared" si="10"/>
      </c>
      <c r="I16" s="34">
        <f t="shared" si="11"/>
      </c>
      <c r="J16" s="34">
        <f t="shared" si="12"/>
      </c>
      <c r="K16" s="8">
        <f t="shared" si="1"/>
      </c>
      <c r="L16" s="53"/>
      <c r="M16" s="51">
        <f t="shared" si="2"/>
      </c>
      <c r="N16" s="39">
        <f t="shared" si="3"/>
      </c>
      <c r="O16" s="47">
        <v>15</v>
      </c>
      <c r="P16" s="46">
        <f t="shared" si="13"/>
      </c>
      <c r="Q16" s="46">
        <f t="shared" si="4"/>
      </c>
      <c r="R16" s="46">
        <f t="shared" si="14"/>
      </c>
      <c r="S16" s="46">
        <f>IF(K16="","",MATCH(O16,$N$2:$N$31,FALSE))</f>
      </c>
      <c r="T16" s="46">
        <f t="shared" si="16"/>
      </c>
      <c r="U16" s="40">
        <f t="shared" si="17"/>
      </c>
      <c r="V16" s="12">
        <f t="shared" si="19"/>
      </c>
      <c r="W16" s="63">
        <f t="shared" si="18"/>
      </c>
    </row>
    <row r="17" spans="1:23" ht="13.5">
      <c r="A17" s="6">
        <v>16</v>
      </c>
      <c r="B17" s="10"/>
      <c r="C17" s="35">
        <f t="shared" si="6"/>
      </c>
      <c r="D17" s="36">
        <f t="shared" si="0"/>
      </c>
      <c r="E17" s="36">
        <f t="shared" si="7"/>
      </c>
      <c r="F17" s="8">
        <f t="shared" si="8"/>
      </c>
      <c r="G17" s="37">
        <f t="shared" si="9"/>
      </c>
      <c r="H17" s="66">
        <f t="shared" si="10"/>
      </c>
      <c r="I17" s="34">
        <f t="shared" si="11"/>
      </c>
      <c r="J17" s="34">
        <f t="shared" si="12"/>
      </c>
      <c r="K17" s="8">
        <f t="shared" si="1"/>
      </c>
      <c r="L17" s="53"/>
      <c r="M17" s="51">
        <f t="shared" si="2"/>
      </c>
      <c r="N17" s="39">
        <f t="shared" si="3"/>
      </c>
      <c r="O17" s="47">
        <v>16</v>
      </c>
      <c r="P17" s="46">
        <f t="shared" si="13"/>
      </c>
      <c r="Q17" s="46">
        <f t="shared" si="4"/>
      </c>
      <c r="R17" s="46">
        <f t="shared" si="14"/>
      </c>
      <c r="S17" s="46">
        <f t="shared" si="15"/>
      </c>
      <c r="T17" s="46">
        <f t="shared" si="16"/>
      </c>
      <c r="U17" s="40">
        <f t="shared" si="17"/>
      </c>
      <c r="V17" s="12">
        <f t="shared" si="19"/>
      </c>
      <c r="W17" s="63">
        <f t="shared" si="18"/>
      </c>
    </row>
    <row r="18" spans="1:23" ht="13.5">
      <c r="A18" s="6">
        <v>17</v>
      </c>
      <c r="B18" s="10"/>
      <c r="C18" s="35">
        <f t="shared" si="6"/>
      </c>
      <c r="D18" s="36">
        <f t="shared" si="0"/>
      </c>
      <c r="E18" s="36">
        <f t="shared" si="7"/>
      </c>
      <c r="F18" s="8">
        <f t="shared" si="8"/>
      </c>
      <c r="G18" s="37">
        <f t="shared" si="9"/>
      </c>
      <c r="H18" s="66">
        <f t="shared" si="10"/>
      </c>
      <c r="I18" s="34">
        <f t="shared" si="11"/>
      </c>
      <c r="J18" s="34">
        <f t="shared" si="12"/>
      </c>
      <c r="K18" s="8">
        <f t="shared" si="1"/>
      </c>
      <c r="L18" s="53"/>
      <c r="M18" s="51">
        <f t="shared" si="2"/>
      </c>
      <c r="N18" s="39">
        <f t="shared" si="3"/>
      </c>
      <c r="O18" s="47">
        <v>17</v>
      </c>
      <c r="P18" s="46">
        <f t="shared" si="13"/>
      </c>
      <c r="Q18" s="46">
        <f t="shared" si="4"/>
      </c>
      <c r="R18" s="46">
        <f t="shared" si="14"/>
      </c>
      <c r="S18" s="46">
        <f t="shared" si="15"/>
      </c>
      <c r="T18" s="46">
        <f t="shared" si="16"/>
      </c>
      <c r="U18" s="40">
        <f t="shared" si="17"/>
      </c>
      <c r="V18" s="12">
        <f t="shared" si="19"/>
      </c>
      <c r="W18" s="63">
        <f t="shared" si="18"/>
      </c>
    </row>
    <row r="19" spans="1:23" ht="13.5">
      <c r="A19" s="6">
        <v>18</v>
      </c>
      <c r="B19" s="10"/>
      <c r="C19" s="35">
        <f t="shared" si="6"/>
      </c>
      <c r="D19" s="36">
        <f t="shared" si="0"/>
      </c>
      <c r="E19" s="36">
        <f t="shared" si="7"/>
      </c>
      <c r="F19" s="8">
        <f t="shared" si="8"/>
      </c>
      <c r="G19" s="37">
        <f t="shared" si="9"/>
      </c>
      <c r="H19" s="66">
        <f t="shared" si="10"/>
      </c>
      <c r="I19" s="34">
        <f t="shared" si="11"/>
      </c>
      <c r="J19" s="34">
        <f t="shared" si="12"/>
      </c>
      <c r="K19" s="8">
        <f t="shared" si="1"/>
      </c>
      <c r="L19" s="53"/>
      <c r="M19" s="51">
        <f t="shared" si="2"/>
      </c>
      <c r="N19" s="39">
        <f t="shared" si="3"/>
      </c>
      <c r="O19" s="47">
        <v>18</v>
      </c>
      <c r="P19" s="46">
        <f t="shared" si="13"/>
      </c>
      <c r="Q19" s="46">
        <f t="shared" si="4"/>
      </c>
      <c r="R19" s="46">
        <f t="shared" si="14"/>
      </c>
      <c r="S19" s="46">
        <f t="shared" si="15"/>
      </c>
      <c r="T19" s="46">
        <f t="shared" si="16"/>
      </c>
      <c r="U19" s="40">
        <f t="shared" si="17"/>
      </c>
      <c r="V19" s="12">
        <f t="shared" si="19"/>
      </c>
      <c r="W19" s="63">
        <f t="shared" si="18"/>
      </c>
    </row>
    <row r="20" spans="1:23" ht="13.5">
      <c r="A20" s="6">
        <v>19</v>
      </c>
      <c r="B20" s="10"/>
      <c r="C20" s="35">
        <f t="shared" si="6"/>
      </c>
      <c r="D20" s="36">
        <f t="shared" si="0"/>
      </c>
      <c r="E20" s="36">
        <f t="shared" si="7"/>
      </c>
      <c r="F20" s="8">
        <f t="shared" si="8"/>
      </c>
      <c r="G20" s="37">
        <f t="shared" si="9"/>
      </c>
      <c r="H20" s="66">
        <f t="shared" si="10"/>
      </c>
      <c r="I20" s="34">
        <f t="shared" si="11"/>
      </c>
      <c r="J20" s="34">
        <f t="shared" si="12"/>
      </c>
      <c r="K20" s="8">
        <f t="shared" si="1"/>
      </c>
      <c r="L20" s="53"/>
      <c r="M20" s="51">
        <f t="shared" si="2"/>
      </c>
      <c r="N20" s="39">
        <f t="shared" si="3"/>
      </c>
      <c r="O20" s="47">
        <v>19</v>
      </c>
      <c r="P20" s="46">
        <f t="shared" si="13"/>
      </c>
      <c r="Q20" s="46">
        <f t="shared" si="4"/>
      </c>
      <c r="R20" s="46">
        <f t="shared" si="14"/>
      </c>
      <c r="S20" s="46">
        <f t="shared" si="15"/>
      </c>
      <c r="T20" s="46">
        <f t="shared" si="16"/>
      </c>
      <c r="U20" s="40">
        <f t="shared" si="17"/>
      </c>
      <c r="V20" s="12">
        <f t="shared" si="19"/>
      </c>
      <c r="W20" s="63">
        <f t="shared" si="18"/>
      </c>
    </row>
    <row r="21" spans="1:23" ht="13.5">
      <c r="A21" s="6">
        <v>20</v>
      </c>
      <c r="B21" s="10"/>
      <c r="C21" s="35">
        <f t="shared" si="6"/>
      </c>
      <c r="D21" s="36">
        <f t="shared" si="0"/>
      </c>
      <c r="E21" s="36">
        <f t="shared" si="7"/>
      </c>
      <c r="F21" s="8">
        <f t="shared" si="8"/>
      </c>
      <c r="G21" s="37">
        <f t="shared" si="9"/>
      </c>
      <c r="H21" s="66">
        <f t="shared" si="10"/>
      </c>
      <c r="I21" s="34">
        <f t="shared" si="11"/>
      </c>
      <c r="J21" s="34">
        <f t="shared" si="12"/>
      </c>
      <c r="K21" s="8">
        <f t="shared" si="1"/>
      </c>
      <c r="L21" s="53"/>
      <c r="M21" s="51">
        <f t="shared" si="2"/>
      </c>
      <c r="N21" s="39">
        <f t="shared" si="3"/>
      </c>
      <c r="O21" s="47">
        <v>20</v>
      </c>
      <c r="P21" s="46">
        <f t="shared" si="13"/>
      </c>
      <c r="Q21" s="46">
        <f t="shared" si="4"/>
      </c>
      <c r="R21" s="46">
        <f t="shared" si="14"/>
      </c>
      <c r="S21" s="46">
        <f t="shared" si="15"/>
      </c>
      <c r="T21" s="46">
        <f t="shared" si="16"/>
      </c>
      <c r="U21" s="40">
        <f t="shared" si="17"/>
      </c>
      <c r="V21" s="12">
        <f t="shared" si="19"/>
      </c>
      <c r="W21" s="63">
        <f t="shared" si="18"/>
      </c>
    </row>
    <row r="22" spans="1:23" ht="13.5">
      <c r="A22" s="6">
        <v>21</v>
      </c>
      <c r="B22" s="10"/>
      <c r="C22" s="35">
        <f t="shared" si="6"/>
      </c>
      <c r="D22" s="36">
        <f t="shared" si="0"/>
      </c>
      <c r="E22" s="36">
        <f t="shared" si="7"/>
      </c>
      <c r="F22" s="8">
        <f t="shared" si="8"/>
      </c>
      <c r="G22" s="37">
        <f t="shared" si="9"/>
      </c>
      <c r="H22" s="66">
        <f t="shared" si="10"/>
      </c>
      <c r="I22" s="34">
        <f t="shared" si="11"/>
      </c>
      <c r="J22" s="34">
        <f t="shared" si="12"/>
      </c>
      <c r="K22" s="8">
        <f t="shared" si="1"/>
      </c>
      <c r="L22" s="53"/>
      <c r="M22" s="51">
        <f t="shared" si="2"/>
      </c>
      <c r="N22" s="39">
        <f t="shared" si="3"/>
      </c>
      <c r="O22" s="47">
        <v>21</v>
      </c>
      <c r="P22" s="46">
        <f t="shared" si="13"/>
      </c>
      <c r="Q22" s="46">
        <f t="shared" si="4"/>
      </c>
      <c r="R22" s="46">
        <f t="shared" si="14"/>
      </c>
      <c r="S22" s="46">
        <f t="shared" si="15"/>
      </c>
      <c r="T22" s="46">
        <f t="shared" si="16"/>
      </c>
      <c r="U22" s="40">
        <f t="shared" si="17"/>
      </c>
      <c r="V22" s="12">
        <f t="shared" si="19"/>
      </c>
      <c r="W22" s="63">
        <f t="shared" si="18"/>
      </c>
    </row>
    <row r="23" spans="1:23" ht="13.5">
      <c r="A23" s="6">
        <v>22</v>
      </c>
      <c r="B23" s="10"/>
      <c r="C23" s="35">
        <f t="shared" si="6"/>
      </c>
      <c r="D23" s="36">
        <f t="shared" si="0"/>
      </c>
      <c r="E23" s="36">
        <f t="shared" si="7"/>
      </c>
      <c r="F23" s="8">
        <f t="shared" si="8"/>
      </c>
      <c r="G23" s="37">
        <f t="shared" si="9"/>
      </c>
      <c r="H23" s="66">
        <f t="shared" si="10"/>
      </c>
      <c r="I23" s="34">
        <f t="shared" si="11"/>
      </c>
      <c r="J23" s="34">
        <f t="shared" si="12"/>
      </c>
      <c r="K23" s="8">
        <f t="shared" si="1"/>
      </c>
      <c r="L23" s="53"/>
      <c r="M23" s="51">
        <f t="shared" si="2"/>
      </c>
      <c r="N23" s="39">
        <f t="shared" si="3"/>
      </c>
      <c r="O23" s="47">
        <v>22</v>
      </c>
      <c r="P23" s="46">
        <f t="shared" si="13"/>
      </c>
      <c r="Q23" s="46">
        <f t="shared" si="4"/>
      </c>
      <c r="R23" s="46">
        <f t="shared" si="14"/>
      </c>
      <c r="S23" s="46">
        <f t="shared" si="15"/>
      </c>
      <c r="T23" s="46">
        <f t="shared" si="16"/>
      </c>
      <c r="U23" s="40">
        <f t="shared" si="17"/>
      </c>
      <c r="V23" s="12">
        <f t="shared" si="19"/>
      </c>
      <c r="W23" s="63">
        <f t="shared" si="18"/>
      </c>
    </row>
    <row r="24" spans="1:23" ht="13.5">
      <c r="A24" s="6">
        <v>23</v>
      </c>
      <c r="B24" s="10"/>
      <c r="C24" s="35">
        <f t="shared" si="6"/>
      </c>
      <c r="D24" s="36">
        <f t="shared" si="0"/>
      </c>
      <c r="E24" s="36">
        <f t="shared" si="7"/>
      </c>
      <c r="F24" s="8">
        <f t="shared" si="8"/>
      </c>
      <c r="G24" s="37">
        <f t="shared" si="9"/>
      </c>
      <c r="H24" s="66">
        <f t="shared" si="10"/>
      </c>
      <c r="I24" s="34">
        <f t="shared" si="11"/>
      </c>
      <c r="J24" s="34">
        <f t="shared" si="12"/>
      </c>
      <c r="K24" s="8">
        <f t="shared" si="1"/>
      </c>
      <c r="L24" s="53"/>
      <c r="M24" s="51">
        <f t="shared" si="2"/>
      </c>
      <c r="N24" s="39">
        <f t="shared" si="3"/>
      </c>
      <c r="O24" s="47">
        <v>23</v>
      </c>
      <c r="P24" s="46">
        <f t="shared" si="13"/>
      </c>
      <c r="Q24" s="46">
        <f t="shared" si="4"/>
      </c>
      <c r="R24" s="46">
        <f t="shared" si="14"/>
      </c>
      <c r="S24" s="46">
        <f t="shared" si="15"/>
      </c>
      <c r="T24" s="46">
        <f t="shared" si="16"/>
      </c>
      <c r="U24" s="40">
        <f t="shared" si="17"/>
      </c>
      <c r="V24" s="12">
        <f t="shared" si="19"/>
      </c>
      <c r="W24" s="63">
        <f t="shared" si="18"/>
      </c>
    </row>
    <row r="25" spans="1:23" ht="13.5">
      <c r="A25" s="6">
        <v>24</v>
      </c>
      <c r="B25" s="10"/>
      <c r="C25" s="35">
        <f t="shared" si="6"/>
      </c>
      <c r="D25" s="36">
        <f t="shared" si="0"/>
      </c>
      <c r="E25" s="36">
        <f t="shared" si="7"/>
      </c>
      <c r="F25" s="8">
        <f t="shared" si="8"/>
      </c>
      <c r="G25" s="37">
        <f t="shared" si="9"/>
      </c>
      <c r="H25" s="66">
        <f t="shared" si="10"/>
      </c>
      <c r="I25" s="34">
        <f t="shared" si="11"/>
      </c>
      <c r="J25" s="34">
        <f t="shared" si="12"/>
      </c>
      <c r="K25" s="8">
        <f t="shared" si="1"/>
      </c>
      <c r="L25" s="53"/>
      <c r="M25" s="51">
        <f t="shared" si="2"/>
      </c>
      <c r="N25" s="39">
        <f t="shared" si="3"/>
      </c>
      <c r="O25" s="47">
        <v>24</v>
      </c>
      <c r="P25" s="46">
        <f t="shared" si="13"/>
      </c>
      <c r="Q25" s="46">
        <f t="shared" si="4"/>
      </c>
      <c r="R25" s="46">
        <f t="shared" si="14"/>
      </c>
      <c r="S25" s="46">
        <f t="shared" si="15"/>
      </c>
      <c r="T25" s="46">
        <f t="shared" si="16"/>
      </c>
      <c r="U25" s="40">
        <f t="shared" si="17"/>
      </c>
      <c r="V25" s="12">
        <f t="shared" si="19"/>
      </c>
      <c r="W25" s="63">
        <f t="shared" si="18"/>
      </c>
    </row>
    <row r="26" spans="1:23" ht="13.5">
      <c r="A26" s="6">
        <v>25</v>
      </c>
      <c r="B26" s="10"/>
      <c r="C26" s="35">
        <f t="shared" si="6"/>
      </c>
      <c r="D26" s="36">
        <f t="shared" si="0"/>
      </c>
      <c r="E26" s="36">
        <f t="shared" si="7"/>
      </c>
      <c r="F26" s="8">
        <f t="shared" si="8"/>
      </c>
      <c r="G26" s="37">
        <f t="shared" si="9"/>
      </c>
      <c r="H26" s="66">
        <f t="shared" si="10"/>
      </c>
      <c r="I26" s="34">
        <f t="shared" si="11"/>
      </c>
      <c r="J26" s="34">
        <f t="shared" si="12"/>
      </c>
      <c r="K26" s="8">
        <f t="shared" si="1"/>
      </c>
      <c r="L26" s="53"/>
      <c r="M26" s="51">
        <f t="shared" si="2"/>
      </c>
      <c r="N26" s="39">
        <f t="shared" si="3"/>
      </c>
      <c r="O26" s="47">
        <v>25</v>
      </c>
      <c r="P26" s="46">
        <f t="shared" si="13"/>
      </c>
      <c r="Q26" s="46">
        <f t="shared" si="4"/>
      </c>
      <c r="R26" s="46">
        <f t="shared" si="14"/>
      </c>
      <c r="S26" s="46">
        <f t="shared" si="15"/>
      </c>
      <c r="T26" s="46">
        <f t="shared" si="16"/>
      </c>
      <c r="U26" s="40">
        <f t="shared" si="17"/>
      </c>
      <c r="V26" s="12">
        <f t="shared" si="19"/>
      </c>
      <c r="W26" s="63">
        <f t="shared" si="18"/>
      </c>
    </row>
    <row r="27" spans="1:24" ht="13.5">
      <c r="A27" s="6">
        <v>26</v>
      </c>
      <c r="B27" s="10"/>
      <c r="C27" s="35">
        <f t="shared" si="6"/>
      </c>
      <c r="D27" s="36">
        <f t="shared" si="0"/>
      </c>
      <c r="E27" s="36">
        <f t="shared" si="7"/>
      </c>
      <c r="F27" s="8">
        <f t="shared" si="8"/>
      </c>
      <c r="G27" s="37">
        <f t="shared" si="9"/>
      </c>
      <c r="H27" s="66">
        <f t="shared" si="10"/>
      </c>
      <c r="I27" s="34">
        <f t="shared" si="11"/>
      </c>
      <c r="J27" s="34">
        <f t="shared" si="12"/>
      </c>
      <c r="K27" s="8">
        <f t="shared" si="1"/>
      </c>
      <c r="L27" s="53"/>
      <c r="M27" s="51">
        <f t="shared" si="2"/>
      </c>
      <c r="N27" s="39">
        <f t="shared" si="3"/>
      </c>
      <c r="O27" s="47">
        <v>26</v>
      </c>
      <c r="P27" s="46">
        <f t="shared" si="13"/>
      </c>
      <c r="Q27" s="46">
        <f t="shared" si="4"/>
      </c>
      <c r="R27" s="46">
        <f t="shared" si="14"/>
      </c>
      <c r="S27" s="46">
        <f t="shared" si="15"/>
      </c>
      <c r="T27" s="46">
        <f t="shared" si="16"/>
      </c>
      <c r="U27" s="40">
        <f t="shared" si="17"/>
      </c>
      <c r="V27" s="12">
        <f t="shared" si="19"/>
      </c>
      <c r="W27" s="63">
        <f t="shared" si="18"/>
      </c>
      <c r="X27" s="2"/>
    </row>
    <row r="28" spans="1:24" ht="13.5">
      <c r="A28" s="6">
        <v>27</v>
      </c>
      <c r="B28" s="10"/>
      <c r="C28" s="35">
        <f t="shared" si="6"/>
      </c>
      <c r="D28" s="36">
        <f t="shared" si="0"/>
      </c>
      <c r="E28" s="36">
        <f t="shared" si="7"/>
      </c>
      <c r="F28" s="8">
        <f t="shared" si="8"/>
      </c>
      <c r="G28" s="37">
        <f t="shared" si="9"/>
      </c>
      <c r="H28" s="66">
        <f t="shared" si="10"/>
      </c>
      <c r="I28" s="34">
        <f t="shared" si="11"/>
      </c>
      <c r="J28" s="34">
        <f t="shared" si="12"/>
      </c>
      <c r="K28" s="8">
        <f t="shared" si="1"/>
      </c>
      <c r="L28" s="53"/>
      <c r="M28" s="51">
        <f t="shared" si="2"/>
      </c>
      <c r="N28" s="39">
        <f t="shared" si="3"/>
      </c>
      <c r="O28" s="47">
        <v>27</v>
      </c>
      <c r="P28" s="46">
        <f t="shared" si="13"/>
      </c>
      <c r="Q28" s="46">
        <f t="shared" si="4"/>
      </c>
      <c r="R28" s="46">
        <f t="shared" si="14"/>
      </c>
      <c r="S28" s="46">
        <f t="shared" si="15"/>
      </c>
      <c r="T28" s="46">
        <f t="shared" si="16"/>
      </c>
      <c r="U28" s="40">
        <f t="shared" si="17"/>
      </c>
      <c r="V28" s="12">
        <f t="shared" si="19"/>
      </c>
      <c r="W28" s="63">
        <f t="shared" si="18"/>
      </c>
      <c r="X28" s="2"/>
    </row>
    <row r="29" spans="1:23" ht="13.5">
      <c r="A29" s="6">
        <v>28</v>
      </c>
      <c r="B29" s="10"/>
      <c r="C29" s="35">
        <f t="shared" si="6"/>
      </c>
      <c r="D29" s="36">
        <f t="shared" si="0"/>
      </c>
      <c r="E29" s="36">
        <f t="shared" si="7"/>
      </c>
      <c r="F29" s="8">
        <f t="shared" si="8"/>
      </c>
      <c r="G29" s="37">
        <f t="shared" si="9"/>
      </c>
      <c r="H29" s="66">
        <f t="shared" si="10"/>
      </c>
      <c r="I29" s="34">
        <f t="shared" si="11"/>
      </c>
      <c r="J29" s="34">
        <f t="shared" si="12"/>
      </c>
      <c r="K29" s="8">
        <f t="shared" si="1"/>
      </c>
      <c r="L29" s="53"/>
      <c r="M29" s="51">
        <f t="shared" si="2"/>
      </c>
      <c r="N29" s="39">
        <f t="shared" si="3"/>
      </c>
      <c r="O29" s="47">
        <v>28</v>
      </c>
      <c r="P29" s="46">
        <f t="shared" si="13"/>
      </c>
      <c r="Q29" s="46">
        <f t="shared" si="4"/>
      </c>
      <c r="R29" s="46">
        <f t="shared" si="14"/>
      </c>
      <c r="S29" s="46">
        <f t="shared" si="15"/>
      </c>
      <c r="T29" s="46">
        <f t="shared" si="16"/>
      </c>
      <c r="U29" s="40">
        <f t="shared" si="17"/>
      </c>
      <c r="V29" s="12">
        <f t="shared" si="19"/>
      </c>
      <c r="W29" s="63">
        <f t="shared" si="18"/>
      </c>
    </row>
    <row r="30" spans="1:23" ht="13.5">
      <c r="A30" s="6">
        <v>29</v>
      </c>
      <c r="B30" s="10"/>
      <c r="C30" s="35">
        <f t="shared" si="6"/>
      </c>
      <c r="D30" s="36">
        <f t="shared" si="0"/>
      </c>
      <c r="E30" s="36">
        <f t="shared" si="7"/>
      </c>
      <c r="F30" s="8">
        <f t="shared" si="8"/>
      </c>
      <c r="G30" s="37">
        <f t="shared" si="9"/>
      </c>
      <c r="H30" s="66">
        <f t="shared" si="10"/>
      </c>
      <c r="I30" s="34">
        <f t="shared" si="11"/>
      </c>
      <c r="J30" s="34">
        <f t="shared" si="12"/>
      </c>
      <c r="K30" s="8">
        <f t="shared" si="1"/>
      </c>
      <c r="L30" s="53"/>
      <c r="M30" s="51">
        <f t="shared" si="2"/>
      </c>
      <c r="N30" s="39">
        <f t="shared" si="3"/>
      </c>
      <c r="O30" s="47">
        <v>29</v>
      </c>
      <c r="P30" s="46">
        <f t="shared" si="13"/>
      </c>
      <c r="Q30" s="46">
        <f t="shared" si="4"/>
      </c>
      <c r="R30" s="46">
        <f t="shared" si="14"/>
      </c>
      <c r="S30" s="46">
        <f t="shared" si="15"/>
      </c>
      <c r="T30" s="46">
        <f t="shared" si="16"/>
      </c>
      <c r="U30" s="40">
        <f t="shared" si="17"/>
      </c>
      <c r="V30" s="12">
        <f t="shared" si="19"/>
      </c>
      <c r="W30" s="63">
        <f t="shared" si="18"/>
      </c>
    </row>
    <row r="31" spans="1:24" ht="14.25" thickBot="1">
      <c r="A31" s="7">
        <v>30</v>
      </c>
      <c r="B31" s="11"/>
      <c r="C31" s="35">
        <f t="shared" si="6"/>
      </c>
      <c r="D31" s="36">
        <f t="shared" si="0"/>
      </c>
      <c r="E31" s="36">
        <f t="shared" si="7"/>
      </c>
      <c r="F31" s="8">
        <f t="shared" si="8"/>
      </c>
      <c r="G31" s="37">
        <f t="shared" si="9"/>
      </c>
      <c r="H31" s="66">
        <f t="shared" si="10"/>
      </c>
      <c r="I31" s="34">
        <f t="shared" si="11"/>
      </c>
      <c r="J31" s="34">
        <f t="shared" si="12"/>
      </c>
      <c r="K31" s="8">
        <f t="shared" si="1"/>
      </c>
      <c r="L31" s="54"/>
      <c r="M31" s="51">
        <f t="shared" si="2"/>
      </c>
      <c r="N31" s="39">
        <f t="shared" si="3"/>
      </c>
      <c r="O31" s="47">
        <v>30</v>
      </c>
      <c r="P31" s="46">
        <f t="shared" si="13"/>
      </c>
      <c r="Q31" s="46">
        <f t="shared" si="4"/>
      </c>
      <c r="R31" s="46">
        <f t="shared" si="14"/>
      </c>
      <c r="S31" s="46">
        <f t="shared" si="15"/>
      </c>
      <c r="T31" s="46">
        <f t="shared" si="16"/>
      </c>
      <c r="U31" s="40">
        <f t="shared" si="17"/>
      </c>
      <c r="V31" s="12">
        <f t="shared" si="19"/>
      </c>
      <c r="W31" s="63">
        <f t="shared" si="18"/>
      </c>
      <c r="X31" s="60"/>
    </row>
    <row r="32" spans="1:30" ht="14.25" thickBot="1">
      <c r="A32" s="69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70"/>
      <c r="M32" s="44"/>
      <c r="N32" s="65"/>
      <c r="O32" s="44"/>
      <c r="P32" s="44"/>
      <c r="Q32" s="44"/>
      <c r="R32" s="44"/>
      <c r="S32" s="44"/>
      <c r="T32" s="44"/>
      <c r="U32" s="31"/>
      <c r="V32" s="29"/>
      <c r="W32" s="64"/>
      <c r="X32" s="21"/>
      <c r="Z32" s="3" t="s">
        <v>3</v>
      </c>
      <c r="AA32" s="24"/>
      <c r="AB32" s="15" t="s">
        <v>2</v>
      </c>
      <c r="AC32" s="15" t="s">
        <v>1</v>
      </c>
      <c r="AD32" s="56" t="s">
        <v>0</v>
      </c>
    </row>
    <row r="33" spans="1:30" ht="13.5">
      <c r="A33" s="19"/>
      <c r="B33" s="20"/>
      <c r="C33" s="16"/>
      <c r="D33" s="16"/>
      <c r="E33" s="16"/>
      <c r="F33" s="17"/>
      <c r="G33" s="17"/>
      <c r="H33" s="17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8"/>
      <c r="V33" s="17"/>
      <c r="W33" s="16"/>
      <c r="X33" s="22"/>
      <c r="Z33" s="25" t="str">
        <f>IF(T2="","",T2&amp;"位")</f>
        <v>1位</v>
      </c>
      <c r="AA33" s="1"/>
      <c r="AB33" s="23" t="str">
        <f aca="true" t="shared" si="20" ref="AB33:AB62">IF($N2="","",INDEX(U$2:U$31,$S2))</f>
        <v>スロー・ローラーズ(4th-906)</v>
      </c>
      <c r="AC33" s="23" t="str">
        <f aca="true" t="shared" si="21" ref="AC33:AC62">IF($N2="","",INDEX(V$2:V$31,$S2))</f>
        <v>　32F</v>
      </c>
      <c r="AD33" s="57" t="str">
        <f aca="true" t="shared" si="22" ref="AD33:AD62">IF($N2="","",INDEX(W$2:W$31,$S2))</f>
        <v>　死亡</v>
      </c>
    </row>
    <row r="34" spans="1:30" ht="13.5">
      <c r="A34" s="19"/>
      <c r="B34" s="20"/>
      <c r="C34" s="16"/>
      <c r="D34" s="16" t="s">
        <v>30</v>
      </c>
      <c r="E34" s="55"/>
      <c r="F34" s="17"/>
      <c r="G34" s="17"/>
      <c r="H34" s="17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8"/>
      <c r="V34" s="17"/>
      <c r="W34" s="16"/>
      <c r="X34" s="19"/>
      <c r="Z34" s="25" t="str">
        <f aca="true" t="shared" si="23" ref="Z34:Z62">IF(T3="","",T3&amp;"位")</f>
        <v>2位</v>
      </c>
      <c r="AA34" s="1"/>
      <c r="AB34" s="23" t="str">
        <f t="shared" si="20"/>
        <v>7th-112  </v>
      </c>
      <c r="AC34" s="23" t="str">
        <f t="shared" si="21"/>
        <v>24F</v>
      </c>
      <c r="AD34" s="57" t="str">
        <f t="shared" si="22"/>
        <v>生存</v>
      </c>
    </row>
    <row r="35" spans="1:30" ht="13.5">
      <c r="A35" s="19"/>
      <c r="B35" s="20"/>
      <c r="D35" s="16" t="s">
        <v>31</v>
      </c>
      <c r="E35" s="16"/>
      <c r="F35" s="17"/>
      <c r="G35" s="17"/>
      <c r="H35" s="17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8"/>
      <c r="V35" s="17"/>
      <c r="W35" s="16"/>
      <c r="X35" s="19"/>
      <c r="Z35" s="25" t="str">
        <f t="shared" si="23"/>
        <v>3位</v>
      </c>
      <c r="AA35" s="1"/>
      <c r="AB35" s="23" t="str">
        <f t="shared" si="20"/>
        <v>タイ・ホー</v>
      </c>
      <c r="AC35" s="23" t="str">
        <f t="shared" si="21"/>
        <v>　20F</v>
      </c>
      <c r="AD35" s="57" t="str">
        <f t="shared" si="22"/>
        <v>　生存</v>
      </c>
    </row>
    <row r="36" spans="1:30" ht="13.5">
      <c r="A36" s="19"/>
      <c r="B36" s="20"/>
      <c r="C36" s="16"/>
      <c r="D36" s="16"/>
      <c r="E36" s="16"/>
      <c r="F36" s="17"/>
      <c r="G36" s="17"/>
      <c r="H36" s="17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8"/>
      <c r="V36" s="17"/>
      <c r="W36" s="16"/>
      <c r="X36" s="19"/>
      <c r="Z36" s="25" t="str">
        <f t="shared" si="23"/>
        <v>4位</v>
      </c>
      <c r="AA36" s="1"/>
      <c r="AB36" s="23" t="str">
        <f t="shared" si="20"/>
        <v>ざぶとん</v>
      </c>
      <c r="AC36" s="23" t="str">
        <f t="shared" si="21"/>
        <v>　18F</v>
      </c>
      <c r="AD36" s="57" t="str">
        <f t="shared" si="22"/>
        <v>　生存</v>
      </c>
    </row>
    <row r="37" spans="1:30" ht="13.5">
      <c r="A37" s="19"/>
      <c r="B37" s="20"/>
      <c r="C37" s="16"/>
      <c r="D37" s="16"/>
      <c r="E37" s="16"/>
      <c r="F37" s="17"/>
      <c r="G37" s="17"/>
      <c r="H37" s="17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8"/>
      <c r="V37" s="17"/>
      <c r="W37" s="16"/>
      <c r="X37" s="19"/>
      <c r="Z37" s="25" t="str">
        <f t="shared" si="23"/>
        <v>5位</v>
      </c>
      <c r="AA37" s="1"/>
      <c r="AB37" s="23" t="str">
        <f t="shared" si="20"/>
        <v>ケンドー・Ｋ・キバヤシ  </v>
      </c>
      <c r="AC37" s="23" t="str">
        <f t="shared" si="21"/>
        <v>17F</v>
      </c>
      <c r="AD37" s="57" t="str">
        <f t="shared" si="22"/>
        <v>生存</v>
      </c>
    </row>
    <row r="38" spans="1:30" ht="13.5">
      <c r="A38" s="19"/>
      <c r="B38" s="20"/>
      <c r="C38" s="16"/>
      <c r="D38" s="16"/>
      <c r="E38" s="16"/>
      <c r="F38" s="17"/>
      <c r="G38" s="17"/>
      <c r="H38" s="17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8"/>
      <c r="V38" s="17"/>
      <c r="W38" s="16"/>
      <c r="X38" s="19"/>
      <c r="Z38" s="25" t="str">
        <f t="shared" si="23"/>
        <v>6位</v>
      </c>
      <c r="AA38" s="1"/>
      <c r="AB38" s="23" t="str">
        <f t="shared" si="20"/>
        <v>フラワー・コールド・ノーウェアー(7th-145)  </v>
      </c>
      <c r="AC38" s="23" t="str">
        <f t="shared" si="21"/>
        <v>13F</v>
      </c>
      <c r="AD38" s="57" t="str">
        <f t="shared" si="22"/>
        <v>生存</v>
      </c>
    </row>
    <row r="39" spans="1:30" ht="13.5">
      <c r="A39" s="19"/>
      <c r="B39" s="20"/>
      <c r="C39" s="16"/>
      <c r="D39" s="16"/>
      <c r="E39" s="16"/>
      <c r="F39" s="17"/>
      <c r="G39" s="17"/>
      <c r="H39" s="17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8"/>
      <c r="V39" s="17"/>
      <c r="W39" s="16"/>
      <c r="X39" s="19"/>
      <c r="Z39" s="25" t="str">
        <f t="shared" si="23"/>
        <v>7位</v>
      </c>
      <c r="AA39" s="1"/>
      <c r="AB39" s="23" t="str">
        <f t="shared" si="20"/>
        <v>POW[6th-500]  </v>
      </c>
      <c r="AC39" s="23" t="str">
        <f t="shared" si="21"/>
        <v>9F</v>
      </c>
      <c r="AD39" s="57" t="str">
        <f t="shared" si="22"/>
        <v>死亡</v>
      </c>
    </row>
    <row r="40" spans="1:30" ht="13.5">
      <c r="A40" s="19"/>
      <c r="B40" s="20"/>
      <c r="C40" s="16"/>
      <c r="D40" s="16"/>
      <c r="E40" s="16"/>
      <c r="F40" s="17"/>
      <c r="G40" s="17"/>
      <c r="H40" s="17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8"/>
      <c r="V40" s="17"/>
      <c r="W40" s="16"/>
      <c r="X40" s="19"/>
      <c r="Z40" s="25">
        <f t="shared" si="23"/>
      </c>
      <c r="AA40" s="1"/>
      <c r="AB40" s="23">
        <f t="shared" si="20"/>
      </c>
      <c r="AC40" s="23">
        <f t="shared" si="21"/>
      </c>
      <c r="AD40" s="57">
        <f t="shared" si="22"/>
      </c>
    </row>
    <row r="41" spans="1:30" ht="13.5">
      <c r="A41" s="19"/>
      <c r="B41" s="20"/>
      <c r="C41" s="16"/>
      <c r="D41" s="16"/>
      <c r="E41" s="16"/>
      <c r="F41" s="17"/>
      <c r="G41" s="17"/>
      <c r="H41" s="17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8"/>
      <c r="V41" s="17"/>
      <c r="W41" s="16"/>
      <c r="X41" s="19"/>
      <c r="Z41" s="25">
        <f t="shared" si="23"/>
      </c>
      <c r="AA41" s="1"/>
      <c r="AB41" s="23">
        <f t="shared" si="20"/>
      </c>
      <c r="AC41" s="23">
        <f t="shared" si="21"/>
      </c>
      <c r="AD41" s="57">
        <f t="shared" si="22"/>
      </c>
    </row>
    <row r="42" spans="1:30" ht="13.5">
      <c r="A42" s="19"/>
      <c r="B42" s="20"/>
      <c r="C42" s="16"/>
      <c r="D42" s="16"/>
      <c r="E42" s="16"/>
      <c r="F42" s="17"/>
      <c r="G42" s="17"/>
      <c r="H42" s="17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8"/>
      <c r="V42" s="17"/>
      <c r="W42" s="16"/>
      <c r="X42" s="19"/>
      <c r="Z42" s="25">
        <f t="shared" si="23"/>
      </c>
      <c r="AA42" s="1"/>
      <c r="AB42" s="23">
        <f t="shared" si="20"/>
      </c>
      <c r="AC42" s="23">
        <f t="shared" si="21"/>
      </c>
      <c r="AD42" s="57">
        <f t="shared" si="22"/>
      </c>
    </row>
    <row r="43" spans="1:30" ht="13.5">
      <c r="A43" s="19"/>
      <c r="B43" s="20"/>
      <c r="C43" s="16"/>
      <c r="D43" s="16"/>
      <c r="E43" s="16"/>
      <c r="F43" s="17"/>
      <c r="G43" s="17"/>
      <c r="H43" s="17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8"/>
      <c r="V43" s="17"/>
      <c r="W43" s="16"/>
      <c r="X43" s="19"/>
      <c r="Z43" s="25">
        <f t="shared" si="23"/>
      </c>
      <c r="AA43" s="1"/>
      <c r="AB43" s="23">
        <f t="shared" si="20"/>
      </c>
      <c r="AC43" s="23">
        <f t="shared" si="21"/>
      </c>
      <c r="AD43" s="57">
        <f t="shared" si="22"/>
      </c>
    </row>
    <row r="44" spans="1:30" ht="13.5">
      <c r="A44" s="19"/>
      <c r="B44" s="20"/>
      <c r="C44" s="16"/>
      <c r="D44" s="16"/>
      <c r="E44" s="16"/>
      <c r="F44" s="17"/>
      <c r="G44" s="17"/>
      <c r="H44" s="17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8"/>
      <c r="V44" s="17"/>
      <c r="W44" s="16"/>
      <c r="X44" s="19"/>
      <c r="Z44" s="25">
        <f t="shared" si="23"/>
      </c>
      <c r="AA44" s="1"/>
      <c r="AB44" s="23">
        <f t="shared" si="20"/>
      </c>
      <c r="AC44" s="23">
        <f t="shared" si="21"/>
      </c>
      <c r="AD44" s="57">
        <f t="shared" si="22"/>
      </c>
    </row>
    <row r="45" spans="1:30" ht="13.5">
      <c r="A45" s="19"/>
      <c r="B45" s="20"/>
      <c r="C45" s="16"/>
      <c r="D45" s="16"/>
      <c r="E45" s="16"/>
      <c r="F45" s="17"/>
      <c r="G45" s="17"/>
      <c r="H45" s="17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8"/>
      <c r="V45" s="17"/>
      <c r="W45" s="16"/>
      <c r="X45" s="19"/>
      <c r="Z45" s="25">
        <f t="shared" si="23"/>
      </c>
      <c r="AA45" s="1"/>
      <c r="AB45" s="23">
        <f t="shared" si="20"/>
      </c>
      <c r="AC45" s="23">
        <f t="shared" si="21"/>
      </c>
      <c r="AD45" s="57">
        <f t="shared" si="22"/>
      </c>
    </row>
    <row r="46" spans="1:30" ht="13.5">
      <c r="A46" s="19"/>
      <c r="B46" s="20"/>
      <c r="C46" s="16"/>
      <c r="D46" s="16"/>
      <c r="E46" s="16"/>
      <c r="F46" s="17"/>
      <c r="G46" s="17"/>
      <c r="H46" s="17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8"/>
      <c r="V46" s="17"/>
      <c r="W46" s="16"/>
      <c r="X46" s="19"/>
      <c r="Z46" s="25">
        <f t="shared" si="23"/>
      </c>
      <c r="AA46" s="1"/>
      <c r="AB46" s="23">
        <f t="shared" si="20"/>
      </c>
      <c r="AC46" s="23">
        <f t="shared" si="21"/>
      </c>
      <c r="AD46" s="57">
        <f t="shared" si="22"/>
      </c>
    </row>
    <row r="47" spans="1:30" ht="13.5">
      <c r="A47" s="19"/>
      <c r="B47" s="20"/>
      <c r="C47" s="16"/>
      <c r="D47" s="16"/>
      <c r="E47" s="16"/>
      <c r="F47" s="17"/>
      <c r="G47" s="17"/>
      <c r="H47" s="17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8"/>
      <c r="V47" s="17"/>
      <c r="W47" s="16"/>
      <c r="X47" s="19"/>
      <c r="Z47" s="25">
        <f t="shared" si="23"/>
      </c>
      <c r="AA47" s="1"/>
      <c r="AB47" s="23">
        <f t="shared" si="20"/>
      </c>
      <c r="AC47" s="23">
        <f t="shared" si="21"/>
      </c>
      <c r="AD47" s="57">
        <f t="shared" si="22"/>
      </c>
    </row>
    <row r="48" spans="1:30" ht="13.5">
      <c r="A48" s="19"/>
      <c r="B48" s="20"/>
      <c r="C48" s="16"/>
      <c r="D48" s="16"/>
      <c r="E48" s="16"/>
      <c r="F48" s="17"/>
      <c r="G48" s="17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8"/>
      <c r="V48" s="17"/>
      <c r="W48" s="16"/>
      <c r="X48" s="19"/>
      <c r="Z48" s="25">
        <f t="shared" si="23"/>
      </c>
      <c r="AA48" s="1"/>
      <c r="AB48" s="23">
        <f t="shared" si="20"/>
      </c>
      <c r="AC48" s="23">
        <f t="shared" si="21"/>
      </c>
      <c r="AD48" s="57">
        <f t="shared" si="22"/>
      </c>
    </row>
    <row r="49" spans="1:30" ht="13.5">
      <c r="A49" s="19"/>
      <c r="B49" s="20"/>
      <c r="C49" s="16"/>
      <c r="D49" s="16"/>
      <c r="E49" s="16"/>
      <c r="F49" s="17"/>
      <c r="G49" s="17"/>
      <c r="H49" s="17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8"/>
      <c r="V49" s="17"/>
      <c r="W49" s="16"/>
      <c r="X49" s="19"/>
      <c r="Z49" s="25">
        <f t="shared" si="23"/>
      </c>
      <c r="AA49" s="1"/>
      <c r="AB49" s="23">
        <f t="shared" si="20"/>
      </c>
      <c r="AC49" s="23">
        <f t="shared" si="21"/>
      </c>
      <c r="AD49" s="57">
        <f t="shared" si="22"/>
      </c>
    </row>
    <row r="50" spans="1:30" ht="13.5">
      <c r="A50" s="19"/>
      <c r="B50" s="20"/>
      <c r="C50" s="16"/>
      <c r="D50" s="16"/>
      <c r="E50" s="16"/>
      <c r="F50" s="17"/>
      <c r="G50" s="17"/>
      <c r="H50" s="1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8"/>
      <c r="V50" s="17"/>
      <c r="W50" s="16"/>
      <c r="X50" s="19"/>
      <c r="Z50" s="25">
        <f t="shared" si="23"/>
      </c>
      <c r="AA50" s="1"/>
      <c r="AB50" s="23">
        <f t="shared" si="20"/>
      </c>
      <c r="AC50" s="23">
        <f t="shared" si="21"/>
      </c>
      <c r="AD50" s="57">
        <f t="shared" si="22"/>
      </c>
    </row>
    <row r="51" spans="1:30" ht="13.5">
      <c r="A51" s="19"/>
      <c r="B51" s="20"/>
      <c r="C51" s="16"/>
      <c r="D51" s="16"/>
      <c r="E51" s="16"/>
      <c r="F51" s="17"/>
      <c r="G51" s="17"/>
      <c r="H51" s="1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8"/>
      <c r="V51" s="17"/>
      <c r="W51" s="16"/>
      <c r="X51" s="19"/>
      <c r="Z51" s="25">
        <f t="shared" si="23"/>
      </c>
      <c r="AA51" s="1"/>
      <c r="AB51" s="23">
        <f t="shared" si="20"/>
      </c>
      <c r="AC51" s="23">
        <f t="shared" si="21"/>
      </c>
      <c r="AD51" s="57">
        <f t="shared" si="22"/>
      </c>
    </row>
    <row r="52" spans="1:30" ht="13.5">
      <c r="A52" s="19"/>
      <c r="B52" s="20"/>
      <c r="C52" s="16"/>
      <c r="D52" s="16"/>
      <c r="E52" s="16"/>
      <c r="F52" s="17"/>
      <c r="G52" s="17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8"/>
      <c r="V52" s="17"/>
      <c r="W52" s="16"/>
      <c r="X52" s="19"/>
      <c r="Z52" s="25">
        <f t="shared" si="23"/>
      </c>
      <c r="AA52" s="1"/>
      <c r="AB52" s="23">
        <f t="shared" si="20"/>
      </c>
      <c r="AC52" s="23">
        <f t="shared" si="21"/>
      </c>
      <c r="AD52" s="57">
        <f t="shared" si="22"/>
      </c>
    </row>
    <row r="53" spans="1:30" ht="13.5">
      <c r="A53" s="19"/>
      <c r="B53" s="20"/>
      <c r="C53" s="16"/>
      <c r="D53" s="16"/>
      <c r="E53" s="16"/>
      <c r="F53" s="17"/>
      <c r="G53" s="17"/>
      <c r="H53" s="1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8"/>
      <c r="V53" s="17"/>
      <c r="W53" s="16"/>
      <c r="X53" s="19"/>
      <c r="Z53" s="25">
        <f t="shared" si="23"/>
      </c>
      <c r="AA53" s="1"/>
      <c r="AB53" s="23">
        <f t="shared" si="20"/>
      </c>
      <c r="AC53" s="23">
        <f t="shared" si="21"/>
      </c>
      <c r="AD53" s="57">
        <f t="shared" si="22"/>
      </c>
    </row>
    <row r="54" spans="1:30" ht="13.5">
      <c r="A54" s="19"/>
      <c r="B54" s="20"/>
      <c r="C54" s="16"/>
      <c r="D54" s="16"/>
      <c r="E54" s="16"/>
      <c r="F54" s="17"/>
      <c r="G54" s="17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8"/>
      <c r="V54" s="17"/>
      <c r="W54" s="16"/>
      <c r="X54" s="19"/>
      <c r="Z54" s="25">
        <f t="shared" si="23"/>
      </c>
      <c r="AA54" s="1"/>
      <c r="AB54" s="23">
        <f t="shared" si="20"/>
      </c>
      <c r="AC54" s="23">
        <f t="shared" si="21"/>
      </c>
      <c r="AD54" s="57">
        <f t="shared" si="22"/>
      </c>
    </row>
    <row r="55" spans="1:30" ht="13.5">
      <c r="A55" s="19"/>
      <c r="B55" s="20"/>
      <c r="C55" s="16"/>
      <c r="D55" s="16"/>
      <c r="E55" s="16"/>
      <c r="F55" s="17"/>
      <c r="G55" s="17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8"/>
      <c r="V55" s="17"/>
      <c r="W55" s="16"/>
      <c r="X55" s="19"/>
      <c r="Z55" s="25">
        <f t="shared" si="23"/>
      </c>
      <c r="AA55" s="1"/>
      <c r="AB55" s="23">
        <f t="shared" si="20"/>
      </c>
      <c r="AC55" s="23">
        <f t="shared" si="21"/>
      </c>
      <c r="AD55" s="57">
        <f t="shared" si="22"/>
      </c>
    </row>
    <row r="56" spans="1:30" ht="13.5">
      <c r="A56" s="19"/>
      <c r="B56" s="20"/>
      <c r="C56" s="16"/>
      <c r="D56" s="16"/>
      <c r="E56" s="16"/>
      <c r="F56" s="17"/>
      <c r="G56" s="17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8"/>
      <c r="V56" s="17"/>
      <c r="W56" s="16"/>
      <c r="X56" s="19"/>
      <c r="Z56" s="25">
        <f t="shared" si="23"/>
      </c>
      <c r="AA56" s="1"/>
      <c r="AB56" s="23">
        <f t="shared" si="20"/>
      </c>
      <c r="AC56" s="23">
        <f t="shared" si="21"/>
      </c>
      <c r="AD56" s="57">
        <f t="shared" si="22"/>
      </c>
    </row>
    <row r="57" spans="1:30" ht="13.5">
      <c r="A57" s="19"/>
      <c r="B57" s="20"/>
      <c r="C57" s="16"/>
      <c r="D57" s="16"/>
      <c r="E57" s="16"/>
      <c r="F57" s="17"/>
      <c r="G57" s="17"/>
      <c r="H57" s="17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8"/>
      <c r="V57" s="17"/>
      <c r="W57" s="16"/>
      <c r="X57" s="19"/>
      <c r="Z57" s="25">
        <f t="shared" si="23"/>
      </c>
      <c r="AA57" s="1"/>
      <c r="AB57" s="23">
        <f t="shared" si="20"/>
      </c>
      <c r="AC57" s="23">
        <f t="shared" si="21"/>
      </c>
      <c r="AD57" s="57">
        <f t="shared" si="22"/>
      </c>
    </row>
    <row r="58" spans="1:30" ht="13.5">
      <c r="A58" s="19"/>
      <c r="B58" s="20"/>
      <c r="C58" s="16"/>
      <c r="D58" s="16"/>
      <c r="E58" s="16"/>
      <c r="F58" s="17"/>
      <c r="G58" s="17"/>
      <c r="H58" s="17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8"/>
      <c r="V58" s="17"/>
      <c r="W58" s="16"/>
      <c r="X58" s="19"/>
      <c r="Z58" s="25">
        <f t="shared" si="23"/>
      </c>
      <c r="AA58" s="1"/>
      <c r="AB58" s="23">
        <f t="shared" si="20"/>
      </c>
      <c r="AC58" s="23">
        <f t="shared" si="21"/>
      </c>
      <c r="AD58" s="57">
        <f t="shared" si="22"/>
      </c>
    </row>
    <row r="59" spans="1:30" ht="13.5">
      <c r="A59" s="19"/>
      <c r="B59" s="20"/>
      <c r="C59" s="16"/>
      <c r="D59" s="16"/>
      <c r="E59" s="16"/>
      <c r="F59" s="17"/>
      <c r="G59" s="17"/>
      <c r="H59" s="17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8"/>
      <c r="V59" s="17"/>
      <c r="W59" s="16"/>
      <c r="X59" s="19"/>
      <c r="Z59" s="25">
        <f t="shared" si="23"/>
      </c>
      <c r="AA59" s="1"/>
      <c r="AB59" s="23">
        <f t="shared" si="20"/>
      </c>
      <c r="AC59" s="23">
        <f t="shared" si="21"/>
      </c>
      <c r="AD59" s="57">
        <f t="shared" si="22"/>
      </c>
    </row>
    <row r="60" spans="1:30" ht="13.5">
      <c r="A60" s="19"/>
      <c r="B60" s="20"/>
      <c r="C60" s="16"/>
      <c r="D60" s="16"/>
      <c r="E60" s="16"/>
      <c r="F60" s="17"/>
      <c r="G60" s="17"/>
      <c r="H60" s="17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8"/>
      <c r="V60" s="17"/>
      <c r="W60" s="16"/>
      <c r="X60" s="19"/>
      <c r="Z60" s="25">
        <f t="shared" si="23"/>
      </c>
      <c r="AA60" s="1"/>
      <c r="AB60" s="23">
        <f t="shared" si="20"/>
      </c>
      <c r="AC60" s="23">
        <f t="shared" si="21"/>
      </c>
      <c r="AD60" s="57">
        <f t="shared" si="22"/>
      </c>
    </row>
    <row r="61" spans="1:30" ht="13.5">
      <c r="A61" s="19"/>
      <c r="B61" s="20"/>
      <c r="C61" s="16"/>
      <c r="D61" s="16"/>
      <c r="E61" s="16"/>
      <c r="F61" s="17"/>
      <c r="G61" s="17"/>
      <c r="H61" s="17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8"/>
      <c r="V61" s="17"/>
      <c r="W61" s="16"/>
      <c r="X61" s="19"/>
      <c r="Z61" s="25">
        <f t="shared" si="23"/>
      </c>
      <c r="AA61" s="1"/>
      <c r="AB61" s="23">
        <f t="shared" si="20"/>
      </c>
      <c r="AC61" s="23">
        <f t="shared" si="21"/>
      </c>
      <c r="AD61" s="57">
        <f t="shared" si="22"/>
      </c>
    </row>
    <row r="62" spans="1:30" ht="14.25" thickBot="1">
      <c r="A62" s="19"/>
      <c r="B62" s="20"/>
      <c r="C62" s="16"/>
      <c r="D62" s="16"/>
      <c r="E62" s="16"/>
      <c r="F62" s="17"/>
      <c r="G62" s="17"/>
      <c r="H62" s="17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8"/>
      <c r="V62" s="17"/>
      <c r="W62" s="16"/>
      <c r="X62" s="19"/>
      <c r="Z62" s="25">
        <f t="shared" si="23"/>
      </c>
      <c r="AA62" s="26"/>
      <c r="AB62" s="58">
        <f t="shared" si="20"/>
      </c>
      <c r="AC62" s="58">
        <f t="shared" si="21"/>
      </c>
      <c r="AD62" s="59">
        <f t="shared" si="22"/>
      </c>
    </row>
    <row r="64" ht="13.5">
      <c r="Z64" t="s">
        <v>3</v>
      </c>
    </row>
    <row r="87" ht="13.5">
      <c r="K87" t="e">
        <f>#REF!</f>
        <v>#REF!</v>
      </c>
    </row>
    <row r="88" ht="13.5">
      <c r="K88">
        <f>I32</f>
        <v>0</v>
      </c>
    </row>
  </sheetData>
  <mergeCells count="2">
    <mergeCell ref="A1:B1"/>
    <mergeCell ref="A32:L3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88"/>
  <sheetViews>
    <sheetView workbookViewId="0" topLeftCell="B19">
      <selection activeCell="Y36" sqref="Y36"/>
    </sheetView>
  </sheetViews>
  <sheetFormatPr defaultColWidth="9.00390625" defaultRowHeight="13.5"/>
  <cols>
    <col min="1" max="1" width="3.50390625" style="0" bestFit="1" customWidth="1"/>
    <col min="2" max="2" width="52.75390625" style="0" customWidth="1"/>
    <col min="3" max="3" width="5.25390625" style="0" hidden="1" customWidth="1"/>
    <col min="4" max="4" width="29.125" style="0" hidden="1" customWidth="1"/>
    <col min="5" max="5" width="5.25390625" style="4" hidden="1" customWidth="1"/>
    <col min="6" max="6" width="7.125" style="4" hidden="1" customWidth="1"/>
    <col min="7" max="7" width="9.00390625" style="4" hidden="1" customWidth="1"/>
    <col min="8" max="8" width="16.125" style="0" hidden="1" customWidth="1"/>
    <col min="9" max="10" width="9.00390625" style="0" hidden="1" customWidth="1"/>
    <col min="11" max="11" width="9.875" style="0" hidden="1" customWidth="1"/>
    <col min="12" max="12" width="9.00390625" style="0" hidden="1" customWidth="1"/>
    <col min="13" max="13" width="4.125" style="0" hidden="1" customWidth="1"/>
    <col min="14" max="14" width="12.75390625" style="0" hidden="1" customWidth="1"/>
    <col min="15" max="15" width="11.00390625" style="0" hidden="1" customWidth="1"/>
    <col min="16" max="16" width="26.875" style="2" hidden="1" customWidth="1"/>
    <col min="17" max="17" width="5.25390625" style="4" hidden="1" customWidth="1"/>
    <col min="18" max="18" width="5.25390625" style="0" hidden="1" customWidth="1"/>
    <col min="19" max="19" width="13.625" style="0" bestFit="1" customWidth="1"/>
    <col min="24" max="24" width="28.00390625" style="4" bestFit="1" customWidth="1"/>
    <col min="25" max="25" width="5.375" style="2" bestFit="1" customWidth="1"/>
    <col min="26" max="26" width="8.375" style="2" bestFit="1" customWidth="1"/>
    <col min="27" max="27" width="18.375" style="0" bestFit="1" customWidth="1"/>
    <col min="29" max="29" width="18.375" style="0" bestFit="1" customWidth="1"/>
  </cols>
  <sheetData>
    <row r="1" spans="1:29" ht="14.25" thickBot="1">
      <c r="A1" s="69" t="s">
        <v>25</v>
      </c>
      <c r="B1" s="68"/>
      <c r="C1" s="49" t="s">
        <v>0</v>
      </c>
      <c r="D1" s="49"/>
      <c r="E1" s="49" t="s">
        <v>1</v>
      </c>
      <c r="F1" s="49" t="s">
        <v>20</v>
      </c>
      <c r="G1" s="49" t="s">
        <v>21</v>
      </c>
      <c r="H1" s="49"/>
      <c r="I1" s="49" t="s">
        <v>22</v>
      </c>
      <c r="J1" s="50"/>
      <c r="K1" s="28" t="s">
        <v>18</v>
      </c>
      <c r="L1" s="28" t="s">
        <v>19</v>
      </c>
      <c r="M1" s="45"/>
      <c r="N1" s="27" t="s">
        <v>24</v>
      </c>
      <c r="O1" s="27" t="s">
        <v>23</v>
      </c>
      <c r="P1" s="42" t="s">
        <v>2</v>
      </c>
      <c r="Q1" s="5" t="s">
        <v>1</v>
      </c>
      <c r="R1" s="43" t="s">
        <v>0</v>
      </c>
      <c r="AC1" s="16"/>
    </row>
    <row r="2" spans="1:29" ht="13.5">
      <c r="A2" s="32">
        <v>1</v>
      </c>
      <c r="B2" s="33" t="s">
        <v>29</v>
      </c>
      <c r="C2" s="35" t="str">
        <f>SUBSTITUTE(RIGHT(B2,3)," ","")</f>
        <v>死亡</v>
      </c>
      <c r="D2" s="36" t="str">
        <f aca="true" t="shared" si="0" ref="D2:D31">SUBSTITUTE(B2,C2,"")</f>
        <v>アステリズム 49F </v>
      </c>
      <c r="E2" s="36" t="str">
        <f>SUBSTITUTE(RIGHT(D2,4)," ","")</f>
        <v>49F</v>
      </c>
      <c r="F2" s="37" t="str">
        <f>SUBSTITUTE(E2,"F","")</f>
        <v>49</v>
      </c>
      <c r="G2" s="38">
        <f>IF(F2="","",POWER(F2,2))</f>
        <v>2401</v>
      </c>
      <c r="H2" s="34" t="str">
        <f>SUBSTITUTE(D2,E2,"")</f>
        <v>アステリズム  </v>
      </c>
      <c r="I2" s="38">
        <f>IF(G2="","",RANK(G2,$G$2:$G$31))</f>
        <v>4</v>
      </c>
      <c r="J2" s="52"/>
      <c r="K2" s="51">
        <f>IF(I2="","",I2+ROW()/1000)</f>
        <v>4.002</v>
      </c>
      <c r="L2" s="39">
        <f>IF(K2="","",RANK(K2,$K$2:$K$31,1))</f>
        <v>4</v>
      </c>
      <c r="M2" s="46">
        <v>1</v>
      </c>
      <c r="N2" s="46">
        <f aca="true" t="shared" si="1" ref="N2:N31">IF(I2="","",SMALL($I$2:$I$31,M2))</f>
        <v>1</v>
      </c>
      <c r="O2" s="46">
        <f>IF(I2="","",MATCH(M2,$L$2:$L$31,FALSE))</f>
        <v>10</v>
      </c>
      <c r="P2" s="40" t="str">
        <f>H2</f>
        <v>アステリズム  </v>
      </c>
      <c r="Q2" s="41" t="str">
        <f aca="true" t="shared" si="2" ref="Q2:Q31">E2</f>
        <v>49F</v>
      </c>
      <c r="R2" s="41" t="str">
        <f>C2</f>
        <v>死亡</v>
      </c>
      <c r="AC2" s="21"/>
    </row>
    <row r="3" spans="1:29" ht="13.5">
      <c r="A3" s="6">
        <v>2</v>
      </c>
      <c r="B3" s="10" t="s">
        <v>6</v>
      </c>
      <c r="C3" s="35" t="str">
        <f aca="true" t="shared" si="3" ref="C3:C31">SUBSTITUTE(RIGHT(B3,3)," ","")</f>
        <v>死亡</v>
      </c>
      <c r="D3" s="36" t="str">
        <f t="shared" si="0"/>
        <v>S･L･T･S(1st-314) 12F </v>
      </c>
      <c r="E3" s="36" t="str">
        <f aca="true" t="shared" si="4" ref="E3:E31">SUBSTITUTE(RIGHT(D3,4)," ","")</f>
        <v>12F</v>
      </c>
      <c r="F3" s="14" t="str">
        <f aca="true" t="shared" si="5" ref="F3:F31">SUBSTITUTE(E3,"F","")</f>
        <v>12</v>
      </c>
      <c r="G3" s="38">
        <f aca="true" t="shared" si="6" ref="G3:G31">IF(F3="","",POWER(F3,2))</f>
        <v>144</v>
      </c>
      <c r="H3" s="34" t="str">
        <f aca="true" t="shared" si="7" ref="H3:H31">SUBSTITUTE(D3,E3,"")</f>
        <v>S･L･T･S(1st-314)  </v>
      </c>
      <c r="I3" s="8">
        <f aca="true" t="shared" si="8" ref="I3:I31">IF(G3="","",RANK(G3,$G$2:$G$31))</f>
        <v>10</v>
      </c>
      <c r="J3" s="53"/>
      <c r="K3" s="51">
        <f aca="true" t="shared" si="9" ref="K3:K31">IF(I3="","",I3+ROW()/1000)</f>
        <v>10.003</v>
      </c>
      <c r="L3" s="39">
        <f aca="true" t="shared" si="10" ref="L3:L31">IF(K3="","",RANK(K3,$K$2:$K$31,1))</f>
        <v>10</v>
      </c>
      <c r="M3" s="47">
        <v>2</v>
      </c>
      <c r="N3" s="46">
        <f t="shared" si="1"/>
        <v>2</v>
      </c>
      <c r="O3" s="46">
        <f aca="true" t="shared" si="11" ref="O3:O31">IF(I3="","",MATCH(M3,$L$2:$L$31,FALSE))</f>
        <v>15</v>
      </c>
      <c r="P3" s="40" t="str">
        <f aca="true" t="shared" si="12" ref="P3:P31">H3</f>
        <v>S･L･T･S(1st-314)  </v>
      </c>
      <c r="Q3" s="12" t="str">
        <f t="shared" si="2"/>
        <v>12F</v>
      </c>
      <c r="R3" s="12" t="str">
        <f aca="true" t="shared" si="13" ref="R3:R31">C3</f>
        <v>死亡</v>
      </c>
      <c r="S3" s="9"/>
      <c r="AC3" s="18"/>
    </row>
    <row r="4" spans="1:29" ht="13.5">
      <c r="A4" s="6">
        <v>3</v>
      </c>
      <c r="B4" s="10" t="s">
        <v>7</v>
      </c>
      <c r="C4" s="35" t="str">
        <f t="shared" si="3"/>
        <v>死亡</v>
      </c>
      <c r="D4" s="36" t="str">
        <f t="shared" si="0"/>
        <v>混沌【666】猫 9F </v>
      </c>
      <c r="E4" s="36" t="str">
        <f t="shared" si="4"/>
        <v>9F</v>
      </c>
      <c r="F4" s="14" t="str">
        <f t="shared" si="5"/>
        <v>9</v>
      </c>
      <c r="G4" s="38">
        <f t="shared" si="6"/>
        <v>81</v>
      </c>
      <c r="H4" s="34" t="str">
        <f t="shared" si="7"/>
        <v>混沌【666】猫  </v>
      </c>
      <c r="I4" s="8">
        <f t="shared" si="8"/>
        <v>14</v>
      </c>
      <c r="J4" s="53"/>
      <c r="K4" s="51">
        <f t="shared" si="9"/>
        <v>14.004</v>
      </c>
      <c r="L4" s="39">
        <f t="shared" si="10"/>
        <v>14</v>
      </c>
      <c r="M4" s="47">
        <v>3</v>
      </c>
      <c r="N4" s="46">
        <f t="shared" si="1"/>
        <v>2</v>
      </c>
      <c r="O4" s="46">
        <f t="shared" si="11"/>
        <v>16</v>
      </c>
      <c r="P4" s="40" t="str">
        <f t="shared" si="12"/>
        <v>混沌【666】猫  </v>
      </c>
      <c r="Q4" s="12" t="str">
        <f t="shared" si="2"/>
        <v>9F</v>
      </c>
      <c r="R4" s="12" t="str">
        <f t="shared" si="13"/>
        <v>死亡</v>
      </c>
      <c r="S4" s="9"/>
      <c r="AC4" s="18"/>
    </row>
    <row r="5" spans="1:29" ht="13.5">
      <c r="A5" s="6">
        <v>4</v>
      </c>
      <c r="B5" s="10" t="s">
        <v>8</v>
      </c>
      <c r="C5" s="35" t="str">
        <f t="shared" si="3"/>
        <v>死亡</v>
      </c>
      <c r="D5" s="36" t="str">
        <f t="shared" si="0"/>
        <v>マインド・ゲームズ（1st-713) 7F </v>
      </c>
      <c r="E5" s="36" t="str">
        <f t="shared" si="4"/>
        <v>7F</v>
      </c>
      <c r="F5" s="14" t="str">
        <f>SUBSTITUTE(E5,"F","")</f>
        <v>7</v>
      </c>
      <c r="G5" s="38">
        <f t="shared" si="6"/>
        <v>49</v>
      </c>
      <c r="H5" s="34" t="str">
        <f t="shared" si="7"/>
        <v>マインド・ゲームズ（1st-713)  </v>
      </c>
      <c r="I5" s="8">
        <f t="shared" si="8"/>
        <v>15</v>
      </c>
      <c r="J5" s="53"/>
      <c r="K5" s="51">
        <f t="shared" si="9"/>
        <v>15.005</v>
      </c>
      <c r="L5" s="39">
        <f t="shared" si="10"/>
        <v>15</v>
      </c>
      <c r="M5" s="47">
        <v>4</v>
      </c>
      <c r="N5" s="46">
        <f t="shared" si="1"/>
        <v>4</v>
      </c>
      <c r="O5" s="46">
        <f t="shared" si="11"/>
        <v>1</v>
      </c>
      <c r="P5" s="40" t="str">
        <f t="shared" si="12"/>
        <v>マインド・ゲームズ（1st-713)  </v>
      </c>
      <c r="Q5" s="12" t="str">
        <f t="shared" si="2"/>
        <v>7F</v>
      </c>
      <c r="R5" s="12" t="str">
        <f t="shared" si="13"/>
        <v>死亡</v>
      </c>
      <c r="S5" s="9"/>
      <c r="AC5" s="18"/>
    </row>
    <row r="6" spans="1:29" ht="13.5">
      <c r="A6" s="6">
        <v>5</v>
      </c>
      <c r="B6" s="10" t="s">
        <v>9</v>
      </c>
      <c r="C6" s="35" t="str">
        <f t="shared" si="3"/>
        <v>死亡</v>
      </c>
      <c r="D6" s="36" t="str">
        <f t="shared" si="0"/>
        <v>ソルト・ドッピオ 13F </v>
      </c>
      <c r="E6" s="36" t="str">
        <f t="shared" si="4"/>
        <v>13F</v>
      </c>
      <c r="F6" s="14" t="str">
        <f t="shared" si="5"/>
        <v>13</v>
      </c>
      <c r="G6" s="38">
        <f t="shared" si="6"/>
        <v>169</v>
      </c>
      <c r="H6" s="34" t="str">
        <f t="shared" si="7"/>
        <v>ソルト・ドッピオ  </v>
      </c>
      <c r="I6" s="8">
        <f t="shared" si="8"/>
        <v>9</v>
      </c>
      <c r="J6" s="53"/>
      <c r="K6" s="51">
        <f t="shared" si="9"/>
        <v>9.006</v>
      </c>
      <c r="L6" s="39">
        <f t="shared" si="10"/>
        <v>9</v>
      </c>
      <c r="M6" s="47">
        <v>5</v>
      </c>
      <c r="N6" s="46">
        <f t="shared" si="1"/>
        <v>5</v>
      </c>
      <c r="O6" s="46">
        <f t="shared" si="11"/>
        <v>6</v>
      </c>
      <c r="P6" s="40" t="str">
        <f t="shared" si="12"/>
        <v>ソルト・ドッピオ  </v>
      </c>
      <c r="Q6" s="12" t="str">
        <f t="shared" si="2"/>
        <v>13F</v>
      </c>
      <c r="R6" s="12" t="str">
        <f t="shared" si="13"/>
        <v>死亡</v>
      </c>
      <c r="S6" s="9"/>
      <c r="AC6" s="18"/>
    </row>
    <row r="7" spans="1:29" ht="13.5">
      <c r="A7" s="6">
        <v>6</v>
      </c>
      <c r="B7" s="10" t="s">
        <v>10</v>
      </c>
      <c r="C7" s="35" t="str">
        <f t="shared" si="3"/>
        <v>生存</v>
      </c>
      <c r="D7" s="36" t="str">
        <f t="shared" si="0"/>
        <v>1st888 43F </v>
      </c>
      <c r="E7" s="36" t="str">
        <f t="shared" si="4"/>
        <v>43F</v>
      </c>
      <c r="F7" s="14" t="str">
        <f t="shared" si="5"/>
        <v>43</v>
      </c>
      <c r="G7" s="38">
        <f t="shared" si="6"/>
        <v>1849</v>
      </c>
      <c r="H7" s="34" t="str">
        <f t="shared" si="7"/>
        <v>1st888  </v>
      </c>
      <c r="I7" s="8">
        <f t="shared" si="8"/>
        <v>5</v>
      </c>
      <c r="J7" s="53"/>
      <c r="K7" s="51">
        <f t="shared" si="9"/>
        <v>5.007</v>
      </c>
      <c r="L7" s="39">
        <f t="shared" si="10"/>
        <v>5</v>
      </c>
      <c r="M7" s="47">
        <v>6</v>
      </c>
      <c r="N7" s="46">
        <f t="shared" si="1"/>
        <v>6</v>
      </c>
      <c r="O7" s="46">
        <f t="shared" si="11"/>
        <v>8</v>
      </c>
      <c r="P7" s="40" t="str">
        <f t="shared" si="12"/>
        <v>1st888  </v>
      </c>
      <c r="Q7" s="12" t="str">
        <f t="shared" si="2"/>
        <v>43F</v>
      </c>
      <c r="R7" s="12" t="str">
        <f t="shared" si="13"/>
        <v>生存</v>
      </c>
      <c r="S7" s="9"/>
      <c r="AC7" s="18"/>
    </row>
    <row r="8" spans="1:29" ht="13.5">
      <c r="A8" s="6">
        <v>7</v>
      </c>
      <c r="B8" s="10" t="s">
        <v>11</v>
      </c>
      <c r="C8" s="35" t="str">
        <f t="shared" si="3"/>
        <v>生存</v>
      </c>
      <c r="D8" s="36" t="str">
        <f t="shared" si="0"/>
        <v>1st-700 33F </v>
      </c>
      <c r="E8" s="36" t="str">
        <f t="shared" si="4"/>
        <v>33F</v>
      </c>
      <c r="F8" s="14" t="str">
        <f t="shared" si="5"/>
        <v>33</v>
      </c>
      <c r="G8" s="38">
        <f t="shared" si="6"/>
        <v>1089</v>
      </c>
      <c r="H8" s="34" t="str">
        <f t="shared" si="7"/>
        <v>1st-700  </v>
      </c>
      <c r="I8" s="8">
        <f t="shared" si="8"/>
        <v>7</v>
      </c>
      <c r="J8" s="53"/>
      <c r="K8" s="51">
        <f t="shared" si="9"/>
        <v>7.008</v>
      </c>
      <c r="L8" s="39">
        <f t="shared" si="10"/>
        <v>7</v>
      </c>
      <c r="M8" s="47">
        <v>7</v>
      </c>
      <c r="N8" s="46">
        <f t="shared" si="1"/>
        <v>7</v>
      </c>
      <c r="O8" s="46">
        <f t="shared" si="11"/>
        <v>7</v>
      </c>
      <c r="P8" s="40" t="str">
        <f t="shared" si="12"/>
        <v>1st-700  </v>
      </c>
      <c r="Q8" s="12" t="str">
        <f t="shared" si="2"/>
        <v>33F</v>
      </c>
      <c r="R8" s="12" t="str">
        <f t="shared" si="13"/>
        <v>生存</v>
      </c>
      <c r="S8" s="9"/>
      <c r="AC8" s="18"/>
    </row>
    <row r="9" spans="1:29" ht="13.5">
      <c r="A9" s="6">
        <v>8</v>
      </c>
      <c r="B9" s="10" t="s">
        <v>12</v>
      </c>
      <c r="C9" s="35" t="str">
        <f t="shared" si="3"/>
        <v>生存</v>
      </c>
      <c r="D9" s="36" t="str">
        <f t="shared" si="0"/>
        <v>オーティス・ブルー 42F </v>
      </c>
      <c r="E9" s="36" t="str">
        <f t="shared" si="4"/>
        <v>42F</v>
      </c>
      <c r="F9" s="14" t="str">
        <f t="shared" si="5"/>
        <v>42</v>
      </c>
      <c r="G9" s="38">
        <f t="shared" si="6"/>
        <v>1764</v>
      </c>
      <c r="H9" s="34" t="str">
        <f t="shared" si="7"/>
        <v>オーティス・ブルー  </v>
      </c>
      <c r="I9" s="8">
        <f t="shared" si="8"/>
        <v>6</v>
      </c>
      <c r="J9" s="53"/>
      <c r="K9" s="51">
        <f t="shared" si="9"/>
        <v>6.009</v>
      </c>
      <c r="L9" s="39">
        <f t="shared" si="10"/>
        <v>6</v>
      </c>
      <c r="M9" s="47">
        <v>8</v>
      </c>
      <c r="N9" s="46">
        <f t="shared" si="1"/>
        <v>8</v>
      </c>
      <c r="O9" s="46">
        <f t="shared" si="11"/>
        <v>13</v>
      </c>
      <c r="P9" s="40" t="str">
        <f t="shared" si="12"/>
        <v>オーティス・ブルー  </v>
      </c>
      <c r="Q9" s="12" t="str">
        <f t="shared" si="2"/>
        <v>42F</v>
      </c>
      <c r="R9" s="12" t="str">
        <f t="shared" si="13"/>
        <v>生存</v>
      </c>
      <c r="AC9" s="18"/>
    </row>
    <row r="10" spans="1:29" ht="13.5">
      <c r="A10" s="6">
        <v>9</v>
      </c>
      <c r="B10" s="10" t="s">
        <v>13</v>
      </c>
      <c r="C10" s="35" t="str">
        <f t="shared" si="3"/>
        <v>死亡</v>
      </c>
      <c r="D10" s="36" t="str">
        <f t="shared" si="0"/>
        <v>1st-580 10F </v>
      </c>
      <c r="E10" s="36" t="str">
        <f t="shared" si="4"/>
        <v>10F</v>
      </c>
      <c r="F10" s="14" t="str">
        <f t="shared" si="5"/>
        <v>10</v>
      </c>
      <c r="G10" s="38">
        <f t="shared" si="6"/>
        <v>100</v>
      </c>
      <c r="H10" s="34" t="str">
        <f t="shared" si="7"/>
        <v>1st-580  </v>
      </c>
      <c r="I10" s="8">
        <f t="shared" si="8"/>
        <v>12</v>
      </c>
      <c r="J10" s="53"/>
      <c r="K10" s="51">
        <f t="shared" si="9"/>
        <v>12.01</v>
      </c>
      <c r="L10" s="39">
        <f t="shared" si="10"/>
        <v>12</v>
      </c>
      <c r="M10" s="47">
        <v>9</v>
      </c>
      <c r="N10" s="46">
        <f t="shared" si="1"/>
        <v>9</v>
      </c>
      <c r="O10" s="46">
        <f t="shared" si="11"/>
        <v>5</v>
      </c>
      <c r="P10" s="40" t="str">
        <f t="shared" si="12"/>
        <v>1st-580  </v>
      </c>
      <c r="Q10" s="12" t="str">
        <f t="shared" si="2"/>
        <v>10F</v>
      </c>
      <c r="R10" s="12" t="str">
        <f t="shared" si="13"/>
        <v>死亡</v>
      </c>
      <c r="AC10" s="18"/>
    </row>
    <row r="11" spans="1:29" ht="13.5">
      <c r="A11" s="6">
        <v>10</v>
      </c>
      <c r="B11" s="10" t="s">
        <v>28</v>
      </c>
      <c r="C11" s="35" t="str">
        <f t="shared" si="3"/>
        <v>生存</v>
      </c>
      <c r="D11" s="36" t="str">
        <f t="shared" si="0"/>
        <v>下っぱの275 91F </v>
      </c>
      <c r="E11" s="36" t="str">
        <f t="shared" si="4"/>
        <v>91F</v>
      </c>
      <c r="F11" s="14" t="str">
        <f t="shared" si="5"/>
        <v>91</v>
      </c>
      <c r="G11" s="38">
        <f t="shared" si="6"/>
        <v>8281</v>
      </c>
      <c r="H11" s="34" t="str">
        <f t="shared" si="7"/>
        <v>下っぱの275  </v>
      </c>
      <c r="I11" s="8">
        <f t="shared" si="8"/>
        <v>1</v>
      </c>
      <c r="J11" s="53"/>
      <c r="K11" s="51">
        <f t="shared" si="9"/>
        <v>1.011</v>
      </c>
      <c r="L11" s="39">
        <f t="shared" si="10"/>
        <v>1</v>
      </c>
      <c r="M11" s="47">
        <v>10</v>
      </c>
      <c r="N11" s="46">
        <f t="shared" si="1"/>
        <v>10</v>
      </c>
      <c r="O11" s="46">
        <f t="shared" si="11"/>
        <v>2</v>
      </c>
      <c r="P11" s="40" t="str">
        <f t="shared" si="12"/>
        <v>下っぱの275  </v>
      </c>
      <c r="Q11" s="12" t="str">
        <f>E11</f>
        <v>91F</v>
      </c>
      <c r="R11" s="12" t="str">
        <f t="shared" si="13"/>
        <v>生存</v>
      </c>
      <c r="AC11" s="18"/>
    </row>
    <row r="12" spans="1:29" ht="13.5">
      <c r="A12" s="6">
        <v>11</v>
      </c>
      <c r="B12" s="10" t="s">
        <v>14</v>
      </c>
      <c r="C12" s="35" t="str">
        <f t="shared" si="3"/>
        <v>死亡</v>
      </c>
      <c r="D12" s="36" t="str">
        <f t="shared" si="0"/>
        <v>317 11F </v>
      </c>
      <c r="E12" s="36" t="str">
        <f t="shared" si="4"/>
        <v>11F</v>
      </c>
      <c r="F12" s="14" t="str">
        <f t="shared" si="5"/>
        <v>11</v>
      </c>
      <c r="G12" s="38">
        <f t="shared" si="6"/>
        <v>121</v>
      </c>
      <c r="H12" s="34" t="str">
        <f t="shared" si="7"/>
        <v>317  </v>
      </c>
      <c r="I12" s="8">
        <f t="shared" si="8"/>
        <v>11</v>
      </c>
      <c r="J12" s="53"/>
      <c r="K12" s="51">
        <f t="shared" si="9"/>
        <v>11.012</v>
      </c>
      <c r="L12" s="39">
        <f t="shared" si="10"/>
        <v>11</v>
      </c>
      <c r="M12" s="47">
        <v>11</v>
      </c>
      <c r="N12" s="46">
        <f t="shared" si="1"/>
        <v>11</v>
      </c>
      <c r="O12" s="46">
        <f t="shared" si="11"/>
        <v>11</v>
      </c>
      <c r="P12" s="40" t="str">
        <f t="shared" si="12"/>
        <v>317  </v>
      </c>
      <c r="Q12" s="12" t="str">
        <f t="shared" si="2"/>
        <v>11F</v>
      </c>
      <c r="R12" s="12" t="str">
        <f t="shared" si="13"/>
        <v>死亡</v>
      </c>
      <c r="AC12" s="18"/>
    </row>
    <row r="13" spans="1:29" ht="13.5">
      <c r="A13" s="6">
        <v>12</v>
      </c>
      <c r="B13" s="10" t="s">
        <v>15</v>
      </c>
      <c r="C13" s="35" t="str">
        <f t="shared" si="3"/>
        <v>死亡</v>
      </c>
      <c r="D13" s="36" t="str">
        <f t="shared" si="0"/>
        <v>2nd-356 10F </v>
      </c>
      <c r="E13" s="36" t="str">
        <f t="shared" si="4"/>
        <v>10F</v>
      </c>
      <c r="F13" s="14" t="str">
        <f t="shared" si="5"/>
        <v>10</v>
      </c>
      <c r="G13" s="38">
        <f t="shared" si="6"/>
        <v>100</v>
      </c>
      <c r="H13" s="34" t="str">
        <f t="shared" si="7"/>
        <v>2nd-356  </v>
      </c>
      <c r="I13" s="8">
        <f t="shared" si="8"/>
        <v>12</v>
      </c>
      <c r="J13" s="53"/>
      <c r="K13" s="51">
        <f t="shared" si="9"/>
        <v>12.013</v>
      </c>
      <c r="L13" s="39">
        <f t="shared" si="10"/>
        <v>13</v>
      </c>
      <c r="M13" s="47">
        <v>12</v>
      </c>
      <c r="N13" s="46">
        <f t="shared" si="1"/>
        <v>12</v>
      </c>
      <c r="O13" s="46">
        <f t="shared" si="11"/>
        <v>9</v>
      </c>
      <c r="P13" s="40" t="str">
        <f t="shared" si="12"/>
        <v>2nd-356  </v>
      </c>
      <c r="Q13" s="12" t="str">
        <f t="shared" si="2"/>
        <v>10F</v>
      </c>
      <c r="R13" s="12" t="str">
        <f t="shared" si="13"/>
        <v>死亡</v>
      </c>
      <c r="AC13" s="18"/>
    </row>
    <row r="14" spans="1:18" ht="13.5">
      <c r="A14" s="6">
        <v>13</v>
      </c>
      <c r="B14" s="10" t="s">
        <v>16</v>
      </c>
      <c r="C14" s="35" t="str">
        <f t="shared" si="3"/>
        <v>死亡</v>
      </c>
      <c r="D14" s="36" t="str">
        <f t="shared" si="0"/>
        <v>涙目の370 19F </v>
      </c>
      <c r="E14" s="36" t="str">
        <f t="shared" si="4"/>
        <v>19F</v>
      </c>
      <c r="F14" s="14" t="str">
        <f t="shared" si="5"/>
        <v>19</v>
      </c>
      <c r="G14" s="38">
        <f t="shared" si="6"/>
        <v>361</v>
      </c>
      <c r="H14" s="34" t="str">
        <f t="shared" si="7"/>
        <v>涙目の370  </v>
      </c>
      <c r="I14" s="8">
        <f t="shared" si="8"/>
        <v>8</v>
      </c>
      <c r="J14" s="53"/>
      <c r="K14" s="51">
        <f t="shared" si="9"/>
        <v>8.014</v>
      </c>
      <c r="L14" s="39">
        <f t="shared" si="10"/>
        <v>8</v>
      </c>
      <c r="M14" s="47">
        <v>13</v>
      </c>
      <c r="N14" s="46">
        <f t="shared" si="1"/>
        <v>12</v>
      </c>
      <c r="O14" s="46">
        <f t="shared" si="11"/>
        <v>12</v>
      </c>
      <c r="P14" s="40" t="str">
        <f t="shared" si="12"/>
        <v>涙目の370  </v>
      </c>
      <c r="Q14" s="12" t="str">
        <f t="shared" si="2"/>
        <v>19F</v>
      </c>
      <c r="R14" s="12" t="str">
        <f t="shared" si="13"/>
        <v>死亡</v>
      </c>
    </row>
    <row r="15" spans="1:28" ht="13.5">
      <c r="A15" s="6">
        <v>14</v>
      </c>
      <c r="B15" s="10" t="s">
        <v>17</v>
      </c>
      <c r="C15" s="35" t="str">
        <f t="shared" si="3"/>
        <v>生存</v>
      </c>
      <c r="D15" s="36" t="str">
        <f t="shared" si="0"/>
        <v>2nd-520 7F </v>
      </c>
      <c r="E15" s="36" t="str">
        <f t="shared" si="4"/>
        <v>7F</v>
      </c>
      <c r="F15" s="14" t="str">
        <f t="shared" si="5"/>
        <v>7</v>
      </c>
      <c r="G15" s="38">
        <f t="shared" si="6"/>
        <v>49</v>
      </c>
      <c r="H15" s="34" t="str">
        <f t="shared" si="7"/>
        <v>2nd-520  </v>
      </c>
      <c r="I15" s="8">
        <f t="shared" si="8"/>
        <v>15</v>
      </c>
      <c r="J15" s="53"/>
      <c r="K15" s="51">
        <f t="shared" si="9"/>
        <v>15.015</v>
      </c>
      <c r="L15" s="39">
        <f t="shared" si="10"/>
        <v>16</v>
      </c>
      <c r="M15" s="47">
        <v>14</v>
      </c>
      <c r="N15" s="46">
        <f t="shared" si="1"/>
        <v>14</v>
      </c>
      <c r="O15" s="46">
        <f t="shared" si="11"/>
        <v>3</v>
      </c>
      <c r="P15" s="40" t="str">
        <f t="shared" si="12"/>
        <v>2nd-520  </v>
      </c>
      <c r="Q15" s="12" t="str">
        <f t="shared" si="2"/>
        <v>7F</v>
      </c>
      <c r="R15" s="12" t="str">
        <f t="shared" si="13"/>
        <v>生存</v>
      </c>
      <c r="AB15" s="2" t="s">
        <v>5</v>
      </c>
    </row>
    <row r="16" spans="1:28" ht="13.5">
      <c r="A16" s="6">
        <v>15</v>
      </c>
      <c r="B16" s="10" t="s">
        <v>27</v>
      </c>
      <c r="C16" s="35" t="str">
        <f t="shared" si="3"/>
        <v>生存</v>
      </c>
      <c r="D16" s="36" t="str">
        <f t="shared" si="0"/>
        <v>2nd-588 61F </v>
      </c>
      <c r="E16" s="36" t="str">
        <f t="shared" si="4"/>
        <v>61F</v>
      </c>
      <c r="F16" s="8" t="str">
        <f t="shared" si="5"/>
        <v>61</v>
      </c>
      <c r="G16" s="38">
        <f t="shared" si="6"/>
        <v>3721</v>
      </c>
      <c r="H16" s="34" t="str">
        <f t="shared" si="7"/>
        <v>2nd-588  </v>
      </c>
      <c r="I16" s="8">
        <f t="shared" si="8"/>
        <v>2</v>
      </c>
      <c r="J16" s="53"/>
      <c r="K16" s="51">
        <f t="shared" si="9"/>
        <v>2.016</v>
      </c>
      <c r="L16" s="39">
        <f t="shared" si="10"/>
        <v>2</v>
      </c>
      <c r="M16" s="47">
        <v>15</v>
      </c>
      <c r="N16" s="46">
        <f t="shared" si="1"/>
        <v>15</v>
      </c>
      <c r="O16" s="46">
        <f t="shared" si="11"/>
        <v>4</v>
      </c>
      <c r="P16" s="40" t="str">
        <f t="shared" si="12"/>
        <v>2nd-588  </v>
      </c>
      <c r="Q16" s="12" t="str">
        <f t="shared" si="2"/>
        <v>61F</v>
      </c>
      <c r="R16" s="12" t="str">
        <f t="shared" si="13"/>
        <v>生存</v>
      </c>
      <c r="AB16" s="13" t="s">
        <v>4</v>
      </c>
    </row>
    <row r="17" spans="1:18" ht="13.5">
      <c r="A17" s="6">
        <v>16</v>
      </c>
      <c r="B17" s="10" t="s">
        <v>26</v>
      </c>
      <c r="C17" s="35" t="str">
        <f t="shared" si="3"/>
        <v>死亡</v>
      </c>
      <c r="D17" s="36" t="str">
        <f t="shared" si="0"/>
        <v>317 61F </v>
      </c>
      <c r="E17" s="36" t="str">
        <f t="shared" si="4"/>
        <v>61F</v>
      </c>
      <c r="F17" s="8" t="str">
        <f t="shared" si="5"/>
        <v>61</v>
      </c>
      <c r="G17" s="38">
        <f t="shared" si="6"/>
        <v>3721</v>
      </c>
      <c r="H17" s="34" t="str">
        <f t="shared" si="7"/>
        <v>317  </v>
      </c>
      <c r="I17" s="8">
        <f t="shared" si="8"/>
        <v>2</v>
      </c>
      <c r="J17" s="53"/>
      <c r="K17" s="51">
        <f t="shared" si="9"/>
        <v>2.017</v>
      </c>
      <c r="L17" s="39">
        <f t="shared" si="10"/>
        <v>3</v>
      </c>
      <c r="M17" s="47">
        <v>16</v>
      </c>
      <c r="N17" s="46">
        <f t="shared" si="1"/>
        <v>15</v>
      </c>
      <c r="O17" s="46">
        <f t="shared" si="11"/>
        <v>14</v>
      </c>
      <c r="P17" s="40" t="str">
        <f t="shared" si="12"/>
        <v>317  </v>
      </c>
      <c r="Q17" s="12" t="str">
        <f t="shared" si="2"/>
        <v>61F</v>
      </c>
      <c r="R17" s="12" t="str">
        <f t="shared" si="13"/>
        <v>死亡</v>
      </c>
    </row>
    <row r="18" spans="1:18" ht="13.5">
      <c r="A18" s="6">
        <v>17</v>
      </c>
      <c r="B18" s="10"/>
      <c r="C18" s="35">
        <f t="shared" si="3"/>
      </c>
      <c r="D18" s="36">
        <f t="shared" si="0"/>
      </c>
      <c r="E18" s="36">
        <f t="shared" si="4"/>
      </c>
      <c r="F18" s="8">
        <f t="shared" si="5"/>
      </c>
      <c r="G18" s="38">
        <f t="shared" si="6"/>
      </c>
      <c r="H18" s="34">
        <f t="shared" si="7"/>
      </c>
      <c r="I18" s="8">
        <f t="shared" si="8"/>
      </c>
      <c r="J18" s="53"/>
      <c r="K18" s="51">
        <f t="shared" si="9"/>
      </c>
      <c r="L18" s="39">
        <f t="shared" si="10"/>
      </c>
      <c r="M18" s="47">
        <v>17</v>
      </c>
      <c r="N18" s="46">
        <f t="shared" si="1"/>
      </c>
      <c r="O18" s="46">
        <f t="shared" si="11"/>
      </c>
      <c r="P18" s="40">
        <f t="shared" si="12"/>
      </c>
      <c r="Q18" s="12">
        <f t="shared" si="2"/>
      </c>
      <c r="R18" s="12">
        <f t="shared" si="13"/>
      </c>
    </row>
    <row r="19" spans="1:18" ht="13.5">
      <c r="A19" s="6">
        <v>18</v>
      </c>
      <c r="B19" s="10"/>
      <c r="C19" s="35">
        <f t="shared" si="3"/>
      </c>
      <c r="D19" s="36">
        <f t="shared" si="0"/>
      </c>
      <c r="E19" s="36">
        <f t="shared" si="4"/>
      </c>
      <c r="F19" s="8">
        <f t="shared" si="5"/>
      </c>
      <c r="G19" s="38">
        <f t="shared" si="6"/>
      </c>
      <c r="H19" s="34">
        <f t="shared" si="7"/>
      </c>
      <c r="I19" s="8">
        <f t="shared" si="8"/>
      </c>
      <c r="J19" s="53"/>
      <c r="K19" s="51">
        <f t="shared" si="9"/>
      </c>
      <c r="L19" s="39">
        <f t="shared" si="10"/>
      </c>
      <c r="M19" s="47">
        <v>18</v>
      </c>
      <c r="N19" s="46">
        <f t="shared" si="1"/>
      </c>
      <c r="O19" s="46">
        <f t="shared" si="11"/>
      </c>
      <c r="P19" s="40">
        <f t="shared" si="12"/>
      </c>
      <c r="Q19" s="12">
        <f t="shared" si="2"/>
      </c>
      <c r="R19" s="12">
        <f t="shared" si="13"/>
      </c>
    </row>
    <row r="20" spans="1:18" ht="13.5">
      <c r="A20" s="6">
        <v>19</v>
      </c>
      <c r="B20" s="10"/>
      <c r="C20" s="35">
        <f t="shared" si="3"/>
      </c>
      <c r="D20" s="36">
        <f t="shared" si="0"/>
      </c>
      <c r="E20" s="36">
        <f t="shared" si="4"/>
      </c>
      <c r="F20" s="8">
        <f t="shared" si="5"/>
      </c>
      <c r="G20" s="38">
        <f t="shared" si="6"/>
      </c>
      <c r="H20" s="34">
        <f t="shared" si="7"/>
      </c>
      <c r="I20" s="8">
        <f t="shared" si="8"/>
      </c>
      <c r="J20" s="53"/>
      <c r="K20" s="51">
        <f t="shared" si="9"/>
      </c>
      <c r="L20" s="39">
        <f t="shared" si="10"/>
      </c>
      <c r="M20" s="47">
        <v>19</v>
      </c>
      <c r="N20" s="46">
        <f t="shared" si="1"/>
      </c>
      <c r="O20" s="46">
        <f t="shared" si="11"/>
      </c>
      <c r="P20" s="40">
        <f t="shared" si="12"/>
      </c>
      <c r="Q20" s="12">
        <f t="shared" si="2"/>
      </c>
      <c r="R20" s="12">
        <f t="shared" si="13"/>
      </c>
    </row>
    <row r="21" spans="1:18" ht="13.5">
      <c r="A21" s="6">
        <v>20</v>
      </c>
      <c r="B21" s="10"/>
      <c r="C21" s="35">
        <f t="shared" si="3"/>
      </c>
      <c r="D21" s="36">
        <f t="shared" si="0"/>
      </c>
      <c r="E21" s="36">
        <f t="shared" si="4"/>
      </c>
      <c r="F21" s="8">
        <f t="shared" si="5"/>
      </c>
      <c r="G21" s="38">
        <f t="shared" si="6"/>
      </c>
      <c r="H21" s="34">
        <f t="shared" si="7"/>
      </c>
      <c r="I21" s="8">
        <f t="shared" si="8"/>
      </c>
      <c r="J21" s="53"/>
      <c r="K21" s="51">
        <f t="shared" si="9"/>
      </c>
      <c r="L21" s="39">
        <f t="shared" si="10"/>
      </c>
      <c r="M21" s="47">
        <v>20</v>
      </c>
      <c r="N21" s="46">
        <f t="shared" si="1"/>
      </c>
      <c r="O21" s="46">
        <f t="shared" si="11"/>
      </c>
      <c r="P21" s="40">
        <f t="shared" si="12"/>
      </c>
      <c r="Q21" s="12">
        <f t="shared" si="2"/>
      </c>
      <c r="R21" s="12">
        <f t="shared" si="13"/>
      </c>
    </row>
    <row r="22" spans="1:18" ht="13.5">
      <c r="A22" s="6">
        <v>21</v>
      </c>
      <c r="B22" s="10"/>
      <c r="C22" s="35">
        <f t="shared" si="3"/>
      </c>
      <c r="D22" s="36">
        <f t="shared" si="0"/>
      </c>
      <c r="E22" s="36">
        <f t="shared" si="4"/>
      </c>
      <c r="F22" s="8">
        <f t="shared" si="5"/>
      </c>
      <c r="G22" s="38">
        <f t="shared" si="6"/>
      </c>
      <c r="H22" s="34">
        <f t="shared" si="7"/>
      </c>
      <c r="I22" s="8">
        <f t="shared" si="8"/>
      </c>
      <c r="J22" s="53"/>
      <c r="K22" s="51">
        <f t="shared" si="9"/>
      </c>
      <c r="L22" s="39">
        <f t="shared" si="10"/>
      </c>
      <c r="M22" s="47">
        <v>21</v>
      </c>
      <c r="N22" s="46">
        <f t="shared" si="1"/>
      </c>
      <c r="O22" s="46">
        <f t="shared" si="11"/>
      </c>
      <c r="P22" s="40">
        <f t="shared" si="12"/>
      </c>
      <c r="Q22" s="12">
        <f t="shared" si="2"/>
      </c>
      <c r="R22" s="12">
        <f t="shared" si="13"/>
      </c>
    </row>
    <row r="23" spans="1:18" ht="13.5">
      <c r="A23" s="6">
        <v>22</v>
      </c>
      <c r="B23" s="10"/>
      <c r="C23" s="35">
        <f t="shared" si="3"/>
      </c>
      <c r="D23" s="36">
        <f t="shared" si="0"/>
      </c>
      <c r="E23" s="36">
        <f t="shared" si="4"/>
      </c>
      <c r="F23" s="8">
        <f t="shared" si="5"/>
      </c>
      <c r="G23" s="38">
        <f t="shared" si="6"/>
      </c>
      <c r="H23" s="34">
        <f t="shared" si="7"/>
      </c>
      <c r="I23" s="8">
        <f t="shared" si="8"/>
      </c>
      <c r="J23" s="53"/>
      <c r="K23" s="51">
        <f t="shared" si="9"/>
      </c>
      <c r="L23" s="39">
        <f t="shared" si="10"/>
      </c>
      <c r="M23" s="47">
        <v>22</v>
      </c>
      <c r="N23" s="46">
        <f t="shared" si="1"/>
      </c>
      <c r="O23" s="46">
        <f t="shared" si="11"/>
      </c>
      <c r="P23" s="40">
        <f t="shared" si="12"/>
      </c>
      <c r="Q23" s="12">
        <f t="shared" si="2"/>
      </c>
      <c r="R23" s="12">
        <f t="shared" si="13"/>
      </c>
    </row>
    <row r="24" spans="1:18" ht="13.5">
      <c r="A24" s="6">
        <v>23</v>
      </c>
      <c r="B24" s="10"/>
      <c r="C24" s="35">
        <f t="shared" si="3"/>
      </c>
      <c r="D24" s="36">
        <f t="shared" si="0"/>
      </c>
      <c r="E24" s="36">
        <f t="shared" si="4"/>
      </c>
      <c r="F24" s="8">
        <f t="shared" si="5"/>
      </c>
      <c r="G24" s="38">
        <f t="shared" si="6"/>
      </c>
      <c r="H24" s="34">
        <f t="shared" si="7"/>
      </c>
      <c r="I24" s="8">
        <f t="shared" si="8"/>
      </c>
      <c r="J24" s="53"/>
      <c r="K24" s="51">
        <f t="shared" si="9"/>
      </c>
      <c r="L24" s="39">
        <f t="shared" si="10"/>
      </c>
      <c r="M24" s="47">
        <v>23</v>
      </c>
      <c r="N24" s="46">
        <f t="shared" si="1"/>
      </c>
      <c r="O24" s="46">
        <f t="shared" si="11"/>
      </c>
      <c r="P24" s="40">
        <f t="shared" si="12"/>
      </c>
      <c r="Q24" s="12">
        <f t="shared" si="2"/>
      </c>
      <c r="R24" s="12">
        <f t="shared" si="13"/>
      </c>
    </row>
    <row r="25" spans="1:18" ht="13.5">
      <c r="A25" s="6">
        <v>24</v>
      </c>
      <c r="B25" s="10"/>
      <c r="C25" s="35">
        <f t="shared" si="3"/>
      </c>
      <c r="D25" s="36">
        <f t="shared" si="0"/>
      </c>
      <c r="E25" s="36">
        <f t="shared" si="4"/>
      </c>
      <c r="F25" s="8">
        <f t="shared" si="5"/>
      </c>
      <c r="G25" s="38">
        <f t="shared" si="6"/>
      </c>
      <c r="H25" s="34">
        <f t="shared" si="7"/>
      </c>
      <c r="I25" s="8">
        <f t="shared" si="8"/>
      </c>
      <c r="J25" s="53"/>
      <c r="K25" s="51">
        <f t="shared" si="9"/>
      </c>
      <c r="L25" s="39">
        <f t="shared" si="10"/>
      </c>
      <c r="M25" s="47">
        <v>24</v>
      </c>
      <c r="N25" s="46">
        <f t="shared" si="1"/>
      </c>
      <c r="O25" s="46">
        <f t="shared" si="11"/>
      </c>
      <c r="P25" s="40">
        <f t="shared" si="12"/>
      </c>
      <c r="Q25" s="12">
        <f t="shared" si="2"/>
      </c>
      <c r="R25" s="12">
        <f t="shared" si="13"/>
      </c>
    </row>
    <row r="26" spans="1:18" ht="13.5">
      <c r="A26" s="6">
        <v>25</v>
      </c>
      <c r="B26" s="10"/>
      <c r="C26" s="35">
        <f t="shared" si="3"/>
      </c>
      <c r="D26" s="36">
        <f t="shared" si="0"/>
      </c>
      <c r="E26" s="36">
        <f t="shared" si="4"/>
      </c>
      <c r="F26" s="8">
        <f t="shared" si="5"/>
      </c>
      <c r="G26" s="38">
        <f t="shared" si="6"/>
      </c>
      <c r="H26" s="34">
        <f t="shared" si="7"/>
      </c>
      <c r="I26" s="8">
        <f t="shared" si="8"/>
      </c>
      <c r="J26" s="53"/>
      <c r="K26" s="51">
        <f t="shared" si="9"/>
      </c>
      <c r="L26" s="39">
        <f t="shared" si="10"/>
      </c>
      <c r="M26" s="47">
        <v>25</v>
      </c>
      <c r="N26" s="46">
        <f t="shared" si="1"/>
      </c>
      <c r="O26" s="46">
        <f t="shared" si="11"/>
      </c>
      <c r="P26" s="40">
        <f t="shared" si="12"/>
      </c>
      <c r="Q26" s="12">
        <f t="shared" si="2"/>
      </c>
      <c r="R26" s="12">
        <f t="shared" si="13"/>
      </c>
    </row>
    <row r="27" spans="1:20" ht="13.5">
      <c r="A27" s="6">
        <v>26</v>
      </c>
      <c r="B27" s="10"/>
      <c r="C27" s="35">
        <f t="shared" si="3"/>
      </c>
      <c r="D27" s="36">
        <f t="shared" si="0"/>
      </c>
      <c r="E27" s="36">
        <f t="shared" si="4"/>
      </c>
      <c r="F27" s="8">
        <f t="shared" si="5"/>
      </c>
      <c r="G27" s="38">
        <f t="shared" si="6"/>
      </c>
      <c r="H27" s="34">
        <f t="shared" si="7"/>
      </c>
      <c r="I27" s="8">
        <f t="shared" si="8"/>
      </c>
      <c r="J27" s="53"/>
      <c r="K27" s="51">
        <f t="shared" si="9"/>
      </c>
      <c r="L27" s="39">
        <f t="shared" si="10"/>
      </c>
      <c r="M27" s="47">
        <v>26</v>
      </c>
      <c r="N27" s="46">
        <f t="shared" si="1"/>
      </c>
      <c r="O27" s="46">
        <f t="shared" si="11"/>
      </c>
      <c r="P27" s="40">
        <f t="shared" si="12"/>
      </c>
      <c r="Q27" s="12">
        <f t="shared" si="2"/>
      </c>
      <c r="R27" s="12">
        <f t="shared" si="13"/>
      </c>
      <c r="T27" s="2"/>
    </row>
    <row r="28" spans="1:20" ht="13.5">
      <c r="A28" s="6">
        <v>27</v>
      </c>
      <c r="B28" s="10"/>
      <c r="C28" s="35">
        <f t="shared" si="3"/>
      </c>
      <c r="D28" s="36">
        <f t="shared" si="0"/>
      </c>
      <c r="E28" s="36">
        <f t="shared" si="4"/>
      </c>
      <c r="F28" s="8">
        <f t="shared" si="5"/>
      </c>
      <c r="G28" s="38">
        <f t="shared" si="6"/>
      </c>
      <c r="H28" s="34">
        <f t="shared" si="7"/>
      </c>
      <c r="I28" s="8">
        <f t="shared" si="8"/>
      </c>
      <c r="J28" s="53"/>
      <c r="K28" s="51">
        <f t="shared" si="9"/>
      </c>
      <c r="L28" s="39">
        <f t="shared" si="10"/>
      </c>
      <c r="M28" s="47">
        <v>27</v>
      </c>
      <c r="N28" s="46">
        <f t="shared" si="1"/>
      </c>
      <c r="O28" s="46">
        <f t="shared" si="11"/>
      </c>
      <c r="P28" s="40">
        <f t="shared" si="12"/>
      </c>
      <c r="Q28" s="12">
        <f t="shared" si="2"/>
      </c>
      <c r="R28" s="12">
        <f t="shared" si="13"/>
      </c>
      <c r="T28" s="2"/>
    </row>
    <row r="29" spans="1:18" ht="13.5">
      <c r="A29" s="6">
        <v>28</v>
      </c>
      <c r="B29" s="10"/>
      <c r="C29" s="35">
        <f t="shared" si="3"/>
      </c>
      <c r="D29" s="36">
        <f t="shared" si="0"/>
      </c>
      <c r="E29" s="36">
        <f t="shared" si="4"/>
      </c>
      <c r="F29" s="8">
        <f t="shared" si="5"/>
      </c>
      <c r="G29" s="38">
        <f t="shared" si="6"/>
      </c>
      <c r="H29" s="34">
        <f t="shared" si="7"/>
      </c>
      <c r="I29" s="8">
        <f t="shared" si="8"/>
      </c>
      <c r="J29" s="53"/>
      <c r="K29" s="51">
        <f t="shared" si="9"/>
      </c>
      <c r="L29" s="39">
        <f t="shared" si="10"/>
      </c>
      <c r="M29" s="47">
        <v>28</v>
      </c>
      <c r="N29" s="46">
        <f t="shared" si="1"/>
      </c>
      <c r="O29" s="46">
        <f t="shared" si="11"/>
      </c>
      <c r="P29" s="40">
        <f t="shared" si="12"/>
      </c>
      <c r="Q29" s="12">
        <f t="shared" si="2"/>
      </c>
      <c r="R29" s="12">
        <f t="shared" si="13"/>
      </c>
    </row>
    <row r="30" spans="1:18" ht="13.5">
      <c r="A30" s="6">
        <v>29</v>
      </c>
      <c r="B30" s="10"/>
      <c r="C30" s="35">
        <f t="shared" si="3"/>
      </c>
      <c r="D30" s="36">
        <f t="shared" si="0"/>
      </c>
      <c r="E30" s="36">
        <f t="shared" si="4"/>
      </c>
      <c r="F30" s="8">
        <f t="shared" si="5"/>
      </c>
      <c r="G30" s="38">
        <f t="shared" si="6"/>
      </c>
      <c r="H30" s="34">
        <f t="shared" si="7"/>
      </c>
      <c r="I30" s="8">
        <f t="shared" si="8"/>
      </c>
      <c r="J30" s="53"/>
      <c r="K30" s="51">
        <f t="shared" si="9"/>
      </c>
      <c r="L30" s="39">
        <f t="shared" si="10"/>
      </c>
      <c r="M30" s="47">
        <v>29</v>
      </c>
      <c r="N30" s="46">
        <f t="shared" si="1"/>
      </c>
      <c r="O30" s="46">
        <f t="shared" si="11"/>
      </c>
      <c r="P30" s="40">
        <f t="shared" si="12"/>
      </c>
      <c r="Q30" s="12">
        <f t="shared" si="2"/>
      </c>
      <c r="R30" s="12">
        <f t="shared" si="13"/>
      </c>
    </row>
    <row r="31" spans="1:20" ht="14.25" thickBot="1">
      <c r="A31" s="7">
        <v>30</v>
      </c>
      <c r="B31" s="11"/>
      <c r="C31" s="35">
        <f t="shared" si="3"/>
      </c>
      <c r="D31" s="36">
        <f t="shared" si="0"/>
      </c>
      <c r="E31" s="36">
        <f t="shared" si="4"/>
      </c>
      <c r="F31" s="8">
        <f t="shared" si="5"/>
      </c>
      <c r="G31" s="38">
        <f t="shared" si="6"/>
      </c>
      <c r="H31" s="34">
        <f t="shared" si="7"/>
      </c>
      <c r="I31" s="8">
        <f t="shared" si="8"/>
      </c>
      <c r="J31" s="54"/>
      <c r="K31" s="51">
        <f t="shared" si="9"/>
      </c>
      <c r="L31" s="39">
        <f t="shared" si="10"/>
      </c>
      <c r="M31" s="47">
        <v>30</v>
      </c>
      <c r="N31" s="46">
        <f t="shared" si="1"/>
      </c>
      <c r="O31" s="46">
        <f t="shared" si="11"/>
      </c>
      <c r="P31" s="40">
        <f t="shared" si="12"/>
      </c>
      <c r="Q31" s="12">
        <f t="shared" si="2"/>
      </c>
      <c r="R31" s="12">
        <f t="shared" si="13"/>
      </c>
      <c r="S31" s="71"/>
      <c r="T31" s="71"/>
    </row>
    <row r="32" spans="1:33" ht="14.25" thickBot="1">
      <c r="A32" s="69"/>
      <c r="B32" s="68"/>
      <c r="C32" s="68"/>
      <c r="D32" s="68"/>
      <c r="E32" s="68"/>
      <c r="F32" s="68"/>
      <c r="G32" s="68"/>
      <c r="H32" s="68"/>
      <c r="I32" s="68"/>
      <c r="J32" s="70"/>
      <c r="K32" s="44"/>
      <c r="L32" s="48"/>
      <c r="M32" s="44"/>
      <c r="N32" s="44"/>
      <c r="O32" s="44"/>
      <c r="P32" s="31"/>
      <c r="Q32" s="29"/>
      <c r="R32" s="30"/>
      <c r="S32" s="21"/>
      <c r="T32" s="21"/>
      <c r="V32" s="3" t="s">
        <v>3</v>
      </c>
      <c r="W32" s="24"/>
      <c r="X32" s="15" t="s">
        <v>2</v>
      </c>
      <c r="Y32" s="15" t="s">
        <v>1</v>
      </c>
      <c r="Z32" s="15" t="s">
        <v>0</v>
      </c>
      <c r="AB32" s="21"/>
      <c r="AC32" s="19"/>
      <c r="AD32" s="21"/>
      <c r="AE32" s="21"/>
      <c r="AF32" s="21"/>
      <c r="AG32" s="21"/>
    </row>
    <row r="33" spans="1:33" ht="13.5">
      <c r="A33" s="19"/>
      <c r="B33" s="20"/>
      <c r="C33" s="16"/>
      <c r="D33" s="16"/>
      <c r="E33" s="16"/>
      <c r="F33" s="17"/>
      <c r="G33" s="17"/>
      <c r="H33" s="16"/>
      <c r="I33" s="16"/>
      <c r="J33" s="16"/>
      <c r="K33" s="16"/>
      <c r="L33" s="16"/>
      <c r="M33" s="16"/>
      <c r="N33" s="16"/>
      <c r="O33" s="16"/>
      <c r="P33" s="18"/>
      <c r="Q33" s="17"/>
      <c r="R33" s="16"/>
      <c r="S33" s="21"/>
      <c r="T33" s="22"/>
      <c r="V33" s="25" t="str">
        <f>IF(N2="","",N2&amp;"位")</f>
        <v>1位</v>
      </c>
      <c r="W33" s="1"/>
      <c r="X33" s="23" t="str">
        <f aca="true" t="shared" si="14" ref="X33:X49">IF($L2="","",INDEX(P$2:P$31,$O2))</f>
        <v>下っぱの275  </v>
      </c>
      <c r="Y33" s="23" t="str">
        <f aca="true" t="shared" si="15" ref="Y33:Z48">IF($L2="","",INDEX(Q$2:Q$31,$O2))</f>
        <v>91F</v>
      </c>
      <c r="Z33" s="23" t="str">
        <f t="shared" si="15"/>
        <v>生存</v>
      </c>
      <c r="AB33" s="21"/>
      <c r="AC33" s="19"/>
      <c r="AD33" s="55"/>
      <c r="AE33" s="55"/>
      <c r="AF33" s="55"/>
      <c r="AG33" s="55"/>
    </row>
    <row r="34" spans="1:33" ht="13.5">
      <c r="A34" s="19"/>
      <c r="B34" s="20"/>
      <c r="C34" s="16"/>
      <c r="D34" s="16"/>
      <c r="E34" s="55">
        <f>SUBSTITUTE(RIGHT(D34,3)," ","")</f>
      </c>
      <c r="F34" s="17"/>
      <c r="G34" s="17"/>
      <c r="H34" s="16"/>
      <c r="I34" s="16"/>
      <c r="J34" s="16"/>
      <c r="K34" s="16"/>
      <c r="L34" s="16"/>
      <c r="M34" s="16"/>
      <c r="N34" s="16"/>
      <c r="O34" s="16"/>
      <c r="P34" s="18"/>
      <c r="Q34" s="17"/>
      <c r="R34" s="16"/>
      <c r="S34" s="21"/>
      <c r="T34" s="19"/>
      <c r="V34" s="25" t="str">
        <f aca="true" t="shared" si="16" ref="V34:V62">IF(N3="","",N3&amp;"位")</f>
        <v>2位</v>
      </c>
      <c r="W34" s="1"/>
      <c r="X34" s="23" t="str">
        <f t="shared" si="14"/>
        <v>2nd-588  </v>
      </c>
      <c r="Y34" s="23" t="str">
        <f t="shared" si="15"/>
        <v>61F</v>
      </c>
      <c r="Z34" s="23" t="str">
        <f t="shared" si="15"/>
        <v>生存</v>
      </c>
      <c r="AB34" s="21"/>
      <c r="AC34" s="19"/>
      <c r="AD34" s="55"/>
      <c r="AE34" s="55"/>
      <c r="AF34" s="55"/>
      <c r="AG34" s="55"/>
    </row>
    <row r="35" spans="1:33" ht="13.5">
      <c r="A35" s="19"/>
      <c r="B35" s="20"/>
      <c r="D35" s="16"/>
      <c r="E35" s="16"/>
      <c r="F35" s="17"/>
      <c r="G35" s="17"/>
      <c r="H35" s="16"/>
      <c r="I35" s="16"/>
      <c r="J35" s="16"/>
      <c r="K35" s="16"/>
      <c r="L35" s="16"/>
      <c r="M35" s="16"/>
      <c r="N35" s="16"/>
      <c r="O35" s="16"/>
      <c r="P35" s="18"/>
      <c r="Q35" s="17"/>
      <c r="R35" s="16"/>
      <c r="S35" s="21"/>
      <c r="T35" s="19"/>
      <c r="V35" s="25" t="str">
        <f t="shared" si="16"/>
        <v>2位</v>
      </c>
      <c r="W35" s="1"/>
      <c r="X35" s="23" t="str">
        <f t="shared" si="14"/>
        <v>317  </v>
      </c>
      <c r="Y35" s="23" t="str">
        <f t="shared" si="15"/>
        <v>61F</v>
      </c>
      <c r="Z35" s="23" t="str">
        <f t="shared" si="15"/>
        <v>死亡</v>
      </c>
      <c r="AB35" s="21"/>
      <c r="AC35" s="19"/>
      <c r="AD35" s="55"/>
      <c r="AE35" s="55"/>
      <c r="AF35" s="55"/>
      <c r="AG35" s="55"/>
    </row>
    <row r="36" spans="1:33" ht="13.5">
      <c r="A36" s="19"/>
      <c r="B36" s="20"/>
      <c r="C36" s="16"/>
      <c r="D36" s="16"/>
      <c r="E36" s="16"/>
      <c r="F36" s="17"/>
      <c r="G36" s="17"/>
      <c r="H36" s="16"/>
      <c r="I36" s="16"/>
      <c r="J36" s="16"/>
      <c r="K36" s="16"/>
      <c r="L36" s="16"/>
      <c r="M36" s="16"/>
      <c r="N36" s="16"/>
      <c r="O36" s="16"/>
      <c r="P36" s="18"/>
      <c r="Q36" s="17"/>
      <c r="R36" s="16"/>
      <c r="S36" s="21"/>
      <c r="T36" s="19"/>
      <c r="V36" s="25" t="str">
        <f t="shared" si="16"/>
        <v>4位</v>
      </c>
      <c r="W36" s="1"/>
      <c r="X36" s="23" t="str">
        <f t="shared" si="14"/>
        <v>アステリズム  </v>
      </c>
      <c r="Y36" s="23" t="str">
        <f t="shared" si="15"/>
        <v>49F</v>
      </c>
      <c r="Z36" s="23" t="str">
        <f t="shared" si="15"/>
        <v>死亡</v>
      </c>
      <c r="AB36" s="21"/>
      <c r="AC36" s="19"/>
      <c r="AD36" s="55"/>
      <c r="AE36" s="55"/>
      <c r="AF36" s="55"/>
      <c r="AG36" s="55"/>
    </row>
    <row r="37" spans="1:33" ht="13.5">
      <c r="A37" s="19"/>
      <c r="B37" s="20"/>
      <c r="C37" s="16"/>
      <c r="D37" s="16"/>
      <c r="E37" s="16"/>
      <c r="F37" s="17"/>
      <c r="G37" s="17"/>
      <c r="H37" s="16"/>
      <c r="I37" s="16"/>
      <c r="J37" s="16"/>
      <c r="K37" s="16"/>
      <c r="L37" s="16"/>
      <c r="M37" s="16"/>
      <c r="N37" s="16"/>
      <c r="O37" s="16"/>
      <c r="P37" s="18"/>
      <c r="Q37" s="17"/>
      <c r="R37" s="16"/>
      <c r="S37" s="21"/>
      <c r="T37" s="19"/>
      <c r="V37" s="25" t="str">
        <f t="shared" si="16"/>
        <v>5位</v>
      </c>
      <c r="W37" s="1"/>
      <c r="X37" s="23" t="str">
        <f t="shared" si="14"/>
        <v>1st888  </v>
      </c>
      <c r="Y37" s="23" t="str">
        <f t="shared" si="15"/>
        <v>43F</v>
      </c>
      <c r="Z37" s="23" t="str">
        <f t="shared" si="15"/>
        <v>生存</v>
      </c>
      <c r="AB37" s="21"/>
      <c r="AC37" s="19"/>
      <c r="AD37" s="55"/>
      <c r="AE37" s="55"/>
      <c r="AF37" s="55"/>
      <c r="AG37" s="55"/>
    </row>
    <row r="38" spans="1:33" ht="13.5">
      <c r="A38" s="19"/>
      <c r="B38" s="20"/>
      <c r="C38" s="16"/>
      <c r="D38" s="16"/>
      <c r="E38" s="16"/>
      <c r="F38" s="17"/>
      <c r="G38" s="17"/>
      <c r="H38" s="16"/>
      <c r="I38" s="16"/>
      <c r="J38" s="16"/>
      <c r="K38" s="16"/>
      <c r="L38" s="16"/>
      <c r="M38" s="16"/>
      <c r="N38" s="16"/>
      <c r="O38" s="16"/>
      <c r="P38" s="18"/>
      <c r="Q38" s="17"/>
      <c r="R38" s="16"/>
      <c r="S38" s="21"/>
      <c r="T38" s="19"/>
      <c r="V38" s="25" t="str">
        <f t="shared" si="16"/>
        <v>6位</v>
      </c>
      <c r="W38" s="1"/>
      <c r="X38" s="23" t="str">
        <f t="shared" si="14"/>
        <v>オーティス・ブルー  </v>
      </c>
      <c r="Y38" s="23" t="str">
        <f t="shared" si="15"/>
        <v>42F</v>
      </c>
      <c r="Z38" s="23" t="str">
        <f t="shared" si="15"/>
        <v>生存</v>
      </c>
      <c r="AB38" s="21"/>
      <c r="AC38" s="19"/>
      <c r="AD38" s="55"/>
      <c r="AE38" s="55"/>
      <c r="AF38" s="55"/>
      <c r="AG38" s="55"/>
    </row>
    <row r="39" spans="1:33" ht="13.5">
      <c r="A39" s="19"/>
      <c r="B39" s="20"/>
      <c r="C39" s="16"/>
      <c r="D39" s="16"/>
      <c r="E39" s="16"/>
      <c r="F39" s="17"/>
      <c r="G39" s="17"/>
      <c r="H39" s="16"/>
      <c r="I39" s="16"/>
      <c r="J39" s="16"/>
      <c r="K39" s="16"/>
      <c r="L39" s="16"/>
      <c r="M39" s="16"/>
      <c r="N39" s="16"/>
      <c r="O39" s="16"/>
      <c r="P39" s="18"/>
      <c r="Q39" s="17"/>
      <c r="R39" s="16"/>
      <c r="S39" s="21"/>
      <c r="T39" s="19"/>
      <c r="V39" s="25" t="str">
        <f t="shared" si="16"/>
        <v>7位</v>
      </c>
      <c r="W39" s="1"/>
      <c r="X39" s="23" t="str">
        <f t="shared" si="14"/>
        <v>1st-700  </v>
      </c>
      <c r="Y39" s="23" t="str">
        <f t="shared" si="15"/>
        <v>33F</v>
      </c>
      <c r="Z39" s="23" t="str">
        <f t="shared" si="15"/>
        <v>生存</v>
      </c>
      <c r="AB39" s="21"/>
      <c r="AC39" s="19"/>
      <c r="AD39" s="55"/>
      <c r="AE39" s="55"/>
      <c r="AF39" s="55"/>
      <c r="AG39" s="55"/>
    </row>
    <row r="40" spans="1:33" ht="13.5">
      <c r="A40" s="19"/>
      <c r="B40" s="20"/>
      <c r="C40" s="16"/>
      <c r="D40" s="16"/>
      <c r="E40" s="16"/>
      <c r="F40" s="17"/>
      <c r="G40" s="17"/>
      <c r="H40" s="16"/>
      <c r="I40" s="16"/>
      <c r="J40" s="16"/>
      <c r="K40" s="16"/>
      <c r="L40" s="16"/>
      <c r="M40" s="16"/>
      <c r="N40" s="16"/>
      <c r="O40" s="16"/>
      <c r="P40" s="18"/>
      <c r="Q40" s="17"/>
      <c r="R40" s="16"/>
      <c r="S40" s="21"/>
      <c r="T40" s="19"/>
      <c r="V40" s="25" t="str">
        <f t="shared" si="16"/>
        <v>8位</v>
      </c>
      <c r="W40" s="1"/>
      <c r="X40" s="23" t="str">
        <f t="shared" si="14"/>
        <v>涙目の370  </v>
      </c>
      <c r="Y40" s="23" t="str">
        <f t="shared" si="15"/>
        <v>19F</v>
      </c>
      <c r="Z40" s="23" t="str">
        <f t="shared" si="15"/>
        <v>死亡</v>
      </c>
      <c r="AB40" s="21"/>
      <c r="AC40" s="19"/>
      <c r="AD40" s="55"/>
      <c r="AE40" s="55"/>
      <c r="AF40" s="55"/>
      <c r="AG40" s="55"/>
    </row>
    <row r="41" spans="1:33" ht="13.5">
      <c r="A41" s="19"/>
      <c r="B41" s="20"/>
      <c r="C41" s="16"/>
      <c r="D41" s="16"/>
      <c r="E41" s="16"/>
      <c r="F41" s="17"/>
      <c r="G41" s="17"/>
      <c r="H41" s="16"/>
      <c r="I41" s="16"/>
      <c r="J41" s="16"/>
      <c r="K41" s="16"/>
      <c r="L41" s="16"/>
      <c r="M41" s="16"/>
      <c r="N41" s="16"/>
      <c r="O41" s="16"/>
      <c r="P41" s="18"/>
      <c r="Q41" s="17"/>
      <c r="R41" s="16"/>
      <c r="S41" s="21"/>
      <c r="T41" s="19"/>
      <c r="V41" s="25" t="str">
        <f t="shared" si="16"/>
        <v>9位</v>
      </c>
      <c r="W41" s="1"/>
      <c r="X41" s="23" t="str">
        <f t="shared" si="14"/>
        <v>ソルト・ドッピオ  </v>
      </c>
      <c r="Y41" s="23" t="str">
        <f t="shared" si="15"/>
        <v>13F</v>
      </c>
      <c r="Z41" s="23" t="str">
        <f t="shared" si="15"/>
        <v>死亡</v>
      </c>
      <c r="AB41" s="21"/>
      <c r="AC41" s="19"/>
      <c r="AD41" s="55"/>
      <c r="AE41" s="55"/>
      <c r="AF41" s="55"/>
      <c r="AG41" s="55"/>
    </row>
    <row r="42" spans="1:33" ht="13.5">
      <c r="A42" s="19"/>
      <c r="B42" s="20"/>
      <c r="C42" s="16"/>
      <c r="D42" s="16"/>
      <c r="E42" s="16"/>
      <c r="F42" s="17"/>
      <c r="G42" s="17"/>
      <c r="H42" s="16"/>
      <c r="I42" s="16"/>
      <c r="J42" s="16"/>
      <c r="K42" s="16"/>
      <c r="L42" s="16"/>
      <c r="M42" s="16"/>
      <c r="N42" s="16"/>
      <c r="O42" s="16"/>
      <c r="P42" s="18"/>
      <c r="Q42" s="17"/>
      <c r="R42" s="16"/>
      <c r="S42" s="21"/>
      <c r="T42" s="19"/>
      <c r="V42" s="25" t="str">
        <f t="shared" si="16"/>
        <v>10位</v>
      </c>
      <c r="W42" s="1"/>
      <c r="X42" s="23" t="str">
        <f t="shared" si="14"/>
        <v>S･L･T･S(1st-314)  </v>
      </c>
      <c r="Y42" s="23" t="str">
        <f t="shared" si="15"/>
        <v>12F</v>
      </c>
      <c r="Z42" s="23" t="str">
        <f t="shared" si="15"/>
        <v>死亡</v>
      </c>
      <c r="AB42" s="21"/>
      <c r="AC42" s="19"/>
      <c r="AD42" s="55"/>
      <c r="AE42" s="55"/>
      <c r="AF42" s="55"/>
      <c r="AG42" s="55"/>
    </row>
    <row r="43" spans="1:33" ht="13.5">
      <c r="A43" s="19"/>
      <c r="B43" s="20"/>
      <c r="C43" s="16"/>
      <c r="D43" s="16"/>
      <c r="E43" s="16"/>
      <c r="F43" s="17"/>
      <c r="G43" s="17"/>
      <c r="H43" s="16"/>
      <c r="I43" s="16"/>
      <c r="J43" s="16"/>
      <c r="K43" s="16"/>
      <c r="L43" s="16"/>
      <c r="M43" s="16"/>
      <c r="N43" s="16"/>
      <c r="O43" s="16"/>
      <c r="P43" s="18"/>
      <c r="Q43" s="17"/>
      <c r="R43" s="16"/>
      <c r="S43" s="21"/>
      <c r="T43" s="19"/>
      <c r="V43" s="25" t="str">
        <f t="shared" si="16"/>
        <v>11位</v>
      </c>
      <c r="W43" s="1"/>
      <c r="X43" s="23" t="str">
        <f t="shared" si="14"/>
        <v>317  </v>
      </c>
      <c r="Y43" s="23" t="str">
        <f t="shared" si="15"/>
        <v>11F</v>
      </c>
      <c r="Z43" s="23" t="str">
        <f t="shared" si="15"/>
        <v>死亡</v>
      </c>
      <c r="AB43" s="21"/>
      <c r="AC43" s="19"/>
      <c r="AD43" s="55"/>
      <c r="AE43" s="55"/>
      <c r="AF43" s="55"/>
      <c r="AG43" s="55"/>
    </row>
    <row r="44" spans="1:33" ht="13.5">
      <c r="A44" s="19"/>
      <c r="B44" s="20"/>
      <c r="C44" s="16"/>
      <c r="D44" s="16"/>
      <c r="E44" s="16"/>
      <c r="F44" s="17"/>
      <c r="G44" s="17"/>
      <c r="H44" s="16"/>
      <c r="I44" s="16"/>
      <c r="J44" s="16"/>
      <c r="K44" s="16"/>
      <c r="L44" s="16"/>
      <c r="M44" s="16"/>
      <c r="N44" s="16"/>
      <c r="O44" s="16"/>
      <c r="P44" s="18"/>
      <c r="Q44" s="17"/>
      <c r="R44" s="16"/>
      <c r="S44" s="21"/>
      <c r="T44" s="19"/>
      <c r="V44" s="25" t="str">
        <f t="shared" si="16"/>
        <v>12位</v>
      </c>
      <c r="W44" s="1"/>
      <c r="X44" s="23" t="str">
        <f t="shared" si="14"/>
        <v>1st-580  </v>
      </c>
      <c r="Y44" s="23" t="str">
        <f t="shared" si="15"/>
        <v>10F</v>
      </c>
      <c r="Z44" s="23" t="str">
        <f t="shared" si="15"/>
        <v>死亡</v>
      </c>
      <c r="AB44" s="21"/>
      <c r="AC44" s="19"/>
      <c r="AD44" s="55"/>
      <c r="AE44" s="55"/>
      <c r="AF44" s="55"/>
      <c r="AG44" s="55"/>
    </row>
    <row r="45" spans="1:33" ht="13.5">
      <c r="A45" s="19"/>
      <c r="B45" s="20"/>
      <c r="C45" s="16"/>
      <c r="D45" s="16"/>
      <c r="E45" s="16"/>
      <c r="F45" s="17"/>
      <c r="G45" s="17"/>
      <c r="H45" s="16"/>
      <c r="I45" s="16"/>
      <c r="J45" s="16"/>
      <c r="K45" s="16"/>
      <c r="L45" s="16"/>
      <c r="M45" s="16"/>
      <c r="N45" s="16"/>
      <c r="O45" s="16"/>
      <c r="P45" s="18"/>
      <c r="Q45" s="17"/>
      <c r="R45" s="16"/>
      <c r="S45" s="21"/>
      <c r="T45" s="19"/>
      <c r="V45" s="25" t="str">
        <f t="shared" si="16"/>
        <v>12位</v>
      </c>
      <c r="W45" s="1"/>
      <c r="X45" s="23" t="str">
        <f t="shared" si="14"/>
        <v>2nd-356  </v>
      </c>
      <c r="Y45" s="23" t="str">
        <f t="shared" si="15"/>
        <v>10F</v>
      </c>
      <c r="Z45" s="23" t="str">
        <f t="shared" si="15"/>
        <v>死亡</v>
      </c>
      <c r="AB45" s="21"/>
      <c r="AC45" s="19"/>
      <c r="AD45" s="55"/>
      <c r="AE45" s="55"/>
      <c r="AF45" s="55"/>
      <c r="AG45" s="55"/>
    </row>
    <row r="46" spans="1:33" ht="13.5">
      <c r="A46" s="19"/>
      <c r="B46" s="20"/>
      <c r="C46" s="16"/>
      <c r="D46" s="16"/>
      <c r="E46" s="16"/>
      <c r="F46" s="17"/>
      <c r="G46" s="17"/>
      <c r="H46" s="16"/>
      <c r="I46" s="16"/>
      <c r="J46" s="16"/>
      <c r="K46" s="16"/>
      <c r="L46" s="16"/>
      <c r="M46" s="16"/>
      <c r="N46" s="16"/>
      <c r="O46" s="16"/>
      <c r="P46" s="18"/>
      <c r="Q46" s="17"/>
      <c r="R46" s="16"/>
      <c r="S46" s="21"/>
      <c r="T46" s="19"/>
      <c r="V46" s="25" t="str">
        <f t="shared" si="16"/>
        <v>14位</v>
      </c>
      <c r="W46" s="1"/>
      <c r="X46" s="23" t="str">
        <f t="shared" si="14"/>
        <v>混沌【666】猫  </v>
      </c>
      <c r="Y46" s="23" t="str">
        <f t="shared" si="15"/>
        <v>9F</v>
      </c>
      <c r="Z46" s="23" t="str">
        <f t="shared" si="15"/>
        <v>死亡</v>
      </c>
      <c r="AB46" s="21"/>
      <c r="AC46" s="19"/>
      <c r="AD46" s="55"/>
      <c r="AE46" s="55"/>
      <c r="AF46" s="55"/>
      <c r="AG46" s="55"/>
    </row>
    <row r="47" spans="1:33" ht="13.5">
      <c r="A47" s="19"/>
      <c r="B47" s="20"/>
      <c r="C47" s="16"/>
      <c r="D47" s="16"/>
      <c r="E47" s="16"/>
      <c r="F47" s="17"/>
      <c r="G47" s="17"/>
      <c r="H47" s="16"/>
      <c r="I47" s="16"/>
      <c r="J47" s="16"/>
      <c r="K47" s="16"/>
      <c r="L47" s="16"/>
      <c r="M47" s="16"/>
      <c r="N47" s="16"/>
      <c r="O47" s="16"/>
      <c r="P47" s="18"/>
      <c r="Q47" s="17"/>
      <c r="R47" s="16"/>
      <c r="S47" s="21"/>
      <c r="T47" s="19"/>
      <c r="V47" s="25" t="str">
        <f t="shared" si="16"/>
        <v>15位</v>
      </c>
      <c r="W47" s="1"/>
      <c r="X47" s="23" t="str">
        <f t="shared" si="14"/>
        <v>マインド・ゲームズ（1st-713)  </v>
      </c>
      <c r="Y47" s="23" t="str">
        <f t="shared" si="15"/>
        <v>7F</v>
      </c>
      <c r="Z47" s="23" t="str">
        <f t="shared" si="15"/>
        <v>死亡</v>
      </c>
      <c r="AB47" s="21"/>
      <c r="AC47" s="19"/>
      <c r="AD47" s="55"/>
      <c r="AE47" s="55"/>
      <c r="AF47" s="55"/>
      <c r="AG47" s="55"/>
    </row>
    <row r="48" spans="1:33" ht="13.5">
      <c r="A48" s="19"/>
      <c r="B48" s="20"/>
      <c r="C48" s="16"/>
      <c r="D48" s="16"/>
      <c r="E48" s="16"/>
      <c r="F48" s="17"/>
      <c r="G48" s="17"/>
      <c r="H48" s="16"/>
      <c r="I48" s="16"/>
      <c r="J48" s="16"/>
      <c r="K48" s="16"/>
      <c r="L48" s="16"/>
      <c r="M48" s="16"/>
      <c r="N48" s="16"/>
      <c r="O48" s="16"/>
      <c r="P48" s="18"/>
      <c r="Q48" s="17"/>
      <c r="R48" s="16"/>
      <c r="S48" s="21"/>
      <c r="T48" s="19"/>
      <c r="V48" s="25" t="str">
        <f t="shared" si="16"/>
        <v>15位</v>
      </c>
      <c r="W48" s="1"/>
      <c r="X48" s="23" t="str">
        <f t="shared" si="14"/>
        <v>2nd-520  </v>
      </c>
      <c r="Y48" s="23" t="str">
        <f t="shared" si="15"/>
        <v>7F</v>
      </c>
      <c r="Z48" s="23" t="str">
        <f t="shared" si="15"/>
        <v>生存</v>
      </c>
      <c r="AB48" s="21"/>
      <c r="AC48" s="19"/>
      <c r="AD48" s="55"/>
      <c r="AE48" s="55"/>
      <c r="AF48" s="55"/>
      <c r="AG48" s="55"/>
    </row>
    <row r="49" spans="1:33" ht="13.5">
      <c r="A49" s="19"/>
      <c r="B49" s="20"/>
      <c r="C49" s="16"/>
      <c r="D49" s="16"/>
      <c r="E49" s="16"/>
      <c r="F49" s="17"/>
      <c r="G49" s="17"/>
      <c r="H49" s="16"/>
      <c r="I49" s="16"/>
      <c r="J49" s="16"/>
      <c r="K49" s="16"/>
      <c r="L49" s="16"/>
      <c r="M49" s="16"/>
      <c r="N49" s="16"/>
      <c r="O49" s="16"/>
      <c r="P49" s="18"/>
      <c r="Q49" s="17"/>
      <c r="R49" s="16"/>
      <c r="S49" s="21"/>
      <c r="T49" s="19"/>
      <c r="V49" s="25">
        <f t="shared" si="16"/>
      </c>
      <c r="W49" s="1"/>
      <c r="X49" s="23">
        <f t="shared" si="14"/>
      </c>
      <c r="Y49" s="23">
        <f>IF($L18="","",INDEX(Q$2:Q$31,$O18))</f>
      </c>
      <c r="Z49" s="23">
        <f>IF($L18="","",INDEX(R$2:R$31,$O18))</f>
      </c>
      <c r="AB49" s="21"/>
      <c r="AC49" s="19"/>
      <c r="AD49" s="55"/>
      <c r="AE49" s="55"/>
      <c r="AF49" s="55"/>
      <c r="AG49" s="55"/>
    </row>
    <row r="50" spans="1:33" ht="13.5">
      <c r="A50" s="19"/>
      <c r="B50" s="20"/>
      <c r="C50" s="16"/>
      <c r="D50" s="16"/>
      <c r="E50" s="16"/>
      <c r="F50" s="17"/>
      <c r="G50" s="17"/>
      <c r="H50" s="16"/>
      <c r="I50" s="16"/>
      <c r="J50" s="16"/>
      <c r="K50" s="16"/>
      <c r="L50" s="16"/>
      <c r="M50" s="16"/>
      <c r="N50" s="16"/>
      <c r="O50" s="16"/>
      <c r="P50" s="18"/>
      <c r="Q50" s="17"/>
      <c r="R50" s="16"/>
      <c r="S50" s="21"/>
      <c r="T50" s="19"/>
      <c r="V50" s="25">
        <f t="shared" si="16"/>
      </c>
      <c r="W50" s="1"/>
      <c r="X50" s="23">
        <f aca="true" t="shared" si="17" ref="X50:Z62">IF($L19="","",INDEX(P$2:P$31,$O19))</f>
      </c>
      <c r="Y50" s="23">
        <f t="shared" si="17"/>
      </c>
      <c r="Z50" s="23">
        <f t="shared" si="17"/>
      </c>
      <c r="AB50" s="21"/>
      <c r="AC50" s="19"/>
      <c r="AD50" s="55"/>
      <c r="AE50" s="55"/>
      <c r="AF50" s="55"/>
      <c r="AG50" s="55"/>
    </row>
    <row r="51" spans="1:33" ht="13.5">
      <c r="A51" s="19"/>
      <c r="B51" s="20"/>
      <c r="C51" s="16"/>
      <c r="D51" s="16"/>
      <c r="E51" s="16"/>
      <c r="F51" s="17"/>
      <c r="G51" s="17"/>
      <c r="H51" s="16"/>
      <c r="I51" s="16"/>
      <c r="J51" s="16"/>
      <c r="K51" s="16"/>
      <c r="L51" s="16"/>
      <c r="M51" s="16"/>
      <c r="N51" s="16"/>
      <c r="O51" s="16"/>
      <c r="P51" s="18"/>
      <c r="Q51" s="17"/>
      <c r="R51" s="16"/>
      <c r="S51" s="21"/>
      <c r="T51" s="19"/>
      <c r="V51" s="25">
        <f t="shared" si="16"/>
      </c>
      <c r="W51" s="1"/>
      <c r="X51" s="23">
        <f t="shared" si="17"/>
      </c>
      <c r="Y51" s="23">
        <f t="shared" si="17"/>
      </c>
      <c r="Z51" s="23">
        <f t="shared" si="17"/>
      </c>
      <c r="AB51" s="21"/>
      <c r="AC51" s="19"/>
      <c r="AD51" s="55"/>
      <c r="AE51" s="55"/>
      <c r="AF51" s="55"/>
      <c r="AG51" s="55"/>
    </row>
    <row r="52" spans="1:33" ht="13.5">
      <c r="A52" s="19"/>
      <c r="B52" s="20"/>
      <c r="C52" s="16"/>
      <c r="D52" s="16"/>
      <c r="E52" s="16"/>
      <c r="F52" s="17"/>
      <c r="G52" s="17"/>
      <c r="H52" s="16"/>
      <c r="I52" s="16"/>
      <c r="J52" s="16"/>
      <c r="K52" s="16"/>
      <c r="L52" s="16"/>
      <c r="M52" s="16"/>
      <c r="N52" s="16"/>
      <c r="O52" s="16"/>
      <c r="P52" s="18"/>
      <c r="Q52" s="17"/>
      <c r="R52" s="16"/>
      <c r="S52" s="21"/>
      <c r="T52" s="19"/>
      <c r="V52" s="25">
        <f t="shared" si="16"/>
      </c>
      <c r="W52" s="1"/>
      <c r="X52" s="23">
        <f t="shared" si="17"/>
      </c>
      <c r="Y52" s="23">
        <f t="shared" si="17"/>
      </c>
      <c r="Z52" s="23">
        <f t="shared" si="17"/>
      </c>
      <c r="AB52" s="21"/>
      <c r="AC52" s="19"/>
      <c r="AD52" s="55"/>
      <c r="AE52" s="55"/>
      <c r="AF52" s="55"/>
      <c r="AG52" s="55"/>
    </row>
    <row r="53" spans="1:33" ht="13.5">
      <c r="A53" s="19"/>
      <c r="B53" s="20"/>
      <c r="C53" s="16"/>
      <c r="D53" s="16"/>
      <c r="E53" s="16"/>
      <c r="F53" s="17"/>
      <c r="G53" s="17"/>
      <c r="H53" s="16"/>
      <c r="I53" s="16"/>
      <c r="J53" s="16"/>
      <c r="K53" s="16"/>
      <c r="L53" s="16"/>
      <c r="M53" s="16"/>
      <c r="N53" s="16"/>
      <c r="O53" s="16"/>
      <c r="P53" s="18"/>
      <c r="Q53" s="17"/>
      <c r="R53" s="16"/>
      <c r="S53" s="21"/>
      <c r="T53" s="19"/>
      <c r="V53" s="25">
        <f t="shared" si="16"/>
      </c>
      <c r="W53" s="1"/>
      <c r="X53" s="23">
        <f t="shared" si="17"/>
      </c>
      <c r="Y53" s="23">
        <f t="shared" si="17"/>
      </c>
      <c r="Z53" s="23">
        <f t="shared" si="17"/>
      </c>
      <c r="AB53" s="21"/>
      <c r="AC53" s="19"/>
      <c r="AD53" s="55"/>
      <c r="AE53" s="55"/>
      <c r="AF53" s="55"/>
      <c r="AG53" s="55"/>
    </row>
    <row r="54" spans="1:33" ht="13.5">
      <c r="A54" s="19"/>
      <c r="B54" s="20"/>
      <c r="C54" s="16"/>
      <c r="D54" s="16"/>
      <c r="E54" s="16"/>
      <c r="F54" s="17"/>
      <c r="G54" s="17"/>
      <c r="H54" s="16"/>
      <c r="I54" s="16"/>
      <c r="J54" s="16"/>
      <c r="K54" s="16"/>
      <c r="L54" s="16"/>
      <c r="M54" s="16"/>
      <c r="N54" s="16"/>
      <c r="O54" s="16"/>
      <c r="P54" s="18"/>
      <c r="Q54" s="17"/>
      <c r="R54" s="16"/>
      <c r="S54" s="21"/>
      <c r="T54" s="19"/>
      <c r="V54" s="25">
        <f t="shared" si="16"/>
      </c>
      <c r="W54" s="1"/>
      <c r="X54" s="23">
        <f t="shared" si="17"/>
      </c>
      <c r="Y54" s="23">
        <f t="shared" si="17"/>
      </c>
      <c r="Z54" s="23">
        <f t="shared" si="17"/>
      </c>
      <c r="AB54" s="21"/>
      <c r="AC54" s="19"/>
      <c r="AD54" s="55"/>
      <c r="AE54" s="55"/>
      <c r="AF54" s="55"/>
      <c r="AG54" s="55"/>
    </row>
    <row r="55" spans="1:33" ht="13.5">
      <c r="A55" s="19"/>
      <c r="B55" s="20"/>
      <c r="C55" s="16"/>
      <c r="D55" s="16"/>
      <c r="E55" s="16"/>
      <c r="F55" s="17"/>
      <c r="G55" s="17"/>
      <c r="H55" s="16"/>
      <c r="I55" s="16"/>
      <c r="J55" s="16"/>
      <c r="K55" s="16"/>
      <c r="L55" s="16"/>
      <c r="M55" s="16"/>
      <c r="N55" s="16"/>
      <c r="O55" s="16"/>
      <c r="P55" s="18"/>
      <c r="Q55" s="17"/>
      <c r="R55" s="16"/>
      <c r="S55" s="21"/>
      <c r="T55" s="19"/>
      <c r="V55" s="25">
        <f t="shared" si="16"/>
      </c>
      <c r="W55" s="1"/>
      <c r="X55" s="23">
        <f t="shared" si="17"/>
      </c>
      <c r="Y55" s="23">
        <f t="shared" si="17"/>
      </c>
      <c r="Z55" s="23">
        <f t="shared" si="17"/>
      </c>
      <c r="AB55" s="21"/>
      <c r="AC55" s="19"/>
      <c r="AD55" s="55"/>
      <c r="AE55" s="55"/>
      <c r="AF55" s="55"/>
      <c r="AG55" s="55"/>
    </row>
    <row r="56" spans="1:33" ht="13.5">
      <c r="A56" s="19"/>
      <c r="B56" s="20"/>
      <c r="C56" s="16"/>
      <c r="D56" s="16"/>
      <c r="E56" s="16"/>
      <c r="F56" s="17"/>
      <c r="G56" s="17"/>
      <c r="H56" s="16"/>
      <c r="I56" s="16"/>
      <c r="J56" s="16"/>
      <c r="K56" s="16"/>
      <c r="L56" s="16"/>
      <c r="M56" s="16"/>
      <c r="N56" s="16"/>
      <c r="O56" s="16"/>
      <c r="P56" s="18"/>
      <c r="Q56" s="17"/>
      <c r="R56" s="16"/>
      <c r="S56" s="21"/>
      <c r="T56" s="19"/>
      <c r="V56" s="25">
        <f t="shared" si="16"/>
      </c>
      <c r="W56" s="1"/>
      <c r="X56" s="23">
        <f t="shared" si="17"/>
      </c>
      <c r="Y56" s="23">
        <f t="shared" si="17"/>
      </c>
      <c r="Z56" s="23">
        <f t="shared" si="17"/>
      </c>
      <c r="AB56" s="21"/>
      <c r="AC56" s="19"/>
      <c r="AD56" s="55"/>
      <c r="AE56" s="55"/>
      <c r="AF56" s="55"/>
      <c r="AG56" s="55"/>
    </row>
    <row r="57" spans="1:33" ht="13.5">
      <c r="A57" s="19"/>
      <c r="B57" s="20"/>
      <c r="C57" s="16"/>
      <c r="D57" s="16"/>
      <c r="E57" s="16"/>
      <c r="F57" s="17"/>
      <c r="G57" s="17"/>
      <c r="H57" s="16"/>
      <c r="I57" s="16"/>
      <c r="J57" s="16"/>
      <c r="K57" s="16"/>
      <c r="L57" s="16"/>
      <c r="M57" s="16"/>
      <c r="N57" s="16"/>
      <c r="O57" s="16"/>
      <c r="P57" s="18"/>
      <c r="Q57" s="17"/>
      <c r="R57" s="16"/>
      <c r="S57" s="21"/>
      <c r="T57" s="19"/>
      <c r="V57" s="25">
        <f t="shared" si="16"/>
      </c>
      <c r="W57" s="1"/>
      <c r="X57" s="23">
        <f t="shared" si="17"/>
      </c>
      <c r="Y57" s="23">
        <f t="shared" si="17"/>
      </c>
      <c r="Z57" s="23">
        <f t="shared" si="17"/>
      </c>
      <c r="AB57" s="21"/>
      <c r="AC57" s="19"/>
      <c r="AD57" s="55"/>
      <c r="AE57" s="55"/>
      <c r="AF57" s="55"/>
      <c r="AG57" s="55"/>
    </row>
    <row r="58" spans="1:33" ht="13.5">
      <c r="A58" s="19"/>
      <c r="B58" s="20"/>
      <c r="C58" s="16"/>
      <c r="D58" s="16"/>
      <c r="E58" s="16"/>
      <c r="F58" s="17"/>
      <c r="G58" s="17"/>
      <c r="H58" s="16"/>
      <c r="I58" s="16"/>
      <c r="J58" s="16"/>
      <c r="K58" s="16"/>
      <c r="L58" s="16"/>
      <c r="M58" s="16"/>
      <c r="N58" s="16"/>
      <c r="O58" s="16"/>
      <c r="P58" s="18"/>
      <c r="Q58" s="17"/>
      <c r="R58" s="16"/>
      <c r="S58" s="21"/>
      <c r="T58" s="19"/>
      <c r="V58" s="25">
        <f t="shared" si="16"/>
      </c>
      <c r="W58" s="1"/>
      <c r="X58" s="23">
        <f t="shared" si="17"/>
      </c>
      <c r="Y58" s="23">
        <f t="shared" si="17"/>
      </c>
      <c r="Z58" s="23">
        <f t="shared" si="17"/>
      </c>
      <c r="AB58" s="21"/>
      <c r="AC58" s="19"/>
      <c r="AD58" s="55"/>
      <c r="AE58" s="55"/>
      <c r="AF58" s="55"/>
      <c r="AG58" s="55"/>
    </row>
    <row r="59" spans="1:33" ht="13.5">
      <c r="A59" s="19"/>
      <c r="B59" s="20"/>
      <c r="C59" s="16"/>
      <c r="D59" s="16"/>
      <c r="E59" s="16"/>
      <c r="F59" s="17"/>
      <c r="G59" s="17"/>
      <c r="H59" s="16"/>
      <c r="I59" s="16"/>
      <c r="J59" s="16"/>
      <c r="K59" s="16"/>
      <c r="L59" s="16"/>
      <c r="M59" s="16"/>
      <c r="N59" s="16"/>
      <c r="O59" s="16"/>
      <c r="P59" s="18"/>
      <c r="Q59" s="17"/>
      <c r="R59" s="16"/>
      <c r="S59" s="21"/>
      <c r="T59" s="19"/>
      <c r="V59" s="25">
        <f t="shared" si="16"/>
      </c>
      <c r="W59" s="1"/>
      <c r="X59" s="23">
        <f t="shared" si="17"/>
      </c>
      <c r="Y59" s="23">
        <f t="shared" si="17"/>
      </c>
      <c r="Z59" s="23">
        <f t="shared" si="17"/>
      </c>
      <c r="AB59" s="21"/>
      <c r="AC59" s="19"/>
      <c r="AD59" s="55"/>
      <c r="AE59" s="55"/>
      <c r="AF59" s="55"/>
      <c r="AG59" s="55"/>
    </row>
    <row r="60" spans="1:33" ht="13.5">
      <c r="A60" s="19"/>
      <c r="B60" s="20"/>
      <c r="C60" s="16"/>
      <c r="D60" s="16"/>
      <c r="E60" s="16"/>
      <c r="F60" s="17"/>
      <c r="G60" s="17"/>
      <c r="H60" s="16"/>
      <c r="I60" s="16"/>
      <c r="J60" s="16"/>
      <c r="K60" s="16"/>
      <c r="L60" s="16"/>
      <c r="M60" s="16"/>
      <c r="N60" s="16"/>
      <c r="O60" s="16"/>
      <c r="P60" s="18"/>
      <c r="Q60" s="17"/>
      <c r="R60" s="16"/>
      <c r="S60" s="21"/>
      <c r="T60" s="19"/>
      <c r="V60" s="25">
        <f t="shared" si="16"/>
      </c>
      <c r="W60" s="1"/>
      <c r="X60" s="23">
        <f t="shared" si="17"/>
      </c>
      <c r="Y60" s="23">
        <f t="shared" si="17"/>
      </c>
      <c r="Z60" s="23">
        <f t="shared" si="17"/>
      </c>
      <c r="AB60" s="21"/>
      <c r="AC60" s="19"/>
      <c r="AD60" s="55"/>
      <c r="AE60" s="55"/>
      <c r="AF60" s="55"/>
      <c r="AG60" s="55"/>
    </row>
    <row r="61" spans="1:33" ht="13.5">
      <c r="A61" s="19"/>
      <c r="B61" s="20"/>
      <c r="C61" s="16"/>
      <c r="D61" s="16"/>
      <c r="E61" s="16"/>
      <c r="F61" s="17"/>
      <c r="G61" s="17"/>
      <c r="H61" s="16"/>
      <c r="I61" s="16"/>
      <c r="J61" s="16"/>
      <c r="K61" s="16"/>
      <c r="L61" s="16"/>
      <c r="M61" s="16"/>
      <c r="N61" s="16"/>
      <c r="O61" s="16"/>
      <c r="P61" s="18"/>
      <c r="Q61" s="17"/>
      <c r="R61" s="16"/>
      <c r="S61" s="21"/>
      <c r="T61" s="19"/>
      <c r="V61" s="25">
        <f t="shared" si="16"/>
      </c>
      <c r="W61" s="1"/>
      <c r="X61" s="23">
        <f t="shared" si="17"/>
      </c>
      <c r="Y61" s="23">
        <f t="shared" si="17"/>
      </c>
      <c r="Z61" s="23">
        <f t="shared" si="17"/>
      </c>
      <c r="AB61" s="21"/>
      <c r="AC61" s="19"/>
      <c r="AD61" s="55"/>
      <c r="AE61" s="55"/>
      <c r="AF61" s="55"/>
      <c r="AG61" s="55"/>
    </row>
    <row r="62" spans="1:33" ht="14.25" thickBot="1">
      <c r="A62" s="19"/>
      <c r="B62" s="20"/>
      <c r="C62" s="16"/>
      <c r="D62" s="16"/>
      <c r="E62" s="16"/>
      <c r="F62" s="17"/>
      <c r="G62" s="17"/>
      <c r="H62" s="16"/>
      <c r="I62" s="16"/>
      <c r="J62" s="16"/>
      <c r="K62" s="16"/>
      <c r="L62" s="16"/>
      <c r="M62" s="16"/>
      <c r="N62" s="16"/>
      <c r="O62" s="16"/>
      <c r="P62" s="18"/>
      <c r="Q62" s="17"/>
      <c r="R62" s="16"/>
      <c r="S62" s="21"/>
      <c r="T62" s="19"/>
      <c r="V62" s="25">
        <f t="shared" si="16"/>
      </c>
      <c r="W62" s="26"/>
      <c r="X62" s="23">
        <f t="shared" si="17"/>
      </c>
      <c r="Y62" s="23">
        <f t="shared" si="17"/>
      </c>
      <c r="Z62" s="23">
        <f t="shared" si="17"/>
      </c>
      <c r="AB62" s="21"/>
      <c r="AC62" s="19"/>
      <c r="AD62" s="55"/>
      <c r="AE62" s="55"/>
      <c r="AF62" s="55"/>
      <c r="AG62" s="55"/>
    </row>
    <row r="87" ht="13.5">
      <c r="I87" t="e">
        <f>#REF!</f>
        <v>#REF!</v>
      </c>
    </row>
    <row r="88" ht="13.5">
      <c r="I88">
        <f>H32</f>
        <v>0</v>
      </c>
    </row>
  </sheetData>
  <mergeCells count="3">
    <mergeCell ref="A1:B1"/>
    <mergeCell ref="S31:T31"/>
    <mergeCell ref="A32:J32"/>
  </mergeCells>
  <hyperlinks>
    <hyperlink ref="AB16" r:id="rId1" display="http://www-2ch.net:8080/up/"/>
  </hyperlinks>
  <printOptions/>
  <pageMargins left="0.75" right="0.75" top="1" bottom="1" header="0.512" footer="0.512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Team-TRIVAL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TAK.I</dc:creator>
  <cp:keywords/>
  <dc:description/>
  <cp:lastModifiedBy>TAK.I</cp:lastModifiedBy>
  <dcterms:created xsi:type="dcterms:W3CDTF">2007-06-08T16:02:29Z</dcterms:created>
  <dcterms:modified xsi:type="dcterms:W3CDTF">2008-08-11T11:30:50Z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