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80" windowHeight="10710" activeTab="0"/>
  </bookViews>
  <sheets>
    <sheet name="1鯖用" sheetId="1" r:id="rId1"/>
    <sheet name="2(mixi)鯖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8" authorId="0">
      <text>
        <r>
          <rPr>
            <b/>
            <sz val="9"/>
            <rFont val="ＭＳ Ｐゴシック"/>
            <family val="3"/>
          </rPr>
          <t>L1: 1.03   L6: 1.19
L2: 1.06   L7: 1.24
L3: 1.10   L8: 1.27
L4: 1.13   L9: 1.30
L5: 1.46   L10:1.35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1.19
L2: 1.06   L7: 1.24
L3: 1.10   L8: 1.27
L4: 1.13   L9: 1.30
L5: 1.46   L10:1.35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1.19
L2: 1.06   L7: 1.24
L3: 1.10   L8: 1.27
L4: 1.13   L9: 1.30
L5: 1.46   L10:1.35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1.05   L6: 1.38
L2: 1.10   L7: 1.48
L3: 1.16　　　？
L4: 1.22
L5: 1.30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1.05   L6: 1.38
L2: 1.10   L7: 1.48
L3: 1.16　　　？
L4: 1.22
L5: 1.30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1.05   L6: 1.38
L2: 1.10   L7: 1.48
L3: 1.16　　　？
L4: 1.22
L5: 1.30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1.04
L2: 1.08
L3: 1.12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1.04
L2: 1.08
L3: 1.12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1.04
L2: 1.08
L3: 1.12</t>
        </r>
      </text>
    </comment>
  </commentList>
</comments>
</file>

<file path=xl/sharedStrings.xml><?xml version="1.0" encoding="utf-8"?>
<sst xmlns="http://schemas.openxmlformats.org/spreadsheetml/2006/main" count="398" uniqueCount="82">
  <si>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</si>
  <si>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</si>
  <si>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</si>
  <si>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</si>
  <si>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</si>
  <si>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</si>
  <si>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</si>
  <si>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</si>
  <si>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</si>
  <si>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</si>
  <si>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</si>
  <si>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</si>
  <si>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</si>
  <si>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武将HP</t>
  </si>
  <si>
    <t>攻撃力</t>
  </si>
  <si>
    <t>出陣</t>
  </si>
  <si>
    <t xml:space="preserve">現在HP </t>
  </si>
  <si>
    <t>攻撃兵</t>
  </si>
  <si>
    <t>兵数</t>
  </si>
  <si>
    <t>守備兵</t>
  </si>
  <si>
    <t>属性</t>
  </si>
  <si>
    <t>騎馬</t>
  </si>
  <si>
    <t>被害数</t>
  </si>
  <si>
    <t>ダメージ</t>
  </si>
  <si>
    <t>討伐ゲージ</t>
  </si>
  <si>
    <t>生存数</t>
  </si>
  <si>
    <t>残りHP</t>
  </si>
  <si>
    <t>スキルによる攻撃付加（少数入力）</t>
  </si>
  <si>
    <t>武将</t>
  </si>
  <si>
    <t>弩兵</t>
  </si>
  <si>
    <t>斥侯</t>
  </si>
  <si>
    <t>斥侯騎</t>
  </si>
  <si>
    <t>兵全体</t>
  </si>
  <si>
    <t>矛槍</t>
  </si>
  <si>
    <t>剣兵攻撃</t>
  </si>
  <si>
    <t>近衛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</si>
  <si>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</si>
  <si>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</si>
  <si>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</si>
  <si>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</si>
  <si>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</si>
  <si>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</si>
  <si>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</si>
  <si>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</si>
  <si>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</si>
  <si>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</si>
  <si>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</si>
  <si>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</si>
  <si>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</si>
  <si>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</si>
  <si>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</si>
  <si>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</si>
  <si>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</si>
  <si>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</si>
  <si>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</si>
  <si>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</si>
  <si>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</si>
  <si>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</si>
  <si>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</si>
  <si>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</si>
  <si>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</si>
  <si>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</si>
  <si>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</si>
  <si>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</si>
  <si>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</si>
  <si>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</si>
  <si>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弩兵</t>
  </si>
  <si>
    <t>近衛騎</t>
  </si>
  <si>
    <t>データ置き場</t>
  </si>
  <si>
    <t>鍛冶場Ｌ</t>
  </si>
  <si>
    <t>２(mixi)鯖用</t>
  </si>
  <si>
    <t>１鯖用</t>
  </si>
  <si>
    <t>HP</t>
  </si>
  <si>
    <t>武将ＨＰ</t>
  </si>
  <si>
    <t>斥侯騎兵</t>
  </si>
  <si>
    <t>弩兵</t>
  </si>
  <si>
    <t>近衛兵</t>
  </si>
  <si>
    <t>矛槍兵</t>
  </si>
  <si>
    <t>弩</t>
  </si>
  <si>
    <t>弩</t>
  </si>
  <si>
    <t>弩</t>
  </si>
  <si>
    <t>弩兵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</si>
</sst>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medium"/>
      <bottom style="thin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/>
      <right style="thin">
        <color indexed="39"/>
      </right>
      <top style="medium">
        <color indexed="39"/>
      </top>
      <bottom/>
    </border>
    <border>
      <left style="thin">
        <color indexed="39"/>
      </left>
      <right/>
      <top style="medium">
        <color indexed="39"/>
      </top>
      <bottom style="thin">
        <color indexed="39"/>
      </bottom>
    </border>
    <border>
      <left/>
      <right style="thick"/>
      <top style="medium">
        <color indexed="39"/>
      </top>
      <bottom style="thin">
        <color indexed="39"/>
      </bottom>
    </border>
    <border>
      <left style="thin"/>
      <right style="thin"/>
      <top style="thin"/>
      <bottom style="thin"/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ck"/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ck"/>
      <top style="thin">
        <color indexed="39"/>
      </top>
      <bottom/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ck"/>
      <right style="thin">
        <color indexed="39"/>
      </right>
      <top style="medium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ck"/>
      <top style="medium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>
      <left style="thick"/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medium">
        <color indexed="3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>
        <color indexed="39"/>
      </right>
      <top style="medium"/>
      <bottom style="thick">
        <color indexed="39"/>
      </bottom>
    </border>
    <border>
      <left/>
      <right style="thin">
        <color indexed="39"/>
      </right>
      <top style="medium"/>
      <bottom style="thin">
        <color indexed="39"/>
      </bottom>
    </border>
    <border>
      <left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/>
      <top style="medium"/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ck"/>
      <right style="thick"/>
      <top/>
      <bottom/>
    </border>
    <border>
      <left style="medium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/>
    </border>
    <border>
      <left/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>
        <color indexed="56"/>
      </left>
      <right/>
      <top style="medium"/>
      <bottom/>
    </border>
    <border>
      <left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/>
      <top style="medium"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/>
      <right style="thick">
        <color indexed="39"/>
      </right>
      <top/>
      <bottom style="thick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medium"/>
      <top style="thin">
        <color indexed="10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ck">
        <color indexed="39"/>
      </bottom>
    </border>
    <border>
      <left/>
      <right/>
      <top/>
      <bottom style="medium">
        <color indexed="8"/>
      </bottom>
    </border>
    <border diagonalUp="1">
      <left style="thin">
        <color indexed="39"/>
      </left>
      <right/>
      <top/>
      <bottom style="medium"/>
      <diagonal style="thin">
        <color indexed="39"/>
      </diagonal>
    </border>
    <border>
      <left/>
      <right style="thin">
        <color indexed="39"/>
      </right>
      <top style="thick">
        <color indexed="8"/>
      </top>
      <bottom/>
    </border>
    <border diagonalUp="1">
      <left style="thin">
        <color indexed="39"/>
      </left>
      <right/>
      <top/>
      <bottom/>
      <diagonal style="thin">
        <color indexed="39"/>
      </diagonal>
    </border>
    <border>
      <left style="thin">
        <color indexed="10"/>
      </left>
      <right style="thin">
        <color indexed="10"/>
      </right>
      <top/>
      <bottom/>
    </border>
    <border>
      <left style="medium"/>
      <right style="medium"/>
      <top/>
      <bottom style="medium"/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/>
      <top/>
      <bottom style="medium"/>
    </border>
    <border>
      <left style="thin"/>
      <right style="thin"/>
      <top style="thin">
        <color indexed="39"/>
      </top>
      <bottom style="medium"/>
    </border>
    <border>
      <left style="thin"/>
      <right style="thin"/>
      <top/>
      <bottom style="medium"/>
    </border>
    <border>
      <left style="thin">
        <color indexed="39"/>
      </left>
      <right style="thin">
        <color indexed="10"/>
      </right>
      <top/>
      <bottom style="medium"/>
    </border>
    <border>
      <left style="medium">
        <color indexed="36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thick">
        <color theme="1"/>
      </right>
      <top style="thin">
        <color indexed="10"/>
      </top>
      <bottom style="medium">
        <color indexed="1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 style="thick"/>
      <right style="thick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20" fontId="5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176" fontId="2" fillId="0" borderId="44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vertical="center" shrinkToFit="1"/>
    </xf>
    <xf numFmtId="0" fontId="2" fillId="0" borderId="46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vertical="center" shrinkToFit="1"/>
    </xf>
    <xf numFmtId="0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54" xfId="0" applyNumberFormat="1" applyFont="1" applyBorder="1" applyAlignment="1">
      <alignment vertical="center" shrinkToFit="1"/>
    </xf>
    <xf numFmtId="0" fontId="5" fillId="0" borderId="55" xfId="0" applyNumberFormat="1" applyFont="1" applyBorder="1" applyAlignment="1">
      <alignment vertical="center" shrinkToFit="1"/>
    </xf>
    <xf numFmtId="0" fontId="5" fillId="0" borderId="56" xfId="0" applyNumberFormat="1" applyFont="1" applyBorder="1" applyAlignment="1">
      <alignment vertical="center" shrinkToFit="1"/>
    </xf>
    <xf numFmtId="0" fontId="5" fillId="0" borderId="57" xfId="0" applyNumberFormat="1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65" xfId="0" applyNumberFormat="1" applyFont="1" applyFill="1" applyBorder="1" applyAlignment="1">
      <alignment vertical="center" shrinkToFit="1"/>
    </xf>
    <xf numFmtId="0" fontId="2" fillId="33" borderId="66" xfId="0" applyNumberFormat="1" applyFont="1" applyFill="1" applyBorder="1" applyAlignment="1">
      <alignment vertical="center" shrinkToFit="1"/>
    </xf>
    <xf numFmtId="0" fontId="8" fillId="0" borderId="67" xfId="0" applyNumberFormat="1" applyFont="1" applyFill="1" applyBorder="1" applyAlignment="1">
      <alignment vertical="center" shrinkToFit="1"/>
    </xf>
    <xf numFmtId="0" fontId="8" fillId="0" borderId="68" xfId="0" applyNumberFormat="1" applyFont="1" applyBorder="1" applyAlignment="1">
      <alignment vertical="center" shrinkToFit="1"/>
    </xf>
    <xf numFmtId="0" fontId="8" fillId="0" borderId="69" xfId="0" applyNumberFormat="1" applyFont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0" fontId="2" fillId="0" borderId="72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vertical="center"/>
    </xf>
    <xf numFmtId="0" fontId="2" fillId="0" borderId="74" xfId="0" applyNumberFormat="1" applyFont="1" applyBorder="1" applyAlignment="1">
      <alignment vertical="center"/>
    </xf>
    <xf numFmtId="0" fontId="2" fillId="0" borderId="75" xfId="0" applyNumberFormat="1" applyFont="1" applyBorder="1" applyAlignment="1">
      <alignment vertical="center"/>
    </xf>
    <xf numFmtId="0" fontId="2" fillId="0" borderId="76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9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82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4" xfId="0" applyNumberFormat="1" applyFont="1" applyBorder="1" applyAlignment="1">
      <alignment vertical="center"/>
    </xf>
    <xf numFmtId="0" fontId="2" fillId="0" borderId="85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0" fontId="2" fillId="0" borderId="87" xfId="0" applyNumberFormat="1" applyFont="1" applyBorder="1" applyAlignment="1">
      <alignment vertical="center"/>
    </xf>
    <xf numFmtId="0" fontId="2" fillId="34" borderId="88" xfId="0" applyNumberFormat="1" applyFont="1" applyFill="1" applyBorder="1" applyAlignment="1">
      <alignment vertical="center"/>
    </xf>
    <xf numFmtId="0" fontId="2" fillId="34" borderId="89" xfId="0" applyNumberFormat="1" applyFont="1" applyFill="1" applyBorder="1" applyAlignment="1">
      <alignment vertical="center"/>
    </xf>
    <xf numFmtId="0" fontId="2" fillId="34" borderId="90" xfId="0" applyNumberFormat="1" applyFont="1" applyFill="1" applyBorder="1" applyAlignment="1">
      <alignment vertical="center"/>
    </xf>
    <xf numFmtId="0" fontId="2" fillId="34" borderId="91" xfId="0" applyNumberFormat="1" applyFont="1" applyFill="1" applyBorder="1" applyAlignment="1">
      <alignment vertical="center"/>
    </xf>
    <xf numFmtId="0" fontId="2" fillId="34" borderId="92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5" xfId="0" applyNumberFormat="1" applyFont="1" applyFill="1" applyBorder="1" applyAlignment="1">
      <alignment vertical="center" shrinkToFit="1"/>
    </xf>
    <xf numFmtId="0" fontId="2" fillId="0" borderId="41" xfId="0" applyNumberFormat="1" applyFont="1" applyFill="1" applyBorder="1" applyAlignment="1">
      <alignment vertical="center" shrinkToFit="1"/>
    </xf>
    <xf numFmtId="0" fontId="2" fillId="33" borderId="96" xfId="0" applyNumberFormat="1" applyFont="1" applyFill="1" applyBorder="1" applyAlignment="1">
      <alignment vertical="center"/>
    </xf>
    <xf numFmtId="0" fontId="2" fillId="33" borderId="97" xfId="0" applyNumberFormat="1" applyFont="1" applyFill="1" applyBorder="1" applyAlignment="1">
      <alignment vertical="center"/>
    </xf>
    <xf numFmtId="0" fontId="2" fillId="0" borderId="98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2" fillId="0" borderId="99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02" xfId="0" applyNumberFormat="1" applyFont="1" applyBorder="1" applyAlignment="1">
      <alignment vertical="center"/>
    </xf>
    <xf numFmtId="0" fontId="2" fillId="0" borderId="103" xfId="0" applyNumberFormat="1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NumberFormat="1" applyFont="1" applyBorder="1" applyAlignment="1">
      <alignment vertical="center"/>
    </xf>
    <xf numFmtId="0" fontId="2" fillId="0" borderId="108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9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9" xfId="0" applyNumberFormat="1" applyFont="1" applyBorder="1" applyAlignment="1">
      <alignment vertical="center"/>
    </xf>
    <xf numFmtId="0" fontId="2" fillId="0" borderId="110" xfId="0" applyNumberFormat="1" applyFont="1" applyBorder="1" applyAlignment="1">
      <alignment vertical="center"/>
    </xf>
    <xf numFmtId="0" fontId="2" fillId="0" borderId="111" xfId="0" applyNumberFormat="1" applyFont="1" applyBorder="1" applyAlignment="1">
      <alignment vertical="center"/>
    </xf>
    <xf numFmtId="0" fontId="2" fillId="34" borderId="98" xfId="0" applyNumberFormat="1" applyFont="1" applyFill="1" applyBorder="1" applyAlignment="1">
      <alignment vertical="center"/>
    </xf>
    <xf numFmtId="0" fontId="2" fillId="34" borderId="112" xfId="0" applyNumberFormat="1" applyFont="1" applyFill="1" applyBorder="1" applyAlignment="1">
      <alignment vertical="center"/>
    </xf>
    <xf numFmtId="0" fontId="2" fillId="34" borderId="113" xfId="0" applyNumberFormat="1" applyFont="1" applyFill="1" applyBorder="1" applyAlignment="1">
      <alignment vertical="center"/>
    </xf>
    <xf numFmtId="0" fontId="2" fillId="34" borderId="114" xfId="0" applyNumberFormat="1" applyFont="1" applyFill="1" applyBorder="1" applyAlignment="1">
      <alignment vertical="center"/>
    </xf>
    <xf numFmtId="0" fontId="2" fillId="34" borderId="115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33" borderId="72" xfId="0" applyNumberFormat="1" applyFont="1" applyFill="1" applyBorder="1" applyAlignment="1">
      <alignment vertical="center"/>
    </xf>
    <xf numFmtId="0" fontId="2" fillId="0" borderId="116" xfId="0" applyNumberFormat="1" applyFont="1" applyFill="1" applyBorder="1" applyAlignment="1">
      <alignment vertical="center"/>
    </xf>
    <xf numFmtId="0" fontId="0" fillId="0" borderId="116" xfId="0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34" borderId="9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17" xfId="0" applyNumberFormat="1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0" fillId="0" borderId="118" xfId="0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120" xfId="0" applyNumberFormat="1" applyFont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2" xfId="0" applyNumberFormat="1" applyFont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2" fillId="35" borderId="125" xfId="0" applyFont="1" applyFill="1" applyBorder="1" applyAlignment="1">
      <alignment vertical="center"/>
    </xf>
    <xf numFmtId="0" fontId="2" fillId="35" borderId="126" xfId="0" applyFont="1" applyFill="1" applyBorder="1" applyAlignment="1">
      <alignment vertical="center"/>
    </xf>
    <xf numFmtId="0" fontId="2" fillId="35" borderId="127" xfId="0" applyFont="1" applyFill="1" applyBorder="1" applyAlignment="1">
      <alignment vertical="center"/>
    </xf>
    <xf numFmtId="0" fontId="2" fillId="0" borderId="128" xfId="0" applyNumberFormat="1" applyFont="1" applyBorder="1" applyAlignment="1">
      <alignment vertical="center"/>
    </xf>
    <xf numFmtId="0" fontId="2" fillId="0" borderId="12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33" borderId="65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0" fontId="8" fillId="0" borderId="68" xfId="0" applyNumberFormat="1" applyFont="1" applyBorder="1" applyAlignment="1">
      <alignment vertical="center"/>
    </xf>
    <xf numFmtId="0" fontId="8" fillId="0" borderId="69" xfId="0" applyNumberFormat="1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8" fillId="0" borderId="0" xfId="60" applyFont="1" applyBorder="1" applyAlignment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177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176" fontId="2" fillId="0" borderId="136" xfId="0" applyNumberFormat="1" applyFont="1" applyBorder="1" applyAlignment="1">
      <alignment vertical="center" shrinkToFit="1"/>
    </xf>
    <xf numFmtId="0" fontId="10" fillId="0" borderId="137" xfId="0" applyFont="1" applyBorder="1" applyAlignment="1">
      <alignment vertical="center"/>
    </xf>
    <xf numFmtId="0" fontId="10" fillId="0" borderId="138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vertical="center"/>
    </xf>
    <xf numFmtId="0" fontId="0" fillId="0" borderId="142" xfId="0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44" xfId="0" applyFont="1" applyBorder="1" applyAlignment="1">
      <alignment vertical="center"/>
    </xf>
    <xf numFmtId="177" fontId="2" fillId="0" borderId="145" xfId="0" applyNumberFormat="1" applyFon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146" xfId="0" applyNumberFormat="1" applyFont="1" applyBorder="1" applyAlignment="1">
      <alignment vertical="center"/>
    </xf>
    <xf numFmtId="0" fontId="0" fillId="0" borderId="147" xfId="0" applyBorder="1" applyAlignment="1">
      <alignment vertical="center"/>
    </xf>
    <xf numFmtId="0" fontId="5" fillId="0" borderId="116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148" xfId="0" applyFont="1" applyBorder="1" applyAlignment="1">
      <alignment vertical="center"/>
    </xf>
    <xf numFmtId="0" fontId="5" fillId="0" borderId="149" xfId="0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5" fillId="0" borderId="146" xfId="0" applyFont="1" applyBorder="1" applyAlignment="1">
      <alignment vertical="center"/>
    </xf>
    <xf numFmtId="0" fontId="5" fillId="0" borderId="147" xfId="0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5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46" xfId="0" applyNumberFormat="1" applyFont="1" applyFill="1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2" fillId="0" borderId="148" xfId="0" applyFont="1" applyBorder="1" applyAlignment="1">
      <alignment vertical="center"/>
    </xf>
    <xf numFmtId="0" fontId="2" fillId="0" borderId="149" xfId="0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4" fillId="0" borderId="150" xfId="0" applyFont="1" applyBorder="1" applyAlignment="1">
      <alignment horizontal="center" vertical="center" shrinkToFit="1"/>
    </xf>
    <xf numFmtId="0" fontId="4" fillId="0" borderId="151" xfId="0" applyFont="1" applyBorder="1" applyAlignment="1">
      <alignment horizontal="center" vertical="center" shrinkToFit="1"/>
    </xf>
    <xf numFmtId="0" fontId="4" fillId="0" borderId="152" xfId="0" applyFont="1" applyBorder="1" applyAlignment="1">
      <alignment horizontal="center" vertical="center" shrinkToFit="1"/>
    </xf>
    <xf numFmtId="0" fontId="4" fillId="0" borderId="153" xfId="0" applyFont="1" applyBorder="1" applyAlignment="1">
      <alignment horizontal="center" vertical="center" shrinkToFit="1"/>
    </xf>
    <xf numFmtId="0" fontId="2" fillId="0" borderId="155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3"/>
  <sheetViews>
    <sheetView tabSelected="1" zoomScalePageLayoutView="0" workbookViewId="0" topLeftCell="A109">
      <selection activeCell="Y116" sqref="Y116"/>
    </sheetView>
  </sheetViews>
  <sheetFormatPr defaultColWidth="5.50390625" defaultRowHeight="12.75" customHeight="1"/>
  <cols>
    <col min="1" max="17" width="5.50390625" style="0" customWidth="1"/>
  </cols>
  <sheetData>
    <row r="1" spans="2:22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 customHeight="1">
      <c r="B2" s="243" t="s">
        <v>71</v>
      </c>
      <c r="C2" s="24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245"/>
      <c r="C3" s="24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 customHeight="1" thickBot="1"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thickTop="1">
      <c r="B6" s="251" t="s">
        <v>0</v>
      </c>
      <c r="C6" s="255"/>
      <c r="D6" s="4"/>
      <c r="E6" s="5"/>
      <c r="F6" s="5"/>
      <c r="G6" s="6"/>
      <c r="H6" s="6"/>
      <c r="I6" s="5"/>
      <c r="J6" s="7"/>
      <c r="K6" s="1"/>
      <c r="L6" s="1"/>
      <c r="M6" s="251" t="s">
        <v>1</v>
      </c>
      <c r="N6" s="252"/>
      <c r="O6" s="5"/>
      <c r="P6" s="5"/>
      <c r="Q6" s="5"/>
      <c r="R6" s="5"/>
      <c r="S6" s="5"/>
      <c r="T6" s="5"/>
      <c r="U6" s="5"/>
      <c r="V6" s="7"/>
    </row>
    <row r="7" spans="2:22" ht="12.75" customHeight="1" thickBot="1">
      <c r="B7" s="256"/>
      <c r="C7" s="257"/>
      <c r="D7" s="8"/>
      <c r="E7" s="9"/>
      <c r="F7" s="9"/>
      <c r="G7" s="234" t="s">
        <v>2</v>
      </c>
      <c r="H7" s="235"/>
      <c r="I7" s="235"/>
      <c r="J7" s="10"/>
      <c r="K7" s="1"/>
      <c r="L7" s="1"/>
      <c r="M7" s="253"/>
      <c r="N7" s="254"/>
      <c r="O7" s="11"/>
      <c r="P7" s="11"/>
      <c r="Q7" s="11"/>
      <c r="R7" s="11"/>
      <c r="S7" s="11"/>
      <c r="T7" s="11"/>
      <c r="U7" s="11"/>
      <c r="V7" s="10"/>
    </row>
    <row r="8" spans="2:22" ht="12.75" customHeight="1" thickBot="1" thickTop="1">
      <c r="B8" s="12"/>
      <c r="C8" s="13"/>
      <c r="D8" s="8"/>
      <c r="E8" s="9"/>
      <c r="F8" s="9"/>
      <c r="G8" s="249" t="s">
        <v>3</v>
      </c>
      <c r="H8" s="241"/>
      <c r="I8" s="250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2:22" ht="12.75" customHeight="1">
      <c r="B9" s="262" t="s">
        <v>4</v>
      </c>
      <c r="C9" s="228"/>
      <c r="D9" s="9"/>
      <c r="E9" s="9"/>
      <c r="F9" s="9"/>
      <c r="G9" s="258" t="s">
        <v>72</v>
      </c>
      <c r="H9" s="259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73</v>
      </c>
    </row>
    <row r="10" spans="2:22" ht="12.75" customHeight="1" thickBot="1">
      <c r="B10" s="23"/>
      <c r="C10" s="9"/>
      <c r="D10" s="9"/>
      <c r="E10" s="9"/>
      <c r="F10" s="9"/>
      <c r="G10" s="236" t="s">
        <v>14</v>
      </c>
      <c r="H10" s="237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2:22" ht="12.75" customHeight="1" thickBot="1"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36" t="s">
        <v>20</v>
      </c>
      <c r="H11" s="237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2:22" ht="12.75" customHeight="1" thickBot="1">
      <c r="B12" s="40" t="s">
        <v>6</v>
      </c>
      <c r="C12" s="41"/>
      <c r="D12" s="42" t="s">
        <v>6</v>
      </c>
      <c r="E12" s="43"/>
      <c r="F12" s="44"/>
      <c r="G12" s="260" t="s">
        <v>24</v>
      </c>
      <c r="H12" s="261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0</v>
      </c>
    </row>
    <row r="13" spans="2:22" ht="12.75" customHeight="1" thickBot="1">
      <c r="B13" s="40" t="s">
        <v>7</v>
      </c>
      <c r="C13" s="41"/>
      <c r="D13" s="42" t="s">
        <v>7</v>
      </c>
      <c r="E13" s="43">
        <v>100</v>
      </c>
      <c r="F13" s="44"/>
      <c r="G13" s="240" t="s">
        <v>27</v>
      </c>
      <c r="H13" s="241"/>
      <c r="I13" s="241"/>
      <c r="J13" s="242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2:22" ht="12.75" customHeight="1">
      <c r="B14" s="40" t="s">
        <v>8</v>
      </c>
      <c r="C14" s="41"/>
      <c r="D14" s="42" t="s">
        <v>8</v>
      </c>
      <c r="E14" s="43">
        <v>100</v>
      </c>
      <c r="F14" s="44"/>
      <c r="G14" s="247" t="s">
        <v>28</v>
      </c>
      <c r="H14" s="248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74</v>
      </c>
    </row>
    <row r="15" spans="2:22" ht="12.75" customHeight="1">
      <c r="B15" s="40" t="s">
        <v>9</v>
      </c>
      <c r="C15" s="41"/>
      <c r="D15" s="42" t="s">
        <v>9</v>
      </c>
      <c r="E15" s="43">
        <v>100</v>
      </c>
      <c r="F15" s="44"/>
      <c r="G15" s="221" t="s">
        <v>32</v>
      </c>
      <c r="H15" s="222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2:22" ht="12.75" customHeight="1" thickBot="1">
      <c r="B16" s="40" t="s">
        <v>10</v>
      </c>
      <c r="C16" s="41"/>
      <c r="D16" s="42" t="s">
        <v>77</v>
      </c>
      <c r="E16" s="43"/>
      <c r="F16" s="44"/>
      <c r="G16" s="221" t="s">
        <v>34</v>
      </c>
      <c r="H16" s="222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70</v>
      </c>
      <c r="P16" s="58">
        <f aca="true" t="shared" si="2" ref="P16:V16">ROUNDDOWN(IF($Q$114&gt;=$T$114,P15,P15*$U$114/100),0)</f>
        <v>70</v>
      </c>
      <c r="Q16" s="58">
        <f t="shared" si="2"/>
        <v>70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11">
        <f t="shared" si="2"/>
        <v>0</v>
      </c>
    </row>
    <row r="17" spans="2:22" ht="12.75" customHeight="1" thickBot="1">
      <c r="B17" s="60" t="s">
        <v>11</v>
      </c>
      <c r="C17" s="41"/>
      <c r="D17" s="61" t="s">
        <v>66</v>
      </c>
      <c r="E17" s="43"/>
      <c r="F17" s="44"/>
      <c r="G17" s="221" t="s">
        <v>7</v>
      </c>
      <c r="H17" s="222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30</v>
      </c>
      <c r="P17" s="58">
        <f t="shared" si="3"/>
        <v>30</v>
      </c>
      <c r="Q17" s="58">
        <f t="shared" si="3"/>
        <v>30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2:22" ht="12.75" customHeight="1">
      <c r="B18" s="40" t="s">
        <v>12</v>
      </c>
      <c r="C18" s="41"/>
      <c r="D18" s="42" t="s">
        <v>76</v>
      </c>
      <c r="E18" s="43"/>
      <c r="F18" s="44"/>
      <c r="G18" s="221" t="s">
        <v>8</v>
      </c>
      <c r="H18" s="222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2:22" ht="12.75" customHeight="1" thickBot="1">
      <c r="B19" s="63"/>
      <c r="C19" s="64"/>
      <c r="D19" s="42" t="s">
        <v>30</v>
      </c>
      <c r="E19" s="43"/>
      <c r="F19" s="44"/>
      <c r="G19" s="238" t="s">
        <v>9</v>
      </c>
      <c r="H19" s="239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2:22" ht="12.75" customHeight="1" thickBot="1"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23" t="s">
        <v>37</v>
      </c>
      <c r="O20" s="224"/>
      <c r="P20" s="225">
        <f>((N16+U16)*1+(O16+P16+Q16+V16)*2+(R16+S16+T16)*4)*I12/100</f>
        <v>1260</v>
      </c>
      <c r="Q20" s="226"/>
      <c r="R20" s="11"/>
      <c r="S20" s="11"/>
      <c r="T20" s="11"/>
      <c r="U20" s="11"/>
      <c r="V20" s="10"/>
    </row>
    <row r="21" spans="2:22" ht="12.75" customHeight="1" thickBot="1">
      <c r="B21" s="69" t="s">
        <v>38</v>
      </c>
      <c r="C21" s="70"/>
      <c r="D21" s="71" t="s">
        <v>38</v>
      </c>
      <c r="E21" s="72"/>
      <c r="F21" s="44"/>
      <c r="G21" s="232" t="s">
        <v>39</v>
      </c>
      <c r="H21" s="233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2:22" ht="12.75" customHeight="1">
      <c r="B22" s="77"/>
      <c r="C22" s="44"/>
      <c r="D22" s="44"/>
      <c r="E22" s="44"/>
      <c r="F22" s="44"/>
      <c r="G22" s="236" t="s">
        <v>40</v>
      </c>
      <c r="H22" s="237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 customHeight="1">
      <c r="B23" s="227"/>
      <c r="C23" s="228"/>
      <c r="D23" s="44"/>
      <c r="E23" s="44"/>
      <c r="F23" s="44"/>
      <c r="G23" s="236" t="s">
        <v>41</v>
      </c>
      <c r="H23" s="237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 customHeight="1">
      <c r="B24" s="78"/>
      <c r="C24" s="11"/>
      <c r="D24" s="11"/>
      <c r="E24" s="9"/>
      <c r="F24" s="9"/>
      <c r="G24" s="221" t="s">
        <v>42</v>
      </c>
      <c r="H24" s="222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 customHeight="1">
      <c r="B25" s="79"/>
      <c r="C25" s="3"/>
      <c r="D25" s="9"/>
      <c r="E25" s="9"/>
      <c r="F25" s="9"/>
      <c r="G25" s="221" t="s">
        <v>43</v>
      </c>
      <c r="H25" s="222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 customHeight="1"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 customHeight="1"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customHeight="1"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customHeight="1" thickBot="1"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customHeight="1" thickTop="1"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customHeight="1"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customHeight="1"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customHeight="1"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customHeight="1">
      <c r="B34" s="218" t="s">
        <v>47</v>
      </c>
      <c r="C34" s="219"/>
      <c r="D34" s="220"/>
      <c r="E34" s="9"/>
      <c r="F34" s="9"/>
      <c r="G34" s="9"/>
      <c r="H34" s="9"/>
      <c r="I34" s="11"/>
      <c r="J34" s="11"/>
      <c r="K34" s="1"/>
      <c r="L34" s="1"/>
      <c r="M34" s="218" t="s">
        <v>48</v>
      </c>
      <c r="N34" s="219"/>
      <c r="O34" s="220"/>
      <c r="P34" s="1"/>
      <c r="Q34" s="1"/>
      <c r="R34" s="1"/>
      <c r="S34" s="1"/>
      <c r="T34" s="1"/>
      <c r="U34" s="1"/>
      <c r="V34" s="1"/>
    </row>
    <row r="35" spans="2:22" ht="12.75" customHeight="1" thickBot="1"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customHeight="1" thickBot="1" thickTop="1"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184" t="s">
        <v>6</v>
      </c>
      <c r="N36" s="185" t="s">
        <v>17</v>
      </c>
      <c r="O36" s="186" t="s">
        <v>50</v>
      </c>
      <c r="P36" s="187" t="s">
        <v>51</v>
      </c>
      <c r="Q36" s="187" t="s">
        <v>52</v>
      </c>
      <c r="R36" s="187" t="s">
        <v>53</v>
      </c>
      <c r="S36" s="187" t="s">
        <v>54</v>
      </c>
      <c r="T36" s="188" t="s">
        <v>55</v>
      </c>
      <c r="U36" s="90"/>
      <c r="V36" s="1"/>
    </row>
    <row r="37" spans="2:22" ht="12.75" customHeight="1" thickTop="1"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68">IF(T37&lt;=Q37,0,100*(T37/Q37)^(3/2))+IF(T37&gt;=Q37,0,100*(Q37/T37)^(3/2))</f>
        <v>0</v>
      </c>
      <c r="V37" s="1"/>
    </row>
    <row r="38" spans="2:22" ht="12.75" customHeight="1"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40</v>
      </c>
      <c r="S38" s="102">
        <f t="shared" si="8"/>
        <v>100</v>
      </c>
      <c r="T38" s="103">
        <f t="shared" si="9"/>
        <v>4000</v>
      </c>
      <c r="U38" s="98">
        <f t="shared" si="10"/>
        <v>131.4534138012399</v>
      </c>
      <c r="V38" s="1"/>
    </row>
    <row r="39" spans="2:22" ht="12.75" customHeight="1"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42</v>
      </c>
      <c r="S39" s="102">
        <f t="shared" si="8"/>
        <v>100</v>
      </c>
      <c r="T39" s="103">
        <f t="shared" si="9"/>
        <v>4200</v>
      </c>
      <c r="U39" s="98">
        <f t="shared" si="10"/>
        <v>141.434649220055</v>
      </c>
      <c r="V39" s="1"/>
    </row>
    <row r="40" spans="2:22" ht="12.75" customHeight="1"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44</v>
      </c>
      <c r="S40" s="102">
        <f t="shared" si="8"/>
        <v>100</v>
      </c>
      <c r="T40" s="103">
        <f t="shared" si="9"/>
        <v>4400</v>
      </c>
      <c r="U40" s="98">
        <f t="shared" si="10"/>
        <v>151.656453868604</v>
      </c>
      <c r="V40" s="1"/>
    </row>
    <row r="41" spans="2:22" ht="12.75" customHeight="1" thickBot="1">
      <c r="B41" s="194"/>
      <c r="C41" s="45"/>
      <c r="D41" s="192">
        <f>D40*($I$21+I26+I17+$I$15)</f>
        <v>100</v>
      </c>
      <c r="E41" s="192">
        <f>E40*($I$21+I27+I18+$I$15)</f>
        <v>105</v>
      </c>
      <c r="F41" s="193">
        <f>F40*($I$21+I28+I19+$I$15)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100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2:22" ht="12.75" customHeight="1">
      <c r="B42" s="11"/>
      <c r="C42" s="11"/>
      <c r="D42" s="11"/>
      <c r="E42" s="11"/>
      <c r="F42" s="11"/>
      <c r="G42" s="1"/>
      <c r="H42" s="1"/>
      <c r="I42" s="1"/>
      <c r="J42" s="1"/>
      <c r="K42" s="1"/>
      <c r="L42" s="1"/>
      <c r="M42" s="99" t="s">
        <v>80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105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2:22" ht="12.75" customHeight="1">
      <c r="B43" s="229" t="s">
        <v>59</v>
      </c>
      <c r="C43" s="230"/>
      <c r="D43" s="230"/>
      <c r="E43" s="231"/>
      <c r="F43" s="11"/>
      <c r="G43" s="229" t="s">
        <v>60</v>
      </c>
      <c r="H43" s="230"/>
      <c r="I43" s="231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110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2:22" ht="12.75" customHeight="1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2:22" ht="12.75" customHeight="1" thickBot="1"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2:22" ht="12.75" customHeight="1" thickBot="1"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12600</v>
      </c>
      <c r="U46" s="98">
        <f t="shared" si="10"/>
        <v>141.434649220055</v>
      </c>
      <c r="V46" s="1"/>
    </row>
    <row r="47" spans="2:22" ht="12.75" customHeight="1" thickBot="1"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2:22" ht="12.75" customHeight="1" thickTop="1"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2:22" ht="12.75" customHeight="1"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2:22" ht="12.75" customHeight="1"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2:22" ht="12.75" customHeight="1"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75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2:22" ht="12.75" customHeight="1"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2:22" ht="12.75" customHeight="1" thickBot="1"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78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2:22" ht="12.75" customHeight="1"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2:22" ht="12.75" customHeight="1" thickBot="1"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2:22" ht="12.7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2:22" ht="12.7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2:22" ht="12.75" customHeight="1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2:22" ht="12.75" customHeight="1" thickTop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2:2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2:2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2:2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2:2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2:2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78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2:2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2:2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2:22" ht="12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2:22" ht="12.75" customHeight="1" thickBo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2:22" ht="12.7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aca="true" t="shared" si="26" ref="U69:U100">IF(T69&lt;=Q69,0,100*(T69/Q69)^(3/2))+IF(T69&gt;=Q69,0,100*(Q69/T69)^(3/2))</f>
        <v>0</v>
      </c>
      <c r="V69" s="1"/>
    </row>
    <row r="70" spans="2:22" ht="12.75" customHeight="1" thickTop="1"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7" ref="N70:N78">$C$15*I46</f>
        <v>0</v>
      </c>
      <c r="O70" s="143">
        <f aca="true" t="shared" si="28" ref="O70:O78">$C$49*I46</f>
        <v>0</v>
      </c>
      <c r="P70" s="143">
        <f aca="true" t="shared" si="29" ref="P70:P78">$D$49*I46</f>
        <v>0</v>
      </c>
      <c r="Q70" s="144">
        <f aca="true" t="shared" si="30" ref="Q70:Q78">O70+P70</f>
        <v>0</v>
      </c>
      <c r="R70" s="95">
        <v>10</v>
      </c>
      <c r="S70" s="96">
        <f aca="true" t="shared" si="31" ref="S70:S78">H46*$E$49</f>
        <v>0</v>
      </c>
      <c r="T70" s="97">
        <f aca="true" t="shared" si="32" ref="T70:T78">R70*S70</f>
        <v>0</v>
      </c>
      <c r="U70" s="98">
        <f t="shared" si="26"/>
        <v>0</v>
      </c>
      <c r="V70" s="1"/>
    </row>
    <row r="71" spans="2:22" ht="12.75" customHeight="1"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7"/>
        <v>0</v>
      </c>
      <c r="O71" s="143">
        <f t="shared" si="28"/>
        <v>0</v>
      </c>
      <c r="P71" s="143">
        <f t="shared" si="29"/>
        <v>0</v>
      </c>
      <c r="Q71" s="145">
        <f t="shared" si="30"/>
        <v>0</v>
      </c>
      <c r="R71" s="101">
        <v>55</v>
      </c>
      <c r="S71" s="102">
        <f t="shared" si="31"/>
        <v>0</v>
      </c>
      <c r="T71" s="103">
        <f t="shared" si="32"/>
        <v>0</v>
      </c>
      <c r="U71" s="98">
        <f t="shared" si="26"/>
        <v>0</v>
      </c>
      <c r="V71" s="1"/>
    </row>
    <row r="72" spans="2:22" ht="12.75" customHeight="1"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7"/>
        <v>0</v>
      </c>
      <c r="O72" s="143">
        <f t="shared" si="28"/>
        <v>0</v>
      </c>
      <c r="P72" s="143">
        <f t="shared" si="29"/>
        <v>0</v>
      </c>
      <c r="Q72" s="145">
        <f t="shared" si="30"/>
        <v>0</v>
      </c>
      <c r="R72" s="101">
        <v>26</v>
      </c>
      <c r="S72" s="102">
        <f t="shared" si="31"/>
        <v>0</v>
      </c>
      <c r="T72" s="103">
        <f t="shared" si="32"/>
        <v>0</v>
      </c>
      <c r="U72" s="98">
        <f t="shared" si="26"/>
        <v>0</v>
      </c>
      <c r="V72" s="1"/>
    </row>
    <row r="73" spans="2:22" ht="12.75" customHeight="1"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7"/>
        <v>0</v>
      </c>
      <c r="O73" s="143">
        <f t="shared" si="28"/>
        <v>0</v>
      </c>
      <c r="P73" s="143">
        <f t="shared" si="29"/>
        <v>0</v>
      </c>
      <c r="Q73" s="145">
        <f t="shared" si="30"/>
        <v>0</v>
      </c>
      <c r="R73" s="101">
        <v>44</v>
      </c>
      <c r="S73" s="102">
        <f t="shared" si="31"/>
        <v>0</v>
      </c>
      <c r="T73" s="103">
        <f t="shared" si="32"/>
        <v>0</v>
      </c>
      <c r="U73" s="98">
        <f t="shared" si="26"/>
        <v>0</v>
      </c>
      <c r="V73" s="1"/>
    </row>
    <row r="74" spans="2:22" ht="12.75" customHeight="1"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7"/>
        <v>0</v>
      </c>
      <c r="O74" s="143">
        <f t="shared" si="28"/>
        <v>0</v>
      </c>
      <c r="P74" s="143">
        <f t="shared" si="29"/>
        <v>0</v>
      </c>
      <c r="Q74" s="145">
        <f t="shared" si="30"/>
        <v>0</v>
      </c>
      <c r="R74" s="101">
        <v>137</v>
      </c>
      <c r="S74" s="102">
        <f t="shared" si="31"/>
        <v>0</v>
      </c>
      <c r="T74" s="103">
        <f t="shared" si="32"/>
        <v>0</v>
      </c>
      <c r="U74" s="98">
        <f t="shared" si="26"/>
        <v>0</v>
      </c>
      <c r="V74" s="1"/>
    </row>
    <row r="75" spans="2:22" ht="12.75" customHeight="1"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78</v>
      </c>
      <c r="N75" s="92">
        <f t="shared" si="27"/>
        <v>0</v>
      </c>
      <c r="O75" s="143">
        <f t="shared" si="28"/>
        <v>0</v>
      </c>
      <c r="P75" s="143">
        <f t="shared" si="29"/>
        <v>0</v>
      </c>
      <c r="Q75" s="145">
        <f t="shared" si="30"/>
        <v>0</v>
      </c>
      <c r="R75" s="101">
        <v>65</v>
      </c>
      <c r="S75" s="102">
        <f t="shared" si="31"/>
        <v>0</v>
      </c>
      <c r="T75" s="103">
        <f t="shared" si="32"/>
        <v>0</v>
      </c>
      <c r="U75" s="98">
        <f t="shared" si="26"/>
        <v>0</v>
      </c>
      <c r="V75" s="1"/>
    </row>
    <row r="76" spans="2:2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7"/>
        <v>0</v>
      </c>
      <c r="O76" s="143">
        <f t="shared" si="28"/>
        <v>0</v>
      </c>
      <c r="P76" s="143">
        <f t="shared" si="29"/>
        <v>0</v>
      </c>
      <c r="Q76" s="145">
        <f t="shared" si="30"/>
        <v>0</v>
      </c>
      <c r="R76" s="101">
        <v>110</v>
      </c>
      <c r="S76" s="102">
        <f t="shared" si="31"/>
        <v>0</v>
      </c>
      <c r="T76" s="103">
        <f t="shared" si="32"/>
        <v>0</v>
      </c>
      <c r="U76" s="98">
        <f t="shared" si="26"/>
        <v>0</v>
      </c>
      <c r="V76" s="1"/>
    </row>
    <row r="77" spans="2:2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7"/>
        <v>0</v>
      </c>
      <c r="O77" s="143">
        <f t="shared" si="28"/>
        <v>0</v>
      </c>
      <c r="P77" s="143">
        <f t="shared" si="29"/>
        <v>0</v>
      </c>
      <c r="Q77" s="145">
        <f t="shared" si="30"/>
        <v>0</v>
      </c>
      <c r="R77" s="101">
        <v>5</v>
      </c>
      <c r="S77" s="102">
        <f t="shared" si="31"/>
        <v>0</v>
      </c>
      <c r="T77" s="103">
        <f t="shared" si="32"/>
        <v>0</v>
      </c>
      <c r="U77" s="98">
        <f t="shared" si="26"/>
        <v>0</v>
      </c>
      <c r="V77" s="1"/>
    </row>
    <row r="78" spans="2:22" ht="12.75" customHeight="1" thickBo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6" t="s">
        <v>31</v>
      </c>
      <c r="N78" s="92">
        <f t="shared" si="27"/>
        <v>0</v>
      </c>
      <c r="O78" s="143">
        <f t="shared" si="28"/>
        <v>0</v>
      </c>
      <c r="P78" s="143">
        <f t="shared" si="29"/>
        <v>0</v>
      </c>
      <c r="Q78" s="146">
        <f t="shared" si="30"/>
        <v>0</v>
      </c>
      <c r="R78" s="109">
        <v>20</v>
      </c>
      <c r="S78" s="110">
        <f t="shared" si="31"/>
        <v>0</v>
      </c>
      <c r="T78" s="111">
        <f t="shared" si="32"/>
        <v>0</v>
      </c>
      <c r="U78" s="98">
        <f t="shared" si="26"/>
        <v>0</v>
      </c>
      <c r="V78" s="1"/>
    </row>
    <row r="79" spans="2:22" ht="12.75" customHeight="1" thickBot="1"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26"/>
        <v>0</v>
      </c>
      <c r="V79" s="1"/>
    </row>
    <row r="80" spans="2:22" ht="12.75" customHeight="1" thickBot="1"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26"/>
        <v>0</v>
      </c>
      <c r="V80" s="159"/>
    </row>
    <row r="81" spans="2:22" ht="12.75" customHeight="1" thickBot="1" thickTop="1"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3" ref="N81:N89">$C$16*I46</f>
        <v>0</v>
      </c>
      <c r="O81" s="133">
        <f aca="true" t="shared" si="34" ref="O81:O89">$C$50*I46</f>
        <v>0</v>
      </c>
      <c r="P81" s="164"/>
      <c r="Q81" s="165">
        <f aca="true" t="shared" si="35" ref="Q81:Q89">O81</f>
        <v>0</v>
      </c>
      <c r="R81" s="95">
        <v>10</v>
      </c>
      <c r="S81" s="96">
        <f aca="true" t="shared" si="36" ref="S81:S89">H46*$E$50</f>
        <v>0</v>
      </c>
      <c r="T81" s="165">
        <f aca="true" t="shared" si="37" ref="T81:T89">R81*S81</f>
        <v>0</v>
      </c>
      <c r="U81" s="98">
        <f t="shared" si="26"/>
        <v>0</v>
      </c>
      <c r="V81" s="159"/>
    </row>
    <row r="82" spans="2:22" ht="12.75" customHeight="1" thickBot="1" thickTop="1"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3"/>
        <v>0</v>
      </c>
      <c r="O82" s="93">
        <f t="shared" si="34"/>
        <v>0</v>
      </c>
      <c r="P82" s="164"/>
      <c r="Q82" s="165">
        <f t="shared" si="35"/>
        <v>0</v>
      </c>
      <c r="R82" s="101">
        <v>40</v>
      </c>
      <c r="S82" s="96">
        <f t="shared" si="36"/>
        <v>0</v>
      </c>
      <c r="T82" s="165">
        <f t="shared" si="37"/>
        <v>0</v>
      </c>
      <c r="U82" s="98">
        <f t="shared" si="26"/>
        <v>0</v>
      </c>
      <c r="V82" s="159"/>
    </row>
    <row r="83" spans="2:22" ht="12.75" customHeight="1" thickBot="1" thickTop="1"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3"/>
        <v>0</v>
      </c>
      <c r="O83" s="93">
        <f t="shared" si="34"/>
        <v>0</v>
      </c>
      <c r="P83" s="164"/>
      <c r="Q83" s="165">
        <f t="shared" si="35"/>
        <v>0</v>
      </c>
      <c r="R83" s="101">
        <v>58</v>
      </c>
      <c r="S83" s="96">
        <f t="shared" si="36"/>
        <v>0</v>
      </c>
      <c r="T83" s="165">
        <f t="shared" si="37"/>
        <v>0</v>
      </c>
      <c r="U83" s="98">
        <f t="shared" si="26"/>
        <v>0</v>
      </c>
      <c r="V83" s="159"/>
    </row>
    <row r="84" spans="2:22" ht="12.75" customHeight="1" thickBot="1" thickTop="1"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3"/>
        <v>0</v>
      </c>
      <c r="O84" s="93">
        <f t="shared" si="34"/>
        <v>0</v>
      </c>
      <c r="P84" s="164"/>
      <c r="Q84" s="165">
        <f t="shared" si="35"/>
        <v>0</v>
      </c>
      <c r="R84" s="101">
        <v>28</v>
      </c>
      <c r="S84" s="96">
        <f t="shared" si="36"/>
        <v>0</v>
      </c>
      <c r="T84" s="165">
        <f t="shared" si="37"/>
        <v>0</v>
      </c>
      <c r="U84" s="98">
        <f t="shared" si="26"/>
        <v>0</v>
      </c>
      <c r="V84" s="159"/>
    </row>
    <row r="85" spans="2:22" ht="12.75" customHeight="1" thickBot="1" thickTop="1"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3"/>
        <v>0</v>
      </c>
      <c r="O85" s="93">
        <f t="shared" si="34"/>
        <v>0</v>
      </c>
      <c r="P85" s="164"/>
      <c r="Q85" s="165">
        <f t="shared" si="35"/>
        <v>0</v>
      </c>
      <c r="R85" s="101">
        <v>100</v>
      </c>
      <c r="S85" s="96">
        <f t="shared" si="36"/>
        <v>0</v>
      </c>
      <c r="T85" s="165">
        <f t="shared" si="37"/>
        <v>0</v>
      </c>
      <c r="U85" s="98">
        <f t="shared" si="26"/>
        <v>0</v>
      </c>
      <c r="V85" s="159"/>
    </row>
    <row r="86" spans="2:22" ht="12.75" customHeight="1" thickBot="1" thickTop="1"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78</v>
      </c>
      <c r="N86" s="92">
        <f t="shared" si="33"/>
        <v>0</v>
      </c>
      <c r="O86" s="93">
        <f t="shared" si="34"/>
        <v>0</v>
      </c>
      <c r="P86" s="164"/>
      <c r="Q86" s="165">
        <f t="shared" si="35"/>
        <v>0</v>
      </c>
      <c r="R86" s="101">
        <v>145</v>
      </c>
      <c r="S86" s="96">
        <f t="shared" si="36"/>
        <v>0</v>
      </c>
      <c r="T86" s="165">
        <f t="shared" si="37"/>
        <v>0</v>
      </c>
      <c r="U86" s="98">
        <f t="shared" si="26"/>
        <v>0</v>
      </c>
      <c r="V86" s="159"/>
    </row>
    <row r="87" spans="2:22" ht="12.75" customHeight="1" thickBot="1" thickTop="1"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3"/>
        <v>0</v>
      </c>
      <c r="O87" s="93">
        <f t="shared" si="34"/>
        <v>0</v>
      </c>
      <c r="P87" s="164"/>
      <c r="Q87" s="165">
        <f t="shared" si="35"/>
        <v>0</v>
      </c>
      <c r="R87" s="101">
        <v>70</v>
      </c>
      <c r="S87" s="96">
        <f t="shared" si="36"/>
        <v>0</v>
      </c>
      <c r="T87" s="165">
        <f t="shared" si="37"/>
        <v>0</v>
      </c>
      <c r="U87" s="98">
        <f t="shared" si="26"/>
        <v>0</v>
      </c>
      <c r="V87" s="159"/>
    </row>
    <row r="88" spans="2:22" ht="12.75" customHeight="1" thickBot="1" thickTop="1"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3"/>
        <v>0</v>
      </c>
      <c r="O88" s="93">
        <f t="shared" si="34"/>
        <v>0</v>
      </c>
      <c r="P88" s="164"/>
      <c r="Q88" s="165">
        <f t="shared" si="35"/>
        <v>0</v>
      </c>
      <c r="R88" s="101">
        <v>10</v>
      </c>
      <c r="S88" s="96">
        <f t="shared" si="36"/>
        <v>0</v>
      </c>
      <c r="T88" s="165">
        <f t="shared" si="37"/>
        <v>0</v>
      </c>
      <c r="U88" s="98">
        <f t="shared" si="26"/>
        <v>0</v>
      </c>
      <c r="V88" s="159"/>
    </row>
    <row r="89" spans="2:22" ht="12.75" customHeight="1" thickBot="1" thickTop="1"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3"/>
        <v>0</v>
      </c>
      <c r="O89" s="166">
        <f t="shared" si="34"/>
        <v>0</v>
      </c>
      <c r="P89" s="167"/>
      <c r="Q89" s="168">
        <f t="shared" si="35"/>
        <v>0</v>
      </c>
      <c r="R89" s="109">
        <v>10</v>
      </c>
      <c r="S89" s="169">
        <f t="shared" si="36"/>
        <v>0</v>
      </c>
      <c r="T89" s="168">
        <f t="shared" si="37"/>
        <v>0</v>
      </c>
      <c r="U89" s="98">
        <f t="shared" si="26"/>
        <v>0</v>
      </c>
      <c r="V89" s="159"/>
    </row>
    <row r="90" spans="2:22" ht="12.75" customHeight="1" thickBot="1"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26"/>
        <v>0</v>
      </c>
      <c r="V90" s="159"/>
    </row>
    <row r="91" spans="2:22" ht="12.75" customHeight="1" thickBot="1"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75</v>
      </c>
      <c r="N91" s="153"/>
      <c r="O91" s="162"/>
      <c r="P91" s="163"/>
      <c r="Q91" s="163"/>
      <c r="R91" s="163"/>
      <c r="S91" s="163"/>
      <c r="T91" s="163"/>
      <c r="U91" s="98">
        <f t="shared" si="26"/>
        <v>0</v>
      </c>
      <c r="V91" s="159"/>
    </row>
    <row r="92" spans="2:22" ht="12.75" customHeight="1" thickBot="1" thickTop="1"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8" ref="N92:N100">$C$17*I46</f>
        <v>0</v>
      </c>
      <c r="O92" s="133">
        <f aca="true" t="shared" si="39" ref="O92:O100">$C$51*I46</f>
        <v>0</v>
      </c>
      <c r="P92" s="164"/>
      <c r="Q92" s="165">
        <f aca="true" t="shared" si="40" ref="Q92:Q100">O92</f>
        <v>0</v>
      </c>
      <c r="R92" s="95">
        <v>10</v>
      </c>
      <c r="S92" s="96">
        <f aca="true" t="shared" si="41" ref="S92:S100">H46*$E$51</f>
        <v>0</v>
      </c>
      <c r="T92" s="165">
        <f aca="true" t="shared" si="42" ref="T92:T100">R92*S92</f>
        <v>0</v>
      </c>
      <c r="U92" s="98">
        <f t="shared" si="26"/>
        <v>0</v>
      </c>
      <c r="V92" s="159"/>
    </row>
    <row r="93" spans="2:22" ht="12.75" customHeight="1" thickBot="1" thickTop="1"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8"/>
        <v>0</v>
      </c>
      <c r="O93" s="93">
        <f t="shared" si="39"/>
        <v>0</v>
      </c>
      <c r="P93" s="164"/>
      <c r="Q93" s="165">
        <f t="shared" si="40"/>
        <v>0</v>
      </c>
      <c r="R93" s="101">
        <v>25</v>
      </c>
      <c r="S93" s="96">
        <f t="shared" si="41"/>
        <v>0</v>
      </c>
      <c r="T93" s="165">
        <f t="shared" si="42"/>
        <v>0</v>
      </c>
      <c r="U93" s="98">
        <f t="shared" si="26"/>
        <v>0</v>
      </c>
      <c r="V93" s="159"/>
    </row>
    <row r="94" spans="2:22" ht="12.75" customHeight="1" thickBot="1" thickTop="1"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8"/>
        <v>0</v>
      </c>
      <c r="O94" s="93">
        <f t="shared" si="39"/>
        <v>0</v>
      </c>
      <c r="P94" s="164"/>
      <c r="Q94" s="165">
        <f t="shared" si="40"/>
        <v>0</v>
      </c>
      <c r="R94" s="101">
        <v>42</v>
      </c>
      <c r="S94" s="96">
        <f t="shared" si="41"/>
        <v>0</v>
      </c>
      <c r="T94" s="165">
        <f t="shared" si="42"/>
        <v>0</v>
      </c>
      <c r="U94" s="98">
        <f t="shared" si="26"/>
        <v>0</v>
      </c>
      <c r="V94" s="159"/>
    </row>
    <row r="95" spans="2:22" ht="12.75" customHeight="1" thickBot="1" thickTop="1"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8"/>
        <v>0</v>
      </c>
      <c r="O95" s="93">
        <f t="shared" si="39"/>
        <v>0</v>
      </c>
      <c r="P95" s="164"/>
      <c r="Q95" s="165">
        <f t="shared" si="40"/>
        <v>0</v>
      </c>
      <c r="R95" s="101">
        <v>60</v>
      </c>
      <c r="S95" s="96">
        <f t="shared" si="41"/>
        <v>0</v>
      </c>
      <c r="T95" s="165">
        <f t="shared" si="42"/>
        <v>0</v>
      </c>
      <c r="U95" s="98">
        <f t="shared" si="26"/>
        <v>0</v>
      </c>
      <c r="V95" s="159"/>
    </row>
    <row r="96" spans="2:22" ht="12.75" customHeight="1" thickBot="1" thickTop="1"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8"/>
        <v>0</v>
      </c>
      <c r="O96" s="93">
        <f t="shared" si="39"/>
        <v>0</v>
      </c>
      <c r="P96" s="164"/>
      <c r="Q96" s="165">
        <f t="shared" si="40"/>
        <v>0</v>
      </c>
      <c r="R96" s="101">
        <v>63</v>
      </c>
      <c r="S96" s="96">
        <f t="shared" si="41"/>
        <v>0</v>
      </c>
      <c r="T96" s="165">
        <f t="shared" si="42"/>
        <v>0</v>
      </c>
      <c r="U96" s="98">
        <f t="shared" si="26"/>
        <v>0</v>
      </c>
      <c r="V96" s="159"/>
    </row>
    <row r="97" spans="2:22" ht="12.75" customHeight="1" thickBot="1" thickTop="1"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78</v>
      </c>
      <c r="N97" s="92">
        <f t="shared" si="38"/>
        <v>0</v>
      </c>
      <c r="O97" s="93">
        <f t="shared" si="39"/>
        <v>0</v>
      </c>
      <c r="P97" s="164"/>
      <c r="Q97" s="165">
        <f t="shared" si="40"/>
        <v>0</v>
      </c>
      <c r="R97" s="101">
        <v>105</v>
      </c>
      <c r="S97" s="96">
        <f t="shared" si="41"/>
        <v>0</v>
      </c>
      <c r="T97" s="165">
        <f t="shared" si="42"/>
        <v>0</v>
      </c>
      <c r="U97" s="98">
        <f t="shared" si="26"/>
        <v>0</v>
      </c>
      <c r="V97" s="159"/>
    </row>
    <row r="98" spans="2:22" ht="12.75" customHeight="1" thickBot="1" thickTop="1"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8"/>
        <v>0</v>
      </c>
      <c r="O98" s="93">
        <f t="shared" si="39"/>
        <v>0</v>
      </c>
      <c r="P98" s="164"/>
      <c r="Q98" s="165">
        <f t="shared" si="40"/>
        <v>0</v>
      </c>
      <c r="R98" s="101">
        <v>150</v>
      </c>
      <c r="S98" s="96">
        <f t="shared" si="41"/>
        <v>0</v>
      </c>
      <c r="T98" s="165">
        <f t="shared" si="42"/>
        <v>0</v>
      </c>
      <c r="U98" s="98">
        <f t="shared" si="26"/>
        <v>0</v>
      </c>
      <c r="V98" s="159"/>
    </row>
    <row r="99" spans="2:22" ht="12.75" customHeight="1" thickBot="1" thickTop="1"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8"/>
        <v>0</v>
      </c>
      <c r="O99" s="93">
        <f t="shared" si="39"/>
        <v>0</v>
      </c>
      <c r="P99" s="164"/>
      <c r="Q99" s="165">
        <f t="shared" si="40"/>
        <v>0</v>
      </c>
      <c r="R99" s="101">
        <v>5</v>
      </c>
      <c r="S99" s="96">
        <f t="shared" si="41"/>
        <v>0</v>
      </c>
      <c r="T99" s="165">
        <f t="shared" si="42"/>
        <v>0</v>
      </c>
      <c r="U99" s="98">
        <f t="shared" si="26"/>
        <v>0</v>
      </c>
      <c r="V99" s="159"/>
    </row>
    <row r="100" spans="2:22" ht="12.75" customHeight="1" thickBot="1" thickTop="1"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8"/>
        <v>0</v>
      </c>
      <c r="O100" s="166">
        <f t="shared" si="39"/>
        <v>0</v>
      </c>
      <c r="P100" s="167"/>
      <c r="Q100" s="168">
        <f t="shared" si="40"/>
        <v>0</v>
      </c>
      <c r="R100" s="109">
        <v>40</v>
      </c>
      <c r="S100" s="169">
        <f t="shared" si="41"/>
        <v>0</v>
      </c>
      <c r="T100" s="168">
        <f t="shared" si="42"/>
        <v>0</v>
      </c>
      <c r="U100" s="98">
        <f t="shared" si="26"/>
        <v>0</v>
      </c>
      <c r="V100" s="159"/>
    </row>
    <row r="101" spans="2:22" ht="12.75" customHeight="1" thickBot="1"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 aca="true" t="shared" si="43" ref="U101:U113">IF(T101&lt;=Q101,0,100*(T101/Q101)^(3/2))+IF(T101&gt;=Q101,0,100*(Q101/T101)^(3/2))</f>
        <v>0</v>
      </c>
      <c r="V101" s="159"/>
    </row>
    <row r="102" spans="2:22" ht="12.75" customHeight="1" thickBot="1"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t="shared" si="43"/>
        <v>0</v>
      </c>
      <c r="V102" s="159"/>
    </row>
    <row r="103" spans="2:22" ht="12.75" customHeight="1" thickBot="1" thickTop="1"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4" ref="N103:N111">$C$18*I46</f>
        <v>0</v>
      </c>
      <c r="O103" s="133">
        <f aca="true" t="shared" si="45" ref="O103:O111">$C$52*I46</f>
        <v>0</v>
      </c>
      <c r="P103" s="164"/>
      <c r="Q103" s="165">
        <f aca="true" t="shared" si="46" ref="Q103:Q111">O103</f>
        <v>0</v>
      </c>
      <c r="R103" s="95">
        <v>10</v>
      </c>
      <c r="S103" s="96">
        <f aca="true" t="shared" si="47" ref="S103:S111">H46*$E$52</f>
        <v>0</v>
      </c>
      <c r="T103" s="165">
        <f aca="true" t="shared" si="48" ref="T103:T111">R103*S103</f>
        <v>0</v>
      </c>
      <c r="U103" s="98">
        <f t="shared" si="43"/>
        <v>0</v>
      </c>
      <c r="V103" s="159"/>
    </row>
    <row r="104" spans="2:22" ht="12.75" customHeight="1" thickBot="1" thickTop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4"/>
        <v>0</v>
      </c>
      <c r="O104" s="93">
        <f t="shared" si="45"/>
        <v>0</v>
      </c>
      <c r="P104" s="164"/>
      <c r="Q104" s="165">
        <f t="shared" si="46"/>
        <v>0</v>
      </c>
      <c r="R104" s="101">
        <v>55</v>
      </c>
      <c r="S104" s="96">
        <f t="shared" si="47"/>
        <v>0</v>
      </c>
      <c r="T104" s="165">
        <f t="shared" si="48"/>
        <v>0</v>
      </c>
      <c r="U104" s="98">
        <f t="shared" si="43"/>
        <v>0</v>
      </c>
      <c r="V104" s="159"/>
    </row>
    <row r="105" spans="2:22" ht="12.75" customHeight="1" thickBot="1" thickTop="1"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  <c r="L105" s="159"/>
      <c r="M105" s="99" t="s">
        <v>58</v>
      </c>
      <c r="N105" s="92">
        <f t="shared" si="44"/>
        <v>0</v>
      </c>
      <c r="O105" s="93">
        <f t="shared" si="45"/>
        <v>0</v>
      </c>
      <c r="P105" s="164"/>
      <c r="Q105" s="165">
        <f t="shared" si="46"/>
        <v>0</v>
      </c>
      <c r="R105" s="101">
        <v>26</v>
      </c>
      <c r="S105" s="96">
        <f t="shared" si="47"/>
        <v>0</v>
      </c>
      <c r="T105" s="165">
        <f t="shared" si="48"/>
        <v>0</v>
      </c>
      <c r="U105" s="98">
        <f t="shared" si="43"/>
        <v>0</v>
      </c>
      <c r="V105" s="159"/>
    </row>
    <row r="106" spans="2:22" ht="12.75" customHeight="1" thickBot="1" thickTop="1"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59"/>
      <c r="M106" s="99" t="s">
        <v>21</v>
      </c>
      <c r="N106" s="92">
        <f t="shared" si="44"/>
        <v>0</v>
      </c>
      <c r="O106" s="93">
        <f t="shared" si="45"/>
        <v>0</v>
      </c>
      <c r="P106" s="164"/>
      <c r="Q106" s="165">
        <f t="shared" si="46"/>
        <v>0</v>
      </c>
      <c r="R106" s="101">
        <v>44</v>
      </c>
      <c r="S106" s="96">
        <f t="shared" si="47"/>
        <v>0</v>
      </c>
      <c r="T106" s="165">
        <f t="shared" si="48"/>
        <v>0</v>
      </c>
      <c r="U106" s="98">
        <f t="shared" si="43"/>
        <v>0</v>
      </c>
      <c r="V106" s="159"/>
    </row>
    <row r="107" spans="2:22" ht="12.75" customHeight="1" thickBot="1" thickTop="1"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4"/>
        <v>0</v>
      </c>
      <c r="O107" s="93">
        <f t="shared" si="45"/>
        <v>0</v>
      </c>
      <c r="P107" s="164"/>
      <c r="Q107" s="165">
        <f t="shared" si="46"/>
        <v>0</v>
      </c>
      <c r="R107" s="101">
        <v>137</v>
      </c>
      <c r="S107" s="96">
        <f t="shared" si="47"/>
        <v>0</v>
      </c>
      <c r="T107" s="165">
        <f t="shared" si="48"/>
        <v>0</v>
      </c>
      <c r="U107" s="98">
        <f t="shared" si="43"/>
        <v>0</v>
      </c>
      <c r="V107" s="1"/>
    </row>
    <row r="108" spans="2:22" ht="12.75" customHeight="1" thickBot="1" thickTop="1"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78</v>
      </c>
      <c r="N108" s="92">
        <f t="shared" si="44"/>
        <v>0</v>
      </c>
      <c r="O108" s="93">
        <f t="shared" si="45"/>
        <v>0</v>
      </c>
      <c r="P108" s="164"/>
      <c r="Q108" s="165">
        <f t="shared" si="46"/>
        <v>0</v>
      </c>
      <c r="R108" s="101">
        <v>65</v>
      </c>
      <c r="S108" s="96">
        <f t="shared" si="47"/>
        <v>0</v>
      </c>
      <c r="T108" s="165">
        <f t="shared" si="48"/>
        <v>0</v>
      </c>
      <c r="U108" s="98">
        <f t="shared" si="43"/>
        <v>0</v>
      </c>
      <c r="V108" s="1"/>
    </row>
    <row r="109" spans="2:22" ht="12.75" customHeight="1" thickBot="1" thickTop="1"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4"/>
        <v>0</v>
      </c>
      <c r="O109" s="93">
        <f t="shared" si="45"/>
        <v>0</v>
      </c>
      <c r="P109" s="164"/>
      <c r="Q109" s="165">
        <f t="shared" si="46"/>
        <v>0</v>
      </c>
      <c r="R109" s="101">
        <v>110</v>
      </c>
      <c r="S109" s="96">
        <f t="shared" si="47"/>
        <v>0</v>
      </c>
      <c r="T109" s="165">
        <f t="shared" si="48"/>
        <v>0</v>
      </c>
      <c r="U109" s="98">
        <f t="shared" si="43"/>
        <v>0</v>
      </c>
      <c r="V109" s="1"/>
    </row>
    <row r="110" spans="2:22" ht="12.75" customHeight="1" thickBot="1" thickTop="1"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4"/>
        <v>0</v>
      </c>
      <c r="O110" s="93">
        <f t="shared" si="45"/>
        <v>0</v>
      </c>
      <c r="P110" s="164"/>
      <c r="Q110" s="165">
        <f t="shared" si="46"/>
        <v>0</v>
      </c>
      <c r="R110" s="101">
        <v>5</v>
      </c>
      <c r="S110" s="96">
        <f t="shared" si="47"/>
        <v>0</v>
      </c>
      <c r="T110" s="165">
        <f t="shared" si="48"/>
        <v>0</v>
      </c>
      <c r="U110" s="98">
        <f t="shared" si="43"/>
        <v>0</v>
      </c>
      <c r="V110" s="1"/>
    </row>
    <row r="111" spans="2:22" ht="12.75" customHeight="1" thickBot="1" thickTop="1"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4"/>
        <v>0</v>
      </c>
      <c r="O111" s="166">
        <f t="shared" si="45"/>
        <v>0</v>
      </c>
      <c r="P111" s="167"/>
      <c r="Q111" s="168">
        <f t="shared" si="46"/>
        <v>0</v>
      </c>
      <c r="R111" s="109">
        <v>20</v>
      </c>
      <c r="S111" s="169">
        <f t="shared" si="47"/>
        <v>0</v>
      </c>
      <c r="T111" s="168">
        <f t="shared" si="48"/>
        <v>0</v>
      </c>
      <c r="U111" s="98">
        <f t="shared" si="43"/>
        <v>0</v>
      </c>
      <c r="V111" s="1"/>
    </row>
    <row r="112" spans="2:2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3"/>
        <v>0</v>
      </c>
      <c r="V112" s="1"/>
    </row>
    <row r="113" spans="2:22" ht="12.75" customHeight="1" thickBot="1"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3"/>
        <v>0</v>
      </c>
      <c r="V113" s="1"/>
    </row>
    <row r="114" spans="2:22" ht="12.75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12600</v>
      </c>
      <c r="T114" s="180">
        <f>T46+T57+T68+T79+T90+T101+T112</f>
        <v>12600</v>
      </c>
      <c r="U114" s="267">
        <f>IF($T$114&gt;=$Q$114,0,100*(T114/Q114)^(3/2))+IF($T$114&lt;=$Q$114,0,100*(Q114/T114)^(3/2))</f>
        <v>70.70403225196412</v>
      </c>
      <c r="V114" s="1"/>
    </row>
    <row r="115" spans="2:22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3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2:22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2:22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2:22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2:22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2:22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2:22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2:22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2:22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2:22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2:22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3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2:22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3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2:22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2:22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2:22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2:22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2:22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2:22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2:22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2:22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2:22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2:22" ht="12.75" customHeight="1">
      <c r="B136" s="212" t="s">
        <v>68</v>
      </c>
      <c r="C136" s="213"/>
      <c r="D136" s="214"/>
      <c r="E136" s="1"/>
      <c r="F136" s="1"/>
      <c r="G136" s="1"/>
      <c r="H136" s="1"/>
      <c r="I136" s="1"/>
      <c r="J136" s="1"/>
      <c r="K136" s="11"/>
      <c r="L136" s="3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2:22" ht="12.75" customHeight="1">
      <c r="B137" s="215"/>
      <c r="C137" s="216"/>
      <c r="D137" s="217"/>
      <c r="E137" s="1"/>
      <c r="F137" s="1"/>
      <c r="G137" s="1"/>
      <c r="H137" s="1"/>
      <c r="I137" s="1"/>
      <c r="J137" s="1"/>
      <c r="K137" s="11"/>
      <c r="L137" s="3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2:22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2:22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2:22" ht="12.75" customHeight="1">
      <c r="B140" s="1"/>
      <c r="C140" s="1"/>
      <c r="D140" s="1"/>
      <c r="E140" s="1"/>
      <c r="F140" s="1"/>
      <c r="G140" s="1"/>
      <c r="H140" s="1"/>
      <c r="I140" s="11"/>
      <c r="J140" s="11"/>
      <c r="K140" s="11"/>
      <c r="L140" s="11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2:22" ht="12.75" customHeight="1">
      <c r="B141" s="1"/>
      <c r="C141" s="1"/>
      <c r="D141" s="1"/>
      <c r="E141" s="1"/>
      <c r="F141" s="1"/>
      <c r="G141" s="1"/>
      <c r="H141" s="1"/>
      <c r="I141" s="11"/>
      <c r="J141" s="198"/>
      <c r="K141" s="11"/>
      <c r="L141" s="1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2:22" ht="12.75" customHeight="1">
      <c r="B142" s="181"/>
      <c r="C142" s="181" t="s">
        <v>69</v>
      </c>
      <c r="D142" s="181" t="s">
        <v>6</v>
      </c>
      <c r="E142" s="181" t="s">
        <v>7</v>
      </c>
      <c r="F142" s="181" t="s">
        <v>8</v>
      </c>
      <c r="G142" s="181" t="s">
        <v>9</v>
      </c>
      <c r="H142" s="181" t="s">
        <v>10</v>
      </c>
      <c r="I142" s="181" t="s">
        <v>29</v>
      </c>
      <c r="J142" s="181" t="s">
        <v>12</v>
      </c>
      <c r="K142" s="11"/>
      <c r="L142" s="11"/>
      <c r="M142" s="199"/>
      <c r="N142" s="199"/>
      <c r="O142" s="199"/>
      <c r="P142" s="199"/>
      <c r="Q142" s="199"/>
      <c r="R142" s="199"/>
      <c r="S142" s="199"/>
      <c r="T142" s="199"/>
      <c r="U142" s="199"/>
      <c r="V142" s="197"/>
    </row>
    <row r="143" spans="2:22" ht="12.75" customHeight="1">
      <c r="B143" s="181">
        <v>0</v>
      </c>
      <c r="C143" s="181"/>
      <c r="D143" s="181">
        <v>1</v>
      </c>
      <c r="E143" s="181">
        <v>1</v>
      </c>
      <c r="F143" s="181">
        <v>1</v>
      </c>
      <c r="G143" s="181">
        <v>1</v>
      </c>
      <c r="H143" s="181">
        <v>1</v>
      </c>
      <c r="I143" s="181">
        <v>1</v>
      </c>
      <c r="J143" s="181">
        <v>1</v>
      </c>
      <c r="K143" s="198"/>
      <c r="L143" s="198"/>
      <c r="M143" s="200"/>
      <c r="N143" s="200"/>
      <c r="O143" s="200"/>
      <c r="P143" s="200"/>
      <c r="Q143" s="200"/>
      <c r="R143" s="200"/>
      <c r="S143" s="200"/>
      <c r="T143" s="200"/>
      <c r="U143" s="200"/>
      <c r="V143" s="199"/>
    </row>
    <row r="144" spans="2:22" ht="12.75" customHeight="1">
      <c r="B144" s="181">
        <v>1</v>
      </c>
      <c r="C144" s="181">
        <v>0</v>
      </c>
      <c r="D144" s="181">
        <v>1.1</v>
      </c>
      <c r="E144" s="181">
        <v>1.03</v>
      </c>
      <c r="F144" s="181">
        <v>1.03</v>
      </c>
      <c r="G144" s="181">
        <v>1.03</v>
      </c>
      <c r="H144" s="181">
        <v>1.03</v>
      </c>
      <c r="I144" s="181">
        <v>1.03</v>
      </c>
      <c r="J144" s="181">
        <v>1.03</v>
      </c>
      <c r="K144" s="201"/>
      <c r="L144" s="202"/>
      <c r="M144" s="203"/>
      <c r="N144" s="203"/>
      <c r="O144" s="203"/>
      <c r="P144" s="203"/>
      <c r="Q144" s="203"/>
      <c r="R144" s="203"/>
      <c r="S144" s="203"/>
      <c r="T144" s="203"/>
      <c r="U144" s="203"/>
      <c r="V144" s="200"/>
    </row>
    <row r="145" spans="2:22" ht="12.75" customHeight="1">
      <c r="B145" s="181">
        <v>2</v>
      </c>
      <c r="C145" s="181">
        <v>0.015</v>
      </c>
      <c r="D145" s="181">
        <v>1.2</v>
      </c>
      <c r="E145" s="181">
        <v>1.06</v>
      </c>
      <c r="F145" s="181">
        <v>1.06</v>
      </c>
      <c r="G145" s="181">
        <v>1.06</v>
      </c>
      <c r="H145" s="181">
        <v>1.06</v>
      </c>
      <c r="I145" s="181">
        <v>1.06</v>
      </c>
      <c r="J145" s="181">
        <v>1.06</v>
      </c>
      <c r="K145" s="202"/>
      <c r="L145" s="204"/>
      <c r="M145" s="203"/>
      <c r="N145" s="203"/>
      <c r="O145" s="203"/>
      <c r="P145" s="203"/>
      <c r="Q145" s="203"/>
      <c r="R145" s="203"/>
      <c r="S145" s="203"/>
      <c r="T145" s="203"/>
      <c r="U145" s="203"/>
      <c r="V145" s="199"/>
    </row>
    <row r="146" spans="2:22" ht="12.75" customHeight="1">
      <c r="B146" s="181">
        <v>3</v>
      </c>
      <c r="C146" s="181">
        <v>0.03</v>
      </c>
      <c r="D146" s="181">
        <v>1.35</v>
      </c>
      <c r="E146" s="181">
        <v>1.1</v>
      </c>
      <c r="F146" s="181">
        <v>1.1</v>
      </c>
      <c r="G146" s="181">
        <v>1.1</v>
      </c>
      <c r="H146" s="181">
        <v>1.1</v>
      </c>
      <c r="I146" s="181">
        <v>1.1</v>
      </c>
      <c r="J146" s="181">
        <v>1.1</v>
      </c>
      <c r="K146" s="201"/>
      <c r="L146" s="201"/>
      <c r="M146" s="203"/>
      <c r="N146" s="203"/>
      <c r="O146" s="203"/>
      <c r="P146" s="203"/>
      <c r="Q146" s="203"/>
      <c r="R146" s="203"/>
      <c r="S146" s="203"/>
      <c r="T146" s="203"/>
      <c r="U146" s="203"/>
      <c r="V146" s="199"/>
    </row>
    <row r="147" spans="2:22" ht="12.75" customHeight="1">
      <c r="B147" s="181">
        <v>4</v>
      </c>
      <c r="C147" s="181">
        <v>0.045</v>
      </c>
      <c r="D147" s="181">
        <v>1.45</v>
      </c>
      <c r="E147" s="181">
        <v>1.15</v>
      </c>
      <c r="F147" s="181">
        <v>1.15</v>
      </c>
      <c r="G147" s="181">
        <v>1.15</v>
      </c>
      <c r="H147" s="181">
        <v>1.13</v>
      </c>
      <c r="I147" s="181">
        <v>1.13</v>
      </c>
      <c r="J147" s="181">
        <v>1.13</v>
      </c>
      <c r="K147" s="201"/>
      <c r="L147" s="204"/>
      <c r="M147" s="203"/>
      <c r="N147" s="205"/>
      <c r="O147" s="203"/>
      <c r="P147" s="203"/>
      <c r="Q147" s="203"/>
      <c r="R147" s="203"/>
      <c r="S147" s="203"/>
      <c r="T147" s="203"/>
      <c r="U147" s="206"/>
      <c r="V147" s="199"/>
    </row>
    <row r="148" spans="2:22" ht="12.75" customHeight="1">
      <c r="B148" s="181">
        <v>5</v>
      </c>
      <c r="C148" s="181">
        <v>0.06</v>
      </c>
      <c r="D148" s="181">
        <v>1.6</v>
      </c>
      <c r="E148" s="181">
        <v>1.2</v>
      </c>
      <c r="F148" s="181">
        <v>1.2</v>
      </c>
      <c r="G148" s="181">
        <v>1.2</v>
      </c>
      <c r="H148" s="181">
        <v>1.16</v>
      </c>
      <c r="I148" s="181">
        <v>1.16</v>
      </c>
      <c r="J148" s="181">
        <v>1.16</v>
      </c>
      <c r="K148" s="201"/>
      <c r="L148" s="204"/>
      <c r="M148" s="203"/>
      <c r="N148" s="203"/>
      <c r="O148" s="205"/>
      <c r="P148" s="203"/>
      <c r="Q148" s="203"/>
      <c r="R148" s="206"/>
      <c r="S148" s="203"/>
      <c r="T148" s="203"/>
      <c r="U148" s="203"/>
      <c r="V148" s="199"/>
    </row>
    <row r="149" spans="2:22" ht="12.75" customHeight="1">
      <c r="B149" s="181">
        <v>6</v>
      </c>
      <c r="C149" s="181">
        <v>0.075</v>
      </c>
      <c r="D149" s="181">
        <v>1.7</v>
      </c>
      <c r="E149" s="181">
        <v>1.25</v>
      </c>
      <c r="F149" s="181">
        <v>1.25</v>
      </c>
      <c r="G149" s="181">
        <v>1.25</v>
      </c>
      <c r="H149" s="181">
        <v>1.19</v>
      </c>
      <c r="I149" s="181">
        <v>1.19</v>
      </c>
      <c r="J149" s="181">
        <v>1.19</v>
      </c>
      <c r="K149" s="201"/>
      <c r="L149" s="204"/>
      <c r="M149" s="203"/>
      <c r="N149" s="203"/>
      <c r="O149" s="203"/>
      <c r="P149" s="205"/>
      <c r="Q149" s="203"/>
      <c r="R149" s="203"/>
      <c r="S149" s="203"/>
      <c r="T149" s="203"/>
      <c r="U149" s="203"/>
      <c r="V149" s="199"/>
    </row>
    <row r="150" spans="2:22" ht="12.75" customHeight="1">
      <c r="B150" s="181">
        <v>7</v>
      </c>
      <c r="C150" s="181">
        <v>0.09</v>
      </c>
      <c r="D150" s="181">
        <v>1.9</v>
      </c>
      <c r="E150" s="181">
        <v>1.35</v>
      </c>
      <c r="F150" s="181">
        <v>1.35</v>
      </c>
      <c r="G150" s="181">
        <v>1.35</v>
      </c>
      <c r="H150" s="181">
        <v>1.24</v>
      </c>
      <c r="I150" s="181">
        <v>1.24</v>
      </c>
      <c r="J150" s="181">
        <v>1.24</v>
      </c>
      <c r="K150" s="201"/>
      <c r="L150" s="204"/>
      <c r="M150" s="203"/>
      <c r="N150" s="203"/>
      <c r="O150" s="203"/>
      <c r="P150" s="203"/>
      <c r="Q150" s="205"/>
      <c r="R150" s="203"/>
      <c r="S150" s="206"/>
      <c r="T150" s="203"/>
      <c r="U150" s="203"/>
      <c r="V150" s="199"/>
    </row>
    <row r="151" spans="2:22" ht="12.75" customHeight="1">
      <c r="B151" s="181">
        <v>8</v>
      </c>
      <c r="C151" s="181">
        <v>0.105</v>
      </c>
      <c r="D151" s="181">
        <v>2</v>
      </c>
      <c r="E151" s="181">
        <v>1.4</v>
      </c>
      <c r="F151" s="181">
        <v>1.4</v>
      </c>
      <c r="G151" s="181">
        <v>1.4</v>
      </c>
      <c r="H151" s="181">
        <v>1.27</v>
      </c>
      <c r="I151" s="181">
        <v>1.27</v>
      </c>
      <c r="J151" s="181">
        <v>1.27</v>
      </c>
      <c r="K151" s="201"/>
      <c r="L151" s="204"/>
      <c r="M151" s="203"/>
      <c r="N151" s="203"/>
      <c r="O151" s="206"/>
      <c r="P151" s="203"/>
      <c r="Q151" s="203"/>
      <c r="R151" s="205"/>
      <c r="S151" s="203"/>
      <c r="T151" s="203"/>
      <c r="U151" s="203"/>
      <c r="V151" s="199"/>
    </row>
    <row r="152" spans="2:22" ht="12.75" customHeight="1">
      <c r="B152" s="181">
        <v>9</v>
      </c>
      <c r="C152" s="181">
        <v>0.12</v>
      </c>
      <c r="D152" s="181">
        <v>2.1</v>
      </c>
      <c r="E152" s="181">
        <v>1.45</v>
      </c>
      <c r="F152" s="181">
        <v>1.45</v>
      </c>
      <c r="G152" s="181">
        <v>1.45</v>
      </c>
      <c r="H152" s="181">
        <v>1.3</v>
      </c>
      <c r="I152" s="181">
        <v>1.3</v>
      </c>
      <c r="J152" s="181">
        <v>1.3</v>
      </c>
      <c r="K152" s="11"/>
      <c r="L152" s="198"/>
      <c r="M152" s="203"/>
      <c r="N152" s="205"/>
      <c r="O152" s="203"/>
      <c r="P152" s="203"/>
      <c r="Q152" s="203"/>
      <c r="R152" s="203"/>
      <c r="S152" s="206"/>
      <c r="T152" s="203"/>
      <c r="U152" s="205"/>
      <c r="V152" s="203"/>
    </row>
    <row r="153" spans="2:22" ht="12.75" customHeight="1">
      <c r="B153" s="181">
        <v>10</v>
      </c>
      <c r="C153" s="181">
        <v>0.15</v>
      </c>
      <c r="D153" s="181">
        <v>2.35</v>
      </c>
      <c r="E153" s="181">
        <v>1.6</v>
      </c>
      <c r="F153" s="181">
        <v>1.6</v>
      </c>
      <c r="G153" s="181">
        <v>1.6</v>
      </c>
      <c r="H153" s="181">
        <v>1.35</v>
      </c>
      <c r="I153" s="181">
        <v>1.35</v>
      </c>
      <c r="J153" s="181">
        <v>1.35</v>
      </c>
      <c r="K153" s="11"/>
      <c r="L153" s="198"/>
      <c r="M153" s="203"/>
      <c r="N153" s="205"/>
      <c r="O153" s="203"/>
      <c r="P153" s="203"/>
      <c r="Q153" s="207"/>
      <c r="R153" s="203"/>
      <c r="S153" s="203"/>
      <c r="T153" s="203"/>
      <c r="U153" s="203"/>
      <c r="V153" s="205"/>
    </row>
  </sheetData>
  <sheetProtection/>
  <mergeCells count="30">
    <mergeCell ref="B2:C3"/>
    <mergeCell ref="G10:H10"/>
    <mergeCell ref="G14:H14"/>
    <mergeCell ref="G11:H11"/>
    <mergeCell ref="G8:I8"/>
    <mergeCell ref="M6:N7"/>
    <mergeCell ref="B6:C7"/>
    <mergeCell ref="G9:H9"/>
    <mergeCell ref="G12:H12"/>
    <mergeCell ref="B9:C9"/>
    <mergeCell ref="G7:I7"/>
    <mergeCell ref="G23:H23"/>
    <mergeCell ref="G24:H24"/>
    <mergeCell ref="G19:H19"/>
    <mergeCell ref="G13:J13"/>
    <mergeCell ref="G15:H15"/>
    <mergeCell ref="G16:H16"/>
    <mergeCell ref="G17:H17"/>
    <mergeCell ref="G18:H18"/>
    <mergeCell ref="G22:H22"/>
    <mergeCell ref="B136:D137"/>
    <mergeCell ref="M34:O34"/>
    <mergeCell ref="G25:H25"/>
    <mergeCell ref="N20:O20"/>
    <mergeCell ref="P20:Q20"/>
    <mergeCell ref="B23:C23"/>
    <mergeCell ref="B34:D34"/>
    <mergeCell ref="B43:E43"/>
    <mergeCell ref="G43:I43"/>
    <mergeCell ref="G21:H21"/>
  </mergeCells>
  <dataValidations count="8">
    <dataValidation type="list" allowBlank="1" showInputMessage="1" showErrorMessage="1" sqref="I11">
      <formula1>$M$37:$M$40</formula1>
    </dataValidation>
    <dataValidation type="list" allowBlank="1" showInputMessage="1" showErrorMessage="1" sqref="I25">
      <formula1>$G$143:$G$153</formula1>
    </dataValidation>
    <dataValidation type="list" allowBlank="1" showInputMessage="1" showErrorMessage="1" sqref="I22:I23">
      <formula1>$E$143:$E$153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8">
      <formula1>$J$143:$J$153</formula1>
    </dataValidation>
    <dataValidation type="list" allowBlank="1" showInputMessage="1" showErrorMessage="1" sqref="I24">
      <formula1>$F$143:$F$153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1"/>
  <sheetViews>
    <sheetView zoomScalePageLayoutView="0" workbookViewId="0" topLeftCell="A1">
      <selection activeCell="X114" sqref="X114"/>
    </sheetView>
  </sheetViews>
  <sheetFormatPr defaultColWidth="5.50390625" defaultRowHeight="12.75" customHeight="1"/>
  <cols>
    <col min="1" max="9" width="5.50390625" style="0" customWidth="1"/>
  </cols>
  <sheetData>
    <row r="1" spans="1:22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263" t="s">
        <v>70</v>
      </c>
      <c r="C2" s="2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>
      <c r="A3" s="1"/>
      <c r="B3" s="265"/>
      <c r="C3" s="2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thickTop="1">
      <c r="A6" s="1"/>
      <c r="B6" s="251" t="s">
        <v>0</v>
      </c>
      <c r="C6" s="255"/>
      <c r="D6" s="4"/>
      <c r="E6" s="5"/>
      <c r="F6" s="5"/>
      <c r="G6" s="6"/>
      <c r="H6" s="6"/>
      <c r="I6" s="5"/>
      <c r="J6" s="7"/>
      <c r="K6" s="1"/>
      <c r="L6" s="1"/>
      <c r="M6" s="251" t="s">
        <v>1</v>
      </c>
      <c r="N6" s="252"/>
      <c r="O6" s="5"/>
      <c r="P6" s="5"/>
      <c r="Q6" s="5"/>
      <c r="R6" s="5"/>
      <c r="S6" s="5"/>
      <c r="T6" s="5"/>
      <c r="U6" s="5"/>
      <c r="V6" s="7"/>
    </row>
    <row r="7" spans="1:22" ht="12.75" customHeight="1" thickBot="1">
      <c r="A7" s="1"/>
      <c r="B7" s="256"/>
      <c r="C7" s="257"/>
      <c r="D7" s="8"/>
      <c r="E7" s="9"/>
      <c r="F7" s="9"/>
      <c r="G7" s="234" t="s">
        <v>2</v>
      </c>
      <c r="H7" s="235"/>
      <c r="I7" s="235"/>
      <c r="J7" s="10"/>
      <c r="K7" s="1"/>
      <c r="L7" s="1"/>
      <c r="M7" s="253"/>
      <c r="N7" s="254"/>
      <c r="O7" s="11"/>
      <c r="P7" s="11"/>
      <c r="Q7" s="11"/>
      <c r="R7" s="11"/>
      <c r="S7" s="11"/>
      <c r="T7" s="11"/>
      <c r="U7" s="11"/>
      <c r="V7" s="10"/>
    </row>
    <row r="8" spans="1:22" ht="12.75" customHeight="1" thickBot="1" thickTop="1">
      <c r="A8" s="1"/>
      <c r="B8" s="12"/>
      <c r="C8" s="13"/>
      <c r="D8" s="8"/>
      <c r="E8" s="9"/>
      <c r="F8" s="9"/>
      <c r="G8" s="249" t="s">
        <v>3</v>
      </c>
      <c r="H8" s="241"/>
      <c r="I8" s="250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1:22" ht="12.75" customHeight="1">
      <c r="A9" s="1"/>
      <c r="B9" s="262" t="s">
        <v>4</v>
      </c>
      <c r="C9" s="228"/>
      <c r="D9" s="9"/>
      <c r="E9" s="9"/>
      <c r="F9" s="9"/>
      <c r="G9" s="258" t="s">
        <v>5</v>
      </c>
      <c r="H9" s="259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13</v>
      </c>
    </row>
    <row r="10" spans="1:22" ht="12.75" customHeight="1" thickBot="1">
      <c r="A10" s="1"/>
      <c r="B10" s="23"/>
      <c r="C10" s="9"/>
      <c r="D10" s="9"/>
      <c r="E10" s="9"/>
      <c r="F10" s="9"/>
      <c r="G10" s="236" t="s">
        <v>14</v>
      </c>
      <c r="H10" s="237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1:22" ht="12.75" customHeight="1" thickBot="1">
      <c r="A11" s="1"/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36" t="s">
        <v>20</v>
      </c>
      <c r="H11" s="237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1:22" ht="12.75" customHeight="1" thickBot="1">
      <c r="A12" s="1"/>
      <c r="B12" s="40" t="s">
        <v>6</v>
      </c>
      <c r="C12" s="41"/>
      <c r="D12" s="42" t="s">
        <v>6</v>
      </c>
      <c r="E12" s="43"/>
      <c r="F12" s="44"/>
      <c r="G12" s="260" t="s">
        <v>24</v>
      </c>
      <c r="H12" s="261"/>
      <c r="I12" s="45">
        <v>100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ROUND(V10-V11,0)</f>
        <v>0</v>
      </c>
    </row>
    <row r="13" spans="1:22" ht="12.75" customHeight="1" thickBot="1">
      <c r="A13" s="1"/>
      <c r="B13" s="40" t="s">
        <v>7</v>
      </c>
      <c r="C13" s="41"/>
      <c r="D13" s="42" t="s">
        <v>7</v>
      </c>
      <c r="E13" s="43">
        <v>100</v>
      </c>
      <c r="F13" s="44"/>
      <c r="G13" s="240" t="s">
        <v>27</v>
      </c>
      <c r="H13" s="241"/>
      <c r="I13" s="241"/>
      <c r="J13" s="242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customHeight="1">
      <c r="A14" s="1"/>
      <c r="B14" s="40" t="s">
        <v>8</v>
      </c>
      <c r="C14" s="41"/>
      <c r="D14" s="42" t="s">
        <v>8</v>
      </c>
      <c r="E14" s="43">
        <v>100</v>
      </c>
      <c r="F14" s="44"/>
      <c r="G14" s="247" t="s">
        <v>28</v>
      </c>
      <c r="H14" s="248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31</v>
      </c>
    </row>
    <row r="15" spans="1:22" ht="12.75" customHeight="1">
      <c r="A15" s="1"/>
      <c r="B15" s="40" t="s">
        <v>9</v>
      </c>
      <c r="C15" s="41"/>
      <c r="D15" s="42" t="s">
        <v>9</v>
      </c>
      <c r="E15" s="43">
        <v>100</v>
      </c>
      <c r="F15" s="44"/>
      <c r="G15" s="221" t="s">
        <v>32</v>
      </c>
      <c r="H15" s="222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1:22" ht="12.75" customHeight="1" thickBot="1">
      <c r="A16" s="1"/>
      <c r="B16" s="40" t="s">
        <v>10</v>
      </c>
      <c r="C16" s="41"/>
      <c r="D16" s="42" t="s">
        <v>77</v>
      </c>
      <c r="E16" s="43"/>
      <c r="F16" s="44"/>
      <c r="G16" s="221" t="s">
        <v>34</v>
      </c>
      <c r="H16" s="222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51</v>
      </c>
      <c r="P16" s="58">
        <f aca="true" t="shared" si="2" ref="P16:V16">ROUNDDOWN(IF($Q$114&gt;=$T$114,P15,P15*$U$114/100),0)</f>
        <v>51</v>
      </c>
      <c r="Q16" s="58">
        <f t="shared" si="2"/>
        <v>51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11">
        <f t="shared" si="2"/>
        <v>0</v>
      </c>
    </row>
    <row r="17" spans="1:22" ht="12.75" customHeight="1" thickBot="1">
      <c r="A17" s="1"/>
      <c r="B17" s="60" t="s">
        <v>81</v>
      </c>
      <c r="C17" s="41"/>
      <c r="D17" s="61" t="s">
        <v>11</v>
      </c>
      <c r="E17" s="43"/>
      <c r="F17" s="44"/>
      <c r="G17" s="221" t="s">
        <v>7</v>
      </c>
      <c r="H17" s="222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49</v>
      </c>
      <c r="P17" s="58">
        <f t="shared" si="3"/>
        <v>49</v>
      </c>
      <c r="Q17" s="58">
        <f t="shared" si="3"/>
        <v>49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1:22" ht="12.75" customHeight="1">
      <c r="A18" s="1"/>
      <c r="B18" s="40" t="s">
        <v>76</v>
      </c>
      <c r="C18" s="41"/>
      <c r="D18" s="42" t="s">
        <v>76</v>
      </c>
      <c r="E18" s="43"/>
      <c r="F18" s="44"/>
      <c r="G18" s="221" t="s">
        <v>8</v>
      </c>
      <c r="H18" s="222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customHeight="1" thickBot="1">
      <c r="A19" s="1"/>
      <c r="B19" s="63"/>
      <c r="C19" s="64"/>
      <c r="D19" s="42" t="s">
        <v>30</v>
      </c>
      <c r="E19" s="43"/>
      <c r="F19" s="44"/>
      <c r="G19" s="238" t="s">
        <v>9</v>
      </c>
      <c r="H19" s="239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customHeight="1" thickBot="1">
      <c r="A20" s="1"/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23" t="s">
        <v>37</v>
      </c>
      <c r="O20" s="224"/>
      <c r="P20" s="225">
        <f>((N16+U16)*1+(O16+P16+Q16+V16)*2+(R16+S16+T16)*4)*I12/100</f>
        <v>306</v>
      </c>
      <c r="Q20" s="226"/>
      <c r="R20" s="11"/>
      <c r="S20" s="11"/>
      <c r="T20" s="11"/>
      <c r="U20" s="11"/>
      <c r="V20" s="10"/>
    </row>
    <row r="21" spans="1:22" ht="12.75" customHeight="1" thickBot="1">
      <c r="A21" s="1"/>
      <c r="B21" s="69" t="s">
        <v>38</v>
      </c>
      <c r="C21" s="70"/>
      <c r="D21" s="71" t="s">
        <v>38</v>
      </c>
      <c r="E21" s="72"/>
      <c r="F21" s="44"/>
      <c r="G21" s="232" t="s">
        <v>39</v>
      </c>
      <c r="H21" s="233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 customHeight="1">
      <c r="A22" s="1"/>
      <c r="B22" s="77"/>
      <c r="C22" s="44"/>
      <c r="D22" s="44"/>
      <c r="E22" s="44"/>
      <c r="F22" s="44"/>
      <c r="G22" s="236" t="s">
        <v>40</v>
      </c>
      <c r="H22" s="237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227"/>
      <c r="C23" s="228"/>
      <c r="D23" s="44"/>
      <c r="E23" s="44"/>
      <c r="F23" s="44"/>
      <c r="G23" s="236" t="s">
        <v>41</v>
      </c>
      <c r="H23" s="237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78"/>
      <c r="C24" s="11"/>
      <c r="D24" s="11"/>
      <c r="E24" s="9"/>
      <c r="F24" s="9"/>
      <c r="G24" s="221" t="s">
        <v>42</v>
      </c>
      <c r="H24" s="222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79"/>
      <c r="C25" s="3"/>
      <c r="D25" s="9"/>
      <c r="E25" s="9"/>
      <c r="F25" s="9"/>
      <c r="G25" s="221" t="s">
        <v>43</v>
      </c>
      <c r="H25" s="222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Top="1">
      <c r="A30" s="1"/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218" t="s">
        <v>47</v>
      </c>
      <c r="C34" s="219"/>
      <c r="D34" s="220"/>
      <c r="E34" s="9"/>
      <c r="F34" s="9"/>
      <c r="G34" s="9"/>
      <c r="H34" s="9"/>
      <c r="I34" s="11"/>
      <c r="J34" s="11"/>
      <c r="K34" s="1"/>
      <c r="L34" s="1"/>
      <c r="M34" s="218" t="s">
        <v>48</v>
      </c>
      <c r="N34" s="219"/>
      <c r="O34" s="220"/>
      <c r="P34" s="1"/>
      <c r="Q34" s="1"/>
      <c r="R34" s="1"/>
      <c r="S34" s="1"/>
      <c r="T34" s="1"/>
      <c r="U34" s="1"/>
      <c r="V34" s="1"/>
    </row>
    <row r="35" spans="1:22" ht="12.75" customHeight="1" thickBot="1">
      <c r="A35" s="1"/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Bot="1" thickTop="1">
      <c r="A36" s="1"/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85" t="s">
        <v>6</v>
      </c>
      <c r="N36" s="86" t="s">
        <v>17</v>
      </c>
      <c r="O36" s="87" t="s">
        <v>50</v>
      </c>
      <c r="P36" s="88" t="s">
        <v>51</v>
      </c>
      <c r="Q36" s="88" t="s">
        <v>52</v>
      </c>
      <c r="R36" s="88" t="s">
        <v>53</v>
      </c>
      <c r="S36" s="88" t="s">
        <v>54</v>
      </c>
      <c r="T36" s="89" t="s">
        <v>55</v>
      </c>
      <c r="U36" s="90"/>
      <c r="V36" s="1"/>
    </row>
    <row r="37" spans="1:22" ht="12.75" customHeight="1" thickTop="1">
      <c r="A37" s="1"/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100">IF(T37&lt;=Q37,0,100*(T37/Q37)^(3/2))+IF(T37&gt;=Q37,0,100*(Q37/T37)^(3/2))</f>
        <v>0</v>
      </c>
      <c r="V37" s="1"/>
    </row>
    <row r="38" spans="1:22" ht="12.75" customHeight="1">
      <c r="A38" s="1"/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50</v>
      </c>
      <c r="S38" s="102">
        <f t="shared" si="8"/>
        <v>100</v>
      </c>
      <c r="T38" s="103">
        <f t="shared" si="9"/>
        <v>5000</v>
      </c>
      <c r="U38" s="98">
        <f t="shared" si="10"/>
        <v>183.7117307087384</v>
      </c>
      <c r="V38" s="1"/>
    </row>
    <row r="39" spans="1:22" ht="12.75" customHeight="1">
      <c r="A39" s="1"/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52</v>
      </c>
      <c r="S39" s="102">
        <f t="shared" si="8"/>
        <v>100</v>
      </c>
      <c r="T39" s="103">
        <f t="shared" si="9"/>
        <v>5200</v>
      </c>
      <c r="U39" s="98">
        <f t="shared" si="10"/>
        <v>194.84393755003003</v>
      </c>
      <c r="V39" s="1"/>
    </row>
    <row r="40" spans="1:22" ht="12.75" customHeight="1">
      <c r="A40" s="1"/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54</v>
      </c>
      <c r="S40" s="102">
        <f t="shared" si="8"/>
        <v>100</v>
      </c>
      <c r="T40" s="103">
        <f t="shared" si="9"/>
        <v>5400</v>
      </c>
      <c r="U40" s="98">
        <f t="shared" si="10"/>
        <v>206.1923373939973</v>
      </c>
      <c r="V40" s="1"/>
    </row>
    <row r="41" spans="1:22" ht="12.75" customHeight="1" thickBot="1">
      <c r="A41" s="1"/>
      <c r="B41" s="194"/>
      <c r="C41" s="45"/>
      <c r="D41" s="209">
        <f>D40*($I$21+I26+I17+$I$15)</f>
        <v>100</v>
      </c>
      <c r="E41" s="209">
        <f>E40*($I$21+I27+I18+$I$15)</f>
        <v>105</v>
      </c>
      <c r="F41" s="210">
        <f>F40*($I$21+I28+I19+$I$15)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200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1:22" ht="12.75" customHeight="1">
      <c r="A42" s="1"/>
      <c r="B42" s="9"/>
      <c r="C42" s="11"/>
      <c r="D42" s="208"/>
      <c r="E42" s="11"/>
      <c r="F42" s="11"/>
      <c r="G42" s="11"/>
      <c r="H42" s="1"/>
      <c r="I42" s="1"/>
      <c r="J42" s="1"/>
      <c r="K42" s="1"/>
      <c r="L42" s="1"/>
      <c r="M42" s="99" t="s">
        <v>79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208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1:22" ht="12.75" customHeight="1">
      <c r="A43" s="1"/>
      <c r="B43" s="229" t="s">
        <v>59</v>
      </c>
      <c r="C43" s="230"/>
      <c r="D43" s="230"/>
      <c r="E43" s="231"/>
      <c r="F43" s="11"/>
      <c r="G43" s="229" t="s">
        <v>60</v>
      </c>
      <c r="H43" s="230"/>
      <c r="I43" s="231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216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1:22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1:22" ht="12.75" customHeight="1" thickBot="1">
      <c r="A45" s="1"/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1:22" ht="12.75" customHeight="1" thickBot="1">
      <c r="A46" s="1"/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15600</v>
      </c>
      <c r="U46" s="98">
        <f t="shared" si="10"/>
        <v>194.84393755003003</v>
      </c>
      <c r="V46" s="1"/>
    </row>
    <row r="47" spans="1:22" ht="12.75" customHeight="1" thickBot="1">
      <c r="A47" s="1"/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1:22" ht="12.75" customHeight="1" thickTop="1">
      <c r="A48" s="1"/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1:22" ht="12.75" customHeight="1">
      <c r="A49" s="1"/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1:22" ht="12.75" customHeight="1">
      <c r="A50" s="1"/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1:22" ht="12.75" customHeight="1">
      <c r="A51" s="1"/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66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1:22" ht="12.75" customHeight="1">
      <c r="A52" s="1"/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1:22" ht="12.75" customHeight="1" thickBot="1">
      <c r="A53" s="1"/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80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1:22" ht="12.75" customHeight="1">
      <c r="A54" s="1"/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1:22" ht="12.75" customHeight="1" thickBot="1">
      <c r="A55" s="1"/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1:2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1:22" ht="12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1:2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1:22" ht="12.7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80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1:22" ht="12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1:22" ht="12.7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1:22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t="shared" si="10"/>
        <v>0</v>
      </c>
      <c r="V69" s="1"/>
    </row>
    <row r="70" spans="1:22" ht="12.75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6" ref="N70:N78">$C$15*I46</f>
        <v>0</v>
      </c>
      <c r="O70" s="143">
        <f aca="true" t="shared" si="27" ref="O70:O78">$C$49*I46</f>
        <v>0</v>
      </c>
      <c r="P70" s="143">
        <f aca="true" t="shared" si="28" ref="P70:P78">$D$49*I46</f>
        <v>0</v>
      </c>
      <c r="Q70" s="144">
        <f aca="true" t="shared" si="29" ref="Q70:Q78">O70+P70</f>
        <v>0</v>
      </c>
      <c r="R70" s="95">
        <v>10</v>
      </c>
      <c r="S70" s="96">
        <f aca="true" t="shared" si="30" ref="S70:S78">H46*$E$49</f>
        <v>0</v>
      </c>
      <c r="T70" s="97">
        <f aca="true" t="shared" si="31" ref="T70:T78">R70*S70</f>
        <v>0</v>
      </c>
      <c r="U70" s="98">
        <f t="shared" si="10"/>
        <v>0</v>
      </c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6"/>
        <v>0</v>
      </c>
      <c r="O71" s="143">
        <f t="shared" si="27"/>
        <v>0</v>
      </c>
      <c r="P71" s="143">
        <f t="shared" si="28"/>
        <v>0</v>
      </c>
      <c r="Q71" s="145">
        <f t="shared" si="29"/>
        <v>0</v>
      </c>
      <c r="R71" s="101">
        <v>55</v>
      </c>
      <c r="S71" s="102">
        <f t="shared" si="30"/>
        <v>0</v>
      </c>
      <c r="T71" s="103">
        <f t="shared" si="31"/>
        <v>0</v>
      </c>
      <c r="U71" s="98">
        <f t="shared" si="10"/>
        <v>0</v>
      </c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6"/>
        <v>0</v>
      </c>
      <c r="O72" s="143">
        <f t="shared" si="27"/>
        <v>0</v>
      </c>
      <c r="P72" s="143">
        <f t="shared" si="28"/>
        <v>0</v>
      </c>
      <c r="Q72" s="145">
        <f t="shared" si="29"/>
        <v>0</v>
      </c>
      <c r="R72" s="101">
        <v>26</v>
      </c>
      <c r="S72" s="102">
        <f t="shared" si="30"/>
        <v>0</v>
      </c>
      <c r="T72" s="103">
        <f t="shared" si="31"/>
        <v>0</v>
      </c>
      <c r="U72" s="98">
        <f t="shared" si="10"/>
        <v>0</v>
      </c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6"/>
        <v>0</v>
      </c>
      <c r="O73" s="143">
        <f t="shared" si="27"/>
        <v>0</v>
      </c>
      <c r="P73" s="143">
        <f t="shared" si="28"/>
        <v>0</v>
      </c>
      <c r="Q73" s="145">
        <f t="shared" si="29"/>
        <v>0</v>
      </c>
      <c r="R73" s="101">
        <v>44</v>
      </c>
      <c r="S73" s="102">
        <f t="shared" si="30"/>
        <v>0</v>
      </c>
      <c r="T73" s="103">
        <f t="shared" si="31"/>
        <v>0</v>
      </c>
      <c r="U73" s="98">
        <f t="shared" si="10"/>
        <v>0</v>
      </c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6"/>
        <v>0</v>
      </c>
      <c r="O74" s="143">
        <f t="shared" si="27"/>
        <v>0</v>
      </c>
      <c r="P74" s="143">
        <f t="shared" si="28"/>
        <v>0</v>
      </c>
      <c r="Q74" s="145">
        <f t="shared" si="29"/>
        <v>0</v>
      </c>
      <c r="R74" s="101">
        <v>137</v>
      </c>
      <c r="S74" s="102">
        <f t="shared" si="30"/>
        <v>0</v>
      </c>
      <c r="T74" s="103">
        <f t="shared" si="31"/>
        <v>0</v>
      </c>
      <c r="U74" s="98">
        <f t="shared" si="10"/>
        <v>0</v>
      </c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80</v>
      </c>
      <c r="N75" s="92">
        <f t="shared" si="26"/>
        <v>0</v>
      </c>
      <c r="O75" s="143">
        <f t="shared" si="27"/>
        <v>0</v>
      </c>
      <c r="P75" s="143">
        <f t="shared" si="28"/>
        <v>0</v>
      </c>
      <c r="Q75" s="145">
        <f t="shared" si="29"/>
        <v>0</v>
      </c>
      <c r="R75" s="101">
        <v>65</v>
      </c>
      <c r="S75" s="102">
        <f t="shared" si="30"/>
        <v>0</v>
      </c>
      <c r="T75" s="103">
        <f t="shared" si="31"/>
        <v>0</v>
      </c>
      <c r="U75" s="98">
        <f t="shared" si="10"/>
        <v>0</v>
      </c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6"/>
        <v>0</v>
      </c>
      <c r="O76" s="143">
        <f t="shared" si="27"/>
        <v>0</v>
      </c>
      <c r="P76" s="143">
        <f t="shared" si="28"/>
        <v>0</v>
      </c>
      <c r="Q76" s="145">
        <f t="shared" si="29"/>
        <v>0</v>
      </c>
      <c r="R76" s="101">
        <v>110</v>
      </c>
      <c r="S76" s="102">
        <f t="shared" si="30"/>
        <v>0</v>
      </c>
      <c r="T76" s="103">
        <f t="shared" si="31"/>
        <v>0</v>
      </c>
      <c r="U76" s="98">
        <f t="shared" si="10"/>
        <v>0</v>
      </c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6"/>
        <v>0</v>
      </c>
      <c r="O77" s="143">
        <f t="shared" si="27"/>
        <v>0</v>
      </c>
      <c r="P77" s="143">
        <f t="shared" si="28"/>
        <v>0</v>
      </c>
      <c r="Q77" s="145">
        <f t="shared" si="29"/>
        <v>0</v>
      </c>
      <c r="R77" s="101">
        <v>5</v>
      </c>
      <c r="S77" s="102">
        <f t="shared" si="30"/>
        <v>0</v>
      </c>
      <c r="T77" s="103">
        <f t="shared" si="31"/>
        <v>0</v>
      </c>
      <c r="U77" s="98">
        <f t="shared" si="10"/>
        <v>0</v>
      </c>
      <c r="V77" s="1"/>
    </row>
    <row r="78" spans="1:22" ht="12.75" customHeight="1" thickBot="1">
      <c r="A78" s="1"/>
      <c r="B78" s="159"/>
      <c r="C78" s="159"/>
      <c r="D78" s="159"/>
      <c r="E78" s="159"/>
      <c r="F78" s="159"/>
      <c r="G78" s="159"/>
      <c r="H78" s="159"/>
      <c r="I78" s="159"/>
      <c r="J78" s="1"/>
      <c r="K78" s="1"/>
      <c r="L78" s="1"/>
      <c r="M78" s="106" t="s">
        <v>31</v>
      </c>
      <c r="N78" s="92">
        <f t="shared" si="26"/>
        <v>0</v>
      </c>
      <c r="O78" s="143">
        <f t="shared" si="27"/>
        <v>0</v>
      </c>
      <c r="P78" s="143">
        <f t="shared" si="28"/>
        <v>0</v>
      </c>
      <c r="Q78" s="146">
        <f t="shared" si="29"/>
        <v>0</v>
      </c>
      <c r="R78" s="109">
        <v>20</v>
      </c>
      <c r="S78" s="110">
        <f t="shared" si="30"/>
        <v>0</v>
      </c>
      <c r="T78" s="111">
        <f t="shared" si="31"/>
        <v>0</v>
      </c>
      <c r="U78" s="98">
        <f t="shared" si="10"/>
        <v>0</v>
      </c>
      <c r="V78" s="1"/>
    </row>
    <row r="79" spans="1:22" ht="12.75" customHeight="1" thickBot="1">
      <c r="A79" s="1"/>
      <c r="B79" s="159"/>
      <c r="C79" s="159"/>
      <c r="D79" s="159"/>
      <c r="E79" s="159"/>
      <c r="F79" s="159"/>
      <c r="G79" s="159"/>
      <c r="H79" s="159"/>
      <c r="I79" s="159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10"/>
        <v>0</v>
      </c>
      <c r="V79" s="1"/>
    </row>
    <row r="80" spans="1:22" ht="12.75" customHeight="1" thickBo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10"/>
        <v>0</v>
      </c>
      <c r="V80" s="159"/>
    </row>
    <row r="81" spans="1:22" ht="12.75" customHeight="1" thickBot="1" thickTop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2" ref="N81:N89">$C$16*I46</f>
        <v>0</v>
      </c>
      <c r="O81" s="133">
        <f aca="true" t="shared" si="33" ref="O81:O89">$C$50*I46</f>
        <v>0</v>
      </c>
      <c r="P81" s="164"/>
      <c r="Q81" s="165">
        <f aca="true" t="shared" si="34" ref="Q81:Q89">O81</f>
        <v>0</v>
      </c>
      <c r="R81" s="95">
        <v>10</v>
      </c>
      <c r="S81" s="96">
        <f aca="true" t="shared" si="35" ref="S81:S89">H46*$E$50</f>
        <v>0</v>
      </c>
      <c r="T81" s="165">
        <f aca="true" t="shared" si="36" ref="T81:T89">R81*S81</f>
        <v>0</v>
      </c>
      <c r="U81" s="98">
        <f t="shared" si="10"/>
        <v>0</v>
      </c>
      <c r="V81" s="159"/>
    </row>
    <row r="82" spans="1:22" ht="12.75" customHeight="1" thickBot="1" thickTop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2"/>
        <v>0</v>
      </c>
      <c r="O82" s="93">
        <f t="shared" si="33"/>
        <v>0</v>
      </c>
      <c r="P82" s="164"/>
      <c r="Q82" s="165">
        <f t="shared" si="34"/>
        <v>0</v>
      </c>
      <c r="R82" s="101">
        <v>40</v>
      </c>
      <c r="S82" s="96">
        <f t="shared" si="35"/>
        <v>0</v>
      </c>
      <c r="T82" s="165">
        <f t="shared" si="36"/>
        <v>0</v>
      </c>
      <c r="U82" s="98">
        <f t="shared" si="10"/>
        <v>0</v>
      </c>
      <c r="V82" s="159"/>
    </row>
    <row r="83" spans="1:22" ht="12.75" customHeight="1" thickBot="1" thickTop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2"/>
        <v>0</v>
      </c>
      <c r="O83" s="93">
        <f t="shared" si="33"/>
        <v>0</v>
      </c>
      <c r="P83" s="164"/>
      <c r="Q83" s="165">
        <f t="shared" si="34"/>
        <v>0</v>
      </c>
      <c r="R83" s="101">
        <v>58</v>
      </c>
      <c r="S83" s="96">
        <f t="shared" si="35"/>
        <v>0</v>
      </c>
      <c r="T83" s="165">
        <f t="shared" si="36"/>
        <v>0</v>
      </c>
      <c r="U83" s="98">
        <f t="shared" si="10"/>
        <v>0</v>
      </c>
      <c r="V83" s="159"/>
    </row>
    <row r="84" spans="1:22" ht="12.75" customHeight="1" thickBot="1" thickTop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2"/>
        <v>0</v>
      </c>
      <c r="O84" s="93">
        <f t="shared" si="33"/>
        <v>0</v>
      </c>
      <c r="P84" s="164"/>
      <c r="Q84" s="165">
        <f t="shared" si="34"/>
        <v>0</v>
      </c>
      <c r="R84" s="101">
        <v>28</v>
      </c>
      <c r="S84" s="96">
        <f t="shared" si="35"/>
        <v>0</v>
      </c>
      <c r="T84" s="165">
        <f t="shared" si="36"/>
        <v>0</v>
      </c>
      <c r="U84" s="98">
        <f t="shared" si="10"/>
        <v>0</v>
      </c>
      <c r="V84" s="159"/>
    </row>
    <row r="85" spans="1:22" ht="12.75" customHeight="1" thickBot="1" thickTop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2"/>
        <v>0</v>
      </c>
      <c r="O85" s="93">
        <f t="shared" si="33"/>
        <v>0</v>
      </c>
      <c r="P85" s="164"/>
      <c r="Q85" s="165">
        <f t="shared" si="34"/>
        <v>0</v>
      </c>
      <c r="R85" s="101">
        <v>100</v>
      </c>
      <c r="S85" s="96">
        <f t="shared" si="35"/>
        <v>0</v>
      </c>
      <c r="T85" s="165">
        <f t="shared" si="36"/>
        <v>0</v>
      </c>
      <c r="U85" s="98">
        <f t="shared" si="10"/>
        <v>0</v>
      </c>
      <c r="V85" s="159"/>
    </row>
    <row r="86" spans="1:22" ht="12.75" customHeight="1" thickBot="1" thickTop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80</v>
      </c>
      <c r="N86" s="92">
        <f t="shared" si="32"/>
        <v>0</v>
      </c>
      <c r="O86" s="93">
        <f t="shared" si="33"/>
        <v>0</v>
      </c>
      <c r="P86" s="164"/>
      <c r="Q86" s="165">
        <f t="shared" si="34"/>
        <v>0</v>
      </c>
      <c r="R86" s="101">
        <v>145</v>
      </c>
      <c r="S86" s="96">
        <f t="shared" si="35"/>
        <v>0</v>
      </c>
      <c r="T86" s="165">
        <f t="shared" si="36"/>
        <v>0</v>
      </c>
      <c r="U86" s="98">
        <f t="shared" si="10"/>
        <v>0</v>
      </c>
      <c r="V86" s="159"/>
    </row>
    <row r="87" spans="1:22" ht="12.75" customHeight="1" thickBot="1" thickTop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2"/>
        <v>0</v>
      </c>
      <c r="O87" s="93">
        <f t="shared" si="33"/>
        <v>0</v>
      </c>
      <c r="P87" s="164"/>
      <c r="Q87" s="165">
        <f t="shared" si="34"/>
        <v>0</v>
      </c>
      <c r="R87" s="101">
        <v>70</v>
      </c>
      <c r="S87" s="96">
        <f t="shared" si="35"/>
        <v>0</v>
      </c>
      <c r="T87" s="165">
        <f t="shared" si="36"/>
        <v>0</v>
      </c>
      <c r="U87" s="98">
        <f t="shared" si="10"/>
        <v>0</v>
      </c>
      <c r="V87" s="159"/>
    </row>
    <row r="88" spans="1:22" ht="12.75" customHeight="1" thickBot="1" thickTop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2"/>
        <v>0</v>
      </c>
      <c r="O88" s="93">
        <f t="shared" si="33"/>
        <v>0</v>
      </c>
      <c r="P88" s="164"/>
      <c r="Q88" s="165">
        <f t="shared" si="34"/>
        <v>0</v>
      </c>
      <c r="R88" s="101">
        <v>10</v>
      </c>
      <c r="S88" s="96">
        <f t="shared" si="35"/>
        <v>0</v>
      </c>
      <c r="T88" s="165">
        <f t="shared" si="36"/>
        <v>0</v>
      </c>
      <c r="U88" s="98">
        <f t="shared" si="10"/>
        <v>0</v>
      </c>
      <c r="V88" s="159"/>
    </row>
    <row r="89" spans="1:22" ht="12.75" customHeight="1" thickBot="1" thickTop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2"/>
        <v>0</v>
      </c>
      <c r="O89" s="166">
        <f t="shared" si="33"/>
        <v>0</v>
      </c>
      <c r="P89" s="167"/>
      <c r="Q89" s="168">
        <f t="shared" si="34"/>
        <v>0</v>
      </c>
      <c r="R89" s="109">
        <v>10</v>
      </c>
      <c r="S89" s="169">
        <f t="shared" si="35"/>
        <v>0</v>
      </c>
      <c r="T89" s="168">
        <f t="shared" si="36"/>
        <v>0</v>
      </c>
      <c r="U89" s="98">
        <f t="shared" si="10"/>
        <v>0</v>
      </c>
      <c r="V89" s="159"/>
    </row>
    <row r="90" spans="1:22" ht="12.75" customHeight="1" thickBo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10"/>
        <v>0</v>
      </c>
      <c r="V90" s="159"/>
    </row>
    <row r="91" spans="1:22" ht="12.75" customHeight="1" thickBo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66</v>
      </c>
      <c r="N91" s="153"/>
      <c r="O91" s="162"/>
      <c r="P91" s="163"/>
      <c r="Q91" s="163"/>
      <c r="R91" s="163"/>
      <c r="S91" s="163"/>
      <c r="T91" s="163"/>
      <c r="U91" s="98">
        <f t="shared" si="10"/>
        <v>0</v>
      </c>
      <c r="V91" s="159"/>
    </row>
    <row r="92" spans="1:22" ht="12.75" customHeight="1" thickBot="1" thickTop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7" ref="N92:N100">$C$17*I46</f>
        <v>0</v>
      </c>
      <c r="O92" s="133">
        <f aca="true" t="shared" si="38" ref="O92:O100">$C$51*I46</f>
        <v>0</v>
      </c>
      <c r="P92" s="164"/>
      <c r="Q92" s="165">
        <f aca="true" t="shared" si="39" ref="Q92:Q100">O92</f>
        <v>0</v>
      </c>
      <c r="R92" s="95">
        <v>10</v>
      </c>
      <c r="S92" s="96">
        <f aca="true" t="shared" si="40" ref="S92:S100">H46*$E$51</f>
        <v>0</v>
      </c>
      <c r="T92" s="165">
        <f aca="true" t="shared" si="41" ref="T92:T100">R92*S92</f>
        <v>0</v>
      </c>
      <c r="U92" s="98">
        <f t="shared" si="10"/>
        <v>0</v>
      </c>
      <c r="V92" s="159"/>
    </row>
    <row r="93" spans="1:22" ht="12.75" customHeight="1" thickBot="1" thickTop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7"/>
        <v>0</v>
      </c>
      <c r="O93" s="93">
        <f t="shared" si="38"/>
        <v>0</v>
      </c>
      <c r="P93" s="164"/>
      <c r="Q93" s="165">
        <f t="shared" si="39"/>
        <v>0</v>
      </c>
      <c r="R93" s="101">
        <v>25</v>
      </c>
      <c r="S93" s="96">
        <f t="shared" si="40"/>
        <v>0</v>
      </c>
      <c r="T93" s="165">
        <f t="shared" si="41"/>
        <v>0</v>
      </c>
      <c r="U93" s="98">
        <f t="shared" si="10"/>
        <v>0</v>
      </c>
      <c r="V93" s="159"/>
    </row>
    <row r="94" spans="1:22" ht="12.75" customHeight="1" thickBot="1" thickTop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7"/>
        <v>0</v>
      </c>
      <c r="O94" s="93">
        <f t="shared" si="38"/>
        <v>0</v>
      </c>
      <c r="P94" s="164"/>
      <c r="Q94" s="165">
        <f t="shared" si="39"/>
        <v>0</v>
      </c>
      <c r="R94" s="101">
        <v>42</v>
      </c>
      <c r="S94" s="96">
        <f t="shared" si="40"/>
        <v>0</v>
      </c>
      <c r="T94" s="165">
        <f t="shared" si="41"/>
        <v>0</v>
      </c>
      <c r="U94" s="98">
        <f t="shared" si="10"/>
        <v>0</v>
      </c>
      <c r="V94" s="159"/>
    </row>
    <row r="95" spans="1:22" ht="12.75" customHeight="1" thickBot="1" thickTop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7"/>
        <v>0</v>
      </c>
      <c r="O95" s="93">
        <f t="shared" si="38"/>
        <v>0</v>
      </c>
      <c r="P95" s="164"/>
      <c r="Q95" s="165">
        <f t="shared" si="39"/>
        <v>0</v>
      </c>
      <c r="R95" s="101">
        <v>60</v>
      </c>
      <c r="S95" s="96">
        <f t="shared" si="40"/>
        <v>0</v>
      </c>
      <c r="T95" s="165">
        <f t="shared" si="41"/>
        <v>0</v>
      </c>
      <c r="U95" s="98">
        <f t="shared" si="10"/>
        <v>0</v>
      </c>
      <c r="V95" s="159"/>
    </row>
    <row r="96" spans="1:22" ht="12.75" customHeight="1" thickBot="1" thickTop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7"/>
        <v>0</v>
      </c>
      <c r="O96" s="93">
        <f t="shared" si="38"/>
        <v>0</v>
      </c>
      <c r="P96" s="164"/>
      <c r="Q96" s="165">
        <f t="shared" si="39"/>
        <v>0</v>
      </c>
      <c r="R96" s="101">
        <v>63</v>
      </c>
      <c r="S96" s="96">
        <f t="shared" si="40"/>
        <v>0</v>
      </c>
      <c r="T96" s="165">
        <f t="shared" si="41"/>
        <v>0</v>
      </c>
      <c r="U96" s="98">
        <f t="shared" si="10"/>
        <v>0</v>
      </c>
      <c r="V96" s="159"/>
    </row>
    <row r="97" spans="1:22" ht="12.75" customHeight="1" thickBot="1" thickTop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80</v>
      </c>
      <c r="N97" s="92">
        <f t="shared" si="37"/>
        <v>0</v>
      </c>
      <c r="O97" s="93">
        <f t="shared" si="38"/>
        <v>0</v>
      </c>
      <c r="P97" s="164"/>
      <c r="Q97" s="165">
        <f t="shared" si="39"/>
        <v>0</v>
      </c>
      <c r="R97" s="101">
        <v>105</v>
      </c>
      <c r="S97" s="96">
        <f t="shared" si="40"/>
        <v>0</v>
      </c>
      <c r="T97" s="165">
        <f t="shared" si="41"/>
        <v>0</v>
      </c>
      <c r="U97" s="98">
        <f t="shared" si="10"/>
        <v>0</v>
      </c>
      <c r="V97" s="159"/>
    </row>
    <row r="98" spans="1:22" ht="12.75" customHeight="1" thickBot="1" thickTop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7"/>
        <v>0</v>
      </c>
      <c r="O98" s="93">
        <f t="shared" si="38"/>
        <v>0</v>
      </c>
      <c r="P98" s="164"/>
      <c r="Q98" s="165">
        <f t="shared" si="39"/>
        <v>0</v>
      </c>
      <c r="R98" s="101">
        <v>150</v>
      </c>
      <c r="S98" s="96">
        <f t="shared" si="40"/>
        <v>0</v>
      </c>
      <c r="T98" s="165">
        <f t="shared" si="41"/>
        <v>0</v>
      </c>
      <c r="U98" s="98">
        <f t="shared" si="10"/>
        <v>0</v>
      </c>
      <c r="V98" s="159"/>
    </row>
    <row r="99" spans="1:22" ht="12.75" customHeight="1" thickBot="1" thickTop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7"/>
        <v>0</v>
      </c>
      <c r="O99" s="93">
        <f t="shared" si="38"/>
        <v>0</v>
      </c>
      <c r="P99" s="164"/>
      <c r="Q99" s="165">
        <f t="shared" si="39"/>
        <v>0</v>
      </c>
      <c r="R99" s="101">
        <v>5</v>
      </c>
      <c r="S99" s="96">
        <f t="shared" si="40"/>
        <v>0</v>
      </c>
      <c r="T99" s="165">
        <f t="shared" si="41"/>
        <v>0</v>
      </c>
      <c r="U99" s="98">
        <f t="shared" si="10"/>
        <v>0</v>
      </c>
      <c r="V99" s="159"/>
    </row>
    <row r="100" spans="1:22" ht="12.75" customHeight="1" thickBot="1" thickTop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7"/>
        <v>0</v>
      </c>
      <c r="O100" s="166">
        <f t="shared" si="38"/>
        <v>0</v>
      </c>
      <c r="P100" s="167"/>
      <c r="Q100" s="168">
        <f t="shared" si="39"/>
        <v>0</v>
      </c>
      <c r="R100" s="109">
        <v>40</v>
      </c>
      <c r="S100" s="169">
        <f t="shared" si="40"/>
        <v>0</v>
      </c>
      <c r="T100" s="168">
        <f t="shared" si="41"/>
        <v>0</v>
      </c>
      <c r="U100" s="98">
        <f t="shared" si="10"/>
        <v>0</v>
      </c>
      <c r="V100" s="159"/>
    </row>
    <row r="101" spans="1:22" ht="12.75" customHeight="1" thickBo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>IF(T101&lt;=Q101,0,100*(T101/Q101)^(3/2))+IF(T101&gt;=Q101,0,100*(Q101/T101)^(3/2))</f>
        <v>0</v>
      </c>
      <c r="V101" s="159"/>
    </row>
    <row r="102" spans="1:22" ht="12.75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aca="true" t="shared" si="42" ref="U102:U113">IF(T102&lt;=Q102,0,100*(T102/Q102)^(3/2))+IF(T102&gt;=Q102,0,100*(Q102/T102)^(3/2))</f>
        <v>0</v>
      </c>
      <c r="V102" s="159"/>
    </row>
    <row r="103" spans="1:22" ht="12.75" customHeight="1" thickBot="1" thickTop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3" ref="N103:N111">$C$18*I46</f>
        <v>0</v>
      </c>
      <c r="O103" s="133">
        <f aca="true" t="shared" si="44" ref="O103:O111">$C$52*I46</f>
        <v>0</v>
      </c>
      <c r="P103" s="164"/>
      <c r="Q103" s="165">
        <f aca="true" t="shared" si="45" ref="Q103:Q111">O103</f>
        <v>0</v>
      </c>
      <c r="R103" s="95">
        <v>10</v>
      </c>
      <c r="S103" s="96">
        <f aca="true" t="shared" si="46" ref="S103:S111">H46*$E$52</f>
        <v>0</v>
      </c>
      <c r="T103" s="165">
        <f aca="true" t="shared" si="47" ref="T103:T111">R103*S103</f>
        <v>0</v>
      </c>
      <c r="U103" s="98">
        <f t="shared" si="42"/>
        <v>0</v>
      </c>
      <c r="V103" s="159"/>
    </row>
    <row r="104" spans="1:22" ht="12.75" customHeight="1" thickBot="1" thickTop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3"/>
        <v>0</v>
      </c>
      <c r="O104" s="93">
        <f t="shared" si="44"/>
        <v>0</v>
      </c>
      <c r="P104" s="164"/>
      <c r="Q104" s="165">
        <f t="shared" si="45"/>
        <v>0</v>
      </c>
      <c r="R104" s="101">
        <v>55</v>
      </c>
      <c r="S104" s="96">
        <f t="shared" si="46"/>
        <v>0</v>
      </c>
      <c r="T104" s="165">
        <f t="shared" si="47"/>
        <v>0</v>
      </c>
      <c r="U104" s="98">
        <f t="shared" si="42"/>
        <v>0</v>
      </c>
      <c r="V104" s="159"/>
    </row>
    <row r="105" spans="1:22" ht="12.75" customHeight="1" thickBot="1" thickTop="1">
      <c r="A105" s="159"/>
      <c r="B105" s="1"/>
      <c r="C105" s="1"/>
      <c r="D105" s="1"/>
      <c r="E105" s="1"/>
      <c r="F105" s="1"/>
      <c r="G105" s="1"/>
      <c r="H105" s="1"/>
      <c r="I105" s="1"/>
      <c r="J105" s="159"/>
      <c r="K105" s="160"/>
      <c r="L105" s="159"/>
      <c r="M105" s="99" t="s">
        <v>58</v>
      </c>
      <c r="N105" s="92">
        <f t="shared" si="43"/>
        <v>0</v>
      </c>
      <c r="O105" s="93">
        <f t="shared" si="44"/>
        <v>0</v>
      </c>
      <c r="P105" s="164"/>
      <c r="Q105" s="165">
        <f t="shared" si="45"/>
        <v>0</v>
      </c>
      <c r="R105" s="101">
        <v>26</v>
      </c>
      <c r="S105" s="96">
        <f t="shared" si="46"/>
        <v>0</v>
      </c>
      <c r="T105" s="165">
        <f t="shared" si="47"/>
        <v>0</v>
      </c>
      <c r="U105" s="98">
        <f t="shared" si="42"/>
        <v>0</v>
      </c>
      <c r="V105" s="159"/>
    </row>
    <row r="106" spans="1:22" ht="12.75" customHeight="1" thickBot="1" thickTop="1">
      <c r="A106" s="159"/>
      <c r="B106" s="1"/>
      <c r="C106" s="1"/>
      <c r="D106" s="1"/>
      <c r="E106" s="1"/>
      <c r="F106" s="1"/>
      <c r="G106" s="1"/>
      <c r="H106" s="1"/>
      <c r="I106" s="1"/>
      <c r="J106" s="159"/>
      <c r="K106" s="160"/>
      <c r="L106" s="159"/>
      <c r="M106" s="99" t="s">
        <v>21</v>
      </c>
      <c r="N106" s="92">
        <f t="shared" si="43"/>
        <v>0</v>
      </c>
      <c r="O106" s="93">
        <f t="shared" si="44"/>
        <v>0</v>
      </c>
      <c r="P106" s="164"/>
      <c r="Q106" s="165">
        <f t="shared" si="45"/>
        <v>0</v>
      </c>
      <c r="R106" s="101">
        <v>44</v>
      </c>
      <c r="S106" s="96">
        <f t="shared" si="46"/>
        <v>0</v>
      </c>
      <c r="T106" s="165">
        <f t="shared" si="47"/>
        <v>0</v>
      </c>
      <c r="U106" s="98">
        <f t="shared" si="42"/>
        <v>0</v>
      </c>
      <c r="V106" s="159"/>
    </row>
    <row r="107" spans="1:22" ht="12.75" customHeight="1" thickBot="1" thickTop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3"/>
        <v>0</v>
      </c>
      <c r="O107" s="93">
        <f t="shared" si="44"/>
        <v>0</v>
      </c>
      <c r="P107" s="164"/>
      <c r="Q107" s="165">
        <f t="shared" si="45"/>
        <v>0</v>
      </c>
      <c r="R107" s="101">
        <v>137</v>
      </c>
      <c r="S107" s="96">
        <f t="shared" si="46"/>
        <v>0</v>
      </c>
      <c r="T107" s="165">
        <f t="shared" si="47"/>
        <v>0</v>
      </c>
      <c r="U107" s="98">
        <f t="shared" si="42"/>
        <v>0</v>
      </c>
      <c r="V107" s="1"/>
    </row>
    <row r="108" spans="1:22" ht="12.75" customHeight="1" thickBot="1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80</v>
      </c>
      <c r="N108" s="92">
        <f t="shared" si="43"/>
        <v>0</v>
      </c>
      <c r="O108" s="93">
        <f t="shared" si="44"/>
        <v>0</v>
      </c>
      <c r="P108" s="164"/>
      <c r="Q108" s="165">
        <f t="shared" si="45"/>
        <v>0</v>
      </c>
      <c r="R108" s="101">
        <v>65</v>
      </c>
      <c r="S108" s="96">
        <f t="shared" si="46"/>
        <v>0</v>
      </c>
      <c r="T108" s="165">
        <f t="shared" si="47"/>
        <v>0</v>
      </c>
      <c r="U108" s="98">
        <f t="shared" si="42"/>
        <v>0</v>
      </c>
      <c r="V108" s="1"/>
    </row>
    <row r="109" spans="1:22" ht="12.75" customHeight="1" thickBo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3"/>
        <v>0</v>
      </c>
      <c r="O109" s="93">
        <f t="shared" si="44"/>
        <v>0</v>
      </c>
      <c r="P109" s="164"/>
      <c r="Q109" s="165">
        <f t="shared" si="45"/>
        <v>0</v>
      </c>
      <c r="R109" s="101">
        <v>110</v>
      </c>
      <c r="S109" s="96">
        <f t="shared" si="46"/>
        <v>0</v>
      </c>
      <c r="T109" s="165">
        <f t="shared" si="47"/>
        <v>0</v>
      </c>
      <c r="U109" s="98">
        <f t="shared" si="42"/>
        <v>0</v>
      </c>
      <c r="V109" s="1"/>
    </row>
    <row r="110" spans="1:22" ht="12.75" customHeight="1" thickBot="1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3"/>
        <v>0</v>
      </c>
      <c r="O110" s="93">
        <f t="shared" si="44"/>
        <v>0</v>
      </c>
      <c r="P110" s="164"/>
      <c r="Q110" s="165">
        <f t="shared" si="45"/>
        <v>0</v>
      </c>
      <c r="R110" s="101">
        <v>5</v>
      </c>
      <c r="S110" s="96">
        <f t="shared" si="46"/>
        <v>0</v>
      </c>
      <c r="T110" s="165">
        <f t="shared" si="47"/>
        <v>0</v>
      </c>
      <c r="U110" s="98">
        <f t="shared" si="42"/>
        <v>0</v>
      </c>
      <c r="V110" s="1"/>
    </row>
    <row r="111" spans="1:22" ht="12.75" customHeight="1" thickBo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3"/>
        <v>0</v>
      </c>
      <c r="O111" s="166">
        <f t="shared" si="44"/>
        <v>0</v>
      </c>
      <c r="P111" s="167"/>
      <c r="Q111" s="168">
        <f t="shared" si="45"/>
        <v>0</v>
      </c>
      <c r="R111" s="109">
        <v>20</v>
      </c>
      <c r="S111" s="169">
        <f t="shared" si="46"/>
        <v>0</v>
      </c>
      <c r="T111" s="168">
        <f t="shared" si="47"/>
        <v>0</v>
      </c>
      <c r="U111" s="98">
        <f t="shared" si="42"/>
        <v>0</v>
      </c>
      <c r="V111" s="1"/>
    </row>
    <row r="112" spans="1:22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2"/>
        <v>0</v>
      </c>
      <c r="V112" s="1"/>
    </row>
    <row r="113" spans="1:22" ht="12.75" customHeight="1" thickBot="1">
      <c r="A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2"/>
        <v>0</v>
      </c>
      <c r="V113" s="1"/>
    </row>
    <row r="114" spans="1:22" ht="12.75" customHeight="1" thickBot="1">
      <c r="A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15600</v>
      </c>
      <c r="T114" s="180">
        <f>T46+T57+T68+T79+T90+T101+T112</f>
        <v>15600</v>
      </c>
      <c r="U114" s="267">
        <f>IF($T$114&gt;=$Q$114,0,100*(T114/Q114)^(3/2))+IF($T$114&lt;=$Q$114,0,100*(Q114/T114)^(3/2))</f>
        <v>51.323126219579216</v>
      </c>
      <c r="V114" s="1"/>
    </row>
    <row r="134" spans="2:7" ht="12.75" customHeight="1">
      <c r="B134" s="212" t="s">
        <v>68</v>
      </c>
      <c r="C134" s="213"/>
      <c r="D134" s="214"/>
      <c r="E134" s="1"/>
      <c r="F134" s="1"/>
      <c r="G134" s="1"/>
    </row>
    <row r="135" spans="2:7" ht="12.75" customHeight="1">
      <c r="B135" s="215"/>
      <c r="C135" s="216"/>
      <c r="D135" s="217"/>
      <c r="E135" s="1"/>
      <c r="F135" s="1"/>
      <c r="G135" s="1"/>
    </row>
    <row r="136" spans="2:7" ht="12.75" customHeight="1">
      <c r="B136" s="1"/>
      <c r="C136" s="1"/>
      <c r="D136" s="1"/>
      <c r="E136" s="1"/>
      <c r="F136" s="1"/>
      <c r="G136" s="1"/>
    </row>
    <row r="137" spans="2:7" ht="12.75" customHeight="1">
      <c r="B137" s="1"/>
      <c r="C137" s="1"/>
      <c r="D137" s="1"/>
      <c r="E137" s="1"/>
      <c r="F137" s="1"/>
      <c r="G137" s="1"/>
    </row>
    <row r="138" spans="2:7" ht="12.75" customHeight="1">
      <c r="B138" s="1"/>
      <c r="C138" s="1"/>
      <c r="D138" s="1"/>
      <c r="E138" s="1"/>
      <c r="F138" s="1"/>
      <c r="G138" s="1"/>
    </row>
    <row r="139" spans="2:7" ht="12.75" customHeight="1">
      <c r="B139" s="1"/>
      <c r="C139" s="1"/>
      <c r="D139" s="1"/>
      <c r="E139" s="1"/>
      <c r="F139" s="1"/>
      <c r="G139" s="1"/>
    </row>
    <row r="140" spans="2:10" ht="12.75" customHeight="1">
      <c r="B140" s="181"/>
      <c r="C140" s="181" t="s">
        <v>69</v>
      </c>
      <c r="D140" s="181" t="s">
        <v>6</v>
      </c>
      <c r="E140" s="181" t="s">
        <v>7</v>
      </c>
      <c r="F140" s="181" t="s">
        <v>8</v>
      </c>
      <c r="G140" s="181" t="s">
        <v>9</v>
      </c>
      <c r="H140" s="181" t="s">
        <v>10</v>
      </c>
      <c r="I140" s="181" t="s">
        <v>29</v>
      </c>
      <c r="J140" s="181" t="s">
        <v>12</v>
      </c>
    </row>
    <row r="141" spans="2:10" ht="12.75" customHeight="1">
      <c r="B141" s="181">
        <v>0</v>
      </c>
      <c r="C141" s="181"/>
      <c r="D141" s="181">
        <v>1</v>
      </c>
      <c r="E141" s="181">
        <v>1</v>
      </c>
      <c r="F141" s="181">
        <v>1</v>
      </c>
      <c r="G141" s="181">
        <v>1</v>
      </c>
      <c r="H141" s="181">
        <v>1</v>
      </c>
      <c r="I141" s="181">
        <v>1</v>
      </c>
      <c r="J141" s="181">
        <v>1</v>
      </c>
    </row>
    <row r="142" spans="2:10" ht="12.75" customHeight="1">
      <c r="B142" s="181">
        <v>1</v>
      </c>
      <c r="C142" s="181">
        <v>0</v>
      </c>
      <c r="D142" s="181">
        <v>1.1</v>
      </c>
      <c r="E142" s="181">
        <v>1.05</v>
      </c>
      <c r="F142" s="181">
        <v>1.05</v>
      </c>
      <c r="G142" s="181">
        <v>1.05</v>
      </c>
      <c r="H142" s="181">
        <v>1.04</v>
      </c>
      <c r="I142" s="181">
        <v>1.04</v>
      </c>
      <c r="J142" s="181">
        <v>1.04</v>
      </c>
    </row>
    <row r="143" spans="2:10" ht="12.75" customHeight="1">
      <c r="B143" s="181">
        <v>2</v>
      </c>
      <c r="C143" s="181">
        <v>0.015</v>
      </c>
      <c r="D143" s="181">
        <v>1.2</v>
      </c>
      <c r="E143" s="181">
        <v>1.1</v>
      </c>
      <c r="F143" s="181">
        <v>1.1</v>
      </c>
      <c r="G143" s="181">
        <v>1.1</v>
      </c>
      <c r="H143" s="181">
        <v>1.08</v>
      </c>
      <c r="I143" s="181">
        <v>1.08</v>
      </c>
      <c r="J143" s="181">
        <v>1.08</v>
      </c>
    </row>
    <row r="144" spans="2:10" ht="12.75" customHeight="1">
      <c r="B144" s="181">
        <v>3</v>
      </c>
      <c r="C144" s="181">
        <v>0.03</v>
      </c>
      <c r="D144" s="181">
        <v>1.3</v>
      </c>
      <c r="E144" s="181">
        <v>1.16</v>
      </c>
      <c r="F144" s="181">
        <v>1.16</v>
      </c>
      <c r="G144" s="181">
        <v>1.16</v>
      </c>
      <c r="H144" s="181">
        <v>1.12</v>
      </c>
      <c r="I144" s="181">
        <v>1.12</v>
      </c>
      <c r="J144" s="181">
        <v>1.12</v>
      </c>
    </row>
    <row r="145" spans="2:10" ht="12.75" customHeight="1">
      <c r="B145" s="181">
        <v>4</v>
      </c>
      <c r="C145" s="181">
        <v>0.045</v>
      </c>
      <c r="D145" s="181">
        <v>1.4</v>
      </c>
      <c r="E145" s="181">
        <v>1.22</v>
      </c>
      <c r="F145" s="181">
        <v>1.22</v>
      </c>
      <c r="G145" s="181">
        <v>1.22</v>
      </c>
      <c r="H145" s="181">
        <v>1</v>
      </c>
      <c r="I145" s="181">
        <v>1</v>
      </c>
      <c r="J145" s="181">
        <v>1</v>
      </c>
    </row>
    <row r="146" spans="2:10" ht="12.75" customHeight="1">
      <c r="B146" s="181">
        <v>5</v>
      </c>
      <c r="C146" s="181">
        <v>0.06</v>
      </c>
      <c r="D146" s="181">
        <v>1.5</v>
      </c>
      <c r="E146" s="181">
        <v>1.3</v>
      </c>
      <c r="F146" s="181">
        <v>1.3</v>
      </c>
      <c r="G146" s="181">
        <v>1.3</v>
      </c>
      <c r="H146" s="181">
        <v>1</v>
      </c>
      <c r="I146" s="181">
        <v>1</v>
      </c>
      <c r="J146" s="181">
        <v>1</v>
      </c>
    </row>
    <row r="147" spans="2:10" ht="12.75" customHeight="1">
      <c r="B147" s="181">
        <v>6</v>
      </c>
      <c r="C147" s="181">
        <v>0.075</v>
      </c>
      <c r="D147" s="181">
        <v>1.6</v>
      </c>
      <c r="E147" s="181">
        <v>1.38</v>
      </c>
      <c r="F147" s="181">
        <v>1.38</v>
      </c>
      <c r="G147" s="181">
        <v>1.38</v>
      </c>
      <c r="H147" s="181">
        <v>1</v>
      </c>
      <c r="I147" s="181">
        <v>1</v>
      </c>
      <c r="J147" s="181">
        <v>1</v>
      </c>
    </row>
    <row r="148" spans="2:10" ht="12.75" customHeight="1">
      <c r="B148" s="181">
        <v>7</v>
      </c>
      <c r="C148" s="181">
        <v>0.09</v>
      </c>
      <c r="D148" s="181">
        <v>1.75</v>
      </c>
      <c r="E148" s="181">
        <v>1.48</v>
      </c>
      <c r="F148" s="181">
        <v>1.48</v>
      </c>
      <c r="G148" s="181">
        <v>1.48</v>
      </c>
      <c r="H148" s="181">
        <v>1</v>
      </c>
      <c r="I148" s="181">
        <v>1</v>
      </c>
      <c r="J148" s="181">
        <v>1</v>
      </c>
    </row>
    <row r="149" spans="2:10" ht="12.75" customHeight="1">
      <c r="B149" s="181">
        <v>8</v>
      </c>
      <c r="C149" s="181">
        <v>0.105</v>
      </c>
      <c r="D149" s="181">
        <v>1.9</v>
      </c>
      <c r="E149" s="181">
        <v>1</v>
      </c>
      <c r="F149" s="181">
        <v>1</v>
      </c>
      <c r="G149" s="181">
        <v>1</v>
      </c>
      <c r="H149" s="181">
        <v>1</v>
      </c>
      <c r="I149" s="181">
        <v>1</v>
      </c>
      <c r="J149" s="181">
        <v>1</v>
      </c>
    </row>
    <row r="150" spans="2:10" ht="12.75" customHeight="1">
      <c r="B150" s="181">
        <v>9</v>
      </c>
      <c r="C150" s="181">
        <v>0.12</v>
      </c>
      <c r="D150" s="181">
        <v>2.1</v>
      </c>
      <c r="E150" s="181">
        <v>1</v>
      </c>
      <c r="F150" s="181">
        <v>1</v>
      </c>
      <c r="G150" s="181">
        <v>1</v>
      </c>
      <c r="H150" s="181">
        <v>1</v>
      </c>
      <c r="I150" s="181">
        <v>1</v>
      </c>
      <c r="J150" s="181">
        <v>1</v>
      </c>
    </row>
    <row r="151" spans="2:10" ht="12.75" customHeight="1">
      <c r="B151" s="181">
        <v>10</v>
      </c>
      <c r="C151" s="181">
        <v>0.15</v>
      </c>
      <c r="D151" s="181">
        <v>2.35</v>
      </c>
      <c r="E151" s="181">
        <v>1.8</v>
      </c>
      <c r="F151" s="181">
        <v>1.8</v>
      </c>
      <c r="G151" s="181">
        <v>1.8</v>
      </c>
      <c r="H151" s="181">
        <v>1</v>
      </c>
      <c r="I151" s="181">
        <v>1</v>
      </c>
      <c r="J151" s="181">
        <v>1</v>
      </c>
    </row>
  </sheetData>
  <sheetProtection/>
  <mergeCells count="30">
    <mergeCell ref="B9:C9"/>
    <mergeCell ref="G9:H9"/>
    <mergeCell ref="B2:C3"/>
    <mergeCell ref="B6:C7"/>
    <mergeCell ref="M6:N7"/>
    <mergeCell ref="G7:I7"/>
    <mergeCell ref="G8:I8"/>
    <mergeCell ref="P20:Q20"/>
    <mergeCell ref="G10:H10"/>
    <mergeCell ref="G11:H11"/>
    <mergeCell ref="G12:H12"/>
    <mergeCell ref="G13:J13"/>
    <mergeCell ref="G14:H14"/>
    <mergeCell ref="G15:H15"/>
    <mergeCell ref="M34:O34"/>
    <mergeCell ref="G25:H25"/>
    <mergeCell ref="G16:H16"/>
    <mergeCell ref="G17:H17"/>
    <mergeCell ref="G18:H18"/>
    <mergeCell ref="G19:H19"/>
    <mergeCell ref="G21:H21"/>
    <mergeCell ref="G22:H22"/>
    <mergeCell ref="N20:O20"/>
    <mergeCell ref="B43:E43"/>
    <mergeCell ref="G43:I43"/>
    <mergeCell ref="B134:D135"/>
    <mergeCell ref="B23:C23"/>
    <mergeCell ref="G23:H23"/>
    <mergeCell ref="G24:H24"/>
    <mergeCell ref="B34:D34"/>
  </mergeCells>
  <dataValidations count="9">
    <dataValidation type="list" allowBlank="1" showInputMessage="1" showErrorMessage="1" sqref="I28">
      <formula1>$J$141:$J$151</formula1>
    </dataValidation>
    <dataValidation type="list" allowBlank="1" showInputMessage="1" showErrorMessage="1" sqref="I27">
      <formula1>$I$141:$I$151</formula1>
    </dataValidation>
    <dataValidation type="list" allowBlank="1" showInputMessage="1" showErrorMessage="1" sqref="I26">
      <formula1>$H$141:$H$151</formula1>
    </dataValidation>
    <dataValidation type="list" allowBlank="1" showInputMessage="1" showErrorMessage="1" sqref="I21">
      <formula1>$C$142:$C$151</formula1>
    </dataValidation>
    <dataValidation type="list" allowBlank="1" showInputMessage="1" showErrorMessage="1" sqref="I22">
      <formula1>$D$141:$D$151</formula1>
    </dataValidation>
    <dataValidation type="list" allowBlank="1" showInputMessage="1" showErrorMessage="1" sqref="I23">
      <formula1>$E$141:$E$151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4">
      <formula1>$F$141:$F$151</formula1>
    </dataValidation>
    <dataValidation type="list" allowBlank="1" showInputMessage="1" showErrorMessage="1" sqref="I25">
      <formula1>$G$141:$G$151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BBM</dc:creator>
  <cp:keywords/>
  <dc:description/>
  <cp:lastModifiedBy>BBM</cp:lastModifiedBy>
  <dcterms:created xsi:type="dcterms:W3CDTF">2009-09-05T08:33:49Z</dcterms:created>
  <dcterms:modified xsi:type="dcterms:W3CDTF">2009-09-09T13:33:50Z</dcterms:modified>
  <cp:category/>
  <cp:version/>
  <cp:contentType/>
  <cp:contentStatus/>
</cp:coreProperties>
</file>