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100" windowHeight="10350" activeTab="0"/>
  </bookViews>
  <sheets>
    <sheet name="合成率計算機" sheetId="1" r:id="rId1"/>
  </sheets>
  <definedNames/>
  <calcPr fullCalcOnLoad="1"/>
</workbook>
</file>

<file path=xl/sharedStrings.xml><?xml version="1.0" encoding="utf-8"?>
<sst xmlns="http://schemas.openxmlformats.org/spreadsheetml/2006/main" count="279" uniqueCount="64">
  <si>
    <t>レベル</t>
  </si>
  <si>
    <t>スコア</t>
  </si>
  <si>
    <t>参考経験値</t>
  </si>
  <si>
    <t>合計スコア</t>
  </si>
  <si>
    <t>ハズレ率</t>
  </si>
  <si>
    <t>減分</t>
  </si>
  <si>
    <t>旧近
似値</t>
  </si>
  <si>
    <t>旧予想
減分</t>
  </si>
  <si>
    <t>武将レベル</t>
  </si>
  <si>
    <t>必要経験値</t>
  </si>
  <si>
    <t>累計経験値</t>
  </si>
  <si>
    <t>追加LV0での
通常付与率</t>
  </si>
  <si>
    <t>スコア100万乗せ
通常付与率</t>
  </si>
  <si>
    <t>スコア200万乗せ
通常付与率</t>
  </si>
  <si>
    <t>スコア360万乗せ
通常付与率</t>
  </si>
  <si>
    <t>追加LV0での
隠し付与率</t>
  </si>
  <si>
    <t>ベースカード</t>
  </si>
  <si>
    <t>追加カード</t>
  </si>
  <si>
    <t>～</t>
  </si>
  <si>
    <t>上下どちらかの太枠内に入力すると（両方なら合計優先）</t>
  </si>
  <si>
    <t>※ 3,591,026 で天井</t>
  </si>
  <si>
    <t>合計レベル</t>
  </si>
  <si>
    <t>※ 301 で天井</t>
  </si>
  <si>
    <t>と</t>
  </si>
  <si>
    <t>取得済スキル位置</t>
  </si>
  <si>
    <t>中確率</t>
  </si>
  <si>
    <t>あ</t>
  </si>
  <si>
    <t>追加カードステ振り</t>
  </si>
  <si>
    <t>攻撃≧防御≧知力</t>
  </si>
  <si>
    <t>る</t>
  </si>
  <si>
    <t>下記に予想確率表示。</t>
  </si>
  <si>
    <t>↓</t>
  </si>
  <si>
    <t>シ</t>
  </si>
  <si>
    <t>合</t>
  </si>
  <si>
    <t>園</t>
  </si>
  <si>
    <t xml:space="preserve">ミ </t>
  </si>
  <si>
    <t>成</t>
  </si>
  <si>
    <t>児</t>
  </si>
  <si>
    <t>ュ</t>
  </si>
  <si>
    <t>率</t>
  </si>
  <si>
    <t>の</t>
  </si>
  <si>
    <t>レ</t>
  </si>
  <si>
    <t>計</t>
  </si>
  <si>
    <t>｜</t>
  </si>
  <si>
    <t>算</t>
  </si>
  <si>
    <t>ハズレ</t>
  </si>
  <si>
    <t xml:space="preserve">タ </t>
  </si>
  <si>
    <t>機</t>
  </si>
  <si>
    <t>↓→計算根拠。黄色いセルは未確定。情報求む。</t>
  </si>
  <si>
    <t>アタリ内基本比率</t>
  </si>
  <si>
    <t>中</t>
  </si>
  <si>
    <t>低</t>
  </si>
  <si>
    <t>極低</t>
  </si>
  <si>
    <t>隠し</t>
  </si>
  <si>
    <t>追加カード側のステータスポイント割り振り状況</t>
  </si>
  <si>
    <t>攻撃≧知力＞防御</t>
  </si>
  <si>
    <t>防御＞攻撃≧知力</t>
  </si>
  <si>
    <t>防御≧知力＞攻撃</t>
  </si>
  <si>
    <t>知力＞防御＞攻撃</t>
  </si>
  <si>
    <t>知力＞攻撃≧防御</t>
  </si>
  <si>
    <t>中確率</t>
  </si>
  <si>
    <t>低確率</t>
  </si>
  <si>
    <t>極低確率</t>
  </si>
  <si>
    <t>取得済スキル無し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</si>
</sst>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76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b/>
      <sz val="11"/>
      <name val="MS UI Gothic"/>
      <family val="3"/>
    </font>
    <font>
      <sz val="11"/>
      <color indexed="23"/>
      <name val="MS UI Gothic"/>
      <family val="3"/>
    </font>
    <font>
      <sz val="10"/>
      <name val="MS UI Gothic"/>
      <family val="3"/>
    </font>
    <font>
      <sz val="13"/>
      <name val="MS UI Gothic"/>
      <family val="3"/>
    </font>
    <font>
      <sz val="10"/>
      <color indexed="23"/>
      <name val="MS UI Gothic"/>
      <family val="3"/>
    </font>
    <font>
      <sz val="12"/>
      <color indexed="49"/>
      <name val="ＭＳ Ｐ明朝"/>
      <family val="1"/>
    </font>
    <font>
      <sz val="11"/>
      <color indexed="49"/>
      <name val="ＭＳ Ｐゴシック"/>
      <family val="3"/>
    </font>
    <font>
      <b/>
      <sz val="10"/>
      <name val="MS UI Gothic"/>
      <family val="3"/>
    </font>
    <font>
      <b/>
      <sz val="14"/>
      <color indexed="9"/>
      <name val="ＭＳ Ｐ明朝"/>
      <family val="1"/>
    </font>
    <font>
      <b/>
      <sz val="14"/>
      <name val="MS UI Gothic"/>
      <family val="3"/>
    </font>
    <font>
      <b/>
      <i/>
      <sz val="14"/>
      <color indexed="9"/>
      <name val="Lucida Sans Unicode"/>
      <family val="2"/>
    </font>
    <font>
      <sz val="11"/>
      <color indexed="10"/>
      <name val="MS UI Gothic"/>
      <family val="3"/>
    </font>
    <font>
      <sz val="10"/>
      <name val="Arial"/>
      <family val="2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MS UI Gothic"/>
      <family val="3"/>
    </font>
    <font>
      <b/>
      <sz val="14"/>
      <color indexed="49"/>
      <name val="ＭＳ Ｐ明朝"/>
      <family val="1"/>
    </font>
    <font>
      <sz val="11"/>
      <color indexed="49"/>
      <name val="ＭＳ Ｐ明朝"/>
      <family val="1"/>
    </font>
    <font>
      <sz val="8"/>
      <color indexed="49"/>
      <name val="ＭＳ Ｐ明朝"/>
      <family val="1"/>
    </font>
    <font>
      <b/>
      <sz val="12"/>
      <color indexed="49"/>
      <name val="ＭＳ Ｐ明朝"/>
      <family val="1"/>
    </font>
    <font>
      <b/>
      <sz val="11"/>
      <color indexed="49"/>
      <name val="ＭＳ Ｐ明朝"/>
      <family val="1"/>
    </font>
    <font>
      <b/>
      <sz val="11"/>
      <color indexed="49"/>
      <name val="MS UI Gothic"/>
      <family val="3"/>
    </font>
    <font>
      <b/>
      <sz val="10.5"/>
      <color indexed="8"/>
      <name val="ＭＳ Ｐゴシック"/>
      <family val="3"/>
    </font>
    <font>
      <b/>
      <sz val="16"/>
      <color indexed="8"/>
      <name val="MS UI Gothic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b/>
      <sz val="18"/>
      <color indexed="8"/>
      <name val="ＭＳ Ｐゴシック"/>
      <family val="3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S UI Gothic"/>
      <family val="3"/>
    </font>
    <font>
      <b/>
      <sz val="14"/>
      <color theme="8" tint="-0.24997000396251678"/>
      <name val="ＭＳ Ｐ明朝"/>
      <family val="1"/>
    </font>
    <font>
      <sz val="11"/>
      <color theme="8" tint="-0.24997000396251678"/>
      <name val="ＭＳ Ｐ明朝"/>
      <family val="1"/>
    </font>
    <font>
      <sz val="8"/>
      <color theme="8" tint="-0.24997000396251678"/>
      <name val="ＭＳ Ｐ明朝"/>
      <family val="1"/>
    </font>
    <font>
      <b/>
      <sz val="12"/>
      <color theme="8" tint="-0.24997000396251678"/>
      <name val="ＭＳ Ｐ明朝"/>
      <family val="1"/>
    </font>
    <font>
      <b/>
      <sz val="11"/>
      <color theme="8" tint="-0.24997000396251678"/>
      <name val="ＭＳ Ｐ明朝"/>
      <family val="1"/>
    </font>
    <font>
      <sz val="11"/>
      <color theme="8" tint="-0.24997000396251678"/>
      <name val="ＭＳ Ｐゴシック"/>
      <family val="3"/>
    </font>
    <font>
      <b/>
      <sz val="11"/>
      <color theme="8" tint="-0.24997000396251678"/>
      <name val="MS UI Gothic"/>
      <family val="3"/>
    </font>
    <font>
      <sz val="11"/>
      <color rgb="FFFF0000"/>
      <name val="MS UI Gothic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/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50" fillId="0" borderId="0" applyFont="0" applyFill="0" applyBorder="0" applyAlignment="0" applyProtection="0"/>
    <xf numFmtId="8" fontId="50" fillId="0" borderId="0" applyFont="0" applyFill="0" applyBorder="0" applyAlignment="0" applyProtection="0"/>
    <xf numFmtId="0" fontId="65" fillId="31" borderId="4" applyNumberFormat="0" applyAlignment="0" applyProtection="0"/>
    <xf numFmtId="0" fontId="17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66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2" fillId="0" borderId="0" xfId="64">
      <alignment vertical="center"/>
      <protection/>
    </xf>
    <xf numFmtId="0" fontId="5" fillId="0" borderId="10" xfId="64" applyFont="1" applyBorder="1" applyAlignment="1">
      <alignment horizontal="center" vertical="center"/>
      <protection/>
    </xf>
    <xf numFmtId="0" fontId="4" fillId="0" borderId="11" xfId="64" applyFont="1" applyBorder="1" applyAlignment="1">
      <alignment horizontal="center" vertical="center"/>
      <protection/>
    </xf>
    <xf numFmtId="0" fontId="4" fillId="0" borderId="0" xfId="64" applyFont="1">
      <alignment vertical="center"/>
      <protection/>
    </xf>
    <xf numFmtId="0" fontId="8" fillId="12" borderId="12" xfId="64" applyFont="1" applyFill="1" applyBorder="1" applyAlignment="1">
      <alignment horizontal="center" vertical="center"/>
      <protection/>
    </xf>
    <xf numFmtId="38" fontId="4" fillId="0" borderId="13" xfId="50" applyFont="1" applyBorder="1" applyAlignment="1">
      <alignment horizontal="right" vertical="center" indent="1"/>
    </xf>
    <xf numFmtId="0" fontId="4" fillId="0" borderId="14" xfId="64" applyFont="1" applyBorder="1" applyAlignment="1">
      <alignment horizontal="right" vertical="center"/>
      <protection/>
    </xf>
    <xf numFmtId="38" fontId="4" fillId="0" borderId="11" xfId="50" applyFont="1" applyBorder="1" applyAlignment="1">
      <alignment horizontal="right" vertical="center" indent="1"/>
    </xf>
    <xf numFmtId="10" fontId="4" fillId="0" borderId="11" xfId="44" applyNumberFormat="1" applyFont="1" applyBorder="1" applyAlignment="1">
      <alignment vertical="center"/>
    </xf>
    <xf numFmtId="10" fontId="6" fillId="0" borderId="15" xfId="44" applyNumberFormat="1" applyFont="1" applyBorder="1" applyAlignment="1">
      <alignment vertical="center"/>
    </xf>
    <xf numFmtId="10" fontId="6" fillId="0" borderId="15" xfId="64" applyNumberFormat="1" applyFont="1" applyBorder="1">
      <alignment vertical="center"/>
      <protection/>
    </xf>
    <xf numFmtId="0" fontId="67" fillId="0" borderId="15" xfId="0" applyFont="1" applyBorder="1" applyAlignment="1">
      <alignment horizontal="right" vertical="center" indent="1"/>
    </xf>
    <xf numFmtId="38" fontId="67" fillId="0" borderId="15" xfId="50" applyFont="1" applyBorder="1" applyAlignment="1">
      <alignment horizontal="right" vertical="center" indent="1"/>
    </xf>
    <xf numFmtId="10" fontId="4" fillId="0" borderId="15" xfId="42" applyNumberFormat="1" applyFont="1" applyBorder="1" applyAlignment="1">
      <alignment horizontal="right" vertical="center" indent="1"/>
    </xf>
    <xf numFmtId="0" fontId="9" fillId="0" borderId="0" xfId="64" applyFont="1" applyAlignment="1">
      <alignment horizontal="right" vertical="center"/>
      <protection/>
    </xf>
    <xf numFmtId="0" fontId="10" fillId="0" borderId="0" xfId="64" applyFont="1">
      <alignment vertical="center"/>
      <protection/>
    </xf>
    <xf numFmtId="0" fontId="11" fillId="0" borderId="0" xfId="64" applyFont="1">
      <alignment vertical="center"/>
      <protection/>
    </xf>
    <xf numFmtId="0" fontId="68" fillId="0" borderId="0" xfId="64" applyFont="1" applyAlignment="1">
      <alignment horizontal="left"/>
      <protection/>
    </xf>
    <xf numFmtId="0" fontId="69" fillId="0" borderId="0" xfId="64" applyFont="1" applyAlignment="1">
      <alignment horizontal="right" vertical="center"/>
      <protection/>
    </xf>
    <xf numFmtId="0" fontId="69" fillId="0" borderId="0" xfId="64" applyFont="1" applyAlignment="1">
      <alignment horizontal="left" vertical="center"/>
      <protection/>
    </xf>
    <xf numFmtId="0" fontId="70" fillId="0" borderId="0" xfId="64" applyFont="1" applyAlignment="1">
      <alignment horizontal="right" vertical="center"/>
      <protection/>
    </xf>
    <xf numFmtId="0" fontId="13" fillId="33" borderId="0" xfId="64" applyFont="1" applyFill="1" applyAlignment="1">
      <alignment horizontal="center" vertical="center"/>
      <protection/>
    </xf>
    <xf numFmtId="0" fontId="71" fillId="0" borderId="0" xfId="64" applyFont="1" applyAlignment="1">
      <alignment horizontal="center" vertical="center"/>
      <protection/>
    </xf>
    <xf numFmtId="0" fontId="71" fillId="0" borderId="0" xfId="64" applyFont="1" applyAlignment="1">
      <alignment horizontal="right" vertical="center"/>
      <protection/>
    </xf>
    <xf numFmtId="0" fontId="72" fillId="0" borderId="0" xfId="64" applyFont="1" applyAlignment="1">
      <alignment horizontal="right" vertical="center"/>
      <protection/>
    </xf>
    <xf numFmtId="0" fontId="6" fillId="0" borderId="0" xfId="64" applyFont="1" applyAlignment="1">
      <alignment horizontal="right" vertical="center"/>
      <protection/>
    </xf>
    <xf numFmtId="0" fontId="71" fillId="0" borderId="0" xfId="64" applyFont="1" applyAlignment="1">
      <alignment horizontal="left" vertical="center"/>
      <protection/>
    </xf>
    <xf numFmtId="0" fontId="68" fillId="0" borderId="0" xfId="64" applyFont="1" applyAlignment="1">
      <alignment horizontal="center" vertical="center"/>
      <protection/>
    </xf>
    <xf numFmtId="0" fontId="4" fillId="0" borderId="16" xfId="64" applyFont="1" applyBorder="1" applyAlignment="1">
      <alignment horizontal="right"/>
      <protection/>
    </xf>
    <xf numFmtId="176" fontId="5" fillId="0" borderId="16" xfId="64" applyNumberFormat="1" applyFont="1" applyBorder="1" applyAlignment="1">
      <alignment horizontal="center"/>
      <protection/>
    </xf>
    <xf numFmtId="0" fontId="4" fillId="0" borderId="0" xfId="64" applyFont="1" applyBorder="1" applyAlignment="1">
      <alignment/>
      <protection/>
    </xf>
    <xf numFmtId="0" fontId="5" fillId="0" borderId="0" xfId="64" applyFont="1" applyBorder="1" applyAlignment="1">
      <alignment/>
      <protection/>
    </xf>
    <xf numFmtId="0" fontId="73" fillId="0" borderId="0" xfId="64" applyFont="1">
      <alignment vertical="center"/>
      <protection/>
    </xf>
    <xf numFmtId="0" fontId="4" fillId="0" borderId="0" xfId="64" applyFont="1" applyBorder="1" applyAlignment="1">
      <alignment horizontal="right" vertical="center"/>
      <protection/>
    </xf>
    <xf numFmtId="176" fontId="5" fillId="0" borderId="0" xfId="64" applyNumberFormat="1" applyFont="1" applyBorder="1" applyAlignment="1">
      <alignment horizontal="center" vertical="center"/>
      <protection/>
    </xf>
    <xf numFmtId="0" fontId="4" fillId="0" borderId="0" xfId="64" applyFont="1" applyBorder="1" applyAlignment="1">
      <alignment vertical="center"/>
      <protection/>
    </xf>
    <xf numFmtId="0" fontId="5" fillId="0" borderId="0" xfId="64" applyFont="1" applyBorder="1" applyAlignment="1">
      <alignment vertical="center"/>
      <protection/>
    </xf>
    <xf numFmtId="0" fontId="4" fillId="0" borderId="14" xfId="64" applyFont="1" applyBorder="1" applyAlignment="1">
      <alignment horizontal="center" vertical="center"/>
      <protection/>
    </xf>
    <xf numFmtId="9" fontId="4" fillId="0" borderId="15" xfId="44" applyFont="1" applyBorder="1" applyAlignment="1">
      <alignment horizontal="center" vertical="center"/>
    </xf>
    <xf numFmtId="0" fontId="4" fillId="0" borderId="13" xfId="64" applyFont="1" applyBorder="1">
      <alignment vertical="center"/>
      <protection/>
    </xf>
    <xf numFmtId="0" fontId="4" fillId="0" borderId="14" xfId="64" applyFont="1" applyBorder="1">
      <alignment vertical="center"/>
      <protection/>
    </xf>
    <xf numFmtId="0" fontId="74" fillId="0" borderId="11" xfId="64" applyFont="1" applyBorder="1">
      <alignment vertical="center"/>
      <protection/>
    </xf>
    <xf numFmtId="9" fontId="4" fillId="0" borderId="15" xfId="44" applyFont="1" applyBorder="1" applyAlignment="1">
      <alignment vertical="center"/>
    </xf>
    <xf numFmtId="0" fontId="4" fillId="0" borderId="11" xfId="64" applyFont="1" applyBorder="1">
      <alignment vertical="center"/>
      <protection/>
    </xf>
    <xf numFmtId="0" fontId="74" fillId="0" borderId="13" xfId="64" applyFont="1" applyBorder="1">
      <alignment vertical="center"/>
      <protection/>
    </xf>
    <xf numFmtId="9" fontId="74" fillId="0" borderId="15" xfId="44" applyFont="1" applyBorder="1" applyAlignment="1">
      <alignment vertical="center"/>
    </xf>
    <xf numFmtId="0" fontId="75" fillId="34" borderId="11" xfId="64" applyFont="1" applyFill="1" applyBorder="1">
      <alignment vertical="center"/>
      <protection/>
    </xf>
    <xf numFmtId="9" fontId="4" fillId="0" borderId="15" xfId="44" applyNumberFormat="1" applyFont="1" applyBorder="1" applyAlignment="1">
      <alignment vertical="center"/>
    </xf>
    <xf numFmtId="9" fontId="4" fillId="35" borderId="15" xfId="44" applyNumberFormat="1" applyFont="1" applyFill="1" applyBorder="1" applyAlignment="1">
      <alignment vertical="center"/>
    </xf>
    <xf numFmtId="0" fontId="4" fillId="0" borderId="13" xfId="64" applyFont="1" applyBorder="1" applyAlignment="1">
      <alignment horizontal="left" vertical="center"/>
      <protection/>
    </xf>
    <xf numFmtId="0" fontId="4" fillId="0" borderId="14" xfId="64" applyFont="1" applyBorder="1" applyAlignment="1">
      <alignment horizontal="left" vertical="center"/>
      <protection/>
    </xf>
    <xf numFmtId="0" fontId="7" fillId="0" borderId="13" xfId="64" applyFont="1" applyBorder="1" applyAlignment="1">
      <alignment horizontal="left" vertical="center" indent="1"/>
      <protection/>
    </xf>
    <xf numFmtId="10" fontId="4" fillId="0" borderId="15" xfId="42" applyNumberFormat="1" applyFont="1" applyBorder="1" applyAlignment="1">
      <alignment vertical="center"/>
    </xf>
    <xf numFmtId="0" fontId="12" fillId="0" borderId="13" xfId="64" applyFont="1" applyBorder="1" applyAlignment="1">
      <alignment horizontal="left" vertical="center" indent="1"/>
      <protection/>
    </xf>
    <xf numFmtId="0" fontId="2" fillId="0" borderId="0" xfId="64" applyAlignment="1">
      <alignment horizontal="left" vertical="center" indent="1"/>
      <protection/>
    </xf>
    <xf numFmtId="10" fontId="4" fillId="0" borderId="0" xfId="64" applyNumberFormat="1" applyFont="1">
      <alignment vertical="center"/>
      <protection/>
    </xf>
    <xf numFmtId="10" fontId="4" fillId="0" borderId="11" xfId="64" applyNumberFormat="1" applyFont="1" applyBorder="1">
      <alignment vertical="center"/>
      <protection/>
    </xf>
    <xf numFmtId="10" fontId="16" fillId="36" borderId="11" xfId="44" applyNumberFormat="1" applyFont="1" applyFill="1" applyBorder="1" applyAlignment="1">
      <alignment vertical="center"/>
    </xf>
    <xf numFmtId="10" fontId="74" fillId="0" borderId="15" xfId="42" applyNumberFormat="1" applyFont="1" applyBorder="1" applyAlignment="1">
      <alignment horizontal="right" vertical="center" indent="1"/>
    </xf>
    <xf numFmtId="10" fontId="0" fillId="0" borderId="0" xfId="44" applyNumberFormat="1" applyFont="1" applyAlignment="1">
      <alignment vertical="center"/>
    </xf>
    <xf numFmtId="10" fontId="4" fillId="0" borderId="0" xfId="44" applyNumberFormat="1" applyFont="1" applyAlignment="1">
      <alignment vertical="center"/>
    </xf>
    <xf numFmtId="10" fontId="75" fillId="0" borderId="11" xfId="44" applyNumberFormat="1" applyFont="1" applyBorder="1" applyAlignment="1">
      <alignment vertical="center"/>
    </xf>
    <xf numFmtId="10" fontId="2" fillId="0" borderId="0" xfId="64" applyNumberFormat="1">
      <alignment vertical="center"/>
      <protection/>
    </xf>
    <xf numFmtId="38" fontId="74" fillId="0" borderId="13" xfId="50" applyFont="1" applyBorder="1" applyAlignment="1">
      <alignment horizontal="right" vertical="center" indent="1"/>
    </xf>
    <xf numFmtId="10" fontId="74" fillId="0" borderId="11" xfId="44" applyNumberFormat="1" applyFont="1" applyBorder="1" applyAlignment="1">
      <alignment vertical="center"/>
    </xf>
    <xf numFmtId="10" fontId="4" fillId="0" borderId="0" xfId="64" applyNumberFormat="1" applyFont="1" applyFill="1" applyBorder="1" applyAlignment="1">
      <alignment horizontal="right" vertical="center" indent="1"/>
      <protection/>
    </xf>
    <xf numFmtId="10" fontId="4" fillId="0" borderId="0" xfId="64" applyNumberFormat="1" applyFont="1" applyFill="1" applyBorder="1">
      <alignment vertical="center"/>
      <protection/>
    </xf>
    <xf numFmtId="0" fontId="4" fillId="0" borderId="0" xfId="64" applyFont="1" applyFill="1" applyBorder="1" applyAlignment="1">
      <alignment horizontal="right" vertical="center" indent="1"/>
      <protection/>
    </xf>
    <xf numFmtId="0" fontId="4" fillId="0" borderId="0" xfId="64" applyFont="1" applyFill="1" applyBorder="1" applyAlignment="1">
      <alignment horizontal="right" vertical="center"/>
      <protection/>
    </xf>
    <xf numFmtId="10" fontId="4" fillId="0" borderId="0" xfId="44" applyNumberFormat="1" applyFont="1" applyFill="1" applyBorder="1" applyAlignment="1">
      <alignment vertical="center"/>
    </xf>
    <xf numFmtId="38" fontId="75" fillId="34" borderId="15" xfId="50" applyFont="1" applyFill="1" applyBorder="1" applyAlignment="1">
      <alignment horizontal="right" vertical="center" indent="1"/>
    </xf>
    <xf numFmtId="0" fontId="4" fillId="0" borderId="0" xfId="64" applyFont="1" applyFill="1" applyBorder="1">
      <alignment vertical="center"/>
      <protection/>
    </xf>
    <xf numFmtId="0" fontId="4" fillId="0" borderId="0" xfId="64" applyFont="1" applyAlignment="1">
      <alignment horizontal="right" vertical="center" indent="1"/>
      <protection/>
    </xf>
    <xf numFmtId="0" fontId="4" fillId="0" borderId="0" xfId="64" applyFont="1" applyAlignment="1">
      <alignment horizontal="right" vertical="center"/>
      <protection/>
    </xf>
    <xf numFmtId="0" fontId="6" fillId="0" borderId="0" xfId="64" applyFont="1">
      <alignment vertical="center"/>
      <protection/>
    </xf>
    <xf numFmtId="0" fontId="4" fillId="0" borderId="13" xfId="64" applyFont="1" applyBorder="1" applyAlignment="1">
      <alignment horizontal="center" vertical="center"/>
      <protection/>
    </xf>
    <xf numFmtId="0" fontId="4" fillId="0" borderId="14" xfId="64" applyFont="1" applyBorder="1" applyAlignment="1">
      <alignment horizontal="center" vertical="center"/>
      <protection/>
    </xf>
    <xf numFmtId="0" fontId="4" fillId="0" borderId="11" xfId="64" applyFont="1" applyBorder="1" applyAlignment="1">
      <alignment horizontal="center" vertical="center"/>
      <protection/>
    </xf>
    <xf numFmtId="0" fontId="14" fillId="0" borderId="13" xfId="64" applyFont="1" applyBorder="1" applyAlignment="1">
      <alignment horizontal="center" vertical="center"/>
      <protection/>
    </xf>
    <xf numFmtId="0" fontId="14" fillId="0" borderId="14" xfId="64" applyFont="1" applyBorder="1" applyAlignment="1">
      <alignment horizontal="center" vertical="center"/>
      <protection/>
    </xf>
    <xf numFmtId="10" fontId="14" fillId="0" borderId="14" xfId="44" applyNumberFormat="1" applyFont="1" applyBorder="1" applyAlignment="1">
      <alignment horizontal="center" vertical="center"/>
    </xf>
    <xf numFmtId="10" fontId="14" fillId="0" borderId="11" xfId="44" applyNumberFormat="1" applyFont="1" applyBorder="1" applyAlignment="1">
      <alignment horizontal="center" vertical="center"/>
    </xf>
    <xf numFmtId="176" fontId="15" fillId="33" borderId="0" xfId="64" applyNumberFormat="1" applyFont="1" applyFill="1" applyAlignment="1">
      <alignment horizontal="center" vertical="center"/>
      <protection/>
    </xf>
    <xf numFmtId="0" fontId="5" fillId="0" borderId="0" xfId="64" applyFont="1" applyBorder="1" applyAlignment="1">
      <alignment horizontal="center" vertical="center"/>
      <protection/>
    </xf>
    <xf numFmtId="0" fontId="5" fillId="0" borderId="17" xfId="64" applyFont="1" applyBorder="1" applyAlignment="1">
      <alignment horizontal="center" vertical="center"/>
      <protection/>
    </xf>
    <xf numFmtId="0" fontId="5" fillId="0" borderId="18" xfId="64" applyFont="1" applyBorder="1" applyAlignment="1">
      <alignment horizontal="center" vertical="center"/>
      <protection/>
    </xf>
    <xf numFmtId="0" fontId="5" fillId="0" borderId="19" xfId="64" applyFont="1" applyBorder="1" applyAlignment="1">
      <alignment horizontal="center" vertical="center"/>
      <protection/>
    </xf>
    <xf numFmtId="0" fontId="8" fillId="12" borderId="20" xfId="64" applyFont="1" applyFill="1" applyBorder="1" applyAlignment="1">
      <alignment horizontal="center" vertical="center"/>
      <protection/>
    </xf>
    <xf numFmtId="0" fontId="8" fillId="12" borderId="21" xfId="64" applyFont="1" applyFill="1" applyBorder="1" applyAlignment="1">
      <alignment horizontal="center" vertical="center"/>
      <protection/>
    </xf>
    <xf numFmtId="0" fontId="4" fillId="0" borderId="22" xfId="64" applyFont="1" applyBorder="1" applyAlignment="1">
      <alignment horizontal="left" vertical="center" indent="1"/>
      <protection/>
    </xf>
    <xf numFmtId="0" fontId="4" fillId="0" borderId="14" xfId="64" applyFont="1" applyBorder="1" applyAlignment="1">
      <alignment horizontal="left" vertical="center" indent="1"/>
      <protection/>
    </xf>
    <xf numFmtId="0" fontId="4" fillId="0" borderId="11" xfId="64" applyFont="1" applyBorder="1" applyAlignment="1">
      <alignment horizontal="left" vertical="center" indent="1"/>
      <protection/>
    </xf>
    <xf numFmtId="0" fontId="12" fillId="0" borderId="13" xfId="64" applyFont="1" applyBorder="1" applyAlignment="1">
      <alignment horizontal="center" vertical="center"/>
      <protection/>
    </xf>
    <xf numFmtId="0" fontId="12" fillId="0" borderId="23" xfId="64" applyFont="1" applyBorder="1" applyAlignment="1">
      <alignment horizontal="center" vertical="center"/>
      <protection/>
    </xf>
    <xf numFmtId="0" fontId="4" fillId="12" borderId="20" xfId="64" applyFont="1" applyFill="1" applyBorder="1" applyAlignment="1">
      <alignment horizontal="center" vertical="center"/>
      <protection/>
    </xf>
    <xf numFmtId="0" fontId="4" fillId="12" borderId="24" xfId="64" applyFont="1" applyFill="1" applyBorder="1" applyAlignment="1">
      <alignment horizontal="center" vertical="center"/>
      <protection/>
    </xf>
    <xf numFmtId="0" fontId="4" fillId="12" borderId="21" xfId="64" applyFont="1" applyFill="1" applyBorder="1" applyAlignment="1">
      <alignment horizontal="center" vertical="center"/>
      <protection/>
    </xf>
    <xf numFmtId="0" fontId="4" fillId="12" borderId="25" xfId="64" applyFont="1" applyFill="1" applyBorder="1" applyAlignment="1">
      <alignment horizontal="center" vertical="center" shrinkToFit="1"/>
      <protection/>
    </xf>
    <xf numFmtId="0" fontId="4" fillId="12" borderId="26" xfId="64" applyFont="1" applyFill="1" applyBorder="1" applyAlignment="1">
      <alignment horizontal="center" vertical="center" shrinkToFit="1"/>
      <protection/>
    </xf>
    <xf numFmtId="0" fontId="4" fillId="12" borderId="27" xfId="64" applyFont="1" applyFill="1" applyBorder="1" applyAlignment="1">
      <alignment horizontal="center" vertical="center" shrinkToFit="1"/>
      <protection/>
    </xf>
    <xf numFmtId="0" fontId="5" fillId="0" borderId="13" xfId="64" applyFont="1" applyBorder="1" applyAlignment="1">
      <alignment horizontal="center" vertical="center"/>
      <protection/>
    </xf>
    <xf numFmtId="0" fontId="5" fillId="0" borderId="14" xfId="64" applyFont="1" applyBorder="1" applyAlignment="1">
      <alignment horizontal="center" vertical="center"/>
      <protection/>
    </xf>
    <xf numFmtId="0" fontId="5" fillId="0" borderId="23" xfId="64" applyFont="1" applyBorder="1" applyAlignment="1">
      <alignment horizontal="center" vertical="center"/>
      <protection/>
    </xf>
    <xf numFmtId="38" fontId="8" fillId="12" borderId="20" xfId="50" applyFont="1" applyFill="1" applyBorder="1" applyAlignment="1">
      <alignment horizontal="center" vertical="center"/>
    </xf>
    <xf numFmtId="38" fontId="8" fillId="12" borderId="21" xfId="50" applyFont="1" applyFill="1" applyBorder="1" applyAlignment="1">
      <alignment horizontal="center" vertical="center"/>
    </xf>
    <xf numFmtId="38" fontId="4" fillId="0" borderId="22" xfId="50" applyFont="1" applyBorder="1" applyAlignment="1">
      <alignment horizontal="center" vertical="center"/>
    </xf>
    <xf numFmtId="38" fontId="4" fillId="0" borderId="11" xfId="50" applyFont="1" applyBorder="1" applyAlignment="1">
      <alignment horizontal="center" vertical="center"/>
    </xf>
    <xf numFmtId="0" fontId="7" fillId="0" borderId="28" xfId="64" applyFont="1" applyBorder="1" applyAlignment="1">
      <alignment horizontal="center" vertical="center" wrapText="1"/>
      <protection/>
    </xf>
    <xf numFmtId="0" fontId="7" fillId="0" borderId="29" xfId="64" applyFont="1" applyBorder="1" applyAlignment="1">
      <alignment horizontal="center" vertical="center" wrapText="1"/>
      <protection/>
    </xf>
    <xf numFmtId="0" fontId="4" fillId="0" borderId="15" xfId="64" applyFont="1" applyBorder="1" applyAlignment="1">
      <alignment horizontal="center" vertical="center" wrapText="1"/>
      <protection/>
    </xf>
    <xf numFmtId="0" fontId="4" fillId="0" borderId="15" xfId="64" applyFont="1" applyBorder="1" applyAlignment="1">
      <alignment horizontal="center" vertical="center"/>
      <protection/>
    </xf>
    <xf numFmtId="0" fontId="6" fillId="0" borderId="15" xfId="64" applyFont="1" applyBorder="1" applyAlignment="1">
      <alignment horizontal="center" vertical="center" wrapText="1"/>
      <protection/>
    </xf>
    <xf numFmtId="0" fontId="6" fillId="0" borderId="15" xfId="64" applyFont="1" applyBorder="1" applyAlignment="1">
      <alignment horizontal="center" vertical="center"/>
      <protection/>
    </xf>
    <xf numFmtId="0" fontId="67" fillId="0" borderId="15" xfId="0" applyFont="1" applyBorder="1" applyAlignment="1">
      <alignment horizontal="center" vertical="center"/>
    </xf>
    <xf numFmtId="38" fontId="67" fillId="0" borderId="15" xfId="50" applyFont="1" applyBorder="1" applyAlignment="1">
      <alignment horizontal="center" vertical="center"/>
    </xf>
    <xf numFmtId="0" fontId="4" fillId="0" borderId="28" xfId="64" applyFont="1" applyBorder="1" applyAlignment="1">
      <alignment horizontal="center" vertical="center" wrapText="1"/>
      <protection/>
    </xf>
    <xf numFmtId="0" fontId="4" fillId="0" borderId="29" xfId="64" applyFont="1" applyBorder="1" applyAlignment="1">
      <alignment horizontal="center" vertical="center" wrapText="1"/>
      <protection/>
    </xf>
    <xf numFmtId="0" fontId="4" fillId="0" borderId="30" xfId="64" applyFont="1" applyBorder="1" applyAlignment="1">
      <alignment horizontal="center" vertical="center"/>
      <protection/>
    </xf>
    <xf numFmtId="0" fontId="4" fillId="0" borderId="31" xfId="64" applyFont="1" applyBorder="1" applyAlignment="1">
      <alignment horizontal="center" vertical="center"/>
      <protection/>
    </xf>
    <xf numFmtId="0" fontId="4" fillId="0" borderId="32" xfId="64" applyFont="1" applyBorder="1" applyAlignment="1">
      <alignment horizontal="center" vertical="center"/>
      <protection/>
    </xf>
    <xf numFmtId="0" fontId="5" fillId="0" borderId="33" xfId="64" applyFont="1" applyBorder="1" applyAlignment="1">
      <alignment horizontal="center" vertical="center"/>
      <protection/>
    </xf>
    <xf numFmtId="0" fontId="5" fillId="0" borderId="34" xfId="64" applyFont="1" applyBorder="1" applyAlignment="1">
      <alignment horizontal="center" vertical="center"/>
      <protection/>
    </xf>
    <xf numFmtId="10" fontId="4" fillId="0" borderId="15" xfId="44" applyNumberFormat="1" applyFont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2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3 2" xfId="64"/>
    <cellStyle name="標準 4" xfId="65"/>
    <cellStyle name="標準 5" xfId="66"/>
    <cellStyle name="標準 6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検証：新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/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旧 合成率計算機</a:t>
            </a:r>
          </a:p>
        </c:rich>
      </c:tx>
      <c:layout>
        <c:manualLayout>
          <c:xMode val="factor"/>
          <c:yMode val="factor"/>
          <c:x val="-0.02675"/>
          <c:y val="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09025"/>
          <c:w val="0.89325"/>
          <c:h val="0.8715"/>
        </c:manualLayout>
      </c:layout>
      <c:lineChart>
        <c:grouping val="standard"/>
        <c:varyColors val="0"/>
        <c:ser>
          <c:idx val="1"/>
          <c:order val="0"/>
          <c:tx>
            <c:v>新予想値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'合成率計算機'!$K$6:$K$194</c:f>
              <c:numCache/>
            </c:numRef>
          </c:cat>
          <c:val>
            <c:numRef>
              <c:f>'合成率計算機'!$N$4:$N$194</c:f>
              <c:numCache/>
            </c:numRef>
          </c:val>
          <c:smooth val="0"/>
        </c:ser>
        <c:ser>
          <c:idx val="3"/>
          <c:order val="1"/>
          <c:tx>
            <c:v>wiki収録表（1年半前の予想値）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'合成率計算機'!$K$6:$K$194</c:f>
              <c:numCache/>
            </c:numRef>
          </c:cat>
          <c:val>
            <c:numRef>
              <c:f>'合成率計算機'!$P$4:$P$194</c:f>
              <c:numCache/>
            </c:numRef>
          </c:val>
          <c:smooth val="0"/>
        </c:ser>
        <c:marker val="1"/>
        <c:axId val="35780836"/>
        <c:axId val="53592069"/>
      </c:lineChart>
      <c:catAx>
        <c:axId val="35780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合計スコア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592069"/>
        <c:crosses val="autoZero"/>
        <c:auto val="1"/>
        <c:lblOffset val="100"/>
        <c:tickLblSkip val="3"/>
        <c:tickMarkSkip val="100"/>
        <c:noMultiLvlLbl val="0"/>
      </c:catAx>
      <c:valAx>
        <c:axId val="53592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付与合成におけるハズレ確率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808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2525"/>
          <c:y val="0.11875"/>
          <c:w val="0.4095"/>
          <c:h val="0.064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修行合成不使用、追加カードが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LV0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の時の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ベースカード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LV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と　習得合成確率　の関係</a:t>
            </a:r>
          </a:p>
        </c:rich>
      </c:tx>
      <c:layout>
        <c:manualLayout>
          <c:xMode val="factor"/>
          <c:yMode val="factor"/>
          <c:x val="-0.04125"/>
          <c:y val="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115"/>
          <c:w val="0.8995"/>
          <c:h val="0.812"/>
        </c:manualLayout>
      </c:layout>
      <c:lineChart>
        <c:grouping val="standard"/>
        <c:varyColors val="0"/>
        <c:ser>
          <c:idx val="1"/>
          <c:order val="0"/>
          <c:tx>
            <c:v>中確率通常付与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'合成率計算機'!$S$4:$S$404</c:f>
              <c:numCache/>
            </c:numRef>
          </c:cat>
          <c:val>
            <c:numRef>
              <c:f>'合成率計算機'!$V$4:$V$404</c:f>
              <c:numCache/>
            </c:numRef>
          </c:val>
          <c:smooth val="0"/>
        </c:ser>
        <c:ser>
          <c:idx val="0"/>
          <c:order val="1"/>
          <c:tx>
            <c:v>スコア100万乗せ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'合成率計算機'!$W$4:$W$404</c:f>
              <c:numCache/>
            </c:numRef>
          </c:val>
          <c:smooth val="0"/>
        </c:ser>
        <c:ser>
          <c:idx val="2"/>
          <c:order val="2"/>
          <c:tx>
            <c:v>スコア200万乗せ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'合成率計算機'!$X$4:$X$185</c:f>
              <c:numCache/>
            </c:numRef>
          </c:val>
          <c:smooth val="0"/>
        </c:ser>
        <c:ser>
          <c:idx val="4"/>
          <c:order val="3"/>
          <c:tx>
            <c:v>スコア360万乗せ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'合成率計算機'!$Y$4:$Y$129</c:f>
              <c:numCache/>
            </c:numRef>
          </c:val>
          <c:smooth val="0"/>
        </c:ser>
        <c:ser>
          <c:idx val="3"/>
          <c:order val="4"/>
          <c:tx>
            <c:v>隠しスキル付与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'合成率計算機'!$S$4:$S$404</c:f>
              <c:numCache/>
            </c:numRef>
          </c:cat>
          <c:val>
            <c:numRef>
              <c:f>'合成率計算機'!$Z$4:$Z$404</c:f>
              <c:numCache/>
            </c:numRef>
          </c:val>
          <c:smooth val="0"/>
        </c:ser>
        <c:marker val="1"/>
        <c:axId val="12566574"/>
        <c:axId val="45990303"/>
      </c:lineChart>
      <c:catAx>
        <c:axId val="12566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ベースカードの武将レベル</a:t>
                </a:r>
              </a:p>
            </c:rich>
          </c:tx>
          <c:layout>
            <c:manualLayout>
              <c:xMode val="factor"/>
              <c:yMode val="factor"/>
              <c:x val="0.000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990303"/>
        <c:crosses val="autoZero"/>
        <c:auto val="1"/>
        <c:lblOffset val="100"/>
        <c:tickLblSkip val="100"/>
        <c:tickMarkSkip val="10"/>
        <c:noMultiLvlLbl val="0"/>
      </c:catAx>
      <c:valAx>
        <c:axId val="45990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習得合成確率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665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75"/>
          <c:y val="0.131"/>
          <c:w val="0.1135"/>
          <c:h val="0.15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0.5205</cdr:x>
      <cdr:y>0.33575</cdr:y>
    </cdr:from>
    <cdr:to>
      <cdr:x>0.6895</cdr:x>
      <cdr:y>0.41825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943600" y="2486025"/>
          <a:ext cx="19335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スコア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360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LV183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完全に階段状になる。</a:t>
          </a:r>
        </a:p>
      </cdr:txBody>
    </cdr:sp>
  </cdr:relSizeAnchor>
  <cdr:relSizeAnchor xmlns:cdr="http://schemas.openxmlformats.org/drawingml/2006/chartDrawing">
    <cdr:from>
      <cdr:x>0.192</cdr:x>
      <cdr:y>0.7035</cdr:y>
    </cdr:from>
    <cdr:to>
      <cdr:x>0.43675</cdr:x>
      <cdr:y>0.80175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2190750" y="5219700"/>
          <a:ext cx="2790825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スコア貯めないなら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LV170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で再び頂点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を迎える。通常付与のラストチャンス。</a:t>
          </a:r>
        </a:p>
      </cdr:txBody>
    </cdr:sp>
  </cdr:relSizeAnchor>
  <cdr:relSizeAnchor xmlns:cdr="http://schemas.openxmlformats.org/drawingml/2006/chartDrawing">
    <cdr:from>
      <cdr:x>0.4175</cdr:x>
      <cdr:y>0.605</cdr:y>
    </cdr:from>
    <cdr:to>
      <cdr:x>0.456</cdr:x>
      <cdr:y>0.66375</cdr:y>
    </cdr:to>
    <cdr:sp>
      <cdr:nvSpPr>
        <cdr:cNvPr id="3" name="円/楕円 3"/>
        <cdr:cNvSpPr>
          <a:spLocks/>
        </cdr:cNvSpPr>
      </cdr:nvSpPr>
      <cdr:spPr>
        <a:xfrm>
          <a:off x="4762500" y="4486275"/>
          <a:ext cx="438150" cy="438150"/>
        </a:xfrm>
        <a:prstGeom prst="ellipse">
          <a:avLst/>
        </a:prstGeom>
        <a:solidFill>
          <a:srgbClr val="4F81BD">
            <a:alpha val="26000"/>
          </a:srgbClr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0.18225</cdr:x>
      <cdr:y>0.22125</cdr:y>
    </cdr:from>
    <cdr:to>
      <cdr:x>0.333</cdr:x>
      <cdr:y>0.31225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2076450" y="1638300"/>
          <a:ext cx="1724025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通常付与は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LV14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までと言われる所以。スコア貯めるならこの区間がベスト。</a:t>
          </a:r>
        </a:p>
      </cdr:txBody>
    </cdr:sp>
  </cdr:relSizeAnchor>
  <cdr:relSizeAnchor xmlns:cdr="http://schemas.openxmlformats.org/drawingml/2006/chartDrawing">
    <cdr:from>
      <cdr:x>0.47175</cdr:x>
      <cdr:y>0.39225</cdr:y>
    </cdr:from>
    <cdr:to>
      <cdr:x>0.524</cdr:x>
      <cdr:y>0.56625</cdr:y>
    </cdr:to>
    <cdr:sp>
      <cdr:nvSpPr>
        <cdr:cNvPr id="5" name="直線コネクタ 8"/>
        <cdr:cNvSpPr>
          <a:spLocks/>
        </cdr:cNvSpPr>
      </cdr:nvSpPr>
      <cdr:spPr>
        <a:xfrm flipH="1">
          <a:off x="5381625" y="2905125"/>
          <a:ext cx="600075" cy="1295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0.523</cdr:x>
      <cdr:y>0.3915</cdr:y>
    </cdr:from>
    <cdr:to>
      <cdr:x>0.65825</cdr:x>
      <cdr:y>0.3915</cdr:y>
    </cdr:to>
    <cdr:sp>
      <cdr:nvSpPr>
        <cdr:cNvPr id="6" name="直線コネクタ 9"/>
        <cdr:cNvSpPr>
          <a:spLocks/>
        </cdr:cNvSpPr>
      </cdr:nvSpPr>
      <cdr:spPr>
        <a:xfrm flipH="1">
          <a:off x="5972175" y="2905125"/>
          <a:ext cx="1543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0.0655</cdr:x>
      <cdr:y>0.19</cdr:y>
    </cdr:from>
    <cdr:to>
      <cdr:x>0.1065</cdr:x>
      <cdr:y>0.6425</cdr:y>
    </cdr:to>
    <cdr:sp>
      <cdr:nvSpPr>
        <cdr:cNvPr id="7" name="角丸四角形 10"/>
        <cdr:cNvSpPr>
          <a:spLocks/>
        </cdr:cNvSpPr>
      </cdr:nvSpPr>
      <cdr:spPr>
        <a:xfrm>
          <a:off x="742950" y="1409700"/>
          <a:ext cx="466725" cy="3362325"/>
        </a:xfrm>
        <a:prstGeom prst="roundRect">
          <a:avLst/>
        </a:prstGeom>
        <a:solidFill>
          <a:srgbClr val="4F81BD">
            <a:alpha val="30000"/>
          </a:srgbClr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0.45775</cdr:x>
      <cdr:y>0.56775</cdr:y>
    </cdr:from>
    <cdr:to>
      <cdr:x>0.47675</cdr:x>
      <cdr:y>0.75075</cdr:y>
    </cdr:to>
    <cdr:sp>
      <cdr:nvSpPr>
        <cdr:cNvPr id="8" name="角丸四角形 11"/>
        <cdr:cNvSpPr>
          <a:spLocks/>
        </cdr:cNvSpPr>
      </cdr:nvSpPr>
      <cdr:spPr>
        <a:xfrm>
          <a:off x="5219700" y="4210050"/>
          <a:ext cx="219075" cy="1362075"/>
        </a:xfrm>
        <a:prstGeom prst="roundRect">
          <a:avLst/>
        </a:prstGeom>
        <a:solidFill>
          <a:srgbClr val="4F81BD">
            <a:alpha val="30000"/>
          </a:srgbClr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0.103</cdr:x>
      <cdr:y>0.30375</cdr:y>
    </cdr:from>
    <cdr:to>
      <cdr:x>0.184</cdr:x>
      <cdr:y>0.573</cdr:y>
    </cdr:to>
    <cdr:sp>
      <cdr:nvSpPr>
        <cdr:cNvPr id="9" name="直線コネクタ 13"/>
        <cdr:cNvSpPr>
          <a:spLocks/>
        </cdr:cNvSpPr>
      </cdr:nvSpPr>
      <cdr:spPr>
        <a:xfrm flipH="1">
          <a:off x="1171575" y="2247900"/>
          <a:ext cx="923925" cy="20002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0.18325</cdr:x>
      <cdr:y>0.30375</cdr:y>
    </cdr:from>
    <cdr:to>
      <cdr:x>0.31575</cdr:x>
      <cdr:y>0.3045</cdr:y>
    </cdr:to>
    <cdr:sp>
      <cdr:nvSpPr>
        <cdr:cNvPr id="10" name="直線コネクタ 14"/>
        <cdr:cNvSpPr>
          <a:spLocks/>
        </cdr:cNvSpPr>
      </cdr:nvSpPr>
      <cdr:spPr>
        <a:xfrm flipH="1">
          <a:off x="2085975" y="2247900"/>
          <a:ext cx="15144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0.39225</cdr:x>
      <cdr:y>0.65525</cdr:y>
    </cdr:from>
    <cdr:to>
      <cdr:x>0.4245</cdr:x>
      <cdr:y>0.76225</cdr:y>
    </cdr:to>
    <cdr:sp>
      <cdr:nvSpPr>
        <cdr:cNvPr id="11" name="直線コネクタ 19"/>
        <cdr:cNvSpPr>
          <a:spLocks/>
        </cdr:cNvSpPr>
      </cdr:nvSpPr>
      <cdr:spPr>
        <a:xfrm flipH="1">
          <a:off x="4476750" y="4867275"/>
          <a:ext cx="371475" cy="790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0.19525</cdr:x>
      <cdr:y>0.76225</cdr:y>
    </cdr:from>
    <cdr:to>
      <cdr:x>0.3915</cdr:x>
      <cdr:y>0.76225</cdr:y>
    </cdr:to>
    <cdr:sp>
      <cdr:nvSpPr>
        <cdr:cNvPr id="12" name="直線コネクタ 20"/>
        <cdr:cNvSpPr>
          <a:spLocks/>
        </cdr:cNvSpPr>
      </cdr:nvSpPr>
      <cdr:spPr>
        <a:xfrm flipH="1">
          <a:off x="2228850" y="5657850"/>
          <a:ext cx="2238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0.75925</cdr:x>
      <cdr:y>0.4295</cdr:y>
    </cdr:from>
    <cdr:to>
      <cdr:x>0.9275</cdr:x>
      <cdr:y>0.512</cdr:y>
    </cdr:to>
    <cdr:sp>
      <cdr:nvSpPr>
        <cdr:cNvPr id="13" name="テキスト ボックス 1"/>
        <cdr:cNvSpPr txBox="1">
          <a:spLocks noChangeArrowheads="1"/>
        </cdr:cNvSpPr>
      </cdr:nvSpPr>
      <cdr:spPr>
        <a:xfrm>
          <a:off x="8667750" y="3190875"/>
          <a:ext cx="19240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隠し付与の上限：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48.18%</a:t>
          </a:r>
        </a:p>
      </cdr:txBody>
    </cdr:sp>
  </cdr:relSizeAnchor>
  <cdr:relSizeAnchor xmlns:cdr="http://schemas.openxmlformats.org/drawingml/2006/chartDrawing">
    <cdr:from>
      <cdr:x>0.75575</cdr:x>
      <cdr:y>0.702</cdr:y>
    </cdr:from>
    <cdr:to>
      <cdr:x>0.92475</cdr:x>
      <cdr:y>0.75</cdr:y>
    </cdr:to>
    <cdr:sp>
      <cdr:nvSpPr>
        <cdr:cNvPr id="14" name="テキスト ボックス 1"/>
        <cdr:cNvSpPr txBox="1">
          <a:spLocks noChangeArrowheads="1"/>
        </cdr:cNvSpPr>
      </cdr:nvSpPr>
      <cdr:spPr>
        <a:xfrm>
          <a:off x="8629650" y="5210175"/>
          <a:ext cx="19335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通常付与の下限：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15.45%</a:t>
          </a:r>
        </a:p>
      </cdr:txBody>
    </cdr:sp>
  </cdr:relSizeAnchor>
  <cdr:relSizeAnchor xmlns:cdr="http://schemas.openxmlformats.org/drawingml/2006/chartDrawing">
    <cdr:from>
      <cdr:x>0.06875</cdr:x>
      <cdr:y>0.15725</cdr:y>
    </cdr:from>
    <cdr:to>
      <cdr:x>0.238</cdr:x>
      <cdr:y>0.203</cdr:y>
    </cdr:to>
    <cdr:sp>
      <cdr:nvSpPr>
        <cdr:cNvPr id="15" name="テキスト ボックス 1"/>
        <cdr:cNvSpPr txBox="1">
          <a:spLocks noChangeArrowheads="1"/>
        </cdr:cNvSpPr>
      </cdr:nvSpPr>
      <cdr:spPr>
        <a:xfrm>
          <a:off x="781050" y="1162050"/>
          <a:ext cx="19335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通常付与の上限：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72.73%</a:t>
          </a:r>
        </a:p>
      </cdr:txBody>
    </cdr:sp>
  </cdr:relSizeAnchor>
  <cdr:relSizeAnchor xmlns:cdr="http://schemas.openxmlformats.org/drawingml/2006/chartDrawing">
    <cdr:from>
      <cdr:x>0.2225</cdr:x>
      <cdr:y>0.44725</cdr:y>
    </cdr:from>
    <cdr:to>
      <cdr:x>0.259</cdr:x>
      <cdr:y>0.64925</cdr:y>
    </cdr:to>
    <cdr:sp>
      <cdr:nvSpPr>
        <cdr:cNvPr id="16" name="下矢印 17"/>
        <cdr:cNvSpPr>
          <a:spLocks/>
        </cdr:cNvSpPr>
      </cdr:nvSpPr>
      <cdr:spPr>
        <a:xfrm flipV="1">
          <a:off x="2533650" y="3314700"/>
          <a:ext cx="419100" cy="1504950"/>
        </a:xfrm>
        <a:prstGeom prst="downArrow">
          <a:avLst>
            <a:gd name="adj" fmla="val 35879"/>
          </a:avLst>
        </a:prstGeom>
        <a:solidFill>
          <a:srgbClr val="4F81BD">
            <a:alpha val="30000"/>
          </a:srgbClr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0.2955</cdr:x>
      <cdr:y>0.32675</cdr:y>
    </cdr:from>
    <cdr:to>
      <cdr:x>0.48375</cdr:x>
      <cdr:y>0.409</cdr:y>
    </cdr:to>
    <cdr:sp>
      <cdr:nvSpPr>
        <cdr:cNvPr id="17" name="テキスト ボックス 1"/>
        <cdr:cNvSpPr txBox="1">
          <a:spLocks noChangeArrowheads="1"/>
        </cdr:cNvSpPr>
      </cdr:nvSpPr>
      <cdr:spPr>
        <a:xfrm>
          <a:off x="3371850" y="2419350"/>
          <a:ext cx="21526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スコアが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360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万に近づくにつれ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ノコギリ状から階段状になる。</a:t>
          </a:r>
        </a:p>
      </cdr:txBody>
    </cdr:sp>
  </cdr:relSizeAnchor>
  <cdr:relSizeAnchor xmlns:cdr="http://schemas.openxmlformats.org/drawingml/2006/chartDrawing">
    <cdr:from>
      <cdr:x>0.24675</cdr:x>
      <cdr:y>0.383</cdr:y>
    </cdr:from>
    <cdr:to>
      <cdr:x>0.299</cdr:x>
      <cdr:y>0.557</cdr:y>
    </cdr:to>
    <cdr:sp>
      <cdr:nvSpPr>
        <cdr:cNvPr id="18" name="直線コネクタ 23"/>
        <cdr:cNvSpPr>
          <a:spLocks/>
        </cdr:cNvSpPr>
      </cdr:nvSpPr>
      <cdr:spPr>
        <a:xfrm flipH="1">
          <a:off x="2809875" y="2838450"/>
          <a:ext cx="600075" cy="1295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0.29825</cdr:x>
      <cdr:y>0.38225</cdr:y>
    </cdr:from>
    <cdr:to>
      <cdr:x>0.455</cdr:x>
      <cdr:y>0.383</cdr:y>
    </cdr:to>
    <cdr:sp>
      <cdr:nvSpPr>
        <cdr:cNvPr id="19" name="直線コネクタ 24"/>
        <cdr:cNvSpPr>
          <a:spLocks/>
        </cdr:cNvSpPr>
      </cdr:nvSpPr>
      <cdr:spPr>
        <a:xfrm flipH="1">
          <a:off x="3400425" y="2838450"/>
          <a:ext cx="17907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447675</xdr:colOff>
      <xdr:row>45</xdr:row>
      <xdr:rowOff>0</xdr:rowOff>
    </xdr:from>
    <xdr:to>
      <xdr:col>47</xdr:col>
      <xdr:colOff>0</xdr:colOff>
      <xdr:row>82</xdr:row>
      <xdr:rowOff>152400</xdr:rowOff>
    </xdr:to>
    <xdr:graphicFrame>
      <xdr:nvGraphicFramePr>
        <xdr:cNvPr id="1" name="グラフ 1"/>
        <xdr:cNvGraphicFramePr/>
      </xdr:nvGraphicFramePr>
      <xdr:xfrm>
        <a:off x="16640175" y="8258175"/>
        <a:ext cx="11439525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9525</xdr:colOff>
      <xdr:row>0</xdr:row>
      <xdr:rowOff>161925</xdr:rowOff>
    </xdr:from>
    <xdr:to>
      <xdr:col>47</xdr:col>
      <xdr:colOff>0</xdr:colOff>
      <xdr:row>41</xdr:row>
      <xdr:rowOff>19050</xdr:rowOff>
    </xdr:to>
    <xdr:graphicFrame>
      <xdr:nvGraphicFramePr>
        <xdr:cNvPr id="2" name="グラフ 1"/>
        <xdr:cNvGraphicFramePr/>
      </xdr:nvGraphicFramePr>
      <xdr:xfrm>
        <a:off x="16659225" y="161925"/>
        <a:ext cx="11420475" cy="742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04"/>
  <sheetViews>
    <sheetView tabSelected="1" zoomScalePageLayoutView="0" workbookViewId="0" topLeftCell="A1">
      <selection activeCell="S21" sqref="A21:S21"/>
    </sheetView>
  </sheetViews>
  <sheetFormatPr defaultColWidth="9.00390625" defaultRowHeight="13.5"/>
  <cols>
    <col min="1" max="1" width="4.625" style="1" customWidth="1"/>
    <col min="2" max="2" width="4.375" style="1" customWidth="1"/>
    <col min="3" max="3" width="3.375" style="1" customWidth="1"/>
    <col min="4" max="4" width="4.375" style="4" customWidth="1"/>
    <col min="5" max="8" width="6.875" style="4" customWidth="1"/>
    <col min="9" max="10" width="4.25390625" style="4" customWidth="1"/>
    <col min="11" max="11" width="12.00390625" style="73" bestFit="1" customWidth="1"/>
    <col min="12" max="12" width="3.125" style="74" customWidth="1"/>
    <col min="13" max="13" width="12.00390625" style="73" bestFit="1" customWidth="1"/>
    <col min="14" max="14" width="7.875" style="4" customWidth="1"/>
    <col min="15" max="17" width="6.50390625" style="75" customWidth="1"/>
    <col min="18" max="18" width="4.50390625" style="4" customWidth="1"/>
    <col min="19" max="19" width="10.50390625" style="73" bestFit="1" customWidth="1"/>
    <col min="20" max="20" width="11.625" style="73" bestFit="1" customWidth="1"/>
    <col min="21" max="21" width="13.875" style="73" bestFit="1" customWidth="1"/>
    <col min="22" max="22" width="11.625" style="4" bestFit="1" customWidth="1"/>
    <col min="23" max="23" width="13.625" style="4" customWidth="1"/>
    <col min="24" max="25" width="13.25390625" style="4" customWidth="1"/>
    <col min="26" max="26" width="13.00390625" style="4" bestFit="1" customWidth="1"/>
    <col min="27" max="37" width="6.00390625" style="1" customWidth="1"/>
    <col min="38" max="16384" width="9.00390625" style="1" customWidth="1"/>
  </cols>
  <sheetData>
    <row r="2" spans="2:26" ht="15" customHeight="1" thickBot="1">
      <c r="B2" s="118"/>
      <c r="C2" s="119"/>
      <c r="D2" s="120"/>
      <c r="E2" s="2" t="s">
        <v>0</v>
      </c>
      <c r="F2" s="121" t="s">
        <v>1</v>
      </c>
      <c r="G2" s="122"/>
      <c r="H2" s="76" t="s">
        <v>2</v>
      </c>
      <c r="I2" s="78"/>
      <c r="K2" s="111" t="s">
        <v>3</v>
      </c>
      <c r="L2" s="111"/>
      <c r="M2" s="111"/>
      <c r="N2" s="123" t="s">
        <v>4</v>
      </c>
      <c r="O2" s="113" t="s">
        <v>5</v>
      </c>
      <c r="P2" s="112" t="s">
        <v>6</v>
      </c>
      <c r="Q2" s="112" t="s">
        <v>7</v>
      </c>
      <c r="S2" s="114" t="s">
        <v>8</v>
      </c>
      <c r="T2" s="115" t="s">
        <v>9</v>
      </c>
      <c r="U2" s="115" t="s">
        <v>10</v>
      </c>
      <c r="V2" s="116" t="s">
        <v>11</v>
      </c>
      <c r="W2" s="108" t="s">
        <v>12</v>
      </c>
      <c r="X2" s="108" t="s">
        <v>13</v>
      </c>
      <c r="Y2" s="108" t="s">
        <v>14</v>
      </c>
      <c r="Z2" s="110" t="s">
        <v>15</v>
      </c>
    </row>
    <row r="3" spans="2:26" ht="15" customHeight="1" thickBot="1">
      <c r="B3" s="101" t="s">
        <v>16</v>
      </c>
      <c r="C3" s="102"/>
      <c r="D3" s="103"/>
      <c r="E3" s="5"/>
      <c r="F3" s="104"/>
      <c r="G3" s="105"/>
      <c r="H3" s="106">
        <f>IF(E3&gt;0,VLOOKUP(E3,$S$4:$U$404,3,TRUE),"")</f>
      </c>
      <c r="I3" s="107"/>
      <c r="K3" s="111"/>
      <c r="L3" s="111"/>
      <c r="M3" s="111"/>
      <c r="N3" s="123"/>
      <c r="O3" s="113"/>
      <c r="P3" s="113"/>
      <c r="Q3" s="113"/>
      <c r="S3" s="114"/>
      <c r="T3" s="115"/>
      <c r="U3" s="115"/>
      <c r="V3" s="117"/>
      <c r="W3" s="109"/>
      <c r="X3" s="109"/>
      <c r="Y3" s="109"/>
      <c r="Z3" s="111"/>
    </row>
    <row r="4" spans="2:26" ht="15" customHeight="1" thickBot="1">
      <c r="B4" s="101" t="s">
        <v>17</v>
      </c>
      <c r="C4" s="102"/>
      <c r="D4" s="103"/>
      <c r="E4" s="5"/>
      <c r="F4" s="104"/>
      <c r="G4" s="105"/>
      <c r="H4" s="106">
        <f>IF(E4&gt;0,VLOOKUP(E4,$S$4:$U$404,3,TRUE),"")</f>
      </c>
      <c r="I4" s="107"/>
      <c r="K4" s="6">
        <v>0</v>
      </c>
      <c r="L4" s="7" t="s">
        <v>18</v>
      </c>
      <c r="M4" s="8">
        <f>(COUNT(K$4:K4)-1/2)^2*100</f>
        <v>25</v>
      </c>
      <c r="N4" s="9">
        <v>0.666666</v>
      </c>
      <c r="O4" s="10"/>
      <c r="P4" s="11">
        <f>1-(1/3-2.798713*10^-14*COUNT(K$4:K4)^6+1.341645*10^-11*COUNT(K$4:K4)^5-2.155374*10^-9*COUNT(K$4:K4)^4+1.778984*10^-7*COUNT(K$4:K4)^3-2.154628*10^-6*COUNT(K$4:K4)^2+1.186557*10^-3*COUNT(K$4:K4)-1.380394*10^-3)</f>
        <v>0.6668624825382523</v>
      </c>
      <c r="Q4" s="10"/>
      <c r="S4" s="12">
        <v>0</v>
      </c>
      <c r="T4" s="13">
        <v>0</v>
      </c>
      <c r="U4" s="13">
        <v>0</v>
      </c>
      <c r="V4" s="14">
        <f aca="true" t="shared" si="0" ref="V4:V67">(1-VLOOKUP(U4,$K$4:$O$203,4,TRUE))*VLOOKUP(S4,$B$23:$H$35,4,TRUE)</f>
        <v>0.26666720000000005</v>
      </c>
      <c r="W4" s="14">
        <f aca="true" t="shared" si="1" ref="W4:W35">(1-VLOOKUP(U4+1000000,$K$4:$O$203,4,TRUE))*VLOOKUP(S4,$B$23:$H$35,4,TRUE)</f>
        <v>0.4</v>
      </c>
      <c r="X4" s="14">
        <f aca="true" t="shared" si="2" ref="X4:X35">(1-VLOOKUP(U4+2000000,$K$4:$O$203,4,TRUE))*VLOOKUP(S4,$B$23:$H$35,4,TRUE)</f>
        <v>0.50312</v>
      </c>
      <c r="Y4" s="14">
        <f>(1-VLOOKUP(U4+3600000,$K$4:$O$203,4,TRUE))*VLOOKUP(S4,$B$23:$H$35,4,TRUE)</f>
        <v>0.72728</v>
      </c>
      <c r="Z4" s="14">
        <f aca="true" t="shared" si="3" ref="Z4:Z67">(1-VLOOKUP(U4,$K$4:$O$228,4,TRUE))*VLOOKUP(S4,$B$23:$H$45,7,TRUE)</f>
        <v>0.00333334</v>
      </c>
    </row>
    <row r="5" spans="6:26" ht="15" customHeight="1" thickBot="1">
      <c r="F5" s="15"/>
      <c r="G5" s="15"/>
      <c r="H5" s="15" t="s">
        <v>19</v>
      </c>
      <c r="K5" s="6">
        <f aca="true" t="shared" si="4" ref="K5:K68">M4+1</f>
        <v>26</v>
      </c>
      <c r="L5" s="7" t="s">
        <v>18</v>
      </c>
      <c r="M5" s="8">
        <f>(COUNT(K$4:K5)-1/2)^2*100</f>
        <v>225</v>
      </c>
      <c r="N5" s="9">
        <v>0.6656</v>
      </c>
      <c r="O5" s="10">
        <f aca="true" t="shared" si="5" ref="O5:O68">N4-N5</f>
        <v>0.0010660000000000114</v>
      </c>
      <c r="P5" s="11">
        <f>1-(1/3-2.798713*10^-14*COUNT(K5:K$6)^6+1.341645*10^-11*COUNT(K5:K$6)^5-2.155374*10^-9*COUNT(K5:K$6)^4+1.778984*10^-7*COUNT(K5:K$6)^3-2.154628*10^-6*COUNT(K5:K$6)^2+1.186557*10^-3*COUNT(K5:K$6)-1.380394*10^-3)</f>
        <v>0.6656811760499155</v>
      </c>
      <c r="Q5" s="10">
        <f aca="true" t="shared" si="6" ref="Q5:Q68">P4-P5</f>
        <v>0.0011813064883368085</v>
      </c>
      <c r="S5" s="12">
        <v>1</v>
      </c>
      <c r="T5" s="13">
        <v>5</v>
      </c>
      <c r="U5" s="13">
        <v>5</v>
      </c>
      <c r="V5" s="14">
        <f t="shared" si="0"/>
        <v>0.26666720000000005</v>
      </c>
      <c r="W5" s="14">
        <f t="shared" si="1"/>
        <v>0.4</v>
      </c>
      <c r="X5" s="14">
        <f t="shared" si="2"/>
        <v>0.50312</v>
      </c>
      <c r="Y5" s="14">
        <f aca="true" t="shared" si="7" ref="Y5:Y68">(1-VLOOKUP(U5+3600000,$K$4:$O$203,4,TRUE))*VLOOKUP(S5,$B$23:$H$35,4,TRUE)</f>
        <v>0.72728</v>
      </c>
      <c r="Z5" s="14">
        <f t="shared" si="3"/>
        <v>0.00333334</v>
      </c>
    </row>
    <row r="6" spans="1:26" ht="15" customHeight="1" thickBot="1">
      <c r="A6" s="16"/>
      <c r="B6" s="101" t="s">
        <v>3</v>
      </c>
      <c r="C6" s="102"/>
      <c r="D6" s="103"/>
      <c r="E6" s="104"/>
      <c r="F6" s="105"/>
      <c r="G6" s="90" t="s">
        <v>20</v>
      </c>
      <c r="H6" s="91"/>
      <c r="I6" s="92"/>
      <c r="K6" s="6">
        <f>M5+1</f>
        <v>226</v>
      </c>
      <c r="L6" s="7" t="s">
        <v>18</v>
      </c>
      <c r="M6" s="8">
        <f>(COUNT(K$4:K6)-1/2)^2*100</f>
        <v>625</v>
      </c>
      <c r="N6" s="9">
        <v>0.6644</v>
      </c>
      <c r="O6" s="10">
        <f>N5-N6</f>
        <v>0.0011999999999999789</v>
      </c>
      <c r="P6" s="11">
        <f>1-(1/3-2.798713*10^-14*COUNT(K$6:K6)^6+1.341645*10^-11*COUNT(K$6:K6)^5-2.155374*10^-9*COUNT(K$6:K6)^4+1.778984*10^-7*COUNT(K$6:K6)^3-2.154628*10^-6*COUNT(K$6:K6)^2+1.186557*10^-3*COUNT(K$6:K6)-1.380394*10^-3)</f>
        <v>0.6668624825382523</v>
      </c>
      <c r="Q6" s="10">
        <f>P5-P6</f>
        <v>-0.0011813064883368085</v>
      </c>
      <c r="S6" s="12">
        <v>2</v>
      </c>
      <c r="T6" s="13">
        <v>30</v>
      </c>
      <c r="U6" s="13">
        <v>35</v>
      </c>
      <c r="V6" s="14">
        <f t="shared" si="0"/>
        <v>0.26752000000000004</v>
      </c>
      <c r="W6" s="14">
        <f t="shared" si="1"/>
        <v>0.4</v>
      </c>
      <c r="X6" s="14">
        <f t="shared" si="2"/>
        <v>0.50312</v>
      </c>
      <c r="Y6" s="14">
        <f t="shared" si="7"/>
        <v>0.72728</v>
      </c>
      <c r="Z6" s="14">
        <f t="shared" si="3"/>
        <v>0.003344</v>
      </c>
    </row>
    <row r="7" spans="1:26" ht="15" customHeight="1" thickBot="1">
      <c r="A7" s="16"/>
      <c r="B7" s="85" t="s">
        <v>21</v>
      </c>
      <c r="C7" s="86"/>
      <c r="D7" s="87"/>
      <c r="E7" s="88"/>
      <c r="F7" s="89"/>
      <c r="G7" s="90" t="s">
        <v>22</v>
      </c>
      <c r="H7" s="91"/>
      <c r="I7" s="92"/>
      <c r="K7" s="6">
        <f>M6+1</f>
        <v>626</v>
      </c>
      <c r="L7" s="7" t="s">
        <v>18</v>
      </c>
      <c r="M7" s="8">
        <f>(COUNT(K$4:K7)-1/2)^2*100</f>
        <v>1225</v>
      </c>
      <c r="N7" s="9">
        <v>0.6633</v>
      </c>
      <c r="O7" s="10">
        <f>N6-N7</f>
        <v>0.0010999999999999899</v>
      </c>
      <c r="P7" s="11">
        <f>1-(1/3-2.798713*10^-14*COUNT(K$6:K7)^6+1.341645*10^-11*COUNT(K$6:K7)^5-2.155374*10^-9*COUNT(K$6:K7)^4+1.778984*10^-7*COUNT(K$6:K7)^3-2.154628*10^-6*COUNT(K$6:K7)^2+1.186557*10^-3*COUNT(K$6:K7)-1.380394*10^-3)</f>
        <v>0.6656811760499155</v>
      </c>
      <c r="Q7" s="10">
        <f>P6-P7</f>
        <v>0.0011813064883368085</v>
      </c>
      <c r="S7" s="12">
        <v>3</v>
      </c>
      <c r="T7" s="13">
        <v>70</v>
      </c>
      <c r="U7" s="13">
        <v>105</v>
      </c>
      <c r="V7" s="14">
        <f t="shared" si="0"/>
        <v>0.26752000000000004</v>
      </c>
      <c r="W7" s="14">
        <f t="shared" si="1"/>
        <v>0.4</v>
      </c>
      <c r="X7" s="14">
        <f t="shared" si="2"/>
        <v>0.50312</v>
      </c>
      <c r="Y7" s="14">
        <f t="shared" si="7"/>
        <v>0.72728</v>
      </c>
      <c r="Z7" s="14">
        <f t="shared" si="3"/>
        <v>0.003344</v>
      </c>
    </row>
    <row r="8" spans="6:26" ht="15" customHeight="1" thickBot="1">
      <c r="F8" s="15"/>
      <c r="G8" s="15"/>
      <c r="H8" s="15"/>
      <c r="K8" s="6">
        <f t="shared" si="4"/>
        <v>1226</v>
      </c>
      <c r="L8" s="7" t="s">
        <v>18</v>
      </c>
      <c r="M8" s="8">
        <f>(COUNT(K$4:K8)-1/2)^2*100</f>
        <v>2025</v>
      </c>
      <c r="N8" s="9">
        <v>0.6622</v>
      </c>
      <c r="O8" s="10">
        <f t="shared" si="5"/>
        <v>0.0010999999999999899</v>
      </c>
      <c r="P8" s="11">
        <f>1-(1/3-2.798713*10^-14*COUNT(K$6:K8)^6+1.341645*10^-11*COUNT(K$6:K8)^5-2.155374*10^-9*COUNT(K$6:K8)^4+1.778984*10^-7*COUNT(K$6:K8)^3-2.154628*10^-6*COUNT(K$6:K8)^2+1.186557*10^-3*COUNT(K$6:K8)-1.380394*10^-3)</f>
        <v>0.664502149407366</v>
      </c>
      <c r="Q8" s="10">
        <f t="shared" si="6"/>
        <v>0.001179026642549541</v>
      </c>
      <c r="S8" s="12">
        <v>4</v>
      </c>
      <c r="T8" s="13">
        <v>125</v>
      </c>
      <c r="U8" s="13">
        <v>230</v>
      </c>
      <c r="V8" s="14">
        <f t="shared" si="0"/>
        <v>0.26848</v>
      </c>
      <c r="W8" s="14">
        <f t="shared" si="1"/>
        <v>0.4</v>
      </c>
      <c r="X8" s="14">
        <f t="shared" si="2"/>
        <v>0.50312</v>
      </c>
      <c r="Y8" s="14">
        <f t="shared" si="7"/>
        <v>0.72728</v>
      </c>
      <c r="Z8" s="14">
        <f t="shared" si="3"/>
        <v>0.003356</v>
      </c>
    </row>
    <row r="9" spans="1:26" ht="15" customHeight="1" thickBot="1">
      <c r="A9" s="16"/>
      <c r="B9" s="17"/>
      <c r="C9" s="18" t="s">
        <v>23</v>
      </c>
      <c r="E9" s="93" t="s">
        <v>24</v>
      </c>
      <c r="F9" s="94"/>
      <c r="G9" s="95" t="s">
        <v>25</v>
      </c>
      <c r="H9" s="96"/>
      <c r="I9" s="97"/>
      <c r="K9" s="6">
        <f>M8+1</f>
        <v>2026</v>
      </c>
      <c r="L9" s="7" t="s">
        <v>18</v>
      </c>
      <c r="M9" s="8">
        <f>(COUNT(K$4:K9)-1/2)^2*100</f>
        <v>3025</v>
      </c>
      <c r="N9" s="9">
        <v>0.661</v>
      </c>
      <c r="O9" s="10">
        <f>N8-N9</f>
        <v>0.0011999999999999789</v>
      </c>
      <c r="P9" s="11">
        <f>1-(1/3-2.798713*10^-14*COUNT(K$6:K9)^6+1.341645*10^-11*COUNT(K$6:K9)^5-2.155374*10^-9*COUNT(K$6:K9)^4+1.778984*10^-7*COUNT(K$6:K9)^3-2.154628*10^-6*COUNT(K$6:K9)^2+1.186557*10^-3*COUNT(K$6:K9)-1.380394*10^-3)</f>
        <v>0.6633244593690011</v>
      </c>
      <c r="Q9" s="10">
        <f>P8-P9</f>
        <v>0.0011776900383648758</v>
      </c>
      <c r="S9" s="12">
        <v>5</v>
      </c>
      <c r="T9" s="13">
        <v>190</v>
      </c>
      <c r="U9" s="13">
        <v>420</v>
      </c>
      <c r="V9" s="14">
        <f t="shared" si="0"/>
        <v>0.26848</v>
      </c>
      <c r="W9" s="14">
        <f t="shared" si="1"/>
        <v>0.4</v>
      </c>
      <c r="X9" s="14">
        <f t="shared" si="2"/>
        <v>0.50312</v>
      </c>
      <c r="Y9" s="14">
        <f t="shared" si="7"/>
        <v>0.72728</v>
      </c>
      <c r="Z9" s="14">
        <f t="shared" si="3"/>
        <v>0.003356</v>
      </c>
    </row>
    <row r="10" spans="1:26" ht="15" customHeight="1" thickBot="1">
      <c r="A10" s="16"/>
      <c r="B10" s="17"/>
      <c r="C10" s="19" t="s">
        <v>26</v>
      </c>
      <c r="E10" s="93" t="s">
        <v>27</v>
      </c>
      <c r="F10" s="94"/>
      <c r="G10" s="98" t="s">
        <v>28</v>
      </c>
      <c r="H10" s="99"/>
      <c r="I10" s="100"/>
      <c r="K10" s="6">
        <f t="shared" si="4"/>
        <v>3026</v>
      </c>
      <c r="L10" s="7" t="s">
        <v>18</v>
      </c>
      <c r="M10" s="8">
        <f>(COUNT(K$4:K10)-1/2)^2*100</f>
        <v>4225</v>
      </c>
      <c r="N10" s="9">
        <v>0.6599</v>
      </c>
      <c r="O10" s="10">
        <f t="shared" si="5"/>
        <v>0.0010999999999999899</v>
      </c>
      <c r="P10" s="11">
        <f>1-(1/3-2.798713*10^-14*COUNT(K$6:K10)^6+1.341645*10^-11*COUNT(K$6:K10)^5-2.155374*10^-9*COUNT(K$6:K10)^4+1.778984*10^-7*COUNT(K$6:K10)^3-2.154628*10^-6*COUNT(K$6:K10)^2+1.186557*10^-3*COUNT(K$6:K10)-1.380394*10^-3)</f>
        <v>0.6621472096863094</v>
      </c>
      <c r="Q10" s="10">
        <f t="shared" si="6"/>
        <v>0.0011772496826917278</v>
      </c>
      <c r="S10" s="12">
        <v>6</v>
      </c>
      <c r="T10" s="13">
        <v>260</v>
      </c>
      <c r="U10" s="13">
        <v>680</v>
      </c>
      <c r="V10" s="14">
        <f t="shared" si="0"/>
        <v>0.26936</v>
      </c>
      <c r="W10" s="14">
        <f t="shared" si="1"/>
        <v>0.4</v>
      </c>
      <c r="X10" s="14">
        <f t="shared" si="2"/>
        <v>0.50312</v>
      </c>
      <c r="Y10" s="14">
        <f t="shared" si="7"/>
        <v>0.72728</v>
      </c>
      <c r="Z10" s="14">
        <f t="shared" si="3"/>
        <v>0.003367</v>
      </c>
    </row>
    <row r="11" spans="1:26" ht="15" customHeight="1">
      <c r="A11" s="16"/>
      <c r="B11" s="17"/>
      <c r="C11" s="20" t="s">
        <v>29</v>
      </c>
      <c r="F11" s="15" t="s">
        <v>30</v>
      </c>
      <c r="G11" s="84" t="s">
        <v>31</v>
      </c>
      <c r="H11" s="84"/>
      <c r="K11" s="6">
        <f t="shared" si="4"/>
        <v>4226</v>
      </c>
      <c r="L11" s="7" t="s">
        <v>18</v>
      </c>
      <c r="M11" s="8">
        <f>(COUNT(K$4:K11)-1/2)^2*100</f>
        <v>5625</v>
      </c>
      <c r="N11" s="9">
        <v>0.6587</v>
      </c>
      <c r="O11" s="10">
        <f t="shared" si="5"/>
        <v>0.0012000000000000899</v>
      </c>
      <c r="P11" s="11">
        <f>1-(1/3-2.798713*10^-14*COUNT(K$6:K11)^6+1.341645*10^-11*COUNT(K$6:K11)^5-2.155374*10^-9*COUNT(K$6:K11)^4+1.778984*10^-7*COUNT(K$6:K11)^3-2.154628*10^-6*COUNT(K$6:K11)^2+1.186557*10^-3*COUNT(K$6:K11)-1.380394*10^-3)</f>
        <v>0.660969549564423</v>
      </c>
      <c r="Q11" s="10">
        <f t="shared" si="6"/>
        <v>0.0011776601218863592</v>
      </c>
      <c r="S11" s="12">
        <v>7</v>
      </c>
      <c r="T11" s="13">
        <v>335</v>
      </c>
      <c r="U11" s="13">
        <v>1015</v>
      </c>
      <c r="V11" s="14">
        <f t="shared" si="0"/>
        <v>0.26936</v>
      </c>
      <c r="W11" s="14">
        <f t="shared" si="1"/>
        <v>0.4</v>
      </c>
      <c r="X11" s="14">
        <f t="shared" si="2"/>
        <v>0.50312</v>
      </c>
      <c r="Y11" s="14">
        <f t="shared" si="7"/>
        <v>0.72728</v>
      </c>
      <c r="Z11" s="14">
        <f t="shared" si="3"/>
        <v>0.003367</v>
      </c>
    </row>
    <row r="12" spans="1:26" ht="17.25">
      <c r="A12" s="21" t="s">
        <v>32</v>
      </c>
      <c r="B12" s="22" t="s">
        <v>33</v>
      </c>
      <c r="C12" s="23" t="s">
        <v>34</v>
      </c>
      <c r="E12" s="79" t="str">
        <f>IF($G$9="中確率","BP200","中確率")</f>
        <v>BP200</v>
      </c>
      <c r="F12" s="80"/>
      <c r="G12" s="81">
        <f>IF(E12="BP200",MIN(0.25,VLOOKUP($G$10,$B$38:$H$43,5,TRUE)),VLOOKUP($G$10,$B$38:$H$43,5,TRUE))</f>
        <v>0.25</v>
      </c>
      <c r="H12" s="81"/>
      <c r="I12" s="82"/>
      <c r="K12" s="6">
        <f t="shared" si="4"/>
        <v>5626</v>
      </c>
      <c r="L12" s="7" t="s">
        <v>18</v>
      </c>
      <c r="M12" s="8">
        <f>(COUNT(K$4:K12)-1/2)^2*100</f>
        <v>7225</v>
      </c>
      <c r="N12" s="9">
        <v>0.6575</v>
      </c>
      <c r="O12" s="10">
        <f t="shared" si="5"/>
        <v>0.0011999999999999789</v>
      </c>
      <c r="P12" s="11">
        <f>1-(1/3-2.798713*10^-14*COUNT(K$6:K12)^6+1.341645*10^-11*COUNT(K$6:K12)^5-2.155374*10^-9*COUNT(K$6:K12)^4+1.778984*10^-7*COUNT(K$6:K12)^3-2.154628*10^-6*COUNT(K$6:K12)^2+1.186557*10^-3*COUNT(K$6:K12)-1.380394*10^-3)</f>
        <v>0.6597906721428234</v>
      </c>
      <c r="Q12" s="10">
        <f t="shared" si="6"/>
        <v>0.0011788774215996112</v>
      </c>
      <c r="S12" s="12">
        <v>8</v>
      </c>
      <c r="T12" s="13">
        <v>415</v>
      </c>
      <c r="U12" s="13">
        <v>1430</v>
      </c>
      <c r="V12" s="14">
        <f t="shared" si="0"/>
        <v>0.27024</v>
      </c>
      <c r="W12" s="14">
        <f t="shared" si="1"/>
        <v>0.4</v>
      </c>
      <c r="X12" s="14">
        <f t="shared" si="2"/>
        <v>0.50312</v>
      </c>
      <c r="Y12" s="14">
        <f t="shared" si="7"/>
        <v>0.72728</v>
      </c>
      <c r="Z12" s="14">
        <f t="shared" si="3"/>
        <v>0.003378</v>
      </c>
    </row>
    <row r="13" spans="1:26" ht="17.25">
      <c r="A13" s="21" t="s">
        <v>35</v>
      </c>
      <c r="B13" s="24" t="s">
        <v>36</v>
      </c>
      <c r="C13" s="23" t="s">
        <v>37</v>
      </c>
      <c r="E13" s="79" t="str">
        <f>IF($G$9="低確率","BP200","低確率")</f>
        <v>低確率</v>
      </c>
      <c r="F13" s="80"/>
      <c r="G13" s="81">
        <f>IF(E13="BP200",MIN(0.25,VLOOKUP($G$10,$B$38:$H$43,6,TRUE)),VLOOKUP($G$10,$B$38:$H$43,6,TRUE))</f>
        <v>0.05333344</v>
      </c>
      <c r="H13" s="81"/>
      <c r="I13" s="82"/>
      <c r="K13" s="6">
        <f t="shared" si="4"/>
        <v>7226</v>
      </c>
      <c r="L13" s="7" t="s">
        <v>18</v>
      </c>
      <c r="M13" s="8">
        <f>(COUNT(K$4:K13)-1/2)^2*100</f>
        <v>9025</v>
      </c>
      <c r="N13" s="9">
        <v>0.6564</v>
      </c>
      <c r="O13" s="10">
        <f t="shared" si="5"/>
        <v>0.0010999999999999899</v>
      </c>
      <c r="P13" s="11">
        <f>1-(1/3-2.798713*10^-14*COUNT(K$6:K13)^6+1.341645*10^-11*COUNT(K$6:K13)^5-2.155374*10^-9*COUNT(K$6:K13)^4+1.778984*10^-7*COUNT(K$6:K13)^3-2.154628*10^-6*COUNT(K$6:K13)^2+1.186557*10^-3*COUNT(K$6:K13)-1.380394*10^-3)</f>
        <v>0.6586098129961954</v>
      </c>
      <c r="Q13" s="10">
        <f t="shared" si="6"/>
        <v>0.0011808591466280216</v>
      </c>
      <c r="S13" s="12">
        <v>9</v>
      </c>
      <c r="T13" s="13">
        <v>495</v>
      </c>
      <c r="U13" s="13">
        <v>1925</v>
      </c>
      <c r="V13" s="14">
        <f t="shared" si="0"/>
        <v>0.27024</v>
      </c>
      <c r="W13" s="14">
        <f t="shared" si="1"/>
        <v>0.4</v>
      </c>
      <c r="X13" s="14">
        <f t="shared" si="2"/>
        <v>0.50312</v>
      </c>
      <c r="Y13" s="14">
        <f t="shared" si="7"/>
        <v>0.72728</v>
      </c>
      <c r="Z13" s="14">
        <f t="shared" si="3"/>
        <v>0.003378</v>
      </c>
    </row>
    <row r="14" spans="1:26" ht="17.25">
      <c r="A14" s="21" t="s">
        <v>38</v>
      </c>
      <c r="B14" s="23" t="s">
        <v>39</v>
      </c>
      <c r="C14" s="20" t="s">
        <v>40</v>
      </c>
      <c r="E14" s="79" t="str">
        <f>IF($G$9="極低確率","BP200","極低確率")</f>
        <v>極低確率</v>
      </c>
      <c r="F14" s="80"/>
      <c r="G14" s="81">
        <f>IF(E14="BP200",MIN(0.25,VLOOKUP($G$10,$B$38:$H$43,7,TRUE)),VLOOKUP($G$10,$B$38:$H$43,7,TRUE))</f>
        <v>0.01000002</v>
      </c>
      <c r="H14" s="81"/>
      <c r="I14" s="82"/>
      <c r="J14" s="15"/>
      <c r="K14" s="6">
        <f t="shared" si="4"/>
        <v>9026</v>
      </c>
      <c r="L14" s="7" t="s">
        <v>18</v>
      </c>
      <c r="M14" s="8">
        <f>(COUNT(K$4:K14)-1/2)^2*100</f>
        <v>11025</v>
      </c>
      <c r="N14" s="9">
        <v>0.6552</v>
      </c>
      <c r="O14" s="10">
        <f t="shared" si="5"/>
        <v>0.0011999999999999789</v>
      </c>
      <c r="P14" s="11">
        <f>1-(1/3-2.798713*10^-14*COUNT(K$6:K14)^6+1.341645*10^-11*COUNT(K$6:K14)^5-2.155374*10^-9*COUNT(K$6:K14)^4+1.778984*10^-7*COUNT(K$6:K14)^3-2.154628*10^-6*COUNT(K$6:K14)^2+1.186557*10^-3*COUNT(K$6:K14)-1.380394*10^-3)</f>
        <v>0.657426248655433</v>
      </c>
      <c r="Q14" s="10">
        <f t="shared" si="6"/>
        <v>0.0011835643407623886</v>
      </c>
      <c r="S14" s="12">
        <v>10</v>
      </c>
      <c r="T14" s="13">
        <v>580</v>
      </c>
      <c r="U14" s="13">
        <v>2505</v>
      </c>
      <c r="V14" s="14">
        <f t="shared" si="0"/>
        <v>0.2712</v>
      </c>
      <c r="W14" s="14">
        <f t="shared" si="1"/>
        <v>0.4</v>
      </c>
      <c r="X14" s="14">
        <f t="shared" si="2"/>
        <v>0.50632</v>
      </c>
      <c r="Y14" s="14">
        <f t="shared" si="7"/>
        <v>0.72728</v>
      </c>
      <c r="Z14" s="14">
        <f t="shared" si="3"/>
        <v>0.00339</v>
      </c>
    </row>
    <row r="15" spans="1:26" ht="17.25">
      <c r="A15" s="21" t="s">
        <v>41</v>
      </c>
      <c r="B15" s="25" t="s">
        <v>42</v>
      </c>
      <c r="C15" s="17"/>
      <c r="E15" s="79" t="str">
        <f>IF(G9="取得済スキル無し","BP200","隠しスキル")</f>
        <v>隠しスキル</v>
      </c>
      <c r="F15" s="80"/>
      <c r="G15" s="81">
        <f>IF(E15="BP200",MIN(0.25,(1-VLOOKUP(IF($E$6="",$F$3+$F$4,E6),K4:O228,4,TRUE))*VLOOKUP(IF($E$7="",$E$3+$E$4,E7),B23:H45,7,TRUE)),(1-VLOOKUP(IF($E$6="",$F$3+$F$4,E6),K4:O228,4,TRUE))*VLOOKUP(IF($E$7="",$E$3+$E$4,E7),B23:H45,7,TRUE))</f>
        <v>0.00333334</v>
      </c>
      <c r="H15" s="81"/>
      <c r="I15" s="82"/>
      <c r="J15" s="26"/>
      <c r="K15" s="6">
        <f t="shared" si="4"/>
        <v>11026</v>
      </c>
      <c r="L15" s="7" t="s">
        <v>18</v>
      </c>
      <c r="M15" s="8">
        <f>(COUNT(K$4:K15)-1/2)^2*100</f>
        <v>13225</v>
      </c>
      <c r="N15" s="9">
        <v>0.654</v>
      </c>
      <c r="O15" s="10">
        <f t="shared" si="5"/>
        <v>0.0011999999999999789</v>
      </c>
      <c r="P15" s="11">
        <f>1-(1/3-2.798713*10^-14*COUNT(K$6:K15)^6+1.341645*10^-11*COUNT(K$6:K15)^5-2.155374*10^-9*COUNT(K$6:K15)^4+1.778984*10^-7*COUNT(K$6:K15)^3-2.154628*10^-6*COUNT(K$6:K15)^2+1.186557*10^-3*COUNT(K$6:K15)-1.380394*10^-3)</f>
        <v>0.6562392951487968</v>
      </c>
      <c r="Q15" s="10">
        <f t="shared" si="6"/>
        <v>0.0011869535066362236</v>
      </c>
      <c r="S15" s="12">
        <v>11</v>
      </c>
      <c r="T15" s="13">
        <v>680</v>
      </c>
      <c r="U15" s="13">
        <v>3185</v>
      </c>
      <c r="V15" s="14">
        <f t="shared" si="0"/>
        <v>0.27208</v>
      </c>
      <c r="W15" s="14">
        <f t="shared" si="1"/>
        <v>0.4</v>
      </c>
      <c r="X15" s="14">
        <f t="shared" si="2"/>
        <v>0.50632</v>
      </c>
      <c r="Y15" s="14">
        <f t="shared" si="7"/>
        <v>0.72728</v>
      </c>
      <c r="Z15" s="14">
        <f t="shared" si="3"/>
        <v>0.0034009999999999995</v>
      </c>
    </row>
    <row r="16" spans="1:26" ht="17.25" customHeight="1">
      <c r="A16" s="21" t="s">
        <v>43</v>
      </c>
      <c r="B16" s="27" t="s">
        <v>44</v>
      </c>
      <c r="C16" s="17"/>
      <c r="E16" s="79" t="s">
        <v>45</v>
      </c>
      <c r="F16" s="80"/>
      <c r="G16" s="81">
        <f>1-SUM(G12:H15)</f>
        <v>0.6833332</v>
      </c>
      <c r="H16" s="81"/>
      <c r="I16" s="82"/>
      <c r="K16" s="6">
        <f t="shared" si="4"/>
        <v>13226</v>
      </c>
      <c r="L16" s="7" t="s">
        <v>18</v>
      </c>
      <c r="M16" s="8">
        <f>(COUNT(K$4:K16)-1/2)^2*100</f>
        <v>15625</v>
      </c>
      <c r="N16" s="9">
        <v>0.6528</v>
      </c>
      <c r="O16" s="10">
        <f t="shared" si="5"/>
        <v>0.0011999999999999789</v>
      </c>
      <c r="P16" s="11">
        <f>1-(1/3-2.798713*10^-14*COUNT(K$6:K16)^6+1.341645*10^-11*COUNT(K$6:K16)^5-2.155374*10^-9*COUNT(K$6:K16)^4+1.778984*10^-7*COUNT(K$6:K16)^3-2.154628*10^-6*COUNT(K$6:K16)^2+1.186557*10^-3*COUNT(K$6:K16)-1.380394*10^-3)</f>
        <v>0.6550483065632198</v>
      </c>
      <c r="Q16" s="10">
        <f t="shared" si="6"/>
        <v>0.0011909885855769797</v>
      </c>
      <c r="S16" s="12">
        <v>12</v>
      </c>
      <c r="T16" s="13">
        <v>790</v>
      </c>
      <c r="U16" s="13">
        <v>3975</v>
      </c>
      <c r="V16" s="14">
        <f t="shared" si="0"/>
        <v>0.27208</v>
      </c>
      <c r="W16" s="14">
        <f t="shared" si="1"/>
        <v>0.4</v>
      </c>
      <c r="X16" s="14">
        <f t="shared" si="2"/>
        <v>0.50632</v>
      </c>
      <c r="Y16" s="14">
        <f t="shared" si="7"/>
        <v>0.72728</v>
      </c>
      <c r="Z16" s="14">
        <f t="shared" si="3"/>
        <v>0.0034009999999999995</v>
      </c>
    </row>
    <row r="17" spans="1:26" ht="13.5" customHeight="1">
      <c r="A17" s="21" t="s">
        <v>46</v>
      </c>
      <c r="B17" s="28" t="s">
        <v>47</v>
      </c>
      <c r="E17" s="29" t="str">
        <f>IF(E$15="隠しスキル","隠し挑戦","")</f>
        <v>隠し挑戦</v>
      </c>
      <c r="F17" s="30">
        <f>IF(E$15="隠しスキル",LOG(0.1,1-G$15),"")</f>
        <v>689.6222131269105</v>
      </c>
      <c r="G17" s="31" t="str">
        <f>IF(E$15="隠しスキル","回で9割方付与成功","")</f>
        <v>回で9割方付与成功</v>
      </c>
      <c r="H17" s="32"/>
      <c r="I17" s="15"/>
      <c r="J17" s="15"/>
      <c r="K17" s="6">
        <f t="shared" si="4"/>
        <v>15626</v>
      </c>
      <c r="L17" s="7" t="s">
        <v>18</v>
      </c>
      <c r="M17" s="8">
        <f>(COUNT(K$4:K17)-1/2)^2*100</f>
        <v>18225</v>
      </c>
      <c r="N17" s="9">
        <v>0.6516</v>
      </c>
      <c r="O17" s="10">
        <f t="shared" si="5"/>
        <v>0.0012000000000000899</v>
      </c>
      <c r="P17" s="11">
        <f>1-(1/3-2.798713*10^-14*COUNT(K$6:K17)^6+1.341645*10^-11*COUNT(K$6:K17)^5-2.155374*10^-9*COUNT(K$6:K17)^4+1.778984*10^-7*COUNT(K$6:K17)^3-2.154628*10^-6*COUNT(K$6:K17)^2+1.186557*10^-3*COUNT(K$6:K17)-1.380394*10^-3)</f>
        <v>0.6538526736257667</v>
      </c>
      <c r="Q17" s="10">
        <f t="shared" si="6"/>
        <v>0.0011956329374530617</v>
      </c>
      <c r="S17" s="12">
        <v>13</v>
      </c>
      <c r="T17" s="13">
        <v>910</v>
      </c>
      <c r="U17" s="13">
        <v>4885</v>
      </c>
      <c r="V17" s="14">
        <f t="shared" si="0"/>
        <v>0.27304000000000006</v>
      </c>
      <c r="W17" s="14">
        <f t="shared" si="1"/>
        <v>0.4</v>
      </c>
      <c r="X17" s="14">
        <f t="shared" si="2"/>
        <v>0.50632</v>
      </c>
      <c r="Y17" s="14">
        <f t="shared" si="7"/>
        <v>0.72728</v>
      </c>
      <c r="Z17" s="14">
        <f t="shared" si="3"/>
        <v>0.0034130000000000007</v>
      </c>
    </row>
    <row r="18" spans="1:26" ht="18" customHeight="1">
      <c r="A18" s="33"/>
      <c r="E18" s="34" t="str">
        <f>IF(E$15="隠しスキル","隠し挑戦","")</f>
        <v>隠し挑戦</v>
      </c>
      <c r="F18" s="35">
        <f>IF(E$15="隠しスキル",LOG(0.2,1-G$15),"")</f>
        <v>482.02524129953156</v>
      </c>
      <c r="G18" s="36" t="str">
        <f>IF(E$15="隠しスキル","回で8割方付与成功","")</f>
        <v>回で8割方付与成功</v>
      </c>
      <c r="H18" s="37"/>
      <c r="K18" s="6">
        <f t="shared" si="4"/>
        <v>18226</v>
      </c>
      <c r="L18" s="7" t="s">
        <v>18</v>
      </c>
      <c r="M18" s="8">
        <f>(COUNT(K$4:K18)-1/2)^2*100</f>
        <v>21025</v>
      </c>
      <c r="N18" s="9">
        <v>0.6503</v>
      </c>
      <c r="O18" s="10">
        <f t="shared" si="5"/>
        <v>0.0012999999999999678</v>
      </c>
      <c r="P18" s="11">
        <f>1-(1/3-2.798713*10^-14*COUNT(K$6:K18)^6+1.341645*10^-11*COUNT(K$6:K18)^5-2.155374*10^-9*COUNT(K$6:K18)^4+1.778984*10^-7*COUNT(K$6:K18)^3-2.154628*10^-6*COUNT(K$6:K18)^2+1.186557*10^-3*COUNT(K$6:K18)-1.380394*10^-3)</f>
        <v>0.6526518223052418</v>
      </c>
      <c r="Q18" s="10">
        <f t="shared" si="6"/>
        <v>0.0012008513205249427</v>
      </c>
      <c r="S18" s="12">
        <v>14</v>
      </c>
      <c r="T18" s="13">
        <v>1040</v>
      </c>
      <c r="U18" s="13">
        <v>5925</v>
      </c>
      <c r="V18" s="14">
        <f t="shared" si="0"/>
        <v>0.274</v>
      </c>
      <c r="W18" s="14">
        <f t="shared" si="1"/>
        <v>0.4</v>
      </c>
      <c r="X18" s="14">
        <f t="shared" si="2"/>
        <v>0.50632</v>
      </c>
      <c r="Y18" s="14">
        <f t="shared" si="7"/>
        <v>0.72728</v>
      </c>
      <c r="Z18" s="14">
        <f t="shared" si="3"/>
        <v>0.0034250000000000005</v>
      </c>
    </row>
    <row r="19" spans="2:26" ht="18">
      <c r="B19" s="83">
        <v>2</v>
      </c>
      <c r="C19" s="83"/>
      <c r="E19" s="34"/>
      <c r="F19" s="35"/>
      <c r="G19" s="36"/>
      <c r="H19" s="37"/>
      <c r="K19" s="6">
        <f t="shared" si="4"/>
        <v>21026</v>
      </c>
      <c r="L19" s="7" t="s">
        <v>18</v>
      </c>
      <c r="M19" s="8">
        <f>(COUNT(K$4:K19)-1/2)^2*100</f>
        <v>24025</v>
      </c>
      <c r="N19" s="9">
        <v>0.6491</v>
      </c>
      <c r="O19" s="10">
        <f t="shared" si="5"/>
        <v>0.0011999999999999789</v>
      </c>
      <c r="P19" s="11">
        <f>1-(1/3-2.798713*10^-14*COUNT(K$6:K19)^6+1.341645*10^-11*COUNT(K$6:K19)^5-2.155374*10^-9*COUNT(K$6:K19)^4+1.778984*10^-7*COUNT(K$6:K19)^3-2.154628*10^-6*COUNT(K$6:K19)^2+1.186557*10^-3*COUNT(K$6:K19)-1.380394*10^-3)</f>
        <v>0.6514452124339487</v>
      </c>
      <c r="Q19" s="10">
        <f t="shared" si="6"/>
        <v>0.0012066098712930629</v>
      </c>
      <c r="S19" s="12">
        <v>15</v>
      </c>
      <c r="T19" s="13">
        <v>1180</v>
      </c>
      <c r="U19" s="13">
        <v>7105</v>
      </c>
      <c r="V19" s="14">
        <f t="shared" si="0"/>
        <v>0.243175</v>
      </c>
      <c r="W19" s="14">
        <f t="shared" si="1"/>
        <v>0.355</v>
      </c>
      <c r="X19" s="14">
        <f t="shared" si="2"/>
        <v>0.449359</v>
      </c>
      <c r="Y19" s="14">
        <f t="shared" si="7"/>
        <v>0.645461</v>
      </c>
      <c r="Z19" s="14">
        <f t="shared" si="3"/>
        <v>0.006850000000000001</v>
      </c>
    </row>
    <row r="20" spans="9:26" ht="13.5">
      <c r="I20" s="15" t="s">
        <v>48</v>
      </c>
      <c r="J20" s="15"/>
      <c r="K20" s="6">
        <f t="shared" si="4"/>
        <v>24026</v>
      </c>
      <c r="L20" s="7" t="s">
        <v>18</v>
      </c>
      <c r="M20" s="8">
        <f>(COUNT(K$4:K20)-1/2)^2*100</f>
        <v>27225</v>
      </c>
      <c r="N20" s="9">
        <v>0.6479</v>
      </c>
      <c r="O20" s="10">
        <f t="shared" si="5"/>
        <v>0.0011999999999999789</v>
      </c>
      <c r="P20" s="11">
        <f>1-(1/3-2.798713*10^-14*COUNT(K$6:K20)^6+1.341645*10^-11*COUNT(K$6:K20)^5-2.155374*10^-9*COUNT(K$6:K20)^4+1.778984*10^-7*COUNT(K$6:K20)^3-2.154628*10^-6*COUNT(K$6:K20)^2+1.186557*10^-3*COUNT(K$6:K20)-1.380394*10^-3)</f>
        <v>0.6502323363496006</v>
      </c>
      <c r="Q20" s="10">
        <f t="shared" si="6"/>
        <v>0.001212876084348058</v>
      </c>
      <c r="S20" s="12">
        <v>16</v>
      </c>
      <c r="T20" s="13">
        <v>1330</v>
      </c>
      <c r="U20" s="13">
        <v>8435</v>
      </c>
      <c r="V20" s="14">
        <f t="shared" si="0"/>
        <v>0.243956</v>
      </c>
      <c r="W20" s="14">
        <f t="shared" si="1"/>
        <v>0.355</v>
      </c>
      <c r="X20" s="14">
        <f t="shared" si="2"/>
        <v>0.449359</v>
      </c>
      <c r="Y20" s="14">
        <f t="shared" si="7"/>
        <v>0.645461</v>
      </c>
      <c r="Z20" s="14">
        <f t="shared" si="3"/>
        <v>0.0068720000000000005</v>
      </c>
    </row>
    <row r="21" spans="5:26" ht="13.5">
      <c r="E21" s="76" t="s">
        <v>49</v>
      </c>
      <c r="F21" s="77"/>
      <c r="G21" s="77"/>
      <c r="H21" s="78"/>
      <c r="K21" s="6">
        <f t="shared" si="4"/>
        <v>27226</v>
      </c>
      <c r="L21" s="7" t="s">
        <v>18</v>
      </c>
      <c r="M21" s="8">
        <f>(COUNT(K$4:K21)-1/2)^2*100</f>
        <v>30625</v>
      </c>
      <c r="N21" s="9">
        <v>0.6466</v>
      </c>
      <c r="O21" s="10">
        <f t="shared" si="5"/>
        <v>0.0013000000000000789</v>
      </c>
      <c r="P21" s="11">
        <f>1-(1/3-2.798713*10^-14*COUNT(K$6:K21)^6+1.341645*10^-11*COUNT(K$6:K21)^5-2.155374*10^-9*COUNT(K$6:K21)^4+1.778984*10^-7*COUNT(K$6:K21)^3-2.154628*10^-6*COUNT(K$6:K21)^2+1.186557*10^-3*COUNT(K$6:K21)-1.380394*10^-3)</f>
        <v>0.6490127175573807</v>
      </c>
      <c r="Q21" s="10">
        <f t="shared" si="6"/>
        <v>0.0012196187922199897</v>
      </c>
      <c r="S21" s="12">
        <v>17</v>
      </c>
      <c r="T21" s="13">
        <v>1490</v>
      </c>
      <c r="U21" s="13">
        <v>9925</v>
      </c>
      <c r="V21" s="14">
        <f t="shared" si="0"/>
        <v>0.244808</v>
      </c>
      <c r="W21" s="14">
        <f t="shared" si="1"/>
        <v>0.355</v>
      </c>
      <c r="X21" s="14">
        <f t="shared" si="2"/>
        <v>0.449359</v>
      </c>
      <c r="Y21" s="14">
        <f t="shared" si="7"/>
        <v>0.645461</v>
      </c>
      <c r="Z21" s="14">
        <f t="shared" si="3"/>
        <v>0.006896</v>
      </c>
    </row>
    <row r="22" spans="2:26" ht="13.5">
      <c r="B22" s="76" t="s">
        <v>21</v>
      </c>
      <c r="C22" s="77"/>
      <c r="D22" s="78"/>
      <c r="E22" s="39" t="s">
        <v>50</v>
      </c>
      <c r="F22" s="39" t="s">
        <v>51</v>
      </c>
      <c r="G22" s="39" t="s">
        <v>52</v>
      </c>
      <c r="H22" s="39" t="s">
        <v>53</v>
      </c>
      <c r="K22" s="6">
        <f t="shared" si="4"/>
        <v>30626</v>
      </c>
      <c r="L22" s="7" t="s">
        <v>18</v>
      </c>
      <c r="M22" s="8">
        <f>(COUNT(K$4:K22)-1/2)^2*100</f>
        <v>34225</v>
      </c>
      <c r="N22" s="9">
        <v>0.6454</v>
      </c>
      <c r="O22" s="10">
        <f t="shared" si="5"/>
        <v>0.0011999999999999789</v>
      </c>
      <c r="P22" s="11">
        <f>1-(1/3-2.798713*10^-14*COUNT(K$6:K22)^6+1.341645*10^-11*COUNT(K$6:K22)^5-2.155374*10^-9*COUNT(K$6:K22)^4+1.778984*10^-7*COUNT(K$6:K22)^3-2.154628*10^-6*COUNT(K$6:K22)^2+1.186557*10^-3*COUNT(K$6:K22)-1.380394*10^-3)</f>
        <v>0.6477859094121545</v>
      </c>
      <c r="Q22" s="10">
        <f t="shared" si="6"/>
        <v>0.0012268081452261326</v>
      </c>
      <c r="S22" s="12">
        <v>18</v>
      </c>
      <c r="T22" s="13">
        <v>1660</v>
      </c>
      <c r="U22" s="13">
        <v>11585</v>
      </c>
      <c r="V22" s="14">
        <f t="shared" si="0"/>
        <v>0.24565999999999996</v>
      </c>
      <c r="W22" s="14">
        <f t="shared" si="1"/>
        <v>0.35677499999999995</v>
      </c>
      <c r="X22" s="14">
        <f t="shared" si="2"/>
        <v>0.449359</v>
      </c>
      <c r="Y22" s="14">
        <f t="shared" si="7"/>
        <v>0.645461</v>
      </c>
      <c r="Z22" s="14">
        <f t="shared" si="3"/>
        <v>0.00692</v>
      </c>
    </row>
    <row r="23" spans="2:26" ht="13.5">
      <c r="B23" s="40">
        <v>0</v>
      </c>
      <c r="C23" s="41" t="s">
        <v>18</v>
      </c>
      <c r="D23" s="42">
        <v>14</v>
      </c>
      <c r="E23" s="43">
        <v>0.8</v>
      </c>
      <c r="F23" s="43">
        <v>0.16</v>
      </c>
      <c r="G23" s="43">
        <v>0.03</v>
      </c>
      <c r="H23" s="43">
        <v>0.01</v>
      </c>
      <c r="K23" s="6">
        <f t="shared" si="4"/>
        <v>34226</v>
      </c>
      <c r="L23" s="7" t="s">
        <v>18</v>
      </c>
      <c r="M23" s="8">
        <f>(COUNT(K$4:K23)-1/2)^2*100</f>
        <v>38025</v>
      </c>
      <c r="N23" s="9">
        <v>0.6441</v>
      </c>
      <c r="O23" s="10">
        <f t="shared" si="5"/>
        <v>0.0012999999999999678</v>
      </c>
      <c r="P23" s="11">
        <f>1-(1/3-2.798713*10^-14*COUNT(K$6:K23)^6+1.341645*10^-11*COUNT(K$6:K23)^5-2.155374*10^-9*COUNT(K$6:K23)^4+1.778984*10^-7*COUNT(K$6:K23)^3-2.154628*10^-6*COUNT(K$6:K23)^2+1.186557*10^-3*COUNT(K$6:K23)-1.380394*10^-3)</f>
        <v>0.6465514938208318</v>
      </c>
      <c r="Q23" s="10">
        <f t="shared" si="6"/>
        <v>0.0012344155913227572</v>
      </c>
      <c r="S23" s="12">
        <v>19</v>
      </c>
      <c r="T23" s="13">
        <v>1840</v>
      </c>
      <c r="U23" s="13">
        <v>13425</v>
      </c>
      <c r="V23" s="14">
        <f t="shared" si="0"/>
        <v>0.24651199999999995</v>
      </c>
      <c r="W23" s="14">
        <f t="shared" si="1"/>
        <v>0.35677499999999995</v>
      </c>
      <c r="X23" s="14">
        <f t="shared" si="2"/>
        <v>0.449359</v>
      </c>
      <c r="Y23" s="14">
        <f t="shared" si="7"/>
        <v>0.645461</v>
      </c>
      <c r="Z23" s="14">
        <f t="shared" si="3"/>
        <v>0.006943999999999999</v>
      </c>
    </row>
    <row r="24" spans="2:26" ht="13.5">
      <c r="B24" s="40">
        <f aca="true" t="shared" si="8" ref="B24:B30">D23+1</f>
        <v>15</v>
      </c>
      <c r="C24" s="41" t="s">
        <v>18</v>
      </c>
      <c r="D24" s="44">
        <f aca="true" t="shared" si="9" ref="D24:D34">B24+25</f>
        <v>40</v>
      </c>
      <c r="E24" s="43">
        <v>0.71</v>
      </c>
      <c r="F24" s="43">
        <v>0.21</v>
      </c>
      <c r="G24" s="43">
        <v>0.06</v>
      </c>
      <c r="H24" s="43">
        <v>0.02</v>
      </c>
      <c r="K24" s="6">
        <f t="shared" si="4"/>
        <v>38026</v>
      </c>
      <c r="L24" s="7" t="s">
        <v>18</v>
      </c>
      <c r="M24" s="8">
        <f>(COUNT(K$4:K24)-1/2)^2*100</f>
        <v>42025</v>
      </c>
      <c r="N24" s="9">
        <v>0.6429</v>
      </c>
      <c r="O24" s="10">
        <f t="shared" si="5"/>
        <v>0.0011999999999999789</v>
      </c>
      <c r="P24" s="11">
        <f>1-(1/3-2.798713*10^-14*COUNT(K$6:K24)^6+1.341645*10^-11*COUNT(K$6:K24)^5-2.155374*10^-9*COUNT(K$6:K24)^4+1.778984*10^-7*COUNT(K$6:K24)^3-2.154628*10^-6*COUNT(K$6:K24)^2+1.186557*10^-3*COUNT(K$6:K24)-1.380394*10^-3)</f>
        <v>0.6453090799648795</v>
      </c>
      <c r="Q24" s="10">
        <f t="shared" si="6"/>
        <v>0.0012424138559522513</v>
      </c>
      <c r="S24" s="12">
        <v>20</v>
      </c>
      <c r="T24" s="13">
        <v>2030</v>
      </c>
      <c r="U24" s="13">
        <v>15455</v>
      </c>
      <c r="V24" s="14">
        <f t="shared" si="0"/>
        <v>0.24651199999999995</v>
      </c>
      <c r="W24" s="14">
        <f t="shared" si="1"/>
        <v>0.35677499999999995</v>
      </c>
      <c r="X24" s="14">
        <f t="shared" si="2"/>
        <v>0.449359</v>
      </c>
      <c r="Y24" s="14">
        <f t="shared" si="7"/>
        <v>0.645461</v>
      </c>
      <c r="Z24" s="14">
        <f t="shared" si="3"/>
        <v>0.006943999999999999</v>
      </c>
    </row>
    <row r="25" spans="2:26" ht="13.5">
      <c r="B25" s="40">
        <f t="shared" si="8"/>
        <v>41</v>
      </c>
      <c r="C25" s="41" t="s">
        <v>18</v>
      </c>
      <c r="D25" s="44">
        <f t="shared" si="9"/>
        <v>66</v>
      </c>
      <c r="E25" s="43">
        <v>0.62</v>
      </c>
      <c r="F25" s="43">
        <v>0.25</v>
      </c>
      <c r="G25" s="43">
        <v>0.1</v>
      </c>
      <c r="H25" s="43">
        <v>0.03</v>
      </c>
      <c r="K25" s="6">
        <f t="shared" si="4"/>
        <v>42026</v>
      </c>
      <c r="L25" s="7" t="s">
        <v>18</v>
      </c>
      <c r="M25" s="8">
        <f>(COUNT(K$4:K25)-1/2)^2*100</f>
        <v>46225</v>
      </c>
      <c r="N25" s="9">
        <v>0.6416</v>
      </c>
      <c r="O25" s="10">
        <f t="shared" si="5"/>
        <v>0.0013000000000000789</v>
      </c>
      <c r="P25" s="11">
        <f>1-(1/3-2.798713*10^-14*COUNT(K$6:K25)^6+1.341645*10^-11*COUNT(K$6:K25)^5-2.155374*10^-9*COUNT(K$6:K25)^4+1.778984*10^-7*COUNT(K$6:K25)^3-2.154628*10^-6*COUNT(K$6:K25)^2+1.186557*10^-3*COUNT(K$6:K25)-1.380394*10^-3)</f>
        <v>0.6440583030429867</v>
      </c>
      <c r="Q25" s="10">
        <f t="shared" si="6"/>
        <v>0.0012507769218927933</v>
      </c>
      <c r="S25" s="12">
        <v>21</v>
      </c>
      <c r="T25" s="13">
        <v>2230</v>
      </c>
      <c r="U25" s="13">
        <v>17685</v>
      </c>
      <c r="V25" s="14">
        <f t="shared" si="0"/>
        <v>0.24736400000000003</v>
      </c>
      <c r="W25" s="14">
        <f t="shared" si="1"/>
        <v>0.35677499999999995</v>
      </c>
      <c r="X25" s="14">
        <f t="shared" si="2"/>
        <v>0.449359</v>
      </c>
      <c r="Y25" s="14">
        <f t="shared" si="7"/>
        <v>0.645461</v>
      </c>
      <c r="Z25" s="14">
        <f t="shared" si="3"/>
        <v>0.006968000000000001</v>
      </c>
    </row>
    <row r="26" spans="2:26" ht="13.5">
      <c r="B26" s="45">
        <f t="shared" si="8"/>
        <v>67</v>
      </c>
      <c r="C26" s="41" t="s">
        <v>18</v>
      </c>
      <c r="D26" s="44">
        <f t="shared" si="9"/>
        <v>92</v>
      </c>
      <c r="E26" s="43">
        <v>0.53</v>
      </c>
      <c r="F26" s="43">
        <v>0.27</v>
      </c>
      <c r="G26" s="43">
        <v>0.13</v>
      </c>
      <c r="H26" s="46">
        <v>0.07</v>
      </c>
      <c r="K26" s="6">
        <f t="shared" si="4"/>
        <v>46226</v>
      </c>
      <c r="L26" s="7" t="s">
        <v>18</v>
      </c>
      <c r="M26" s="8">
        <f>(COUNT(K$4:K26)-1/2)^2*100</f>
        <v>50625</v>
      </c>
      <c r="N26" s="9">
        <v>0.6403</v>
      </c>
      <c r="O26" s="10">
        <f t="shared" si="5"/>
        <v>0.0012999999999999678</v>
      </c>
      <c r="P26" s="11">
        <f>1-(1/3-2.798713*10^-14*COUNT(K$6:K26)^6+1.341645*10^-11*COUNT(K$6:K26)^5-2.155374*10^-9*COUNT(K$6:K26)^4+1.778984*10^-7*COUNT(K$6:K26)^3-2.154628*10^-6*COUNT(K$6:K26)^2+1.186557*10^-3*COUNT(K$6:K26)-1.380394*10^-3)</f>
        <v>0.6427988230338773</v>
      </c>
      <c r="Q26" s="10">
        <f t="shared" si="6"/>
        <v>0.0012594800091094704</v>
      </c>
      <c r="S26" s="12">
        <v>22</v>
      </c>
      <c r="T26" s="13">
        <v>2430</v>
      </c>
      <c r="U26" s="13">
        <v>20115</v>
      </c>
      <c r="V26" s="14">
        <f t="shared" si="0"/>
        <v>0.248287</v>
      </c>
      <c r="W26" s="14">
        <f t="shared" si="1"/>
        <v>0.35677499999999995</v>
      </c>
      <c r="X26" s="14">
        <f t="shared" si="2"/>
        <v>0.449359</v>
      </c>
      <c r="Y26" s="14">
        <f t="shared" si="7"/>
        <v>0.645461</v>
      </c>
      <c r="Z26" s="14">
        <f t="shared" si="3"/>
        <v>0.006994</v>
      </c>
    </row>
    <row r="27" spans="2:26" ht="13.5">
      <c r="B27" s="40">
        <f t="shared" si="8"/>
        <v>93</v>
      </c>
      <c r="C27" s="41" t="s">
        <v>18</v>
      </c>
      <c r="D27" s="44">
        <f t="shared" si="9"/>
        <v>118</v>
      </c>
      <c r="E27" s="43">
        <v>0.46</v>
      </c>
      <c r="F27" s="43">
        <v>0.28</v>
      </c>
      <c r="G27" s="43">
        <v>0.17</v>
      </c>
      <c r="H27" s="43">
        <v>0.09</v>
      </c>
      <c r="K27" s="6">
        <f t="shared" si="4"/>
        <v>50626</v>
      </c>
      <c r="L27" s="7" t="s">
        <v>18</v>
      </c>
      <c r="M27" s="8">
        <f>(COUNT(K$4:K27)-1/2)^2*100</f>
        <v>55225</v>
      </c>
      <c r="N27" s="9">
        <v>0.639</v>
      </c>
      <c r="O27" s="10">
        <f t="shared" si="5"/>
        <v>0.0012999999999999678</v>
      </c>
      <c r="P27" s="11">
        <f>1-(1/3-2.798713*10^-14*COUNT(K$6:K27)^6+1.341645*10^-11*COUNT(K$6:K27)^5-2.155374*10^-9*COUNT(K$6:K27)^4+1.778984*10^-7*COUNT(K$6:K27)^3-2.154628*10^-6*COUNT(K$6:K27)^2+1.186557*10^-3*COUNT(K$6:K27)-1.380394*10^-3)</f>
        <v>0.641530323479277</v>
      </c>
      <c r="Q27" s="10">
        <f t="shared" si="6"/>
        <v>0.0012684995546002886</v>
      </c>
      <c r="S27" s="12">
        <v>23</v>
      </c>
      <c r="T27" s="13">
        <v>2630</v>
      </c>
      <c r="U27" s="13">
        <v>22745</v>
      </c>
      <c r="V27" s="14">
        <f t="shared" si="0"/>
        <v>0.24913899999999997</v>
      </c>
      <c r="W27" s="14">
        <f t="shared" si="1"/>
        <v>0.35677499999999995</v>
      </c>
      <c r="X27" s="14">
        <f t="shared" si="2"/>
        <v>0.449359</v>
      </c>
      <c r="Y27" s="14">
        <f t="shared" si="7"/>
        <v>0.645461</v>
      </c>
      <c r="Z27" s="14">
        <f t="shared" si="3"/>
        <v>0.007018</v>
      </c>
    </row>
    <row r="28" spans="2:26" ht="13.5">
      <c r="B28" s="45">
        <f t="shared" si="8"/>
        <v>119</v>
      </c>
      <c r="C28" s="41" t="s">
        <v>18</v>
      </c>
      <c r="D28" s="44">
        <f t="shared" si="9"/>
        <v>144</v>
      </c>
      <c r="E28" s="43">
        <v>0.39</v>
      </c>
      <c r="F28" s="43">
        <v>0.28</v>
      </c>
      <c r="G28" s="43">
        <v>0.19</v>
      </c>
      <c r="H28" s="46">
        <v>0.14</v>
      </c>
      <c r="K28" s="6">
        <f t="shared" si="4"/>
        <v>55226</v>
      </c>
      <c r="L28" s="7" t="s">
        <v>18</v>
      </c>
      <c r="M28" s="8">
        <f>(COUNT(K$4:K28)-1/2)^2*100</f>
        <v>60025</v>
      </c>
      <c r="N28" s="9">
        <v>0.6377</v>
      </c>
      <c r="O28" s="10">
        <f t="shared" si="5"/>
        <v>0.0012999999999999678</v>
      </c>
      <c r="P28" s="11">
        <f>1-(1/3-2.798713*10^-14*COUNT(K$6:K28)^6+1.341645*10^-11*COUNT(K$6:K28)^5-2.155374*10^-9*COUNT(K$6:K28)^4+1.778984*10^-7*COUNT(K$6:K28)^3-2.154628*10^-6*COUNT(K$6:K28)^2+1.186557*10^-3*COUNT(K$6:K28)-1.380394*10^-3)</f>
        <v>0.6402525102870285</v>
      </c>
      <c r="Q28" s="10">
        <f t="shared" si="6"/>
        <v>0.0012778131922485114</v>
      </c>
      <c r="S28" s="12">
        <v>24</v>
      </c>
      <c r="T28" s="13">
        <v>2830</v>
      </c>
      <c r="U28" s="13">
        <v>25575</v>
      </c>
      <c r="V28" s="14">
        <f t="shared" si="0"/>
        <v>0.24999099999999996</v>
      </c>
      <c r="W28" s="14">
        <f t="shared" si="1"/>
        <v>0.35677499999999995</v>
      </c>
      <c r="X28" s="14">
        <f t="shared" si="2"/>
        <v>0.449359</v>
      </c>
      <c r="Y28" s="14">
        <f t="shared" si="7"/>
        <v>0.645461</v>
      </c>
      <c r="Z28" s="14">
        <f t="shared" si="3"/>
        <v>0.007042</v>
      </c>
    </row>
    <row r="29" spans="2:26" ht="13.5">
      <c r="B29" s="40">
        <f t="shared" si="8"/>
        <v>145</v>
      </c>
      <c r="C29" s="41" t="s">
        <v>18</v>
      </c>
      <c r="D29" s="44">
        <f t="shared" si="9"/>
        <v>170</v>
      </c>
      <c r="E29" s="43">
        <v>0.34</v>
      </c>
      <c r="F29" s="43">
        <v>0.27</v>
      </c>
      <c r="G29" s="43">
        <v>0.22</v>
      </c>
      <c r="H29" s="43">
        <v>0.17</v>
      </c>
      <c r="K29" s="6">
        <f t="shared" si="4"/>
        <v>60026</v>
      </c>
      <c r="L29" s="7" t="s">
        <v>18</v>
      </c>
      <c r="M29" s="8">
        <f>(COUNT(K$4:K29)-1/2)^2*100</f>
        <v>65025</v>
      </c>
      <c r="N29" s="9">
        <v>0.6364</v>
      </c>
      <c r="O29" s="10">
        <f t="shared" si="5"/>
        <v>0.0013000000000000789</v>
      </c>
      <c r="P29" s="11">
        <f>1-(1/3-2.798713*10^-14*COUNT(K$6:K29)^6+1.341645*10^-11*COUNT(K$6:K29)^5-2.155374*10^-9*COUNT(K$6:K29)^4+1.778984*10^-7*COUNT(K$6:K29)^3-2.154628*10^-6*COUNT(K$6:K29)^2+1.186557*10^-3*COUNT(K$6:K29)-1.380394*10^-3)</f>
        <v>0.6389651105543586</v>
      </c>
      <c r="Q29" s="10">
        <f t="shared" si="6"/>
        <v>0.0012873997326698916</v>
      </c>
      <c r="S29" s="12">
        <v>25</v>
      </c>
      <c r="T29" s="13">
        <v>3030</v>
      </c>
      <c r="U29" s="13">
        <v>28605</v>
      </c>
      <c r="V29" s="14">
        <f t="shared" si="0"/>
        <v>0.250914</v>
      </c>
      <c r="W29" s="14">
        <f t="shared" si="1"/>
        <v>0.35677499999999995</v>
      </c>
      <c r="X29" s="14">
        <f t="shared" si="2"/>
        <v>0.449359</v>
      </c>
      <c r="Y29" s="14">
        <f t="shared" si="7"/>
        <v>0.645461</v>
      </c>
      <c r="Z29" s="14">
        <f t="shared" si="3"/>
        <v>0.007068000000000001</v>
      </c>
    </row>
    <row r="30" spans="2:26" ht="13.5">
      <c r="B30" s="40">
        <f t="shared" si="8"/>
        <v>171</v>
      </c>
      <c r="C30" s="41" t="s">
        <v>18</v>
      </c>
      <c r="D30" s="44">
        <f t="shared" si="9"/>
        <v>196</v>
      </c>
      <c r="E30" s="43">
        <v>0.29</v>
      </c>
      <c r="F30" s="43">
        <v>0.26</v>
      </c>
      <c r="G30" s="43">
        <v>0.24</v>
      </c>
      <c r="H30" s="43">
        <v>0.21</v>
      </c>
      <c r="K30" s="6">
        <f t="shared" si="4"/>
        <v>65026</v>
      </c>
      <c r="L30" s="7" t="s">
        <v>18</v>
      </c>
      <c r="M30" s="8">
        <f>(COUNT(K$4:K30)-1/2)^2*100</f>
        <v>70225</v>
      </c>
      <c r="N30" s="9">
        <v>0.635</v>
      </c>
      <c r="O30" s="10">
        <f t="shared" si="5"/>
        <v>0.0013999999999999568</v>
      </c>
      <c r="P30" s="11">
        <f>1-(1/3-2.798713*10^-14*COUNT(K$6:K30)^6+1.341645*10^-11*COUNT(K$6:K30)^5-2.155374*10^-9*COUNT(K$6:K30)^4+1.778984*10^-7*COUNT(K$6:K30)^3-2.154628*10^-6*COUNT(K$6:K30)^2+1.186557*10^-3*COUNT(K$6:K30)-1.380394*10^-3)</f>
        <v>0.6376678714112956</v>
      </c>
      <c r="Q30" s="10">
        <f t="shared" si="6"/>
        <v>0.0012972391430630115</v>
      </c>
      <c r="S30" s="12">
        <v>26</v>
      </c>
      <c r="T30" s="13">
        <v>3230</v>
      </c>
      <c r="U30" s="13">
        <v>31835</v>
      </c>
      <c r="V30" s="14">
        <f t="shared" si="0"/>
        <v>0.251766</v>
      </c>
      <c r="W30" s="14">
        <f t="shared" si="1"/>
        <v>0.35862099999999997</v>
      </c>
      <c r="X30" s="14">
        <f t="shared" si="2"/>
        <v>0.452199</v>
      </c>
      <c r="Y30" s="14">
        <f t="shared" si="7"/>
        <v>0.645461</v>
      </c>
      <c r="Z30" s="14">
        <f t="shared" si="3"/>
        <v>0.007092000000000001</v>
      </c>
    </row>
    <row r="31" spans="2:26" ht="13.5">
      <c r="B31" s="45">
        <v>199</v>
      </c>
      <c r="C31" s="41" t="s">
        <v>18</v>
      </c>
      <c r="D31" s="47">
        <f>B31+23</f>
        <v>222</v>
      </c>
      <c r="E31" s="48">
        <v>0.26</v>
      </c>
      <c r="F31" s="43">
        <v>0.24</v>
      </c>
      <c r="G31" s="43">
        <v>0.21</v>
      </c>
      <c r="H31" s="46">
        <v>0.29</v>
      </c>
      <c r="K31" s="6">
        <f t="shared" si="4"/>
        <v>70226</v>
      </c>
      <c r="L31" s="7" t="s">
        <v>18</v>
      </c>
      <c r="M31" s="8">
        <f>(COUNT(K$4:K31)-1/2)^2*100</f>
        <v>75625</v>
      </c>
      <c r="N31" s="9">
        <v>0.6337</v>
      </c>
      <c r="O31" s="10">
        <f t="shared" si="5"/>
        <v>0.0012999999999999678</v>
      </c>
      <c r="P31" s="11">
        <f>1-(1/3-2.798713*10^-14*COUNT(K$6:K31)^6+1.341645*10^-11*COUNT(K$6:K31)^5-2.155374*10^-9*COUNT(K$6:K31)^4+1.778984*10^-7*COUNT(K$6:K31)^3-2.154628*10^-6*COUNT(K$6:K31)^2+1.186557*10^-3*COUNT(K$6:K31)-1.380394*10^-3)</f>
        <v>0.6363605588842374</v>
      </c>
      <c r="Q31" s="10">
        <f t="shared" si="6"/>
        <v>0.0013073125270581798</v>
      </c>
      <c r="S31" s="12">
        <v>27</v>
      </c>
      <c r="T31" s="13">
        <v>3430</v>
      </c>
      <c r="U31" s="13">
        <v>35265</v>
      </c>
      <c r="V31" s="14">
        <f t="shared" si="0"/>
        <v>0.252689</v>
      </c>
      <c r="W31" s="14">
        <f t="shared" si="1"/>
        <v>0.35862099999999997</v>
      </c>
      <c r="X31" s="14">
        <f t="shared" si="2"/>
        <v>0.452199</v>
      </c>
      <c r="Y31" s="14">
        <f t="shared" si="7"/>
        <v>0.645461</v>
      </c>
      <c r="Z31" s="14">
        <f t="shared" si="3"/>
        <v>0.007118</v>
      </c>
    </row>
    <row r="32" spans="2:26" ht="13.5">
      <c r="B32" s="40">
        <f>D31+1</f>
        <v>223</v>
      </c>
      <c r="C32" s="41" t="s">
        <v>18</v>
      </c>
      <c r="D32" s="44">
        <f t="shared" si="9"/>
        <v>248</v>
      </c>
      <c r="E32" s="49">
        <v>0.24</v>
      </c>
      <c r="F32" s="49">
        <v>0.22</v>
      </c>
      <c r="G32" s="49">
        <v>0.2</v>
      </c>
      <c r="H32" s="49">
        <v>0.34</v>
      </c>
      <c r="K32" s="6">
        <f t="shared" si="4"/>
        <v>75626</v>
      </c>
      <c r="L32" s="7" t="s">
        <v>18</v>
      </c>
      <c r="M32" s="8">
        <f>(COUNT(K$4:K32)-1/2)^2*100</f>
        <v>81225</v>
      </c>
      <c r="N32" s="9">
        <v>0.6324</v>
      </c>
      <c r="O32" s="10">
        <f t="shared" si="5"/>
        <v>0.0013000000000000789</v>
      </c>
      <c r="P32" s="11">
        <f>1-(1/3-2.798713*10^-14*COUNT(K$6:K32)^6+1.341645*10^-11*COUNT(K$6:K32)^5-2.155374*10^-9*COUNT(K$6:K32)^4+1.778984*10^-7*COUNT(K$6:K32)^3-2.154628*10^-6*COUNT(K$6:K32)^2+1.186557*10^-3*COUNT(K$6:K32)-1.380394*10^-3)</f>
        <v>0.6350429567796709</v>
      </c>
      <c r="Q32" s="10">
        <f t="shared" si="6"/>
        <v>0.0013176021045664399</v>
      </c>
      <c r="S32" s="12">
        <v>28</v>
      </c>
      <c r="T32" s="13">
        <v>3630</v>
      </c>
      <c r="U32" s="13">
        <v>38895</v>
      </c>
      <c r="V32" s="14">
        <f t="shared" si="0"/>
        <v>0.25354099999999996</v>
      </c>
      <c r="W32" s="14">
        <f t="shared" si="1"/>
        <v>0.35862099999999997</v>
      </c>
      <c r="X32" s="14">
        <f t="shared" si="2"/>
        <v>0.452199</v>
      </c>
      <c r="Y32" s="14">
        <f t="shared" si="7"/>
        <v>0.645461</v>
      </c>
      <c r="Z32" s="14">
        <f t="shared" si="3"/>
        <v>0.007142</v>
      </c>
    </row>
    <row r="33" spans="2:26" ht="13.5">
      <c r="B33" s="40">
        <f>D32+1</f>
        <v>249</v>
      </c>
      <c r="C33" s="41" t="s">
        <v>18</v>
      </c>
      <c r="D33" s="44">
        <f t="shared" si="9"/>
        <v>274</v>
      </c>
      <c r="E33" s="49">
        <v>0.23</v>
      </c>
      <c r="F33" s="49">
        <v>0.2</v>
      </c>
      <c r="G33" s="49">
        <v>0.18</v>
      </c>
      <c r="H33" s="49">
        <v>0.39</v>
      </c>
      <c r="K33" s="6">
        <f t="shared" si="4"/>
        <v>81226</v>
      </c>
      <c r="L33" s="7" t="s">
        <v>18</v>
      </c>
      <c r="M33" s="8">
        <f>(COUNT(K$4:K33)-1/2)^2*100</f>
        <v>87025</v>
      </c>
      <c r="N33" s="9">
        <v>0.631</v>
      </c>
      <c r="O33" s="10">
        <f t="shared" si="5"/>
        <v>0.0013999999999999568</v>
      </c>
      <c r="P33" s="11">
        <f>1-(1/3-2.798713*10^-14*COUNT(K$6:K33)^6+1.341645*10^-11*COUNT(K$6:K33)^5-2.155374*10^-9*COUNT(K$6:K33)^4+1.778984*10^-7*COUNT(K$6:K33)^3-2.154628*10^-6*COUNT(K$6:K33)^2+1.186557*10^-3*COUNT(K$6:K33)-1.380394*10^-3)</f>
        <v>0.6337148655880409</v>
      </c>
      <c r="Q33" s="10">
        <f t="shared" si="6"/>
        <v>0.0013280911916300209</v>
      </c>
      <c r="S33" s="12">
        <v>29</v>
      </c>
      <c r="T33" s="13">
        <v>3830</v>
      </c>
      <c r="U33" s="13">
        <v>42725</v>
      </c>
      <c r="V33" s="14">
        <f t="shared" si="0"/>
        <v>0.254464</v>
      </c>
      <c r="W33" s="14">
        <f t="shared" si="1"/>
        <v>0.35862099999999997</v>
      </c>
      <c r="X33" s="14">
        <f t="shared" si="2"/>
        <v>0.452199</v>
      </c>
      <c r="Y33" s="14">
        <f t="shared" si="7"/>
        <v>0.645461</v>
      </c>
      <c r="Z33" s="14">
        <f t="shared" si="3"/>
        <v>0.007168000000000001</v>
      </c>
    </row>
    <row r="34" spans="2:26" ht="13.5">
      <c r="B34" s="40">
        <f>D33+1</f>
        <v>275</v>
      </c>
      <c r="C34" s="41" t="s">
        <v>18</v>
      </c>
      <c r="D34" s="44">
        <f t="shared" si="9"/>
        <v>300</v>
      </c>
      <c r="E34" s="49">
        <v>0.2</v>
      </c>
      <c r="F34" s="49">
        <v>0.18</v>
      </c>
      <c r="G34" s="49">
        <v>0.16</v>
      </c>
      <c r="H34" s="49">
        <v>0.46</v>
      </c>
      <c r="K34" s="6">
        <f t="shared" si="4"/>
        <v>87026</v>
      </c>
      <c r="L34" s="7" t="s">
        <v>18</v>
      </c>
      <c r="M34" s="8">
        <f>(COUNT(K$4:K34)-1/2)^2*100</f>
        <v>93025</v>
      </c>
      <c r="N34" s="9">
        <v>0.6296</v>
      </c>
      <c r="O34" s="10">
        <f t="shared" si="5"/>
        <v>0.0013999999999999568</v>
      </c>
      <c r="P34" s="11">
        <f>1-(1/3-2.798713*10^-14*COUNT(K$6:K34)^6+1.341645*10^-11*COUNT(K$6:K34)^5-2.155374*10^-9*COUNT(K$6:K34)^4+1.778984*10^-7*COUNT(K$6:K34)^3-2.154628*10^-6*COUNT(K$6:K34)^2+1.186557*10^-3*COUNT(K$6:K34)-1.380394*10^-3)</f>
        <v>0.6323761014077716</v>
      </c>
      <c r="Q34" s="10">
        <f t="shared" si="6"/>
        <v>0.0013387641802693473</v>
      </c>
      <c r="S34" s="12">
        <v>30</v>
      </c>
      <c r="T34" s="13">
        <v>4030</v>
      </c>
      <c r="U34" s="13">
        <v>46755</v>
      </c>
      <c r="V34" s="14">
        <f t="shared" si="0"/>
        <v>0.255387</v>
      </c>
      <c r="W34" s="14">
        <f t="shared" si="1"/>
        <v>0.35862099999999997</v>
      </c>
      <c r="X34" s="14">
        <f t="shared" si="2"/>
        <v>0.452199</v>
      </c>
      <c r="Y34" s="14">
        <f t="shared" si="7"/>
        <v>0.645461</v>
      </c>
      <c r="Z34" s="14">
        <f t="shared" si="3"/>
        <v>0.007194000000000001</v>
      </c>
    </row>
    <row r="35" spans="2:26" ht="13.5">
      <c r="B35" s="45">
        <f>D34+1</f>
        <v>301</v>
      </c>
      <c r="C35" s="41" t="s">
        <v>18</v>
      </c>
      <c r="D35" s="44">
        <v>800</v>
      </c>
      <c r="E35" s="49">
        <v>0.17</v>
      </c>
      <c r="F35" s="49">
        <v>0.16</v>
      </c>
      <c r="G35" s="49">
        <v>0.14</v>
      </c>
      <c r="H35" s="49">
        <v>0.53</v>
      </c>
      <c r="K35" s="6">
        <f t="shared" si="4"/>
        <v>93026</v>
      </c>
      <c r="L35" s="7" t="s">
        <v>18</v>
      </c>
      <c r="M35" s="8">
        <f>(COUNT(K$4:K35)-1/2)^2*100</f>
        <v>99225</v>
      </c>
      <c r="N35" s="9">
        <v>0.6283</v>
      </c>
      <c r="O35" s="10">
        <f t="shared" si="5"/>
        <v>0.0013000000000000789</v>
      </c>
      <c r="P35" s="11">
        <f>1-(1/3-2.798713*10^-14*COUNT(K$6:K35)^6+1.341645*10^-11*COUNT(K$6:K35)^5-2.155374*10^-9*COUNT(K$6:K35)^4+1.778984*10^-7*COUNT(K$6:K35)^3-2.154628*10^-6*COUNT(K$6:K35)^2+1.186557*10^-3*COUNT(K$6:K35)-1.380394*10^-3)</f>
        <v>0.6310264948894366</v>
      </c>
      <c r="Q35" s="10">
        <f t="shared" si="6"/>
        <v>0.0013496065183349337</v>
      </c>
      <c r="S35" s="12">
        <v>31</v>
      </c>
      <c r="T35" s="13">
        <v>4240</v>
      </c>
      <c r="U35" s="13">
        <v>50995</v>
      </c>
      <c r="V35" s="14">
        <f t="shared" si="0"/>
        <v>0.25631</v>
      </c>
      <c r="W35" s="14">
        <f t="shared" si="1"/>
        <v>0.36046700000000004</v>
      </c>
      <c r="X35" s="14">
        <f t="shared" si="2"/>
        <v>0.452199</v>
      </c>
      <c r="Y35" s="14">
        <f t="shared" si="7"/>
        <v>0.645461</v>
      </c>
      <c r="Z35" s="14">
        <f t="shared" si="3"/>
        <v>0.00722</v>
      </c>
    </row>
    <row r="36" spans="11:26" ht="13.5">
      <c r="K36" s="6">
        <f t="shared" si="4"/>
        <v>99226</v>
      </c>
      <c r="L36" s="7" t="s">
        <v>18</v>
      </c>
      <c r="M36" s="8">
        <f>(COUNT(K$4:K36)-1/2)^2*100</f>
        <v>105625</v>
      </c>
      <c r="N36" s="9">
        <v>0.6269</v>
      </c>
      <c r="O36" s="10">
        <f t="shared" si="5"/>
        <v>0.0013999999999999568</v>
      </c>
      <c r="P36" s="11">
        <f>1-(1/3-2.798713*10^-14*COUNT(K$6:K36)^6+1.341645*10^-11*COUNT(K$6:K36)^5-2.155374*10^-9*COUNT(K$6:K36)^4+1.778984*10^-7*COUNT(K$6:K36)^3-2.154628*10^-6*COUNT(K$6:K36)^2+1.186557*10^-3*COUNT(K$6:K36)-1.380394*10^-3)</f>
        <v>0.6296658902000823</v>
      </c>
      <c r="Q36" s="10">
        <f t="shared" si="6"/>
        <v>0.0013606046893542834</v>
      </c>
      <c r="S36" s="12">
        <v>32</v>
      </c>
      <c r="T36" s="13">
        <v>4450</v>
      </c>
      <c r="U36" s="13">
        <v>55445</v>
      </c>
      <c r="V36" s="14">
        <f t="shared" si="0"/>
        <v>0.25723299999999993</v>
      </c>
      <c r="W36" s="14">
        <f aca="true" t="shared" si="10" ref="W36:W67">(1-VLOOKUP(U36+1000000,$K$4:$O$203,4,TRUE))*VLOOKUP(S36,$B$23:$H$35,4,TRUE)</f>
        <v>0.36046700000000004</v>
      </c>
      <c r="X36" s="14">
        <f aca="true" t="shared" si="11" ref="X36:X67">(1-VLOOKUP(U36+2000000,$K$4:$O$203,4,TRUE))*VLOOKUP(S36,$B$23:$H$35,4,TRUE)</f>
        <v>0.452199</v>
      </c>
      <c r="Y36" s="14">
        <f t="shared" si="7"/>
        <v>0.645461</v>
      </c>
      <c r="Z36" s="14">
        <f t="shared" si="3"/>
        <v>0.007245999999999999</v>
      </c>
    </row>
    <row r="37" spans="2:26" ht="13.5">
      <c r="B37" s="50"/>
      <c r="C37" s="51" t="s">
        <v>54</v>
      </c>
      <c r="D37" s="38"/>
      <c r="E37" s="38"/>
      <c r="F37" s="38"/>
      <c r="G37" s="38"/>
      <c r="H37" s="3"/>
      <c r="K37" s="6">
        <f t="shared" si="4"/>
        <v>105626</v>
      </c>
      <c r="L37" s="7" t="s">
        <v>18</v>
      </c>
      <c r="M37" s="8">
        <f>(COUNT(K$4:K37)-1/2)^2*100</f>
        <v>112225</v>
      </c>
      <c r="N37" s="9">
        <v>0.6255</v>
      </c>
      <c r="O37" s="10">
        <f t="shared" si="5"/>
        <v>0.0014000000000000679</v>
      </c>
      <c r="P37" s="11">
        <f>1-(1/3-2.798713*10^-14*COUNT(K$6:K37)^6+1.341645*10^-11*COUNT(K$6:K37)^5-2.155374*10^-9*COUNT(K$6:K37)^4+1.778984*10^-7*COUNT(K$6:K37)^3-2.154628*10^-6*COUNT(K$6:K37)^2+1.186557*10^-3*COUNT(K$6:K37)-1.380394*10^-3)</f>
        <v>0.6282941440076991</v>
      </c>
      <c r="Q37" s="10">
        <f t="shared" si="6"/>
        <v>0.0013717461923832275</v>
      </c>
      <c r="S37" s="12">
        <v>33</v>
      </c>
      <c r="T37" s="13">
        <v>4660</v>
      </c>
      <c r="U37" s="13">
        <v>60105</v>
      </c>
      <c r="V37" s="14">
        <f t="shared" si="0"/>
        <v>0.258156</v>
      </c>
      <c r="W37" s="14">
        <f t="shared" si="10"/>
        <v>0.36046700000000004</v>
      </c>
      <c r="X37" s="14">
        <f t="shared" si="11"/>
        <v>0.45511</v>
      </c>
      <c r="Y37" s="14">
        <f t="shared" si="7"/>
        <v>0.645461</v>
      </c>
      <c r="Z37" s="14">
        <f t="shared" si="3"/>
        <v>0.007272000000000001</v>
      </c>
    </row>
    <row r="38" spans="2:26" ht="13.5">
      <c r="B38" s="52" t="s">
        <v>55</v>
      </c>
      <c r="C38" s="41"/>
      <c r="D38" s="41"/>
      <c r="E38" s="44"/>
      <c r="F38" s="53">
        <f>$F$39</f>
        <v>0.26666720000000005</v>
      </c>
      <c r="G38" s="53">
        <f>$H$39</f>
        <v>0.01000002</v>
      </c>
      <c r="H38" s="53">
        <f>$G$39</f>
        <v>0.05333344</v>
      </c>
      <c r="K38" s="6">
        <f t="shared" si="4"/>
        <v>112226</v>
      </c>
      <c r="L38" s="7" t="s">
        <v>18</v>
      </c>
      <c r="M38" s="8">
        <f>(COUNT(K$4:K38)-1/2)^2*100</f>
        <v>119025</v>
      </c>
      <c r="N38" s="9">
        <v>0.6241</v>
      </c>
      <c r="O38" s="10">
        <f t="shared" si="5"/>
        <v>0.0013999999999999568</v>
      </c>
      <c r="P38" s="11">
        <f>1-(1/3-2.798713*10^-14*COUNT(K$6:K38)^6+1.341645*10^-11*COUNT(K$6:K38)^5-2.155374*10^-9*COUNT(K$6:K38)^4+1.778984*10^-7*COUNT(K$6:K38)^3-2.154628*10^-6*COUNT(K$6:K38)^2+1.186557*10^-3*COUNT(K$6:K38)-1.380394*10^-3)</f>
        <v>0.626911124485845</v>
      </c>
      <c r="Q38" s="10">
        <f t="shared" si="6"/>
        <v>0.0013830195218541563</v>
      </c>
      <c r="S38" s="12">
        <v>34</v>
      </c>
      <c r="T38" s="13">
        <v>4870</v>
      </c>
      <c r="U38" s="13">
        <v>64975</v>
      </c>
      <c r="V38" s="14">
        <f t="shared" si="0"/>
        <v>0.258156</v>
      </c>
      <c r="W38" s="14">
        <f t="shared" si="10"/>
        <v>0.36046700000000004</v>
      </c>
      <c r="X38" s="14">
        <f t="shared" si="11"/>
        <v>0.45511</v>
      </c>
      <c r="Y38" s="14">
        <f t="shared" si="7"/>
        <v>0.645461</v>
      </c>
      <c r="Z38" s="14">
        <f t="shared" si="3"/>
        <v>0.007272000000000001</v>
      </c>
    </row>
    <row r="39" spans="2:26" ht="13.5">
      <c r="B39" s="54" t="s">
        <v>28</v>
      </c>
      <c r="C39" s="41"/>
      <c r="D39" s="41"/>
      <c r="E39" s="44"/>
      <c r="F39" s="53">
        <f>(1-VLOOKUP(IF($E$6="",$F$3+$F$4,$E$6),K4:O203,4,TRUE))*VLOOKUP(IF($E$7="",$E$3+$E$4,$E$7),B23:H35,4,TRUE)</f>
        <v>0.26666720000000005</v>
      </c>
      <c r="G39" s="53">
        <f>(1-VLOOKUP(IF($E$6="",$F$3+$F$4,$E$6),K4:O203,4,TRUE))*VLOOKUP(IF($E$7="",$E$3+$E$4,$E$7),B23:H35,5,TRUE)</f>
        <v>0.05333344</v>
      </c>
      <c r="H39" s="53">
        <f>(1-VLOOKUP(IF($E$6="",$F$3+$F$4,$E$6),K4:O203,4,TRUE))*VLOOKUP(IF($E$7="",$E$3+$E$4,$E$7),B23:H35,6,TRUE)</f>
        <v>0.01000002</v>
      </c>
      <c r="K39" s="6">
        <f t="shared" si="4"/>
        <v>119026</v>
      </c>
      <c r="L39" s="7" t="s">
        <v>18</v>
      </c>
      <c r="M39" s="8">
        <f>(COUNT(K$4:K39)-1/2)^2*100</f>
        <v>126025</v>
      </c>
      <c r="N39" s="9">
        <v>0.6226</v>
      </c>
      <c r="O39" s="10">
        <f t="shared" si="5"/>
        <v>0.0014999999999999458</v>
      </c>
      <c r="P39" s="11">
        <f>1-(1/3-2.798713*10^-14*COUNT(K$6:K39)^6+1.341645*10^-11*COUNT(K$6:K39)^5-2.155374*10^-9*COUNT(K$6:K39)^4+1.778984*10^-7*COUNT(K$6:K39)^3-2.154628*10^-6*COUNT(K$6:K39)^2+1.186557*10^-3*COUNT(K$6:K39)-1.380394*10^-3)</f>
        <v>0.625516710338421</v>
      </c>
      <c r="Q39" s="10">
        <f t="shared" si="6"/>
        <v>0.001394414147423917</v>
      </c>
      <c r="S39" s="12">
        <v>35</v>
      </c>
      <c r="T39" s="13">
        <v>5080</v>
      </c>
      <c r="U39" s="13">
        <v>70055</v>
      </c>
      <c r="V39" s="14">
        <f t="shared" si="0"/>
        <v>0.25915</v>
      </c>
      <c r="W39" s="14">
        <f t="shared" si="10"/>
        <v>0.36046700000000004</v>
      </c>
      <c r="X39" s="14">
        <f t="shared" si="11"/>
        <v>0.45511</v>
      </c>
      <c r="Y39" s="14">
        <f t="shared" si="7"/>
        <v>0.645461</v>
      </c>
      <c r="Z39" s="14">
        <f t="shared" si="3"/>
        <v>0.0073</v>
      </c>
    </row>
    <row r="40" spans="2:26" ht="13.5">
      <c r="B40" s="52" t="s">
        <v>56</v>
      </c>
      <c r="C40" s="41"/>
      <c r="D40" s="41"/>
      <c r="E40" s="44"/>
      <c r="F40" s="53">
        <f>$G$39</f>
        <v>0.05333344</v>
      </c>
      <c r="G40" s="53">
        <f>$F$39</f>
        <v>0.26666720000000005</v>
      </c>
      <c r="H40" s="53">
        <f>$H$39</f>
        <v>0.01000002</v>
      </c>
      <c r="K40" s="6">
        <f t="shared" si="4"/>
        <v>126026</v>
      </c>
      <c r="L40" s="7" t="s">
        <v>18</v>
      </c>
      <c r="M40" s="8">
        <f>(COUNT(K$4:K40)-1/2)^2*100</f>
        <v>133225</v>
      </c>
      <c r="N40" s="9">
        <v>0.6212</v>
      </c>
      <c r="O40" s="10">
        <f t="shared" si="5"/>
        <v>0.0014000000000000679</v>
      </c>
      <c r="P40" s="11">
        <f>1-(1/3-2.798713*10^-14*COUNT(K$6:K40)^6+1.341645*10^-11*COUNT(K$6:K40)^5-2.155374*10^-9*COUNT(K$6:K40)^4+1.778984*10^-7*COUNT(K$6:K40)^3-2.154628*10^-6*COUNT(K$6:K40)^2+1.186557*10^-3*COUNT(K$6:K40)-1.380394*10^-3)</f>
        <v>0.6241107898445943</v>
      </c>
      <c r="Q40" s="10">
        <f t="shared" si="6"/>
        <v>0.0014059204938267067</v>
      </c>
      <c r="S40" s="12">
        <v>36</v>
      </c>
      <c r="T40" s="13">
        <v>5290</v>
      </c>
      <c r="U40" s="13">
        <v>75345</v>
      </c>
      <c r="V40" s="14">
        <f t="shared" si="0"/>
        <v>0.26007299999999994</v>
      </c>
      <c r="W40" s="14">
        <f t="shared" si="10"/>
        <v>0.36224199999999995</v>
      </c>
      <c r="X40" s="14">
        <f t="shared" si="11"/>
        <v>0.45511</v>
      </c>
      <c r="Y40" s="14">
        <f t="shared" si="7"/>
        <v>0.645461</v>
      </c>
      <c r="Z40" s="14">
        <f t="shared" si="3"/>
        <v>0.007325999999999999</v>
      </c>
    </row>
    <row r="41" spans="2:26" ht="13.5">
      <c r="B41" s="52" t="s">
        <v>57</v>
      </c>
      <c r="C41" s="41"/>
      <c r="D41" s="41"/>
      <c r="E41" s="44"/>
      <c r="F41" s="53">
        <f>$H$39</f>
        <v>0.01000002</v>
      </c>
      <c r="G41" s="53">
        <f>$F$39</f>
        <v>0.26666720000000005</v>
      </c>
      <c r="H41" s="53">
        <f>$G$39</f>
        <v>0.05333344</v>
      </c>
      <c r="K41" s="6">
        <f t="shared" si="4"/>
        <v>133226</v>
      </c>
      <c r="L41" s="7" t="s">
        <v>18</v>
      </c>
      <c r="M41" s="8">
        <f>(COUNT(K$4:K41)-1/2)^2*100</f>
        <v>140625</v>
      </c>
      <c r="N41" s="9">
        <v>0.6198</v>
      </c>
      <c r="O41" s="10">
        <f t="shared" si="5"/>
        <v>0.0013999999999999568</v>
      </c>
      <c r="P41" s="11">
        <f>1-(1/3-2.798713*10^-14*COUNT(K$6:K41)^6+1.341645*10^-11*COUNT(K$6:K41)^5-2.155374*10^-9*COUNT(K$6:K41)^4+1.778984*10^-7*COUNT(K$6:K41)^3-2.154628*10^-6*COUNT(K$6:K41)^2+1.186557*10^-3*COUNT(K$6:K41)-1.380394*10^-3)</f>
        <v>0.6226932599238748</v>
      </c>
      <c r="Q41" s="10">
        <f t="shared" si="6"/>
        <v>0.001417529920719529</v>
      </c>
      <c r="S41" s="12">
        <v>37</v>
      </c>
      <c r="T41" s="13">
        <v>5500</v>
      </c>
      <c r="U41" s="13">
        <v>80845</v>
      </c>
      <c r="V41" s="14">
        <f t="shared" si="0"/>
        <v>0.260996</v>
      </c>
      <c r="W41" s="14">
        <f t="shared" si="10"/>
        <v>0.36224199999999995</v>
      </c>
      <c r="X41" s="14">
        <f t="shared" si="11"/>
        <v>0.45511</v>
      </c>
      <c r="Y41" s="14">
        <f t="shared" si="7"/>
        <v>0.645461</v>
      </c>
      <c r="Z41" s="14">
        <f t="shared" si="3"/>
        <v>0.007352000000000001</v>
      </c>
    </row>
    <row r="42" spans="2:26" ht="13.5">
      <c r="B42" s="52" t="s">
        <v>58</v>
      </c>
      <c r="C42" s="41"/>
      <c r="D42" s="41"/>
      <c r="E42" s="44"/>
      <c r="F42" s="53">
        <f>$H$39</f>
        <v>0.01000002</v>
      </c>
      <c r="G42" s="53">
        <f>$G$39</f>
        <v>0.05333344</v>
      </c>
      <c r="H42" s="53">
        <f>$F$39</f>
        <v>0.26666720000000005</v>
      </c>
      <c r="K42" s="6">
        <f t="shared" si="4"/>
        <v>140626</v>
      </c>
      <c r="L42" s="7" t="s">
        <v>18</v>
      </c>
      <c r="M42" s="8">
        <f>(COUNT(K$4:K42)-1/2)^2*100</f>
        <v>148225</v>
      </c>
      <c r="N42" s="9">
        <v>0.6183</v>
      </c>
      <c r="O42" s="10">
        <f t="shared" si="5"/>
        <v>0.0015000000000000568</v>
      </c>
      <c r="P42" s="11">
        <f>1-(1/3-2.798713*10^-14*COUNT(K$6:K42)^6+1.341645*10^-11*COUNT(K$6:K42)^5-2.155374*10^-9*COUNT(K$6:K42)^4+1.778984*10^-7*COUNT(K$6:K42)^3-2.154628*10^-6*COUNT(K$6:K42)^2+1.186557*10^-3*COUNT(K$6:K42)-1.380394*10^-3)</f>
        <v>0.6212640252213412</v>
      </c>
      <c r="Q42" s="10">
        <f t="shared" si="6"/>
        <v>0.0014292347025336438</v>
      </c>
      <c r="S42" s="12">
        <v>38</v>
      </c>
      <c r="T42" s="13">
        <v>5710</v>
      </c>
      <c r="U42" s="13">
        <v>86555</v>
      </c>
      <c r="V42" s="14">
        <f t="shared" si="0"/>
        <v>0.26199</v>
      </c>
      <c r="W42" s="14">
        <f t="shared" si="10"/>
        <v>0.36224199999999995</v>
      </c>
      <c r="X42" s="14">
        <f t="shared" si="11"/>
        <v>0.45511</v>
      </c>
      <c r="Y42" s="14">
        <f t="shared" si="7"/>
        <v>0.645461</v>
      </c>
      <c r="Z42" s="14">
        <f t="shared" si="3"/>
        <v>0.00738</v>
      </c>
    </row>
    <row r="43" spans="2:26" ht="13.5">
      <c r="B43" s="52" t="s">
        <v>59</v>
      </c>
      <c r="C43" s="41"/>
      <c r="D43" s="41"/>
      <c r="E43" s="44"/>
      <c r="F43" s="53">
        <f>$G$39</f>
        <v>0.05333344</v>
      </c>
      <c r="G43" s="53">
        <f>$H$39</f>
        <v>0.01000002</v>
      </c>
      <c r="H43" s="53">
        <f>$F$39</f>
        <v>0.26666720000000005</v>
      </c>
      <c r="K43" s="6">
        <f t="shared" si="4"/>
        <v>148226</v>
      </c>
      <c r="L43" s="7" t="s">
        <v>18</v>
      </c>
      <c r="M43" s="8">
        <f>(COUNT(K$4:K43)-1/2)^2*100</f>
        <v>156025</v>
      </c>
      <c r="N43" s="9">
        <v>0.6169</v>
      </c>
      <c r="O43" s="10">
        <f t="shared" si="5"/>
        <v>0.0013999999999999568</v>
      </c>
      <c r="P43" s="11">
        <f>1-(1/3-2.798713*10^-14*COUNT(K$6:K43)^6+1.341645*10^-11*COUNT(K$6:K43)^5-2.155374*10^-9*COUNT(K$6:K43)^4+1.778984*10^-7*COUNT(K$6:K43)^3-2.154628*10^-6*COUNT(K$6:K43)^2+1.186557*10^-3*COUNT(K$6:K43)-1.380394*10^-3)</f>
        <v>0.6198229972130178</v>
      </c>
      <c r="Q43" s="10">
        <f t="shared" si="6"/>
        <v>0.0014410280083233529</v>
      </c>
      <c r="S43" s="12">
        <v>39</v>
      </c>
      <c r="T43" s="13">
        <v>5920</v>
      </c>
      <c r="U43" s="13">
        <v>92475</v>
      </c>
      <c r="V43" s="14">
        <f t="shared" si="0"/>
        <v>0.26298399999999994</v>
      </c>
      <c r="W43" s="14">
        <f t="shared" si="10"/>
        <v>0.3640879999999999</v>
      </c>
      <c r="X43" s="14">
        <f t="shared" si="11"/>
        <v>0.45802099999999996</v>
      </c>
      <c r="Y43" s="14">
        <f t="shared" si="7"/>
        <v>0.645461</v>
      </c>
      <c r="Z43" s="14">
        <f t="shared" si="3"/>
        <v>0.007407999999999999</v>
      </c>
    </row>
    <row r="44" spans="2:26" ht="13.5">
      <c r="B44" s="55"/>
      <c r="K44" s="6">
        <f t="shared" si="4"/>
        <v>156026</v>
      </c>
      <c r="L44" s="7" t="s">
        <v>18</v>
      </c>
      <c r="M44" s="8">
        <f>(COUNT(K$4:K44)-1/2)^2*100</f>
        <v>164025</v>
      </c>
      <c r="N44" s="9">
        <v>0.6154</v>
      </c>
      <c r="O44" s="10">
        <f t="shared" si="5"/>
        <v>0.0015000000000000568</v>
      </c>
      <c r="P44" s="11">
        <f>1-(1/3-2.798713*10^-14*COUNT(K$6:K44)^6+1.341645*10^-11*COUNT(K$6:K44)^5-2.155374*10^-9*COUNT(K$6:K44)^4+1.778984*10^-7*COUNT(K$6:K44)^3-2.154628*10^-6*COUNT(K$6:K44)^2+1.186557*10^-3*COUNT(K$6:K44)-1.380394*10^-3)</f>
        <v>0.6183700933314029</v>
      </c>
      <c r="Q44" s="10">
        <f t="shared" si="6"/>
        <v>0.0014529038816148976</v>
      </c>
      <c r="S44" s="12">
        <v>40</v>
      </c>
      <c r="T44" s="13">
        <v>6130</v>
      </c>
      <c r="U44" s="13">
        <v>98605</v>
      </c>
      <c r="V44" s="14">
        <f t="shared" si="0"/>
        <v>0.263907</v>
      </c>
      <c r="W44" s="14">
        <f t="shared" si="10"/>
        <v>0.3640879999999999</v>
      </c>
      <c r="X44" s="14">
        <f t="shared" si="11"/>
        <v>0.45802099999999996</v>
      </c>
      <c r="Y44" s="14">
        <f t="shared" si="7"/>
        <v>0.645461</v>
      </c>
      <c r="Z44" s="14">
        <f t="shared" si="3"/>
        <v>0.0074340000000000005</v>
      </c>
    </row>
    <row r="45" spans="2:26" ht="13.5" customHeight="1">
      <c r="B45" s="52" t="s">
        <v>60</v>
      </c>
      <c r="C45" s="41"/>
      <c r="D45" s="41"/>
      <c r="E45" s="41"/>
      <c r="F45" s="41"/>
      <c r="G45" s="41"/>
      <c r="H45" s="44"/>
      <c r="K45" s="6">
        <f t="shared" si="4"/>
        <v>164026</v>
      </c>
      <c r="L45" s="7" t="s">
        <v>18</v>
      </c>
      <c r="M45" s="8">
        <f>(COUNT(K$4:K45)-1/2)^2*100</f>
        <v>172225</v>
      </c>
      <c r="N45" s="9">
        <v>0.6139</v>
      </c>
      <c r="O45" s="10">
        <f t="shared" si="5"/>
        <v>0.0014999999999999458</v>
      </c>
      <c r="P45" s="11">
        <f>1-(1/3-2.798713*10^-14*COUNT(K$6:K45)^6+1.341645*10^-11*COUNT(K$6:K45)^5-2.155374*10^-9*COUNT(K$6:K45)^4+1.778984*10^-7*COUNT(K$6:K45)^3-2.154628*10^-6*COUNT(K$6:K45)^2+1.186557*10^-3*COUNT(K$6:K45)-1.380394*10^-3)</f>
        <v>0.6169052361111467</v>
      </c>
      <c r="Q45" s="10">
        <f t="shared" si="6"/>
        <v>0.0014648572202562438</v>
      </c>
      <c r="S45" s="12">
        <v>41</v>
      </c>
      <c r="T45" s="13">
        <v>6350</v>
      </c>
      <c r="U45" s="13">
        <v>104955</v>
      </c>
      <c r="V45" s="14">
        <f t="shared" si="0"/>
        <v>0.231322</v>
      </c>
      <c r="W45" s="14">
        <f t="shared" si="10"/>
        <v>0.31793599999999994</v>
      </c>
      <c r="X45" s="14">
        <f t="shared" si="11"/>
        <v>0.399962</v>
      </c>
      <c r="Y45" s="14">
        <f t="shared" si="7"/>
        <v>0.563642</v>
      </c>
      <c r="Z45" s="14">
        <f t="shared" si="3"/>
        <v>0.011193</v>
      </c>
    </row>
    <row r="46" spans="2:26" ht="13.5">
      <c r="B46" s="52" t="s">
        <v>61</v>
      </c>
      <c r="C46" s="41"/>
      <c r="D46" s="41"/>
      <c r="E46" s="41"/>
      <c r="F46" s="41"/>
      <c r="G46" s="41"/>
      <c r="H46" s="44"/>
      <c r="K46" s="6">
        <f t="shared" si="4"/>
        <v>172226</v>
      </c>
      <c r="L46" s="7" t="s">
        <v>18</v>
      </c>
      <c r="M46" s="8">
        <f>(COUNT(K$4:K46)-1/2)^2*100</f>
        <v>180625</v>
      </c>
      <c r="N46" s="9">
        <v>0.6124</v>
      </c>
      <c r="O46" s="10">
        <f t="shared" si="5"/>
        <v>0.0014999999999999458</v>
      </c>
      <c r="P46" s="11">
        <f>1-(1/3-2.798713*10^-14*COUNT(K$6:K46)^6+1.341645*10^-11*COUNT(K$6:K46)^5-2.155374*10^-9*COUNT(K$6:K46)^4+1.778984*10^-7*COUNT(K$6:K46)^3-2.154628*10^-6*COUNT(K$6:K46)^2+1.186557*10^-3*COUNT(K$6:K46)-1.380394*10^-3)</f>
        <v>0.6154283523548807</v>
      </c>
      <c r="Q46" s="10">
        <f t="shared" si="6"/>
        <v>0.0014768837562659787</v>
      </c>
      <c r="S46" s="12">
        <v>42</v>
      </c>
      <c r="T46" s="13">
        <v>6570</v>
      </c>
      <c r="U46" s="13">
        <v>111525</v>
      </c>
      <c r="V46" s="14">
        <f t="shared" si="0"/>
        <v>0.23219000000000004</v>
      </c>
      <c r="W46" s="14">
        <f t="shared" si="10"/>
        <v>0.31793599999999994</v>
      </c>
      <c r="X46" s="14">
        <f t="shared" si="11"/>
        <v>0.399962</v>
      </c>
      <c r="Y46" s="14">
        <f t="shared" si="7"/>
        <v>0.563642</v>
      </c>
      <c r="Z46" s="14">
        <f t="shared" si="3"/>
        <v>0.011235000000000002</v>
      </c>
    </row>
    <row r="47" spans="2:26" ht="13.5">
      <c r="B47" s="52" t="s">
        <v>62</v>
      </c>
      <c r="C47" s="41"/>
      <c r="D47" s="41"/>
      <c r="E47" s="41"/>
      <c r="F47" s="41"/>
      <c r="G47" s="41"/>
      <c r="H47" s="44"/>
      <c r="K47" s="6">
        <f t="shared" si="4"/>
        <v>180626</v>
      </c>
      <c r="L47" s="7" t="s">
        <v>18</v>
      </c>
      <c r="M47" s="8">
        <f>(COUNT(K$4:K47)-1/2)^2*100</f>
        <v>189225</v>
      </c>
      <c r="N47" s="9">
        <v>0.6109</v>
      </c>
      <c r="O47" s="10">
        <f t="shared" si="5"/>
        <v>0.0015000000000000568</v>
      </c>
      <c r="P47" s="11">
        <f>1-(1/3-2.798713*10^-14*COUNT(K$6:K47)^6+1.341645*10^-11*COUNT(K$6:K47)^5-2.155374*10^-9*COUNT(K$6:K47)^4+1.778984*10^-7*COUNT(K$6:K47)^3-2.154628*10^-6*COUNT(K$6:K47)^2+1.186557*10^-3*COUNT(K$6:K47)-1.380394*10^-3)</f>
        <v>0.6139393723191977</v>
      </c>
      <c r="Q47" s="10">
        <f t="shared" si="6"/>
        <v>0.0014889800356829852</v>
      </c>
      <c r="S47" s="12">
        <v>43</v>
      </c>
      <c r="T47" s="13">
        <v>6790</v>
      </c>
      <c r="U47" s="13">
        <v>118315</v>
      </c>
      <c r="V47" s="14">
        <f t="shared" si="0"/>
        <v>0.23305800000000002</v>
      </c>
      <c r="W47" s="14">
        <f t="shared" si="10"/>
        <v>0.31961000000000006</v>
      </c>
      <c r="X47" s="14">
        <f t="shared" si="11"/>
        <v>0.402566</v>
      </c>
      <c r="Y47" s="14">
        <f t="shared" si="7"/>
        <v>0.563642</v>
      </c>
      <c r="Z47" s="14">
        <f t="shared" si="3"/>
        <v>0.011277</v>
      </c>
    </row>
    <row r="48" spans="2:26" ht="13.5">
      <c r="B48" s="52" t="s">
        <v>63</v>
      </c>
      <c r="C48" s="41"/>
      <c r="D48" s="41"/>
      <c r="E48" s="41"/>
      <c r="F48" s="41"/>
      <c r="G48" s="41"/>
      <c r="H48" s="44"/>
      <c r="K48" s="6">
        <f t="shared" si="4"/>
        <v>189226</v>
      </c>
      <c r="L48" s="7" t="s">
        <v>18</v>
      </c>
      <c r="M48" s="8">
        <f>(COUNT(K$4:K48)-1/2)^2*100</f>
        <v>198025</v>
      </c>
      <c r="N48" s="9">
        <v>0.6094</v>
      </c>
      <c r="O48" s="10">
        <f t="shared" si="5"/>
        <v>0.0014999999999999458</v>
      </c>
      <c r="P48" s="11">
        <f>1-(1/3-2.798713*10^-14*COUNT(K$6:K48)^6+1.341645*10^-11*COUNT(K$6:K48)^5-2.155374*10^-9*COUNT(K$6:K48)^4+1.778984*10^-7*COUNT(K$6:K48)^3-2.154628*10^-6*COUNT(K$6:K48)^2+1.186557*10^-3*COUNT(K$6:K48)-1.380394*10^-3)</f>
        <v>0.6124382289207828</v>
      </c>
      <c r="Q48" s="10">
        <f t="shared" si="6"/>
        <v>0.0015011433984148947</v>
      </c>
      <c r="S48" s="12">
        <v>44</v>
      </c>
      <c r="T48" s="13">
        <v>7010</v>
      </c>
      <c r="U48" s="13">
        <v>125325</v>
      </c>
      <c r="V48" s="14">
        <f t="shared" si="0"/>
        <v>0.23398799999999997</v>
      </c>
      <c r="W48" s="14">
        <f t="shared" si="10"/>
        <v>0.31961000000000006</v>
      </c>
      <c r="X48" s="14">
        <f t="shared" si="11"/>
        <v>0.402566</v>
      </c>
      <c r="Y48" s="14">
        <f t="shared" si="7"/>
        <v>0.563642</v>
      </c>
      <c r="Z48" s="14">
        <f t="shared" si="3"/>
        <v>0.011321999999999999</v>
      </c>
    </row>
    <row r="49" spans="11:26" ht="13.5">
      <c r="K49" s="6">
        <f t="shared" si="4"/>
        <v>198026</v>
      </c>
      <c r="L49" s="7" t="s">
        <v>18</v>
      </c>
      <c r="M49" s="8">
        <f>(COUNT(K$4:K49)-1/2)^2*100</f>
        <v>207025</v>
      </c>
      <c r="N49" s="9">
        <v>0.6078</v>
      </c>
      <c r="O49" s="10">
        <f t="shared" si="5"/>
        <v>0.0016000000000000458</v>
      </c>
      <c r="P49" s="11">
        <f>1-(1/3-2.798713*10^-14*COUNT(K$6:K49)^6+1.341645*10^-11*COUNT(K$6:K49)^5-2.155374*10^-9*COUNT(K$6:K49)^4+1.778984*10^-7*COUNT(K$6:K49)^3-2.154628*10^-6*COUNT(K$6:K49)^2+1.186557*10^-3*COUNT(K$6:K49)-1.380394*10^-3)</f>
        <v>0.6109248569626945</v>
      </c>
      <c r="Q49" s="10">
        <f t="shared" si="6"/>
        <v>0.0015133719580883165</v>
      </c>
      <c r="S49" s="12">
        <v>45</v>
      </c>
      <c r="T49" s="13">
        <v>7230</v>
      </c>
      <c r="U49" s="13">
        <v>132555</v>
      </c>
      <c r="V49" s="14">
        <f t="shared" si="0"/>
        <v>0.234856</v>
      </c>
      <c r="W49" s="14">
        <f t="shared" si="10"/>
        <v>0.31961000000000006</v>
      </c>
      <c r="X49" s="14">
        <f t="shared" si="11"/>
        <v>0.402566</v>
      </c>
      <c r="Y49" s="14">
        <f t="shared" si="7"/>
        <v>0.563642</v>
      </c>
      <c r="Z49" s="14">
        <f t="shared" si="3"/>
        <v>0.011364</v>
      </c>
    </row>
    <row r="50" spans="11:26" ht="13.5">
      <c r="K50" s="6">
        <f t="shared" si="4"/>
        <v>207026</v>
      </c>
      <c r="L50" s="7" t="s">
        <v>18</v>
      </c>
      <c r="M50" s="8">
        <f>(COUNT(K$4:K50)-1/2)^2*100</f>
        <v>216225</v>
      </c>
      <c r="N50" s="9">
        <v>0.6063</v>
      </c>
      <c r="O50" s="10">
        <f t="shared" si="5"/>
        <v>0.0015000000000000568</v>
      </c>
      <c r="P50" s="11">
        <f>1-(1/3-2.798713*10^-14*COUNT(K$6:K50)^6+1.341645*10^-11*COUNT(K$6:K50)^5-2.155374*10^-9*COUNT(K$6:K50)^4+1.778984*10^-7*COUNT(K$6:K50)^3-2.154628*10^-6*COUNT(K$6:K50)^2+1.186557*10^-3*COUNT(K$6:K50)-1.380394*10^-3)</f>
        <v>0.6093991923807969</v>
      </c>
      <c r="Q50" s="10">
        <f t="shared" si="6"/>
        <v>0.0015256645818976233</v>
      </c>
      <c r="S50" s="12">
        <v>46</v>
      </c>
      <c r="T50" s="13">
        <v>7450</v>
      </c>
      <c r="U50" s="13">
        <v>140005</v>
      </c>
      <c r="V50" s="14">
        <f t="shared" si="0"/>
        <v>0.235724</v>
      </c>
      <c r="W50" s="14">
        <f t="shared" si="10"/>
        <v>0.321284</v>
      </c>
      <c r="X50" s="14">
        <f t="shared" si="11"/>
        <v>0.402566</v>
      </c>
      <c r="Y50" s="14">
        <f t="shared" si="7"/>
        <v>0.563642</v>
      </c>
      <c r="Z50" s="14">
        <f t="shared" si="3"/>
        <v>0.011406</v>
      </c>
    </row>
    <row r="51" spans="11:26" ht="13.5">
      <c r="K51" s="6">
        <f t="shared" si="4"/>
        <v>216226</v>
      </c>
      <c r="L51" s="7" t="s">
        <v>18</v>
      </c>
      <c r="M51" s="8">
        <f>(COUNT(K$4:K51)-1/2)^2*100</f>
        <v>225625</v>
      </c>
      <c r="N51" s="9">
        <v>0.6047</v>
      </c>
      <c r="O51" s="10">
        <f t="shared" si="5"/>
        <v>0.0015999999999999348</v>
      </c>
      <c r="P51" s="11">
        <f>1-(1/3-2.798713*10^-14*COUNT(K$6:K51)^6+1.341645*10^-11*COUNT(K$6:K51)^5-2.155374*10^-9*COUNT(K$6:K51)^4+1.778984*10^-7*COUNT(K$6:K51)^3-2.154628*10^-6*COUNT(K$6:K51)^2+1.186557*10^-3*COUNT(K$6:K51)-1.380394*10^-3)</f>
        <v>0.6078611715103424</v>
      </c>
      <c r="Q51" s="10">
        <f t="shared" si="6"/>
        <v>0.001538020870454515</v>
      </c>
      <c r="S51" s="12">
        <v>47</v>
      </c>
      <c r="T51" s="13">
        <v>7670</v>
      </c>
      <c r="U51" s="13">
        <v>147675</v>
      </c>
      <c r="V51" s="14">
        <f t="shared" si="0"/>
        <v>0.23665400000000003</v>
      </c>
      <c r="W51" s="14">
        <f t="shared" si="10"/>
        <v>0.321284</v>
      </c>
      <c r="X51" s="14">
        <f t="shared" si="11"/>
        <v>0.40517</v>
      </c>
      <c r="Y51" s="14">
        <f t="shared" si="7"/>
        <v>0.563642</v>
      </c>
      <c r="Z51" s="14">
        <f t="shared" si="3"/>
        <v>0.011451000000000001</v>
      </c>
    </row>
    <row r="52" spans="11:26" ht="13.5">
      <c r="K52" s="6">
        <f t="shared" si="4"/>
        <v>225626</v>
      </c>
      <c r="L52" s="7" t="s">
        <v>18</v>
      </c>
      <c r="M52" s="8">
        <f>(COUNT(K$4:K52)-1/2)^2*100</f>
        <v>235225</v>
      </c>
      <c r="N52" s="9">
        <v>0.6032</v>
      </c>
      <c r="O52" s="10">
        <f t="shared" si="5"/>
        <v>0.0015000000000000568</v>
      </c>
      <c r="P52" s="11">
        <f>1-(1/3-2.798713*10^-14*COUNT(K$6:K52)^6+1.341645*10^-11*COUNT(K$6:K52)^5-2.155374*10^-9*COUNT(K$6:K52)^4+1.778984*10^-7*COUNT(K$6:K52)^3-2.154628*10^-6*COUNT(K$6:K52)^2+1.186557*10^-3*COUNT(K$6:K52)-1.380394*10^-3)</f>
        <v>0.6063107303727062</v>
      </c>
      <c r="Q52" s="10">
        <f t="shared" si="6"/>
        <v>0.0015504411376361382</v>
      </c>
      <c r="S52" s="12">
        <v>48</v>
      </c>
      <c r="T52" s="13">
        <v>7890</v>
      </c>
      <c r="U52" s="13">
        <v>155565</v>
      </c>
      <c r="V52" s="14">
        <f t="shared" si="0"/>
        <v>0.23752199999999998</v>
      </c>
      <c r="W52" s="14">
        <f t="shared" si="10"/>
        <v>0.321284</v>
      </c>
      <c r="X52" s="14">
        <f t="shared" si="11"/>
        <v>0.40517</v>
      </c>
      <c r="Y52" s="14">
        <f t="shared" si="7"/>
        <v>0.563642</v>
      </c>
      <c r="Z52" s="14">
        <f t="shared" si="3"/>
        <v>0.011493</v>
      </c>
    </row>
    <row r="53" spans="11:26" ht="13.5">
      <c r="K53" s="6">
        <f t="shared" si="4"/>
        <v>235226</v>
      </c>
      <c r="L53" s="7" t="s">
        <v>18</v>
      </c>
      <c r="M53" s="8">
        <f>(COUNT(K$4:K53)-1/2)^2*100</f>
        <v>245025</v>
      </c>
      <c r="N53" s="9">
        <v>0.6016</v>
      </c>
      <c r="O53" s="10">
        <f t="shared" si="5"/>
        <v>0.0015999999999999348</v>
      </c>
      <c r="P53" s="11">
        <f>1-(1/3-2.798713*10^-14*COUNT(K$6:K53)^6+1.341645*10^-11*COUNT(K$6:K53)^5-2.155374*10^-9*COUNT(K$6:K53)^4+1.778984*10^-7*COUNT(K$6:K53)^3-2.154628*10^-6*COUNT(K$6:K53)^2+1.186557*10^-3*COUNT(K$6:K53)-1.380394*10^-3)</f>
        <v>0.6047478039822698</v>
      </c>
      <c r="Q53" s="10">
        <f t="shared" si="6"/>
        <v>0.0015629263904364255</v>
      </c>
      <c r="S53" s="12">
        <v>49</v>
      </c>
      <c r="T53" s="13">
        <v>8110</v>
      </c>
      <c r="U53" s="13">
        <v>163675</v>
      </c>
      <c r="V53" s="14">
        <f t="shared" si="0"/>
        <v>0.23845200000000003</v>
      </c>
      <c r="W53" s="14">
        <f t="shared" si="10"/>
        <v>0.32295799999999997</v>
      </c>
      <c r="X53" s="14">
        <f t="shared" si="11"/>
        <v>0.40517</v>
      </c>
      <c r="Y53" s="14">
        <f t="shared" si="7"/>
        <v>0.563642</v>
      </c>
      <c r="Z53" s="14">
        <f t="shared" si="3"/>
        <v>0.011538000000000001</v>
      </c>
    </row>
    <row r="54" spans="11:26" ht="13.5">
      <c r="K54" s="6">
        <f t="shared" si="4"/>
        <v>245026</v>
      </c>
      <c r="L54" s="7" t="s">
        <v>18</v>
      </c>
      <c r="M54" s="8">
        <f>(COUNT(K$4:K54)-1/2)^2*100</f>
        <v>255025</v>
      </c>
      <c r="N54" s="9">
        <v>0.6</v>
      </c>
      <c r="O54" s="10">
        <f t="shared" si="5"/>
        <v>0.0016000000000000458</v>
      </c>
      <c r="P54" s="11">
        <f>1-(1/3-2.798713*10^-14*COUNT(K$6:K54)^6+1.341645*10^-11*COUNT(K$6:K54)^5-2.155374*10^-9*COUNT(K$6:K54)^4+1.778984*10^-7*COUNT(K$6:K54)^3-2.154628*10^-6*COUNT(K$6:K54)^2+1.186557*10^-3*COUNT(K$6:K54)-1.380394*10^-3)</f>
        <v>0.6031723256734564</v>
      </c>
      <c r="Q54" s="10">
        <f t="shared" si="6"/>
        <v>0.0015754783088134383</v>
      </c>
      <c r="S54" s="12">
        <v>50</v>
      </c>
      <c r="T54" s="13">
        <v>8330</v>
      </c>
      <c r="U54" s="13">
        <v>172005</v>
      </c>
      <c r="V54" s="14">
        <f t="shared" si="0"/>
        <v>0.23938199999999998</v>
      </c>
      <c r="W54" s="14">
        <f t="shared" si="10"/>
        <v>0.32295799999999997</v>
      </c>
      <c r="X54" s="14">
        <f t="shared" si="11"/>
        <v>0.40517</v>
      </c>
      <c r="Y54" s="14">
        <f t="shared" si="7"/>
        <v>0.563642</v>
      </c>
      <c r="Z54" s="14">
        <f t="shared" si="3"/>
        <v>0.011583</v>
      </c>
    </row>
    <row r="55" spans="11:26" ht="13.5">
      <c r="K55" s="6">
        <f t="shared" si="4"/>
        <v>255026</v>
      </c>
      <c r="L55" s="7" t="s">
        <v>18</v>
      </c>
      <c r="M55" s="8">
        <f>(COUNT(K$4:K55)-1/2)^2*100</f>
        <v>265225</v>
      </c>
      <c r="N55" s="9">
        <v>0.5984</v>
      </c>
      <c r="O55" s="10">
        <f t="shared" si="5"/>
        <v>0.0015999999999999348</v>
      </c>
      <c r="P55" s="11">
        <f>1-(1/3-2.798713*10^-14*COUNT(K$6:K55)^6+1.341645*10^-11*COUNT(K$6:K55)^5-2.155374*10^-9*COUNT(K$6:K55)^4+1.778984*10^-7*COUNT(K$6:K55)^3-2.154628*10^-6*COUNT(K$6:K55)^2+1.186557*10^-3*COUNT(K$6:K55)-1.380394*10^-3)</f>
        <v>0.6015842264479165</v>
      </c>
      <c r="Q55" s="10">
        <f t="shared" si="6"/>
        <v>0.0015880992255398185</v>
      </c>
      <c r="S55" s="12">
        <v>51</v>
      </c>
      <c r="T55" s="13">
        <v>8560</v>
      </c>
      <c r="U55" s="13">
        <v>180565</v>
      </c>
      <c r="V55" s="14">
        <f t="shared" si="0"/>
        <v>0.24031199999999997</v>
      </c>
      <c r="W55" s="14">
        <f t="shared" si="10"/>
        <v>0.32463200000000003</v>
      </c>
      <c r="X55" s="14">
        <f t="shared" si="11"/>
        <v>0.407836</v>
      </c>
      <c r="Y55" s="14">
        <f t="shared" si="7"/>
        <v>0.563642</v>
      </c>
      <c r="Z55" s="14">
        <f t="shared" si="3"/>
        <v>0.011627999999999998</v>
      </c>
    </row>
    <row r="56" spans="11:26" ht="13.5">
      <c r="K56" s="6">
        <f t="shared" si="4"/>
        <v>265226</v>
      </c>
      <c r="L56" s="7" t="s">
        <v>18</v>
      </c>
      <c r="M56" s="8">
        <f>(COUNT(K$4:K56)-1/2)^2*100</f>
        <v>275625</v>
      </c>
      <c r="N56" s="9">
        <v>0.5968</v>
      </c>
      <c r="O56" s="10">
        <f t="shared" si="5"/>
        <v>0.0016000000000000458</v>
      </c>
      <c r="P56" s="11">
        <f>1-(1/3-2.798713*10^-14*COUNT(K$6:K56)^6+1.341645*10^-11*COUNT(K$6:K56)^5-2.155374*10^-9*COUNT(K$6:K56)^4+1.778984*10^-7*COUNT(K$6:K56)^3-2.154628*10^-6*COUNT(K$6:K56)^2+1.186557*10^-3*COUNT(K$6:K56)-1.380394*10^-3)</f>
        <v>0.5999834343418657</v>
      </c>
      <c r="Q56" s="10">
        <f t="shared" si="6"/>
        <v>0.0016007921060507968</v>
      </c>
      <c r="S56" s="12">
        <v>52</v>
      </c>
      <c r="T56" s="13">
        <v>8790</v>
      </c>
      <c r="U56" s="13">
        <v>189355</v>
      </c>
      <c r="V56" s="14">
        <f t="shared" si="0"/>
        <v>0.24217199999999997</v>
      </c>
      <c r="W56" s="14">
        <f t="shared" si="10"/>
        <v>0.32463200000000003</v>
      </c>
      <c r="X56" s="14">
        <f t="shared" si="11"/>
        <v>0.407836</v>
      </c>
      <c r="Y56" s="14">
        <f t="shared" si="7"/>
        <v>0.563642</v>
      </c>
      <c r="Z56" s="14">
        <f t="shared" si="3"/>
        <v>0.011717999999999998</v>
      </c>
    </row>
    <row r="57" spans="11:26" ht="13.5">
      <c r="K57" s="6">
        <f t="shared" si="4"/>
        <v>275626</v>
      </c>
      <c r="L57" s="7" t="s">
        <v>18</v>
      </c>
      <c r="M57" s="8">
        <f>(COUNT(K$4:K57)-1/2)^2*100</f>
        <v>286225</v>
      </c>
      <c r="N57" s="9">
        <v>0.5951</v>
      </c>
      <c r="O57" s="10">
        <f t="shared" si="5"/>
        <v>0.0017000000000000348</v>
      </c>
      <c r="P57" s="11">
        <f>1-(1/3-2.798713*10^-14*COUNT(K$6:K57)^6+1.341645*10^-11*COUNT(K$6:K57)^5-2.155374*10^-9*COUNT(K$6:K57)^4+1.778984*10^-7*COUNT(K$6:K57)^3-2.154628*10^-6*COUNT(K$6:K57)^2+1.186557*10^-3*COUNT(K$6:K57)-1.380394*10^-3)</f>
        <v>0.5983698738135699</v>
      </c>
      <c r="Q57" s="10">
        <f t="shared" si="6"/>
        <v>0.0016135605282958654</v>
      </c>
      <c r="S57" s="12">
        <v>53</v>
      </c>
      <c r="T57" s="13">
        <v>9020</v>
      </c>
      <c r="U57" s="13">
        <v>198375</v>
      </c>
      <c r="V57" s="14">
        <f t="shared" si="0"/>
        <v>0.243164</v>
      </c>
      <c r="W57" s="14">
        <f t="shared" si="10"/>
        <v>0.32463200000000003</v>
      </c>
      <c r="X57" s="14">
        <f t="shared" si="11"/>
        <v>0.407836</v>
      </c>
      <c r="Y57" s="14">
        <f t="shared" si="7"/>
        <v>0.563642</v>
      </c>
      <c r="Z57" s="14">
        <f t="shared" si="3"/>
        <v>0.011765999999999999</v>
      </c>
    </row>
    <row r="58" spans="11:26" ht="13.5">
      <c r="K58" s="6">
        <f t="shared" si="4"/>
        <v>286226</v>
      </c>
      <c r="L58" s="7" t="s">
        <v>18</v>
      </c>
      <c r="M58" s="8">
        <f>(COUNT(K$4:K58)-1/2)^2*100</f>
        <v>297025</v>
      </c>
      <c r="N58" s="9">
        <v>0.5935</v>
      </c>
      <c r="O58" s="10">
        <f t="shared" si="5"/>
        <v>0.0015999999999999348</v>
      </c>
      <c r="P58" s="11">
        <f>1-(1/3-2.798713*10^-14*COUNT(K$6:K58)^6+1.341645*10^-11*COUNT(K$6:K58)^5-2.155374*10^-9*COUNT(K$6:K58)^4+1.778984*10^-7*COUNT(K$6:K58)^3-2.154628*10^-6*COUNT(K$6:K58)^2+1.186557*10^-3*COUNT(K$6:K58)-1.380394*10^-3)</f>
        <v>0.5967434651509851</v>
      </c>
      <c r="Q58" s="10">
        <f t="shared" si="6"/>
        <v>0.0016264086625847884</v>
      </c>
      <c r="S58" s="12">
        <v>54</v>
      </c>
      <c r="T58" s="13">
        <v>9250</v>
      </c>
      <c r="U58" s="13">
        <v>207625</v>
      </c>
      <c r="V58" s="14">
        <f t="shared" si="0"/>
        <v>0.24409400000000003</v>
      </c>
      <c r="W58" s="14">
        <f t="shared" si="10"/>
        <v>0.326306</v>
      </c>
      <c r="X58" s="14">
        <f t="shared" si="11"/>
        <v>0.410564</v>
      </c>
      <c r="Y58" s="14">
        <f t="shared" si="7"/>
        <v>0.563642</v>
      </c>
      <c r="Z58" s="14">
        <f t="shared" si="3"/>
        <v>0.011811</v>
      </c>
    </row>
    <row r="59" spans="11:26" ht="13.5">
      <c r="K59" s="6">
        <f t="shared" si="4"/>
        <v>297026</v>
      </c>
      <c r="L59" s="7" t="s">
        <v>18</v>
      </c>
      <c r="M59" s="8">
        <f>(COUNT(K$4:K59)-1/2)^2*100</f>
        <v>308025</v>
      </c>
      <c r="N59" s="9">
        <v>0.5918</v>
      </c>
      <c r="O59" s="10">
        <f t="shared" si="5"/>
        <v>0.0017000000000000348</v>
      </c>
      <c r="P59" s="11">
        <f>1-(1/3-2.798713*10^-14*COUNT(K$6:K59)^6+1.341645*10^-11*COUNT(K$6:K59)^5-2.155374*10^-9*COUNT(K$6:K59)^4+1.778984*10^-7*COUNT(K$6:K59)^3-2.154628*10^-6*COUNT(K$6:K59)^2+1.186557*10^-3*COUNT(K$6:K59)-1.380394*10^-3)</f>
        <v>0.5951041238995456</v>
      </c>
      <c r="Q59" s="10">
        <f t="shared" si="6"/>
        <v>0.0016393412514394967</v>
      </c>
      <c r="S59" s="12">
        <v>55</v>
      </c>
      <c r="T59" s="13">
        <v>9480</v>
      </c>
      <c r="U59" s="13">
        <v>217105</v>
      </c>
      <c r="V59" s="14">
        <f t="shared" si="0"/>
        <v>0.245086</v>
      </c>
      <c r="W59" s="14">
        <f t="shared" si="10"/>
        <v>0.326306</v>
      </c>
      <c r="X59" s="14">
        <f t="shared" si="11"/>
        <v>0.410564</v>
      </c>
      <c r="Y59" s="14">
        <f t="shared" si="7"/>
        <v>0.563642</v>
      </c>
      <c r="Z59" s="14">
        <f t="shared" si="3"/>
        <v>0.011859</v>
      </c>
    </row>
    <row r="60" spans="11:26" ht="13.5">
      <c r="K60" s="6">
        <f t="shared" si="4"/>
        <v>308026</v>
      </c>
      <c r="L60" s="7" t="s">
        <v>18</v>
      </c>
      <c r="M60" s="8">
        <f>(COUNT(K$4:K60)-1/2)^2*100</f>
        <v>319225</v>
      </c>
      <c r="N60" s="9">
        <v>0.5902</v>
      </c>
      <c r="O60" s="10">
        <f t="shared" si="5"/>
        <v>0.0016000000000000458</v>
      </c>
      <c r="P60" s="11">
        <f>1-(1/3-2.798713*10^-14*COUNT(K$6:K60)^6+1.341645*10^-11*COUNT(K$6:K60)^5-2.155374*10^-9*COUNT(K$6:K60)^4+1.778984*10^-7*COUNT(K$6:K60)^3-2.154628*10^-6*COUNT(K$6:K60)^2+1.186557*10^-3*COUNT(K$6:K60)-1.380394*10^-3)</f>
        <v>0.593451760310103</v>
      </c>
      <c r="Q60" s="10">
        <f t="shared" si="6"/>
        <v>0.0016523635894425404</v>
      </c>
      <c r="S60" s="12">
        <v>56</v>
      </c>
      <c r="T60" s="13">
        <v>9710</v>
      </c>
      <c r="U60" s="13">
        <v>226815</v>
      </c>
      <c r="V60" s="14">
        <f t="shared" si="0"/>
        <v>0.246016</v>
      </c>
      <c r="W60" s="14">
        <f t="shared" si="10"/>
        <v>0.328042</v>
      </c>
      <c r="X60" s="14">
        <f t="shared" si="11"/>
        <v>0.410564</v>
      </c>
      <c r="Y60" s="14">
        <f t="shared" si="7"/>
        <v>0.563642</v>
      </c>
      <c r="Z60" s="14">
        <f t="shared" si="3"/>
        <v>0.011904000000000001</v>
      </c>
    </row>
    <row r="61" spans="11:26" ht="13.5">
      <c r="K61" s="6">
        <f t="shared" si="4"/>
        <v>319226</v>
      </c>
      <c r="L61" s="7" t="s">
        <v>18</v>
      </c>
      <c r="M61" s="8">
        <f>(COUNT(K$4:K61)-1/2)^2*100</f>
        <v>330625</v>
      </c>
      <c r="N61" s="9">
        <v>0.5885</v>
      </c>
      <c r="O61" s="10">
        <f t="shared" si="5"/>
        <v>0.0016999999999999238</v>
      </c>
      <c r="P61" s="11">
        <f>1-(1/3-2.798713*10^-14*COUNT(K$6:K61)^6+1.341645*10^-11*COUNT(K$6:K61)^5-2.155374*10^-9*COUNT(K$6:K61)^4+1.778984*10^-7*COUNT(K$6:K61)^3-2.154628*10^-6*COUNT(K$6:K61)^2+1.186557*10^-3*COUNT(K$6:K61)-1.380394*10^-3)</f>
        <v>0.5917862788070178</v>
      </c>
      <c r="Q61" s="10">
        <f t="shared" si="6"/>
        <v>0.0016654815030852088</v>
      </c>
      <c r="S61" s="12">
        <v>57</v>
      </c>
      <c r="T61" s="13">
        <v>9940</v>
      </c>
      <c r="U61" s="13">
        <v>236755</v>
      </c>
      <c r="V61" s="14">
        <f t="shared" si="0"/>
        <v>0.24700799999999998</v>
      </c>
      <c r="W61" s="14">
        <f t="shared" si="10"/>
        <v>0.328042</v>
      </c>
      <c r="X61" s="14">
        <f t="shared" si="11"/>
        <v>0.41335400000000005</v>
      </c>
      <c r="Y61" s="14">
        <f t="shared" si="7"/>
        <v>0.563642</v>
      </c>
      <c r="Z61" s="14">
        <f t="shared" si="3"/>
        <v>0.011951999999999999</v>
      </c>
    </row>
    <row r="62" spans="11:26" ht="13.5">
      <c r="K62" s="6">
        <f t="shared" si="4"/>
        <v>330626</v>
      </c>
      <c r="L62" s="7" t="s">
        <v>18</v>
      </c>
      <c r="M62" s="8">
        <f>(COUNT(K$4:K62)-1/2)^2*100</f>
        <v>342225</v>
      </c>
      <c r="N62" s="9">
        <v>0.5868</v>
      </c>
      <c r="O62" s="10">
        <f t="shared" si="5"/>
        <v>0.0017000000000000348</v>
      </c>
      <c r="P62" s="11">
        <f>1-(1/3-2.798713*10^-14*COUNT(K$6:K62)^6+1.341645*10^-11*COUNT(K$6:K62)^5-2.155374*10^-9*COUNT(K$6:K62)^4+1.778984*10^-7*COUNT(K$6:K62)^3-2.154628*10^-6*COUNT(K$6:K62)^2+1.186557*10^-3*COUNT(K$6:K62)-1.380394*10^-3)</f>
        <v>0.5901075774763989</v>
      </c>
      <c r="Q62" s="10">
        <f t="shared" si="6"/>
        <v>0.0016787013306189813</v>
      </c>
      <c r="S62" s="12">
        <v>58</v>
      </c>
      <c r="T62" s="13">
        <v>10170</v>
      </c>
      <c r="U62" s="13">
        <v>246925</v>
      </c>
      <c r="V62" s="14">
        <f t="shared" si="0"/>
        <v>0.248</v>
      </c>
      <c r="W62" s="14">
        <f t="shared" si="10"/>
        <v>0.32984</v>
      </c>
      <c r="X62" s="14">
        <f t="shared" si="11"/>
        <v>0.41335400000000005</v>
      </c>
      <c r="Y62" s="14">
        <f t="shared" si="7"/>
        <v>0.563642</v>
      </c>
      <c r="Z62" s="14">
        <f t="shared" si="3"/>
        <v>0.012</v>
      </c>
    </row>
    <row r="63" spans="11:26" ht="13.5">
      <c r="K63" s="6">
        <f t="shared" si="4"/>
        <v>342226</v>
      </c>
      <c r="L63" s="7" t="s">
        <v>18</v>
      </c>
      <c r="M63" s="8">
        <f>(COUNT(K$4:K63)-1/2)^2*100</f>
        <v>354025</v>
      </c>
      <c r="N63" s="9">
        <v>0.5851</v>
      </c>
      <c r="O63" s="10">
        <f t="shared" si="5"/>
        <v>0.0017000000000000348</v>
      </c>
      <c r="P63" s="11">
        <f>1-(1/3-2.798713*10^-14*COUNT(K$6:K63)^6+1.341645*10^-11*COUNT(K$6:K63)^5-2.155374*10^-9*COUNT(K$6:K63)^4+1.778984*10^-7*COUNT(K$6:K63)^3-2.154628*10^-6*COUNT(K$6:K63)^2+1.186557*10^-3*COUNT(K$6:K63)-1.380394*10^-3)</f>
        <v>0.5884155475744961</v>
      </c>
      <c r="Q63" s="10">
        <f t="shared" si="6"/>
        <v>0.0016920299019027585</v>
      </c>
      <c r="S63" s="12">
        <v>59</v>
      </c>
      <c r="T63" s="13">
        <v>10400</v>
      </c>
      <c r="U63" s="13">
        <v>257325</v>
      </c>
      <c r="V63" s="14">
        <f t="shared" si="0"/>
        <v>0.24899199999999996</v>
      </c>
      <c r="W63" s="14">
        <f t="shared" si="10"/>
        <v>0.32984</v>
      </c>
      <c r="X63" s="14">
        <f t="shared" si="11"/>
        <v>0.41335400000000005</v>
      </c>
      <c r="Y63" s="14">
        <f t="shared" si="7"/>
        <v>0.563642</v>
      </c>
      <c r="Z63" s="14">
        <f t="shared" si="3"/>
        <v>0.012047999999999998</v>
      </c>
    </row>
    <row r="64" spans="11:26" ht="13.5">
      <c r="K64" s="6">
        <f t="shared" si="4"/>
        <v>354026</v>
      </c>
      <c r="L64" s="7" t="s">
        <v>18</v>
      </c>
      <c r="M64" s="8">
        <f>(COUNT(K$4:K64)-1/2)^2*100</f>
        <v>366025</v>
      </c>
      <c r="N64" s="9">
        <v>0.5833</v>
      </c>
      <c r="O64" s="10">
        <f t="shared" si="5"/>
        <v>0.0017999999999999128</v>
      </c>
      <c r="P64" s="11">
        <f>1-(1/3-2.798713*10^-14*COUNT(K$6:K64)^6+1.341645*10^-11*COUNT(K$6:K64)^5-2.155374*10^-9*COUNT(K$6:K64)^4+1.778984*10^-7*COUNT(K$6:K64)^3-2.154628*10^-6*COUNT(K$6:K64)^2+1.186557*10^-3*COUNT(K$6:K64)-1.380394*10^-3)</f>
        <v>0.5867100730562421</v>
      </c>
      <c r="Q64" s="10">
        <f t="shared" si="6"/>
        <v>0.0017054745182539799</v>
      </c>
      <c r="S64" s="12">
        <v>60</v>
      </c>
      <c r="T64" s="13">
        <v>10630</v>
      </c>
      <c r="U64" s="13">
        <v>267955</v>
      </c>
      <c r="V64" s="14">
        <f t="shared" si="0"/>
        <v>0.249984</v>
      </c>
      <c r="W64" s="14">
        <f t="shared" si="10"/>
        <v>0.331576</v>
      </c>
      <c r="X64" s="14">
        <f t="shared" si="11"/>
        <v>0.416144</v>
      </c>
      <c r="Y64" s="14">
        <f t="shared" si="7"/>
        <v>0.563642</v>
      </c>
      <c r="Z64" s="14">
        <f t="shared" si="3"/>
        <v>0.012095999999999999</v>
      </c>
    </row>
    <row r="65" spans="11:26" ht="13.5">
      <c r="K65" s="6">
        <f t="shared" si="4"/>
        <v>366026</v>
      </c>
      <c r="L65" s="7" t="s">
        <v>18</v>
      </c>
      <c r="M65" s="8">
        <f>(COUNT(K$4:K65)-1/2)^2*100</f>
        <v>378225</v>
      </c>
      <c r="N65" s="9">
        <v>0.5816</v>
      </c>
      <c r="O65" s="10">
        <f t="shared" si="5"/>
        <v>0.0017000000000000348</v>
      </c>
      <c r="P65" s="11">
        <f>1-(1/3-2.798713*10^-14*COUNT(K$6:K65)^6+1.341645*10^-11*COUNT(K$6:K65)^5-2.155374*10^-9*COUNT(K$6:K65)^4+1.778984*10^-7*COUNT(K$6:K65)^3-2.154628*10^-6*COUNT(K$6:K65)^2+1.186557*10^-3*COUNT(K$6:K65)-1.380394*10^-3)</f>
        <v>0.5849910301239467</v>
      </c>
      <c r="Q65" s="10">
        <f t="shared" si="6"/>
        <v>0.0017190429322954115</v>
      </c>
      <c r="S65" s="12">
        <v>61</v>
      </c>
      <c r="T65" s="13">
        <v>10870</v>
      </c>
      <c r="U65" s="13">
        <v>278825</v>
      </c>
      <c r="V65" s="14">
        <f t="shared" si="0"/>
        <v>0.25103800000000004</v>
      </c>
      <c r="W65" s="14">
        <f t="shared" si="10"/>
        <v>0.331576</v>
      </c>
      <c r="X65" s="14">
        <f t="shared" si="11"/>
        <v>0.416144</v>
      </c>
      <c r="Y65" s="14">
        <f t="shared" si="7"/>
        <v>0.563642</v>
      </c>
      <c r="Z65" s="14">
        <f t="shared" si="3"/>
        <v>0.012147000000000002</v>
      </c>
    </row>
    <row r="66" spans="11:26" ht="13.5">
      <c r="K66" s="6">
        <f t="shared" si="4"/>
        <v>378226</v>
      </c>
      <c r="L66" s="7" t="s">
        <v>18</v>
      </c>
      <c r="M66" s="8">
        <f>(COUNT(K$4:K66)-1/2)^2*100</f>
        <v>390625</v>
      </c>
      <c r="N66" s="9">
        <v>0.5798</v>
      </c>
      <c r="O66" s="10">
        <f t="shared" si="5"/>
        <v>0.0018000000000000238</v>
      </c>
      <c r="P66" s="11">
        <f>1-(1/3-2.798713*10^-14*COUNT(K$6:K66)^6+1.341645*10^-11*COUNT(K$6:K66)^5-2.155374*10^-9*COUNT(K$6:K66)^4+1.778984*10^-7*COUNT(K$6:K66)^3-2.154628*10^-6*COUNT(K$6:K66)^2+1.186557*10^-3*COUNT(K$6:K66)-1.380394*10^-3)</f>
        <v>0.5832582867961392</v>
      </c>
      <c r="Q66" s="10">
        <f t="shared" si="6"/>
        <v>0.0017327433278074844</v>
      </c>
      <c r="S66" s="12">
        <v>62</v>
      </c>
      <c r="T66" s="13">
        <v>11110</v>
      </c>
      <c r="U66" s="13">
        <v>289935</v>
      </c>
      <c r="V66" s="14">
        <f t="shared" si="0"/>
        <v>0.25203</v>
      </c>
      <c r="W66" s="14">
        <f t="shared" si="10"/>
        <v>0.33331200000000005</v>
      </c>
      <c r="X66" s="14">
        <f t="shared" si="11"/>
        <v>0.416144</v>
      </c>
      <c r="Y66" s="14">
        <f t="shared" si="7"/>
        <v>0.563642</v>
      </c>
      <c r="Z66" s="14">
        <f t="shared" si="3"/>
        <v>0.012195</v>
      </c>
    </row>
    <row r="67" spans="11:26" ht="13.5">
      <c r="K67" s="6">
        <f t="shared" si="4"/>
        <v>390626</v>
      </c>
      <c r="L67" s="7" t="s">
        <v>18</v>
      </c>
      <c r="M67" s="8">
        <f>(COUNT(K$4:K67)-1/2)^2*100</f>
        <v>403225</v>
      </c>
      <c r="N67" s="9">
        <v>0.5781</v>
      </c>
      <c r="O67" s="10">
        <f t="shared" si="5"/>
        <v>0.0017000000000000348</v>
      </c>
      <c r="P67" s="11">
        <f>1-(1/3-2.798713*10^-14*COUNT(K$6:K67)^6+1.341645*10^-11*COUNT(K$6:K67)^5-2.155374*10^-9*COUNT(K$6:K67)^4+1.778984*10^-7*COUNT(K$6:K67)^3-2.154628*10^-6*COUNT(K$6:K67)^2+1.186557*10^-3*COUNT(K$6:K67)-1.380394*10^-3)</f>
        <v>0.5815117024965644</v>
      </c>
      <c r="Q67" s="10">
        <f t="shared" si="6"/>
        <v>0.0017465842995748604</v>
      </c>
      <c r="S67" s="12">
        <v>63</v>
      </c>
      <c r="T67" s="13">
        <v>11350</v>
      </c>
      <c r="U67" s="13">
        <v>301285</v>
      </c>
      <c r="V67" s="14">
        <f t="shared" si="0"/>
        <v>0.253084</v>
      </c>
      <c r="W67" s="14">
        <f t="shared" si="10"/>
        <v>0.33331200000000005</v>
      </c>
      <c r="X67" s="14">
        <f t="shared" si="11"/>
        <v>0.418934</v>
      </c>
      <c r="Y67" s="14">
        <f t="shared" si="7"/>
        <v>0.563642</v>
      </c>
      <c r="Z67" s="14">
        <f t="shared" si="3"/>
        <v>0.012246</v>
      </c>
    </row>
    <row r="68" spans="11:26" ht="13.5">
      <c r="K68" s="6">
        <f t="shared" si="4"/>
        <v>403226</v>
      </c>
      <c r="L68" s="7" t="s">
        <v>18</v>
      </c>
      <c r="M68" s="8">
        <f>(COUNT(K$4:K68)-1/2)^2*100</f>
        <v>416025</v>
      </c>
      <c r="N68" s="9">
        <v>0.5763</v>
      </c>
      <c r="O68" s="10">
        <f t="shared" si="5"/>
        <v>0.0017999999999999128</v>
      </c>
      <c r="P68" s="11">
        <f>1-(1/3-2.798713*10^-14*COUNT(K$6:K68)^6+1.341645*10^-11*COUNT(K$6:K68)^5-2.155374*10^-9*COUNT(K$6:K68)^4+1.778984*10^-7*COUNT(K$6:K68)^3-2.154628*10^-6*COUNT(K$6:K68)^2+1.186557*10^-3*COUNT(K$6:K68)-1.380394*10^-3)</f>
        <v>0.5797511276633269</v>
      </c>
      <c r="Q68" s="10">
        <f t="shared" si="6"/>
        <v>0.0017605748332374382</v>
      </c>
      <c r="S68" s="12">
        <v>64</v>
      </c>
      <c r="T68" s="13">
        <v>11590</v>
      </c>
      <c r="U68" s="13">
        <v>312875</v>
      </c>
      <c r="V68" s="14">
        <f aca="true" t="shared" si="12" ref="V68:V131">(1-VLOOKUP(U68,$K$4:$O$203,4,TRUE))*VLOOKUP(S68,$B$23:$H$35,4,TRUE)</f>
        <v>0.254076</v>
      </c>
      <c r="W68" s="14">
        <f aca="true" t="shared" si="13" ref="W68:W99">(1-VLOOKUP(U68+1000000,$K$4:$O$203,4,TRUE))*VLOOKUP(S68,$B$23:$H$35,4,TRUE)</f>
        <v>0.33510999999999996</v>
      </c>
      <c r="X68" s="14">
        <f aca="true" t="shared" si="14" ref="X68:X99">(1-VLOOKUP(U68+2000000,$K$4:$O$203,4,TRUE))*VLOOKUP(S68,$B$23:$H$35,4,TRUE)</f>
        <v>0.418934</v>
      </c>
      <c r="Y68" s="14">
        <f t="shared" si="7"/>
        <v>0.563642</v>
      </c>
      <c r="Z68" s="14">
        <f aca="true" t="shared" si="15" ref="Z68:Z131">(1-VLOOKUP(U68,$K$4:$O$228,4,TRUE))*VLOOKUP(S68,$B$23:$H$45,7,TRUE)</f>
        <v>0.012294000000000001</v>
      </c>
    </row>
    <row r="69" spans="11:26" ht="13.5">
      <c r="K69" s="6">
        <f aca="true" t="shared" si="16" ref="K69:K132">M68+1</f>
        <v>416026</v>
      </c>
      <c r="L69" s="7" t="s">
        <v>18</v>
      </c>
      <c r="M69" s="8">
        <f>(COUNT(K$4:K69)-1/2)^2*100</f>
        <v>429025</v>
      </c>
      <c r="N69" s="9">
        <v>0.5745</v>
      </c>
      <c r="O69" s="10">
        <f aca="true" t="shared" si="17" ref="O69:O132">N68-N69</f>
        <v>0.0018000000000000238</v>
      </c>
      <c r="P69" s="11">
        <f>1-(1/3-2.798713*10^-14*COUNT(K$6:K69)^6+1.341645*10^-11*COUNT(K$6:K69)^5-2.155374*10^-9*COUNT(K$6:K69)^4+1.778984*10^-7*COUNT(K$6:K69)^3-2.154628*10^-6*COUNT(K$6:K69)^2+1.186557*10^-3*COUNT(K$6:K69)-1.380394*10^-3)</f>
        <v>0.5779764033781882</v>
      </c>
      <c r="Q69" s="10">
        <f aca="true" t="shared" si="18" ref="Q69:Q132">P68-P69</f>
        <v>0.0017747242851386957</v>
      </c>
      <c r="S69" s="12">
        <v>65</v>
      </c>
      <c r="T69" s="13">
        <v>11830</v>
      </c>
      <c r="U69" s="13">
        <v>324705</v>
      </c>
      <c r="V69" s="14">
        <f t="shared" si="12"/>
        <v>0.25512999999999997</v>
      </c>
      <c r="W69" s="14">
        <f t="shared" si="13"/>
        <v>0.33510999999999996</v>
      </c>
      <c r="X69" s="14">
        <f t="shared" si="14"/>
        <v>0.418934</v>
      </c>
      <c r="Y69" s="14">
        <f aca="true" t="shared" si="19" ref="Y69:Y131">(1-VLOOKUP(U69+3600000,$K$4:$O$203,4,TRUE))*VLOOKUP(S69,$B$23:$H$35,4,TRUE)</f>
        <v>0.563642</v>
      </c>
      <c r="Z69" s="14">
        <f t="shared" si="15"/>
        <v>0.012344999999999998</v>
      </c>
    </row>
    <row r="70" spans="11:26" ht="13.5">
      <c r="K70" s="6">
        <f t="shared" si="16"/>
        <v>429026</v>
      </c>
      <c r="L70" s="7" t="s">
        <v>18</v>
      </c>
      <c r="M70" s="8">
        <f>(COUNT(K$4:K70)-1/2)^2*100</f>
        <v>442225</v>
      </c>
      <c r="N70" s="9">
        <v>0.5726</v>
      </c>
      <c r="O70" s="10">
        <f t="shared" si="17"/>
        <v>0.0019000000000000128</v>
      </c>
      <c r="P70" s="11">
        <f>1-(1/3-2.798713*10^-14*COUNT(K$6:K70)^6+1.341645*10^-11*COUNT(K$6:K70)^5-2.155374*10^-9*COUNT(K$6:K70)^4+1.778984*10^-7*COUNT(K$6:K70)^3-2.154628*10^-6*COUNT(K$6:K70)^2+1.186557*10^-3*COUNT(K$6:K70)-1.380394*10^-3)</f>
        <v>0.5761873610160131</v>
      </c>
      <c r="Q70" s="10">
        <f t="shared" si="18"/>
        <v>0.0017890423621751417</v>
      </c>
      <c r="S70" s="12">
        <v>66</v>
      </c>
      <c r="T70" s="13">
        <v>12070</v>
      </c>
      <c r="U70" s="13">
        <v>336775</v>
      </c>
      <c r="V70" s="14">
        <f t="shared" si="12"/>
        <v>0.256184</v>
      </c>
      <c r="W70" s="14">
        <f t="shared" si="13"/>
        <v>0.33697</v>
      </c>
      <c r="X70" s="14">
        <f t="shared" si="14"/>
        <v>0.421786</v>
      </c>
      <c r="Y70" s="14">
        <f t="shared" si="19"/>
        <v>0.563642</v>
      </c>
      <c r="Z70" s="14">
        <f t="shared" si="15"/>
        <v>0.012395999999999999</v>
      </c>
    </row>
    <row r="71" spans="11:26" ht="13.5">
      <c r="K71" s="6">
        <f t="shared" si="16"/>
        <v>442226</v>
      </c>
      <c r="L71" s="7" t="s">
        <v>18</v>
      </c>
      <c r="M71" s="8">
        <f>(COUNT(K$4:K71)-1/2)^2*100</f>
        <v>455625</v>
      </c>
      <c r="N71" s="9">
        <v>0.5708</v>
      </c>
      <c r="O71" s="10">
        <f t="shared" si="17"/>
        <v>0.0018000000000000238</v>
      </c>
      <c r="P71" s="11">
        <f>1-(1/3-2.798713*10^-14*COUNT(K$6:K71)^6+1.341645*10^-11*COUNT(K$6:K71)^5-2.155374*10^-9*COUNT(K$6:K71)^4+1.778984*10^-7*COUNT(K$6:K71)^3-2.154628*10^-6*COUNT(K$6:K71)^2+1.186557*10^-3*COUNT(K$6:K71)-1.380394*10^-3)</f>
        <v>0.5743838219143668</v>
      </c>
      <c r="Q71" s="10">
        <f t="shared" si="18"/>
        <v>0.0018035391016463231</v>
      </c>
      <c r="S71" s="12">
        <v>67</v>
      </c>
      <c r="T71" s="13">
        <v>12310</v>
      </c>
      <c r="U71" s="13">
        <v>349085</v>
      </c>
      <c r="V71" s="14">
        <f t="shared" si="12"/>
        <v>0.21989700000000004</v>
      </c>
      <c r="W71" s="14">
        <f t="shared" si="13"/>
        <v>0.288055</v>
      </c>
      <c r="X71" s="14">
        <f t="shared" si="14"/>
        <v>0.360559</v>
      </c>
      <c r="Y71" s="14">
        <f t="shared" si="19"/>
        <v>0.48182300000000006</v>
      </c>
      <c r="Z71" s="14">
        <f t="shared" si="15"/>
        <v>0.029043000000000006</v>
      </c>
    </row>
    <row r="72" spans="11:26" ht="13.5">
      <c r="K72" s="6">
        <f t="shared" si="16"/>
        <v>455626</v>
      </c>
      <c r="L72" s="7" t="s">
        <v>18</v>
      </c>
      <c r="M72" s="8">
        <f>(COUNT(K$4:K72)-1/2)^2*100</f>
        <v>469225</v>
      </c>
      <c r="N72" s="9">
        <v>0.569</v>
      </c>
      <c r="O72" s="10">
        <f t="shared" si="17"/>
        <v>0.0018000000000000238</v>
      </c>
      <c r="P72" s="11">
        <f>1-(1/3-2.798713*10^-14*COUNT(K$6:K72)^6+1.341645*10^-11*COUNT(K$6:K72)^5-2.155374*10^-9*COUNT(K$6:K72)^4+1.778984*10^-7*COUNT(K$6:K72)^3-2.154628*10^-6*COUNT(K$6:K72)^2+1.186557*10^-3*COUNT(K$6:K72)-1.380394*10^-3)</f>
        <v>0.572565597063264</v>
      </c>
      <c r="Q72" s="10">
        <f t="shared" si="18"/>
        <v>0.0018182248511027232</v>
      </c>
      <c r="S72" s="12">
        <v>68</v>
      </c>
      <c r="T72" s="13">
        <v>12550</v>
      </c>
      <c r="U72" s="13">
        <v>361635</v>
      </c>
      <c r="V72" s="14">
        <f t="shared" si="12"/>
        <v>0.220851</v>
      </c>
      <c r="W72" s="14">
        <f t="shared" si="13"/>
        <v>0.289645</v>
      </c>
      <c r="X72" s="14">
        <f t="shared" si="14"/>
        <v>0.36299700000000007</v>
      </c>
      <c r="Y72" s="14">
        <f t="shared" si="19"/>
        <v>0.48182300000000006</v>
      </c>
      <c r="Z72" s="14">
        <f t="shared" si="15"/>
        <v>0.029169</v>
      </c>
    </row>
    <row r="73" spans="11:26" ht="13.5">
      <c r="K73" s="6">
        <f t="shared" si="16"/>
        <v>469226</v>
      </c>
      <c r="L73" s="7" t="s">
        <v>18</v>
      </c>
      <c r="M73" s="8">
        <f>(COUNT(K$4:K73)-1/2)^2*100</f>
        <v>483025</v>
      </c>
      <c r="N73" s="9">
        <v>0.5671</v>
      </c>
      <c r="O73" s="10">
        <f t="shared" si="17"/>
        <v>0.0018999999999999018</v>
      </c>
      <c r="P73" s="11">
        <f>1-(1/3-2.798713*10^-14*COUNT(K$6:K73)^6+1.341645*10^-11*COUNT(K$6:K73)^5-2.155374*10^-9*COUNT(K$6:K73)^4+1.778984*10^-7*COUNT(K$6:K73)^3-2.154628*10^-6*COUNT(K$6:K73)^2+1.186557*10^-3*COUNT(K$6:K73)-1.380394*10^-3)</f>
        <v>0.5707324868150677</v>
      </c>
      <c r="Q73" s="10">
        <f t="shared" si="18"/>
        <v>0.0018331102481963235</v>
      </c>
      <c r="S73" s="12">
        <v>69</v>
      </c>
      <c r="T73" s="13">
        <v>12790</v>
      </c>
      <c r="U73" s="13">
        <v>374425</v>
      </c>
      <c r="V73" s="14">
        <f t="shared" si="12"/>
        <v>0.221752</v>
      </c>
      <c r="W73" s="14">
        <f t="shared" si="13"/>
        <v>0.289645</v>
      </c>
      <c r="X73" s="14">
        <f t="shared" si="14"/>
        <v>0.36299700000000007</v>
      </c>
      <c r="Y73" s="14">
        <f t="shared" si="19"/>
        <v>0.48182300000000006</v>
      </c>
      <c r="Z73" s="14">
        <f t="shared" si="15"/>
        <v>0.029288</v>
      </c>
    </row>
    <row r="74" spans="11:26" ht="13.5">
      <c r="K74" s="6">
        <f t="shared" si="16"/>
        <v>483026</v>
      </c>
      <c r="L74" s="7" t="s">
        <v>18</v>
      </c>
      <c r="M74" s="8">
        <f>(COUNT(K$4:K74)-1/2)^2*100</f>
        <v>497025</v>
      </c>
      <c r="N74" s="9">
        <v>0.5652</v>
      </c>
      <c r="O74" s="10">
        <f t="shared" si="17"/>
        <v>0.0019000000000000128</v>
      </c>
      <c r="P74" s="11">
        <f>1-(1/3-2.798713*10^-14*COUNT(K$6:K74)^6+1.341645*10^-11*COUNT(K$6:K74)^5-2.155374*10^-9*COUNT(K$6:K74)^4+1.778984*10^-7*COUNT(K$6:K74)^3-2.154628*10^-6*COUNT(K$6:K74)^2+1.186557*10^-3*COUNT(K$6:K74)-1.380394*10^-3)</f>
        <v>0.5688842806145388</v>
      </c>
      <c r="Q74" s="10">
        <f t="shared" si="18"/>
        <v>0.0018482062005289457</v>
      </c>
      <c r="S74" s="12">
        <v>70</v>
      </c>
      <c r="T74" s="13">
        <v>13030</v>
      </c>
      <c r="U74" s="13">
        <v>387455</v>
      </c>
      <c r="V74" s="14">
        <f t="shared" si="12"/>
        <v>0.22270600000000002</v>
      </c>
      <c r="W74" s="14">
        <f t="shared" si="13"/>
        <v>0.291235</v>
      </c>
      <c r="X74" s="14">
        <f t="shared" si="14"/>
        <v>0.365541</v>
      </c>
      <c r="Y74" s="14">
        <f t="shared" si="19"/>
        <v>0.48182300000000006</v>
      </c>
      <c r="Z74" s="14">
        <f t="shared" si="15"/>
        <v>0.029414000000000003</v>
      </c>
    </row>
    <row r="75" spans="11:26" ht="13.5">
      <c r="K75" s="6">
        <f t="shared" si="16"/>
        <v>497026</v>
      </c>
      <c r="L75" s="7" t="s">
        <v>18</v>
      </c>
      <c r="M75" s="8">
        <f>(COUNT(K$4:K75)-1/2)^2*100</f>
        <v>511225</v>
      </c>
      <c r="N75" s="9">
        <v>0.5633</v>
      </c>
      <c r="O75" s="10">
        <f t="shared" si="17"/>
        <v>0.0019000000000000128</v>
      </c>
      <c r="P75" s="11">
        <f>1-(1/3-2.798713*10^-14*COUNT(K$6:K75)^6+1.341645*10^-11*COUNT(K$6:K75)^5-2.155374*10^-9*COUNT(K$6:K75)^4+1.778984*10^-7*COUNT(K$6:K75)^3-2.154628*10^-6*COUNT(K$6:K75)^2+1.186557*10^-3*COUNT(K$6:K75)-1.380394*10^-3)</f>
        <v>0.5670207567490366</v>
      </c>
      <c r="Q75" s="10">
        <f t="shared" si="18"/>
        <v>0.001863523865502148</v>
      </c>
      <c r="S75" s="12">
        <v>71</v>
      </c>
      <c r="T75" s="13">
        <v>13280</v>
      </c>
      <c r="U75" s="13">
        <v>400735</v>
      </c>
      <c r="V75" s="14">
        <f t="shared" si="12"/>
        <v>0.22360700000000003</v>
      </c>
      <c r="W75" s="14">
        <f t="shared" si="13"/>
        <v>0.291235</v>
      </c>
      <c r="X75" s="14">
        <f t="shared" si="14"/>
        <v>0.365541</v>
      </c>
      <c r="Y75" s="14">
        <f t="shared" si="19"/>
        <v>0.48182300000000006</v>
      </c>
      <c r="Z75" s="14">
        <f t="shared" si="15"/>
        <v>0.029533000000000007</v>
      </c>
    </row>
    <row r="76" spans="11:26" ht="13.5">
      <c r="K76" s="6">
        <f t="shared" si="16"/>
        <v>511226</v>
      </c>
      <c r="L76" s="7" t="s">
        <v>18</v>
      </c>
      <c r="M76" s="8">
        <f>(COUNT(K$4:K76)-1/2)^2*100</f>
        <v>525625</v>
      </c>
      <c r="N76" s="9">
        <v>0.5614</v>
      </c>
      <c r="O76" s="10">
        <f t="shared" si="17"/>
        <v>0.0019000000000000128</v>
      </c>
      <c r="P76" s="11">
        <f>1-(1/3-2.798713*10^-14*COUNT(K$6:K76)^6+1.341645*10^-11*COUNT(K$6:K76)^5-2.155374*10^-9*COUNT(K$6:K76)^4+1.778984*10^-7*COUNT(K$6:K76)^3-2.154628*10^-6*COUNT(K$6:K76)^2+1.186557*10^-3*COUNT(K$6:K76)-1.380394*10^-3)</f>
        <v>0.5651416821188706</v>
      </c>
      <c r="Q76" s="10">
        <f t="shared" si="18"/>
        <v>0.001879074630166011</v>
      </c>
      <c r="S76" s="12">
        <v>72</v>
      </c>
      <c r="T76" s="13">
        <v>13530</v>
      </c>
      <c r="U76" s="13">
        <v>414265</v>
      </c>
      <c r="V76" s="14">
        <f t="shared" si="12"/>
        <v>0.22456099999999998</v>
      </c>
      <c r="W76" s="14">
        <f t="shared" si="13"/>
        <v>0.292825</v>
      </c>
      <c r="X76" s="14">
        <f t="shared" si="14"/>
        <v>0.365541</v>
      </c>
      <c r="Y76" s="14">
        <f t="shared" si="19"/>
        <v>0.48182300000000006</v>
      </c>
      <c r="Z76" s="14">
        <f t="shared" si="15"/>
        <v>0.029659</v>
      </c>
    </row>
    <row r="77" spans="11:26" ht="13.5">
      <c r="K77" s="6">
        <f t="shared" si="16"/>
        <v>525626</v>
      </c>
      <c r="L77" s="7" t="s">
        <v>18</v>
      </c>
      <c r="M77" s="8">
        <f>(COUNT(K$4:K77)-1/2)^2*100</f>
        <v>540225</v>
      </c>
      <c r="N77" s="9">
        <v>0.5595</v>
      </c>
      <c r="O77" s="10">
        <f t="shared" si="17"/>
        <v>0.0019000000000000128</v>
      </c>
      <c r="P77" s="11">
        <f>1-(1/3-2.798713*10^-14*COUNT(K$6:K77)^6+1.341645*10^-11*COUNT(K$6:K77)^5-2.155374*10^-9*COUNT(K$6:K77)^4+1.778984*10^-7*COUNT(K$6:K77)^3-2.154628*10^-6*COUNT(K$6:K77)^2+1.186557*10^-3*COUNT(K$6:K77)-1.380394*10^-3)</f>
        <v>0.5632468120278018</v>
      </c>
      <c r="Q77" s="10">
        <f t="shared" si="18"/>
        <v>0.001894870091068812</v>
      </c>
      <c r="S77" s="12">
        <v>73</v>
      </c>
      <c r="T77" s="13">
        <v>13780</v>
      </c>
      <c r="U77" s="13">
        <v>428045</v>
      </c>
      <c r="V77" s="14">
        <f t="shared" si="12"/>
        <v>0.225515</v>
      </c>
      <c r="W77" s="14">
        <f t="shared" si="13"/>
        <v>0.294468</v>
      </c>
      <c r="X77" s="14">
        <f t="shared" si="14"/>
        <v>0.368032</v>
      </c>
      <c r="Y77" s="14">
        <f t="shared" si="19"/>
        <v>0.48182300000000006</v>
      </c>
      <c r="Z77" s="14">
        <f t="shared" si="15"/>
        <v>0.029785000000000002</v>
      </c>
    </row>
    <row r="78" spans="11:26" ht="13.5">
      <c r="K78" s="6">
        <f t="shared" si="16"/>
        <v>540226</v>
      </c>
      <c r="L78" s="7" t="s">
        <v>18</v>
      </c>
      <c r="M78" s="8">
        <f>(COUNT(K$4:K78)-1/2)^2*100</f>
        <v>555025</v>
      </c>
      <c r="N78" s="9">
        <v>0.5575</v>
      </c>
      <c r="O78" s="10">
        <f t="shared" si="17"/>
        <v>0.0020000000000000018</v>
      </c>
      <c r="P78" s="11">
        <f>1-(1/3-2.798713*10^-14*COUNT(K$6:K78)^6+1.341645*10^-11*COUNT(K$6:K78)^5-2.155374*10^-9*COUNT(K$6:K78)^4+1.778984*10^-7*COUNT(K$6:K78)^3-2.154628*10^-6*COUNT(K$6:K78)^2+1.186557*10^-3*COUNT(K$6:K78)-1.380394*10^-3)</f>
        <v>0.5613358899936955</v>
      </c>
      <c r="Q78" s="10">
        <f t="shared" si="18"/>
        <v>0.001910922034106255</v>
      </c>
      <c r="S78" s="12">
        <v>74</v>
      </c>
      <c r="T78" s="13">
        <v>14030</v>
      </c>
      <c r="U78" s="13">
        <v>442075</v>
      </c>
      <c r="V78" s="14">
        <f t="shared" si="12"/>
        <v>0.226522</v>
      </c>
      <c r="W78" s="14">
        <f t="shared" si="13"/>
        <v>0.294468</v>
      </c>
      <c r="X78" s="14">
        <f t="shared" si="14"/>
        <v>0.368032</v>
      </c>
      <c r="Y78" s="14">
        <f t="shared" si="19"/>
        <v>0.48182300000000006</v>
      </c>
      <c r="Z78" s="14">
        <f t="shared" si="15"/>
        <v>0.029918000000000004</v>
      </c>
    </row>
    <row r="79" spans="11:26" ht="13.5">
      <c r="K79" s="6">
        <f t="shared" si="16"/>
        <v>555026</v>
      </c>
      <c r="L79" s="7" t="s">
        <v>18</v>
      </c>
      <c r="M79" s="8">
        <f>(COUNT(K$4:K79)-1/2)^2*100</f>
        <v>570025</v>
      </c>
      <c r="N79" s="9">
        <v>0.5556</v>
      </c>
      <c r="O79" s="10">
        <f t="shared" si="17"/>
        <v>0.0019000000000000128</v>
      </c>
      <c r="P79" s="11">
        <f>1-(1/3-2.798713*10^-14*COUNT(K$6:K79)^6+1.341645*10^-11*COUNT(K$6:K79)^5-2.155374*10^-9*COUNT(K$6:K79)^4+1.778984*10^-7*COUNT(K$6:K79)^3-2.154628*10^-6*COUNT(K$6:K79)^2+1.186557*10^-3*COUNT(K$6:K79)-1.380394*10^-3)</f>
        <v>0.5594086475793254</v>
      </c>
      <c r="Q79" s="10">
        <f t="shared" si="18"/>
        <v>0.001927242414370145</v>
      </c>
      <c r="S79" s="12">
        <v>75</v>
      </c>
      <c r="T79" s="13">
        <v>14280</v>
      </c>
      <c r="U79" s="13">
        <v>456355</v>
      </c>
      <c r="V79" s="14">
        <f t="shared" si="12"/>
        <v>0.22843000000000005</v>
      </c>
      <c r="W79" s="14">
        <f t="shared" si="13"/>
        <v>0.296111</v>
      </c>
      <c r="X79" s="14">
        <f t="shared" si="14"/>
        <v>0.37062900000000004</v>
      </c>
      <c r="Y79" s="14">
        <f t="shared" si="19"/>
        <v>0.48182300000000006</v>
      </c>
      <c r="Z79" s="14">
        <f t="shared" si="15"/>
        <v>0.030170000000000006</v>
      </c>
    </row>
    <row r="80" spans="11:26" ht="13.5">
      <c r="K80" s="6">
        <f t="shared" si="16"/>
        <v>570026</v>
      </c>
      <c r="L80" s="7" t="s">
        <v>18</v>
      </c>
      <c r="M80" s="8">
        <f>(COUNT(K$4:K80)-1/2)^2*100</f>
        <v>585225</v>
      </c>
      <c r="N80" s="9">
        <v>0.5536</v>
      </c>
      <c r="O80" s="10">
        <f t="shared" si="17"/>
        <v>0.0020000000000000018</v>
      </c>
      <c r="P80" s="11">
        <f>1-(1/3-2.798713*10^-14*COUNT(K$6:K80)^6+1.341645*10^-11*COUNT(K$6:K80)^5-2.155374*10^-9*COUNT(K$6:K80)^4+1.778984*10^-7*COUNT(K$6:K80)^3-2.154628*10^-6*COUNT(K$6:K80)^2+1.186557*10^-3*COUNT(K$6:K80)-1.380394*10^-3)</f>
        <v>0.5574648042433269</v>
      </c>
      <c r="Q80" s="10">
        <f t="shared" si="18"/>
        <v>0.0019438433359985074</v>
      </c>
      <c r="S80" s="12">
        <v>76</v>
      </c>
      <c r="T80" s="13">
        <v>14530</v>
      </c>
      <c r="U80" s="13">
        <v>470885</v>
      </c>
      <c r="V80" s="14">
        <f t="shared" si="12"/>
        <v>0.22943699999999997</v>
      </c>
      <c r="W80" s="14">
        <f t="shared" si="13"/>
        <v>0.296111</v>
      </c>
      <c r="X80" s="14">
        <f t="shared" si="14"/>
        <v>0.37062900000000004</v>
      </c>
      <c r="Y80" s="14">
        <f t="shared" si="19"/>
        <v>0.48182300000000006</v>
      </c>
      <c r="Z80" s="14">
        <f t="shared" si="15"/>
        <v>0.030303</v>
      </c>
    </row>
    <row r="81" spans="11:26" ht="13.5">
      <c r="K81" s="6">
        <f t="shared" si="16"/>
        <v>585226</v>
      </c>
      <c r="L81" s="7" t="s">
        <v>18</v>
      </c>
      <c r="M81" s="8">
        <f>(COUNT(K$4:K81)-1/2)^2*100</f>
        <v>600625</v>
      </c>
      <c r="N81" s="9">
        <v>0.5516</v>
      </c>
      <c r="O81" s="10">
        <f t="shared" si="17"/>
        <v>0.0020000000000000018</v>
      </c>
      <c r="P81" s="11">
        <f>1-(1/3-2.798713*10^-14*COUNT(K$6:K81)^6+1.341645*10^-11*COUNT(K$6:K81)^5-2.155374*10^-9*COUNT(K$6:K81)^4+1.778984*10^-7*COUNT(K$6:K81)^3-2.154628*10^-6*COUNT(K$6:K81)^2+1.186557*10^-3*COUNT(K$6:K81)-1.380394*10^-3)</f>
        <v>0.5555040672113027</v>
      </c>
      <c r="Q81" s="10">
        <f t="shared" si="18"/>
        <v>0.0019607370320241513</v>
      </c>
      <c r="S81" s="12">
        <v>77</v>
      </c>
      <c r="T81" s="13">
        <v>14780</v>
      </c>
      <c r="U81" s="13">
        <v>485665</v>
      </c>
      <c r="V81" s="14">
        <f t="shared" si="12"/>
        <v>0.23044399999999998</v>
      </c>
      <c r="W81" s="14">
        <f t="shared" si="13"/>
        <v>0.2977540000000001</v>
      </c>
      <c r="X81" s="14">
        <f t="shared" si="14"/>
        <v>0.373226</v>
      </c>
      <c r="Y81" s="14">
        <f t="shared" si="19"/>
        <v>0.48182300000000006</v>
      </c>
      <c r="Z81" s="14">
        <f t="shared" si="15"/>
        <v>0.030436</v>
      </c>
    </row>
    <row r="82" spans="11:26" ht="13.5">
      <c r="K82" s="6">
        <f t="shared" si="16"/>
        <v>600626</v>
      </c>
      <c r="L82" s="7" t="s">
        <v>18</v>
      </c>
      <c r="M82" s="8">
        <f>(COUNT(K$4:K82)-1/2)^2*100</f>
        <v>616225</v>
      </c>
      <c r="N82" s="56">
        <v>0.5495</v>
      </c>
      <c r="O82" s="10">
        <f t="shared" si="17"/>
        <v>0.0020999999999999908</v>
      </c>
      <c r="P82" s="11">
        <f>1-(1/3-2.798713*10^-14*COUNT(K$6:K82)^6+1.341645*10^-11*COUNT(K$6:K82)^5-2.155374*10^-9*COUNT(K$6:K82)^4+1.778984*10^-7*COUNT(K$6:K82)^3-2.154628*10^-6*COUNT(K$6:K82)^2+1.186557*10^-3*COUNT(K$6:K82)-1.380394*10^-3)</f>
        <v>0.5535261313670783</v>
      </c>
      <c r="Q82" s="10">
        <f t="shared" si="18"/>
        <v>0.0019779358442244543</v>
      </c>
      <c r="S82" s="12">
        <v>78</v>
      </c>
      <c r="T82" s="13">
        <v>15030</v>
      </c>
      <c r="U82" s="13">
        <v>500695</v>
      </c>
      <c r="V82" s="14">
        <f t="shared" si="12"/>
        <v>0.231451</v>
      </c>
      <c r="W82" s="14">
        <f t="shared" si="13"/>
        <v>0.29945</v>
      </c>
      <c r="X82" s="14">
        <f t="shared" si="14"/>
        <v>0.373226</v>
      </c>
      <c r="Y82" s="14">
        <f t="shared" si="19"/>
        <v>0.48182300000000006</v>
      </c>
      <c r="Z82" s="14">
        <f t="shared" si="15"/>
        <v>0.030569000000000002</v>
      </c>
    </row>
    <row r="83" spans="11:26" ht="13.5">
      <c r="K83" s="6">
        <f t="shared" si="16"/>
        <v>616226</v>
      </c>
      <c r="L83" s="7" t="s">
        <v>18</v>
      </c>
      <c r="M83" s="8">
        <f>(COUNT(K$4:K83)-1/2)^2*100</f>
        <v>632025</v>
      </c>
      <c r="N83" s="57">
        <v>0.5475</v>
      </c>
      <c r="O83" s="10">
        <f t="shared" si="17"/>
        <v>0.0020000000000000018</v>
      </c>
      <c r="P83" s="11">
        <f>1-(1/3-2.798713*10^-14*COUNT(K$6:K83)^6+1.341645*10^-11*COUNT(K$6:K83)^5-2.155374*10^-9*COUNT(K$6:K83)^4+1.778984*10^-7*COUNT(K$6:K83)^3-2.154628*10^-6*COUNT(K$6:K83)^2+1.186557*10^-3*COUNT(K$6:K83)-1.380394*10^-3)</f>
        <v>0.551530679164108</v>
      </c>
      <c r="Q83" s="10">
        <f t="shared" si="18"/>
        <v>0.0019954522029702604</v>
      </c>
      <c r="S83" s="12">
        <v>79</v>
      </c>
      <c r="T83" s="13">
        <v>15280</v>
      </c>
      <c r="U83" s="13">
        <v>515975</v>
      </c>
      <c r="V83" s="14">
        <f t="shared" si="12"/>
        <v>0.232458</v>
      </c>
      <c r="W83" s="14">
        <f t="shared" si="13"/>
        <v>0.29945</v>
      </c>
      <c r="X83" s="14">
        <f t="shared" si="14"/>
        <v>0.37587600000000004</v>
      </c>
      <c r="Y83" s="14">
        <f t="shared" si="19"/>
        <v>0.48182300000000006</v>
      </c>
      <c r="Z83" s="14">
        <f t="shared" si="15"/>
        <v>0.030702000000000004</v>
      </c>
    </row>
    <row r="84" spans="11:26" ht="13.5">
      <c r="K84" s="6">
        <f t="shared" si="16"/>
        <v>632026</v>
      </c>
      <c r="L84" s="7" t="s">
        <v>18</v>
      </c>
      <c r="M84" s="8">
        <f>(COUNT(K$4:K84)-1/2)^2*100</f>
        <v>648025</v>
      </c>
      <c r="N84" s="57">
        <v>0.5455</v>
      </c>
      <c r="O84" s="10">
        <f t="shared" si="17"/>
        <v>0.0020000000000000018</v>
      </c>
      <c r="P84" s="11">
        <f>1-(1/3-2.798713*10^-14*COUNT(K$6:K84)^6+1.341645*10^-11*COUNT(K$6:K84)^5-2.155374*10^-9*COUNT(K$6:K84)^4+1.778984*10^-7*COUNT(K$6:K84)^3-2.154628*10^-6*COUNT(K$6:K84)^2+1.186557*10^-3*COUNT(K$6:K84)-1.380394*10^-3)</f>
        <v>0.5495173805570326</v>
      </c>
      <c r="Q84" s="10">
        <f t="shared" si="18"/>
        <v>0.002013298607075442</v>
      </c>
      <c r="S84" s="12">
        <v>80</v>
      </c>
      <c r="T84" s="13">
        <v>15530</v>
      </c>
      <c r="U84" s="13">
        <v>531505</v>
      </c>
      <c r="V84" s="14">
        <f t="shared" si="12"/>
        <v>0.233465</v>
      </c>
      <c r="W84" s="14">
        <f t="shared" si="13"/>
        <v>0.301146</v>
      </c>
      <c r="X84" s="14">
        <f t="shared" si="14"/>
        <v>0.37587600000000004</v>
      </c>
      <c r="Y84" s="14">
        <f t="shared" si="19"/>
        <v>0.48182300000000006</v>
      </c>
      <c r="Z84" s="14">
        <f t="shared" si="15"/>
        <v>0.030835000000000005</v>
      </c>
    </row>
    <row r="85" spans="11:26" ht="13.5">
      <c r="K85" s="6">
        <f t="shared" si="16"/>
        <v>648026</v>
      </c>
      <c r="L85" s="7" t="s">
        <v>18</v>
      </c>
      <c r="M85" s="8">
        <f>(COUNT(K$4:K85)-1/2)^2*100</f>
        <v>664225</v>
      </c>
      <c r="N85" s="57">
        <v>0.5434</v>
      </c>
      <c r="O85" s="10">
        <f t="shared" si="17"/>
        <v>0.0020999999999999908</v>
      </c>
      <c r="P85" s="11">
        <f>1-(1/3-2.798713*10^-14*COUNT(K$6:K85)^6+1.341645*10^-11*COUNT(K$6:K85)^5-2.155374*10^-9*COUNT(K$6:K85)^4+1.778984*10^-7*COUNT(K$6:K85)^3-2.154628*10^-6*COUNT(K$6:K85)^2+1.186557*10^-3*COUNT(K$6:K85)-1.380394*10^-3)</f>
        <v>0.5474858929533867</v>
      </c>
      <c r="Q85" s="10">
        <f t="shared" si="18"/>
        <v>0.0020314876036459095</v>
      </c>
      <c r="S85" s="12">
        <v>81</v>
      </c>
      <c r="T85" s="13">
        <v>15790</v>
      </c>
      <c r="U85" s="13">
        <v>547295</v>
      </c>
      <c r="V85" s="14">
        <f t="shared" si="12"/>
        <v>0.234525</v>
      </c>
      <c r="W85" s="14">
        <f t="shared" si="13"/>
        <v>0.301146</v>
      </c>
      <c r="X85" s="14">
        <f t="shared" si="14"/>
        <v>0.378579</v>
      </c>
      <c r="Y85" s="14">
        <f t="shared" si="19"/>
        <v>0.48182300000000006</v>
      </c>
      <c r="Z85" s="14">
        <f t="shared" si="15"/>
        <v>0.030975000000000003</v>
      </c>
    </row>
    <row r="86" spans="11:26" ht="13.5">
      <c r="K86" s="6">
        <f t="shared" si="16"/>
        <v>664226</v>
      </c>
      <c r="L86" s="7" t="s">
        <v>18</v>
      </c>
      <c r="M86" s="8">
        <f>(COUNT(K$4:K86)-1/2)^2*100</f>
        <v>680625</v>
      </c>
      <c r="N86" s="9">
        <v>0.5413</v>
      </c>
      <c r="O86" s="10">
        <f t="shared" si="17"/>
        <v>0.0020999999999999908</v>
      </c>
      <c r="P86" s="11">
        <f>1-(1/3-2.798713*10^-14*COUNT(K$6:K86)^6+1.341645*10^-11*COUNT(K$6:K86)^5-2.155374*10^-9*COUNT(K$6:K86)^4+1.778984*10^-7*COUNT(K$6:K86)^3-2.154628*10^-6*COUNT(K$6:K86)^2+1.186557*10^-3*COUNT(K$6:K86)-1.380394*10^-3)</f>
        <v>0.5454358611854577</v>
      </c>
      <c r="Q86" s="10">
        <f t="shared" si="18"/>
        <v>0.0020500317679289504</v>
      </c>
      <c r="S86" s="12">
        <v>82</v>
      </c>
      <c r="T86" s="13">
        <v>16050</v>
      </c>
      <c r="U86" s="13">
        <v>563345</v>
      </c>
      <c r="V86" s="14">
        <f t="shared" si="12"/>
        <v>0.23553200000000002</v>
      </c>
      <c r="W86" s="14">
        <f t="shared" si="13"/>
        <v>0.302842</v>
      </c>
      <c r="X86" s="14">
        <f t="shared" si="14"/>
        <v>0.378579</v>
      </c>
      <c r="Y86" s="14">
        <f t="shared" si="19"/>
        <v>0.48182300000000006</v>
      </c>
      <c r="Z86" s="14">
        <f t="shared" si="15"/>
        <v>0.031108000000000004</v>
      </c>
    </row>
    <row r="87" spans="11:26" ht="13.5">
      <c r="K87" s="6">
        <f t="shared" si="16"/>
        <v>680626</v>
      </c>
      <c r="L87" s="7" t="s">
        <v>18</v>
      </c>
      <c r="M87" s="8">
        <f>(COUNT(K$4:K87)-1/2)^2*100</f>
        <v>697225</v>
      </c>
      <c r="N87" s="9">
        <v>0.5392</v>
      </c>
      <c r="O87" s="10">
        <f t="shared" si="17"/>
        <v>0.0020999999999999908</v>
      </c>
      <c r="P87" s="11">
        <f>1-(1/3-2.798713*10^-14*COUNT(K$6:K87)^6+1.341645*10^-11*COUNT(K$6:K87)^5-2.155374*10^-9*COUNT(K$6:K87)^4+1.778984*10^-7*COUNT(K$6:K87)^3-2.154628*10^-6*COUNT(K$6:K87)^2+1.186557*10^-3*COUNT(K$6:K87)-1.380394*10^-3)</f>
        <v>0.543366917502295</v>
      </c>
      <c r="Q87" s="10">
        <f t="shared" si="18"/>
        <v>0.002068943683162683</v>
      </c>
      <c r="S87" s="12">
        <v>83</v>
      </c>
      <c r="T87" s="13">
        <v>16310</v>
      </c>
      <c r="U87" s="13">
        <v>579655</v>
      </c>
      <c r="V87" s="14">
        <f t="shared" si="12"/>
        <v>0.23659200000000002</v>
      </c>
      <c r="W87" s="14">
        <f t="shared" si="13"/>
        <v>0.304591</v>
      </c>
      <c r="X87" s="14">
        <f t="shared" si="14"/>
        <v>0.38128200000000007</v>
      </c>
      <c r="Y87" s="14">
        <f t="shared" si="19"/>
        <v>0.48182300000000006</v>
      </c>
      <c r="Z87" s="14">
        <f t="shared" si="15"/>
        <v>0.031248000000000005</v>
      </c>
    </row>
    <row r="88" spans="11:26" ht="13.5">
      <c r="K88" s="6">
        <f t="shared" si="16"/>
        <v>697226</v>
      </c>
      <c r="L88" s="7" t="s">
        <v>18</v>
      </c>
      <c r="M88" s="8">
        <f>(COUNT(K$4:K88)-1/2)^2*100</f>
        <v>714025</v>
      </c>
      <c r="N88" s="57">
        <v>0.537</v>
      </c>
      <c r="O88" s="10">
        <f t="shared" si="17"/>
        <v>0.0021999999999999797</v>
      </c>
      <c r="P88" s="11">
        <f>1-(1/3-2.798713*10^-14*COUNT(K$6:K88)^6+1.341645*10^-11*COUNT(K$6:K88)^5-2.155374*10^-9*COUNT(K$6:K88)^4+1.778984*10^-7*COUNT(K$6:K88)^3-2.154628*10^-6*COUNT(K$6:K88)^2+1.186557*10^-3*COUNT(K$6:K88)-1.380394*10^-3)</f>
        <v>0.54127868158187</v>
      </c>
      <c r="Q88" s="10">
        <f t="shared" si="18"/>
        <v>0.0020882359204250633</v>
      </c>
      <c r="S88" s="12">
        <v>84</v>
      </c>
      <c r="T88" s="13">
        <v>16570</v>
      </c>
      <c r="U88" s="13">
        <v>596225</v>
      </c>
      <c r="V88" s="14">
        <f t="shared" si="12"/>
        <v>0.23765200000000003</v>
      </c>
      <c r="W88" s="14">
        <f t="shared" si="13"/>
        <v>0.304591</v>
      </c>
      <c r="X88" s="14">
        <f t="shared" si="14"/>
        <v>0.38128200000000007</v>
      </c>
      <c r="Y88" s="14">
        <f t="shared" si="19"/>
        <v>0.48182300000000006</v>
      </c>
      <c r="Z88" s="14">
        <f t="shared" si="15"/>
        <v>0.031388000000000006</v>
      </c>
    </row>
    <row r="89" spans="11:26" ht="13.5">
      <c r="K89" s="6">
        <f t="shared" si="16"/>
        <v>714026</v>
      </c>
      <c r="L89" s="7" t="s">
        <v>18</v>
      </c>
      <c r="M89" s="8">
        <f>(COUNT(K$4:K89)-1/2)^2*100</f>
        <v>731025</v>
      </c>
      <c r="N89" s="57">
        <v>0.5349</v>
      </c>
      <c r="O89" s="10">
        <f t="shared" si="17"/>
        <v>0.0020999999999999908</v>
      </c>
      <c r="P89" s="11">
        <f>1-(1/3-2.798713*10^-14*COUNT(K$6:K89)^6+1.341645*10^-11*COUNT(K$6:K89)^5-2.155374*10^-9*COUNT(K$6:K89)^4+1.778984*10^-7*COUNT(K$6:K89)^3-2.154628*10^-6*COUNT(K$6:K89)^2+1.186557*10^-3*COUNT(K$6:K89)-1.380394*10^-3)</f>
        <v>0.5391707605633871</v>
      </c>
      <c r="Q89" s="10">
        <f t="shared" si="18"/>
        <v>0.0021079210184828945</v>
      </c>
      <c r="S89" s="12">
        <v>85</v>
      </c>
      <c r="T89" s="13">
        <v>16830</v>
      </c>
      <c r="U89" s="13">
        <v>613055</v>
      </c>
      <c r="V89" s="14">
        <f t="shared" si="12"/>
        <v>0.238765</v>
      </c>
      <c r="W89" s="14">
        <f t="shared" si="13"/>
        <v>0.30634000000000006</v>
      </c>
      <c r="X89" s="14">
        <f t="shared" si="14"/>
        <v>0.384038</v>
      </c>
      <c r="Y89" s="14">
        <f t="shared" si="19"/>
        <v>0.48182300000000006</v>
      </c>
      <c r="Z89" s="14">
        <f t="shared" si="15"/>
        <v>0.031535</v>
      </c>
    </row>
    <row r="90" spans="11:26" ht="13.5">
      <c r="K90" s="6">
        <f t="shared" si="16"/>
        <v>731026</v>
      </c>
      <c r="L90" s="7" t="s">
        <v>18</v>
      </c>
      <c r="M90" s="8">
        <f>(COUNT(K$4:K90)-1/2)^2*100</f>
        <v>748225</v>
      </c>
      <c r="N90" s="57">
        <v>0.5327</v>
      </c>
      <c r="O90" s="10">
        <f t="shared" si="17"/>
        <v>0.0022000000000000908</v>
      </c>
      <c r="P90" s="11">
        <f>1-(1/3-2.798713*10^-14*COUNT(K$6:K90)^6+1.341645*10^-11*COUNT(K$6:K90)^5-2.155374*10^-9*COUNT(K$6:K90)^4+1.778984*10^-7*COUNT(K$6:K90)^3-2.154628*10^-6*COUNT(K$6:K90)^2+1.186557*10^-3*COUNT(K$6:K90)-1.380394*10^-3)</f>
        <v>0.5370427490997444</v>
      </c>
      <c r="Q90" s="10">
        <f t="shared" si="18"/>
        <v>0.0021280114636427205</v>
      </c>
      <c r="S90" s="12">
        <v>86</v>
      </c>
      <c r="T90" s="13">
        <v>17090</v>
      </c>
      <c r="U90" s="13">
        <v>630145</v>
      </c>
      <c r="V90" s="14">
        <f t="shared" si="12"/>
        <v>0.239825</v>
      </c>
      <c r="W90" s="14">
        <f t="shared" si="13"/>
        <v>0.30814199999999997</v>
      </c>
      <c r="X90" s="14">
        <f t="shared" si="14"/>
        <v>0.384038</v>
      </c>
      <c r="Y90" s="14">
        <f t="shared" si="19"/>
        <v>0.48182300000000006</v>
      </c>
      <c r="Z90" s="14">
        <f t="shared" si="15"/>
        <v>0.031675</v>
      </c>
    </row>
    <row r="91" spans="11:26" ht="13.5">
      <c r="K91" s="6">
        <f t="shared" si="16"/>
        <v>748226</v>
      </c>
      <c r="L91" s="7" t="s">
        <v>18</v>
      </c>
      <c r="M91" s="8">
        <f>(COUNT(K$4:K91)-1/2)^2*100</f>
        <v>765625</v>
      </c>
      <c r="N91" s="57">
        <v>0.5305</v>
      </c>
      <c r="O91" s="10">
        <f t="shared" si="17"/>
        <v>0.0021999999999999797</v>
      </c>
      <c r="P91" s="11">
        <f>1-(1/3-2.798713*10^-14*COUNT(K$6:K91)^6+1.341645*10^-11*COUNT(K$6:K91)^5-2.155374*10^-9*COUNT(K$6:K91)^4+1.778984*10^-7*COUNT(K$6:K91)^3-2.154628*10^-6*COUNT(K$6:K91)^2+1.186557*10^-3*COUNT(K$6:K91)-1.380394*10^-3)</f>
        <v>0.5348942294301473</v>
      </c>
      <c r="Q91" s="10">
        <f t="shared" si="18"/>
        <v>0.00214851966959706</v>
      </c>
      <c r="S91" s="12">
        <v>87</v>
      </c>
      <c r="T91" s="13">
        <v>17350</v>
      </c>
      <c r="U91" s="13">
        <v>647495</v>
      </c>
      <c r="V91" s="14">
        <f t="shared" si="12"/>
        <v>0.24088500000000002</v>
      </c>
      <c r="W91" s="14">
        <f t="shared" si="13"/>
        <v>0.30814199999999997</v>
      </c>
      <c r="X91" s="14">
        <f t="shared" si="14"/>
        <v>0.386847</v>
      </c>
      <c r="Y91" s="14">
        <f t="shared" si="19"/>
        <v>0.48182300000000006</v>
      </c>
      <c r="Z91" s="14">
        <f t="shared" si="15"/>
        <v>0.031815</v>
      </c>
    </row>
    <row r="92" spans="11:26" ht="13.5">
      <c r="K92" s="6">
        <f t="shared" si="16"/>
        <v>765626</v>
      </c>
      <c r="L92" s="7" t="s">
        <v>18</v>
      </c>
      <c r="M92" s="8">
        <f>(COUNT(K$4:K92)-1/2)^2*100</f>
        <v>783225</v>
      </c>
      <c r="N92" s="57">
        <v>0.5283</v>
      </c>
      <c r="O92" s="10">
        <f t="shared" si="17"/>
        <v>0.0021999999999999797</v>
      </c>
      <c r="P92" s="11">
        <f>1-(1/3-2.798713*10^-14*COUNT(K$6:K92)^6+1.341645*10^-11*COUNT(K$6:K92)^5-2.155374*10^-9*COUNT(K$6:K92)^4+1.778984*10^-7*COUNT(K$6:K92)^3-2.154628*10^-6*COUNT(K$6:K92)^2+1.186557*10^-3*COUNT(K$6:K92)-1.380394*10^-3)</f>
        <v>0.5327247714728707</v>
      </c>
      <c r="Q92" s="10">
        <f t="shared" si="18"/>
        <v>0.0021694579572766326</v>
      </c>
      <c r="S92" s="12">
        <v>88</v>
      </c>
      <c r="T92" s="13">
        <v>17610</v>
      </c>
      <c r="U92" s="13">
        <v>665105</v>
      </c>
      <c r="V92" s="14">
        <f t="shared" si="12"/>
        <v>0.24311100000000002</v>
      </c>
      <c r="W92" s="14">
        <f t="shared" si="13"/>
        <v>0.309944</v>
      </c>
      <c r="X92" s="14">
        <f t="shared" si="14"/>
        <v>0.386847</v>
      </c>
      <c r="Y92" s="14">
        <f t="shared" si="19"/>
        <v>0.48182300000000006</v>
      </c>
      <c r="Z92" s="14">
        <f t="shared" si="15"/>
        <v>0.032109000000000006</v>
      </c>
    </row>
    <row r="93" spans="11:26" ht="13.5">
      <c r="K93" s="6">
        <f t="shared" si="16"/>
        <v>783226</v>
      </c>
      <c r="L93" s="7" t="s">
        <v>18</v>
      </c>
      <c r="M93" s="8">
        <f>(COUNT(K$4:K93)-1/2)^2*100</f>
        <v>801025</v>
      </c>
      <c r="N93" s="9">
        <v>0.5261</v>
      </c>
      <c r="O93" s="10">
        <f t="shared" si="17"/>
        <v>0.0021999999999999797</v>
      </c>
      <c r="P93" s="11">
        <f>1-(1/3-2.798713*10^-14*COUNT(K$6:K93)^6+1.341645*10^-11*COUNT(K$6:K93)^5-2.155374*10^-9*COUNT(K$6:K93)^4+1.778984*10^-7*COUNT(K$6:K93)^3-2.154628*10^-6*COUNT(K$6:K93)^2+1.186557*10^-3*COUNT(K$6:K93)-1.380394*10^-3)</f>
        <v>0.5305339329381722</v>
      </c>
      <c r="Q93" s="10">
        <f t="shared" si="18"/>
        <v>0.0021908385346984804</v>
      </c>
      <c r="S93" s="12">
        <v>89</v>
      </c>
      <c r="T93" s="13">
        <v>17870</v>
      </c>
      <c r="U93" s="13">
        <v>682975</v>
      </c>
      <c r="V93" s="14">
        <f t="shared" si="12"/>
        <v>0.244224</v>
      </c>
      <c r="W93" s="14">
        <f t="shared" si="13"/>
        <v>0.311746</v>
      </c>
      <c r="X93" s="14">
        <f t="shared" si="14"/>
        <v>0.389709</v>
      </c>
      <c r="Y93" s="14">
        <f t="shared" si="19"/>
        <v>0.48182300000000006</v>
      </c>
      <c r="Z93" s="14">
        <f t="shared" si="15"/>
        <v>0.032256</v>
      </c>
    </row>
    <row r="94" spans="11:26" ht="13.5">
      <c r="K94" s="6">
        <f t="shared" si="16"/>
        <v>801026</v>
      </c>
      <c r="L94" s="7" t="s">
        <v>18</v>
      </c>
      <c r="M94" s="8">
        <f>(COUNT(K$4:K94)-1/2)^2*100</f>
        <v>819025</v>
      </c>
      <c r="N94" s="57">
        <v>0.5238</v>
      </c>
      <c r="O94" s="10">
        <f t="shared" si="17"/>
        <v>0.0022999999999999687</v>
      </c>
      <c r="P94" s="11">
        <f>1-(1/3-2.798713*10^-14*COUNT(K$6:K94)^6+1.341645*10^-11*COUNT(K$6:K94)^5-2.155374*10^-9*COUNT(K$6:K94)^4+1.778984*10^-7*COUNT(K$6:K94)^3-2.154628*10^-6*COUNT(K$6:K94)^2+1.186557*10^-3*COUNT(K$6:K94)-1.380394*10^-3)</f>
        <v>0.528321259461358</v>
      </c>
      <c r="Q94" s="10">
        <f t="shared" si="18"/>
        <v>0.0022126734768141976</v>
      </c>
      <c r="S94" s="12">
        <v>90</v>
      </c>
      <c r="T94" s="13">
        <v>18130</v>
      </c>
      <c r="U94" s="13">
        <v>701105</v>
      </c>
      <c r="V94" s="14">
        <f t="shared" si="12"/>
        <v>0.24539</v>
      </c>
      <c r="W94" s="14">
        <f t="shared" si="13"/>
        <v>0.311746</v>
      </c>
      <c r="X94" s="14">
        <f t="shared" si="14"/>
        <v>0.389709</v>
      </c>
      <c r="Y94" s="14">
        <f t="shared" si="19"/>
        <v>0.48182300000000006</v>
      </c>
      <c r="Z94" s="14">
        <f t="shared" si="15"/>
        <v>0.03241</v>
      </c>
    </row>
    <row r="95" spans="11:26" ht="13.5">
      <c r="K95" s="6">
        <f t="shared" si="16"/>
        <v>819026</v>
      </c>
      <c r="L95" s="7" t="s">
        <v>18</v>
      </c>
      <c r="M95" s="8">
        <f>(COUNT(K$4:K95)-1/2)^2*100</f>
        <v>837225</v>
      </c>
      <c r="N95" s="57">
        <v>0.5215</v>
      </c>
      <c r="O95" s="10">
        <f t="shared" si="17"/>
        <v>0.0023000000000000798</v>
      </c>
      <c r="P95" s="11">
        <f>1-(1/3-2.798713*10^-14*COUNT(K$6:K95)^6+1.341645*10^-11*COUNT(K$6:K95)^5-2.155374*10^-9*COUNT(K$6:K95)^4+1.778984*10^-7*COUNT(K$6:K95)^3-2.154628*10^-6*COUNT(K$6:K95)^2+1.186557*10^-3*COUNT(K$6:K95)-1.380394*10^-3)</f>
        <v>0.5260862847559966</v>
      </c>
      <c r="Q95" s="10">
        <f t="shared" si="18"/>
        <v>0.002234974705361381</v>
      </c>
      <c r="S95" s="12">
        <v>91</v>
      </c>
      <c r="T95" s="13">
        <v>18400</v>
      </c>
      <c r="U95" s="13">
        <v>719505</v>
      </c>
      <c r="V95" s="14">
        <f t="shared" si="12"/>
        <v>0.246503</v>
      </c>
      <c r="W95" s="14">
        <f t="shared" si="13"/>
        <v>0.313601</v>
      </c>
      <c r="X95" s="14">
        <f t="shared" si="14"/>
        <v>0.39257100000000006</v>
      </c>
      <c r="Y95" s="14">
        <f t="shared" si="19"/>
        <v>0.48182300000000006</v>
      </c>
      <c r="Z95" s="14">
        <f t="shared" si="15"/>
        <v>0.032557</v>
      </c>
    </row>
    <row r="96" spans="11:26" ht="13.5">
      <c r="K96" s="6">
        <f t="shared" si="16"/>
        <v>837226</v>
      </c>
      <c r="L96" s="7" t="s">
        <v>18</v>
      </c>
      <c r="M96" s="8">
        <f>(COUNT(K$4:K96)-1/2)^2*100</f>
        <v>855625</v>
      </c>
      <c r="N96" s="57">
        <v>0.5192</v>
      </c>
      <c r="O96" s="10">
        <f t="shared" si="17"/>
        <v>0.0022999999999999687</v>
      </c>
      <c r="P96" s="11">
        <f>1-(1/3-2.798713*10^-14*COUNT(K$6:K96)^6+1.341645*10^-11*COUNT(K$6:K96)^5-2.155374*10^-9*COUNT(K$6:K96)^4+1.778984*10^-7*COUNT(K$6:K96)^3-2.154628*10^-6*COUNT(K$6:K96)^2+1.186557*10^-3*COUNT(K$6:K96)-1.380394*10^-3)</f>
        <v>0.5238285307872861</v>
      </c>
      <c r="Q96" s="10">
        <f t="shared" si="18"/>
        <v>0.0022577539687105297</v>
      </c>
      <c r="S96" s="12">
        <v>92</v>
      </c>
      <c r="T96" s="13">
        <v>18670</v>
      </c>
      <c r="U96" s="13">
        <v>738175</v>
      </c>
      <c r="V96" s="14">
        <f t="shared" si="12"/>
        <v>0.24766900000000003</v>
      </c>
      <c r="W96" s="14">
        <f t="shared" si="13"/>
        <v>0.315456</v>
      </c>
      <c r="X96" s="14">
        <f t="shared" si="14"/>
        <v>0.39257100000000006</v>
      </c>
      <c r="Y96" s="14">
        <f t="shared" si="19"/>
        <v>0.48182300000000006</v>
      </c>
      <c r="Z96" s="14">
        <f t="shared" si="15"/>
        <v>0.032711000000000004</v>
      </c>
    </row>
    <row r="97" spans="11:26" ht="13.5">
      <c r="K97" s="6">
        <f t="shared" si="16"/>
        <v>855626</v>
      </c>
      <c r="L97" s="7" t="s">
        <v>18</v>
      </c>
      <c r="M97" s="8">
        <f>(COUNT(K$4:K97)-1/2)^2*100</f>
        <v>874225</v>
      </c>
      <c r="N97" s="57">
        <v>0.5169</v>
      </c>
      <c r="O97" s="10">
        <f t="shared" si="17"/>
        <v>0.0022999999999999687</v>
      </c>
      <c r="P97" s="11">
        <f>1-(1/3-2.798713*10^-14*COUNT(K$6:K97)^6+1.341645*10^-11*COUNT(K$6:K97)^5-2.155374*10^-9*COUNT(K$6:K97)^4+1.778984*10^-7*COUNT(K$6:K97)^3-2.154628*10^-6*COUNT(K$6:K97)^2+1.186557*10^-3*COUNT(K$6:K97)-1.380394*10^-3)</f>
        <v>0.521547507965569</v>
      </c>
      <c r="Q97" s="10">
        <f t="shared" si="18"/>
        <v>0.002281022821717049</v>
      </c>
      <c r="S97" s="12">
        <v>93</v>
      </c>
      <c r="T97" s="13">
        <v>18940</v>
      </c>
      <c r="U97" s="13">
        <v>757115</v>
      </c>
      <c r="V97" s="14">
        <f t="shared" si="12"/>
        <v>0.21597000000000002</v>
      </c>
      <c r="W97" s="14">
        <f t="shared" si="13"/>
        <v>0.275448</v>
      </c>
      <c r="X97" s="14">
        <f t="shared" si="14"/>
        <v>0.343298</v>
      </c>
      <c r="Y97" s="14">
        <f t="shared" si="19"/>
        <v>0.418186</v>
      </c>
      <c r="Z97" s="14">
        <f t="shared" si="15"/>
        <v>0.042255</v>
      </c>
    </row>
    <row r="98" spans="11:26" ht="13.5">
      <c r="K98" s="6">
        <f t="shared" si="16"/>
        <v>874226</v>
      </c>
      <c r="L98" s="7" t="s">
        <v>18</v>
      </c>
      <c r="M98" s="8">
        <f>(COUNT(K$4:K98)-1/2)^2*100</f>
        <v>893025</v>
      </c>
      <c r="N98" s="57">
        <v>0.5146</v>
      </c>
      <c r="O98" s="10">
        <f t="shared" si="17"/>
        <v>0.0023000000000000798</v>
      </c>
      <c r="P98" s="11">
        <f>1-(1/3-2.798713*10^-14*COUNT(K$6:K98)^6+1.341645*10^-11*COUNT(K$6:K98)^5-2.155374*10^-9*COUNT(K$6:K98)^4+1.778984*10^-7*COUNT(K$6:K98)^3-2.154628*10^-6*COUNT(K$6:K98)^2+1.186557*10^-3*COUNT(K$6:K98)-1.380394*10^-3)</f>
        <v>0.5192427153600019</v>
      </c>
      <c r="Q98" s="10">
        <f t="shared" si="18"/>
        <v>0.002304792605567152</v>
      </c>
      <c r="S98" s="12">
        <v>94</v>
      </c>
      <c r="T98" s="13">
        <v>19210</v>
      </c>
      <c r="U98" s="13">
        <v>776325</v>
      </c>
      <c r="V98" s="14">
        <f t="shared" si="12"/>
        <v>0.216982</v>
      </c>
      <c r="W98" s="14">
        <f t="shared" si="13"/>
        <v>0.275448</v>
      </c>
      <c r="X98" s="14">
        <f t="shared" si="14"/>
        <v>0.345874</v>
      </c>
      <c r="Y98" s="14">
        <f t="shared" si="19"/>
        <v>0.418186</v>
      </c>
      <c r="Z98" s="14">
        <f t="shared" si="15"/>
        <v>0.042453</v>
      </c>
    </row>
    <row r="99" spans="11:26" ht="13.5">
      <c r="K99" s="6">
        <f t="shared" si="16"/>
        <v>893026</v>
      </c>
      <c r="L99" s="7" t="s">
        <v>18</v>
      </c>
      <c r="M99" s="8">
        <f>(COUNT(K$4:K99)-1/2)^2*100</f>
        <v>912025</v>
      </c>
      <c r="N99" s="57">
        <v>0.5122</v>
      </c>
      <c r="O99" s="10">
        <f t="shared" si="17"/>
        <v>0.0023999999999999577</v>
      </c>
      <c r="P99" s="11">
        <f>1-(1/3-2.798713*10^-14*COUNT(K$6:K99)^6+1.341645*10^-11*COUNT(K$6:K99)^5-2.155374*10^-9*COUNT(K$6:K99)^4+1.778984*10^-7*COUNT(K$6:K99)^3-2.154628*10^-6*COUNT(K$6:K99)^2+1.186557*10^-3*COUNT(K$6:K99)-1.380394*10^-3)</f>
        <v>0.5169136409323718</v>
      </c>
      <c r="Q99" s="10">
        <f t="shared" si="18"/>
        <v>0.0023290744276300845</v>
      </c>
      <c r="S99" s="12">
        <v>95</v>
      </c>
      <c r="T99" s="13">
        <v>19480</v>
      </c>
      <c r="U99" s="13">
        <v>795805</v>
      </c>
      <c r="V99" s="14">
        <f t="shared" si="12"/>
        <v>0.217994</v>
      </c>
      <c r="W99" s="14">
        <f t="shared" si="13"/>
        <v>0.277104</v>
      </c>
      <c r="X99" s="14">
        <f t="shared" si="14"/>
        <v>0.345874</v>
      </c>
      <c r="Y99" s="14">
        <f t="shared" si="19"/>
        <v>0.418186</v>
      </c>
      <c r="Z99" s="14">
        <f t="shared" si="15"/>
        <v>0.042650999999999994</v>
      </c>
    </row>
    <row r="100" spans="11:26" ht="13.5">
      <c r="K100" s="6">
        <f t="shared" si="16"/>
        <v>912026</v>
      </c>
      <c r="L100" s="7" t="s">
        <v>18</v>
      </c>
      <c r="M100" s="8">
        <f>(COUNT(K$4:K100)-1/2)^2*100</f>
        <v>931225</v>
      </c>
      <c r="N100" s="57">
        <v>0.5098</v>
      </c>
      <c r="O100" s="10">
        <f t="shared" si="17"/>
        <v>0.0023999999999999577</v>
      </c>
      <c r="P100" s="11">
        <f>1-(1/3-2.798713*10^-14*COUNT(K$6:K100)^6+1.341645*10^-11*COUNT(K$6:K100)^5-2.155374*10^-9*COUNT(K$6:K100)^4+1.778984*10^-7*COUNT(K$6:K100)^3-2.154628*10^-6*COUNT(K$6:K100)^2+1.186557*10^-3*COUNT(K$6:K100)-1.380394*10^-3)</f>
        <v>0.5145597617910656</v>
      </c>
      <c r="Q100" s="10">
        <f t="shared" si="18"/>
        <v>0.0023538791413062476</v>
      </c>
      <c r="S100" s="12">
        <v>96</v>
      </c>
      <c r="T100" s="13">
        <v>19750</v>
      </c>
      <c r="U100" s="13">
        <v>815555</v>
      </c>
      <c r="V100" s="14">
        <f t="shared" si="12"/>
        <v>0.219052</v>
      </c>
      <c r="W100" s="14">
        <f aca="true" t="shared" si="20" ref="W100:W131">(1-VLOOKUP(U100+1000000,$K$4:$O$203,4,TRUE))*VLOOKUP(S100,$B$23:$H$35,4,TRUE)</f>
        <v>0.27880600000000005</v>
      </c>
      <c r="X100" s="14">
        <f aca="true" t="shared" si="21" ref="X100:X131">(1-VLOOKUP(U100+2000000,$K$4:$O$203,4,TRUE))*VLOOKUP(S100,$B$23:$H$35,4,TRUE)</f>
        <v>0.34849600000000003</v>
      </c>
      <c r="Y100" s="14">
        <f t="shared" si="19"/>
        <v>0.418186</v>
      </c>
      <c r="Z100" s="14">
        <f t="shared" si="15"/>
        <v>0.04285799999999999</v>
      </c>
    </row>
    <row r="101" spans="11:26" ht="13.5">
      <c r="K101" s="6">
        <f t="shared" si="16"/>
        <v>931226</v>
      </c>
      <c r="L101" s="7" t="s">
        <v>18</v>
      </c>
      <c r="M101" s="8">
        <f>(COUNT(K$4:K101)-1/2)^2*100</f>
        <v>950625</v>
      </c>
      <c r="N101" s="57">
        <v>0.5074</v>
      </c>
      <c r="O101" s="10">
        <f t="shared" si="17"/>
        <v>0.0024000000000000687</v>
      </c>
      <c r="P101" s="11">
        <f>1-(1/3-2.798713*10^-14*COUNT(K$6:K101)^6+1.341645*10^-11*COUNT(K$6:K101)^5-2.155374*10^-9*COUNT(K$6:K101)^4+1.778984*10^-7*COUNT(K$6:K101)^3-2.154628*10^-6*COUNT(K$6:K101)^2+1.186557*10^-3*COUNT(K$6:K101)-1.380394*10^-3)</f>
        <v>0.5121805444651901</v>
      </c>
      <c r="Q101" s="10">
        <f t="shared" si="18"/>
        <v>0.0023792173258754268</v>
      </c>
      <c r="S101" s="12">
        <v>97</v>
      </c>
      <c r="T101" s="13">
        <v>20020</v>
      </c>
      <c r="U101" s="13">
        <v>835575</v>
      </c>
      <c r="V101" s="14">
        <f t="shared" si="12"/>
        <v>0.22011000000000003</v>
      </c>
      <c r="W101" s="14">
        <f t="shared" si="20"/>
        <v>0.27880600000000005</v>
      </c>
      <c r="X101" s="14">
        <f t="shared" si="21"/>
        <v>0.34849600000000003</v>
      </c>
      <c r="Y101" s="14">
        <f t="shared" si="19"/>
        <v>0.418186</v>
      </c>
      <c r="Z101" s="14">
        <f t="shared" si="15"/>
        <v>0.043065</v>
      </c>
    </row>
    <row r="102" spans="11:26" ht="13.5">
      <c r="K102" s="6">
        <f t="shared" si="16"/>
        <v>950626</v>
      </c>
      <c r="L102" s="7" t="s">
        <v>18</v>
      </c>
      <c r="M102" s="8">
        <f>(COUNT(K$4:K102)-1/2)^2*100</f>
        <v>970225</v>
      </c>
      <c r="N102" s="58">
        <v>0.505</v>
      </c>
      <c r="O102" s="10">
        <f t="shared" si="17"/>
        <v>0.0023999999999999577</v>
      </c>
      <c r="P102" s="11">
        <f>1-(1/3-2.798713*10^-14*COUNT(K$6:K102)^6+1.341645*10^-11*COUNT(K$6:K102)^5-2.155374*10^-9*COUNT(K$6:K102)^4+1.778984*10^-7*COUNT(K$6:K102)^3-2.154628*10^-6*COUNT(K$6:K102)^2+1.186557*10^-3*COUNT(K$6:K102)-1.380394*10^-3)</f>
        <v>0.5097754451988417</v>
      </c>
      <c r="Q102" s="10">
        <f t="shared" si="18"/>
        <v>0.002405099266348465</v>
      </c>
      <c r="S102" s="12">
        <v>98</v>
      </c>
      <c r="T102" s="13">
        <v>20290</v>
      </c>
      <c r="U102" s="13">
        <v>855865</v>
      </c>
      <c r="V102" s="14">
        <f t="shared" si="12"/>
        <v>0.222226</v>
      </c>
      <c r="W102" s="14">
        <f t="shared" si="20"/>
        <v>0.28050800000000004</v>
      </c>
      <c r="X102" s="14">
        <f t="shared" si="21"/>
        <v>0.35116400000000003</v>
      </c>
      <c r="Y102" s="14">
        <f t="shared" si="19"/>
        <v>0.418186</v>
      </c>
      <c r="Z102" s="14">
        <f t="shared" si="15"/>
        <v>0.043479</v>
      </c>
    </row>
    <row r="103" spans="11:26" ht="13.5">
      <c r="K103" s="6">
        <f t="shared" si="16"/>
        <v>970226</v>
      </c>
      <c r="L103" s="7" t="s">
        <v>18</v>
      </c>
      <c r="M103" s="8">
        <f>(COUNT(K$4:K103)-1/2)^2*100</f>
        <v>990025</v>
      </c>
      <c r="N103" s="57">
        <v>0.5025</v>
      </c>
      <c r="O103" s="10">
        <f t="shared" si="17"/>
        <v>0.0025000000000000577</v>
      </c>
      <c r="P103" s="11">
        <f>1-(1/3-2.798713*10^-14*COUNT(K$6:K103)^6+1.341645*10^-11*COUNT(K$6:K103)^5-2.155374*10^-9*COUNT(K$6:K103)^4+1.778984*10^-7*COUNT(K$6:K103)^3-2.154628*10^-6*COUNT(K$6:K103)^2+1.186557*10^-3*COUNT(K$6:K103)-1.380394*10^-3)</f>
        <v>0.5073439102655274</v>
      </c>
      <c r="Q103" s="10">
        <f t="shared" si="18"/>
        <v>0.002431534933314272</v>
      </c>
      <c r="S103" s="12">
        <v>99</v>
      </c>
      <c r="T103" s="13">
        <v>20560</v>
      </c>
      <c r="U103" s="13">
        <v>876425</v>
      </c>
      <c r="V103" s="14">
        <f t="shared" si="12"/>
        <v>0.22328400000000004</v>
      </c>
      <c r="W103" s="14">
        <f t="shared" si="20"/>
        <v>0.28220999999999996</v>
      </c>
      <c r="X103" s="14">
        <f t="shared" si="21"/>
        <v>0.35383200000000004</v>
      </c>
      <c r="Y103" s="14">
        <f t="shared" si="19"/>
        <v>0.418186</v>
      </c>
      <c r="Z103" s="14">
        <f t="shared" si="15"/>
        <v>0.043686</v>
      </c>
    </row>
    <row r="104" spans="11:26" ht="13.5">
      <c r="K104" s="6">
        <f t="shared" si="16"/>
        <v>990026</v>
      </c>
      <c r="L104" s="7" t="s">
        <v>18</v>
      </c>
      <c r="M104" s="8">
        <f>(COUNT(K$4:K104)-1/2)^2*100</f>
        <v>1010025</v>
      </c>
      <c r="N104" s="57">
        <v>0.5</v>
      </c>
      <c r="O104" s="10">
        <f t="shared" si="17"/>
        <v>0.0024999999999999467</v>
      </c>
      <c r="P104" s="11">
        <f>1-(1/3-2.798713*10^-14*COUNT(K$6:K104)^6+1.341645*10^-11*COUNT(K$6:K104)^5-2.155374*10^-9*COUNT(K$6:K104)^4+1.778984*10^-7*COUNT(K$6:K104)^3-2.154628*10^-6*COUNT(K$6:K104)^2+1.186557*10^-3*COUNT(K$6:K104)-1.380394*10^-3)</f>
        <v>0.5048853763027374</v>
      </c>
      <c r="Q104" s="10">
        <f t="shared" si="18"/>
        <v>0.002458533962789944</v>
      </c>
      <c r="S104" s="12">
        <v>100</v>
      </c>
      <c r="T104" s="13">
        <v>20830</v>
      </c>
      <c r="U104" s="13">
        <v>897255</v>
      </c>
      <c r="V104" s="14">
        <f t="shared" si="12"/>
        <v>0.224388</v>
      </c>
      <c r="W104" s="14">
        <f t="shared" si="20"/>
        <v>0.283958</v>
      </c>
      <c r="X104" s="14">
        <f t="shared" si="21"/>
        <v>0.35383200000000004</v>
      </c>
      <c r="Y104" s="14">
        <f t="shared" si="19"/>
        <v>0.418186</v>
      </c>
      <c r="Z104" s="14">
        <f t="shared" si="15"/>
        <v>0.043902</v>
      </c>
    </row>
    <row r="105" spans="11:26" ht="13.5">
      <c r="K105" s="6">
        <f t="shared" si="16"/>
        <v>1010026</v>
      </c>
      <c r="L105" s="7" t="s">
        <v>18</v>
      </c>
      <c r="M105" s="8">
        <f>(COUNT(K$4:K105)-1/2)^2*100</f>
        <v>1030225</v>
      </c>
      <c r="N105" s="57">
        <v>0.4975</v>
      </c>
      <c r="O105" s="10">
        <f t="shared" si="17"/>
        <v>0.0025000000000000022</v>
      </c>
      <c r="P105" s="11">
        <f>1-(1/3-2.798713*10^-14*COUNT(K$6:K105)^6+1.341645*10^-11*COUNT(K$6:K105)^5-2.155374*10^-9*COUNT(K$6:K105)^4+1.778984*10^-7*COUNT(K$6:K105)^3-2.154628*10^-6*COUNT(K$6:K105)^2+1.186557*10^-3*COUNT(K$6:K105)-1.380394*10^-3)</f>
        <v>0.5023992706666667</v>
      </c>
      <c r="Q105" s="10">
        <f t="shared" si="18"/>
        <v>0.002486105636070768</v>
      </c>
      <c r="S105" s="12">
        <v>101</v>
      </c>
      <c r="T105" s="13">
        <v>21110</v>
      </c>
      <c r="U105" s="13">
        <v>918365</v>
      </c>
      <c r="V105" s="14">
        <f t="shared" si="12"/>
        <v>0.225492</v>
      </c>
      <c r="W105" s="14">
        <f t="shared" si="20"/>
        <v>0.285706</v>
      </c>
      <c r="X105" s="14">
        <f t="shared" si="21"/>
        <v>0.35654600000000003</v>
      </c>
      <c r="Y105" s="14">
        <f t="shared" si="19"/>
        <v>0.418186</v>
      </c>
      <c r="Z105" s="14">
        <f t="shared" si="15"/>
        <v>0.044118</v>
      </c>
    </row>
    <row r="106" spans="11:26" ht="13.5">
      <c r="K106" s="6">
        <f t="shared" si="16"/>
        <v>1030226</v>
      </c>
      <c r="L106" s="7" t="s">
        <v>18</v>
      </c>
      <c r="M106" s="8">
        <f>(COUNT(K$4:K106)-1/2)^2*100</f>
        <v>1050625</v>
      </c>
      <c r="N106" s="57">
        <v>0.4949</v>
      </c>
      <c r="O106" s="10">
        <f t="shared" si="17"/>
        <v>0.002599999999999991</v>
      </c>
      <c r="P106" s="11">
        <f>1-(1/3-2.798713*10^-14*COUNT(K$6:K106)^6+1.341645*10^-11*COUNT(K$6:K106)^5-2.155374*10^-9*COUNT(K$6:K106)^4+1.778984*10^-7*COUNT(K$6:K106)^3-2.154628*10^-6*COUNT(K$6:K106)^2+1.186557*10^-3*COUNT(K$6:K106)-1.380394*10^-3)</f>
        <v>0.4998850118070891</v>
      </c>
      <c r="Q106" s="10">
        <f t="shared" si="18"/>
        <v>0.0025142588595775672</v>
      </c>
      <c r="S106" s="12">
        <v>102</v>
      </c>
      <c r="T106" s="13">
        <v>21390</v>
      </c>
      <c r="U106" s="13">
        <v>939755</v>
      </c>
      <c r="V106" s="14">
        <f t="shared" si="12"/>
        <v>0.22659600000000002</v>
      </c>
      <c r="W106" s="14">
        <f t="shared" si="20"/>
        <v>0.285706</v>
      </c>
      <c r="X106" s="14">
        <f t="shared" si="21"/>
        <v>0.35654600000000003</v>
      </c>
      <c r="Y106" s="14">
        <f t="shared" si="19"/>
        <v>0.418186</v>
      </c>
      <c r="Z106" s="14">
        <f t="shared" si="15"/>
        <v>0.044334</v>
      </c>
    </row>
    <row r="107" spans="11:26" ht="13.5">
      <c r="K107" s="6">
        <f t="shared" si="16"/>
        <v>1050626</v>
      </c>
      <c r="L107" s="7" t="s">
        <v>18</v>
      </c>
      <c r="M107" s="8">
        <f>(COUNT(K$4:K107)-1/2)^2*100</f>
        <v>1071225</v>
      </c>
      <c r="N107" s="58">
        <v>0.4923</v>
      </c>
      <c r="O107" s="10">
        <f t="shared" si="17"/>
        <v>0.002599999999999991</v>
      </c>
      <c r="P107" s="11">
        <f>1-(1/3-2.798713*10^-14*COUNT(K$6:K107)^6+1.341645*10^-11*COUNT(K$6:K107)^5-2.155374*10^-9*COUNT(K$6:K107)^4+1.778984*10^-7*COUNT(K$6:K107)^3-2.154628*10^-6*COUNT(K$6:K107)^2+1.186557*10^-3*COUNT(K$6:K107)-1.380394*10^-3)</f>
        <v>0.4973420096623804</v>
      </c>
      <c r="Q107" s="10">
        <f t="shared" si="18"/>
        <v>0.002543002144708706</v>
      </c>
      <c r="S107" s="12">
        <v>103</v>
      </c>
      <c r="T107" s="13">
        <v>21670</v>
      </c>
      <c r="U107" s="13">
        <v>961425</v>
      </c>
      <c r="V107" s="14">
        <f t="shared" si="12"/>
        <v>0.2277</v>
      </c>
      <c r="W107" s="14">
        <f t="shared" si="20"/>
        <v>0.28750000000000003</v>
      </c>
      <c r="X107" s="14">
        <f t="shared" si="21"/>
        <v>0.359352</v>
      </c>
      <c r="Y107" s="14">
        <f t="shared" si="19"/>
        <v>0.418186</v>
      </c>
      <c r="Z107" s="14">
        <f t="shared" si="15"/>
        <v>0.04455</v>
      </c>
    </row>
    <row r="108" spans="11:26" ht="13.5">
      <c r="K108" s="6">
        <f t="shared" si="16"/>
        <v>1071226</v>
      </c>
      <c r="L108" s="7" t="s">
        <v>18</v>
      </c>
      <c r="M108" s="8">
        <f>(COUNT(K$4:K108)-1/2)^2*100</f>
        <v>1092025</v>
      </c>
      <c r="N108" s="57">
        <v>0.4898</v>
      </c>
      <c r="O108" s="10">
        <f t="shared" si="17"/>
        <v>0.0025000000000000022</v>
      </c>
      <c r="P108" s="11">
        <f>1-(1/3-2.798713*10^-14*COUNT(K$6:K108)^6+1.341645*10^-11*COUNT(K$6:K108)^5-2.155374*10^-9*COUNT(K$6:K108)^4+1.778984*10^-7*COUNT(K$6:K108)^3-2.154628*10^-6*COUNT(K$6:K108)^2+1.186557*10^-3*COUNT(K$6:K108)-1.380394*10^-3)</f>
        <v>0.4947696660746941</v>
      </c>
      <c r="Q108" s="10">
        <f t="shared" si="18"/>
        <v>0.002572343587686321</v>
      </c>
      <c r="S108" s="12">
        <v>104</v>
      </c>
      <c r="T108" s="13">
        <v>21950</v>
      </c>
      <c r="U108" s="13">
        <v>983375</v>
      </c>
      <c r="V108" s="14">
        <f t="shared" si="12"/>
        <v>0.22885000000000003</v>
      </c>
      <c r="W108" s="14">
        <f t="shared" si="20"/>
        <v>0.289294</v>
      </c>
      <c r="X108" s="14">
        <f t="shared" si="21"/>
        <v>0.362204</v>
      </c>
      <c r="Y108" s="14">
        <f t="shared" si="19"/>
        <v>0.418186</v>
      </c>
      <c r="Z108" s="14">
        <f t="shared" si="15"/>
        <v>0.044775</v>
      </c>
    </row>
    <row r="109" spans="11:26" ht="13.5">
      <c r="K109" s="6">
        <f t="shared" si="16"/>
        <v>1092026</v>
      </c>
      <c r="L109" s="7" t="s">
        <v>18</v>
      </c>
      <c r="M109" s="8">
        <f>(COUNT(K$4:K109)-1/2)^2*100</f>
        <v>1113025</v>
      </c>
      <c r="N109" s="57">
        <v>0.4872</v>
      </c>
      <c r="O109" s="10">
        <f t="shared" si="17"/>
        <v>0.002599999999999991</v>
      </c>
      <c r="P109" s="11">
        <f>1-(1/3-2.798713*10^-14*COUNT(K$6:K109)^6+1.341645*10^-11*COUNT(K$6:K109)^5-2.155374*10^-9*COUNT(K$6:K109)^4+1.778984*10^-7*COUNT(K$6:K109)^3-2.154628*10^-6*COUNT(K$6:K109)^2+1.186557*10^-3*COUNT(K$6:K109)-1.380394*10^-3)</f>
        <v>0.492167375225286</v>
      </c>
      <c r="Q109" s="10">
        <f t="shared" si="18"/>
        <v>0.0026022908494081065</v>
      </c>
      <c r="S109" s="12">
        <v>105</v>
      </c>
      <c r="T109" s="13">
        <v>22230</v>
      </c>
      <c r="U109" s="13">
        <v>1005605</v>
      </c>
      <c r="V109" s="14">
        <f t="shared" si="12"/>
        <v>0.23</v>
      </c>
      <c r="W109" s="14">
        <f t="shared" si="20"/>
        <v>0.291134</v>
      </c>
      <c r="X109" s="14">
        <f t="shared" si="21"/>
        <v>0.362204</v>
      </c>
      <c r="Y109" s="14">
        <f t="shared" si="19"/>
        <v>0.418186</v>
      </c>
      <c r="Z109" s="14">
        <f t="shared" si="15"/>
        <v>0.045</v>
      </c>
    </row>
    <row r="110" spans="11:26" ht="13.5">
      <c r="K110" s="6">
        <f t="shared" si="16"/>
        <v>1113026</v>
      </c>
      <c r="L110" s="7" t="s">
        <v>18</v>
      </c>
      <c r="M110" s="8">
        <f>(COUNT(K$4:K110)-1/2)^2*100</f>
        <v>1134225</v>
      </c>
      <c r="N110" s="58">
        <v>0.4845</v>
      </c>
      <c r="O110" s="10">
        <f t="shared" si="17"/>
        <v>0.0027000000000000357</v>
      </c>
      <c r="P110" s="11">
        <f>1-(1/3-2.798713*10^-14*COUNT(K$6:K110)^6+1.341645*10^-11*COUNT(K$6:K110)^5-2.155374*10^-9*COUNT(K$6:K110)^4+1.778984*10^-7*COUNT(K$6:K110)^3-2.154628*10^-6*COUNT(K$6:K110)^2+1.186557*10^-3*COUNT(K$6:K110)-1.380394*10^-3)</f>
        <v>0.48953452408999054</v>
      </c>
      <c r="Q110" s="10">
        <f t="shared" si="18"/>
        <v>0.002632851135295433</v>
      </c>
      <c r="S110" s="12">
        <v>106</v>
      </c>
      <c r="T110" s="13">
        <v>22510</v>
      </c>
      <c r="U110" s="13">
        <v>1028115</v>
      </c>
      <c r="V110" s="14">
        <f t="shared" si="12"/>
        <v>0.23115</v>
      </c>
      <c r="W110" s="14">
        <f t="shared" si="20"/>
        <v>0.291134</v>
      </c>
      <c r="X110" s="14">
        <f t="shared" si="21"/>
        <v>0.365102</v>
      </c>
      <c r="Y110" s="14">
        <f t="shared" si="19"/>
        <v>0.418186</v>
      </c>
      <c r="Z110" s="14">
        <f t="shared" si="15"/>
        <v>0.045224999999999994</v>
      </c>
    </row>
    <row r="111" spans="11:26" ht="13.5">
      <c r="K111" s="6">
        <f t="shared" si="16"/>
        <v>1134226</v>
      </c>
      <c r="L111" s="7" t="s">
        <v>18</v>
      </c>
      <c r="M111" s="8">
        <f>(COUNT(K$4:K111)-1/2)^2*100</f>
        <v>1155625</v>
      </c>
      <c r="N111" s="58">
        <v>0.4818</v>
      </c>
      <c r="O111" s="10">
        <f t="shared" si="17"/>
        <v>0.00269999999999998</v>
      </c>
      <c r="P111" s="11">
        <f>1-(1/3-2.798713*10^-14*COUNT(K$6:K111)^6+1.341645*10^-11*COUNT(K$6:K111)^5-2.155374*10^-9*COUNT(K$6:K111)^4+1.778984*10^-7*COUNT(K$6:K111)^3-2.154628*10^-6*COUNT(K$6:K111)^2+1.186557*10^-3*COUNT(K$6:K111)-1.380394*10^-3)</f>
        <v>0.48687049291484874</v>
      </c>
      <c r="Q111" s="10">
        <f t="shared" si="18"/>
        <v>0.002664031175141801</v>
      </c>
      <c r="S111" s="12">
        <v>107</v>
      </c>
      <c r="T111" s="13">
        <v>22790</v>
      </c>
      <c r="U111" s="13">
        <v>1050905</v>
      </c>
      <c r="V111" s="14">
        <f t="shared" si="12"/>
        <v>0.23354200000000003</v>
      </c>
      <c r="W111" s="14">
        <f t="shared" si="20"/>
        <v>0.292974</v>
      </c>
      <c r="X111" s="14">
        <f t="shared" si="21"/>
        <v>0.36800000000000005</v>
      </c>
      <c r="Y111" s="14">
        <f t="shared" si="19"/>
        <v>0.418186</v>
      </c>
      <c r="Z111" s="14">
        <f t="shared" si="15"/>
        <v>0.045693000000000004</v>
      </c>
    </row>
    <row r="112" spans="11:26" ht="13.5">
      <c r="K112" s="6">
        <f t="shared" si="16"/>
        <v>1155626</v>
      </c>
      <c r="L112" s="7" t="s">
        <v>18</v>
      </c>
      <c r="M112" s="8">
        <f>(COUNT(K$4:K112)-1/2)^2*100</f>
        <v>1177225</v>
      </c>
      <c r="N112" s="58">
        <v>0.4791</v>
      </c>
      <c r="O112" s="10">
        <f t="shared" si="17"/>
        <v>0.00269999999999998</v>
      </c>
      <c r="P112" s="11">
        <f>1-(1/3-2.798713*10^-14*COUNT(K$6:K112)^6+1.341645*10^-11*COUNT(K$6:K112)^5-2.155374*10^-9*COUNT(K$6:K112)^4+1.778984*10^-7*COUNT(K$6:K112)^3-2.154628*10^-6*COUNT(K$6:K112)^2+1.186557*10^-3*COUNT(K$6:K112)-1.380394*10^-3)</f>
        <v>0.48417465571188434</v>
      </c>
      <c r="Q112" s="10">
        <f t="shared" si="18"/>
        <v>0.0026958372029644018</v>
      </c>
      <c r="S112" s="12">
        <v>108</v>
      </c>
      <c r="T112" s="13">
        <v>23070</v>
      </c>
      <c r="U112" s="13">
        <v>1073975</v>
      </c>
      <c r="V112" s="14">
        <f t="shared" si="12"/>
        <v>0.234692</v>
      </c>
      <c r="W112" s="14">
        <f t="shared" si="20"/>
        <v>0.29486</v>
      </c>
      <c r="X112" s="14">
        <f t="shared" si="21"/>
        <v>0.36800000000000005</v>
      </c>
      <c r="Y112" s="14">
        <f t="shared" si="19"/>
        <v>0.418186</v>
      </c>
      <c r="Z112" s="14">
        <f t="shared" si="15"/>
        <v>0.045918</v>
      </c>
    </row>
    <row r="113" spans="11:26" ht="13.5">
      <c r="K113" s="6">
        <f t="shared" si="16"/>
        <v>1177226</v>
      </c>
      <c r="L113" s="7" t="s">
        <v>18</v>
      </c>
      <c r="M113" s="8">
        <f>(COUNT(K$4:K113)-1/2)^2*100</f>
        <v>1199025</v>
      </c>
      <c r="N113" s="58">
        <v>0.4764</v>
      </c>
      <c r="O113" s="10">
        <f t="shared" si="17"/>
        <v>0.0027000000000000357</v>
      </c>
      <c r="P113" s="11">
        <f>1-(1/3-2.798713*10^-14*COUNT(K$6:K113)^6+1.341645*10^-11*COUNT(K$6:K113)^5-2.155374*10^-9*COUNT(K$6:K113)^4+1.778984*10^-7*COUNT(K$6:K113)^3-2.154628*10^-6*COUNT(K$6:K113)^2+1.186557*10^-3*COUNT(K$6:K113)-1.380394*10^-3)</f>
        <v>0.481446380775033</v>
      </c>
      <c r="Q113" s="10">
        <f t="shared" si="18"/>
        <v>0.0027282749368513493</v>
      </c>
      <c r="S113" s="12">
        <v>109</v>
      </c>
      <c r="T113" s="13">
        <v>23350</v>
      </c>
      <c r="U113" s="13">
        <v>1097325</v>
      </c>
      <c r="V113" s="14">
        <f t="shared" si="12"/>
        <v>0.235888</v>
      </c>
      <c r="W113" s="14">
        <f t="shared" si="20"/>
        <v>0.296746</v>
      </c>
      <c r="X113" s="14">
        <f t="shared" si="21"/>
        <v>0.37099</v>
      </c>
      <c r="Y113" s="14">
        <f t="shared" si="19"/>
        <v>0.418186</v>
      </c>
      <c r="Z113" s="14">
        <f t="shared" si="15"/>
        <v>0.04615199999999999</v>
      </c>
    </row>
    <row r="114" spans="11:26" ht="13.5">
      <c r="K114" s="6">
        <f t="shared" si="16"/>
        <v>1199026</v>
      </c>
      <c r="L114" s="7" t="s">
        <v>18</v>
      </c>
      <c r="M114" s="8">
        <f>(COUNT(K$4:K114)-1/2)^2*100</f>
        <v>1221025</v>
      </c>
      <c r="N114" s="58">
        <v>0.4737</v>
      </c>
      <c r="O114" s="10">
        <f t="shared" si="17"/>
        <v>0.00269999999999998</v>
      </c>
      <c r="P114" s="11">
        <f>1-(1/3-2.798713*10^-14*COUNT(K$6:K114)^6+1.341645*10^-11*COUNT(K$6:K114)^5-2.155374*10^-9*COUNT(K$6:K114)^4+1.778984*10^-7*COUNT(K$6:K114)^3-2.154628*10^-6*COUNT(K$6:K114)^2+1.186557*10^-3*COUNT(K$6:K114)-1.380394*10^-3)</f>
        <v>0.4786850312162212</v>
      </c>
      <c r="Q114" s="10">
        <f t="shared" si="18"/>
        <v>0.0027613495588117987</v>
      </c>
      <c r="S114" s="12">
        <v>110</v>
      </c>
      <c r="T114" s="13">
        <v>23630</v>
      </c>
      <c r="U114" s="13">
        <v>1120955</v>
      </c>
      <c r="V114" s="14">
        <f t="shared" si="12"/>
        <v>0.23713000000000004</v>
      </c>
      <c r="W114" s="14">
        <f t="shared" si="20"/>
        <v>0.298678</v>
      </c>
      <c r="X114" s="14">
        <f t="shared" si="21"/>
        <v>0.37402599999999997</v>
      </c>
      <c r="Y114" s="14">
        <f t="shared" si="19"/>
        <v>0.418186</v>
      </c>
      <c r="Z114" s="14">
        <f t="shared" si="15"/>
        <v>0.046395000000000006</v>
      </c>
    </row>
    <row r="115" spans="11:26" ht="13.5">
      <c r="K115" s="6">
        <f t="shared" si="16"/>
        <v>1221026</v>
      </c>
      <c r="L115" s="7" t="s">
        <v>18</v>
      </c>
      <c r="M115" s="8">
        <f>(COUNT(K$4:K115)-1/2)^2*100</f>
        <v>1243225</v>
      </c>
      <c r="N115" s="57">
        <v>0.4709</v>
      </c>
      <c r="O115" s="10">
        <f t="shared" si="17"/>
        <v>0.0028000000000000247</v>
      </c>
      <c r="P115" s="11">
        <f>1-(1/3-2.798713*10^-14*COUNT(K$6:K115)^6+1.341645*10^-11*COUNT(K$6:K115)^5-2.155374*10^-9*COUNT(K$6:K115)^4+1.778984*10^-7*COUNT(K$6:K115)^3-2.154628*10^-6*COUNT(K$6:K115)^2+1.186557*10^-3*COUNT(K$6:K115)-1.380394*10^-3)</f>
        <v>0.4758899655215968</v>
      </c>
      <c r="Q115" s="10">
        <f t="shared" si="18"/>
        <v>0.002795065694624399</v>
      </c>
      <c r="S115" s="12">
        <v>111</v>
      </c>
      <c r="T115" s="13">
        <v>23910</v>
      </c>
      <c r="U115" s="13">
        <v>1144865</v>
      </c>
      <c r="V115" s="14">
        <f t="shared" si="12"/>
        <v>0.238372</v>
      </c>
      <c r="W115" s="14">
        <f t="shared" si="20"/>
        <v>0.298678</v>
      </c>
      <c r="X115" s="14">
        <f t="shared" si="21"/>
        <v>0.37402599999999997</v>
      </c>
      <c r="Y115" s="14">
        <f t="shared" si="19"/>
        <v>0.418186</v>
      </c>
      <c r="Z115" s="14">
        <f t="shared" si="15"/>
        <v>0.046638</v>
      </c>
    </row>
    <row r="116" spans="11:26" ht="13.5">
      <c r="K116" s="6">
        <f t="shared" si="16"/>
        <v>1243226</v>
      </c>
      <c r="L116" s="7" t="s">
        <v>18</v>
      </c>
      <c r="M116" s="8">
        <f>(COUNT(K$4:K116)-1/2)^2*100</f>
        <v>1265625</v>
      </c>
      <c r="N116" s="58">
        <v>0.468</v>
      </c>
      <c r="O116" s="10">
        <f t="shared" si="17"/>
        <v>0.002899999999999958</v>
      </c>
      <c r="P116" s="11">
        <f>1-(1/3-2.798713*10^-14*COUNT(K$6:K116)^6+1.341645*10^-11*COUNT(K$6:K116)^5-2.155374*10^-9*COUNT(K$6:K116)^4+1.778984*10^-7*COUNT(K$6:K116)^3-2.154628*10^-6*COUNT(K$6:K116)^2+1.186557*10^-3*COUNT(K$6:K116)-1.380394*10^-3)</f>
        <v>0.4730605381279085</v>
      </c>
      <c r="Q116" s="10">
        <f t="shared" si="18"/>
        <v>0.0028294273936882997</v>
      </c>
      <c r="S116" s="12">
        <v>112</v>
      </c>
      <c r="T116" s="13">
        <v>24190</v>
      </c>
      <c r="U116" s="13">
        <v>1169055</v>
      </c>
      <c r="V116" s="14">
        <f t="shared" si="12"/>
        <v>0.23961399999999997</v>
      </c>
      <c r="W116" s="14">
        <f t="shared" si="20"/>
        <v>0.30061</v>
      </c>
      <c r="X116" s="14">
        <f t="shared" si="21"/>
        <v>0.377108</v>
      </c>
      <c r="Y116" s="14">
        <f t="shared" si="19"/>
        <v>0.418186</v>
      </c>
      <c r="Z116" s="14">
        <f t="shared" si="15"/>
        <v>0.04688099999999999</v>
      </c>
    </row>
    <row r="117" spans="11:26" ht="13.5">
      <c r="K117" s="6">
        <f t="shared" si="16"/>
        <v>1265626</v>
      </c>
      <c r="L117" s="7" t="s">
        <v>18</v>
      </c>
      <c r="M117" s="8">
        <f>(COUNT(K$4:K117)-1/2)^2*100</f>
        <v>1288225</v>
      </c>
      <c r="N117" s="57">
        <v>0.4652</v>
      </c>
      <c r="O117" s="10">
        <f t="shared" si="17"/>
        <v>0.0028000000000000247</v>
      </c>
      <c r="P117" s="11">
        <f>1-(1/3-2.798713*10^-14*COUNT(K$6:K117)^6+1.341645*10^-11*COUNT(K$6:K117)^5-2.155374*10^-9*COUNT(K$6:K117)^4+1.778984*10^-7*COUNT(K$6:K117)^3-2.154628*10^-6*COUNT(K$6:K117)^2+1.186557*10^-3*COUNT(K$6:K117)-1.380394*10^-3)</f>
        <v>0.4701961000190381</v>
      </c>
      <c r="Q117" s="10">
        <f t="shared" si="18"/>
        <v>0.002864438108870382</v>
      </c>
      <c r="S117" s="12">
        <v>113</v>
      </c>
      <c r="T117" s="13">
        <v>24470</v>
      </c>
      <c r="U117" s="13">
        <v>1193525</v>
      </c>
      <c r="V117" s="14">
        <f t="shared" si="12"/>
        <v>0.24085600000000004</v>
      </c>
      <c r="W117" s="14">
        <f t="shared" si="20"/>
        <v>0.30258799999999997</v>
      </c>
      <c r="X117" s="14">
        <f t="shared" si="21"/>
        <v>0.380236</v>
      </c>
      <c r="Y117" s="14">
        <f t="shared" si="19"/>
        <v>0.418186</v>
      </c>
      <c r="Z117" s="14">
        <f t="shared" si="15"/>
        <v>0.047124000000000006</v>
      </c>
    </row>
    <row r="118" spans="11:26" ht="13.5">
      <c r="K118" s="6">
        <f t="shared" si="16"/>
        <v>1288226</v>
      </c>
      <c r="L118" s="7" t="s">
        <v>18</v>
      </c>
      <c r="M118" s="8">
        <f>(COUNT(K$4:K118)-1/2)^2*100</f>
        <v>1311025</v>
      </c>
      <c r="N118" s="58">
        <v>0.4624</v>
      </c>
      <c r="O118" s="10">
        <f t="shared" si="17"/>
        <v>0.0028000000000000247</v>
      </c>
      <c r="P118" s="11">
        <f>1-(1/3-2.798713*10^-14*COUNT(K$6:K118)^6+1.341645*10^-11*COUNT(K$6:K118)^5-2.155374*10^-9*COUNT(K$6:K118)^4+1.778984*10^-7*COUNT(K$6:K118)^3-2.154628*10^-6*COUNT(K$6:K118)^2+1.186557*10^-3*COUNT(K$6:K118)-1.380394*10^-3)</f>
        <v>0.46729599934268184</v>
      </c>
      <c r="Q118" s="10">
        <f t="shared" si="18"/>
        <v>0.0029001006763562653</v>
      </c>
      <c r="S118" s="12">
        <v>114</v>
      </c>
      <c r="T118" s="13">
        <v>24750</v>
      </c>
      <c r="U118" s="13">
        <v>1218275</v>
      </c>
      <c r="V118" s="14">
        <f t="shared" si="12"/>
        <v>0.242098</v>
      </c>
      <c r="W118" s="14">
        <f t="shared" si="20"/>
        <v>0.304612</v>
      </c>
      <c r="X118" s="14">
        <f t="shared" si="21"/>
        <v>0.380236</v>
      </c>
      <c r="Y118" s="14">
        <f t="shared" si="19"/>
        <v>0.418186</v>
      </c>
      <c r="Z118" s="14">
        <f t="shared" si="15"/>
        <v>0.047367</v>
      </c>
    </row>
    <row r="119" spans="11:26" ht="13.5">
      <c r="K119" s="6">
        <f t="shared" si="16"/>
        <v>1311026</v>
      </c>
      <c r="L119" s="7" t="s">
        <v>18</v>
      </c>
      <c r="M119" s="8">
        <f>(COUNT(K$4:K119)-1/2)^2*100</f>
        <v>1334025</v>
      </c>
      <c r="N119" s="57">
        <v>0.4595</v>
      </c>
      <c r="O119" s="10">
        <f t="shared" si="17"/>
        <v>0.002899999999999958</v>
      </c>
      <c r="P119" s="11">
        <f>1-(1/3-2.798713*10^-14*COUNT(K$6:K119)^6+1.341645*10^-11*COUNT(K$6:K119)^5-2.155374*10^-9*COUNT(K$6:K119)^4+1.778984*10^-7*COUNT(K$6:K119)^3-2.154628*10^-6*COUNT(K$6:K119)^2+1.186557*10^-3*COUNT(K$6:K119)-1.380394*10^-3)</f>
        <v>0.46435958204718386</v>
      </c>
      <c r="Q119" s="10">
        <f t="shared" si="18"/>
        <v>0.002936417295497984</v>
      </c>
      <c r="S119" s="12">
        <v>115</v>
      </c>
      <c r="T119" s="13">
        <v>25030</v>
      </c>
      <c r="U119" s="13">
        <v>1243305</v>
      </c>
      <c r="V119" s="14">
        <f t="shared" si="12"/>
        <v>0.24472000000000002</v>
      </c>
      <c r="W119" s="14">
        <f t="shared" si="20"/>
        <v>0.30668200000000007</v>
      </c>
      <c r="X119" s="14">
        <f t="shared" si="21"/>
        <v>0.38336400000000004</v>
      </c>
      <c r="Y119" s="14">
        <f t="shared" si="19"/>
        <v>0.418186</v>
      </c>
      <c r="Z119" s="14">
        <f t="shared" si="15"/>
        <v>0.04788</v>
      </c>
    </row>
    <row r="120" spans="11:26" ht="13.5">
      <c r="K120" s="6">
        <f t="shared" si="16"/>
        <v>1334026</v>
      </c>
      <c r="L120" s="7" t="s">
        <v>18</v>
      </c>
      <c r="M120" s="8">
        <f>(COUNT(K$4:K120)-1/2)^2*100</f>
        <v>1357225</v>
      </c>
      <c r="N120" s="58">
        <v>0.4565</v>
      </c>
      <c r="O120" s="10">
        <f t="shared" si="17"/>
        <v>0.0030000000000000027</v>
      </c>
      <c r="P120" s="11">
        <f>1-(1/3-2.798713*10^-14*COUNT(K$6:K120)^6+1.341645*10^-11*COUNT(K$6:K120)^5-2.155374*10^-9*COUNT(K$6:K120)^4+1.778984*10^-7*COUNT(K$6:K120)^3-2.154628*10^-6*COUNT(K$6:K120)^2+1.186557*10^-3*COUNT(K$6:K120)-1.380394*10^-3)</f>
        <v>0.4613861925385194</v>
      </c>
      <c r="Q120" s="10">
        <f t="shared" si="18"/>
        <v>0.002973389508664437</v>
      </c>
      <c r="S120" s="12">
        <v>116</v>
      </c>
      <c r="T120" s="13">
        <v>25310</v>
      </c>
      <c r="U120" s="13">
        <v>1268615</v>
      </c>
      <c r="V120" s="14">
        <f t="shared" si="12"/>
        <v>0.24600799999999998</v>
      </c>
      <c r="W120" s="14">
        <f t="shared" si="20"/>
        <v>0.308752</v>
      </c>
      <c r="X120" s="14">
        <f t="shared" si="21"/>
        <v>0.38653800000000005</v>
      </c>
      <c r="Y120" s="14">
        <f t="shared" si="19"/>
        <v>0.418186</v>
      </c>
      <c r="Z120" s="14">
        <f t="shared" si="15"/>
        <v>0.048131999999999994</v>
      </c>
    </row>
    <row r="121" spans="11:26" ht="13.5">
      <c r="K121" s="6">
        <f t="shared" si="16"/>
        <v>1357226</v>
      </c>
      <c r="L121" s="7" t="s">
        <v>18</v>
      </c>
      <c r="M121" s="8">
        <f>(COUNT(K$4:K121)-1/2)^2*100</f>
        <v>1380625</v>
      </c>
      <c r="N121" s="58">
        <v>0.4535</v>
      </c>
      <c r="O121" s="10">
        <f t="shared" si="17"/>
        <v>0.0030000000000000027</v>
      </c>
      <c r="P121" s="11">
        <f>1-(1/3-2.798713*10^-14*COUNT(K$6:K121)^6+1.341645*10^-11*COUNT(K$6:K121)^5-2.155374*10^-9*COUNT(K$6:K121)^4+1.778984*10^-7*COUNT(K$6:K121)^3-2.154628*10^-6*COUNT(K$6:K121)^2+1.186557*10^-3*COUNT(K$6:K121)-1.380394*10^-3)</f>
        <v>0.4583751743574289</v>
      </c>
      <c r="Q121" s="10">
        <f t="shared" si="18"/>
        <v>0.003011018181090508</v>
      </c>
      <c r="S121" s="12">
        <v>117</v>
      </c>
      <c r="T121" s="13">
        <v>25590</v>
      </c>
      <c r="U121" s="13">
        <v>1294205</v>
      </c>
      <c r="V121" s="14">
        <f t="shared" si="12"/>
        <v>0.24729600000000004</v>
      </c>
      <c r="W121" s="14">
        <f t="shared" si="20"/>
        <v>0.308752</v>
      </c>
      <c r="X121" s="14">
        <f t="shared" si="21"/>
        <v>0.38653800000000005</v>
      </c>
      <c r="Y121" s="14">
        <f t="shared" si="19"/>
        <v>0.418186</v>
      </c>
      <c r="Z121" s="14">
        <f t="shared" si="15"/>
        <v>0.048384</v>
      </c>
    </row>
    <row r="122" spans="11:26" ht="13.5">
      <c r="K122" s="6">
        <f t="shared" si="16"/>
        <v>1380626</v>
      </c>
      <c r="L122" s="7" t="s">
        <v>18</v>
      </c>
      <c r="M122" s="8">
        <f>(COUNT(K$4:K122)-1/2)^2*100</f>
        <v>1404225</v>
      </c>
      <c r="N122" s="57">
        <v>0.4505</v>
      </c>
      <c r="O122" s="10">
        <f t="shared" si="17"/>
        <v>0.0030000000000000027</v>
      </c>
      <c r="P122" s="11">
        <f>1-(1/3-2.798713*10^-14*COUNT(K$6:K122)^6+1.341645*10^-11*COUNT(K$6:K122)^5-2.155374*10^-9*COUNT(K$6:K122)^4+1.778984*10^-7*COUNT(K$6:K122)^3-2.154628*10^-6*COUNT(K$6:K122)^2+1.186557*10^-3*COUNT(K$6:K122)-1.380394*10^-3)</f>
        <v>0.4553258708767033</v>
      </c>
      <c r="Q122" s="10">
        <f t="shared" si="18"/>
        <v>0.003049303480725629</v>
      </c>
      <c r="S122" s="12">
        <v>118</v>
      </c>
      <c r="T122" s="13">
        <v>25870</v>
      </c>
      <c r="U122" s="13">
        <v>1320075</v>
      </c>
      <c r="V122" s="14">
        <f t="shared" si="12"/>
        <v>0.24863</v>
      </c>
      <c r="W122" s="14">
        <f t="shared" si="20"/>
        <v>0.310822</v>
      </c>
      <c r="X122" s="14">
        <f t="shared" si="21"/>
        <v>0.389804</v>
      </c>
      <c r="Y122" s="14">
        <f t="shared" si="19"/>
        <v>0.418186</v>
      </c>
      <c r="Z122" s="14">
        <f t="shared" si="15"/>
        <v>0.048644999999999994</v>
      </c>
    </row>
    <row r="123" spans="11:26" ht="13.5">
      <c r="K123" s="6">
        <f t="shared" si="16"/>
        <v>1404226</v>
      </c>
      <c r="L123" s="7" t="s">
        <v>18</v>
      </c>
      <c r="M123" s="8">
        <f>(COUNT(K$4:K123)-1/2)^2*100</f>
        <v>1428025</v>
      </c>
      <c r="N123" s="57">
        <v>0.4475</v>
      </c>
      <c r="O123" s="10">
        <f t="shared" si="17"/>
        <v>0.0030000000000000027</v>
      </c>
      <c r="P123" s="11">
        <f>1-(1/3-2.798713*10^-14*COUNT(K$6:K123)^6+1.341645*10^-11*COUNT(K$6:K123)^5-2.155374*10^-9*COUNT(K$6:K123)^4+1.778984*10^-7*COUNT(K$6:K123)^3-2.154628*10^-6*COUNT(K$6:K123)^2+1.186557*10^-3*COUNT(K$6:K123)-1.380394*10^-3)</f>
        <v>0.4522376260186197</v>
      </c>
      <c r="Q123" s="10">
        <f t="shared" si="18"/>
        <v>0.0030882448580835664</v>
      </c>
      <c r="S123" s="12">
        <v>119</v>
      </c>
      <c r="T123" s="13">
        <v>26150</v>
      </c>
      <c r="U123" s="13">
        <v>1346225</v>
      </c>
      <c r="V123" s="14">
        <f t="shared" si="12"/>
        <v>0.21196500000000001</v>
      </c>
      <c r="W123" s="14">
        <f t="shared" si="20"/>
        <v>0.265317</v>
      </c>
      <c r="X123" s="14">
        <f t="shared" si="21"/>
        <v>0.333333</v>
      </c>
      <c r="Y123" s="14">
        <f t="shared" si="19"/>
        <v>0.354549</v>
      </c>
      <c r="Z123" s="14">
        <f t="shared" si="15"/>
        <v>0.07609</v>
      </c>
    </row>
    <row r="124" spans="11:26" ht="13.5">
      <c r="K124" s="6">
        <f t="shared" si="16"/>
        <v>1428026</v>
      </c>
      <c r="L124" s="7" t="s">
        <v>18</v>
      </c>
      <c r="M124" s="8">
        <f>(COUNT(K$4:K124)-1/2)^2*100</f>
        <v>1452025</v>
      </c>
      <c r="N124" s="57">
        <v>0.4444</v>
      </c>
      <c r="O124" s="10">
        <f t="shared" si="17"/>
        <v>0.0030999999999999917</v>
      </c>
      <c r="P124" s="11">
        <f>1-(1/3-2.798713*10^-14*COUNT(K$6:K124)^6+1.341645*10^-11*COUNT(K$6:K124)^5-2.155374*10^-9*COUNT(K$6:K124)^4+1.778984*10^-7*COUNT(K$6:K124)^3-2.154628*10^-6*COUNT(K$6:K124)^2+1.186557*10^-3*COUNT(K$6:K124)-1.380394*10^-3)</f>
        <v>0.44910978499252774</v>
      </c>
      <c r="Q124" s="10">
        <f t="shared" si="18"/>
        <v>0.003127841026091982</v>
      </c>
      <c r="S124" s="12">
        <v>120</v>
      </c>
      <c r="T124" s="13">
        <v>26430</v>
      </c>
      <c r="U124" s="13">
        <v>1372655</v>
      </c>
      <c r="V124" s="14">
        <f t="shared" si="12"/>
        <v>0.213135</v>
      </c>
      <c r="W124" s="14">
        <f t="shared" si="20"/>
        <v>0.26711100000000004</v>
      </c>
      <c r="X124" s="14">
        <f t="shared" si="21"/>
        <v>0.336219</v>
      </c>
      <c r="Y124" s="14">
        <f t="shared" si="19"/>
        <v>0.354549</v>
      </c>
      <c r="Z124" s="14">
        <f t="shared" si="15"/>
        <v>0.07651000000000001</v>
      </c>
    </row>
    <row r="125" spans="11:26" ht="13.5">
      <c r="K125" s="6">
        <f t="shared" si="16"/>
        <v>1452026</v>
      </c>
      <c r="L125" s="7" t="s">
        <v>18</v>
      </c>
      <c r="M125" s="8">
        <f>(COUNT(K$4:K125)-1/2)^2*100</f>
        <v>1476225</v>
      </c>
      <c r="N125" s="57">
        <v>0.4413</v>
      </c>
      <c r="O125" s="10">
        <f t="shared" si="17"/>
        <v>0.0030999999999999917</v>
      </c>
      <c r="P125" s="11">
        <f>1-(1/3-2.798713*10^-14*COUNT(K$6:K125)^6+1.341645*10^-11*COUNT(K$6:K125)^5-2.155374*10^-9*COUNT(K$6:K125)^4+1.778984*10^-7*COUNT(K$6:K125)^3-2.154628*10^-6*COUNT(K$6:K125)^2+1.186557*10^-3*COUNT(K$6:K125)-1.380394*10^-3)</f>
        <v>0.44594169505258674</v>
      </c>
      <c r="Q125" s="10">
        <f t="shared" si="18"/>
        <v>0.003168089939940999</v>
      </c>
      <c r="S125" s="12">
        <v>121</v>
      </c>
      <c r="T125" s="13">
        <v>26710</v>
      </c>
      <c r="U125" s="13">
        <v>1399365</v>
      </c>
      <c r="V125" s="14">
        <f t="shared" si="12"/>
        <v>0.214305</v>
      </c>
      <c r="W125" s="14">
        <f t="shared" si="20"/>
        <v>0.268983</v>
      </c>
      <c r="X125" s="14">
        <f t="shared" si="21"/>
        <v>0.336219</v>
      </c>
      <c r="Y125" s="14">
        <f t="shared" si="19"/>
        <v>0.354549</v>
      </c>
      <c r="Z125" s="14">
        <f t="shared" si="15"/>
        <v>0.07693000000000001</v>
      </c>
    </row>
    <row r="126" spans="11:26" ht="13.5">
      <c r="K126" s="6">
        <f t="shared" si="16"/>
        <v>1476226</v>
      </c>
      <c r="L126" s="7" t="s">
        <v>18</v>
      </c>
      <c r="M126" s="8">
        <f>(COUNT(K$4:K126)-1/2)^2*100</f>
        <v>1500625</v>
      </c>
      <c r="N126" s="57">
        <v>0.4382</v>
      </c>
      <c r="O126" s="10">
        <f t="shared" si="17"/>
        <v>0.003100000000000047</v>
      </c>
      <c r="P126" s="11">
        <f>1-(1/3-2.798713*10^-14*COUNT(K$6:K126)^6+1.341645*10^-11*COUNT(K$6:K126)^5-2.155374*10^-9*COUNT(K$6:K126)^4+1.778984*10^-7*COUNT(K$6:K126)^3-2.154628*10^-6*COUNT(K$6:K126)^2+1.186557*10^-3*COUNT(K$6:K126)-1.380394*10^-3)</f>
        <v>0.442732706275654</v>
      </c>
      <c r="Q126" s="10">
        <f t="shared" si="18"/>
        <v>0.003208988776932764</v>
      </c>
      <c r="S126" s="12">
        <v>122</v>
      </c>
      <c r="T126" s="13">
        <v>26990</v>
      </c>
      <c r="U126" s="13">
        <v>1426355</v>
      </c>
      <c r="V126" s="14">
        <f t="shared" si="12"/>
        <v>0.215475</v>
      </c>
      <c r="W126" s="14">
        <f t="shared" si="20"/>
        <v>0.270816</v>
      </c>
      <c r="X126" s="14">
        <f t="shared" si="21"/>
        <v>0.339144</v>
      </c>
      <c r="Y126" s="14">
        <f t="shared" si="19"/>
        <v>0.354549</v>
      </c>
      <c r="Z126" s="14">
        <f t="shared" si="15"/>
        <v>0.07735</v>
      </c>
    </row>
    <row r="127" spans="11:26" ht="13.5">
      <c r="K127" s="6">
        <f t="shared" si="16"/>
        <v>1500626</v>
      </c>
      <c r="L127" s="7" t="s">
        <v>18</v>
      </c>
      <c r="M127" s="8">
        <f>(COUNT(K$4:K127)-1/2)^2*100</f>
        <v>1525225</v>
      </c>
      <c r="N127" s="58">
        <v>0.435</v>
      </c>
      <c r="O127" s="10">
        <f t="shared" si="17"/>
        <v>0.0031999999999999806</v>
      </c>
      <c r="P127" s="11">
        <f>1-(1/3-2.798713*10^-14*COUNT(K$6:K127)^6+1.341645*10^-11*COUNT(K$6:K127)^5-2.155374*10^-9*COUNT(K$6:K127)^4+1.778984*10^-7*COUNT(K$6:K127)^3-2.154628*10^-6*COUNT(K$6:K127)^2+1.186557*10^-3*COUNT(K$6:K127)-1.380394*10^-3)</f>
        <v>0.43948217235932274</v>
      </c>
      <c r="Q127" s="10">
        <f t="shared" si="18"/>
        <v>0.003250533916331233</v>
      </c>
      <c r="S127" s="12">
        <v>123</v>
      </c>
      <c r="T127" s="13">
        <v>27270</v>
      </c>
      <c r="U127" s="13">
        <v>1453625</v>
      </c>
      <c r="V127" s="14">
        <f t="shared" si="12"/>
        <v>0.217893</v>
      </c>
      <c r="W127" s="14">
        <f t="shared" si="20"/>
        <v>0.272727</v>
      </c>
      <c r="X127" s="14">
        <f t="shared" si="21"/>
        <v>0.342108</v>
      </c>
      <c r="Y127" s="14">
        <f t="shared" si="19"/>
        <v>0.354549</v>
      </c>
      <c r="Z127" s="14">
        <f t="shared" si="15"/>
        <v>0.07821800000000001</v>
      </c>
    </row>
    <row r="128" spans="11:26" ht="13.5">
      <c r="K128" s="6">
        <f t="shared" si="16"/>
        <v>1525226</v>
      </c>
      <c r="L128" s="7" t="s">
        <v>18</v>
      </c>
      <c r="M128" s="8">
        <f>(COUNT(K$4:K128)-1/2)^2*100</f>
        <v>1550025</v>
      </c>
      <c r="N128" s="57">
        <v>0.4318</v>
      </c>
      <c r="O128" s="10">
        <f t="shared" si="17"/>
        <v>0.0031999999999999806</v>
      </c>
      <c r="P128" s="11">
        <f>1-(1/3-2.798713*10^-14*COUNT(K$6:K128)^6+1.341645*10^-11*COUNT(K$6:K128)^5-2.155374*10^-9*COUNT(K$6:K128)^4+1.778984*10^-7*COUNT(K$6:K128)^3-2.154628*10^-6*COUNT(K$6:K128)^2+1.186557*10^-3*COUNT(K$6:K128)-1.380394*10^-3)</f>
        <v>0.43618945144011234</v>
      </c>
      <c r="Q128" s="10">
        <f t="shared" si="18"/>
        <v>0.0032927209192104012</v>
      </c>
      <c r="S128" s="12">
        <v>124</v>
      </c>
      <c r="T128" s="13">
        <v>27550</v>
      </c>
      <c r="U128" s="13">
        <v>1481175</v>
      </c>
      <c r="V128" s="14">
        <f t="shared" si="12"/>
        <v>0.21910200000000005</v>
      </c>
      <c r="W128" s="14">
        <f t="shared" si="20"/>
        <v>0.274638</v>
      </c>
      <c r="X128" s="14">
        <f t="shared" si="21"/>
        <v>0.34515</v>
      </c>
      <c r="Y128" s="14">
        <f t="shared" si="19"/>
        <v>0.354549</v>
      </c>
      <c r="Z128" s="14">
        <f t="shared" si="15"/>
        <v>0.07865200000000001</v>
      </c>
    </row>
    <row r="129" spans="11:26" ht="13.5">
      <c r="K129" s="6">
        <f t="shared" si="16"/>
        <v>1550026</v>
      </c>
      <c r="L129" s="7" t="s">
        <v>18</v>
      </c>
      <c r="M129" s="8">
        <f>(COUNT(K$4:K129)-1/2)^2*100</f>
        <v>1575025</v>
      </c>
      <c r="N129" s="57">
        <v>0.4286</v>
      </c>
      <c r="O129" s="10">
        <f t="shared" si="17"/>
        <v>0.003200000000000036</v>
      </c>
      <c r="P129" s="11">
        <f>1-(1/3-2.798713*10^-14*COUNT(K$6:K129)^6+1.341645*10^-11*COUNT(K$6:K129)^5-2.155374*10^-9*COUNT(K$6:K129)^4+1.778984*10^-7*COUNT(K$6:K129)^3-2.154628*10^-6*COUNT(K$6:K129)^2+1.186557*10^-3*COUNT(K$6:K129)-1.380394*10^-3)</f>
        <v>0.43285390693180814</v>
      </c>
      <c r="Q129" s="10">
        <f t="shared" si="18"/>
        <v>0.0033355445083042</v>
      </c>
      <c r="S129" s="12">
        <v>125</v>
      </c>
      <c r="T129" s="13">
        <v>27830</v>
      </c>
      <c r="U129" s="13">
        <v>1509005</v>
      </c>
      <c r="V129" s="14">
        <f t="shared" si="12"/>
        <v>0.22035</v>
      </c>
      <c r="W129" s="14">
        <f t="shared" si="20"/>
        <v>0.274638</v>
      </c>
      <c r="X129" s="14">
        <f t="shared" si="21"/>
        <v>0.34515</v>
      </c>
      <c r="Y129" s="14">
        <f t="shared" si="19"/>
        <v>0.354549</v>
      </c>
      <c r="Z129" s="14">
        <f t="shared" si="15"/>
        <v>0.0791</v>
      </c>
    </row>
    <row r="130" spans="11:26" ht="13.5">
      <c r="K130" s="6">
        <f t="shared" si="16"/>
        <v>1575026</v>
      </c>
      <c r="L130" s="7" t="s">
        <v>18</v>
      </c>
      <c r="M130" s="8">
        <f>(COUNT(K$4:K130)-1/2)^2*100</f>
        <v>1600225</v>
      </c>
      <c r="N130" s="58">
        <v>0.4253</v>
      </c>
      <c r="O130" s="10">
        <f t="shared" si="17"/>
        <v>0.0032999999999999696</v>
      </c>
      <c r="P130" s="11">
        <f>1-(1/3-2.798713*10^-14*COUNT(K$6:K130)^6+1.341645*10^-11*COUNT(K$6:K130)^5-2.155374*10^-9*COUNT(K$6:K130)^4+1.778984*10^-7*COUNT(K$6:K130)^3-2.154628*10^-6*COUNT(K$6:K130)^2+1.186557*10^-3*COUNT(K$6:K130)-1.380394*10^-3)</f>
        <v>0.42947490838395197</v>
      </c>
      <c r="Q130" s="10">
        <f t="shared" si="18"/>
        <v>0.0033789985478561713</v>
      </c>
      <c r="S130" s="12">
        <v>126</v>
      </c>
      <c r="T130" s="13">
        <v>28110</v>
      </c>
      <c r="U130" s="13">
        <v>1537115</v>
      </c>
      <c r="V130" s="14">
        <f t="shared" si="12"/>
        <v>0.22159800000000002</v>
      </c>
      <c r="W130" s="14">
        <f t="shared" si="20"/>
        <v>0.27658800000000006</v>
      </c>
      <c r="X130" s="14">
        <f t="shared" si="21"/>
        <v>0.348231</v>
      </c>
      <c r="Y130" s="14">
        <f t="shared" si="19"/>
        <v>0.354549</v>
      </c>
      <c r="Z130" s="14">
        <f t="shared" si="15"/>
        <v>0.07954800000000001</v>
      </c>
    </row>
    <row r="131" spans="11:26" ht="13.5">
      <c r="K131" s="6">
        <f t="shared" si="16"/>
        <v>1600226</v>
      </c>
      <c r="L131" s="7" t="s">
        <v>18</v>
      </c>
      <c r="M131" s="8">
        <f>(COUNT(K$4:K131)-1/2)^2*100</f>
        <v>1625625</v>
      </c>
      <c r="N131" s="57">
        <v>0.422</v>
      </c>
      <c r="O131" s="10">
        <f t="shared" si="17"/>
        <v>0.003300000000000025</v>
      </c>
      <c r="P131" s="11">
        <f>1-(1/3-2.798713*10^-14*COUNT(K$6:K131)^6+1.341645*10^-11*COUNT(K$6:K131)^5-2.155374*10^-9*COUNT(K$6:K131)^4+1.778984*10^-7*COUNT(K$6:K131)^3-2.154628*10^-6*COUNT(K$6:K131)^2+1.186557*10^-3*COUNT(K$6:K131)-1.380394*10^-3)</f>
        <v>0.42605183236048405</v>
      </c>
      <c r="Q131" s="10">
        <f t="shared" si="18"/>
        <v>0.003423076023467919</v>
      </c>
      <c r="S131" s="12">
        <v>127</v>
      </c>
      <c r="T131" s="13">
        <v>28390</v>
      </c>
      <c r="U131" s="13">
        <v>1565505</v>
      </c>
      <c r="V131" s="14">
        <f t="shared" si="12"/>
        <v>0.22284600000000002</v>
      </c>
      <c r="W131" s="14">
        <f t="shared" si="20"/>
        <v>0.27857699999999996</v>
      </c>
      <c r="X131" s="14">
        <f t="shared" si="21"/>
        <v>0.351351</v>
      </c>
      <c r="Y131" s="14">
        <f t="shared" si="19"/>
        <v>0.354549</v>
      </c>
      <c r="Z131" s="14">
        <f t="shared" si="15"/>
        <v>0.07999600000000001</v>
      </c>
    </row>
    <row r="132" spans="11:26" ht="13.5">
      <c r="K132" s="6">
        <f t="shared" si="16"/>
        <v>1625626</v>
      </c>
      <c r="L132" s="7" t="s">
        <v>18</v>
      </c>
      <c r="M132" s="8">
        <f>(COUNT(K$4:K132)-1/2)^2*100</f>
        <v>1651225</v>
      </c>
      <c r="N132" s="57">
        <v>0.4186</v>
      </c>
      <c r="O132" s="10">
        <f t="shared" si="17"/>
        <v>0.0033999999999999586</v>
      </c>
      <c r="P132" s="11">
        <f>1-(1/3-2.798713*10^-14*COUNT(K$6:K132)^6+1.341645*10^-11*COUNT(K$6:K132)^5-2.155374*10^-9*COUNT(K$6:K132)^4+1.778984*10^-7*COUNT(K$6:K132)^3-2.154628*10^-6*COUNT(K$6:K132)^2+1.186557*10^-3*COUNT(K$6:K132)-1.380394*10^-3)</f>
        <v>0.4225840633385357</v>
      </c>
      <c r="Q132" s="10">
        <f t="shared" si="18"/>
        <v>0.0034677690219483415</v>
      </c>
      <c r="S132" s="12">
        <v>128</v>
      </c>
      <c r="T132" s="13">
        <v>28670</v>
      </c>
      <c r="U132" s="13">
        <v>1594175</v>
      </c>
      <c r="V132" s="14">
        <f aca="true" t="shared" si="22" ref="V132:V195">(1-VLOOKUP(U132,$K$4:$O$203,4,TRUE))*VLOOKUP(S132,$B$23:$H$35,4,TRUE)</f>
        <v>0.224133</v>
      </c>
      <c r="W132" s="14">
        <f aca="true" t="shared" si="23" ref="W132:W163">(1-VLOOKUP(U132+1000000,$K$4:$O$203,4,TRUE))*VLOOKUP(S132,$B$23:$H$35,4,TRUE)</f>
        <v>0.28056600000000004</v>
      </c>
      <c r="X132" s="14">
        <f aca="true" t="shared" si="24" ref="X132:X161">(1-VLOOKUP(U132+2000000,$K$4:$O$203,4,TRUE))*VLOOKUP(S132,$B$23:$H$35,4,TRUE)</f>
        <v>0.354549</v>
      </c>
      <c r="Y132" s="14">
        <f>(1-VLOOKUP(U132+3520000,$K$4:$O$203,4,TRUE))*VLOOKUP(S132,$B$23:$H$35,4,TRUE)</f>
        <v>0.354549</v>
      </c>
      <c r="Z132" s="14">
        <f aca="true" t="shared" si="25" ref="Z132:Z195">(1-VLOOKUP(U132,$K$4:$O$228,4,TRUE))*VLOOKUP(S132,$B$23:$H$45,7,TRUE)</f>
        <v>0.080458</v>
      </c>
    </row>
    <row r="133" spans="11:26" ht="13.5">
      <c r="K133" s="6">
        <f aca="true" t="shared" si="26" ref="K133:K196">M132+1</f>
        <v>1651226</v>
      </c>
      <c r="L133" s="7" t="s">
        <v>18</v>
      </c>
      <c r="M133" s="8">
        <f>(COUNT(K$4:K133)-1/2)^2*100</f>
        <v>1677025</v>
      </c>
      <c r="N133" s="57">
        <v>0.4152</v>
      </c>
      <c r="O133" s="10">
        <f aca="true" t="shared" si="27" ref="O133:O196">N132-N133</f>
        <v>0.003400000000000014</v>
      </c>
      <c r="P133" s="11">
        <f>1-(1/3-2.798713*10^-14*COUNT(K$6:K133)^6+1.341645*10^-11*COUNT(K$6:K133)^5-2.155374*10^-9*COUNT(K$6:K133)^4+1.778984*10^-7*COUNT(K$6:K133)^3-2.154628*10^-6*COUNT(K$6:K133)^2+1.186557*10^-3*COUNT(K$6:K133)-1.380394*10^-3)</f>
        <v>0.4190709946273713</v>
      </c>
      <c r="Q133" s="10">
        <f aca="true" t="shared" si="28" ref="Q133:Q196">P132-P133</f>
        <v>0.003513068711164413</v>
      </c>
      <c r="S133" s="12">
        <v>129</v>
      </c>
      <c r="T133" s="13">
        <v>28950</v>
      </c>
      <c r="U133" s="13">
        <v>1623125</v>
      </c>
      <c r="V133" s="14">
        <f t="shared" si="22"/>
        <v>0.22542000000000004</v>
      </c>
      <c r="W133" s="14">
        <f t="shared" si="23"/>
        <v>0.28259399999999996</v>
      </c>
      <c r="X133" s="14">
        <f t="shared" si="24"/>
        <v>0.354549</v>
      </c>
      <c r="Y133" s="14">
        <f>(1-VLOOKUP(U133+3520000,$K$4:$O$203,4,TRUE))*VLOOKUP(S133,$B$23:$H$35,4,TRUE)</f>
        <v>0.354549</v>
      </c>
      <c r="Z133" s="14">
        <f t="shared" si="25"/>
        <v>0.08092000000000002</v>
      </c>
    </row>
    <row r="134" spans="11:26" ht="13.5">
      <c r="K134" s="6">
        <f t="shared" si="26"/>
        <v>1677026</v>
      </c>
      <c r="L134" s="7" t="s">
        <v>18</v>
      </c>
      <c r="M134" s="8">
        <f>(COUNT(K$4:K134)-1/2)^2*100</f>
        <v>1703025</v>
      </c>
      <c r="N134" s="57">
        <v>0.4118</v>
      </c>
      <c r="O134" s="10">
        <f t="shared" si="27"/>
        <v>0.003400000000000014</v>
      </c>
      <c r="P134" s="11">
        <f>1-(1/3-2.798713*10^-14*COUNT(K$6:K134)^6+1.341645*10^-11*COUNT(K$6:K134)^5-2.155374*10^-9*COUNT(K$6:K134)^4+1.778984*10^-7*COUNT(K$6:K134)^3-2.154628*10^-6*COUNT(K$6:K134)^2+1.186557*10^-3*COUNT(K$6:K134)-1.380394*10^-3)</f>
        <v>0.41551202930748354</v>
      </c>
      <c r="Q134" s="10">
        <f t="shared" si="28"/>
        <v>0.0035589653198877524</v>
      </c>
      <c r="S134" s="12">
        <v>130</v>
      </c>
      <c r="T134" s="13">
        <v>29230</v>
      </c>
      <c r="U134" s="13">
        <v>1652355</v>
      </c>
      <c r="V134" s="14">
        <f t="shared" si="22"/>
        <v>0.228072</v>
      </c>
      <c r="W134" s="14">
        <f t="shared" si="23"/>
        <v>0.284661</v>
      </c>
      <c r="X134" s="14">
        <f t="shared" si="24"/>
        <v>0.354549</v>
      </c>
      <c r="Y134" s="14">
        <f>(1-VLOOKUP(U134+3520000,$K$4:$O$203,4,TRUE))*VLOOKUP(S134,$B$23:$H$35,4,TRUE)</f>
        <v>0.354549</v>
      </c>
      <c r="Z134" s="14">
        <f t="shared" si="25"/>
        <v>0.081872</v>
      </c>
    </row>
    <row r="135" spans="11:26" ht="13.5">
      <c r="K135" s="6">
        <f t="shared" si="26"/>
        <v>1703026</v>
      </c>
      <c r="L135" s="7" t="s">
        <v>18</v>
      </c>
      <c r="M135" s="8">
        <f>(COUNT(K$4:K135)-1/2)^2*100</f>
        <v>1729225</v>
      </c>
      <c r="N135" s="57">
        <v>0.4083</v>
      </c>
      <c r="O135" s="10">
        <f t="shared" si="27"/>
        <v>0.003500000000000003</v>
      </c>
      <c r="P135" s="11">
        <f>1-(1/3-2.798713*10^-14*COUNT(K$6:K135)^6+1.341645*10^-11*COUNT(K$6:K135)^5-2.155374*10^-9*COUNT(K$6:K135)^4+1.778984*10^-7*COUNT(K$6:K135)^3-2.154628*10^-6*COUNT(K$6:K135)^2+1.186557*10^-3*COUNT(K$6:K135)-1.380394*10^-3)</f>
        <v>0.4119065811898368</v>
      </c>
      <c r="Q135" s="10">
        <f t="shared" si="28"/>
        <v>0.0036054481176467368</v>
      </c>
      <c r="S135" s="12">
        <v>131</v>
      </c>
      <c r="T135" s="13">
        <v>29510</v>
      </c>
      <c r="U135" s="13">
        <v>1681865</v>
      </c>
      <c r="V135" s="14">
        <f t="shared" si="22"/>
        <v>0.22939800000000002</v>
      </c>
      <c r="W135" s="14">
        <f t="shared" si="23"/>
        <v>0.28676700000000005</v>
      </c>
      <c r="X135" s="14">
        <f t="shared" si="24"/>
        <v>0.354549</v>
      </c>
      <c r="Y135" s="14"/>
      <c r="Z135" s="14">
        <f t="shared" si="25"/>
        <v>0.08234800000000002</v>
      </c>
    </row>
    <row r="136" spans="11:26" ht="13.5">
      <c r="K136" s="6">
        <f t="shared" si="26"/>
        <v>1729226</v>
      </c>
      <c r="L136" s="7" t="s">
        <v>18</v>
      </c>
      <c r="M136" s="8">
        <f>(COUNT(K$4:K136)-1/2)^2*100</f>
        <v>1755625</v>
      </c>
      <c r="N136" s="57">
        <v>0.4048</v>
      </c>
      <c r="O136" s="10">
        <f t="shared" si="27"/>
        <v>0.003500000000000003</v>
      </c>
      <c r="P136" s="11">
        <f>1-(1/3-2.798713*10^-14*COUNT(K$6:K136)^6+1.341645*10^-11*COUNT(K$6:K136)^5-2.155374*10^-9*COUNT(K$6:K136)^4+1.778984*10^-7*COUNT(K$6:K136)^3-2.154628*10^-6*COUNT(K$6:K136)^2+1.186557*10^-3*COUNT(K$6:K136)-1.380394*10^-3)</f>
        <v>0.40825407579526285</v>
      </c>
      <c r="Q136" s="10">
        <f t="shared" si="28"/>
        <v>0.003652505394573957</v>
      </c>
      <c r="S136" s="12">
        <v>132</v>
      </c>
      <c r="T136" s="13">
        <v>29790</v>
      </c>
      <c r="U136" s="13">
        <v>1711655</v>
      </c>
      <c r="V136" s="14">
        <f t="shared" si="22"/>
        <v>0.230763</v>
      </c>
      <c r="W136" s="14">
        <f t="shared" si="23"/>
        <v>0.28887300000000005</v>
      </c>
      <c r="X136" s="14">
        <f t="shared" si="24"/>
        <v>0.354549</v>
      </c>
      <c r="Y136" s="14"/>
      <c r="Z136" s="14">
        <f t="shared" si="25"/>
        <v>0.08283800000000001</v>
      </c>
    </row>
    <row r="137" spans="11:26" ht="13.5">
      <c r="K137" s="6">
        <f t="shared" si="26"/>
        <v>1755626</v>
      </c>
      <c r="L137" s="7" t="s">
        <v>18</v>
      </c>
      <c r="M137" s="8">
        <f>(COUNT(K$4:K137)-1/2)^2*100</f>
        <v>1782225</v>
      </c>
      <c r="N137" s="58">
        <v>0.4012</v>
      </c>
      <c r="O137" s="10">
        <f t="shared" si="27"/>
        <v>0.003599999999999992</v>
      </c>
      <c r="P137" s="11">
        <f>1-(1/3-2.798713*10^-14*COUNT(K$6:K137)^6+1.341645*10^-11*COUNT(K$6:K137)^5-2.155374*10^-9*COUNT(K$6:K137)^4+1.778984*10^-7*COUNT(K$6:K137)^3-2.154628*10^-6*COUNT(K$6:K137)^2+1.186557*10^-3*COUNT(K$6:K137)-1.380394*10^-3)</f>
        <v>0.4045539513540072</v>
      </c>
      <c r="Q137" s="10">
        <f t="shared" si="28"/>
        <v>0.00370012444125567</v>
      </c>
      <c r="S137" s="12">
        <v>133</v>
      </c>
      <c r="T137" s="13">
        <v>30070</v>
      </c>
      <c r="U137" s="13">
        <v>1741725</v>
      </c>
      <c r="V137" s="14">
        <f t="shared" si="22"/>
        <v>0.232128</v>
      </c>
      <c r="W137" s="14">
        <f t="shared" si="23"/>
        <v>0.291057</v>
      </c>
      <c r="X137" s="14">
        <f t="shared" si="24"/>
        <v>0.354549</v>
      </c>
      <c r="Y137" s="14"/>
      <c r="Z137" s="14">
        <f t="shared" si="25"/>
        <v>0.083328</v>
      </c>
    </row>
    <row r="138" spans="11:26" ht="13.5">
      <c r="K138" s="6">
        <f t="shared" si="26"/>
        <v>1782226</v>
      </c>
      <c r="L138" s="7" t="s">
        <v>18</v>
      </c>
      <c r="M138" s="8">
        <f>(COUNT(K$4:K138)-1/2)^2*100</f>
        <v>1809025</v>
      </c>
      <c r="N138" s="58">
        <v>0.3976</v>
      </c>
      <c r="O138" s="10">
        <f t="shared" si="27"/>
        <v>0.003599999999999992</v>
      </c>
      <c r="P138" s="11">
        <f>1-(1/3-2.798713*10^-14*COUNT(K$6:K138)^6+1.341645*10^-11*COUNT(K$6:K138)^5-2.155374*10^-9*COUNT(K$6:K138)^4+1.778984*10^-7*COUNT(K$6:K138)^3-2.154628*10^-6*COUNT(K$6:K138)^2+1.186557*10^-3*COUNT(K$6:K138)-1.380394*10^-3)</f>
        <v>0.40080565982542504</v>
      </c>
      <c r="Q138" s="10">
        <f t="shared" si="28"/>
        <v>0.003748291528582137</v>
      </c>
      <c r="S138" s="12">
        <v>134</v>
      </c>
      <c r="T138" s="13">
        <v>30350</v>
      </c>
      <c r="U138" s="13">
        <v>1772075</v>
      </c>
      <c r="V138" s="14">
        <f t="shared" si="22"/>
        <v>0.23353200000000002</v>
      </c>
      <c r="W138" s="14">
        <f t="shared" si="23"/>
        <v>0.291057</v>
      </c>
      <c r="X138" s="14">
        <f t="shared" si="24"/>
        <v>0.354549</v>
      </c>
      <c r="Y138" s="14"/>
      <c r="Z138" s="14">
        <f t="shared" si="25"/>
        <v>0.083832</v>
      </c>
    </row>
    <row r="139" spans="11:26" ht="13.5">
      <c r="K139" s="6">
        <f t="shared" si="26"/>
        <v>1809026</v>
      </c>
      <c r="L139" s="7" t="s">
        <v>18</v>
      </c>
      <c r="M139" s="8">
        <f>(COUNT(K$4:K139)-1/2)^2*100</f>
        <v>1836025</v>
      </c>
      <c r="N139" s="57">
        <v>0.3939</v>
      </c>
      <c r="O139" s="10">
        <f t="shared" si="27"/>
        <v>0.0037000000000000366</v>
      </c>
      <c r="P139" s="11">
        <f>1-(1/3-2.798713*10^-14*COUNT(K$6:K139)^6+1.341645*10^-11*COUNT(K$6:K139)^5-2.155374*10^-9*COUNT(K$6:K139)^4+1.778984*10^-7*COUNT(K$6:K139)^3-2.154628*10^-6*COUNT(K$6:K139)^2+1.186557*10^-3*COUNT(K$6:K139)-1.380394*10^-3)</f>
        <v>0.3970086679378291</v>
      </c>
      <c r="Q139" s="10">
        <f t="shared" si="28"/>
        <v>0.0037969918875959685</v>
      </c>
      <c r="S139" s="12">
        <v>135</v>
      </c>
      <c r="T139" s="13">
        <v>30630</v>
      </c>
      <c r="U139" s="13">
        <v>1802705</v>
      </c>
      <c r="V139" s="14">
        <f t="shared" si="22"/>
        <v>0.23493600000000003</v>
      </c>
      <c r="W139" s="14">
        <f t="shared" si="23"/>
        <v>0.29324100000000003</v>
      </c>
      <c r="X139" s="14">
        <f t="shared" si="24"/>
        <v>0.354549</v>
      </c>
      <c r="Y139" s="14"/>
      <c r="Z139" s="14">
        <f t="shared" si="25"/>
        <v>0.08433600000000001</v>
      </c>
    </row>
    <row r="140" spans="11:26" ht="13.5">
      <c r="K140" s="6">
        <f t="shared" si="26"/>
        <v>1836026</v>
      </c>
      <c r="L140" s="7" t="s">
        <v>18</v>
      </c>
      <c r="M140" s="8">
        <f>(COUNT(K$4:K140)-1/2)^2*100</f>
        <v>1863225</v>
      </c>
      <c r="N140" s="57">
        <v>0.3902</v>
      </c>
      <c r="O140" s="10">
        <f t="shared" si="27"/>
        <v>0.003699999999999981</v>
      </c>
      <c r="P140" s="11">
        <f>1-(1/3-2.798713*10^-14*COUNT(K$6:K140)^6+1.341645*10^-11*COUNT(K$6:K140)^5-2.155374*10^-9*COUNT(K$6:K140)^4+1.778984*10^-7*COUNT(K$6:K140)^3-2.154628*10^-6*COUNT(K$6:K140)^2+1.186557*10^-3*COUNT(K$6:K140)-1.380394*10^-3)</f>
        <v>0.39316245824848817</v>
      </c>
      <c r="Q140" s="10">
        <f t="shared" si="28"/>
        <v>0.003846209689340907</v>
      </c>
      <c r="S140" s="12">
        <v>136</v>
      </c>
      <c r="T140" s="13">
        <v>30910</v>
      </c>
      <c r="U140" s="13">
        <v>1833615</v>
      </c>
      <c r="V140" s="14">
        <f t="shared" si="22"/>
        <v>0.23637900000000003</v>
      </c>
      <c r="W140" s="14">
        <f t="shared" si="23"/>
        <v>0.295464</v>
      </c>
      <c r="X140" s="14">
        <f t="shared" si="24"/>
        <v>0.354549</v>
      </c>
      <c r="Y140" s="14"/>
      <c r="Z140" s="14">
        <f t="shared" si="25"/>
        <v>0.08485400000000003</v>
      </c>
    </row>
    <row r="141" spans="11:26" ht="13.5">
      <c r="K141" s="6">
        <f t="shared" si="26"/>
        <v>1863226</v>
      </c>
      <c r="L141" s="7" t="s">
        <v>18</v>
      </c>
      <c r="M141" s="8">
        <f>(COUNT(K$4:K141)-1/2)^2*100</f>
        <v>1890625</v>
      </c>
      <c r="N141" s="57">
        <v>0.3865</v>
      </c>
      <c r="O141" s="10">
        <f t="shared" si="27"/>
        <v>0.003699999999999981</v>
      </c>
      <c r="P141" s="11">
        <f>1-(1/3-2.798713*10^-14*COUNT(K$6:K141)^6+1.341645*10^-11*COUNT(K$6:K141)^5-2.155374*10^-9*COUNT(K$6:K141)^4+1.778984*10^-7*COUNT(K$6:K141)^3-2.154628*10^-6*COUNT(K$6:K141)^2+1.186557*10^-3*COUNT(K$6:K141)-1.380394*10^-3)</f>
        <v>0.3892665302237759</v>
      </c>
      <c r="Q141" s="10">
        <f t="shared" si="28"/>
        <v>0.0038959280247122807</v>
      </c>
      <c r="S141" s="12">
        <v>137</v>
      </c>
      <c r="T141" s="13">
        <v>31190</v>
      </c>
      <c r="U141" s="13">
        <v>1864805</v>
      </c>
      <c r="V141" s="14">
        <f t="shared" si="22"/>
        <v>0.23926499999999998</v>
      </c>
      <c r="W141" s="14">
        <f t="shared" si="23"/>
        <v>0.29772600000000005</v>
      </c>
      <c r="X141" s="14">
        <f t="shared" si="24"/>
        <v>0.354549</v>
      </c>
      <c r="Y141" s="14"/>
      <c r="Z141" s="14">
        <f t="shared" si="25"/>
        <v>0.08589</v>
      </c>
    </row>
    <row r="142" spans="11:26" ht="13.5">
      <c r="K142" s="6">
        <f t="shared" si="26"/>
        <v>1890626</v>
      </c>
      <c r="L142" s="7" t="s">
        <v>18</v>
      </c>
      <c r="M142" s="8">
        <f>(COUNT(K$4:K142)-1/2)^2*100</f>
        <v>1918225</v>
      </c>
      <c r="N142" s="58">
        <v>0.3827</v>
      </c>
      <c r="O142" s="10">
        <f t="shared" si="27"/>
        <v>0.0038000000000000256</v>
      </c>
      <c r="P142" s="11">
        <f>1-(1/3-2.798713*10^-14*COUNT(K$6:K142)^6+1.341645*10^-11*COUNT(K$6:K142)^5-2.155374*10^-9*COUNT(K$6:K142)^4+1.778984*10^-7*COUNT(K$6:K142)^3-2.154628*10^-6*COUNT(K$6:K142)^2+1.186557*10^-3*COUNT(K$6:K142)-1.380394*10^-3)</f>
        <v>0.3853204013394699</v>
      </c>
      <c r="Q142" s="10">
        <f t="shared" si="28"/>
        <v>0.0039461288843060105</v>
      </c>
      <c r="S142" s="12">
        <v>138</v>
      </c>
      <c r="T142" s="13">
        <v>31470</v>
      </c>
      <c r="U142" s="13">
        <v>1896275</v>
      </c>
      <c r="V142" s="14">
        <f t="shared" si="22"/>
        <v>0.240747</v>
      </c>
      <c r="W142" s="14">
        <f t="shared" si="23"/>
        <v>0.29998800000000003</v>
      </c>
      <c r="X142" s="14">
        <f t="shared" si="24"/>
        <v>0.354549</v>
      </c>
      <c r="Y142" s="14"/>
      <c r="Z142" s="14">
        <f t="shared" si="25"/>
        <v>0.086422</v>
      </c>
    </row>
    <row r="143" spans="11:26" ht="13.5">
      <c r="K143" s="6">
        <f t="shared" si="26"/>
        <v>1918226</v>
      </c>
      <c r="L143" s="7" t="s">
        <v>18</v>
      </c>
      <c r="M143" s="8">
        <f>(COUNT(K$4:K143)-1/2)^2*100</f>
        <v>1946025</v>
      </c>
      <c r="N143" s="57">
        <v>0.3789</v>
      </c>
      <c r="O143" s="10">
        <f t="shared" si="27"/>
        <v>0.00379999999999997</v>
      </c>
      <c r="P143" s="11">
        <f>1-(1/3-2.798713*10^-14*COUNT(K$6:K143)^6+1.341645*10^-11*COUNT(K$6:K143)^5-2.155374*10^-9*COUNT(K$6:K143)^4+1.778984*10^-7*COUNT(K$6:K143)^3-2.154628*10^-6*COUNT(K$6:K143)^2+1.186557*10^-3*COUNT(K$6:K143)-1.380394*10^-3)</f>
        <v>0.3813236082012027</v>
      </c>
      <c r="Q143" s="10">
        <f t="shared" si="28"/>
        <v>0.003996793138267174</v>
      </c>
      <c r="S143" s="12">
        <v>139</v>
      </c>
      <c r="T143" s="13">
        <v>31750</v>
      </c>
      <c r="U143" s="13">
        <v>1928025</v>
      </c>
      <c r="V143" s="14">
        <f t="shared" si="22"/>
        <v>0.242229</v>
      </c>
      <c r="W143" s="14">
        <f t="shared" si="23"/>
        <v>0.30228900000000003</v>
      </c>
      <c r="X143" s="14">
        <f t="shared" si="24"/>
        <v>0.354549</v>
      </c>
      <c r="Y143" s="14"/>
      <c r="Z143" s="14">
        <f t="shared" si="25"/>
        <v>0.086954</v>
      </c>
    </row>
    <row r="144" spans="11:26" ht="13.5">
      <c r="K144" s="6">
        <f t="shared" si="26"/>
        <v>1946026</v>
      </c>
      <c r="L144" s="7" t="s">
        <v>18</v>
      </c>
      <c r="M144" s="8">
        <f>(COUNT(K$4:K144)-1/2)^2*100</f>
        <v>1974025</v>
      </c>
      <c r="N144" s="57">
        <v>0.375</v>
      </c>
      <c r="O144" s="10">
        <f t="shared" si="27"/>
        <v>0.0039000000000000146</v>
      </c>
      <c r="P144" s="11">
        <f>1-(1/3-2.798713*10^-14*COUNT(K$6:K144)^6+1.341645*10^-11*COUNT(K$6:K144)^5-2.155374*10^-9*COUNT(K$6:K144)^4+1.778984*10^-7*COUNT(K$6:K144)^3-2.154628*10^-6*COUNT(K$6:K144)^2+1.186557*10^-3*COUNT(K$6:K144)-1.380394*10^-3)</f>
        <v>0.37727570768506313</v>
      </c>
      <c r="Q144" s="10">
        <f t="shared" si="28"/>
        <v>0.004047900516139569</v>
      </c>
      <c r="S144" s="12">
        <v>140</v>
      </c>
      <c r="T144" s="13">
        <v>32030</v>
      </c>
      <c r="U144" s="13">
        <v>1960055</v>
      </c>
      <c r="V144" s="14">
        <f t="shared" si="22"/>
        <v>0.24375000000000002</v>
      </c>
      <c r="W144" s="14">
        <f t="shared" si="23"/>
        <v>0.304668</v>
      </c>
      <c r="X144" s="14">
        <f t="shared" si="24"/>
        <v>0.354549</v>
      </c>
      <c r="Y144" s="14"/>
      <c r="Z144" s="14">
        <f t="shared" si="25"/>
        <v>0.08750000000000001</v>
      </c>
    </row>
    <row r="145" spans="11:26" ht="13.5">
      <c r="K145" s="6">
        <f t="shared" si="26"/>
        <v>1974026</v>
      </c>
      <c r="L145" s="7" t="s">
        <v>18</v>
      </c>
      <c r="M145" s="8">
        <f>(COUNT(K$4:K145)-1/2)^2*100</f>
        <v>2002225</v>
      </c>
      <c r="N145" s="57">
        <v>0.3711</v>
      </c>
      <c r="O145" s="10">
        <f t="shared" si="27"/>
        <v>0.0039000000000000146</v>
      </c>
      <c r="P145" s="11">
        <f>1-(1/3-2.798713*10^-14*COUNT(K$6:K145)^6+1.341645*10^-11*COUNT(K$6:K145)^5-2.155374*10^-9*COUNT(K$6:K145)^4+1.778984*10^-7*COUNT(K$6:K145)^3-2.154628*10^-6*COUNT(K$6:K145)^2+1.186557*10^-3*COUNT(K$6:K145)-1.380394*10^-3)</f>
        <v>0.37317627809834686</v>
      </c>
      <c r="Q145" s="10">
        <f t="shared" si="28"/>
        <v>0.0040994295867162744</v>
      </c>
      <c r="S145" s="12">
        <v>141</v>
      </c>
      <c r="T145" s="13">
        <v>32310</v>
      </c>
      <c r="U145" s="13">
        <v>1992365</v>
      </c>
      <c r="V145" s="14">
        <f t="shared" si="22"/>
        <v>0.24527100000000002</v>
      </c>
      <c r="W145" s="14">
        <f t="shared" si="23"/>
        <v>0.307086</v>
      </c>
      <c r="X145" s="14">
        <f t="shared" si="24"/>
        <v>0.354549</v>
      </c>
      <c r="Y145" s="14"/>
      <c r="Z145" s="14">
        <f t="shared" si="25"/>
        <v>0.08804600000000001</v>
      </c>
    </row>
    <row r="146" spans="11:26" ht="13.5">
      <c r="K146" s="6">
        <f t="shared" si="26"/>
        <v>2002226</v>
      </c>
      <c r="L146" s="7" t="s">
        <v>18</v>
      </c>
      <c r="M146" s="8">
        <f>(COUNT(K$4:K146)-1/2)^2*100</f>
        <v>2030625</v>
      </c>
      <c r="N146" s="58">
        <v>0.3671</v>
      </c>
      <c r="O146" s="10">
        <f t="shared" si="27"/>
        <v>0.0040000000000000036</v>
      </c>
      <c r="P146" s="11">
        <f>1-(1/3-2.798713*10^-14*COUNT(K$6:K146)^6+1.341645*10^-11*COUNT(K$6:K146)^5-2.155374*10^-9*COUNT(K$6:K146)^4+1.778984*10^-7*COUNT(K$6:K146)^3-2.154628*10^-6*COUNT(K$6:K146)^2+1.186557*10^-3*COUNT(K$6:K146)-1.380394*10^-3)</f>
        <v>0.3690249203604611</v>
      </c>
      <c r="Q146" s="10">
        <f t="shared" si="28"/>
        <v>0.004151357737885775</v>
      </c>
      <c r="S146" s="12">
        <v>142</v>
      </c>
      <c r="T146" s="13">
        <v>32590</v>
      </c>
      <c r="U146" s="13">
        <v>2024955</v>
      </c>
      <c r="V146" s="14">
        <f t="shared" si="22"/>
        <v>0.24683100000000002</v>
      </c>
      <c r="W146" s="14">
        <f t="shared" si="23"/>
        <v>0.309543</v>
      </c>
      <c r="X146" s="14">
        <f t="shared" si="24"/>
        <v>0.354549</v>
      </c>
      <c r="Y146" s="14"/>
      <c r="Z146" s="14">
        <f t="shared" si="25"/>
        <v>0.088606</v>
      </c>
    </row>
    <row r="147" spans="11:26" ht="13.5">
      <c r="K147" s="6">
        <f t="shared" si="26"/>
        <v>2030626</v>
      </c>
      <c r="L147" s="7" t="s">
        <v>18</v>
      </c>
      <c r="M147" s="8">
        <f>(COUNT(K$4:K147)-1/2)^2*100</f>
        <v>2059225</v>
      </c>
      <c r="N147" s="57">
        <v>0.3631</v>
      </c>
      <c r="O147" s="10">
        <f t="shared" si="27"/>
        <v>0.0040000000000000036</v>
      </c>
      <c r="P147" s="11">
        <f>1-(1/3-2.798713*10^-14*COUNT(K$6:K147)^6+1.341645*10^-11*COUNT(K$6:K147)^5-2.155374*10^-9*COUNT(K$6:K147)^4+1.778984*10^-7*COUNT(K$6:K147)^3-2.154628*10^-6*COUNT(K$6:K147)^2+1.186557*10^-3*COUNT(K$6:K147)-1.380394*10^-3)</f>
        <v>0.36482125920397634</v>
      </c>
      <c r="Q147" s="10">
        <f t="shared" si="28"/>
        <v>0.004203661156484739</v>
      </c>
      <c r="S147" s="12">
        <v>143</v>
      </c>
      <c r="T147" s="13">
        <v>32870</v>
      </c>
      <c r="U147" s="13">
        <v>2057825</v>
      </c>
      <c r="V147" s="14">
        <f t="shared" si="22"/>
        <v>0.24839100000000003</v>
      </c>
      <c r="W147" s="14">
        <f t="shared" si="23"/>
        <v>0.31200000000000006</v>
      </c>
      <c r="X147" s="14">
        <f t="shared" si="24"/>
        <v>0.354549</v>
      </c>
      <c r="Y147" s="14"/>
      <c r="Z147" s="14">
        <f t="shared" si="25"/>
        <v>0.08916600000000001</v>
      </c>
    </row>
    <row r="148" spans="11:26" ht="13.5">
      <c r="K148" s="6">
        <f t="shared" si="26"/>
        <v>2059226</v>
      </c>
      <c r="L148" s="7" t="s">
        <v>18</v>
      </c>
      <c r="M148" s="8">
        <f>(COUNT(K$4:K148)-1/2)^2*100</f>
        <v>2088025</v>
      </c>
      <c r="N148" s="58">
        <v>0.359</v>
      </c>
      <c r="O148" s="10">
        <f t="shared" si="27"/>
        <v>0.0040999999999999925</v>
      </c>
      <c r="P148" s="11">
        <f>1-(1/3-2.798713*10^-14*COUNT(K$6:K148)^6+1.341645*10^-11*COUNT(K$6:K148)^5-2.155374*10^-9*COUNT(K$6:K148)^4+1.778984*10^-7*COUNT(K$6:K148)^3-2.154628*10^-6*COUNT(K$6:K148)^2+1.186557*10^-3*COUNT(K$6:K148)-1.380394*10^-3)</f>
        <v>0.36056494439583076</v>
      </c>
      <c r="Q148" s="10">
        <f t="shared" si="28"/>
        <v>0.004256314808145589</v>
      </c>
      <c r="S148" s="12">
        <v>144</v>
      </c>
      <c r="T148" s="13">
        <v>33150</v>
      </c>
      <c r="U148" s="13">
        <v>2090975</v>
      </c>
      <c r="V148" s="14">
        <f t="shared" si="22"/>
        <v>0.251589</v>
      </c>
      <c r="W148" s="14">
        <f t="shared" si="23"/>
        <v>0.314535</v>
      </c>
      <c r="X148" s="14">
        <f t="shared" si="24"/>
        <v>0.354549</v>
      </c>
      <c r="Y148" s="14"/>
      <c r="Z148" s="14">
        <f t="shared" si="25"/>
        <v>0.090314</v>
      </c>
    </row>
    <row r="149" spans="11:26" ht="13.5">
      <c r="K149" s="6">
        <f t="shared" si="26"/>
        <v>2088026</v>
      </c>
      <c r="L149" s="7" t="s">
        <v>18</v>
      </c>
      <c r="M149" s="8">
        <f>(COUNT(K$4:K149)-1/2)^2*100</f>
        <v>2117025</v>
      </c>
      <c r="N149" s="58">
        <v>0.3549</v>
      </c>
      <c r="O149" s="10">
        <f t="shared" si="27"/>
        <v>0.0040999999999999925</v>
      </c>
      <c r="P149" s="11">
        <f>1-(1/3-2.798713*10^-14*COUNT(K$6:K149)^6+1.341645*10^-11*COUNT(K$6:K149)^5-2.155374*10^-9*COUNT(K$6:K149)^4+1.778984*10^-7*COUNT(K$6:K149)^3-2.154628*10^-6*COUNT(K$6:K149)^2+1.186557*10^-3*COUNT(K$6:K149)-1.380394*10^-3)</f>
        <v>0.35625565197868503</v>
      </c>
      <c r="Q149" s="10">
        <f t="shared" si="28"/>
        <v>0.004309292417145727</v>
      </c>
      <c r="S149" s="12">
        <v>145</v>
      </c>
      <c r="T149" s="13">
        <v>33430</v>
      </c>
      <c r="U149" s="13">
        <v>2124405</v>
      </c>
      <c r="V149" s="14">
        <f t="shared" si="22"/>
        <v>0.220762</v>
      </c>
      <c r="W149" s="14">
        <f t="shared" si="23"/>
        <v>0.276454</v>
      </c>
      <c r="X149" s="14">
        <f t="shared" si="24"/>
        <v>0.30909400000000004</v>
      </c>
      <c r="Y149" s="14"/>
      <c r="Z149" s="14">
        <f t="shared" si="25"/>
        <v>0.110381</v>
      </c>
    </row>
    <row r="150" spans="11:26" ht="13.5">
      <c r="K150" s="6">
        <f t="shared" si="26"/>
        <v>2117026</v>
      </c>
      <c r="L150" s="7" t="s">
        <v>18</v>
      </c>
      <c r="M150" s="8">
        <f>(COUNT(K$4:K150)-1/2)^2*100</f>
        <v>2146225</v>
      </c>
      <c r="N150" s="58">
        <v>0.3507</v>
      </c>
      <c r="O150" s="10">
        <f t="shared" si="27"/>
        <v>0.0041999999999999815</v>
      </c>
      <c r="P150" s="11">
        <f>1-(1/3-2.798713*10^-14*COUNT(K$6:K150)^6+1.341645*10^-11*COUNT(K$6:K150)^5-2.155374*10^-9*COUNT(K$6:K150)^4+1.778984*10^-7*COUNT(K$6:K150)^3-2.154628*10^-6*COUNT(K$6:K150)^2+1.186557*10^-3*COUNT(K$6:K150)-1.380394*10^-3)</f>
        <v>0.3518930855324284</v>
      </c>
      <c r="Q150" s="10">
        <f t="shared" si="28"/>
        <v>0.004362566446256655</v>
      </c>
      <c r="S150" s="12">
        <v>146</v>
      </c>
      <c r="T150" s="13">
        <v>33710</v>
      </c>
      <c r="U150" s="13">
        <v>2158115</v>
      </c>
      <c r="V150" s="14">
        <f t="shared" si="22"/>
        <v>0.22219</v>
      </c>
      <c r="W150" s="14">
        <f t="shared" si="23"/>
        <v>0.27873200000000004</v>
      </c>
      <c r="X150" s="14">
        <f t="shared" si="24"/>
        <v>0.30909400000000004</v>
      </c>
      <c r="Y150" s="14"/>
      <c r="Z150" s="14">
        <f t="shared" si="25"/>
        <v>0.111095</v>
      </c>
    </row>
    <row r="151" spans="11:26" ht="13.5">
      <c r="K151" s="6">
        <f t="shared" si="26"/>
        <v>2146226</v>
      </c>
      <c r="L151" s="7" t="s">
        <v>18</v>
      </c>
      <c r="M151" s="8">
        <f>(COUNT(K$4:K151)-1/2)^2*100</f>
        <v>2175625</v>
      </c>
      <c r="N151" s="58">
        <v>0.3465</v>
      </c>
      <c r="O151" s="10">
        <f t="shared" si="27"/>
        <v>0.004200000000000037</v>
      </c>
      <c r="P151" s="11">
        <f>1-(1/3-2.798713*10^-14*COUNT(K$6:K151)^6+1.341645*10^-11*COUNT(K$6:K151)^5-2.155374*10^-9*COUNT(K$6:K151)^4+1.778984*10^-7*COUNT(K$6:K151)^3-2.154628*10^-6*COUNT(K$6:K151)^2+1.186557*10^-3*COUNT(K$6:K151)-1.380394*10^-3)</f>
        <v>0.34747697745583395</v>
      </c>
      <c r="Q151" s="10">
        <f t="shared" si="28"/>
        <v>0.004416108076594427</v>
      </c>
      <c r="S151" s="12">
        <v>147</v>
      </c>
      <c r="T151" s="13">
        <v>33990</v>
      </c>
      <c r="U151" s="13">
        <v>2192105</v>
      </c>
      <c r="V151" s="14">
        <f t="shared" si="22"/>
        <v>0.223652</v>
      </c>
      <c r="W151" s="14">
        <f t="shared" si="23"/>
        <v>0.281044</v>
      </c>
      <c r="X151" s="14">
        <f t="shared" si="24"/>
        <v>0.30909400000000004</v>
      </c>
      <c r="Y151" s="14"/>
      <c r="Z151" s="14">
        <f t="shared" si="25"/>
        <v>0.111826</v>
      </c>
    </row>
    <row r="152" spans="11:26" ht="13.5">
      <c r="K152" s="6">
        <f t="shared" si="26"/>
        <v>2175626</v>
      </c>
      <c r="L152" s="7" t="s">
        <v>18</v>
      </c>
      <c r="M152" s="8">
        <f>(COUNT(K$4:K152)-1/2)^2*100</f>
        <v>2205225</v>
      </c>
      <c r="N152" s="58">
        <v>0.3422</v>
      </c>
      <c r="O152" s="10">
        <f t="shared" si="27"/>
        <v>0.0042999999999999705</v>
      </c>
      <c r="P152" s="11">
        <f>1-(1/3-2.798713*10^-14*COUNT(K$6:K152)^6+1.341645*10^-11*COUNT(K$6:K152)^5-2.155374*10^-9*COUNT(K$6:K152)^4+1.778984*10^-7*COUNT(K$6:K152)^3-2.154628*10^-6*COUNT(K$6:K152)^2+1.186557*10^-3*COUNT(K$6:K152)-1.380394*10^-3)</f>
        <v>0.34300709026836684</v>
      </c>
      <c r="Q152" s="10">
        <f t="shared" si="28"/>
        <v>0.004469887187467103</v>
      </c>
      <c r="S152" s="12">
        <v>148</v>
      </c>
      <c r="T152" s="13">
        <v>34270</v>
      </c>
      <c r="U152" s="13">
        <v>2226375</v>
      </c>
      <c r="V152" s="14">
        <f t="shared" si="22"/>
        <v>0.22514800000000001</v>
      </c>
      <c r="W152" s="14">
        <f t="shared" si="23"/>
        <v>0.28335600000000005</v>
      </c>
      <c r="X152" s="14">
        <f t="shared" si="24"/>
        <v>0.30909400000000004</v>
      </c>
      <c r="Y152" s="14"/>
      <c r="Z152" s="14">
        <f t="shared" si="25"/>
        <v>0.11257400000000001</v>
      </c>
    </row>
    <row r="153" spans="11:26" ht="13.5">
      <c r="K153" s="6">
        <f t="shared" si="26"/>
        <v>2205226</v>
      </c>
      <c r="L153" s="7" t="s">
        <v>18</v>
      </c>
      <c r="M153" s="8">
        <f>(COUNT(K$4:K153)-1/2)^2*100</f>
        <v>2235025</v>
      </c>
      <c r="N153" s="58">
        <v>0.3378</v>
      </c>
      <c r="O153" s="10">
        <f t="shared" si="27"/>
        <v>0.004400000000000015</v>
      </c>
      <c r="P153" s="11">
        <f>1-(1/3-2.798713*10^-14*COUNT(K$6:K153)^6+1.341645*10^-11*COUNT(K$6:K153)^5-2.155374*10^-9*COUNT(K$6:K153)^4+1.778984*10^-7*COUNT(K$6:K153)^3-2.154628*10^-6*COUNT(K$6:K153)^2+1.186557*10^-3*COUNT(K$6:K153)-1.380394*10^-3)</f>
        <v>0.3384832179321412</v>
      </c>
      <c r="Q153" s="10">
        <f t="shared" si="28"/>
        <v>0.004523872336225643</v>
      </c>
      <c r="S153" s="12">
        <v>149</v>
      </c>
      <c r="T153" s="13">
        <v>34550</v>
      </c>
      <c r="U153" s="13">
        <v>2260925</v>
      </c>
      <c r="V153" s="14">
        <f t="shared" si="22"/>
        <v>0.22667800000000005</v>
      </c>
      <c r="W153" s="14">
        <f t="shared" si="23"/>
        <v>0.285702</v>
      </c>
      <c r="X153" s="14">
        <f t="shared" si="24"/>
        <v>0.30909400000000004</v>
      </c>
      <c r="Y153" s="14"/>
      <c r="Z153" s="14">
        <f t="shared" si="25"/>
        <v>0.11333900000000002</v>
      </c>
    </row>
    <row r="154" spans="11:26" ht="13.5">
      <c r="K154" s="6">
        <f t="shared" si="26"/>
        <v>2235026</v>
      </c>
      <c r="L154" s="7" t="s">
        <v>18</v>
      </c>
      <c r="M154" s="8">
        <f>(COUNT(K$4:K154)-1/2)^2*100</f>
        <v>2265025</v>
      </c>
      <c r="N154" s="9">
        <v>0.3333</v>
      </c>
      <c r="O154" s="10">
        <f t="shared" si="27"/>
        <v>0.004500000000000004</v>
      </c>
      <c r="P154" s="11">
        <f>1-(1/3-2.798713*10^-14*COUNT(K$6:K154)^6+1.341645*10^-11*COUNT(K$6:K154)^5-2.155374*10^-9*COUNT(K$6:K154)^4+1.778984*10^-7*COUNT(K$6:K154)^3-2.154628*10^-6*COUNT(K$6:K154)^2+1.186557*10^-3*COUNT(K$6:K154)-1.380394*10^-3)</f>
        <v>0.3339051871940282</v>
      </c>
      <c r="Q154" s="10">
        <f t="shared" si="28"/>
        <v>0.004578030738113026</v>
      </c>
      <c r="S154" s="12">
        <v>150</v>
      </c>
      <c r="T154" s="13">
        <v>34830</v>
      </c>
      <c r="U154" s="13">
        <v>2295755</v>
      </c>
      <c r="V154" s="14">
        <f t="shared" si="22"/>
        <v>0.229738</v>
      </c>
      <c r="W154" s="14">
        <f t="shared" si="23"/>
        <v>0.288116</v>
      </c>
      <c r="X154" s="14">
        <f t="shared" si="24"/>
        <v>0.30909400000000004</v>
      </c>
      <c r="Y154" s="14"/>
      <c r="Z154" s="14">
        <f t="shared" si="25"/>
        <v>0.114869</v>
      </c>
    </row>
    <row r="155" spans="11:26" ht="13.5">
      <c r="K155" s="6">
        <f t="shared" si="26"/>
        <v>2265026</v>
      </c>
      <c r="L155" s="7" t="s">
        <v>18</v>
      </c>
      <c r="M155" s="8">
        <f>(COUNT(K$4:K155)-1/2)^2*100</f>
        <v>2295225</v>
      </c>
      <c r="N155" s="58">
        <v>0.3288</v>
      </c>
      <c r="O155" s="10">
        <f t="shared" si="27"/>
        <v>0.004500000000000004</v>
      </c>
      <c r="P155" s="11">
        <f>1-(1/3-2.798713*10^-14*COUNT(K$6:K155)^6+1.341645*10^-11*COUNT(K$6:K155)^5-2.155374*10^-9*COUNT(K$6:K155)^4+1.778984*10^-7*COUNT(K$6:K155)^3-2.154628*10^-6*COUNT(K$6:K155)^2+1.186557*10^-3*COUNT(K$6:K155)-1.380394*10^-3)</f>
        <v>0.329272858947917</v>
      </c>
      <c r="Q155" s="10">
        <f t="shared" si="28"/>
        <v>0.00463232824611115</v>
      </c>
      <c r="S155" s="12">
        <v>151</v>
      </c>
      <c r="T155" s="13">
        <v>35110</v>
      </c>
      <c r="U155" s="13">
        <v>2330865</v>
      </c>
      <c r="V155" s="14">
        <f t="shared" si="22"/>
        <v>0.23130200000000004</v>
      </c>
      <c r="W155" s="14">
        <f t="shared" si="23"/>
        <v>0.290598</v>
      </c>
      <c r="X155" s="14">
        <f t="shared" si="24"/>
        <v>0.30909400000000004</v>
      </c>
      <c r="Y155" s="14"/>
      <c r="Z155" s="14">
        <f t="shared" si="25"/>
        <v>0.11565100000000002</v>
      </c>
    </row>
    <row r="156" spans="11:26" ht="13.5">
      <c r="K156" s="6">
        <f t="shared" si="26"/>
        <v>2295226</v>
      </c>
      <c r="L156" s="7" t="s">
        <v>18</v>
      </c>
      <c r="M156" s="8">
        <f>(COUNT(K$4:K156)-1/2)^2*100</f>
        <v>2325625</v>
      </c>
      <c r="N156" s="9">
        <v>0.3243</v>
      </c>
      <c r="O156" s="10">
        <f t="shared" si="27"/>
        <v>0.004500000000000004</v>
      </c>
      <c r="P156" s="11">
        <f>1-(1/3-2.798713*10^-14*COUNT(K$6:K156)^6+1.341645*10^-11*COUNT(K$6:K156)^5-2.155374*10^-9*COUNT(K$6:K156)^4+1.778984*10^-7*COUNT(K$6:K156)^3-2.154628*10^-6*COUNT(K$6:K156)^2+1.186557*10^-3*COUNT(K$6:K156)-1.380394*10^-3)</f>
        <v>0.3245861296171223</v>
      </c>
      <c r="Q156" s="10">
        <f t="shared" si="28"/>
        <v>0.0046867293307947255</v>
      </c>
      <c r="S156" s="12">
        <v>152</v>
      </c>
      <c r="T156" s="13">
        <v>35390</v>
      </c>
      <c r="U156" s="13">
        <v>2366255</v>
      </c>
      <c r="V156" s="14">
        <f t="shared" si="22"/>
        <v>0.23286600000000005</v>
      </c>
      <c r="W156" s="14">
        <f t="shared" si="23"/>
        <v>0.290598</v>
      </c>
      <c r="X156" s="14">
        <f t="shared" si="24"/>
        <v>0.30909400000000004</v>
      </c>
      <c r="Y156" s="14"/>
      <c r="Z156" s="14">
        <f t="shared" si="25"/>
        <v>0.11643300000000002</v>
      </c>
    </row>
    <row r="157" spans="11:26" ht="13.5">
      <c r="K157" s="6">
        <f t="shared" si="26"/>
        <v>2325626</v>
      </c>
      <c r="L157" s="7" t="s">
        <v>18</v>
      </c>
      <c r="M157" s="8">
        <f>(COUNT(K$4:K157)-1/2)^2*100</f>
        <v>2356225</v>
      </c>
      <c r="N157" s="58">
        <v>0.3197</v>
      </c>
      <c r="O157" s="10">
        <f t="shared" si="27"/>
        <v>0.004599999999999993</v>
      </c>
      <c r="P157" s="11">
        <f>1-(1/3-2.798713*10^-14*COUNT(K$6:K157)^6+1.341645*10^-11*COUNT(K$6:K157)^5-2.155374*10^-9*COUNT(K$6:K157)^4+1.778984*10^-7*COUNT(K$6:K157)^3-2.154628*10^-6*COUNT(K$6:K157)^2+1.186557*10^-3*COUNT(K$6:K157)-1.380394*10^-3)</f>
        <v>0.3198449325569471</v>
      </c>
      <c r="Q157" s="10">
        <f t="shared" si="28"/>
        <v>0.004741197060175173</v>
      </c>
      <c r="S157" s="12">
        <v>153</v>
      </c>
      <c r="T157" s="13">
        <v>35670</v>
      </c>
      <c r="U157" s="13">
        <v>2401925</v>
      </c>
      <c r="V157" s="14">
        <f t="shared" si="22"/>
        <v>0.234498</v>
      </c>
      <c r="W157" s="14">
        <f t="shared" si="23"/>
        <v>0.293114</v>
      </c>
      <c r="X157" s="14">
        <f t="shared" si="24"/>
        <v>0.30909400000000004</v>
      </c>
      <c r="Y157" s="14"/>
      <c r="Z157" s="14">
        <f t="shared" si="25"/>
        <v>0.117249</v>
      </c>
    </row>
    <row r="158" spans="11:26" ht="13.5">
      <c r="K158" s="6">
        <f t="shared" si="26"/>
        <v>2356226</v>
      </c>
      <c r="L158" s="7" t="s">
        <v>18</v>
      </c>
      <c r="M158" s="8">
        <f>(COUNT(K$4:K158)-1/2)^2*100</f>
        <v>2387025</v>
      </c>
      <c r="N158" s="9">
        <v>0.3151</v>
      </c>
      <c r="O158" s="10">
        <f t="shared" si="27"/>
        <v>0.004599999999999993</v>
      </c>
      <c r="P158" s="11">
        <f>1-(1/3-2.798713*10^-14*COUNT(K$6:K158)^6+1.341645*10^-11*COUNT(K$6:K158)^5-2.155374*10^-9*COUNT(K$6:K158)^4+1.778984*10^-7*COUNT(K$6:K158)^3-2.154628*10^-6*COUNT(K$6:K158)^2+1.186557*10^-3*COUNT(K$6:K158)-1.380394*10^-3)</f>
        <v>0.31504923947739305</v>
      </c>
      <c r="Q158" s="10">
        <f t="shared" si="28"/>
        <v>0.004795693079554075</v>
      </c>
      <c r="S158" s="12">
        <v>154</v>
      </c>
      <c r="T158" s="13">
        <v>35950</v>
      </c>
      <c r="U158" s="13">
        <v>2437875</v>
      </c>
      <c r="V158" s="14">
        <f t="shared" si="22"/>
        <v>0.23609600000000003</v>
      </c>
      <c r="W158" s="14">
        <f t="shared" si="23"/>
        <v>0.295664</v>
      </c>
      <c r="X158" s="14">
        <f t="shared" si="24"/>
        <v>0.30909400000000004</v>
      </c>
      <c r="Y158" s="14"/>
      <c r="Z158" s="14">
        <f t="shared" si="25"/>
        <v>0.11804800000000001</v>
      </c>
    </row>
    <row r="159" spans="11:26" ht="13.5">
      <c r="K159" s="6">
        <f t="shared" si="26"/>
        <v>2387026</v>
      </c>
      <c r="L159" s="7" t="s">
        <v>18</v>
      </c>
      <c r="M159" s="8">
        <f>(COUNT(K$4:K159)-1/2)^2*100</f>
        <v>2418025</v>
      </c>
      <c r="N159" s="9">
        <v>0.3103</v>
      </c>
      <c r="O159" s="10">
        <f t="shared" si="27"/>
        <v>0.004799999999999971</v>
      </c>
      <c r="P159" s="11">
        <f>1-(1/3-2.798713*10^-14*COUNT(K$6:K159)^6+1.341645*10^-11*COUNT(K$6:K159)^5-2.155374*10^-9*COUNT(K$6:K159)^4+1.778984*10^-7*COUNT(K$6:K159)^3-2.154628*10^-6*COUNT(K$6:K159)^2+1.186557*10^-3*COUNT(K$6:K159)-1.380394*10^-3)</f>
        <v>0.3101990618860223</v>
      </c>
      <c r="Q159" s="10">
        <f t="shared" si="28"/>
        <v>0.004850177591370741</v>
      </c>
      <c r="S159" s="12">
        <v>155</v>
      </c>
      <c r="T159" s="13">
        <v>36230</v>
      </c>
      <c r="U159" s="13">
        <v>2474105</v>
      </c>
      <c r="V159" s="14">
        <f t="shared" si="22"/>
        <v>0.23776200000000003</v>
      </c>
      <c r="W159" s="14">
        <f t="shared" si="23"/>
        <v>0.298248</v>
      </c>
      <c r="X159" s="14">
        <f t="shared" si="24"/>
        <v>0.30909400000000004</v>
      </c>
      <c r="Y159" s="14"/>
      <c r="Z159" s="14">
        <f t="shared" si="25"/>
        <v>0.11888100000000001</v>
      </c>
    </row>
    <row r="160" spans="11:26" ht="13.5">
      <c r="K160" s="6">
        <f t="shared" si="26"/>
        <v>2418026</v>
      </c>
      <c r="L160" s="7" t="s">
        <v>18</v>
      </c>
      <c r="M160" s="8">
        <f>(COUNT(K$4:K160)-1/2)^2*100</f>
        <v>2449225</v>
      </c>
      <c r="N160" s="9">
        <v>0.3056</v>
      </c>
      <c r="O160" s="10">
        <f t="shared" si="27"/>
        <v>0.0047000000000000375</v>
      </c>
      <c r="P160" s="11">
        <f>1-(1/3-2.798713*10^-14*COUNT(K$6:K160)^6+1.341645*10^-11*COUNT(K$6:K160)^5-2.155374*10^-9*COUNT(K$6:K160)^4+1.778984*10^-7*COUNT(K$6:K160)^3-2.154628*10^-6*COUNT(K$6:K160)^2+1.186557*10^-3*COUNT(K$6:K160)-1.380394*10^-3)</f>
        <v>0.3052944525509722</v>
      </c>
      <c r="Q160" s="10">
        <f t="shared" si="28"/>
        <v>0.004904609335050103</v>
      </c>
      <c r="S160" s="12">
        <v>156</v>
      </c>
      <c r="T160" s="13">
        <v>36510</v>
      </c>
      <c r="U160" s="13">
        <v>2510615</v>
      </c>
      <c r="V160" s="14">
        <f t="shared" si="22"/>
        <v>0.239428</v>
      </c>
      <c r="W160" s="14">
        <f t="shared" si="23"/>
        <v>0.3009</v>
      </c>
      <c r="X160" s="14">
        <f t="shared" si="24"/>
        <v>0.30909400000000004</v>
      </c>
      <c r="Y160" s="14"/>
      <c r="Z160" s="14">
        <f t="shared" si="25"/>
        <v>0.119714</v>
      </c>
    </row>
    <row r="161" spans="11:26" ht="13.5">
      <c r="K161" s="6">
        <f t="shared" si="26"/>
        <v>2449226</v>
      </c>
      <c r="L161" s="7" t="s">
        <v>18</v>
      </c>
      <c r="M161" s="8">
        <f>(COUNT(K$4:K161)-1/2)^2*100</f>
        <v>2480625</v>
      </c>
      <c r="N161" s="9">
        <v>0.3007</v>
      </c>
      <c r="O161" s="10">
        <f t="shared" si="27"/>
        <v>0.00489999999999996</v>
      </c>
      <c r="P161" s="11">
        <f>1-(1/3-2.798713*10^-14*COUNT(K$6:K161)^6+1.341645*10^-11*COUNT(K$6:K161)^5-2.155374*10^-9*COUNT(K$6:K161)^4+1.778984*10^-7*COUNT(K$6:K161)^3-2.154628*10^-6*COUNT(K$6:K161)^2+1.186557*10^-3*COUNT(K$6:K161)-1.380394*10^-3)</f>
        <v>0.3003355069841157</v>
      </c>
      <c r="Q161" s="10">
        <f t="shared" si="28"/>
        <v>0.0049589455668564986</v>
      </c>
      <c r="S161" s="12">
        <v>157</v>
      </c>
      <c r="T161" s="13">
        <v>36790</v>
      </c>
      <c r="U161" s="13">
        <v>2547405</v>
      </c>
      <c r="V161" s="14">
        <f t="shared" si="22"/>
        <v>0.242862</v>
      </c>
      <c r="W161" s="14">
        <f t="shared" si="23"/>
        <v>0.303586</v>
      </c>
      <c r="X161" s="14">
        <f t="shared" si="24"/>
        <v>0.30909400000000004</v>
      </c>
      <c r="Y161" s="14"/>
      <c r="Z161" s="14">
        <f t="shared" si="25"/>
        <v>0.121431</v>
      </c>
    </row>
    <row r="162" spans="11:26" ht="13.5">
      <c r="K162" s="6">
        <f t="shared" si="26"/>
        <v>2480626</v>
      </c>
      <c r="L162" s="7" t="s">
        <v>18</v>
      </c>
      <c r="M162" s="8">
        <f>(COUNT(K$4:K162)-1/2)^2*100</f>
        <v>2512225</v>
      </c>
      <c r="N162" s="9">
        <v>0.2958</v>
      </c>
      <c r="O162" s="10">
        <f t="shared" si="27"/>
        <v>0.0049000000000000155</v>
      </c>
      <c r="P162" s="11">
        <f>1-(1/3-2.798713*10^-14*COUNT(K$6:K162)^6+1.341645*10^-11*COUNT(K$6:K162)^5-2.155374*10^-9*COUNT(K$6:K162)^4+1.778984*10^-7*COUNT(K$6:K162)^3-2.154628*10^-6*COUNT(K$6:K162)^2+1.186557*10^-3*COUNT(K$6:K162)-1.380394*10^-3)</f>
        <v>0.29532236494437947</v>
      </c>
      <c r="Q162" s="10">
        <f t="shared" si="28"/>
        <v>0.00501314203973624</v>
      </c>
      <c r="S162" s="12">
        <v>158</v>
      </c>
      <c r="T162" s="13">
        <v>37070</v>
      </c>
      <c r="U162" s="13">
        <v>2584475</v>
      </c>
      <c r="V162" s="14">
        <f t="shared" si="22"/>
        <v>0.24459600000000004</v>
      </c>
      <c r="W162" s="14">
        <f t="shared" si="23"/>
        <v>0.306306</v>
      </c>
      <c r="X162" s="14"/>
      <c r="Y162" s="14"/>
      <c r="Z162" s="14">
        <f t="shared" si="25"/>
        <v>0.12229800000000002</v>
      </c>
    </row>
    <row r="163" spans="11:26" ht="13.5">
      <c r="K163" s="6">
        <f t="shared" si="26"/>
        <v>2512226</v>
      </c>
      <c r="L163" s="7" t="s">
        <v>18</v>
      </c>
      <c r="M163" s="8">
        <f>(COUNT(K$4:K163)-1/2)^2*100</f>
        <v>2544025</v>
      </c>
      <c r="N163" s="9">
        <v>0.2908</v>
      </c>
      <c r="O163" s="10">
        <f t="shared" si="27"/>
        <v>0.0050000000000000044</v>
      </c>
      <c r="P163" s="11">
        <f>1-(1/3-2.798713*10^-14*COUNT(K$6:K163)^6+1.341645*10^-11*COUNT(K$6:K163)^5-2.155374*10^-9*COUNT(K$6:K163)^4+1.778984*10^-7*COUNT(K$6:K163)^3-2.154628*10^-6*COUNT(K$6:K163)^2+1.186557*10^-3*COUNT(K$6:K163)-1.380394*10^-3)</f>
        <v>0.29025521196120596</v>
      </c>
      <c r="Q163" s="10">
        <f t="shared" si="28"/>
        <v>0.005067152983173506</v>
      </c>
      <c r="S163" s="12">
        <v>159</v>
      </c>
      <c r="T163" s="13">
        <v>37350</v>
      </c>
      <c r="U163" s="13">
        <v>2621825</v>
      </c>
      <c r="V163" s="14">
        <f t="shared" si="22"/>
        <v>0.246364</v>
      </c>
      <c r="W163" s="14">
        <f t="shared" si="23"/>
        <v>0.30909400000000004</v>
      </c>
      <c r="X163" s="14"/>
      <c r="Y163" s="14"/>
      <c r="Z163" s="14">
        <f t="shared" si="25"/>
        <v>0.123182</v>
      </c>
    </row>
    <row r="164" spans="11:26" ht="13.5">
      <c r="K164" s="6">
        <f t="shared" si="26"/>
        <v>2544026</v>
      </c>
      <c r="L164" s="7" t="s">
        <v>18</v>
      </c>
      <c r="M164" s="8">
        <f>(COUNT(K$4:K164)-1/2)^2*100</f>
        <v>2576025</v>
      </c>
      <c r="N164" s="9">
        <v>0.2857</v>
      </c>
      <c r="O164" s="10">
        <f t="shared" si="27"/>
        <v>0.005099999999999993</v>
      </c>
      <c r="P164" s="11">
        <f>1-(1/3-2.798713*10^-14*COUNT(K$6:K164)^6+1.341645*10^-11*COUNT(K$6:K164)^5-2.155374*10^-9*COUNT(K$6:K164)^4+1.778984*10^-7*COUNT(K$6:K164)^3-2.154628*10^-6*COUNT(K$6:K164)^2+1.186557*10^-3*COUNT(K$6:K164)-1.380394*10^-3)</f>
        <v>0.28513428087816994</v>
      </c>
      <c r="Q164" s="10">
        <f t="shared" si="28"/>
        <v>0.005120931083036018</v>
      </c>
      <c r="S164" s="12">
        <v>160</v>
      </c>
      <c r="T164" s="13">
        <v>37630</v>
      </c>
      <c r="U164" s="13">
        <v>2659455</v>
      </c>
      <c r="V164" s="14">
        <f t="shared" si="22"/>
        <v>0.24816600000000003</v>
      </c>
      <c r="W164" s="14">
        <f aca="true" t="shared" si="29" ref="W164:W185">(1-VLOOKUP(U164+1000000,$K$4:$O$203,4,TRUE))*VLOOKUP(S164,$B$23:$H$35,4,TRUE)</f>
        <v>0.30909400000000004</v>
      </c>
      <c r="X164" s="14"/>
      <c r="Y164" s="14"/>
      <c r="Z164" s="14">
        <f t="shared" si="25"/>
        <v>0.12408300000000001</v>
      </c>
    </row>
    <row r="165" spans="11:26" ht="13.5">
      <c r="K165" s="6">
        <f t="shared" si="26"/>
        <v>2576026</v>
      </c>
      <c r="L165" s="7" t="s">
        <v>18</v>
      </c>
      <c r="M165" s="8">
        <f>(COUNT(K$4:K165)-1/2)^2*100</f>
        <v>2608225</v>
      </c>
      <c r="N165" s="9">
        <v>0.2806</v>
      </c>
      <c r="O165" s="10">
        <f t="shared" si="27"/>
        <v>0.005099999999999993</v>
      </c>
      <c r="P165" s="11">
        <f>1-(1/3-2.798713*10^-14*COUNT(K$6:K165)^6+1.341645*10^-11*COUNT(K$6:K165)^5-2.155374*10^-9*COUNT(K$6:K165)^4+1.778984*10^-7*COUNT(K$6:K165)^3-2.154628*10^-6*COUNT(K$6:K165)^2+1.186557*10^-3*COUNT(K$6:K165)-1.380394*10^-3)</f>
        <v>0.279959853416747</v>
      </c>
      <c r="Q165" s="10">
        <f t="shared" si="28"/>
        <v>0.005174427461422937</v>
      </c>
      <c r="S165" s="12">
        <v>161</v>
      </c>
      <c r="T165" s="13">
        <v>37910</v>
      </c>
      <c r="U165" s="13">
        <v>2697365</v>
      </c>
      <c r="V165" s="14">
        <f t="shared" si="22"/>
        <v>0.25000200000000006</v>
      </c>
      <c r="W165" s="14">
        <f t="shared" si="29"/>
        <v>0.30909400000000004</v>
      </c>
      <c r="X165" s="14"/>
      <c r="Y165" s="14"/>
      <c r="Z165" s="14">
        <f t="shared" si="25"/>
        <v>0.12500100000000003</v>
      </c>
    </row>
    <row r="166" spans="11:26" ht="13.5">
      <c r="K166" s="6">
        <f t="shared" si="26"/>
        <v>2608226</v>
      </c>
      <c r="L166" s="7" t="s">
        <v>18</v>
      </c>
      <c r="M166" s="8">
        <f>(COUNT(K$4:K166)-1/2)^2*100</f>
        <v>2640625</v>
      </c>
      <c r="N166" s="9">
        <v>0.27540000000000003</v>
      </c>
      <c r="O166" s="10">
        <f t="shared" si="27"/>
        <v>0.005199999999999982</v>
      </c>
      <c r="P166" s="11">
        <f>1-(1/3-2.798713*10^-14*COUNT(K$6:K166)^6+1.341645*10^-11*COUNT(K$6:K166)^5-2.155374*10^-9*COUNT(K$6:K166)^4+1.778984*10^-7*COUNT(K$6:K166)^3-2.154628*10^-6*COUNT(K$6:K166)^2+1.186557*10^-3*COUNT(K$6:K166)-1.380394*10^-3)</f>
        <v>0.2747322617602279</v>
      </c>
      <c r="Q166" s="10">
        <f t="shared" si="28"/>
        <v>0.005227591656519093</v>
      </c>
      <c r="S166" s="12">
        <v>162</v>
      </c>
      <c r="T166" s="13">
        <v>38190</v>
      </c>
      <c r="U166" s="13">
        <v>2735555</v>
      </c>
      <c r="V166" s="14">
        <f t="shared" si="22"/>
        <v>0.251838</v>
      </c>
      <c r="W166" s="14">
        <f t="shared" si="29"/>
        <v>0.30909400000000004</v>
      </c>
      <c r="X166" s="14"/>
      <c r="Y166" s="14"/>
      <c r="Z166" s="14">
        <f t="shared" si="25"/>
        <v>0.125919</v>
      </c>
    </row>
    <row r="167" spans="11:26" ht="13.5">
      <c r="K167" s="6">
        <f t="shared" si="26"/>
        <v>2640626</v>
      </c>
      <c r="L167" s="7" t="s">
        <v>18</v>
      </c>
      <c r="M167" s="8">
        <f>(COUNT(K$4:K167)-1/2)^2*100</f>
        <v>2673225</v>
      </c>
      <c r="N167" s="9">
        <v>0.2701</v>
      </c>
      <c r="O167" s="10">
        <f t="shared" si="27"/>
        <v>0.005300000000000027</v>
      </c>
      <c r="P167" s="11">
        <f>1-(1/3-2.798713*10^-14*COUNT(K$6:K167)^6+1.341645*10^-11*COUNT(K$6:K167)^5-2.155374*10^-9*COUNT(K$6:K167)^4+1.778984*10^-7*COUNT(K$6:K167)^3-2.154628*10^-6*COUNT(K$6:K167)^2+1.186557*10^-3*COUNT(K$6:K167)-1.380394*10^-3)</f>
        <v>0.2694518901577878</v>
      </c>
      <c r="Q167" s="10">
        <f t="shared" si="28"/>
        <v>0.005280371602440104</v>
      </c>
      <c r="S167" s="12">
        <v>163</v>
      </c>
      <c r="T167" s="13">
        <v>38470</v>
      </c>
      <c r="U167" s="13">
        <v>2774025</v>
      </c>
      <c r="V167" s="14">
        <f t="shared" si="22"/>
        <v>0.25564600000000004</v>
      </c>
      <c r="W167" s="14">
        <f t="shared" si="29"/>
        <v>0.30909400000000004</v>
      </c>
      <c r="X167" s="14"/>
      <c r="Y167" s="14"/>
      <c r="Z167" s="14">
        <f t="shared" si="25"/>
        <v>0.12782300000000002</v>
      </c>
    </row>
    <row r="168" spans="11:26" ht="13.5">
      <c r="K168" s="6">
        <f t="shared" si="26"/>
        <v>2673226</v>
      </c>
      <c r="L168" s="7" t="s">
        <v>18</v>
      </c>
      <c r="M168" s="8">
        <f>(COUNT(K$4:K168)-1/2)^2*100</f>
        <v>2706025</v>
      </c>
      <c r="N168" s="58">
        <v>0.2647</v>
      </c>
      <c r="O168" s="10">
        <f t="shared" si="27"/>
        <v>0.005400000000000016</v>
      </c>
      <c r="P168" s="11">
        <f>1-(1/3-2.798713*10^-14*COUNT(K$6:K168)^6+1.341645*10^-11*COUNT(K$6:K168)^5-2.155374*10^-9*COUNT(K$6:K168)^4+1.778984*10^-7*COUNT(K$6:K168)^3-2.154628*10^-6*COUNT(K$6:K168)^2+1.186557*10^-3*COUNT(K$6:K168)-1.380394*10^-3)</f>
        <v>0.26411917654870687</v>
      </c>
      <c r="Q168" s="10">
        <f t="shared" si="28"/>
        <v>0.005332713609080941</v>
      </c>
      <c r="S168" s="12">
        <v>164</v>
      </c>
      <c r="T168" s="13">
        <v>38750</v>
      </c>
      <c r="U168" s="13">
        <v>2812775</v>
      </c>
      <c r="V168" s="14">
        <f t="shared" si="22"/>
        <v>0.25758400000000004</v>
      </c>
      <c r="W168" s="14">
        <f t="shared" si="29"/>
        <v>0.30909400000000004</v>
      </c>
      <c r="X168" s="14"/>
      <c r="Y168" s="14"/>
      <c r="Z168" s="14">
        <f t="shared" si="25"/>
        <v>0.12879200000000002</v>
      </c>
    </row>
    <row r="169" spans="11:26" ht="13.5">
      <c r="K169" s="6">
        <f t="shared" si="26"/>
        <v>2706026</v>
      </c>
      <c r="L169" s="7" t="s">
        <v>18</v>
      </c>
      <c r="M169" s="8">
        <f>(COUNT(K$4:K169)-1/2)^2*100</f>
        <v>2739025</v>
      </c>
      <c r="N169" s="9">
        <v>0.2593</v>
      </c>
      <c r="O169" s="10">
        <f t="shared" si="27"/>
        <v>0.005400000000000016</v>
      </c>
      <c r="P169" s="11">
        <f>1-(1/3-2.798713*10^-14*COUNT(K$6:K169)^6+1.341645*10^-11*COUNT(K$6:K169)^5-2.155374*10^-9*COUNT(K$6:K169)^4+1.778984*10^-7*COUNT(K$6:K169)^3-2.154628*10^-6*COUNT(K$6:K169)^2+1.186557*10^-3*COUNT(K$6:K169)-1.380394*10^-3)</f>
        <v>0.2587346142067357</v>
      </c>
      <c r="Q169" s="10">
        <f t="shared" si="28"/>
        <v>0.005384562341971155</v>
      </c>
      <c r="S169" s="12">
        <v>165</v>
      </c>
      <c r="T169" s="13">
        <v>39030</v>
      </c>
      <c r="U169" s="13">
        <v>2851805</v>
      </c>
      <c r="V169" s="14">
        <f t="shared" si="22"/>
        <v>0.25955600000000006</v>
      </c>
      <c r="W169" s="14">
        <f t="shared" si="29"/>
        <v>0.30909400000000004</v>
      </c>
      <c r="X169" s="14"/>
      <c r="Y169" s="14"/>
      <c r="Z169" s="14">
        <f t="shared" si="25"/>
        <v>0.12977800000000003</v>
      </c>
    </row>
    <row r="170" spans="11:26" ht="13.5">
      <c r="K170" s="6">
        <f t="shared" si="26"/>
        <v>2739026</v>
      </c>
      <c r="L170" s="7" t="s">
        <v>18</v>
      </c>
      <c r="M170" s="8">
        <f>(COUNT(K$4:K170)-1/2)^2*100</f>
        <v>2772225</v>
      </c>
      <c r="N170" s="9">
        <v>0.2537</v>
      </c>
      <c r="O170" s="10">
        <f t="shared" si="27"/>
        <v>0.005599999999999994</v>
      </c>
      <c r="P170" s="11">
        <f>1-(1/3-2.798713*10^-14*COUNT(K$6:K170)^6+1.341645*10^-11*COUNT(K$6:K170)^5-2.155374*10^-9*COUNT(K$6:K170)^4+1.778984*10^-7*COUNT(K$6:K170)^3-2.154628*10^-6*COUNT(K$6:K170)^2+1.186557*10^-3*COUNT(K$6:K170)-1.380394*10^-3)</f>
        <v>0.2532987534046195</v>
      </c>
      <c r="Q170" s="10">
        <f t="shared" si="28"/>
        <v>0.005435860802116221</v>
      </c>
      <c r="S170" s="12">
        <v>166</v>
      </c>
      <c r="T170" s="13">
        <v>39310</v>
      </c>
      <c r="U170" s="13">
        <v>2891115</v>
      </c>
      <c r="V170" s="14">
        <f t="shared" si="22"/>
        <v>0.26152800000000004</v>
      </c>
      <c r="W170" s="14">
        <f t="shared" si="29"/>
        <v>0.30909400000000004</v>
      </c>
      <c r="X170" s="14"/>
      <c r="Y170" s="14"/>
      <c r="Z170" s="14">
        <f t="shared" si="25"/>
        <v>0.13076400000000002</v>
      </c>
    </row>
    <row r="171" spans="11:26" ht="13.5">
      <c r="K171" s="6">
        <f t="shared" si="26"/>
        <v>2772226</v>
      </c>
      <c r="L171" s="7" t="s">
        <v>18</v>
      </c>
      <c r="M171" s="8">
        <f>(COUNT(K$4:K171)-1/2)^2*100</f>
        <v>2805625</v>
      </c>
      <c r="N171" s="9">
        <v>0.2481</v>
      </c>
      <c r="O171" s="10">
        <f t="shared" si="27"/>
        <v>0.005599999999999994</v>
      </c>
      <c r="P171" s="11">
        <f>1-(1/3-2.798713*10^-14*COUNT(K$6:K171)^6+1.341645*10^-11*COUNT(K$6:K171)^5-2.155374*10^-9*COUNT(K$6:K171)^4+1.778984*10^-7*COUNT(K$6:K171)^3-2.154628*10^-6*COUNT(K$6:K171)^2+1.186557*10^-3*COUNT(K$6:K171)-1.380394*10^-3)</f>
        <v>0.24781220309876728</v>
      </c>
      <c r="Q171" s="10">
        <f t="shared" si="28"/>
        <v>0.005486550305852211</v>
      </c>
      <c r="S171" s="12">
        <v>167</v>
      </c>
      <c r="T171" s="13">
        <v>39590</v>
      </c>
      <c r="U171" s="13">
        <v>2930705</v>
      </c>
      <c r="V171" s="14">
        <f t="shared" si="22"/>
        <v>0.26353400000000005</v>
      </c>
      <c r="W171" s="14">
        <f t="shared" si="29"/>
        <v>0.30909400000000004</v>
      </c>
      <c r="X171" s="14"/>
      <c r="Y171" s="14"/>
      <c r="Z171" s="14">
        <f t="shared" si="25"/>
        <v>0.13176700000000002</v>
      </c>
    </row>
    <row r="172" spans="11:26" ht="13.5">
      <c r="K172" s="6">
        <f t="shared" si="26"/>
        <v>2805626</v>
      </c>
      <c r="L172" s="7" t="s">
        <v>18</v>
      </c>
      <c r="M172" s="8">
        <f>(COUNT(K$4:K172)-1/2)^2*100</f>
        <v>2839225</v>
      </c>
      <c r="N172" s="9">
        <v>0.24239999999999998</v>
      </c>
      <c r="O172" s="10">
        <f t="shared" si="27"/>
        <v>0.005700000000000011</v>
      </c>
      <c r="P172" s="11">
        <f>1-(1/3-2.798713*10^-14*COUNT(K$6:K172)^6+1.341645*10^-11*COUNT(K$6:K172)^5-2.155374*10^-9*COUNT(K$6:K172)^4+1.778984*10^-7*COUNT(K$6:K172)^3-2.154628*10^-6*COUNT(K$6:K172)^2+1.186557*10^-3*COUNT(K$6:K172)-1.380394*10^-3)</f>
        <v>0.24227563263407237</v>
      </c>
      <c r="Q172" s="10">
        <f t="shared" si="28"/>
        <v>0.005536570464694912</v>
      </c>
      <c r="S172" s="12">
        <v>168</v>
      </c>
      <c r="T172" s="13">
        <v>39870</v>
      </c>
      <c r="U172" s="13">
        <v>2970575</v>
      </c>
      <c r="V172" s="14">
        <f t="shared" si="22"/>
        <v>0.265608</v>
      </c>
      <c r="W172" s="14">
        <f t="shared" si="29"/>
        <v>0.30909400000000004</v>
      </c>
      <c r="X172" s="14"/>
      <c r="Y172" s="14"/>
      <c r="Z172" s="14">
        <f t="shared" si="25"/>
        <v>0.132804</v>
      </c>
    </row>
    <row r="173" spans="11:26" ht="13.5">
      <c r="K173" s="6">
        <f t="shared" si="26"/>
        <v>2839226</v>
      </c>
      <c r="L173" s="7" t="s">
        <v>18</v>
      </c>
      <c r="M173" s="8">
        <f>(COUNT(K$4:K173)-1/2)^2*100</f>
        <v>2873025</v>
      </c>
      <c r="N173" s="9">
        <v>0.23659999999999998</v>
      </c>
      <c r="O173" s="10">
        <f t="shared" si="27"/>
        <v>0.0058</v>
      </c>
      <c r="P173" s="11">
        <f>1-(1/3-2.798713*10^-14*COUNT(K$6:K173)^6+1.341645*10^-11*COUNT(K$6:K173)^5-2.155374*10^-9*COUNT(K$6:K173)^4+1.778984*10^-7*COUNT(K$6:K173)^3-2.154628*10^-6*COUNT(K$6:K173)^2+1.186557*10^-3*COUNT(K$6:K173)-1.380394*10^-3)</f>
        <v>0.23668977346888787</v>
      </c>
      <c r="Q173" s="10">
        <f t="shared" si="28"/>
        <v>0.0055858591651845035</v>
      </c>
      <c r="S173" s="12">
        <v>169</v>
      </c>
      <c r="T173" s="13">
        <v>40150</v>
      </c>
      <c r="U173" s="13">
        <v>3010725</v>
      </c>
      <c r="V173" s="14">
        <f t="shared" si="22"/>
        <v>0.269858</v>
      </c>
      <c r="W173" s="14">
        <f t="shared" si="29"/>
        <v>0.30909400000000004</v>
      </c>
      <c r="X173" s="14"/>
      <c r="Y173" s="14"/>
      <c r="Z173" s="14">
        <f t="shared" si="25"/>
        <v>0.134929</v>
      </c>
    </row>
    <row r="174" spans="11:26" ht="13.5">
      <c r="K174" s="6">
        <f t="shared" si="26"/>
        <v>2873026</v>
      </c>
      <c r="L174" s="7" t="s">
        <v>18</v>
      </c>
      <c r="M174" s="8">
        <f>(COUNT(K$4:K174)-1/2)^2*100</f>
        <v>2907025</v>
      </c>
      <c r="N174" s="9">
        <v>0.23079999999999998</v>
      </c>
      <c r="O174" s="10">
        <f t="shared" si="27"/>
        <v>0.0058</v>
      </c>
      <c r="P174" s="11">
        <f>1-(1/3-2.798713*10^-14*COUNT(K$6:K174)^6+1.341645*10^-11*COUNT(K$6:K174)^5-2.155374*10^-9*COUNT(K$6:K174)^4+1.778984*10^-7*COUNT(K$6:K174)^3-2.154628*10^-6*COUNT(K$6:K174)^2+1.186557*10^-3*COUNT(K$6:K174)-1.380394*10^-3)</f>
        <v>0.23105542092014686</v>
      </c>
      <c r="Q174" s="10">
        <f t="shared" si="28"/>
        <v>0.005634352548741006</v>
      </c>
      <c r="S174" s="12">
        <v>170</v>
      </c>
      <c r="T174" s="13">
        <v>40430</v>
      </c>
      <c r="U174" s="13">
        <v>3051155</v>
      </c>
      <c r="V174" s="59">
        <f t="shared" si="22"/>
        <v>0.272</v>
      </c>
      <c r="W174" s="14">
        <f t="shared" si="29"/>
        <v>0.30909400000000004</v>
      </c>
      <c r="X174" s="14"/>
      <c r="Y174" s="14"/>
      <c r="Z174" s="14">
        <f t="shared" si="25"/>
        <v>0.136</v>
      </c>
    </row>
    <row r="175" spans="11:26" ht="13.5">
      <c r="K175" s="6">
        <f t="shared" si="26"/>
        <v>2907026</v>
      </c>
      <c r="L175" s="7" t="s">
        <v>18</v>
      </c>
      <c r="M175" s="8">
        <f>(COUNT(K$4:K175)-1/2)^2*100</f>
        <v>2941225</v>
      </c>
      <c r="N175" s="58">
        <v>0.2249</v>
      </c>
      <c r="O175" s="10">
        <f t="shared" si="27"/>
        <v>0.005899999999999989</v>
      </c>
      <c r="P175" s="11">
        <f>1-(1/3-2.798713*10^-14*COUNT(K$6:K175)^6+1.341645*10^-11*COUNT(K$6:K175)^5-2.155374*10^-9*COUNT(K$6:K175)^4+1.778984*10^-7*COUNT(K$6:K175)^3-2.154628*10^-6*COUNT(K$6:K175)^2+1.186557*10^-3*COUNT(K$6:K175)-1.380394*10^-3)</f>
        <v>0.22537343592863712</v>
      </c>
      <c r="Q175" s="10">
        <f t="shared" si="28"/>
        <v>0.0056819849915097365</v>
      </c>
      <c r="S175" s="12">
        <v>171</v>
      </c>
      <c r="T175" s="13">
        <v>40710</v>
      </c>
      <c r="U175" s="13">
        <v>3091865</v>
      </c>
      <c r="V175" s="14">
        <f t="shared" si="22"/>
        <v>0.23388499999999998</v>
      </c>
      <c r="W175" s="14">
        <f t="shared" si="29"/>
        <v>0.263639</v>
      </c>
      <c r="X175" s="14"/>
      <c r="Y175" s="14"/>
      <c r="Z175" s="14">
        <f t="shared" si="25"/>
        <v>0.169365</v>
      </c>
    </row>
    <row r="176" spans="11:26" ht="13.5">
      <c r="K176" s="6">
        <f t="shared" si="26"/>
        <v>2941226</v>
      </c>
      <c r="L176" s="7" t="s">
        <v>18</v>
      </c>
      <c r="M176" s="8">
        <f>(COUNT(K$4:K176)-1/2)^2*100</f>
        <v>2975625</v>
      </c>
      <c r="N176" s="58">
        <v>0.2188</v>
      </c>
      <c r="O176" s="10">
        <f t="shared" si="27"/>
        <v>0.006099999999999994</v>
      </c>
      <c r="P176" s="11">
        <f>1-(1/3-2.798713*10^-14*COUNT(K$6:K176)^6+1.341645*10^-11*COUNT(K$6:K176)^5-2.155374*10^-9*COUNT(K$6:K176)^4+1.778984*10^-7*COUNT(K$6:K176)^3-2.154628*10^-6*COUNT(K$6:K176)^2+1.186557*10^-3*COUNT(K$6:K176)-1.380394*10^-3)</f>
        <v>0.21964474684442725</v>
      </c>
      <c r="Q176" s="10">
        <f t="shared" si="28"/>
        <v>0.00572868908420987</v>
      </c>
      <c r="S176" s="12">
        <v>172</v>
      </c>
      <c r="T176" s="13">
        <v>40990</v>
      </c>
      <c r="U176" s="13">
        <v>3132855</v>
      </c>
      <c r="V176" s="14">
        <f t="shared" si="22"/>
        <v>0.23579899999999995</v>
      </c>
      <c r="W176" s="14">
        <f t="shared" si="29"/>
        <v>0.263639</v>
      </c>
      <c r="X176" s="14"/>
      <c r="Y176" s="14"/>
      <c r="Z176" s="14">
        <f t="shared" si="25"/>
        <v>0.170751</v>
      </c>
    </row>
    <row r="177" spans="11:26" ht="13.5">
      <c r="K177" s="6">
        <f t="shared" si="26"/>
        <v>2975626</v>
      </c>
      <c r="L177" s="7" t="s">
        <v>18</v>
      </c>
      <c r="M177" s="8">
        <f>(COUNT(K$4:K177)-1/2)^2*100</f>
        <v>3010225</v>
      </c>
      <c r="N177" s="9">
        <v>0.21259999999999998</v>
      </c>
      <c r="O177" s="10">
        <f t="shared" si="27"/>
        <v>0.006200000000000011</v>
      </c>
      <c r="P177" s="11">
        <f>1-(1/3-2.798713*10^-14*COUNT(K$6:K177)^6+1.341645*10^-11*COUNT(K$6:K177)^5-2.155374*10^-9*COUNT(K$6:K177)^4+1.778984*10^-7*COUNT(K$6:K177)^3-2.154628*10^-6*COUNT(K$6:K177)^2+1.186557*10^-3*COUNT(K$6:K177)-1.380394*10^-3)</f>
        <v>0.21387035123243991</v>
      </c>
      <c r="Q177" s="10">
        <f t="shared" si="28"/>
        <v>0.005774395611987337</v>
      </c>
      <c r="S177" s="12">
        <v>173</v>
      </c>
      <c r="T177" s="13">
        <v>41270</v>
      </c>
      <c r="U177" s="13">
        <v>3174125</v>
      </c>
      <c r="V177" s="14">
        <f t="shared" si="22"/>
        <v>0.23774199999999998</v>
      </c>
      <c r="W177" s="14">
        <f t="shared" si="29"/>
        <v>0.263639</v>
      </c>
      <c r="X177" s="14"/>
      <c r="Y177" s="14"/>
      <c r="Z177" s="14">
        <f t="shared" si="25"/>
        <v>0.17215799999999998</v>
      </c>
    </row>
    <row r="178" spans="11:26" ht="13.5">
      <c r="K178" s="6">
        <f t="shared" si="26"/>
        <v>3010226</v>
      </c>
      <c r="L178" s="7" t="s">
        <v>18</v>
      </c>
      <c r="M178" s="8">
        <f>(COUNT(K$4:K178)-1/2)^2*100</f>
        <v>3045025</v>
      </c>
      <c r="N178" s="9">
        <v>0.2063</v>
      </c>
      <c r="O178" s="10">
        <f t="shared" si="27"/>
        <v>0.006299999999999972</v>
      </c>
      <c r="P178" s="11">
        <f>1-(1/3-2.798713*10^-14*COUNT(K$6:K178)^6+1.341645*10^-11*COUNT(K$6:K178)^5-2.155374*10^-9*COUNT(K$6:K178)^4+1.778984*10^-7*COUNT(K$6:K178)^3-2.154628*10^-6*COUNT(K$6:K178)^2+1.186557*10^-3*COUNT(K$6:K178)-1.380394*10^-3)</f>
        <v>0.2080513176981793</v>
      </c>
      <c r="Q178" s="10">
        <f t="shared" si="28"/>
        <v>0.005819033534260609</v>
      </c>
      <c r="S178" s="12">
        <v>174</v>
      </c>
      <c r="T178" s="13">
        <v>41550</v>
      </c>
      <c r="U178" s="13">
        <v>3215675</v>
      </c>
      <c r="V178" s="14">
        <f t="shared" si="22"/>
        <v>0.23971399999999998</v>
      </c>
      <c r="W178" s="14">
        <f t="shared" si="29"/>
        <v>0.263639</v>
      </c>
      <c r="X178" s="14"/>
      <c r="Y178" s="14"/>
      <c r="Z178" s="14">
        <f t="shared" si="25"/>
        <v>0.173586</v>
      </c>
    </row>
    <row r="179" spans="11:26" ht="13.5">
      <c r="K179" s="6">
        <f t="shared" si="26"/>
        <v>3045026</v>
      </c>
      <c r="L179" s="7" t="s">
        <v>18</v>
      </c>
      <c r="M179" s="8">
        <f>(COUNT(K$4:K179)-1/2)^2*100</f>
        <v>3080025</v>
      </c>
      <c r="N179" s="9">
        <v>0.2</v>
      </c>
      <c r="O179" s="10">
        <f t="shared" si="27"/>
        <v>0.0063</v>
      </c>
      <c r="P179" s="11">
        <f>1-(1/3-2.798713*10^-14*COUNT(K$6:K179)^6+1.341645*10^-11*COUNT(K$6:K179)^5-2.155374*10^-9*COUNT(K$6:K179)^4+1.778984*10^-7*COUNT(K$6:K179)^3-2.154628*10^-6*COUNT(K$6:K179)^2+1.186557*10^-3*COUNT(K$6:K179)-1.380394*10^-3)</f>
        <v>0.20218878773360738</v>
      </c>
      <c r="Q179" s="10">
        <f t="shared" si="28"/>
        <v>0.0058625299645719275</v>
      </c>
      <c r="S179" s="12">
        <v>175</v>
      </c>
      <c r="T179" s="13">
        <v>41830</v>
      </c>
      <c r="U179" s="13">
        <v>3257505</v>
      </c>
      <c r="V179" s="14">
        <f t="shared" si="22"/>
        <v>0.24168599999999998</v>
      </c>
      <c r="W179" s="14">
        <f t="shared" si="29"/>
        <v>0.263639</v>
      </c>
      <c r="X179" s="14"/>
      <c r="Y179" s="14"/>
      <c r="Z179" s="14">
        <f t="shared" si="25"/>
        <v>0.175014</v>
      </c>
    </row>
    <row r="180" spans="11:26" ht="13.5">
      <c r="K180" s="6">
        <f t="shared" si="26"/>
        <v>3080026</v>
      </c>
      <c r="L180" s="7" t="s">
        <v>18</v>
      </c>
      <c r="M180" s="8">
        <f>(COUNT(K$4:K180)-1/2)^2*100</f>
        <v>3115225</v>
      </c>
      <c r="N180" s="58">
        <v>0.1935</v>
      </c>
      <c r="O180" s="10">
        <f t="shared" si="27"/>
        <v>0.006500000000000006</v>
      </c>
      <c r="P180" s="11">
        <f>1-(1/3-2.798713*10^-14*COUNT(K$6:K180)^6+1.341645*10^-11*COUNT(K$6:K180)^5-2.155374*10^-9*COUNT(K$6:K180)^4+1.778984*10^-7*COUNT(K$6:K180)^3-2.154628*10^-6*COUNT(K$6:K180)^2+1.186557*10^-3*COUNT(K$6:K180)-1.380394*10^-3)</f>
        <v>0.19628397758317095</v>
      </c>
      <c r="Q180" s="10">
        <f t="shared" si="28"/>
        <v>0.005904810150436424</v>
      </c>
      <c r="S180" s="12">
        <v>176</v>
      </c>
      <c r="T180" s="13">
        <v>42110</v>
      </c>
      <c r="U180" s="13">
        <v>3299615</v>
      </c>
      <c r="V180" s="14">
        <f t="shared" si="22"/>
        <v>0.24574599999999996</v>
      </c>
      <c r="W180" s="14">
        <f t="shared" si="29"/>
        <v>0.263639</v>
      </c>
      <c r="X180" s="14"/>
      <c r="Y180" s="14"/>
      <c r="Z180" s="14">
        <f t="shared" si="25"/>
        <v>0.17795399999999997</v>
      </c>
    </row>
    <row r="181" spans="11:26" ht="13.5">
      <c r="K181" s="6">
        <f t="shared" si="26"/>
        <v>3115226</v>
      </c>
      <c r="L181" s="7" t="s">
        <v>18</v>
      </c>
      <c r="M181" s="8">
        <f>(COUNT(K$4:K181)-1/2)^2*100</f>
        <v>3150625</v>
      </c>
      <c r="N181" s="58">
        <v>0.1869</v>
      </c>
      <c r="O181" s="10">
        <f t="shared" si="27"/>
        <v>0.006599999999999995</v>
      </c>
      <c r="P181" s="11">
        <f>1-(1/3-2.798713*10^-14*COUNT(K$6:K181)^6+1.341645*10^-11*COUNT(K$6:K181)^5-2.155374*10^-9*COUNT(K$6:K181)^4+1.778984*10^-7*COUNT(K$6:K181)^3-2.154628*10^-6*COUNT(K$6:K181)^2+1.186557*10^-3*COUNT(K$6:K181)-1.380394*10^-3)</f>
        <v>0.1903381801299815</v>
      </c>
      <c r="Q181" s="10">
        <f t="shared" si="28"/>
        <v>0.005945797453189461</v>
      </c>
      <c r="S181" s="12">
        <v>177</v>
      </c>
      <c r="T181" s="13">
        <v>42390</v>
      </c>
      <c r="U181" s="13">
        <v>3342005</v>
      </c>
      <c r="V181" s="14">
        <f t="shared" si="22"/>
        <v>0.247863</v>
      </c>
      <c r="W181" s="14">
        <f t="shared" si="29"/>
        <v>0.263639</v>
      </c>
      <c r="X181" s="14"/>
      <c r="Y181" s="14"/>
      <c r="Z181" s="14">
        <f t="shared" si="25"/>
        <v>0.179487</v>
      </c>
    </row>
    <row r="182" spans="11:26" ht="13.5">
      <c r="K182" s="6">
        <f t="shared" si="26"/>
        <v>3150626</v>
      </c>
      <c r="L182" s="7" t="s">
        <v>18</v>
      </c>
      <c r="M182" s="8">
        <f>(COUNT(K$4:K182)-1/2)^2*100</f>
        <v>3186225</v>
      </c>
      <c r="N182" s="58">
        <v>0.1802</v>
      </c>
      <c r="O182" s="10">
        <f t="shared" si="27"/>
        <v>0.0067000000000000115</v>
      </c>
      <c r="P182" s="11">
        <f>1-(1/3-2.798713*10^-14*COUNT(K$6:K182)^6+1.341645*10^-11*COUNT(K$6:K182)^5-2.155374*10^-9*COUNT(K$6:K182)^4+1.778984*10^-7*COUNT(K$6:K182)^3-2.154628*10^-6*COUNT(K$6:K182)^2+1.186557*10^-3*COUNT(K$6:K182)-1.380394*10^-3)</f>
        <v>0.18435276680214285</v>
      </c>
      <c r="Q182" s="10">
        <f t="shared" si="28"/>
        <v>0.00598541332783864</v>
      </c>
      <c r="S182" s="12">
        <v>178</v>
      </c>
      <c r="T182" s="13">
        <v>42670</v>
      </c>
      <c r="U182" s="13">
        <v>3384675</v>
      </c>
      <c r="V182" s="14">
        <f t="shared" si="22"/>
        <v>0.250009</v>
      </c>
      <c r="W182" s="14">
        <f t="shared" si="29"/>
        <v>0.263639</v>
      </c>
      <c r="X182" s="14"/>
      <c r="Y182" s="14"/>
      <c r="Z182" s="14">
        <f t="shared" si="25"/>
        <v>0.18104099999999998</v>
      </c>
    </row>
    <row r="183" spans="11:26" ht="13.5">
      <c r="K183" s="6">
        <f t="shared" si="26"/>
        <v>3186226</v>
      </c>
      <c r="L183" s="7" t="s">
        <v>18</v>
      </c>
      <c r="M183" s="8">
        <f>(COUNT(K$4:K183)-1/2)^2*100</f>
        <v>3222025</v>
      </c>
      <c r="N183" s="58">
        <v>0.1734</v>
      </c>
      <c r="O183" s="10">
        <f t="shared" si="27"/>
        <v>0.0068000000000000005</v>
      </c>
      <c r="P183" s="11">
        <f>1-(1/3-2.798713*10^-14*COUNT(K$6:K183)^6+1.341645*10^-11*COUNT(K$6:K183)^5-2.155374*10^-9*COUNT(K$6:K183)^4+1.778984*10^-7*COUNT(K$6:K183)^3-2.154628*10^-6*COUNT(K$6:K183)^2+1.186557*10^-3*COUNT(K$6:K183)-1.380394*10^-3)</f>
        <v>0.17832918949923082</v>
      </c>
      <c r="Q183" s="10">
        <f t="shared" si="28"/>
        <v>0.006023577302912031</v>
      </c>
      <c r="S183" s="12">
        <v>179</v>
      </c>
      <c r="T183" s="13">
        <v>42950</v>
      </c>
      <c r="U183" s="13">
        <v>3427625</v>
      </c>
      <c r="V183" s="14">
        <f t="shared" si="22"/>
        <v>0.25218399999999996</v>
      </c>
      <c r="W183" s="14">
        <f t="shared" si="29"/>
        <v>0.263639</v>
      </c>
      <c r="X183" s="14"/>
      <c r="Y183" s="14"/>
      <c r="Z183" s="14">
        <f t="shared" si="25"/>
        <v>0.18261599999999997</v>
      </c>
    </row>
    <row r="184" spans="11:26" ht="13.5">
      <c r="K184" s="6">
        <f t="shared" si="26"/>
        <v>3222026</v>
      </c>
      <c r="L184" s="7" t="s">
        <v>18</v>
      </c>
      <c r="M184" s="8">
        <f>(COUNT(K$4:K184)-1/2)^2*100</f>
        <v>3258025</v>
      </c>
      <c r="N184" s="58">
        <v>0.1666</v>
      </c>
      <c r="O184" s="10">
        <f t="shared" si="27"/>
        <v>0.0068000000000000005</v>
      </c>
      <c r="P184" s="11">
        <f>1-(1/3-2.798713*10^-14*COUNT(K$6:K184)^6+1.341645*10^-11*COUNT(K$6:K184)^5-2.155374*10^-9*COUNT(K$6:K184)^4+1.778984*10^-7*COUNT(K$6:K184)^3-2.154628*10^-6*COUNT(K$6:K184)^2+1.186557*10^-3*COUNT(K$6:K184)-1.380394*10^-3)</f>
        <v>0.17226898253892464</v>
      </c>
      <c r="Q184" s="10">
        <f t="shared" si="28"/>
        <v>0.00606020696030618</v>
      </c>
      <c r="S184" s="12">
        <v>180</v>
      </c>
      <c r="T184" s="13">
        <v>43230</v>
      </c>
      <c r="U184" s="13">
        <v>3470855</v>
      </c>
      <c r="V184" s="14">
        <f t="shared" si="22"/>
        <v>0.254388</v>
      </c>
      <c r="W184" s="14">
        <f t="shared" si="29"/>
        <v>0.263639</v>
      </c>
      <c r="X184" s="14"/>
      <c r="Y184" s="14"/>
      <c r="Z184" s="14">
        <f t="shared" si="25"/>
        <v>0.184212</v>
      </c>
    </row>
    <row r="185" spans="11:26" ht="13.5">
      <c r="K185" s="6">
        <f t="shared" si="26"/>
        <v>3258026</v>
      </c>
      <c r="L185" s="7" t="s">
        <v>18</v>
      </c>
      <c r="M185" s="8">
        <f>(COUNT(K$4:K185)-1/2)^2*100</f>
        <v>3294225</v>
      </c>
      <c r="N185" s="9">
        <v>0.1597</v>
      </c>
      <c r="O185" s="10">
        <f t="shared" si="27"/>
        <v>0.0068999999999999895</v>
      </c>
      <c r="P185" s="11">
        <f>1-(1/3-2.798713*10^-14*COUNT(K$6:K185)^6+1.341645*10^-11*COUNT(K$6:K185)^5-2.155374*10^-9*COUNT(K$6:K185)^4+1.778984*10^-7*COUNT(K$6:K185)^3-2.154628*10^-6*COUNT(K$6:K185)^2+1.186557*10^-3*COUNT(K$6:K185)-1.380394*10^-3)</f>
        <v>0.16617376462378697</v>
      </c>
      <c r="Q185" s="10">
        <f t="shared" si="28"/>
        <v>0.006095217915137674</v>
      </c>
      <c r="S185" s="12">
        <v>181</v>
      </c>
      <c r="T185" s="13">
        <v>43510</v>
      </c>
      <c r="U185" s="13">
        <v>3514365</v>
      </c>
      <c r="V185" s="14">
        <f t="shared" si="22"/>
        <v>0.25665</v>
      </c>
      <c r="W185" s="14">
        <f t="shared" si="29"/>
        <v>0.263639</v>
      </c>
      <c r="X185" s="14"/>
      <c r="Y185" s="14"/>
      <c r="Z185" s="14">
        <f t="shared" si="25"/>
        <v>0.18585</v>
      </c>
    </row>
    <row r="186" spans="11:26" ht="13.5">
      <c r="K186" s="6">
        <f t="shared" si="26"/>
        <v>3294226</v>
      </c>
      <c r="L186" s="7" t="s">
        <v>18</v>
      </c>
      <c r="M186" s="8">
        <f>(COUNT(K$4:K186)-1/2)^2*100</f>
        <v>3330625</v>
      </c>
      <c r="N186" s="58">
        <v>0.1526</v>
      </c>
      <c r="O186" s="10">
        <f t="shared" si="27"/>
        <v>0.007099999999999995</v>
      </c>
      <c r="P186" s="11">
        <f>1-(1/3-2.798713*10^-14*COUNT(K$6:K186)^6+1.341645*10^-11*COUNT(K$6:K186)^5-2.155374*10^-9*COUNT(K$6:K186)^4+1.778984*10^-7*COUNT(K$6:K186)^3-2.154628*10^-6*COUNT(K$6:K186)^2+1.186557*10^-3*COUNT(K$6:K186)-1.380394*10^-3)</f>
        <v>0.1600452408281985</v>
      </c>
      <c r="Q186" s="10">
        <f t="shared" si="28"/>
        <v>0.006128523795588481</v>
      </c>
      <c r="S186" s="12">
        <v>182</v>
      </c>
      <c r="T186" s="13">
        <v>43790</v>
      </c>
      <c r="U186" s="13">
        <v>3558155</v>
      </c>
      <c r="V186" s="14">
        <f t="shared" si="22"/>
        <v>0.26126099999999997</v>
      </c>
      <c r="W186" s="14"/>
      <c r="X186" s="14"/>
      <c r="Y186" s="14"/>
      <c r="Z186" s="14">
        <f t="shared" si="25"/>
        <v>0.189189</v>
      </c>
    </row>
    <row r="187" spans="11:26" ht="13.5">
      <c r="K187" s="6">
        <f t="shared" si="26"/>
        <v>3330626</v>
      </c>
      <c r="L187" s="7" t="s">
        <v>18</v>
      </c>
      <c r="M187" s="8">
        <f>(COUNT(K$4:K187)-1/2)^2*100</f>
        <v>3367225</v>
      </c>
      <c r="N187" s="58">
        <v>0.1453</v>
      </c>
      <c r="O187" s="10">
        <f t="shared" si="27"/>
        <v>0.007300000000000001</v>
      </c>
      <c r="P187" s="11">
        <f>1-(1/3-2.798713*10^-14*COUNT(K$6:K187)^6+1.341645*10^-11*COUNT(K$6:K187)^5-2.155374*10^-9*COUNT(K$6:K187)^4+1.778984*10^-7*COUNT(K$6:K187)^3-2.154628*10^-6*COUNT(K$6:K187)^2+1.186557*10^-3*COUNT(K$6:K187)-1.380394*10^-3)</f>
        <v>0.15388520460543587</v>
      </c>
      <c r="Q187" s="10">
        <f t="shared" si="28"/>
        <v>0.0061600362227626215</v>
      </c>
      <c r="S187" s="12">
        <v>183</v>
      </c>
      <c r="T187" s="13">
        <v>44070</v>
      </c>
      <c r="U187" s="13">
        <v>3602225</v>
      </c>
      <c r="V187" s="14">
        <f t="shared" si="22"/>
        <v>0.263639</v>
      </c>
      <c r="W187" s="14"/>
      <c r="X187" s="14"/>
      <c r="Y187" s="14"/>
      <c r="Z187" s="14">
        <f t="shared" si="25"/>
        <v>0.190911</v>
      </c>
    </row>
    <row r="188" spans="11:26" ht="13.5">
      <c r="K188" s="6">
        <f t="shared" si="26"/>
        <v>3367226</v>
      </c>
      <c r="L188" s="7" t="s">
        <v>18</v>
      </c>
      <c r="M188" s="8">
        <f>(COUNT(K$4:K188)-1/2)^2*100</f>
        <v>3404025</v>
      </c>
      <c r="N188" s="9">
        <v>0.13790000000000002</v>
      </c>
      <c r="O188" s="10">
        <f t="shared" si="27"/>
        <v>0.00739999999999999</v>
      </c>
      <c r="P188" s="11">
        <f>1-(1/3-2.798713*10^-14*COUNT(K$6:K188)^6+1.341645*10^-11*COUNT(K$6:K188)^5-2.155374*10^-9*COUNT(K$6:K188)^4+1.778984*10^-7*COUNT(K$6:K188)^3-2.154628*10^-6*COUNT(K$6:K188)^2+1.186557*10^-3*COUNT(K$6:K188)-1.380394*10^-3)</f>
        <v>0.14769553981491002</v>
      </c>
      <c r="Q188" s="10">
        <f t="shared" si="28"/>
        <v>0.006189664790525851</v>
      </c>
      <c r="S188" s="12">
        <v>184</v>
      </c>
      <c r="T188" s="13">
        <v>44350</v>
      </c>
      <c r="U188" s="13">
        <v>3646575</v>
      </c>
      <c r="V188" s="14">
        <f t="shared" si="22"/>
        <v>0.263639</v>
      </c>
      <c r="W188" s="14"/>
      <c r="X188" s="14"/>
      <c r="Y188" s="14"/>
      <c r="Z188" s="14">
        <f t="shared" si="25"/>
        <v>0.190911</v>
      </c>
    </row>
    <row r="189" spans="11:26" ht="13.5">
      <c r="K189" s="6">
        <f t="shared" si="26"/>
        <v>3404026</v>
      </c>
      <c r="L189" s="7" t="s">
        <v>18</v>
      </c>
      <c r="M189" s="8">
        <f>(COUNT(K$4:K189)-1/2)^2*100</f>
        <v>3441025</v>
      </c>
      <c r="N189" s="58">
        <v>0.13040000000000002</v>
      </c>
      <c r="O189" s="10">
        <f t="shared" si="27"/>
        <v>0.007500000000000007</v>
      </c>
      <c r="P189" s="11">
        <f>1-(1/3-2.798713*10^-14*COUNT(K$6:K189)^6+1.341645*10^-11*COUNT(K$6:K189)^5-2.155374*10^-9*COUNT(K$6:K189)^4+1.778984*10^-7*COUNT(K$6:K189)^3-2.154628*10^-6*COUNT(K$6:K189)^2+1.186557*10^-3*COUNT(K$6:K189)-1.380394*10^-3)</f>
        <v>0.14147822276954758</v>
      </c>
      <c r="Q189" s="10">
        <f t="shared" si="28"/>
        <v>0.006217317045362436</v>
      </c>
      <c r="S189" s="12">
        <v>185</v>
      </c>
      <c r="T189" s="13">
        <v>44630</v>
      </c>
      <c r="U189" s="13">
        <v>3691205</v>
      </c>
      <c r="V189" s="14">
        <f t="shared" si="22"/>
        <v>0.263639</v>
      </c>
      <c r="W189" s="14"/>
      <c r="X189" s="14"/>
      <c r="Y189" s="14"/>
      <c r="Z189" s="14">
        <f t="shared" si="25"/>
        <v>0.190911</v>
      </c>
    </row>
    <row r="190" spans="11:26" ht="13.5">
      <c r="K190" s="6">
        <f t="shared" si="26"/>
        <v>3441026</v>
      </c>
      <c r="L190" s="7" t="s">
        <v>18</v>
      </c>
      <c r="M190" s="8">
        <f>(COUNT(K$4:K190)-1/2)^2*100</f>
        <v>3478225</v>
      </c>
      <c r="N190" s="9">
        <v>0.12280000000000002</v>
      </c>
      <c r="O190" s="10">
        <f t="shared" si="27"/>
        <v>0.007599999999999996</v>
      </c>
      <c r="P190" s="11">
        <f>1-(1/3-2.798713*10^-14*COUNT(K$6:K190)^6+1.341645*10^-11*COUNT(K$6:K190)^5-2.155374*10^-9*COUNT(K$6:K190)^4+1.778984*10^-7*COUNT(K$6:K190)^3-2.154628*10^-6*COUNT(K$6:K190)^2+1.186557*10^-3*COUNT(K$6:K190)-1.380394*10^-3)</f>
        <v>0.1352353243033263</v>
      </c>
      <c r="Q190" s="10">
        <f t="shared" si="28"/>
        <v>0.0062428984662212805</v>
      </c>
      <c r="S190" s="12">
        <v>186</v>
      </c>
      <c r="T190" s="13">
        <v>44910</v>
      </c>
      <c r="U190" s="13">
        <v>3736115</v>
      </c>
      <c r="V190" s="14">
        <f t="shared" si="22"/>
        <v>0.263639</v>
      </c>
      <c r="W190" s="14"/>
      <c r="X190" s="14"/>
      <c r="Y190" s="14"/>
      <c r="Z190" s="14">
        <f t="shared" si="25"/>
        <v>0.190911</v>
      </c>
    </row>
    <row r="191" spans="2:26" ht="13.5">
      <c r="B191" s="60"/>
      <c r="C191" s="60"/>
      <c r="D191" s="61"/>
      <c r="K191" s="6">
        <f t="shared" si="26"/>
        <v>3478226</v>
      </c>
      <c r="L191" s="7" t="s">
        <v>18</v>
      </c>
      <c r="M191" s="8">
        <f>(COUNT(K$4:K191)-1/2)^2*100</f>
        <v>3515625</v>
      </c>
      <c r="N191" s="62">
        <v>0.11500000000000002</v>
      </c>
      <c r="O191" s="10">
        <f t="shared" si="27"/>
        <v>0.007800000000000001</v>
      </c>
      <c r="P191" s="11">
        <f>1-(1/3-2.798713*10^-14*COUNT(K$6:K191)^6+1.341645*10^-11*COUNT(K$6:K191)^5-2.155374*10^-9*COUNT(K$6:K191)^4+1.778984*10^-7*COUNT(K$6:K191)^3-2.154628*10^-6*COUNT(K$6:K191)^2+1.186557*10^-3*COUNT(K$6:K191)-1.380394*10^-3)</f>
        <v>0.12896901185896115</v>
      </c>
      <c r="Q191" s="10">
        <f t="shared" si="28"/>
        <v>0.006266312444365152</v>
      </c>
      <c r="S191" s="12">
        <v>187</v>
      </c>
      <c r="T191" s="13">
        <v>45190</v>
      </c>
      <c r="U191" s="13">
        <v>3781305</v>
      </c>
      <c r="V191" s="14">
        <f t="shared" si="22"/>
        <v>0.263639</v>
      </c>
      <c r="W191" s="14"/>
      <c r="X191" s="14"/>
      <c r="Y191" s="14"/>
      <c r="Z191" s="14">
        <f t="shared" si="25"/>
        <v>0.190911</v>
      </c>
    </row>
    <row r="192" spans="2:26" ht="13.5">
      <c r="B192" s="63"/>
      <c r="C192" s="63"/>
      <c r="D192" s="56"/>
      <c r="K192" s="6">
        <f t="shared" si="26"/>
        <v>3515626</v>
      </c>
      <c r="L192" s="7" t="s">
        <v>18</v>
      </c>
      <c r="M192" s="8">
        <f>(COUNT(K$4:K192)-1/2)^2*100</f>
        <v>3553225</v>
      </c>
      <c r="N192" s="9">
        <v>0.1071</v>
      </c>
      <c r="O192" s="10">
        <f t="shared" si="27"/>
        <v>0.007900000000000018</v>
      </c>
      <c r="P192" s="11">
        <f>1-(1/3-2.798713*10^-14*COUNT(K$6:K192)^6+1.341645*10^-11*COUNT(K$6:K192)^5-2.155374*10^-9*COUNT(K$6:K192)^4+1.778984*10^-7*COUNT(K$6:K192)^3-2.154628*10^-6*COUNT(K$6:K192)^2+1.186557*10^-3*COUNT(K$6:K192)-1.380394*10^-3)</f>
        <v>0.12268155159573924</v>
      </c>
      <c r="Q192" s="10">
        <f t="shared" si="28"/>
        <v>0.006287460263221911</v>
      </c>
      <c r="S192" s="12">
        <v>188</v>
      </c>
      <c r="T192" s="13">
        <v>45470</v>
      </c>
      <c r="U192" s="13">
        <v>3826775</v>
      </c>
      <c r="V192" s="14">
        <f t="shared" si="22"/>
        <v>0.263639</v>
      </c>
      <c r="W192" s="14"/>
      <c r="X192" s="14"/>
      <c r="Y192" s="14"/>
      <c r="Z192" s="14">
        <f t="shared" si="25"/>
        <v>0.190911</v>
      </c>
    </row>
    <row r="193" spans="2:26" ht="13.5">
      <c r="B193" s="63"/>
      <c r="C193" s="63"/>
      <c r="D193" s="56"/>
      <c r="K193" s="6">
        <f t="shared" si="26"/>
        <v>3553226</v>
      </c>
      <c r="L193" s="7" t="s">
        <v>18</v>
      </c>
      <c r="M193" s="8">
        <f>(COUNT(K$4:K193)-1/2)^2*100</f>
        <v>3591025</v>
      </c>
      <c r="N193" s="9">
        <v>0.0991</v>
      </c>
      <c r="O193" s="10">
        <f t="shared" si="27"/>
        <v>0.008000000000000007</v>
      </c>
      <c r="P193" s="11">
        <f>1-(1/3-2.798713*10^-14*COUNT(K$6:K193)^6+1.341645*10^-11*COUNT(K$6:K193)^5-2.155374*10^-9*COUNT(K$6:K193)^4+1.778984*10^-7*COUNT(K$6:K193)^3-2.154628*10^-6*COUNT(K$6:K193)^2+1.186557*10^-3*COUNT(K$6:K193)-1.380394*10^-3)</f>
        <v>0.11637531051750949</v>
      </c>
      <c r="Q193" s="10">
        <f t="shared" si="28"/>
        <v>0.006306241078229746</v>
      </c>
      <c r="S193" s="12">
        <v>189</v>
      </c>
      <c r="T193" s="13">
        <v>45750</v>
      </c>
      <c r="U193" s="13">
        <v>3872525</v>
      </c>
      <c r="V193" s="14">
        <f t="shared" si="22"/>
        <v>0.263639</v>
      </c>
      <c r="W193" s="14"/>
      <c r="X193" s="14"/>
      <c r="Y193" s="14"/>
      <c r="Z193" s="14">
        <f t="shared" si="25"/>
        <v>0.190911</v>
      </c>
    </row>
    <row r="194" spans="3:26" ht="13.5">
      <c r="C194" s="63"/>
      <c r="D194" s="56"/>
      <c r="K194" s="64">
        <f t="shared" si="26"/>
        <v>3591026</v>
      </c>
      <c r="L194" s="7" t="s">
        <v>18</v>
      </c>
      <c r="M194" s="8">
        <f>(COUNT(K$4:K194)-1/2)^2*100</f>
        <v>3629025</v>
      </c>
      <c r="N194" s="65">
        <v>0.0909</v>
      </c>
      <c r="O194" s="10">
        <f t="shared" si="27"/>
        <v>0.008199999999999999</v>
      </c>
      <c r="P194" s="11">
        <f>1-(1/3-2.798713*10^-14*COUNT(K$6:K194)^6+1.341645*10^-11*COUNT(K$6:K194)^5-2.155374*10^-9*COUNT(K$6:K194)^4+1.778984*10^-7*COUNT(K$6:K194)^3-2.154628*10^-6*COUNT(K$6:K194)^2+1.186557*10^-3*COUNT(K$6:K194)-1.380394*10^-3)</f>
        <v>0.11005275862081754</v>
      </c>
      <c r="Q194" s="10">
        <f t="shared" si="28"/>
        <v>0.0063225518966919525</v>
      </c>
      <c r="S194" s="12">
        <v>190</v>
      </c>
      <c r="T194" s="13">
        <v>46030</v>
      </c>
      <c r="U194" s="13">
        <v>3918555</v>
      </c>
      <c r="V194" s="14">
        <f t="shared" si="22"/>
        <v>0.263639</v>
      </c>
      <c r="W194" s="14"/>
      <c r="X194" s="14"/>
      <c r="Y194" s="14"/>
      <c r="Z194" s="14">
        <f t="shared" si="25"/>
        <v>0.190911</v>
      </c>
    </row>
    <row r="195" spans="11:26" ht="13.5">
      <c r="K195" s="6">
        <f t="shared" si="26"/>
        <v>3629026</v>
      </c>
      <c r="L195" s="7" t="s">
        <v>18</v>
      </c>
      <c r="M195" s="8">
        <f>(COUNT(K$4:K195)-1/2)^2*100</f>
        <v>3667225</v>
      </c>
      <c r="N195" s="9">
        <v>0.0909</v>
      </c>
      <c r="O195" s="10">
        <f t="shared" si="27"/>
        <v>0</v>
      </c>
      <c r="P195" s="11"/>
      <c r="Q195" s="10">
        <f t="shared" si="28"/>
        <v>0.11005275862081754</v>
      </c>
      <c r="S195" s="12">
        <v>191</v>
      </c>
      <c r="T195" s="13">
        <v>46310</v>
      </c>
      <c r="U195" s="13">
        <v>3964865</v>
      </c>
      <c r="V195" s="14">
        <f t="shared" si="22"/>
        <v>0.263639</v>
      </c>
      <c r="W195" s="14"/>
      <c r="X195" s="14"/>
      <c r="Y195" s="14"/>
      <c r="Z195" s="14">
        <f t="shared" si="25"/>
        <v>0.190911</v>
      </c>
    </row>
    <row r="196" spans="11:26" ht="13.5">
      <c r="K196" s="6">
        <f t="shared" si="26"/>
        <v>3667226</v>
      </c>
      <c r="L196" s="7" t="s">
        <v>18</v>
      </c>
      <c r="M196" s="8">
        <f>(COUNT(K$4:K196)-1/2)^2*100</f>
        <v>3705625</v>
      </c>
      <c r="N196" s="9">
        <v>0.0909</v>
      </c>
      <c r="O196" s="10">
        <f t="shared" si="27"/>
        <v>0</v>
      </c>
      <c r="P196" s="11"/>
      <c r="Q196" s="10">
        <f t="shared" si="28"/>
        <v>0</v>
      </c>
      <c r="S196" s="12">
        <v>192</v>
      </c>
      <c r="T196" s="13">
        <v>46590</v>
      </c>
      <c r="U196" s="13">
        <v>4011455</v>
      </c>
      <c r="V196" s="14">
        <f aca="true" t="shared" si="30" ref="V196:V259">(1-VLOOKUP(U196,$K$4:$O$203,4,TRUE))*VLOOKUP(S196,$B$23:$H$35,4,TRUE)</f>
        <v>0.263639</v>
      </c>
      <c r="W196" s="14"/>
      <c r="X196" s="14"/>
      <c r="Y196" s="14"/>
      <c r="Z196" s="14">
        <f aca="true" t="shared" si="31" ref="Z196:Z259">(1-VLOOKUP(U196,$K$4:$O$228,4,TRUE))*VLOOKUP(S196,$B$23:$H$45,7,TRUE)</f>
        <v>0.190911</v>
      </c>
    </row>
    <row r="197" spans="11:26" ht="13.5">
      <c r="K197" s="6">
        <f aca="true" t="shared" si="32" ref="K197:K203">M196+1</f>
        <v>3705626</v>
      </c>
      <c r="L197" s="7" t="s">
        <v>18</v>
      </c>
      <c r="M197" s="8">
        <f>(COUNT(K$4:K197)-1/2)^2*100</f>
        <v>3744225</v>
      </c>
      <c r="N197" s="9">
        <v>0.0909</v>
      </c>
      <c r="O197" s="10">
        <f aca="true" t="shared" si="33" ref="O197:O203">N196-N197</f>
        <v>0</v>
      </c>
      <c r="P197" s="11"/>
      <c r="Q197" s="10">
        <f aca="true" t="shared" si="34" ref="Q197:Q203">P196-P197</f>
        <v>0</v>
      </c>
      <c r="S197" s="12">
        <v>193</v>
      </c>
      <c r="T197" s="13">
        <v>46870</v>
      </c>
      <c r="U197" s="13">
        <v>4058325</v>
      </c>
      <c r="V197" s="14">
        <f t="shared" si="30"/>
        <v>0.263639</v>
      </c>
      <c r="W197" s="14"/>
      <c r="X197" s="14"/>
      <c r="Y197" s="14"/>
      <c r="Z197" s="14">
        <f t="shared" si="31"/>
        <v>0.190911</v>
      </c>
    </row>
    <row r="198" spans="11:26" ht="13.5">
      <c r="K198" s="6">
        <f t="shared" si="32"/>
        <v>3744226</v>
      </c>
      <c r="L198" s="7" t="s">
        <v>18</v>
      </c>
      <c r="M198" s="8">
        <f>(COUNT(K$4:K198)-1/2)^2*100</f>
        <v>3783025</v>
      </c>
      <c r="N198" s="9">
        <v>0.0909</v>
      </c>
      <c r="O198" s="10">
        <f t="shared" si="33"/>
        <v>0</v>
      </c>
      <c r="P198" s="11"/>
      <c r="Q198" s="10">
        <f t="shared" si="34"/>
        <v>0</v>
      </c>
      <c r="S198" s="12">
        <v>194</v>
      </c>
      <c r="T198" s="13">
        <v>47150</v>
      </c>
      <c r="U198" s="13">
        <v>4105475</v>
      </c>
      <c r="V198" s="14">
        <f t="shared" si="30"/>
        <v>0.263639</v>
      </c>
      <c r="W198" s="14"/>
      <c r="X198" s="14"/>
      <c r="Y198" s="14"/>
      <c r="Z198" s="14">
        <f t="shared" si="31"/>
        <v>0.190911</v>
      </c>
    </row>
    <row r="199" spans="11:26" ht="13.5">
      <c r="K199" s="6">
        <f t="shared" si="32"/>
        <v>3783026</v>
      </c>
      <c r="L199" s="7" t="s">
        <v>18</v>
      </c>
      <c r="M199" s="8">
        <f>(COUNT(K$4:K199)-1/2)^2*100</f>
        <v>3822025</v>
      </c>
      <c r="N199" s="9">
        <v>0.0909</v>
      </c>
      <c r="O199" s="10">
        <f t="shared" si="33"/>
        <v>0</v>
      </c>
      <c r="P199" s="11"/>
      <c r="Q199" s="10">
        <f t="shared" si="34"/>
        <v>0</v>
      </c>
      <c r="S199" s="12">
        <v>195</v>
      </c>
      <c r="T199" s="13">
        <v>47430</v>
      </c>
      <c r="U199" s="13">
        <v>4152905</v>
      </c>
      <c r="V199" s="14">
        <f t="shared" si="30"/>
        <v>0.263639</v>
      </c>
      <c r="W199" s="14"/>
      <c r="X199" s="14"/>
      <c r="Y199" s="14"/>
      <c r="Z199" s="14">
        <f t="shared" si="31"/>
        <v>0.190911</v>
      </c>
    </row>
    <row r="200" spans="11:26" ht="13.5">
      <c r="K200" s="6">
        <f t="shared" si="32"/>
        <v>3822026</v>
      </c>
      <c r="L200" s="7" t="s">
        <v>18</v>
      </c>
      <c r="M200" s="8">
        <f>(COUNT(K$4:K200)-1/2)^2*100</f>
        <v>3861225</v>
      </c>
      <c r="N200" s="9">
        <v>0.0909</v>
      </c>
      <c r="O200" s="10">
        <f t="shared" si="33"/>
        <v>0</v>
      </c>
      <c r="P200" s="11"/>
      <c r="Q200" s="10">
        <f t="shared" si="34"/>
        <v>0</v>
      </c>
      <c r="S200" s="12">
        <v>196</v>
      </c>
      <c r="T200" s="13">
        <v>47710</v>
      </c>
      <c r="U200" s="13">
        <v>4200615</v>
      </c>
      <c r="V200" s="14">
        <f t="shared" si="30"/>
        <v>0.263639</v>
      </c>
      <c r="W200" s="14"/>
      <c r="X200" s="14"/>
      <c r="Y200" s="14"/>
      <c r="Z200" s="14">
        <f t="shared" si="31"/>
        <v>0.190911</v>
      </c>
    </row>
    <row r="201" spans="11:26" ht="13.5">
      <c r="K201" s="6">
        <f t="shared" si="32"/>
        <v>3861226</v>
      </c>
      <c r="L201" s="7" t="s">
        <v>18</v>
      </c>
      <c r="M201" s="8">
        <f>(COUNT(K$4:K201)-1/2)^2*100</f>
        <v>3900625</v>
      </c>
      <c r="N201" s="9">
        <v>0.0909</v>
      </c>
      <c r="O201" s="10">
        <f t="shared" si="33"/>
        <v>0</v>
      </c>
      <c r="P201" s="11"/>
      <c r="Q201" s="10">
        <f t="shared" si="34"/>
        <v>0</v>
      </c>
      <c r="S201" s="12">
        <v>197</v>
      </c>
      <c r="T201" s="13">
        <v>47990</v>
      </c>
      <c r="U201" s="13">
        <v>4248605</v>
      </c>
      <c r="V201" s="14">
        <f t="shared" si="30"/>
        <v>0.263639</v>
      </c>
      <c r="W201" s="14"/>
      <c r="X201" s="14"/>
      <c r="Y201" s="14"/>
      <c r="Z201" s="14">
        <f t="shared" si="31"/>
        <v>0.190911</v>
      </c>
    </row>
    <row r="202" spans="11:26" ht="13.5">
      <c r="K202" s="6">
        <f t="shared" si="32"/>
        <v>3900626</v>
      </c>
      <c r="L202" s="7" t="s">
        <v>18</v>
      </c>
      <c r="M202" s="8">
        <f>(COUNT(K$4:K202)-1/2)^2*100</f>
        <v>3940225</v>
      </c>
      <c r="N202" s="9">
        <v>0.0909</v>
      </c>
      <c r="O202" s="10">
        <f t="shared" si="33"/>
        <v>0</v>
      </c>
      <c r="P202" s="11"/>
      <c r="Q202" s="10">
        <f t="shared" si="34"/>
        <v>0</v>
      </c>
      <c r="S202" s="12">
        <v>198</v>
      </c>
      <c r="T202" s="13">
        <v>48270</v>
      </c>
      <c r="U202" s="13">
        <v>4296875</v>
      </c>
      <c r="V202" s="14">
        <f t="shared" si="30"/>
        <v>0.263639</v>
      </c>
      <c r="W202" s="14"/>
      <c r="X202" s="14"/>
      <c r="Y202" s="14"/>
      <c r="Z202" s="14">
        <f t="shared" si="31"/>
        <v>0.190911</v>
      </c>
    </row>
    <row r="203" spans="11:26" ht="13.5">
      <c r="K203" s="6">
        <f t="shared" si="32"/>
        <v>3940226</v>
      </c>
      <c r="L203" s="7" t="s">
        <v>18</v>
      </c>
      <c r="M203" s="8"/>
      <c r="N203" s="9">
        <v>0.0909</v>
      </c>
      <c r="O203" s="10">
        <f t="shared" si="33"/>
        <v>0</v>
      </c>
      <c r="P203" s="11"/>
      <c r="Q203" s="10">
        <f t="shared" si="34"/>
        <v>0</v>
      </c>
      <c r="S203" s="12">
        <v>199</v>
      </c>
      <c r="T203" s="13">
        <v>48550</v>
      </c>
      <c r="U203" s="13">
        <v>4345425</v>
      </c>
      <c r="V203" s="14">
        <f t="shared" si="30"/>
        <v>0.23636600000000002</v>
      </c>
      <c r="W203" s="14"/>
      <c r="X203" s="14"/>
      <c r="Y203" s="14"/>
      <c r="Z203" s="14">
        <f t="shared" si="31"/>
        <v>0.263639</v>
      </c>
    </row>
    <row r="204" spans="11:26" ht="13.5">
      <c r="K204" s="66"/>
      <c r="L204" s="67"/>
      <c r="M204" s="66"/>
      <c r="N204" s="67"/>
      <c r="O204" s="67"/>
      <c r="P204" s="67"/>
      <c r="Q204" s="67"/>
      <c r="S204" s="12">
        <v>200</v>
      </c>
      <c r="T204" s="13">
        <v>48830</v>
      </c>
      <c r="U204" s="13">
        <v>4394225</v>
      </c>
      <c r="V204" s="14">
        <f t="shared" si="30"/>
        <v>0.23636600000000002</v>
      </c>
      <c r="W204" s="14"/>
      <c r="X204" s="14"/>
      <c r="Y204" s="14"/>
      <c r="Z204" s="14">
        <f t="shared" si="31"/>
        <v>0.263639</v>
      </c>
    </row>
    <row r="205" spans="11:26" ht="13.5">
      <c r="K205" s="66"/>
      <c r="L205" s="67"/>
      <c r="M205" s="66"/>
      <c r="N205" s="67"/>
      <c r="O205" s="67"/>
      <c r="P205" s="67"/>
      <c r="Q205" s="67"/>
      <c r="S205" s="12">
        <v>201</v>
      </c>
      <c r="T205" s="13">
        <v>49130</v>
      </c>
      <c r="U205" s="13">
        <v>4443385</v>
      </c>
      <c r="V205" s="14">
        <f t="shared" si="30"/>
        <v>0.23636600000000002</v>
      </c>
      <c r="W205" s="14"/>
      <c r="X205" s="14"/>
      <c r="Y205" s="14"/>
      <c r="Z205" s="14">
        <f t="shared" si="31"/>
        <v>0.263639</v>
      </c>
    </row>
    <row r="206" spans="11:26" ht="13.5">
      <c r="K206" s="66"/>
      <c r="L206" s="67"/>
      <c r="M206" s="66"/>
      <c r="N206" s="67"/>
      <c r="O206" s="67"/>
      <c r="P206" s="67"/>
      <c r="Q206" s="67"/>
      <c r="S206" s="12">
        <v>202</v>
      </c>
      <c r="T206" s="13">
        <v>49430</v>
      </c>
      <c r="U206" s="13">
        <v>4492815</v>
      </c>
      <c r="V206" s="14">
        <f t="shared" si="30"/>
        <v>0.23636600000000002</v>
      </c>
      <c r="W206" s="14"/>
      <c r="X206" s="14"/>
      <c r="Y206" s="14"/>
      <c r="Z206" s="14">
        <f t="shared" si="31"/>
        <v>0.263639</v>
      </c>
    </row>
    <row r="207" spans="11:26" ht="13.5">
      <c r="K207" s="66"/>
      <c r="L207" s="67"/>
      <c r="M207" s="66"/>
      <c r="N207" s="67"/>
      <c r="O207" s="67"/>
      <c r="P207" s="67"/>
      <c r="Q207" s="67"/>
      <c r="S207" s="12">
        <v>203</v>
      </c>
      <c r="T207" s="13">
        <v>49730</v>
      </c>
      <c r="U207" s="13">
        <v>4542545</v>
      </c>
      <c r="V207" s="14">
        <f t="shared" si="30"/>
        <v>0.23636600000000002</v>
      </c>
      <c r="W207" s="14"/>
      <c r="X207" s="14"/>
      <c r="Y207" s="14"/>
      <c r="Z207" s="14">
        <f t="shared" si="31"/>
        <v>0.263639</v>
      </c>
    </row>
    <row r="208" spans="11:26" ht="13.5">
      <c r="K208" s="66"/>
      <c r="L208" s="67"/>
      <c r="M208" s="66"/>
      <c r="N208" s="67"/>
      <c r="O208" s="67"/>
      <c r="P208" s="67"/>
      <c r="Q208" s="67"/>
      <c r="S208" s="12">
        <v>204</v>
      </c>
      <c r="T208" s="13">
        <v>50030</v>
      </c>
      <c r="U208" s="13">
        <v>4592575</v>
      </c>
      <c r="V208" s="14">
        <f t="shared" si="30"/>
        <v>0.23636600000000002</v>
      </c>
      <c r="W208" s="14"/>
      <c r="X208" s="14"/>
      <c r="Y208" s="14"/>
      <c r="Z208" s="14">
        <f t="shared" si="31"/>
        <v>0.263639</v>
      </c>
    </row>
    <row r="209" spans="11:26" ht="13.5">
      <c r="K209" s="66"/>
      <c r="L209" s="67"/>
      <c r="M209" s="66"/>
      <c r="N209" s="67"/>
      <c r="O209" s="67"/>
      <c r="P209" s="67"/>
      <c r="Q209" s="67"/>
      <c r="S209" s="12">
        <v>205</v>
      </c>
      <c r="T209" s="13">
        <v>50330</v>
      </c>
      <c r="U209" s="13">
        <v>4642905</v>
      </c>
      <c r="V209" s="14">
        <f t="shared" si="30"/>
        <v>0.23636600000000002</v>
      </c>
      <c r="W209" s="14"/>
      <c r="X209" s="14"/>
      <c r="Y209" s="14"/>
      <c r="Z209" s="14">
        <f t="shared" si="31"/>
        <v>0.263639</v>
      </c>
    </row>
    <row r="210" spans="11:26" ht="13.5">
      <c r="K210" s="66"/>
      <c r="L210" s="67"/>
      <c r="M210" s="66"/>
      <c r="N210" s="67"/>
      <c r="O210" s="67"/>
      <c r="P210" s="67"/>
      <c r="Q210" s="67"/>
      <c r="S210" s="12">
        <v>206</v>
      </c>
      <c r="T210" s="13">
        <v>50630</v>
      </c>
      <c r="U210" s="13">
        <v>4693535</v>
      </c>
      <c r="V210" s="14">
        <f t="shared" si="30"/>
        <v>0.23636600000000002</v>
      </c>
      <c r="W210" s="14"/>
      <c r="X210" s="14"/>
      <c r="Y210" s="14"/>
      <c r="Z210" s="14">
        <f t="shared" si="31"/>
        <v>0.263639</v>
      </c>
    </row>
    <row r="211" spans="11:26" ht="13.5">
      <c r="K211" s="66"/>
      <c r="L211" s="67"/>
      <c r="M211" s="66"/>
      <c r="N211" s="67"/>
      <c r="O211" s="67"/>
      <c r="P211" s="67"/>
      <c r="Q211" s="67"/>
      <c r="S211" s="12">
        <v>207</v>
      </c>
      <c r="T211" s="13">
        <v>50930</v>
      </c>
      <c r="U211" s="13">
        <v>4744465</v>
      </c>
      <c r="V211" s="14">
        <f t="shared" si="30"/>
        <v>0.23636600000000002</v>
      </c>
      <c r="W211" s="14"/>
      <c r="X211" s="14"/>
      <c r="Y211" s="14"/>
      <c r="Z211" s="14">
        <f t="shared" si="31"/>
        <v>0.263639</v>
      </c>
    </row>
    <row r="212" spans="11:26" ht="13.5">
      <c r="K212" s="66"/>
      <c r="L212" s="67"/>
      <c r="M212" s="66"/>
      <c r="N212" s="67"/>
      <c r="O212" s="67"/>
      <c r="P212" s="67"/>
      <c r="Q212" s="67"/>
      <c r="S212" s="12">
        <v>208</v>
      </c>
      <c r="T212" s="13">
        <v>51230</v>
      </c>
      <c r="U212" s="13">
        <v>4795695</v>
      </c>
      <c r="V212" s="14">
        <f t="shared" si="30"/>
        <v>0.23636600000000002</v>
      </c>
      <c r="W212" s="14"/>
      <c r="X212" s="14"/>
      <c r="Y212" s="14"/>
      <c r="Z212" s="14">
        <f t="shared" si="31"/>
        <v>0.263639</v>
      </c>
    </row>
    <row r="213" spans="11:26" ht="13.5">
      <c r="K213" s="66"/>
      <c r="L213" s="67"/>
      <c r="M213" s="66"/>
      <c r="N213" s="67"/>
      <c r="O213" s="67"/>
      <c r="P213" s="67"/>
      <c r="Q213" s="67"/>
      <c r="S213" s="12">
        <v>209</v>
      </c>
      <c r="T213" s="13">
        <v>51530</v>
      </c>
      <c r="U213" s="13">
        <v>4847225</v>
      </c>
      <c r="V213" s="14">
        <f t="shared" si="30"/>
        <v>0.23636600000000002</v>
      </c>
      <c r="W213" s="14"/>
      <c r="X213" s="14"/>
      <c r="Y213" s="14"/>
      <c r="Z213" s="14">
        <f t="shared" si="31"/>
        <v>0.263639</v>
      </c>
    </row>
    <row r="214" spans="11:26" ht="13.5">
      <c r="K214" s="66"/>
      <c r="L214" s="67"/>
      <c r="M214" s="66"/>
      <c r="N214" s="67"/>
      <c r="O214" s="67"/>
      <c r="P214" s="67"/>
      <c r="Q214" s="67"/>
      <c r="S214" s="12">
        <v>210</v>
      </c>
      <c r="T214" s="13">
        <v>51830</v>
      </c>
      <c r="U214" s="13">
        <v>4899055</v>
      </c>
      <c r="V214" s="14">
        <f t="shared" si="30"/>
        <v>0.23636600000000002</v>
      </c>
      <c r="W214" s="14"/>
      <c r="X214" s="14"/>
      <c r="Y214" s="14"/>
      <c r="Z214" s="14">
        <f t="shared" si="31"/>
        <v>0.263639</v>
      </c>
    </row>
    <row r="215" spans="11:26" ht="13.5">
      <c r="K215" s="66"/>
      <c r="L215" s="67"/>
      <c r="M215" s="66"/>
      <c r="N215" s="67"/>
      <c r="O215" s="67"/>
      <c r="P215" s="67"/>
      <c r="Q215" s="67"/>
      <c r="S215" s="12">
        <v>211</v>
      </c>
      <c r="T215" s="13">
        <v>52130</v>
      </c>
      <c r="U215" s="13">
        <v>4951185</v>
      </c>
      <c r="V215" s="14">
        <f t="shared" si="30"/>
        <v>0.23636600000000002</v>
      </c>
      <c r="W215" s="14"/>
      <c r="X215" s="14"/>
      <c r="Y215" s="14"/>
      <c r="Z215" s="14">
        <f t="shared" si="31"/>
        <v>0.263639</v>
      </c>
    </row>
    <row r="216" spans="11:26" ht="13.5">
      <c r="K216" s="66"/>
      <c r="L216" s="67"/>
      <c r="M216" s="66"/>
      <c r="N216" s="67"/>
      <c r="O216" s="67"/>
      <c r="P216" s="67"/>
      <c r="Q216" s="67"/>
      <c r="S216" s="12">
        <v>212</v>
      </c>
      <c r="T216" s="13">
        <v>52430</v>
      </c>
      <c r="U216" s="13">
        <v>5003615</v>
      </c>
      <c r="V216" s="14">
        <f t="shared" si="30"/>
        <v>0.23636600000000002</v>
      </c>
      <c r="W216" s="14"/>
      <c r="X216" s="14"/>
      <c r="Y216" s="14"/>
      <c r="Z216" s="14">
        <f t="shared" si="31"/>
        <v>0.263639</v>
      </c>
    </row>
    <row r="217" spans="11:26" ht="13.5">
      <c r="K217" s="66"/>
      <c r="L217" s="67"/>
      <c r="M217" s="66"/>
      <c r="N217" s="67"/>
      <c r="O217" s="67"/>
      <c r="P217" s="67"/>
      <c r="Q217" s="67"/>
      <c r="S217" s="12">
        <v>213</v>
      </c>
      <c r="T217" s="13">
        <v>52730</v>
      </c>
      <c r="U217" s="13">
        <v>5056345</v>
      </c>
      <c r="V217" s="14">
        <f t="shared" si="30"/>
        <v>0.23636600000000002</v>
      </c>
      <c r="W217" s="14"/>
      <c r="X217" s="14"/>
      <c r="Y217" s="14"/>
      <c r="Z217" s="14">
        <f t="shared" si="31"/>
        <v>0.263639</v>
      </c>
    </row>
    <row r="218" spans="11:26" ht="13.5">
      <c r="K218" s="66"/>
      <c r="L218" s="67"/>
      <c r="M218" s="66"/>
      <c r="N218" s="67"/>
      <c r="O218" s="67"/>
      <c r="P218" s="67"/>
      <c r="Q218" s="67"/>
      <c r="S218" s="12">
        <v>214</v>
      </c>
      <c r="T218" s="13">
        <v>53030</v>
      </c>
      <c r="U218" s="13">
        <v>5109375</v>
      </c>
      <c r="V218" s="14">
        <f t="shared" si="30"/>
        <v>0.23636600000000002</v>
      </c>
      <c r="W218" s="14"/>
      <c r="X218" s="14"/>
      <c r="Y218" s="14"/>
      <c r="Z218" s="14">
        <f t="shared" si="31"/>
        <v>0.263639</v>
      </c>
    </row>
    <row r="219" spans="11:26" ht="13.5">
      <c r="K219" s="66"/>
      <c r="L219" s="67"/>
      <c r="M219" s="66"/>
      <c r="N219" s="67"/>
      <c r="O219" s="67"/>
      <c r="P219" s="67"/>
      <c r="Q219" s="67"/>
      <c r="S219" s="12">
        <v>215</v>
      </c>
      <c r="T219" s="13">
        <v>53330</v>
      </c>
      <c r="U219" s="13">
        <v>5162705</v>
      </c>
      <c r="V219" s="14">
        <f t="shared" si="30"/>
        <v>0.23636600000000002</v>
      </c>
      <c r="W219" s="14"/>
      <c r="X219" s="14"/>
      <c r="Y219" s="14"/>
      <c r="Z219" s="14">
        <f t="shared" si="31"/>
        <v>0.263639</v>
      </c>
    </row>
    <row r="220" spans="11:26" ht="13.5">
      <c r="K220" s="66"/>
      <c r="L220" s="67"/>
      <c r="M220" s="66"/>
      <c r="N220" s="67"/>
      <c r="O220" s="67"/>
      <c r="P220" s="67"/>
      <c r="Q220" s="67"/>
      <c r="S220" s="12">
        <v>216</v>
      </c>
      <c r="T220" s="13">
        <v>53630</v>
      </c>
      <c r="U220" s="13">
        <v>5216335</v>
      </c>
      <c r="V220" s="14">
        <f t="shared" si="30"/>
        <v>0.23636600000000002</v>
      </c>
      <c r="W220" s="14"/>
      <c r="X220" s="14"/>
      <c r="Y220" s="14"/>
      <c r="Z220" s="14">
        <f t="shared" si="31"/>
        <v>0.263639</v>
      </c>
    </row>
    <row r="221" spans="11:26" ht="13.5">
      <c r="K221" s="66"/>
      <c r="L221" s="67"/>
      <c r="M221" s="66"/>
      <c r="N221" s="67"/>
      <c r="O221" s="67"/>
      <c r="P221" s="67"/>
      <c r="Q221" s="67"/>
      <c r="S221" s="12">
        <v>217</v>
      </c>
      <c r="T221" s="13">
        <v>53930</v>
      </c>
      <c r="U221" s="13">
        <v>5270265</v>
      </c>
      <c r="V221" s="14">
        <f t="shared" si="30"/>
        <v>0.23636600000000002</v>
      </c>
      <c r="W221" s="14"/>
      <c r="X221" s="14"/>
      <c r="Y221" s="14"/>
      <c r="Z221" s="14">
        <f t="shared" si="31"/>
        <v>0.263639</v>
      </c>
    </row>
    <row r="222" spans="11:26" ht="13.5">
      <c r="K222" s="66"/>
      <c r="L222" s="67"/>
      <c r="M222" s="66"/>
      <c r="N222" s="67"/>
      <c r="O222" s="67"/>
      <c r="P222" s="67"/>
      <c r="Q222" s="67"/>
      <c r="S222" s="12">
        <v>218</v>
      </c>
      <c r="T222" s="13">
        <v>54230</v>
      </c>
      <c r="U222" s="13">
        <v>5324495</v>
      </c>
      <c r="V222" s="14">
        <f t="shared" si="30"/>
        <v>0.23636600000000002</v>
      </c>
      <c r="W222" s="14"/>
      <c r="X222" s="14"/>
      <c r="Y222" s="14"/>
      <c r="Z222" s="14">
        <f t="shared" si="31"/>
        <v>0.263639</v>
      </c>
    </row>
    <row r="223" spans="11:26" ht="13.5">
      <c r="K223" s="66"/>
      <c r="L223" s="67"/>
      <c r="M223" s="66"/>
      <c r="N223" s="67"/>
      <c r="O223" s="67"/>
      <c r="P223" s="67"/>
      <c r="Q223" s="67"/>
      <c r="S223" s="12">
        <v>219</v>
      </c>
      <c r="T223" s="13">
        <v>54530</v>
      </c>
      <c r="U223" s="13">
        <v>5379025</v>
      </c>
      <c r="V223" s="14">
        <f t="shared" si="30"/>
        <v>0.23636600000000002</v>
      </c>
      <c r="W223" s="14"/>
      <c r="X223" s="14"/>
      <c r="Y223" s="14"/>
      <c r="Z223" s="14">
        <f t="shared" si="31"/>
        <v>0.263639</v>
      </c>
    </row>
    <row r="224" spans="11:26" ht="13.5">
      <c r="K224" s="66"/>
      <c r="L224" s="67"/>
      <c r="M224" s="66"/>
      <c r="N224" s="67"/>
      <c r="O224" s="67"/>
      <c r="P224" s="67"/>
      <c r="Q224" s="67"/>
      <c r="S224" s="12">
        <v>220</v>
      </c>
      <c r="T224" s="13">
        <v>54830</v>
      </c>
      <c r="U224" s="13">
        <v>5433855</v>
      </c>
      <c r="V224" s="14">
        <f t="shared" si="30"/>
        <v>0.23636600000000002</v>
      </c>
      <c r="W224" s="14"/>
      <c r="X224" s="14"/>
      <c r="Y224" s="14"/>
      <c r="Z224" s="14">
        <f t="shared" si="31"/>
        <v>0.263639</v>
      </c>
    </row>
    <row r="225" spans="11:26" ht="13.5">
      <c r="K225" s="66"/>
      <c r="L225" s="67"/>
      <c r="M225" s="66"/>
      <c r="N225" s="67"/>
      <c r="O225" s="67"/>
      <c r="P225" s="67"/>
      <c r="Q225" s="67"/>
      <c r="S225" s="12">
        <v>221</v>
      </c>
      <c r="T225" s="13">
        <v>55130</v>
      </c>
      <c r="U225" s="13">
        <v>5488985</v>
      </c>
      <c r="V225" s="14">
        <f t="shared" si="30"/>
        <v>0.23636600000000002</v>
      </c>
      <c r="W225" s="14"/>
      <c r="X225" s="14"/>
      <c r="Y225" s="14"/>
      <c r="Z225" s="14">
        <f t="shared" si="31"/>
        <v>0.263639</v>
      </c>
    </row>
    <row r="226" spans="11:26" ht="13.5">
      <c r="K226" s="66"/>
      <c r="L226" s="67"/>
      <c r="M226" s="66"/>
      <c r="N226" s="67"/>
      <c r="O226" s="67"/>
      <c r="P226" s="67"/>
      <c r="Q226" s="67"/>
      <c r="S226" s="12">
        <v>222</v>
      </c>
      <c r="T226" s="13">
        <v>55430</v>
      </c>
      <c r="U226" s="13">
        <v>5544415</v>
      </c>
      <c r="V226" s="14">
        <f t="shared" si="30"/>
        <v>0.23636600000000002</v>
      </c>
      <c r="W226" s="14"/>
      <c r="X226" s="14"/>
      <c r="Y226" s="14"/>
      <c r="Z226" s="14">
        <f t="shared" si="31"/>
        <v>0.263639</v>
      </c>
    </row>
    <row r="227" spans="11:26" ht="13.5">
      <c r="K227" s="66"/>
      <c r="L227" s="67"/>
      <c r="M227" s="66"/>
      <c r="N227" s="67"/>
      <c r="O227" s="67"/>
      <c r="P227" s="67"/>
      <c r="Q227" s="67"/>
      <c r="S227" s="12">
        <v>223</v>
      </c>
      <c r="T227" s="13">
        <v>55730</v>
      </c>
      <c r="U227" s="13">
        <v>5600145</v>
      </c>
      <c r="V227" s="14">
        <f t="shared" si="30"/>
        <v>0.218184</v>
      </c>
      <c r="W227" s="14"/>
      <c r="X227" s="14"/>
      <c r="Y227" s="14"/>
      <c r="Z227" s="14">
        <f t="shared" si="31"/>
        <v>0.30909400000000004</v>
      </c>
    </row>
    <row r="228" spans="11:26" ht="13.5">
      <c r="K228" s="66"/>
      <c r="L228" s="67"/>
      <c r="M228" s="66"/>
      <c r="N228" s="67"/>
      <c r="O228" s="67"/>
      <c r="P228" s="67"/>
      <c r="Q228" s="67"/>
      <c r="S228" s="12">
        <v>224</v>
      </c>
      <c r="T228" s="13">
        <v>56030</v>
      </c>
      <c r="U228" s="13">
        <v>5656175</v>
      </c>
      <c r="V228" s="14">
        <f t="shared" si="30"/>
        <v>0.218184</v>
      </c>
      <c r="W228" s="14"/>
      <c r="X228" s="14"/>
      <c r="Y228" s="14"/>
      <c r="Z228" s="14">
        <f t="shared" si="31"/>
        <v>0.30909400000000004</v>
      </c>
    </row>
    <row r="229" spans="11:26" ht="13.5">
      <c r="K229" s="66"/>
      <c r="L229" s="67"/>
      <c r="M229" s="66"/>
      <c r="N229" s="67"/>
      <c r="O229" s="67"/>
      <c r="P229" s="67"/>
      <c r="Q229" s="67"/>
      <c r="S229" s="12">
        <v>225</v>
      </c>
      <c r="T229" s="13">
        <v>56330</v>
      </c>
      <c r="U229" s="13">
        <v>5712505</v>
      </c>
      <c r="V229" s="14">
        <f t="shared" si="30"/>
        <v>0.218184</v>
      </c>
      <c r="W229" s="14"/>
      <c r="X229" s="14"/>
      <c r="Y229" s="14"/>
      <c r="Z229" s="14">
        <f t="shared" si="31"/>
        <v>0.30909400000000004</v>
      </c>
    </row>
    <row r="230" spans="11:26" ht="13.5">
      <c r="K230" s="68"/>
      <c r="L230" s="69"/>
      <c r="M230" s="68"/>
      <c r="N230" s="70"/>
      <c r="O230" s="70"/>
      <c r="P230" s="67"/>
      <c r="Q230" s="70"/>
      <c r="S230" s="12">
        <v>226</v>
      </c>
      <c r="T230" s="13">
        <v>56630</v>
      </c>
      <c r="U230" s="13">
        <v>5769135</v>
      </c>
      <c r="V230" s="14">
        <f t="shared" si="30"/>
        <v>0.218184</v>
      </c>
      <c r="W230" s="14"/>
      <c r="X230" s="14"/>
      <c r="Y230" s="14"/>
      <c r="Z230" s="14">
        <f t="shared" si="31"/>
        <v>0.30909400000000004</v>
      </c>
    </row>
    <row r="231" spans="11:26" ht="13.5">
      <c r="K231" s="68"/>
      <c r="L231" s="69"/>
      <c r="M231" s="68"/>
      <c r="N231" s="70"/>
      <c r="O231" s="70"/>
      <c r="P231" s="67"/>
      <c r="Q231" s="70"/>
      <c r="S231" s="12">
        <v>227</v>
      </c>
      <c r="T231" s="13">
        <v>56930</v>
      </c>
      <c r="U231" s="13">
        <v>5826065</v>
      </c>
      <c r="V231" s="14">
        <f t="shared" si="30"/>
        <v>0.218184</v>
      </c>
      <c r="W231" s="14"/>
      <c r="X231" s="14"/>
      <c r="Y231" s="14"/>
      <c r="Z231" s="14">
        <f t="shared" si="31"/>
        <v>0.30909400000000004</v>
      </c>
    </row>
    <row r="232" spans="11:26" ht="13.5">
      <c r="K232" s="68"/>
      <c r="L232" s="69"/>
      <c r="M232" s="68"/>
      <c r="N232" s="70"/>
      <c r="O232" s="70"/>
      <c r="P232" s="67"/>
      <c r="Q232" s="70"/>
      <c r="S232" s="12">
        <v>228</v>
      </c>
      <c r="T232" s="13">
        <v>57230</v>
      </c>
      <c r="U232" s="13">
        <v>5883295</v>
      </c>
      <c r="V232" s="14">
        <f t="shared" si="30"/>
        <v>0.218184</v>
      </c>
      <c r="W232" s="14"/>
      <c r="X232" s="14"/>
      <c r="Y232" s="14"/>
      <c r="Z232" s="14">
        <f t="shared" si="31"/>
        <v>0.30909400000000004</v>
      </c>
    </row>
    <row r="233" spans="11:26" ht="13.5">
      <c r="K233" s="68"/>
      <c r="L233" s="69"/>
      <c r="M233" s="68"/>
      <c r="N233" s="70"/>
      <c r="O233" s="70"/>
      <c r="P233" s="67"/>
      <c r="Q233" s="70"/>
      <c r="S233" s="12">
        <v>229</v>
      </c>
      <c r="T233" s="13">
        <v>57530</v>
      </c>
      <c r="U233" s="13">
        <v>5940825</v>
      </c>
      <c r="V233" s="14">
        <f t="shared" si="30"/>
        <v>0.218184</v>
      </c>
      <c r="W233" s="14"/>
      <c r="X233" s="14"/>
      <c r="Y233" s="14"/>
      <c r="Z233" s="14">
        <f t="shared" si="31"/>
        <v>0.30909400000000004</v>
      </c>
    </row>
    <row r="234" spans="11:26" ht="13.5">
      <c r="K234" s="68"/>
      <c r="L234" s="69"/>
      <c r="M234" s="68"/>
      <c r="N234" s="70"/>
      <c r="O234" s="70"/>
      <c r="P234" s="67"/>
      <c r="Q234" s="70"/>
      <c r="S234" s="12">
        <v>230</v>
      </c>
      <c r="T234" s="13">
        <v>57830</v>
      </c>
      <c r="U234" s="13">
        <v>5998655</v>
      </c>
      <c r="V234" s="14">
        <f t="shared" si="30"/>
        <v>0.218184</v>
      </c>
      <c r="W234" s="14"/>
      <c r="X234" s="14"/>
      <c r="Y234" s="14"/>
      <c r="Z234" s="14">
        <f t="shared" si="31"/>
        <v>0.30909400000000004</v>
      </c>
    </row>
    <row r="235" spans="11:26" ht="13.5">
      <c r="K235" s="68"/>
      <c r="L235" s="69"/>
      <c r="M235" s="68"/>
      <c r="N235" s="70"/>
      <c r="O235" s="70"/>
      <c r="P235" s="67"/>
      <c r="Q235" s="70"/>
      <c r="S235" s="12">
        <v>231</v>
      </c>
      <c r="T235" s="13">
        <v>58130</v>
      </c>
      <c r="U235" s="13">
        <v>6056785</v>
      </c>
      <c r="V235" s="14">
        <f t="shared" si="30"/>
        <v>0.218184</v>
      </c>
      <c r="W235" s="14"/>
      <c r="X235" s="14"/>
      <c r="Y235" s="14"/>
      <c r="Z235" s="14">
        <f t="shared" si="31"/>
        <v>0.30909400000000004</v>
      </c>
    </row>
    <row r="236" spans="11:26" ht="13.5">
      <c r="K236" s="68"/>
      <c r="L236" s="69"/>
      <c r="M236" s="68"/>
      <c r="N236" s="70"/>
      <c r="O236" s="70"/>
      <c r="P236" s="67"/>
      <c r="Q236" s="70"/>
      <c r="S236" s="12">
        <v>232</v>
      </c>
      <c r="T236" s="13">
        <v>58430</v>
      </c>
      <c r="U236" s="13">
        <v>6115215</v>
      </c>
      <c r="V236" s="14">
        <f t="shared" si="30"/>
        <v>0.218184</v>
      </c>
      <c r="W236" s="14"/>
      <c r="X236" s="14"/>
      <c r="Y236" s="14"/>
      <c r="Z236" s="14">
        <f t="shared" si="31"/>
        <v>0.30909400000000004</v>
      </c>
    </row>
    <row r="237" spans="11:26" ht="13.5">
      <c r="K237" s="68"/>
      <c r="L237" s="69"/>
      <c r="M237" s="68"/>
      <c r="N237" s="70"/>
      <c r="O237" s="70"/>
      <c r="P237" s="67"/>
      <c r="Q237" s="70"/>
      <c r="S237" s="12">
        <v>233</v>
      </c>
      <c r="T237" s="13">
        <v>58730</v>
      </c>
      <c r="U237" s="13">
        <v>6173945</v>
      </c>
      <c r="V237" s="14">
        <f t="shared" si="30"/>
        <v>0.218184</v>
      </c>
      <c r="W237" s="14"/>
      <c r="X237" s="14"/>
      <c r="Y237" s="14"/>
      <c r="Z237" s="14">
        <f t="shared" si="31"/>
        <v>0.30909400000000004</v>
      </c>
    </row>
    <row r="238" spans="11:26" ht="13.5">
      <c r="K238" s="68"/>
      <c r="L238" s="69"/>
      <c r="M238" s="68"/>
      <c r="N238" s="70"/>
      <c r="O238" s="70"/>
      <c r="P238" s="67"/>
      <c r="Q238" s="70"/>
      <c r="S238" s="12">
        <v>234</v>
      </c>
      <c r="T238" s="13">
        <v>59030</v>
      </c>
      <c r="U238" s="13">
        <v>6232975</v>
      </c>
      <c r="V238" s="14">
        <f t="shared" si="30"/>
        <v>0.218184</v>
      </c>
      <c r="W238" s="14"/>
      <c r="X238" s="14"/>
      <c r="Y238" s="14"/>
      <c r="Z238" s="14">
        <f t="shared" si="31"/>
        <v>0.30909400000000004</v>
      </c>
    </row>
    <row r="239" spans="11:26" ht="13.5">
      <c r="K239" s="68"/>
      <c r="L239" s="69"/>
      <c r="M239" s="68"/>
      <c r="N239" s="70"/>
      <c r="O239" s="70"/>
      <c r="P239" s="67"/>
      <c r="Q239" s="70"/>
      <c r="S239" s="12">
        <v>235</v>
      </c>
      <c r="T239" s="13">
        <v>59330</v>
      </c>
      <c r="U239" s="13">
        <v>6292305</v>
      </c>
      <c r="V239" s="14">
        <f t="shared" si="30"/>
        <v>0.218184</v>
      </c>
      <c r="W239" s="14"/>
      <c r="X239" s="14"/>
      <c r="Y239" s="14"/>
      <c r="Z239" s="14">
        <f t="shared" si="31"/>
        <v>0.30909400000000004</v>
      </c>
    </row>
    <row r="240" spans="11:26" ht="13.5">
      <c r="K240" s="68"/>
      <c r="L240" s="69"/>
      <c r="M240" s="68"/>
      <c r="N240" s="70"/>
      <c r="O240" s="70"/>
      <c r="P240" s="67"/>
      <c r="Q240" s="70"/>
      <c r="S240" s="12">
        <v>236</v>
      </c>
      <c r="T240" s="13">
        <v>59630</v>
      </c>
      <c r="U240" s="13">
        <v>6351935</v>
      </c>
      <c r="V240" s="14">
        <f t="shared" si="30"/>
        <v>0.218184</v>
      </c>
      <c r="W240" s="14"/>
      <c r="X240" s="14"/>
      <c r="Y240" s="14"/>
      <c r="Z240" s="14">
        <f t="shared" si="31"/>
        <v>0.30909400000000004</v>
      </c>
    </row>
    <row r="241" spans="11:26" ht="13.5">
      <c r="K241" s="68"/>
      <c r="L241" s="69"/>
      <c r="M241" s="68"/>
      <c r="N241" s="70"/>
      <c r="O241" s="70"/>
      <c r="P241" s="67"/>
      <c r="Q241" s="70"/>
      <c r="S241" s="12">
        <v>237</v>
      </c>
      <c r="T241" s="13">
        <v>59930</v>
      </c>
      <c r="U241" s="13">
        <v>6411865</v>
      </c>
      <c r="V241" s="14">
        <f t="shared" si="30"/>
        <v>0.218184</v>
      </c>
      <c r="W241" s="14"/>
      <c r="X241" s="14"/>
      <c r="Y241" s="14"/>
      <c r="Z241" s="14">
        <f t="shared" si="31"/>
        <v>0.30909400000000004</v>
      </c>
    </row>
    <row r="242" spans="11:26" ht="13.5">
      <c r="K242" s="68"/>
      <c r="L242" s="69"/>
      <c r="M242" s="68"/>
      <c r="N242" s="70"/>
      <c r="O242" s="70"/>
      <c r="P242" s="67"/>
      <c r="Q242" s="70"/>
      <c r="S242" s="12">
        <v>238</v>
      </c>
      <c r="T242" s="13">
        <v>60230</v>
      </c>
      <c r="U242" s="13">
        <v>6472095</v>
      </c>
      <c r="V242" s="14">
        <f t="shared" si="30"/>
        <v>0.218184</v>
      </c>
      <c r="W242" s="14"/>
      <c r="X242" s="14"/>
      <c r="Y242" s="14"/>
      <c r="Z242" s="14">
        <f t="shared" si="31"/>
        <v>0.30909400000000004</v>
      </c>
    </row>
    <row r="243" spans="11:26" ht="13.5">
      <c r="K243" s="68"/>
      <c r="L243" s="69"/>
      <c r="M243" s="68"/>
      <c r="N243" s="70"/>
      <c r="O243" s="70"/>
      <c r="P243" s="67"/>
      <c r="Q243" s="70"/>
      <c r="S243" s="12">
        <v>239</v>
      </c>
      <c r="T243" s="13">
        <v>60530</v>
      </c>
      <c r="U243" s="13">
        <v>6532625</v>
      </c>
      <c r="V243" s="14">
        <f t="shared" si="30"/>
        <v>0.218184</v>
      </c>
      <c r="W243" s="14"/>
      <c r="X243" s="14"/>
      <c r="Y243" s="14"/>
      <c r="Z243" s="14">
        <f t="shared" si="31"/>
        <v>0.30909400000000004</v>
      </c>
    </row>
    <row r="244" spans="11:26" ht="13.5">
      <c r="K244" s="68"/>
      <c r="L244" s="69"/>
      <c r="M244" s="68"/>
      <c r="N244" s="70"/>
      <c r="O244" s="70"/>
      <c r="P244" s="67"/>
      <c r="Q244" s="70"/>
      <c r="S244" s="12">
        <v>240</v>
      </c>
      <c r="T244" s="13">
        <v>60830</v>
      </c>
      <c r="U244" s="13">
        <v>6593455</v>
      </c>
      <c r="V244" s="14">
        <f t="shared" si="30"/>
        <v>0.218184</v>
      </c>
      <c r="W244" s="14"/>
      <c r="X244" s="14"/>
      <c r="Y244" s="14"/>
      <c r="Z244" s="14">
        <f t="shared" si="31"/>
        <v>0.30909400000000004</v>
      </c>
    </row>
    <row r="245" spans="11:26" ht="13.5">
      <c r="K245" s="68"/>
      <c r="L245" s="69"/>
      <c r="M245" s="68"/>
      <c r="N245" s="70"/>
      <c r="O245" s="70"/>
      <c r="P245" s="67"/>
      <c r="Q245" s="70"/>
      <c r="S245" s="12">
        <v>241</v>
      </c>
      <c r="T245" s="13">
        <v>61130</v>
      </c>
      <c r="U245" s="13">
        <v>6654585</v>
      </c>
      <c r="V245" s="14">
        <f t="shared" si="30"/>
        <v>0.218184</v>
      </c>
      <c r="W245" s="14"/>
      <c r="X245" s="14"/>
      <c r="Y245" s="14"/>
      <c r="Z245" s="14">
        <f t="shared" si="31"/>
        <v>0.30909400000000004</v>
      </c>
    </row>
    <row r="246" spans="11:26" ht="13.5">
      <c r="K246" s="68"/>
      <c r="L246" s="69"/>
      <c r="M246" s="68"/>
      <c r="N246" s="70"/>
      <c r="O246" s="70"/>
      <c r="P246" s="67"/>
      <c r="Q246" s="70"/>
      <c r="S246" s="12">
        <v>242</v>
      </c>
      <c r="T246" s="13">
        <v>61430</v>
      </c>
      <c r="U246" s="13">
        <v>6716015</v>
      </c>
      <c r="V246" s="14">
        <f t="shared" si="30"/>
        <v>0.218184</v>
      </c>
      <c r="W246" s="14"/>
      <c r="X246" s="14"/>
      <c r="Y246" s="14"/>
      <c r="Z246" s="14">
        <f t="shared" si="31"/>
        <v>0.30909400000000004</v>
      </c>
    </row>
    <row r="247" spans="11:26" ht="13.5">
      <c r="K247" s="68"/>
      <c r="L247" s="69"/>
      <c r="M247" s="68"/>
      <c r="N247" s="70"/>
      <c r="O247" s="70"/>
      <c r="P247" s="67"/>
      <c r="Q247" s="70"/>
      <c r="S247" s="12">
        <v>243</v>
      </c>
      <c r="T247" s="13">
        <v>61730</v>
      </c>
      <c r="U247" s="13">
        <v>6777745</v>
      </c>
      <c r="V247" s="14">
        <f t="shared" si="30"/>
        <v>0.218184</v>
      </c>
      <c r="W247" s="14"/>
      <c r="X247" s="14"/>
      <c r="Y247" s="14"/>
      <c r="Z247" s="14">
        <f t="shared" si="31"/>
        <v>0.30909400000000004</v>
      </c>
    </row>
    <row r="248" spans="11:26" ht="13.5">
      <c r="K248" s="68"/>
      <c r="L248" s="69"/>
      <c r="M248" s="68"/>
      <c r="N248" s="70"/>
      <c r="O248" s="70"/>
      <c r="P248" s="67"/>
      <c r="Q248" s="70"/>
      <c r="S248" s="12">
        <v>244</v>
      </c>
      <c r="T248" s="13">
        <v>62030</v>
      </c>
      <c r="U248" s="13">
        <v>6839775</v>
      </c>
      <c r="V248" s="14">
        <f t="shared" si="30"/>
        <v>0.218184</v>
      </c>
      <c r="W248" s="14"/>
      <c r="X248" s="14"/>
      <c r="Y248" s="14"/>
      <c r="Z248" s="14">
        <f t="shared" si="31"/>
        <v>0.30909400000000004</v>
      </c>
    </row>
    <row r="249" spans="11:26" ht="13.5">
      <c r="K249" s="68"/>
      <c r="L249" s="69"/>
      <c r="M249" s="68"/>
      <c r="N249" s="70"/>
      <c r="O249" s="70"/>
      <c r="P249" s="67"/>
      <c r="Q249" s="70"/>
      <c r="S249" s="12">
        <v>245</v>
      </c>
      <c r="T249" s="13">
        <v>62330</v>
      </c>
      <c r="U249" s="13">
        <v>6902105</v>
      </c>
      <c r="V249" s="14">
        <f t="shared" si="30"/>
        <v>0.218184</v>
      </c>
      <c r="W249" s="14"/>
      <c r="X249" s="14"/>
      <c r="Y249" s="14"/>
      <c r="Z249" s="14">
        <f t="shared" si="31"/>
        <v>0.30909400000000004</v>
      </c>
    </row>
    <row r="250" spans="11:26" ht="13.5">
      <c r="K250" s="68"/>
      <c r="L250" s="69"/>
      <c r="M250" s="68"/>
      <c r="N250" s="70"/>
      <c r="O250" s="70"/>
      <c r="P250" s="67"/>
      <c r="Q250" s="70"/>
      <c r="S250" s="12">
        <v>246</v>
      </c>
      <c r="T250" s="13">
        <v>62630</v>
      </c>
      <c r="U250" s="13">
        <v>6964735</v>
      </c>
      <c r="V250" s="14">
        <f t="shared" si="30"/>
        <v>0.218184</v>
      </c>
      <c r="W250" s="14"/>
      <c r="X250" s="14"/>
      <c r="Y250" s="14"/>
      <c r="Z250" s="14">
        <f t="shared" si="31"/>
        <v>0.30909400000000004</v>
      </c>
    </row>
    <row r="251" spans="11:26" ht="13.5">
      <c r="K251" s="68"/>
      <c r="L251" s="69"/>
      <c r="M251" s="68"/>
      <c r="N251" s="70"/>
      <c r="O251" s="70"/>
      <c r="P251" s="67"/>
      <c r="Q251" s="70"/>
      <c r="S251" s="12">
        <v>247</v>
      </c>
      <c r="T251" s="13">
        <v>62930</v>
      </c>
      <c r="U251" s="13">
        <v>7027665</v>
      </c>
      <c r="V251" s="14">
        <f t="shared" si="30"/>
        <v>0.218184</v>
      </c>
      <c r="W251" s="14"/>
      <c r="X251" s="14"/>
      <c r="Y251" s="14"/>
      <c r="Z251" s="14">
        <f t="shared" si="31"/>
        <v>0.30909400000000004</v>
      </c>
    </row>
    <row r="252" spans="11:26" ht="13.5">
      <c r="K252" s="68"/>
      <c r="L252" s="69"/>
      <c r="M252" s="68"/>
      <c r="N252" s="70"/>
      <c r="O252" s="70"/>
      <c r="P252" s="67"/>
      <c r="Q252" s="70"/>
      <c r="S252" s="12">
        <v>248</v>
      </c>
      <c r="T252" s="13">
        <v>63230</v>
      </c>
      <c r="U252" s="13">
        <v>7090895</v>
      </c>
      <c r="V252" s="14">
        <f t="shared" si="30"/>
        <v>0.218184</v>
      </c>
      <c r="W252" s="14"/>
      <c r="X252" s="14"/>
      <c r="Y252" s="14"/>
      <c r="Z252" s="14">
        <f t="shared" si="31"/>
        <v>0.30909400000000004</v>
      </c>
    </row>
    <row r="253" spans="11:26" ht="13.5">
      <c r="K253" s="68"/>
      <c r="L253" s="69"/>
      <c r="M253" s="68"/>
      <c r="N253" s="70"/>
      <c r="O253" s="70"/>
      <c r="P253" s="67"/>
      <c r="Q253" s="70"/>
      <c r="S253" s="12">
        <v>249</v>
      </c>
      <c r="T253" s="13">
        <v>63530</v>
      </c>
      <c r="U253" s="13">
        <v>7154425</v>
      </c>
      <c r="V253" s="14">
        <f t="shared" si="30"/>
        <v>0.209093</v>
      </c>
      <c r="W253" s="14"/>
      <c r="X253" s="14"/>
      <c r="Y253" s="14"/>
      <c r="Z253" s="14">
        <f t="shared" si="31"/>
        <v>0.354549</v>
      </c>
    </row>
    <row r="254" spans="11:26" ht="13.5">
      <c r="K254" s="68"/>
      <c r="L254" s="69"/>
      <c r="M254" s="68"/>
      <c r="N254" s="70"/>
      <c r="O254" s="70"/>
      <c r="P254" s="67"/>
      <c r="Q254" s="70"/>
      <c r="S254" s="12">
        <v>250</v>
      </c>
      <c r="T254" s="13">
        <v>63830</v>
      </c>
      <c r="U254" s="13">
        <v>7218255</v>
      </c>
      <c r="V254" s="14">
        <f t="shared" si="30"/>
        <v>0.209093</v>
      </c>
      <c r="W254" s="14"/>
      <c r="X254" s="14"/>
      <c r="Y254" s="14"/>
      <c r="Z254" s="14">
        <f t="shared" si="31"/>
        <v>0.354549</v>
      </c>
    </row>
    <row r="255" spans="11:26" ht="13.5">
      <c r="K255" s="68"/>
      <c r="L255" s="69"/>
      <c r="M255" s="68"/>
      <c r="N255" s="70"/>
      <c r="O255" s="70"/>
      <c r="P255" s="67"/>
      <c r="Q255" s="70"/>
      <c r="S255" s="12">
        <v>251</v>
      </c>
      <c r="T255" s="13">
        <v>64130</v>
      </c>
      <c r="U255" s="13">
        <v>7282385</v>
      </c>
      <c r="V255" s="14">
        <f t="shared" si="30"/>
        <v>0.209093</v>
      </c>
      <c r="W255" s="14"/>
      <c r="X255" s="14"/>
      <c r="Y255" s="14"/>
      <c r="Z255" s="14">
        <f t="shared" si="31"/>
        <v>0.354549</v>
      </c>
    </row>
    <row r="256" spans="11:26" ht="13.5">
      <c r="K256" s="68"/>
      <c r="L256" s="69"/>
      <c r="M256" s="68"/>
      <c r="N256" s="70"/>
      <c r="O256" s="70"/>
      <c r="P256" s="67"/>
      <c r="Q256" s="70"/>
      <c r="S256" s="12">
        <v>252</v>
      </c>
      <c r="T256" s="13">
        <v>64430</v>
      </c>
      <c r="U256" s="13">
        <v>7346815</v>
      </c>
      <c r="V256" s="14">
        <f t="shared" si="30"/>
        <v>0.209093</v>
      </c>
      <c r="W256" s="14"/>
      <c r="X256" s="14"/>
      <c r="Y256" s="14"/>
      <c r="Z256" s="14">
        <f t="shared" si="31"/>
        <v>0.354549</v>
      </c>
    </row>
    <row r="257" spans="11:26" ht="13.5">
      <c r="K257" s="68"/>
      <c r="L257" s="69"/>
      <c r="M257" s="68"/>
      <c r="N257" s="70"/>
      <c r="O257" s="70"/>
      <c r="P257" s="67"/>
      <c r="Q257" s="70"/>
      <c r="S257" s="12">
        <v>253</v>
      </c>
      <c r="T257" s="13">
        <v>64730</v>
      </c>
      <c r="U257" s="13">
        <v>7411545</v>
      </c>
      <c r="V257" s="14">
        <f t="shared" si="30"/>
        <v>0.209093</v>
      </c>
      <c r="W257" s="14"/>
      <c r="X257" s="14"/>
      <c r="Y257" s="14"/>
      <c r="Z257" s="14">
        <f t="shared" si="31"/>
        <v>0.354549</v>
      </c>
    </row>
    <row r="258" spans="11:26" ht="13.5">
      <c r="K258" s="68"/>
      <c r="L258" s="69"/>
      <c r="M258" s="68"/>
      <c r="N258" s="70"/>
      <c r="O258" s="70"/>
      <c r="P258" s="67"/>
      <c r="Q258" s="70"/>
      <c r="S258" s="12">
        <v>254</v>
      </c>
      <c r="T258" s="13">
        <v>65030</v>
      </c>
      <c r="U258" s="13">
        <v>7476575</v>
      </c>
      <c r="V258" s="14">
        <f t="shared" si="30"/>
        <v>0.209093</v>
      </c>
      <c r="W258" s="14"/>
      <c r="X258" s="14"/>
      <c r="Y258" s="14"/>
      <c r="Z258" s="14">
        <f t="shared" si="31"/>
        <v>0.354549</v>
      </c>
    </row>
    <row r="259" spans="11:26" ht="13.5">
      <c r="K259" s="68"/>
      <c r="L259" s="69"/>
      <c r="M259" s="68"/>
      <c r="N259" s="70"/>
      <c r="O259" s="70"/>
      <c r="P259" s="67"/>
      <c r="Q259" s="70"/>
      <c r="S259" s="12">
        <v>255</v>
      </c>
      <c r="T259" s="13">
        <v>65330</v>
      </c>
      <c r="U259" s="13">
        <v>7541905</v>
      </c>
      <c r="V259" s="14">
        <f t="shared" si="30"/>
        <v>0.209093</v>
      </c>
      <c r="W259" s="14"/>
      <c r="X259" s="14"/>
      <c r="Y259" s="14"/>
      <c r="Z259" s="14">
        <f t="shared" si="31"/>
        <v>0.354549</v>
      </c>
    </row>
    <row r="260" spans="11:26" ht="13.5">
      <c r="K260" s="68"/>
      <c r="L260" s="69"/>
      <c r="M260" s="68"/>
      <c r="N260" s="70"/>
      <c r="O260" s="70"/>
      <c r="P260" s="67"/>
      <c r="Q260" s="70"/>
      <c r="S260" s="12">
        <v>256</v>
      </c>
      <c r="T260" s="13">
        <v>65630</v>
      </c>
      <c r="U260" s="13">
        <v>7607535</v>
      </c>
      <c r="V260" s="14">
        <f aca="true" t="shared" si="35" ref="V260:V323">(1-VLOOKUP(U260,$K$4:$O$203,4,TRUE))*VLOOKUP(S260,$B$23:$H$35,4,TRUE)</f>
        <v>0.209093</v>
      </c>
      <c r="W260" s="14"/>
      <c r="X260" s="14"/>
      <c r="Y260" s="14"/>
      <c r="Z260" s="14">
        <f aca="true" t="shared" si="36" ref="Z260:Z323">(1-VLOOKUP(U260,$K$4:$O$228,4,TRUE))*VLOOKUP(S260,$B$23:$H$45,7,TRUE)</f>
        <v>0.354549</v>
      </c>
    </row>
    <row r="261" spans="11:26" ht="13.5">
      <c r="K261" s="68"/>
      <c r="L261" s="69"/>
      <c r="M261" s="68"/>
      <c r="N261" s="70"/>
      <c r="O261" s="70"/>
      <c r="P261" s="67"/>
      <c r="Q261" s="70"/>
      <c r="S261" s="12">
        <v>257</v>
      </c>
      <c r="T261" s="13">
        <v>65930</v>
      </c>
      <c r="U261" s="13">
        <v>7673465</v>
      </c>
      <c r="V261" s="14">
        <f t="shared" si="35"/>
        <v>0.209093</v>
      </c>
      <c r="W261" s="14"/>
      <c r="X261" s="14"/>
      <c r="Y261" s="14"/>
      <c r="Z261" s="14">
        <f t="shared" si="36"/>
        <v>0.354549</v>
      </c>
    </row>
    <row r="262" spans="11:26" ht="13.5">
      <c r="K262" s="68"/>
      <c r="L262" s="69"/>
      <c r="M262" s="68"/>
      <c r="N262" s="70"/>
      <c r="O262" s="70"/>
      <c r="P262" s="67"/>
      <c r="Q262" s="70"/>
      <c r="S262" s="12">
        <v>258</v>
      </c>
      <c r="T262" s="13">
        <v>66230</v>
      </c>
      <c r="U262" s="13">
        <v>7739695</v>
      </c>
      <c r="V262" s="14">
        <f t="shared" si="35"/>
        <v>0.209093</v>
      </c>
      <c r="W262" s="14"/>
      <c r="X262" s="14"/>
      <c r="Y262" s="14"/>
      <c r="Z262" s="14">
        <f t="shared" si="36"/>
        <v>0.354549</v>
      </c>
    </row>
    <row r="263" spans="11:26" ht="13.5">
      <c r="K263" s="68"/>
      <c r="L263" s="69"/>
      <c r="M263" s="68"/>
      <c r="N263" s="70"/>
      <c r="O263" s="70"/>
      <c r="P263" s="67"/>
      <c r="Q263" s="70"/>
      <c r="S263" s="12">
        <v>259</v>
      </c>
      <c r="T263" s="13">
        <v>66530</v>
      </c>
      <c r="U263" s="13">
        <v>7806225</v>
      </c>
      <c r="V263" s="14">
        <f t="shared" si="35"/>
        <v>0.209093</v>
      </c>
      <c r="W263" s="14"/>
      <c r="X263" s="14"/>
      <c r="Y263" s="14"/>
      <c r="Z263" s="14">
        <f t="shared" si="36"/>
        <v>0.354549</v>
      </c>
    </row>
    <row r="264" spans="11:26" ht="13.5">
      <c r="K264" s="68"/>
      <c r="L264" s="69"/>
      <c r="M264" s="68"/>
      <c r="N264" s="70"/>
      <c r="O264" s="70"/>
      <c r="P264" s="67"/>
      <c r="Q264" s="70"/>
      <c r="S264" s="12">
        <v>260</v>
      </c>
      <c r="T264" s="13">
        <v>66830</v>
      </c>
      <c r="U264" s="13">
        <v>7873055</v>
      </c>
      <c r="V264" s="14">
        <f t="shared" si="35"/>
        <v>0.209093</v>
      </c>
      <c r="W264" s="14"/>
      <c r="X264" s="14"/>
      <c r="Y264" s="14"/>
      <c r="Z264" s="14">
        <f t="shared" si="36"/>
        <v>0.354549</v>
      </c>
    </row>
    <row r="265" spans="11:26" ht="13.5">
      <c r="K265" s="68"/>
      <c r="L265" s="69"/>
      <c r="M265" s="68"/>
      <c r="N265" s="70"/>
      <c r="O265" s="70"/>
      <c r="P265" s="67"/>
      <c r="Q265" s="70"/>
      <c r="S265" s="12">
        <v>261</v>
      </c>
      <c r="T265" s="13">
        <v>67130</v>
      </c>
      <c r="U265" s="13">
        <v>7940185</v>
      </c>
      <c r="V265" s="14">
        <f t="shared" si="35"/>
        <v>0.209093</v>
      </c>
      <c r="W265" s="14"/>
      <c r="X265" s="14"/>
      <c r="Y265" s="14"/>
      <c r="Z265" s="14">
        <f t="shared" si="36"/>
        <v>0.354549</v>
      </c>
    </row>
    <row r="266" spans="11:26" ht="13.5">
      <c r="K266" s="68"/>
      <c r="L266" s="69"/>
      <c r="M266" s="68"/>
      <c r="N266" s="70"/>
      <c r="O266" s="70"/>
      <c r="P266" s="67"/>
      <c r="Q266" s="70"/>
      <c r="S266" s="12">
        <v>262</v>
      </c>
      <c r="T266" s="13">
        <v>67430</v>
      </c>
      <c r="U266" s="13">
        <v>8007615</v>
      </c>
      <c r="V266" s="14">
        <f t="shared" si="35"/>
        <v>0.209093</v>
      </c>
      <c r="W266" s="14"/>
      <c r="X266" s="14"/>
      <c r="Y266" s="14"/>
      <c r="Z266" s="14">
        <f t="shared" si="36"/>
        <v>0.354549</v>
      </c>
    </row>
    <row r="267" spans="11:26" ht="13.5">
      <c r="K267" s="68"/>
      <c r="L267" s="69"/>
      <c r="M267" s="68"/>
      <c r="N267" s="70"/>
      <c r="O267" s="70"/>
      <c r="P267" s="67"/>
      <c r="Q267" s="70"/>
      <c r="S267" s="12">
        <v>263</v>
      </c>
      <c r="T267" s="13">
        <v>67730</v>
      </c>
      <c r="U267" s="13">
        <v>8075345</v>
      </c>
      <c r="V267" s="14">
        <f t="shared" si="35"/>
        <v>0.209093</v>
      </c>
      <c r="W267" s="14"/>
      <c r="X267" s="14"/>
      <c r="Y267" s="14"/>
      <c r="Z267" s="14">
        <f t="shared" si="36"/>
        <v>0.354549</v>
      </c>
    </row>
    <row r="268" spans="11:26" ht="13.5">
      <c r="K268" s="68"/>
      <c r="L268" s="69"/>
      <c r="M268" s="68"/>
      <c r="N268" s="70"/>
      <c r="O268" s="70"/>
      <c r="P268" s="67"/>
      <c r="Q268" s="70"/>
      <c r="S268" s="12">
        <v>264</v>
      </c>
      <c r="T268" s="13">
        <v>68030</v>
      </c>
      <c r="U268" s="13">
        <v>8143375</v>
      </c>
      <c r="V268" s="14">
        <f t="shared" si="35"/>
        <v>0.209093</v>
      </c>
      <c r="W268" s="14"/>
      <c r="X268" s="14"/>
      <c r="Y268" s="14"/>
      <c r="Z268" s="14">
        <f t="shared" si="36"/>
        <v>0.354549</v>
      </c>
    </row>
    <row r="269" spans="11:26" ht="13.5">
      <c r="K269" s="68"/>
      <c r="L269" s="69"/>
      <c r="M269" s="68"/>
      <c r="N269" s="70"/>
      <c r="O269" s="70"/>
      <c r="P269" s="67"/>
      <c r="Q269" s="70"/>
      <c r="S269" s="12">
        <v>265</v>
      </c>
      <c r="T269" s="13">
        <v>68330</v>
      </c>
      <c r="U269" s="13">
        <v>8211705</v>
      </c>
      <c r="V269" s="14">
        <f t="shared" si="35"/>
        <v>0.209093</v>
      </c>
      <c r="W269" s="14"/>
      <c r="X269" s="14"/>
      <c r="Y269" s="14"/>
      <c r="Z269" s="14">
        <f t="shared" si="36"/>
        <v>0.354549</v>
      </c>
    </row>
    <row r="270" spans="11:26" ht="13.5">
      <c r="K270" s="68"/>
      <c r="L270" s="69"/>
      <c r="M270" s="68"/>
      <c r="N270" s="70"/>
      <c r="O270" s="70"/>
      <c r="P270" s="67"/>
      <c r="Q270" s="70"/>
      <c r="S270" s="12">
        <v>266</v>
      </c>
      <c r="T270" s="13">
        <v>68630</v>
      </c>
      <c r="U270" s="13">
        <v>8280335</v>
      </c>
      <c r="V270" s="14">
        <f t="shared" si="35"/>
        <v>0.209093</v>
      </c>
      <c r="W270" s="14"/>
      <c r="X270" s="14"/>
      <c r="Y270" s="14"/>
      <c r="Z270" s="14">
        <f t="shared" si="36"/>
        <v>0.354549</v>
      </c>
    </row>
    <row r="271" spans="11:26" ht="13.5">
      <c r="K271" s="68"/>
      <c r="L271" s="69"/>
      <c r="M271" s="68"/>
      <c r="N271" s="70"/>
      <c r="O271" s="70"/>
      <c r="P271" s="67"/>
      <c r="Q271" s="70"/>
      <c r="S271" s="12">
        <v>267</v>
      </c>
      <c r="T271" s="13">
        <v>68930</v>
      </c>
      <c r="U271" s="13">
        <v>8349265</v>
      </c>
      <c r="V271" s="14">
        <f t="shared" si="35"/>
        <v>0.209093</v>
      </c>
      <c r="W271" s="14"/>
      <c r="X271" s="14"/>
      <c r="Y271" s="14"/>
      <c r="Z271" s="14">
        <f t="shared" si="36"/>
        <v>0.354549</v>
      </c>
    </row>
    <row r="272" spans="11:26" ht="13.5">
      <c r="K272" s="68"/>
      <c r="L272" s="69"/>
      <c r="M272" s="68"/>
      <c r="N272" s="70"/>
      <c r="O272" s="70"/>
      <c r="P272" s="67"/>
      <c r="Q272" s="70"/>
      <c r="S272" s="12">
        <v>268</v>
      </c>
      <c r="T272" s="13">
        <v>69230</v>
      </c>
      <c r="U272" s="13">
        <v>8418495</v>
      </c>
      <c r="V272" s="14">
        <f t="shared" si="35"/>
        <v>0.209093</v>
      </c>
      <c r="W272" s="14"/>
      <c r="X272" s="14"/>
      <c r="Y272" s="14"/>
      <c r="Z272" s="14">
        <f t="shared" si="36"/>
        <v>0.354549</v>
      </c>
    </row>
    <row r="273" spans="11:26" ht="13.5">
      <c r="K273" s="68"/>
      <c r="L273" s="69"/>
      <c r="M273" s="68"/>
      <c r="N273" s="70"/>
      <c r="O273" s="70"/>
      <c r="P273" s="67"/>
      <c r="Q273" s="70"/>
      <c r="S273" s="12">
        <v>269</v>
      </c>
      <c r="T273" s="13">
        <v>69530</v>
      </c>
      <c r="U273" s="13">
        <v>8488025</v>
      </c>
      <c r="V273" s="14">
        <f t="shared" si="35"/>
        <v>0.209093</v>
      </c>
      <c r="W273" s="14"/>
      <c r="X273" s="14"/>
      <c r="Y273" s="14"/>
      <c r="Z273" s="14">
        <f t="shared" si="36"/>
        <v>0.354549</v>
      </c>
    </row>
    <row r="274" spans="11:26" ht="13.5">
      <c r="K274" s="68"/>
      <c r="L274" s="69"/>
      <c r="M274" s="68"/>
      <c r="N274" s="70"/>
      <c r="O274" s="70"/>
      <c r="P274" s="67"/>
      <c r="Q274" s="70"/>
      <c r="S274" s="12">
        <v>270</v>
      </c>
      <c r="T274" s="13">
        <v>69830</v>
      </c>
      <c r="U274" s="13">
        <v>8557855</v>
      </c>
      <c r="V274" s="14">
        <f t="shared" si="35"/>
        <v>0.209093</v>
      </c>
      <c r="W274" s="14"/>
      <c r="X274" s="14"/>
      <c r="Y274" s="14"/>
      <c r="Z274" s="14">
        <f t="shared" si="36"/>
        <v>0.354549</v>
      </c>
    </row>
    <row r="275" spans="11:26" ht="13.5">
      <c r="K275" s="68"/>
      <c r="L275" s="69"/>
      <c r="M275" s="68"/>
      <c r="N275" s="70"/>
      <c r="O275" s="70"/>
      <c r="P275" s="67"/>
      <c r="Q275" s="70"/>
      <c r="S275" s="12">
        <v>271</v>
      </c>
      <c r="T275" s="13">
        <v>70130</v>
      </c>
      <c r="U275" s="13">
        <v>8627985</v>
      </c>
      <c r="V275" s="14">
        <f t="shared" si="35"/>
        <v>0.209093</v>
      </c>
      <c r="W275" s="14"/>
      <c r="X275" s="14"/>
      <c r="Y275" s="14"/>
      <c r="Z275" s="14">
        <f t="shared" si="36"/>
        <v>0.354549</v>
      </c>
    </row>
    <row r="276" spans="11:26" ht="13.5">
      <c r="K276" s="68"/>
      <c r="L276" s="69"/>
      <c r="M276" s="68"/>
      <c r="N276" s="70"/>
      <c r="O276" s="70"/>
      <c r="P276" s="67"/>
      <c r="Q276" s="70"/>
      <c r="S276" s="12">
        <v>272</v>
      </c>
      <c r="T276" s="13">
        <v>70430</v>
      </c>
      <c r="U276" s="13">
        <v>8698415</v>
      </c>
      <c r="V276" s="14">
        <f t="shared" si="35"/>
        <v>0.209093</v>
      </c>
      <c r="W276" s="14"/>
      <c r="X276" s="14"/>
      <c r="Y276" s="14"/>
      <c r="Z276" s="14">
        <f t="shared" si="36"/>
        <v>0.354549</v>
      </c>
    </row>
    <row r="277" spans="11:26" ht="13.5">
      <c r="K277" s="68"/>
      <c r="L277" s="69"/>
      <c r="M277" s="68"/>
      <c r="N277" s="70"/>
      <c r="O277" s="70"/>
      <c r="P277" s="67"/>
      <c r="Q277" s="70"/>
      <c r="S277" s="12">
        <v>273</v>
      </c>
      <c r="T277" s="13">
        <v>70730</v>
      </c>
      <c r="U277" s="13">
        <v>8769145</v>
      </c>
      <c r="V277" s="14">
        <f t="shared" si="35"/>
        <v>0.209093</v>
      </c>
      <c r="W277" s="14"/>
      <c r="X277" s="14"/>
      <c r="Y277" s="14"/>
      <c r="Z277" s="14">
        <f t="shared" si="36"/>
        <v>0.354549</v>
      </c>
    </row>
    <row r="278" spans="11:26" ht="13.5">
      <c r="K278" s="68"/>
      <c r="L278" s="69"/>
      <c r="M278" s="68"/>
      <c r="N278" s="70"/>
      <c r="O278" s="70"/>
      <c r="P278" s="67"/>
      <c r="Q278" s="70"/>
      <c r="S278" s="12">
        <v>274</v>
      </c>
      <c r="T278" s="13">
        <v>71030</v>
      </c>
      <c r="U278" s="13">
        <v>8840175</v>
      </c>
      <c r="V278" s="14">
        <f t="shared" si="35"/>
        <v>0.209093</v>
      </c>
      <c r="W278" s="14"/>
      <c r="X278" s="14"/>
      <c r="Y278" s="14"/>
      <c r="Z278" s="14">
        <f t="shared" si="36"/>
        <v>0.354549</v>
      </c>
    </row>
    <row r="279" spans="11:26" ht="13.5">
      <c r="K279" s="68"/>
      <c r="L279" s="69"/>
      <c r="M279" s="68"/>
      <c r="N279" s="70"/>
      <c r="O279" s="70"/>
      <c r="P279" s="67"/>
      <c r="Q279" s="70"/>
      <c r="S279" s="12">
        <v>275</v>
      </c>
      <c r="T279" s="13">
        <v>71330</v>
      </c>
      <c r="U279" s="13">
        <v>8911505</v>
      </c>
      <c r="V279" s="14">
        <f t="shared" si="35"/>
        <v>0.18182</v>
      </c>
      <c r="W279" s="14"/>
      <c r="X279" s="14"/>
      <c r="Y279" s="14"/>
      <c r="Z279" s="14">
        <f t="shared" si="36"/>
        <v>0.418186</v>
      </c>
    </row>
    <row r="280" spans="11:26" ht="13.5">
      <c r="K280" s="68"/>
      <c r="L280" s="69"/>
      <c r="M280" s="68"/>
      <c r="N280" s="70"/>
      <c r="O280" s="70"/>
      <c r="P280" s="67"/>
      <c r="Q280" s="70"/>
      <c r="S280" s="12">
        <v>276</v>
      </c>
      <c r="T280" s="13">
        <v>71630</v>
      </c>
      <c r="U280" s="13">
        <v>8983135</v>
      </c>
      <c r="V280" s="14">
        <f t="shared" si="35"/>
        <v>0.18182</v>
      </c>
      <c r="W280" s="14"/>
      <c r="X280" s="14"/>
      <c r="Y280" s="14"/>
      <c r="Z280" s="14">
        <f t="shared" si="36"/>
        <v>0.418186</v>
      </c>
    </row>
    <row r="281" spans="11:26" ht="13.5">
      <c r="K281" s="68"/>
      <c r="L281" s="69"/>
      <c r="M281" s="68"/>
      <c r="N281" s="70"/>
      <c r="O281" s="70"/>
      <c r="P281" s="67"/>
      <c r="Q281" s="70"/>
      <c r="S281" s="12">
        <v>277</v>
      </c>
      <c r="T281" s="13">
        <v>71930</v>
      </c>
      <c r="U281" s="13">
        <v>9055065</v>
      </c>
      <c r="V281" s="14">
        <f t="shared" si="35"/>
        <v>0.18182</v>
      </c>
      <c r="W281" s="14"/>
      <c r="X281" s="14"/>
      <c r="Y281" s="14"/>
      <c r="Z281" s="14">
        <f t="shared" si="36"/>
        <v>0.418186</v>
      </c>
    </row>
    <row r="282" spans="11:26" ht="13.5">
      <c r="K282" s="68"/>
      <c r="L282" s="69"/>
      <c r="M282" s="68"/>
      <c r="N282" s="70"/>
      <c r="O282" s="70"/>
      <c r="P282" s="67"/>
      <c r="Q282" s="70"/>
      <c r="S282" s="12">
        <v>278</v>
      </c>
      <c r="T282" s="13">
        <v>72230</v>
      </c>
      <c r="U282" s="13">
        <v>9127295</v>
      </c>
      <c r="V282" s="14">
        <f t="shared" si="35"/>
        <v>0.18182</v>
      </c>
      <c r="W282" s="14"/>
      <c r="X282" s="14"/>
      <c r="Y282" s="14"/>
      <c r="Z282" s="14">
        <f t="shared" si="36"/>
        <v>0.418186</v>
      </c>
    </row>
    <row r="283" spans="11:26" ht="13.5">
      <c r="K283" s="68"/>
      <c r="L283" s="69"/>
      <c r="M283" s="68"/>
      <c r="N283" s="70"/>
      <c r="O283" s="70"/>
      <c r="P283" s="67"/>
      <c r="Q283" s="70"/>
      <c r="S283" s="12">
        <v>279</v>
      </c>
      <c r="T283" s="13">
        <v>72530</v>
      </c>
      <c r="U283" s="13">
        <v>9199825</v>
      </c>
      <c r="V283" s="14">
        <f t="shared" si="35"/>
        <v>0.18182</v>
      </c>
      <c r="W283" s="14"/>
      <c r="X283" s="14"/>
      <c r="Y283" s="14"/>
      <c r="Z283" s="14">
        <f t="shared" si="36"/>
        <v>0.418186</v>
      </c>
    </row>
    <row r="284" spans="11:26" ht="13.5">
      <c r="K284" s="68"/>
      <c r="L284" s="69"/>
      <c r="M284" s="68"/>
      <c r="N284" s="70"/>
      <c r="O284" s="70"/>
      <c r="P284" s="67"/>
      <c r="Q284" s="70"/>
      <c r="S284" s="12">
        <v>280</v>
      </c>
      <c r="T284" s="13">
        <v>72830</v>
      </c>
      <c r="U284" s="13">
        <v>9272655</v>
      </c>
      <c r="V284" s="14">
        <f t="shared" si="35"/>
        <v>0.18182</v>
      </c>
      <c r="W284" s="14"/>
      <c r="X284" s="14"/>
      <c r="Y284" s="14"/>
      <c r="Z284" s="14">
        <f t="shared" si="36"/>
        <v>0.418186</v>
      </c>
    </row>
    <row r="285" spans="11:26" ht="13.5">
      <c r="K285" s="68"/>
      <c r="L285" s="69"/>
      <c r="M285" s="68"/>
      <c r="N285" s="70"/>
      <c r="O285" s="70"/>
      <c r="P285" s="67"/>
      <c r="Q285" s="70"/>
      <c r="S285" s="12">
        <v>281</v>
      </c>
      <c r="T285" s="13">
        <v>73130</v>
      </c>
      <c r="U285" s="13">
        <v>9345785</v>
      </c>
      <c r="V285" s="14">
        <f t="shared" si="35"/>
        <v>0.18182</v>
      </c>
      <c r="W285" s="14"/>
      <c r="X285" s="14"/>
      <c r="Y285" s="14"/>
      <c r="Z285" s="14">
        <f t="shared" si="36"/>
        <v>0.418186</v>
      </c>
    </row>
    <row r="286" spans="11:26" ht="13.5">
      <c r="K286" s="68"/>
      <c r="L286" s="69"/>
      <c r="M286" s="68"/>
      <c r="N286" s="70"/>
      <c r="O286" s="70"/>
      <c r="P286" s="67"/>
      <c r="Q286" s="70"/>
      <c r="S286" s="12">
        <v>282</v>
      </c>
      <c r="T286" s="13">
        <v>73430</v>
      </c>
      <c r="U286" s="13">
        <v>9419215</v>
      </c>
      <c r="V286" s="14">
        <f t="shared" si="35"/>
        <v>0.18182</v>
      </c>
      <c r="W286" s="14"/>
      <c r="X286" s="14"/>
      <c r="Y286" s="14"/>
      <c r="Z286" s="14">
        <f t="shared" si="36"/>
        <v>0.418186</v>
      </c>
    </row>
    <row r="287" spans="11:26" ht="13.5">
      <c r="K287" s="68"/>
      <c r="L287" s="69"/>
      <c r="M287" s="68"/>
      <c r="N287" s="70"/>
      <c r="O287" s="70"/>
      <c r="P287" s="67"/>
      <c r="Q287" s="70"/>
      <c r="S287" s="12">
        <v>283</v>
      </c>
      <c r="T287" s="13">
        <v>73730</v>
      </c>
      <c r="U287" s="13">
        <v>9492945</v>
      </c>
      <c r="V287" s="14">
        <f t="shared" si="35"/>
        <v>0.18182</v>
      </c>
      <c r="W287" s="14"/>
      <c r="X287" s="14"/>
      <c r="Y287" s="14"/>
      <c r="Z287" s="14">
        <f t="shared" si="36"/>
        <v>0.418186</v>
      </c>
    </row>
    <row r="288" spans="11:26" ht="13.5">
      <c r="K288" s="68"/>
      <c r="L288" s="69"/>
      <c r="M288" s="68"/>
      <c r="N288" s="70"/>
      <c r="O288" s="70"/>
      <c r="P288" s="67"/>
      <c r="Q288" s="70"/>
      <c r="S288" s="12">
        <v>284</v>
      </c>
      <c r="T288" s="13">
        <v>74030</v>
      </c>
      <c r="U288" s="13">
        <v>9566975</v>
      </c>
      <c r="V288" s="14">
        <f t="shared" si="35"/>
        <v>0.18182</v>
      </c>
      <c r="W288" s="14"/>
      <c r="X288" s="14"/>
      <c r="Y288" s="14"/>
      <c r="Z288" s="14">
        <f t="shared" si="36"/>
        <v>0.418186</v>
      </c>
    </row>
    <row r="289" spans="11:26" ht="13.5">
      <c r="K289" s="68"/>
      <c r="L289" s="69"/>
      <c r="M289" s="68"/>
      <c r="N289" s="70"/>
      <c r="O289" s="70"/>
      <c r="P289" s="67"/>
      <c r="Q289" s="70"/>
      <c r="S289" s="12">
        <v>285</v>
      </c>
      <c r="T289" s="13">
        <v>74330</v>
      </c>
      <c r="U289" s="13">
        <v>9641305</v>
      </c>
      <c r="V289" s="14">
        <f t="shared" si="35"/>
        <v>0.18182</v>
      </c>
      <c r="W289" s="14"/>
      <c r="X289" s="14"/>
      <c r="Y289" s="14"/>
      <c r="Z289" s="14">
        <f t="shared" si="36"/>
        <v>0.418186</v>
      </c>
    </row>
    <row r="290" spans="11:26" ht="13.5">
      <c r="K290" s="68"/>
      <c r="L290" s="69"/>
      <c r="M290" s="68"/>
      <c r="N290" s="70"/>
      <c r="O290" s="70"/>
      <c r="P290" s="67"/>
      <c r="Q290" s="70"/>
      <c r="S290" s="12">
        <v>286</v>
      </c>
      <c r="T290" s="13">
        <v>74630</v>
      </c>
      <c r="U290" s="13">
        <v>9715935</v>
      </c>
      <c r="V290" s="14">
        <f t="shared" si="35"/>
        <v>0.18182</v>
      </c>
      <c r="W290" s="14"/>
      <c r="X290" s="14"/>
      <c r="Y290" s="14"/>
      <c r="Z290" s="14">
        <f t="shared" si="36"/>
        <v>0.418186</v>
      </c>
    </row>
    <row r="291" spans="11:26" ht="13.5">
      <c r="K291" s="68"/>
      <c r="L291" s="69"/>
      <c r="M291" s="68"/>
      <c r="N291" s="70"/>
      <c r="O291" s="70"/>
      <c r="P291" s="67"/>
      <c r="Q291" s="70"/>
      <c r="S291" s="12">
        <v>287</v>
      </c>
      <c r="T291" s="13">
        <v>74930</v>
      </c>
      <c r="U291" s="13">
        <v>9790865</v>
      </c>
      <c r="V291" s="14">
        <f t="shared" si="35"/>
        <v>0.18182</v>
      </c>
      <c r="W291" s="14"/>
      <c r="X291" s="14"/>
      <c r="Y291" s="14"/>
      <c r="Z291" s="14">
        <f t="shared" si="36"/>
        <v>0.418186</v>
      </c>
    </row>
    <row r="292" spans="11:26" ht="13.5">
      <c r="K292" s="68"/>
      <c r="L292" s="69"/>
      <c r="M292" s="68"/>
      <c r="N292" s="70"/>
      <c r="O292" s="70"/>
      <c r="P292" s="67"/>
      <c r="Q292" s="70"/>
      <c r="S292" s="12">
        <v>288</v>
      </c>
      <c r="T292" s="13">
        <v>75230</v>
      </c>
      <c r="U292" s="13">
        <v>9866095</v>
      </c>
      <c r="V292" s="14">
        <f t="shared" si="35"/>
        <v>0.18182</v>
      </c>
      <c r="W292" s="14"/>
      <c r="X292" s="14"/>
      <c r="Y292" s="14"/>
      <c r="Z292" s="14">
        <f t="shared" si="36"/>
        <v>0.418186</v>
      </c>
    </row>
    <row r="293" spans="11:26" ht="13.5">
      <c r="K293" s="68"/>
      <c r="L293" s="69"/>
      <c r="M293" s="68"/>
      <c r="N293" s="70"/>
      <c r="O293" s="70"/>
      <c r="P293" s="67"/>
      <c r="Q293" s="70"/>
      <c r="S293" s="12">
        <v>289</v>
      </c>
      <c r="T293" s="13">
        <v>75530</v>
      </c>
      <c r="U293" s="13">
        <v>9941625</v>
      </c>
      <c r="V293" s="14">
        <f t="shared" si="35"/>
        <v>0.18182</v>
      </c>
      <c r="W293" s="14"/>
      <c r="X293" s="14"/>
      <c r="Y293" s="14"/>
      <c r="Z293" s="14">
        <f t="shared" si="36"/>
        <v>0.418186</v>
      </c>
    </row>
    <row r="294" spans="11:26" ht="13.5">
      <c r="K294" s="68"/>
      <c r="L294" s="69"/>
      <c r="M294" s="68"/>
      <c r="N294" s="70"/>
      <c r="O294" s="70"/>
      <c r="P294" s="67"/>
      <c r="Q294" s="70"/>
      <c r="S294" s="12">
        <v>290</v>
      </c>
      <c r="T294" s="13">
        <v>75830</v>
      </c>
      <c r="U294" s="13">
        <v>10017455</v>
      </c>
      <c r="V294" s="14">
        <f t="shared" si="35"/>
        <v>0.18182</v>
      </c>
      <c r="W294" s="14"/>
      <c r="X294" s="14"/>
      <c r="Y294" s="14"/>
      <c r="Z294" s="14">
        <f t="shared" si="36"/>
        <v>0.418186</v>
      </c>
    </row>
    <row r="295" spans="11:26" ht="13.5">
      <c r="K295" s="68"/>
      <c r="L295" s="69"/>
      <c r="M295" s="68"/>
      <c r="N295" s="70"/>
      <c r="O295" s="70"/>
      <c r="P295" s="67"/>
      <c r="Q295" s="70"/>
      <c r="S295" s="12">
        <v>291</v>
      </c>
      <c r="T295" s="13">
        <v>76130</v>
      </c>
      <c r="U295" s="13">
        <v>10093585</v>
      </c>
      <c r="V295" s="14">
        <f t="shared" si="35"/>
        <v>0.18182</v>
      </c>
      <c r="W295" s="14"/>
      <c r="X295" s="14"/>
      <c r="Y295" s="14"/>
      <c r="Z295" s="14">
        <f t="shared" si="36"/>
        <v>0.418186</v>
      </c>
    </row>
    <row r="296" spans="11:26" ht="13.5">
      <c r="K296" s="68"/>
      <c r="L296" s="69"/>
      <c r="M296" s="68"/>
      <c r="N296" s="70"/>
      <c r="O296" s="70"/>
      <c r="P296" s="67"/>
      <c r="Q296" s="70"/>
      <c r="S296" s="12">
        <v>292</v>
      </c>
      <c r="T296" s="13">
        <v>76430</v>
      </c>
      <c r="U296" s="13">
        <v>10170015</v>
      </c>
      <c r="V296" s="14">
        <f t="shared" si="35"/>
        <v>0.18182</v>
      </c>
      <c r="W296" s="14"/>
      <c r="X296" s="14"/>
      <c r="Y296" s="14"/>
      <c r="Z296" s="14">
        <f t="shared" si="36"/>
        <v>0.418186</v>
      </c>
    </row>
    <row r="297" spans="11:26" ht="13.5">
      <c r="K297" s="68"/>
      <c r="L297" s="69"/>
      <c r="M297" s="68"/>
      <c r="N297" s="70"/>
      <c r="O297" s="70"/>
      <c r="P297" s="67"/>
      <c r="Q297" s="70"/>
      <c r="S297" s="12">
        <v>293</v>
      </c>
      <c r="T297" s="13">
        <v>76730</v>
      </c>
      <c r="U297" s="13">
        <v>10246745</v>
      </c>
      <c r="V297" s="14">
        <f t="shared" si="35"/>
        <v>0.18182</v>
      </c>
      <c r="W297" s="14"/>
      <c r="X297" s="14"/>
      <c r="Y297" s="14"/>
      <c r="Z297" s="14">
        <f t="shared" si="36"/>
        <v>0.418186</v>
      </c>
    </row>
    <row r="298" spans="11:26" ht="13.5">
      <c r="K298" s="68"/>
      <c r="L298" s="69"/>
      <c r="M298" s="68"/>
      <c r="N298" s="70"/>
      <c r="O298" s="70"/>
      <c r="P298" s="67"/>
      <c r="Q298" s="70"/>
      <c r="S298" s="12">
        <v>294</v>
      </c>
      <c r="T298" s="13">
        <v>77030</v>
      </c>
      <c r="U298" s="13">
        <v>10323775</v>
      </c>
      <c r="V298" s="14">
        <f t="shared" si="35"/>
        <v>0.18182</v>
      </c>
      <c r="W298" s="14"/>
      <c r="X298" s="14"/>
      <c r="Y298" s="14"/>
      <c r="Z298" s="14">
        <f t="shared" si="36"/>
        <v>0.418186</v>
      </c>
    </row>
    <row r="299" spans="11:26" ht="13.5">
      <c r="K299" s="68"/>
      <c r="L299" s="69"/>
      <c r="M299" s="68"/>
      <c r="N299" s="70"/>
      <c r="O299" s="70"/>
      <c r="P299" s="67"/>
      <c r="Q299" s="70"/>
      <c r="S299" s="12">
        <v>295</v>
      </c>
      <c r="T299" s="13">
        <v>77330</v>
      </c>
      <c r="U299" s="13">
        <v>10401105</v>
      </c>
      <c r="V299" s="14">
        <f t="shared" si="35"/>
        <v>0.18182</v>
      </c>
      <c r="W299" s="14"/>
      <c r="X299" s="14"/>
      <c r="Y299" s="14"/>
      <c r="Z299" s="14">
        <f t="shared" si="36"/>
        <v>0.418186</v>
      </c>
    </row>
    <row r="300" spans="11:26" ht="13.5">
      <c r="K300" s="68"/>
      <c r="L300" s="69"/>
      <c r="M300" s="68"/>
      <c r="N300" s="70"/>
      <c r="O300" s="70"/>
      <c r="P300" s="67"/>
      <c r="Q300" s="70"/>
      <c r="S300" s="12">
        <v>296</v>
      </c>
      <c r="T300" s="13">
        <v>77630</v>
      </c>
      <c r="U300" s="13">
        <v>10478735</v>
      </c>
      <c r="V300" s="14">
        <f t="shared" si="35"/>
        <v>0.18182</v>
      </c>
      <c r="W300" s="14"/>
      <c r="X300" s="14"/>
      <c r="Y300" s="14"/>
      <c r="Z300" s="14">
        <f t="shared" si="36"/>
        <v>0.418186</v>
      </c>
    </row>
    <row r="301" spans="11:26" ht="13.5">
      <c r="K301" s="68"/>
      <c r="L301" s="69"/>
      <c r="M301" s="68"/>
      <c r="N301" s="70"/>
      <c r="O301" s="70"/>
      <c r="P301" s="67"/>
      <c r="Q301" s="70"/>
      <c r="S301" s="12">
        <v>297</v>
      </c>
      <c r="T301" s="13">
        <v>77930</v>
      </c>
      <c r="U301" s="13">
        <v>10556665</v>
      </c>
      <c r="V301" s="14">
        <f t="shared" si="35"/>
        <v>0.18182</v>
      </c>
      <c r="W301" s="14"/>
      <c r="X301" s="14"/>
      <c r="Y301" s="14"/>
      <c r="Z301" s="14">
        <f t="shared" si="36"/>
        <v>0.418186</v>
      </c>
    </row>
    <row r="302" spans="11:26" ht="13.5">
      <c r="K302" s="68"/>
      <c r="L302" s="69"/>
      <c r="M302" s="68"/>
      <c r="N302" s="70"/>
      <c r="O302" s="70"/>
      <c r="P302" s="67"/>
      <c r="Q302" s="70"/>
      <c r="S302" s="12">
        <v>298</v>
      </c>
      <c r="T302" s="13">
        <v>78230</v>
      </c>
      <c r="U302" s="13">
        <v>10634895</v>
      </c>
      <c r="V302" s="14">
        <f t="shared" si="35"/>
        <v>0.18182</v>
      </c>
      <c r="W302" s="14"/>
      <c r="X302" s="14"/>
      <c r="Y302" s="14"/>
      <c r="Z302" s="14">
        <f t="shared" si="36"/>
        <v>0.418186</v>
      </c>
    </row>
    <row r="303" spans="11:26" ht="13.5">
      <c r="K303" s="68"/>
      <c r="L303" s="69"/>
      <c r="M303" s="68"/>
      <c r="N303" s="70"/>
      <c r="O303" s="70"/>
      <c r="P303" s="67"/>
      <c r="Q303" s="70"/>
      <c r="S303" s="12">
        <v>299</v>
      </c>
      <c r="T303" s="13">
        <v>78530</v>
      </c>
      <c r="U303" s="13">
        <v>10713425</v>
      </c>
      <c r="V303" s="14">
        <f t="shared" si="35"/>
        <v>0.18182</v>
      </c>
      <c r="W303" s="14"/>
      <c r="X303" s="14"/>
      <c r="Y303" s="14"/>
      <c r="Z303" s="14">
        <f t="shared" si="36"/>
        <v>0.418186</v>
      </c>
    </row>
    <row r="304" spans="11:26" ht="13.5">
      <c r="K304" s="68"/>
      <c r="L304" s="69"/>
      <c r="M304" s="68"/>
      <c r="N304" s="70"/>
      <c r="O304" s="70"/>
      <c r="P304" s="67"/>
      <c r="Q304" s="70"/>
      <c r="S304" s="12">
        <v>300</v>
      </c>
      <c r="T304" s="13">
        <v>78830</v>
      </c>
      <c r="U304" s="13">
        <v>10792255</v>
      </c>
      <c r="V304" s="14">
        <f t="shared" si="35"/>
        <v>0.18182</v>
      </c>
      <c r="W304" s="14"/>
      <c r="X304" s="14"/>
      <c r="Y304" s="14"/>
      <c r="Z304" s="14">
        <f t="shared" si="36"/>
        <v>0.418186</v>
      </c>
    </row>
    <row r="305" spans="11:26" ht="13.5">
      <c r="K305" s="68"/>
      <c r="L305" s="69"/>
      <c r="M305" s="68"/>
      <c r="N305" s="70"/>
      <c r="O305" s="70"/>
      <c r="P305" s="67"/>
      <c r="Q305" s="70"/>
      <c r="S305" s="12">
        <v>301</v>
      </c>
      <c r="T305" s="13">
        <v>81830</v>
      </c>
      <c r="U305" s="71">
        <v>10874085</v>
      </c>
      <c r="V305" s="14">
        <f t="shared" si="35"/>
        <v>0.15454700000000002</v>
      </c>
      <c r="W305" s="14"/>
      <c r="X305" s="14"/>
      <c r="Y305" s="14"/>
      <c r="Z305" s="14">
        <f t="shared" si="36"/>
        <v>0.48182300000000006</v>
      </c>
    </row>
    <row r="306" spans="11:26" ht="13.5">
      <c r="K306" s="68"/>
      <c r="L306" s="69"/>
      <c r="M306" s="68"/>
      <c r="N306" s="70"/>
      <c r="O306" s="70"/>
      <c r="P306" s="67"/>
      <c r="Q306" s="70"/>
      <c r="S306" s="12">
        <v>302</v>
      </c>
      <c r="T306" s="13">
        <v>85330</v>
      </c>
      <c r="U306" s="71">
        <v>10959415</v>
      </c>
      <c r="V306" s="14">
        <f t="shared" si="35"/>
        <v>0.15454700000000002</v>
      </c>
      <c r="W306" s="14"/>
      <c r="X306" s="14"/>
      <c r="Y306" s="14"/>
      <c r="Z306" s="14">
        <f t="shared" si="36"/>
        <v>0.48182300000000006</v>
      </c>
    </row>
    <row r="307" spans="11:26" ht="13.5">
      <c r="K307" s="68"/>
      <c r="L307" s="69"/>
      <c r="M307" s="68"/>
      <c r="N307" s="70"/>
      <c r="O307" s="70"/>
      <c r="P307" s="67"/>
      <c r="Q307" s="70"/>
      <c r="S307" s="12">
        <v>303</v>
      </c>
      <c r="T307" s="13">
        <v>89330</v>
      </c>
      <c r="U307" s="71">
        <v>11048745</v>
      </c>
      <c r="V307" s="14">
        <f t="shared" si="35"/>
        <v>0.15454700000000002</v>
      </c>
      <c r="W307" s="14"/>
      <c r="X307" s="14"/>
      <c r="Y307" s="14"/>
      <c r="Z307" s="14">
        <f t="shared" si="36"/>
        <v>0.48182300000000006</v>
      </c>
    </row>
    <row r="308" spans="11:26" ht="13.5">
      <c r="K308" s="68"/>
      <c r="L308" s="69"/>
      <c r="M308" s="68"/>
      <c r="N308" s="70"/>
      <c r="O308" s="70"/>
      <c r="P308" s="67"/>
      <c r="Q308" s="70"/>
      <c r="S308" s="12">
        <v>304</v>
      </c>
      <c r="T308" s="13">
        <v>93830</v>
      </c>
      <c r="U308" s="71">
        <v>11142575</v>
      </c>
      <c r="V308" s="14">
        <f t="shared" si="35"/>
        <v>0.15454700000000002</v>
      </c>
      <c r="W308" s="14"/>
      <c r="X308" s="14"/>
      <c r="Y308" s="14"/>
      <c r="Z308" s="14">
        <f t="shared" si="36"/>
        <v>0.48182300000000006</v>
      </c>
    </row>
    <row r="309" spans="11:26" ht="13.5">
      <c r="K309" s="68"/>
      <c r="L309" s="69"/>
      <c r="M309" s="68"/>
      <c r="N309" s="70"/>
      <c r="O309" s="70"/>
      <c r="P309" s="67"/>
      <c r="Q309" s="70"/>
      <c r="S309" s="12">
        <v>305</v>
      </c>
      <c r="T309" s="13">
        <v>98830</v>
      </c>
      <c r="U309" s="71">
        <v>11241405</v>
      </c>
      <c r="V309" s="14">
        <f t="shared" si="35"/>
        <v>0.15454700000000002</v>
      </c>
      <c r="W309" s="14"/>
      <c r="X309" s="14"/>
      <c r="Y309" s="14"/>
      <c r="Z309" s="14">
        <f t="shared" si="36"/>
        <v>0.48182300000000006</v>
      </c>
    </row>
    <row r="310" spans="11:26" ht="13.5">
      <c r="K310" s="68"/>
      <c r="L310" s="69"/>
      <c r="M310" s="68"/>
      <c r="N310" s="70"/>
      <c r="O310" s="70"/>
      <c r="P310" s="67"/>
      <c r="Q310" s="70"/>
      <c r="S310" s="12">
        <v>306</v>
      </c>
      <c r="T310" s="13">
        <v>104330</v>
      </c>
      <c r="U310" s="71">
        <v>11345735</v>
      </c>
      <c r="V310" s="14">
        <f t="shared" si="35"/>
        <v>0.15454700000000002</v>
      </c>
      <c r="W310" s="14"/>
      <c r="X310" s="14"/>
      <c r="Y310" s="14"/>
      <c r="Z310" s="14">
        <f t="shared" si="36"/>
        <v>0.48182300000000006</v>
      </c>
    </row>
    <row r="311" spans="11:26" ht="13.5">
      <c r="K311" s="68"/>
      <c r="L311" s="69"/>
      <c r="M311" s="68"/>
      <c r="N311" s="70"/>
      <c r="O311" s="70"/>
      <c r="P311" s="67"/>
      <c r="Q311" s="70"/>
      <c r="S311" s="12">
        <v>307</v>
      </c>
      <c r="T311" s="13">
        <v>110330</v>
      </c>
      <c r="U311" s="71">
        <v>11456065</v>
      </c>
      <c r="V311" s="14">
        <f t="shared" si="35"/>
        <v>0.15454700000000002</v>
      </c>
      <c r="W311" s="14"/>
      <c r="X311" s="14"/>
      <c r="Y311" s="14"/>
      <c r="Z311" s="14">
        <f t="shared" si="36"/>
        <v>0.48182300000000006</v>
      </c>
    </row>
    <row r="312" spans="11:26" ht="13.5">
      <c r="K312" s="68"/>
      <c r="L312" s="69"/>
      <c r="M312" s="68"/>
      <c r="N312" s="70"/>
      <c r="O312" s="70"/>
      <c r="P312" s="67"/>
      <c r="Q312" s="70"/>
      <c r="S312" s="12">
        <v>308</v>
      </c>
      <c r="T312" s="13">
        <v>116830</v>
      </c>
      <c r="U312" s="71">
        <v>11572895</v>
      </c>
      <c r="V312" s="14">
        <f t="shared" si="35"/>
        <v>0.15454700000000002</v>
      </c>
      <c r="W312" s="14"/>
      <c r="X312" s="14"/>
      <c r="Y312" s="14"/>
      <c r="Z312" s="14">
        <f t="shared" si="36"/>
        <v>0.48182300000000006</v>
      </c>
    </row>
    <row r="313" spans="11:26" ht="13.5">
      <c r="K313" s="68"/>
      <c r="L313" s="69"/>
      <c r="M313" s="68"/>
      <c r="N313" s="70"/>
      <c r="O313" s="70"/>
      <c r="P313" s="67"/>
      <c r="Q313" s="70"/>
      <c r="S313" s="12">
        <v>309</v>
      </c>
      <c r="T313" s="13">
        <v>123830</v>
      </c>
      <c r="U313" s="71">
        <v>11696725</v>
      </c>
      <c r="V313" s="14">
        <f t="shared" si="35"/>
        <v>0.15454700000000002</v>
      </c>
      <c r="W313" s="14"/>
      <c r="X313" s="14"/>
      <c r="Y313" s="14"/>
      <c r="Z313" s="14">
        <f t="shared" si="36"/>
        <v>0.48182300000000006</v>
      </c>
    </row>
    <row r="314" spans="11:26" ht="13.5">
      <c r="K314" s="68"/>
      <c r="L314" s="69"/>
      <c r="M314" s="68"/>
      <c r="N314" s="70"/>
      <c r="O314" s="70"/>
      <c r="P314" s="67"/>
      <c r="Q314" s="70"/>
      <c r="S314" s="12">
        <v>310</v>
      </c>
      <c r="T314" s="13">
        <v>131330</v>
      </c>
      <c r="U314" s="71">
        <v>11828055</v>
      </c>
      <c r="V314" s="14">
        <f t="shared" si="35"/>
        <v>0.15454700000000002</v>
      </c>
      <c r="W314" s="14"/>
      <c r="X314" s="14"/>
      <c r="Y314" s="14"/>
      <c r="Z314" s="14">
        <f t="shared" si="36"/>
        <v>0.48182300000000006</v>
      </c>
    </row>
    <row r="315" spans="11:26" ht="13.5">
      <c r="K315" s="68"/>
      <c r="L315" s="69"/>
      <c r="M315" s="68"/>
      <c r="N315" s="70"/>
      <c r="O315" s="70"/>
      <c r="P315" s="67"/>
      <c r="Q315" s="70"/>
      <c r="S315" s="12">
        <v>311</v>
      </c>
      <c r="T315" s="13">
        <v>139330</v>
      </c>
      <c r="U315" s="71">
        <v>11967385</v>
      </c>
      <c r="V315" s="14">
        <f t="shared" si="35"/>
        <v>0.15454700000000002</v>
      </c>
      <c r="W315" s="14"/>
      <c r="X315" s="14"/>
      <c r="Y315" s="14"/>
      <c r="Z315" s="14">
        <f t="shared" si="36"/>
        <v>0.48182300000000006</v>
      </c>
    </row>
    <row r="316" spans="11:26" ht="13.5">
      <c r="K316" s="68"/>
      <c r="L316" s="69"/>
      <c r="M316" s="68"/>
      <c r="N316" s="70"/>
      <c r="O316" s="70"/>
      <c r="P316" s="67"/>
      <c r="Q316" s="70"/>
      <c r="S316" s="12">
        <v>312</v>
      </c>
      <c r="T316" s="13">
        <v>147830</v>
      </c>
      <c r="U316" s="71">
        <v>12115215</v>
      </c>
      <c r="V316" s="14">
        <f t="shared" si="35"/>
        <v>0.15454700000000002</v>
      </c>
      <c r="W316" s="14"/>
      <c r="X316" s="14"/>
      <c r="Y316" s="14"/>
      <c r="Z316" s="14">
        <f t="shared" si="36"/>
        <v>0.48182300000000006</v>
      </c>
    </row>
    <row r="317" spans="11:26" ht="13.5">
      <c r="K317" s="68"/>
      <c r="L317" s="69"/>
      <c r="M317" s="68"/>
      <c r="N317" s="70"/>
      <c r="O317" s="70"/>
      <c r="P317" s="67"/>
      <c r="Q317" s="70"/>
      <c r="S317" s="12">
        <v>313</v>
      </c>
      <c r="T317" s="13">
        <v>156830</v>
      </c>
      <c r="U317" s="71">
        <v>12272045</v>
      </c>
      <c r="V317" s="14">
        <f t="shared" si="35"/>
        <v>0.15454700000000002</v>
      </c>
      <c r="W317" s="14"/>
      <c r="X317" s="14"/>
      <c r="Y317" s="14"/>
      <c r="Z317" s="14">
        <f t="shared" si="36"/>
        <v>0.48182300000000006</v>
      </c>
    </row>
    <row r="318" spans="11:26" ht="13.5">
      <c r="K318" s="68"/>
      <c r="L318" s="69"/>
      <c r="M318" s="68"/>
      <c r="N318" s="70"/>
      <c r="O318" s="70"/>
      <c r="P318" s="67"/>
      <c r="Q318" s="70"/>
      <c r="S318" s="12">
        <v>314</v>
      </c>
      <c r="T318" s="13">
        <v>166330</v>
      </c>
      <c r="U318" s="71">
        <v>12438375</v>
      </c>
      <c r="V318" s="14">
        <f t="shared" si="35"/>
        <v>0.15454700000000002</v>
      </c>
      <c r="W318" s="14"/>
      <c r="X318" s="14"/>
      <c r="Y318" s="14"/>
      <c r="Z318" s="14">
        <f t="shared" si="36"/>
        <v>0.48182300000000006</v>
      </c>
    </row>
    <row r="319" spans="11:26" ht="13.5">
      <c r="K319" s="68"/>
      <c r="L319" s="69"/>
      <c r="M319" s="68"/>
      <c r="N319" s="70"/>
      <c r="O319" s="70"/>
      <c r="P319" s="67"/>
      <c r="Q319" s="70"/>
      <c r="S319" s="12">
        <v>315</v>
      </c>
      <c r="T319" s="13">
        <v>176330</v>
      </c>
      <c r="U319" s="71">
        <v>12614705</v>
      </c>
      <c r="V319" s="14">
        <f t="shared" si="35"/>
        <v>0.15454700000000002</v>
      </c>
      <c r="W319" s="14"/>
      <c r="X319" s="14"/>
      <c r="Y319" s="14"/>
      <c r="Z319" s="14">
        <f t="shared" si="36"/>
        <v>0.48182300000000006</v>
      </c>
    </row>
    <row r="320" spans="11:26" ht="13.5">
      <c r="K320" s="68"/>
      <c r="L320" s="69"/>
      <c r="M320" s="68"/>
      <c r="N320" s="70"/>
      <c r="O320" s="70"/>
      <c r="P320" s="67"/>
      <c r="Q320" s="70"/>
      <c r="S320" s="12">
        <v>316</v>
      </c>
      <c r="T320" s="13">
        <v>186830</v>
      </c>
      <c r="U320" s="71">
        <v>12801535</v>
      </c>
      <c r="V320" s="14">
        <f t="shared" si="35"/>
        <v>0.15454700000000002</v>
      </c>
      <c r="W320" s="14"/>
      <c r="X320" s="14"/>
      <c r="Y320" s="14"/>
      <c r="Z320" s="14">
        <f t="shared" si="36"/>
        <v>0.48182300000000006</v>
      </c>
    </row>
    <row r="321" spans="11:26" ht="13.5">
      <c r="K321" s="68"/>
      <c r="L321" s="69"/>
      <c r="M321" s="68"/>
      <c r="N321" s="72"/>
      <c r="O321" s="72"/>
      <c r="P321" s="72"/>
      <c r="Q321" s="72"/>
      <c r="S321" s="12">
        <v>317</v>
      </c>
      <c r="T321" s="13">
        <v>197830</v>
      </c>
      <c r="U321" s="71">
        <v>12999365</v>
      </c>
      <c r="V321" s="14">
        <f t="shared" si="35"/>
        <v>0.15454700000000002</v>
      </c>
      <c r="W321" s="14"/>
      <c r="X321" s="14"/>
      <c r="Y321" s="14"/>
      <c r="Z321" s="14">
        <f t="shared" si="36"/>
        <v>0.48182300000000006</v>
      </c>
    </row>
    <row r="322" spans="11:26" ht="13.5">
      <c r="K322" s="68"/>
      <c r="L322" s="69"/>
      <c r="M322" s="68"/>
      <c r="N322" s="72"/>
      <c r="O322" s="72"/>
      <c r="P322" s="72"/>
      <c r="Q322" s="72"/>
      <c r="S322" s="12">
        <v>318</v>
      </c>
      <c r="T322" s="13">
        <v>209330</v>
      </c>
      <c r="U322" s="71">
        <v>13208695</v>
      </c>
      <c r="V322" s="14">
        <f t="shared" si="35"/>
        <v>0.15454700000000002</v>
      </c>
      <c r="W322" s="14"/>
      <c r="X322" s="14"/>
      <c r="Y322" s="14"/>
      <c r="Z322" s="14">
        <f t="shared" si="36"/>
        <v>0.48182300000000006</v>
      </c>
    </row>
    <row r="323" spans="19:26" ht="13.5">
      <c r="S323" s="12">
        <v>319</v>
      </c>
      <c r="T323" s="13">
        <v>221330</v>
      </c>
      <c r="U323" s="71">
        <v>13430025</v>
      </c>
      <c r="V323" s="14">
        <f t="shared" si="35"/>
        <v>0.15454700000000002</v>
      </c>
      <c r="W323" s="14"/>
      <c r="X323" s="14"/>
      <c r="Y323" s="14"/>
      <c r="Z323" s="14">
        <f t="shared" si="36"/>
        <v>0.48182300000000006</v>
      </c>
    </row>
    <row r="324" spans="19:26" ht="13.5">
      <c r="S324" s="12">
        <v>320</v>
      </c>
      <c r="T324" s="13">
        <v>233830</v>
      </c>
      <c r="U324" s="71">
        <v>13663855</v>
      </c>
      <c r="V324" s="14">
        <f aca="true" t="shared" si="37" ref="V324:V387">(1-VLOOKUP(U324,$K$4:$O$203,4,TRUE))*VLOOKUP(S324,$B$23:$H$35,4,TRUE)</f>
        <v>0.15454700000000002</v>
      </c>
      <c r="W324" s="14"/>
      <c r="X324" s="14"/>
      <c r="Y324" s="14"/>
      <c r="Z324" s="14">
        <f aca="true" t="shared" si="38" ref="Z324:Z387">(1-VLOOKUP(U324,$K$4:$O$228,4,TRUE))*VLOOKUP(S324,$B$23:$H$45,7,TRUE)</f>
        <v>0.48182300000000006</v>
      </c>
    </row>
    <row r="325" spans="19:26" ht="13.5">
      <c r="S325" s="12">
        <v>321</v>
      </c>
      <c r="T325" s="13">
        <v>246830</v>
      </c>
      <c r="U325" s="71">
        <v>13910685</v>
      </c>
      <c r="V325" s="14">
        <f t="shared" si="37"/>
        <v>0.15454700000000002</v>
      </c>
      <c r="W325" s="14"/>
      <c r="X325" s="14"/>
      <c r="Y325" s="14"/>
      <c r="Z325" s="14">
        <f t="shared" si="38"/>
        <v>0.48182300000000006</v>
      </c>
    </row>
    <row r="326" spans="19:26" ht="13.5">
      <c r="S326" s="12">
        <v>322</v>
      </c>
      <c r="T326" s="13">
        <v>260330</v>
      </c>
      <c r="U326" s="71">
        <v>14171015</v>
      </c>
      <c r="V326" s="14">
        <f t="shared" si="37"/>
        <v>0.15454700000000002</v>
      </c>
      <c r="W326" s="14"/>
      <c r="X326" s="14"/>
      <c r="Y326" s="14"/>
      <c r="Z326" s="14">
        <f t="shared" si="38"/>
        <v>0.48182300000000006</v>
      </c>
    </row>
    <row r="327" spans="19:26" ht="13.5">
      <c r="S327" s="12">
        <v>323</v>
      </c>
      <c r="T327" s="13">
        <v>274330</v>
      </c>
      <c r="U327" s="71">
        <v>14445345</v>
      </c>
      <c r="V327" s="14">
        <f t="shared" si="37"/>
        <v>0.15454700000000002</v>
      </c>
      <c r="W327" s="14"/>
      <c r="X327" s="14"/>
      <c r="Y327" s="14"/>
      <c r="Z327" s="14">
        <f t="shared" si="38"/>
        <v>0.48182300000000006</v>
      </c>
    </row>
    <row r="328" spans="19:26" ht="13.5">
      <c r="S328" s="12">
        <v>324</v>
      </c>
      <c r="T328" s="13">
        <v>288830</v>
      </c>
      <c r="U328" s="71">
        <v>14734175</v>
      </c>
      <c r="V328" s="14">
        <f t="shared" si="37"/>
        <v>0.15454700000000002</v>
      </c>
      <c r="W328" s="14"/>
      <c r="X328" s="14"/>
      <c r="Y328" s="14"/>
      <c r="Z328" s="14">
        <f t="shared" si="38"/>
        <v>0.48182300000000006</v>
      </c>
    </row>
    <row r="329" spans="19:26" ht="13.5">
      <c r="S329" s="12">
        <v>325</v>
      </c>
      <c r="T329" s="13">
        <v>303830</v>
      </c>
      <c r="U329" s="71">
        <v>15038005</v>
      </c>
      <c r="V329" s="14">
        <f t="shared" si="37"/>
        <v>0.15454700000000002</v>
      </c>
      <c r="W329" s="14"/>
      <c r="X329" s="14"/>
      <c r="Y329" s="14"/>
      <c r="Z329" s="14">
        <f t="shared" si="38"/>
        <v>0.48182300000000006</v>
      </c>
    </row>
    <row r="330" spans="19:26" ht="13.5">
      <c r="S330" s="12">
        <v>326</v>
      </c>
      <c r="T330" s="13">
        <v>319330</v>
      </c>
      <c r="U330" s="71">
        <v>15357335</v>
      </c>
      <c r="V330" s="14">
        <f t="shared" si="37"/>
        <v>0.15454700000000002</v>
      </c>
      <c r="W330" s="14"/>
      <c r="X330" s="14"/>
      <c r="Y330" s="14"/>
      <c r="Z330" s="14">
        <f t="shared" si="38"/>
        <v>0.48182300000000006</v>
      </c>
    </row>
    <row r="331" spans="19:26" ht="13.5">
      <c r="S331" s="12">
        <v>327</v>
      </c>
      <c r="T331" s="13">
        <v>335330</v>
      </c>
      <c r="U331" s="71">
        <v>15692665</v>
      </c>
      <c r="V331" s="14">
        <f t="shared" si="37"/>
        <v>0.15454700000000002</v>
      </c>
      <c r="W331" s="14"/>
      <c r="X331" s="14"/>
      <c r="Y331" s="14"/>
      <c r="Z331" s="14">
        <f t="shared" si="38"/>
        <v>0.48182300000000006</v>
      </c>
    </row>
    <row r="332" spans="19:26" ht="13.5">
      <c r="S332" s="12">
        <v>328</v>
      </c>
      <c r="T332" s="13">
        <v>351830</v>
      </c>
      <c r="U332" s="71">
        <v>16044495</v>
      </c>
      <c r="V332" s="14">
        <f t="shared" si="37"/>
        <v>0.15454700000000002</v>
      </c>
      <c r="W332" s="14"/>
      <c r="X332" s="14"/>
      <c r="Y332" s="14"/>
      <c r="Z332" s="14">
        <f t="shared" si="38"/>
        <v>0.48182300000000006</v>
      </c>
    </row>
    <row r="333" spans="19:26" ht="13.5">
      <c r="S333" s="12">
        <v>329</v>
      </c>
      <c r="T333" s="13">
        <v>368830</v>
      </c>
      <c r="U333" s="71">
        <v>16413325</v>
      </c>
      <c r="V333" s="14">
        <f t="shared" si="37"/>
        <v>0.15454700000000002</v>
      </c>
      <c r="W333" s="14"/>
      <c r="X333" s="14"/>
      <c r="Y333" s="14"/>
      <c r="Z333" s="14">
        <f t="shared" si="38"/>
        <v>0.48182300000000006</v>
      </c>
    </row>
    <row r="334" spans="19:26" ht="13.5">
      <c r="S334" s="12">
        <v>330</v>
      </c>
      <c r="T334" s="13">
        <v>386330</v>
      </c>
      <c r="U334" s="71">
        <v>16799655</v>
      </c>
      <c r="V334" s="14">
        <f t="shared" si="37"/>
        <v>0.15454700000000002</v>
      </c>
      <c r="W334" s="14"/>
      <c r="X334" s="14"/>
      <c r="Y334" s="14"/>
      <c r="Z334" s="14">
        <f t="shared" si="38"/>
        <v>0.48182300000000006</v>
      </c>
    </row>
    <row r="335" spans="19:26" ht="13.5">
      <c r="S335" s="12">
        <v>331</v>
      </c>
      <c r="T335" s="13">
        <v>404330</v>
      </c>
      <c r="U335" s="71">
        <v>17203985</v>
      </c>
      <c r="V335" s="14">
        <f t="shared" si="37"/>
        <v>0.15454700000000002</v>
      </c>
      <c r="W335" s="14"/>
      <c r="X335" s="14"/>
      <c r="Y335" s="14"/>
      <c r="Z335" s="14">
        <f t="shared" si="38"/>
        <v>0.48182300000000006</v>
      </c>
    </row>
    <row r="336" spans="19:26" ht="13.5">
      <c r="S336" s="12">
        <v>332</v>
      </c>
      <c r="T336" s="13">
        <v>422830</v>
      </c>
      <c r="U336" s="71">
        <v>17626815</v>
      </c>
      <c r="V336" s="14">
        <f t="shared" si="37"/>
        <v>0.15454700000000002</v>
      </c>
      <c r="W336" s="14"/>
      <c r="X336" s="14"/>
      <c r="Y336" s="14"/>
      <c r="Z336" s="14">
        <f t="shared" si="38"/>
        <v>0.48182300000000006</v>
      </c>
    </row>
    <row r="337" spans="19:26" ht="13.5">
      <c r="S337" s="12">
        <v>333</v>
      </c>
      <c r="T337" s="13">
        <v>441830</v>
      </c>
      <c r="U337" s="71">
        <v>18068645</v>
      </c>
      <c r="V337" s="14">
        <f t="shared" si="37"/>
        <v>0.15454700000000002</v>
      </c>
      <c r="W337" s="14"/>
      <c r="X337" s="14"/>
      <c r="Y337" s="14"/>
      <c r="Z337" s="14">
        <f t="shared" si="38"/>
        <v>0.48182300000000006</v>
      </c>
    </row>
    <row r="338" spans="19:26" ht="13.5">
      <c r="S338" s="12">
        <v>334</v>
      </c>
      <c r="T338" s="13">
        <v>461330</v>
      </c>
      <c r="U338" s="71">
        <v>18529975</v>
      </c>
      <c r="V338" s="14">
        <f t="shared" si="37"/>
        <v>0.15454700000000002</v>
      </c>
      <c r="W338" s="14"/>
      <c r="X338" s="14"/>
      <c r="Y338" s="14"/>
      <c r="Z338" s="14">
        <f t="shared" si="38"/>
        <v>0.48182300000000006</v>
      </c>
    </row>
    <row r="339" spans="19:26" ht="13.5">
      <c r="S339" s="12">
        <v>335</v>
      </c>
      <c r="T339" s="13">
        <v>481330</v>
      </c>
      <c r="U339" s="71">
        <v>19011305</v>
      </c>
      <c r="V339" s="14">
        <f t="shared" si="37"/>
        <v>0.15454700000000002</v>
      </c>
      <c r="W339" s="14"/>
      <c r="X339" s="14"/>
      <c r="Y339" s="14"/>
      <c r="Z339" s="14">
        <f t="shared" si="38"/>
        <v>0.48182300000000006</v>
      </c>
    </row>
    <row r="340" spans="19:26" ht="13.5">
      <c r="S340" s="12">
        <v>336</v>
      </c>
      <c r="T340" s="13">
        <v>501830</v>
      </c>
      <c r="U340" s="71">
        <v>19513135</v>
      </c>
      <c r="V340" s="14">
        <f t="shared" si="37"/>
        <v>0.15454700000000002</v>
      </c>
      <c r="W340" s="14"/>
      <c r="X340" s="14"/>
      <c r="Y340" s="14"/>
      <c r="Z340" s="14">
        <f t="shared" si="38"/>
        <v>0.48182300000000006</v>
      </c>
    </row>
    <row r="341" spans="19:26" ht="13.5">
      <c r="S341" s="12">
        <v>337</v>
      </c>
      <c r="T341" s="13">
        <v>522830</v>
      </c>
      <c r="U341" s="71">
        <v>20035965</v>
      </c>
      <c r="V341" s="14">
        <f t="shared" si="37"/>
        <v>0.15454700000000002</v>
      </c>
      <c r="W341" s="14"/>
      <c r="X341" s="14"/>
      <c r="Y341" s="14"/>
      <c r="Z341" s="14">
        <f t="shared" si="38"/>
        <v>0.48182300000000006</v>
      </c>
    </row>
    <row r="342" spans="19:26" ht="13.5">
      <c r="S342" s="12">
        <v>338</v>
      </c>
      <c r="T342" s="13">
        <v>544330</v>
      </c>
      <c r="U342" s="71">
        <v>20580295</v>
      </c>
      <c r="V342" s="14">
        <f t="shared" si="37"/>
        <v>0.15454700000000002</v>
      </c>
      <c r="W342" s="14"/>
      <c r="X342" s="14"/>
      <c r="Y342" s="14"/>
      <c r="Z342" s="14">
        <f t="shared" si="38"/>
        <v>0.48182300000000006</v>
      </c>
    </row>
    <row r="343" spans="19:26" ht="13.5">
      <c r="S343" s="12">
        <v>339</v>
      </c>
      <c r="T343" s="13">
        <v>566330</v>
      </c>
      <c r="U343" s="71">
        <v>21146625</v>
      </c>
      <c r="V343" s="14">
        <f t="shared" si="37"/>
        <v>0.15454700000000002</v>
      </c>
      <c r="W343" s="14"/>
      <c r="X343" s="14"/>
      <c r="Y343" s="14"/>
      <c r="Z343" s="14">
        <f t="shared" si="38"/>
        <v>0.48182300000000006</v>
      </c>
    </row>
    <row r="344" spans="19:26" ht="13.5">
      <c r="S344" s="12">
        <v>340</v>
      </c>
      <c r="T344" s="13">
        <v>588830</v>
      </c>
      <c r="U344" s="71">
        <v>21735455</v>
      </c>
      <c r="V344" s="14">
        <f t="shared" si="37"/>
        <v>0.15454700000000002</v>
      </c>
      <c r="W344" s="14"/>
      <c r="X344" s="14"/>
      <c r="Y344" s="14"/>
      <c r="Z344" s="14">
        <f t="shared" si="38"/>
        <v>0.48182300000000006</v>
      </c>
    </row>
    <row r="345" spans="19:26" ht="13.5">
      <c r="S345" s="12">
        <v>341</v>
      </c>
      <c r="T345" s="13">
        <v>611830</v>
      </c>
      <c r="U345" s="71">
        <v>22347285</v>
      </c>
      <c r="V345" s="14">
        <f t="shared" si="37"/>
        <v>0.15454700000000002</v>
      </c>
      <c r="W345" s="14"/>
      <c r="X345" s="14"/>
      <c r="Y345" s="14"/>
      <c r="Z345" s="14">
        <f t="shared" si="38"/>
        <v>0.48182300000000006</v>
      </c>
    </row>
    <row r="346" spans="19:26" ht="13.5">
      <c r="S346" s="12">
        <v>342</v>
      </c>
      <c r="T346" s="13">
        <v>635330</v>
      </c>
      <c r="U346" s="71">
        <v>22982615</v>
      </c>
      <c r="V346" s="14">
        <f t="shared" si="37"/>
        <v>0.15454700000000002</v>
      </c>
      <c r="W346" s="14"/>
      <c r="X346" s="14"/>
      <c r="Y346" s="14"/>
      <c r="Z346" s="14">
        <f t="shared" si="38"/>
        <v>0.48182300000000006</v>
      </c>
    </row>
    <row r="347" spans="19:26" ht="13.5">
      <c r="S347" s="12">
        <v>343</v>
      </c>
      <c r="T347" s="13">
        <v>659330</v>
      </c>
      <c r="U347" s="71">
        <v>23641945</v>
      </c>
      <c r="V347" s="14">
        <f t="shared" si="37"/>
        <v>0.15454700000000002</v>
      </c>
      <c r="W347" s="14"/>
      <c r="X347" s="14"/>
      <c r="Y347" s="14"/>
      <c r="Z347" s="14">
        <f t="shared" si="38"/>
        <v>0.48182300000000006</v>
      </c>
    </row>
    <row r="348" spans="19:26" ht="13.5">
      <c r="S348" s="12">
        <v>344</v>
      </c>
      <c r="T348" s="13">
        <v>683830</v>
      </c>
      <c r="U348" s="71">
        <v>24325775</v>
      </c>
      <c r="V348" s="14">
        <f t="shared" si="37"/>
        <v>0.15454700000000002</v>
      </c>
      <c r="W348" s="14"/>
      <c r="X348" s="14"/>
      <c r="Y348" s="14"/>
      <c r="Z348" s="14">
        <f t="shared" si="38"/>
        <v>0.48182300000000006</v>
      </c>
    </row>
    <row r="349" spans="19:26" ht="13.5">
      <c r="S349" s="12">
        <v>345</v>
      </c>
      <c r="T349" s="13">
        <v>708830</v>
      </c>
      <c r="U349" s="71">
        <v>25034605</v>
      </c>
      <c r="V349" s="14">
        <f t="shared" si="37"/>
        <v>0.15454700000000002</v>
      </c>
      <c r="W349" s="14"/>
      <c r="X349" s="14"/>
      <c r="Y349" s="14"/>
      <c r="Z349" s="14">
        <f t="shared" si="38"/>
        <v>0.48182300000000006</v>
      </c>
    </row>
    <row r="350" spans="19:26" ht="13.5">
      <c r="S350" s="12">
        <v>346</v>
      </c>
      <c r="T350" s="13">
        <v>734330</v>
      </c>
      <c r="U350" s="71">
        <v>25768935</v>
      </c>
      <c r="V350" s="14">
        <f t="shared" si="37"/>
        <v>0.15454700000000002</v>
      </c>
      <c r="W350" s="14"/>
      <c r="X350" s="14"/>
      <c r="Y350" s="14"/>
      <c r="Z350" s="14">
        <f t="shared" si="38"/>
        <v>0.48182300000000006</v>
      </c>
    </row>
    <row r="351" spans="19:26" ht="13.5">
      <c r="S351" s="12">
        <v>347</v>
      </c>
      <c r="T351" s="13">
        <v>760330</v>
      </c>
      <c r="U351" s="71">
        <v>26529265</v>
      </c>
      <c r="V351" s="14">
        <f t="shared" si="37"/>
        <v>0.15454700000000002</v>
      </c>
      <c r="W351" s="14"/>
      <c r="X351" s="14"/>
      <c r="Y351" s="14"/>
      <c r="Z351" s="14">
        <f t="shared" si="38"/>
        <v>0.48182300000000006</v>
      </c>
    </row>
    <row r="352" spans="19:26" ht="13.5">
      <c r="S352" s="12">
        <v>348</v>
      </c>
      <c r="T352" s="13">
        <v>786830</v>
      </c>
      <c r="U352" s="71">
        <v>27316095</v>
      </c>
      <c r="V352" s="14">
        <f t="shared" si="37"/>
        <v>0.15454700000000002</v>
      </c>
      <c r="W352" s="14"/>
      <c r="X352" s="14"/>
      <c r="Y352" s="14"/>
      <c r="Z352" s="14">
        <f t="shared" si="38"/>
        <v>0.48182300000000006</v>
      </c>
    </row>
    <row r="353" spans="19:26" ht="13.5">
      <c r="S353" s="12">
        <v>349</v>
      </c>
      <c r="T353" s="13">
        <v>813830</v>
      </c>
      <c r="U353" s="71">
        <v>28129925</v>
      </c>
      <c r="V353" s="14">
        <f t="shared" si="37"/>
        <v>0.15454700000000002</v>
      </c>
      <c r="W353" s="14"/>
      <c r="X353" s="14"/>
      <c r="Y353" s="14"/>
      <c r="Z353" s="14">
        <f t="shared" si="38"/>
        <v>0.48182300000000006</v>
      </c>
    </row>
    <row r="354" spans="19:26" ht="13.5">
      <c r="S354" s="12">
        <v>350</v>
      </c>
      <c r="T354" s="13">
        <v>841330</v>
      </c>
      <c r="U354" s="71">
        <v>28971255</v>
      </c>
      <c r="V354" s="14">
        <f t="shared" si="37"/>
        <v>0.15454700000000002</v>
      </c>
      <c r="W354" s="14"/>
      <c r="X354" s="14"/>
      <c r="Y354" s="14"/>
      <c r="Z354" s="14">
        <f t="shared" si="38"/>
        <v>0.48182300000000006</v>
      </c>
    </row>
    <row r="355" spans="19:26" ht="13.5">
      <c r="S355" s="12">
        <v>351</v>
      </c>
      <c r="T355" s="13">
        <v>869330</v>
      </c>
      <c r="U355" s="71">
        <v>29840585</v>
      </c>
      <c r="V355" s="14">
        <f t="shared" si="37"/>
        <v>0.15454700000000002</v>
      </c>
      <c r="W355" s="14"/>
      <c r="X355" s="14"/>
      <c r="Y355" s="14"/>
      <c r="Z355" s="14">
        <f t="shared" si="38"/>
        <v>0.48182300000000006</v>
      </c>
    </row>
    <row r="356" spans="19:26" ht="13.5">
      <c r="S356" s="12">
        <v>352</v>
      </c>
      <c r="T356" s="13">
        <v>897830</v>
      </c>
      <c r="U356" s="71">
        <v>30738415</v>
      </c>
      <c r="V356" s="14">
        <f t="shared" si="37"/>
        <v>0.15454700000000002</v>
      </c>
      <c r="W356" s="14"/>
      <c r="X356" s="14"/>
      <c r="Y356" s="14"/>
      <c r="Z356" s="14">
        <f t="shared" si="38"/>
        <v>0.48182300000000006</v>
      </c>
    </row>
    <row r="357" spans="19:26" ht="13.5">
      <c r="S357" s="12">
        <v>353</v>
      </c>
      <c r="T357" s="13">
        <v>926830</v>
      </c>
      <c r="U357" s="71">
        <v>31665245</v>
      </c>
      <c r="V357" s="14">
        <f t="shared" si="37"/>
        <v>0.15454700000000002</v>
      </c>
      <c r="W357" s="14"/>
      <c r="X357" s="14"/>
      <c r="Y357" s="14"/>
      <c r="Z357" s="14">
        <f t="shared" si="38"/>
        <v>0.48182300000000006</v>
      </c>
    </row>
    <row r="358" spans="19:26" ht="13.5">
      <c r="S358" s="12">
        <v>354</v>
      </c>
      <c r="T358" s="13">
        <v>956330</v>
      </c>
      <c r="U358" s="71">
        <v>32621575</v>
      </c>
      <c r="V358" s="14">
        <f t="shared" si="37"/>
        <v>0.15454700000000002</v>
      </c>
      <c r="W358" s="14"/>
      <c r="X358" s="14"/>
      <c r="Y358" s="14"/>
      <c r="Z358" s="14">
        <f t="shared" si="38"/>
        <v>0.48182300000000006</v>
      </c>
    </row>
    <row r="359" spans="19:26" ht="13.5">
      <c r="S359" s="12">
        <v>355</v>
      </c>
      <c r="T359" s="13">
        <v>986330</v>
      </c>
      <c r="U359" s="71">
        <v>33607905</v>
      </c>
      <c r="V359" s="14">
        <f t="shared" si="37"/>
        <v>0.15454700000000002</v>
      </c>
      <c r="W359" s="14"/>
      <c r="X359" s="14"/>
      <c r="Y359" s="14"/>
      <c r="Z359" s="14">
        <f t="shared" si="38"/>
        <v>0.48182300000000006</v>
      </c>
    </row>
    <row r="360" spans="19:26" ht="13.5">
      <c r="S360" s="12">
        <v>356</v>
      </c>
      <c r="T360" s="13">
        <v>1016830</v>
      </c>
      <c r="U360" s="71">
        <v>34624735</v>
      </c>
      <c r="V360" s="14">
        <f t="shared" si="37"/>
        <v>0.15454700000000002</v>
      </c>
      <c r="W360" s="14"/>
      <c r="X360" s="14"/>
      <c r="Y360" s="14"/>
      <c r="Z360" s="14">
        <f t="shared" si="38"/>
        <v>0.48182300000000006</v>
      </c>
    </row>
    <row r="361" spans="19:26" ht="13.5">
      <c r="S361" s="12">
        <v>357</v>
      </c>
      <c r="T361" s="13">
        <v>1047830</v>
      </c>
      <c r="U361" s="71">
        <v>35672565</v>
      </c>
      <c r="V361" s="14">
        <f t="shared" si="37"/>
        <v>0.15454700000000002</v>
      </c>
      <c r="W361" s="14"/>
      <c r="X361" s="14"/>
      <c r="Y361" s="14"/>
      <c r="Z361" s="14">
        <f t="shared" si="38"/>
        <v>0.48182300000000006</v>
      </c>
    </row>
    <row r="362" spans="19:26" ht="13.5">
      <c r="S362" s="12">
        <v>358</v>
      </c>
      <c r="T362" s="13">
        <v>1079330</v>
      </c>
      <c r="U362" s="71">
        <v>36751895</v>
      </c>
      <c r="V362" s="14">
        <f t="shared" si="37"/>
        <v>0.15454700000000002</v>
      </c>
      <c r="W362" s="14"/>
      <c r="X362" s="14"/>
      <c r="Y362" s="14"/>
      <c r="Z362" s="14">
        <f t="shared" si="38"/>
        <v>0.48182300000000006</v>
      </c>
    </row>
    <row r="363" spans="19:26" ht="13.5">
      <c r="S363" s="12">
        <v>359</v>
      </c>
      <c r="T363" s="13">
        <v>1111330</v>
      </c>
      <c r="U363" s="71">
        <v>37863225</v>
      </c>
      <c r="V363" s="14">
        <f t="shared" si="37"/>
        <v>0.15454700000000002</v>
      </c>
      <c r="W363" s="14"/>
      <c r="X363" s="14"/>
      <c r="Y363" s="14"/>
      <c r="Z363" s="14">
        <f t="shared" si="38"/>
        <v>0.48182300000000006</v>
      </c>
    </row>
    <row r="364" spans="19:26" ht="13.5">
      <c r="S364" s="12">
        <v>360</v>
      </c>
      <c r="T364" s="13">
        <v>1143830</v>
      </c>
      <c r="U364" s="71">
        <v>39007055</v>
      </c>
      <c r="V364" s="14">
        <f t="shared" si="37"/>
        <v>0.15454700000000002</v>
      </c>
      <c r="W364" s="14"/>
      <c r="X364" s="14"/>
      <c r="Y364" s="14"/>
      <c r="Z364" s="14">
        <f t="shared" si="38"/>
        <v>0.48182300000000006</v>
      </c>
    </row>
    <row r="365" spans="19:26" ht="13.5">
      <c r="S365" s="12">
        <v>361</v>
      </c>
      <c r="T365" s="13">
        <v>1176830</v>
      </c>
      <c r="U365" s="71">
        <v>40183885</v>
      </c>
      <c r="V365" s="14">
        <f t="shared" si="37"/>
        <v>0.15454700000000002</v>
      </c>
      <c r="W365" s="14"/>
      <c r="X365" s="14"/>
      <c r="Y365" s="14"/>
      <c r="Z365" s="14">
        <f t="shared" si="38"/>
        <v>0.48182300000000006</v>
      </c>
    </row>
    <row r="366" spans="19:26" ht="13.5">
      <c r="S366" s="12">
        <v>362</v>
      </c>
      <c r="T366" s="13">
        <v>1210330</v>
      </c>
      <c r="U366" s="71">
        <v>41394215</v>
      </c>
      <c r="V366" s="14">
        <f t="shared" si="37"/>
        <v>0.15454700000000002</v>
      </c>
      <c r="W366" s="14"/>
      <c r="X366" s="14"/>
      <c r="Y366" s="14"/>
      <c r="Z366" s="14">
        <f t="shared" si="38"/>
        <v>0.48182300000000006</v>
      </c>
    </row>
    <row r="367" spans="19:26" ht="13.5">
      <c r="S367" s="12">
        <v>363</v>
      </c>
      <c r="T367" s="13">
        <v>1244330</v>
      </c>
      <c r="U367" s="71">
        <v>42638545</v>
      </c>
      <c r="V367" s="14">
        <f t="shared" si="37"/>
        <v>0.15454700000000002</v>
      </c>
      <c r="W367" s="14"/>
      <c r="X367" s="14"/>
      <c r="Y367" s="14"/>
      <c r="Z367" s="14">
        <f t="shared" si="38"/>
        <v>0.48182300000000006</v>
      </c>
    </row>
    <row r="368" spans="19:26" ht="13.5">
      <c r="S368" s="12">
        <v>364</v>
      </c>
      <c r="T368" s="13">
        <v>1278830</v>
      </c>
      <c r="U368" s="71">
        <v>43917375</v>
      </c>
      <c r="V368" s="14">
        <f t="shared" si="37"/>
        <v>0.15454700000000002</v>
      </c>
      <c r="W368" s="14"/>
      <c r="X368" s="14"/>
      <c r="Y368" s="14"/>
      <c r="Z368" s="14">
        <f t="shared" si="38"/>
        <v>0.48182300000000006</v>
      </c>
    </row>
    <row r="369" spans="19:26" ht="13.5">
      <c r="S369" s="12">
        <v>365</v>
      </c>
      <c r="T369" s="13">
        <v>1313830</v>
      </c>
      <c r="U369" s="71">
        <v>45231205</v>
      </c>
      <c r="V369" s="14">
        <f t="shared" si="37"/>
        <v>0.15454700000000002</v>
      </c>
      <c r="W369" s="14"/>
      <c r="X369" s="14"/>
      <c r="Y369" s="14"/>
      <c r="Z369" s="14">
        <f t="shared" si="38"/>
        <v>0.48182300000000006</v>
      </c>
    </row>
    <row r="370" spans="19:26" ht="13.5">
      <c r="S370" s="12">
        <v>366</v>
      </c>
      <c r="T370" s="13">
        <v>1349330</v>
      </c>
      <c r="U370" s="71">
        <v>46580535</v>
      </c>
      <c r="V370" s="14">
        <f t="shared" si="37"/>
        <v>0.15454700000000002</v>
      </c>
      <c r="W370" s="14"/>
      <c r="X370" s="14"/>
      <c r="Y370" s="14"/>
      <c r="Z370" s="14">
        <f t="shared" si="38"/>
        <v>0.48182300000000006</v>
      </c>
    </row>
    <row r="371" spans="19:26" ht="13.5">
      <c r="S371" s="12">
        <v>367</v>
      </c>
      <c r="T371" s="13">
        <v>1385330</v>
      </c>
      <c r="U371" s="71">
        <v>47965865</v>
      </c>
      <c r="V371" s="14">
        <f t="shared" si="37"/>
        <v>0.15454700000000002</v>
      </c>
      <c r="W371" s="14"/>
      <c r="X371" s="14"/>
      <c r="Y371" s="14"/>
      <c r="Z371" s="14">
        <f t="shared" si="38"/>
        <v>0.48182300000000006</v>
      </c>
    </row>
    <row r="372" spans="19:26" ht="13.5">
      <c r="S372" s="12">
        <v>368</v>
      </c>
      <c r="T372" s="13">
        <v>1421830</v>
      </c>
      <c r="U372" s="71">
        <v>49387695</v>
      </c>
      <c r="V372" s="14">
        <f t="shared" si="37"/>
        <v>0.15454700000000002</v>
      </c>
      <c r="W372" s="14"/>
      <c r="X372" s="14"/>
      <c r="Y372" s="14"/>
      <c r="Z372" s="14">
        <f t="shared" si="38"/>
        <v>0.48182300000000006</v>
      </c>
    </row>
    <row r="373" spans="19:26" ht="13.5">
      <c r="S373" s="12">
        <v>369</v>
      </c>
      <c r="T373" s="13">
        <v>1458830</v>
      </c>
      <c r="U373" s="71">
        <v>50846525</v>
      </c>
      <c r="V373" s="14">
        <f t="shared" si="37"/>
        <v>0.15454700000000002</v>
      </c>
      <c r="W373" s="14"/>
      <c r="X373" s="14"/>
      <c r="Y373" s="14"/>
      <c r="Z373" s="14">
        <f t="shared" si="38"/>
        <v>0.48182300000000006</v>
      </c>
    </row>
    <row r="374" spans="19:26" ht="13.5">
      <c r="S374" s="12">
        <v>370</v>
      </c>
      <c r="T374" s="13">
        <v>1496330</v>
      </c>
      <c r="U374" s="71">
        <v>52342855</v>
      </c>
      <c r="V374" s="14">
        <f t="shared" si="37"/>
        <v>0.15454700000000002</v>
      </c>
      <c r="W374" s="14"/>
      <c r="X374" s="14"/>
      <c r="Y374" s="14"/>
      <c r="Z374" s="14">
        <f t="shared" si="38"/>
        <v>0.48182300000000006</v>
      </c>
    </row>
    <row r="375" spans="19:26" ht="13.5">
      <c r="S375" s="12">
        <v>371</v>
      </c>
      <c r="T375" s="13">
        <v>1534330</v>
      </c>
      <c r="U375" s="71">
        <v>53877185</v>
      </c>
      <c r="V375" s="14">
        <f t="shared" si="37"/>
        <v>0.15454700000000002</v>
      </c>
      <c r="W375" s="14"/>
      <c r="X375" s="14"/>
      <c r="Y375" s="14"/>
      <c r="Z375" s="14">
        <f t="shared" si="38"/>
        <v>0.48182300000000006</v>
      </c>
    </row>
    <row r="376" spans="19:26" ht="13.5">
      <c r="S376" s="12">
        <v>372</v>
      </c>
      <c r="T376" s="13">
        <v>1572830</v>
      </c>
      <c r="U376" s="71">
        <v>55450015</v>
      </c>
      <c r="V376" s="14">
        <f t="shared" si="37"/>
        <v>0.15454700000000002</v>
      </c>
      <c r="W376" s="14"/>
      <c r="X376" s="14"/>
      <c r="Y376" s="14"/>
      <c r="Z376" s="14">
        <f t="shared" si="38"/>
        <v>0.48182300000000006</v>
      </c>
    </row>
    <row r="377" spans="19:26" ht="13.5">
      <c r="S377" s="12">
        <v>373</v>
      </c>
      <c r="T377" s="13">
        <v>1611830</v>
      </c>
      <c r="U377" s="71">
        <v>57061845</v>
      </c>
      <c r="V377" s="14">
        <f t="shared" si="37"/>
        <v>0.15454700000000002</v>
      </c>
      <c r="W377" s="14"/>
      <c r="X377" s="14"/>
      <c r="Y377" s="14"/>
      <c r="Z377" s="14">
        <f t="shared" si="38"/>
        <v>0.48182300000000006</v>
      </c>
    </row>
    <row r="378" spans="19:26" ht="13.5">
      <c r="S378" s="12">
        <v>374</v>
      </c>
      <c r="T378" s="13">
        <v>1651330</v>
      </c>
      <c r="U378" s="71">
        <v>58713175</v>
      </c>
      <c r="V378" s="14">
        <f t="shared" si="37"/>
        <v>0.15454700000000002</v>
      </c>
      <c r="W378" s="14"/>
      <c r="X378" s="14"/>
      <c r="Y378" s="14"/>
      <c r="Z378" s="14">
        <f t="shared" si="38"/>
        <v>0.48182300000000006</v>
      </c>
    </row>
    <row r="379" spans="19:26" ht="13.5">
      <c r="S379" s="12">
        <v>375</v>
      </c>
      <c r="T379" s="13">
        <v>1691330</v>
      </c>
      <c r="U379" s="71">
        <v>60404505</v>
      </c>
      <c r="V379" s="14">
        <f t="shared" si="37"/>
        <v>0.15454700000000002</v>
      </c>
      <c r="W379" s="14"/>
      <c r="X379" s="14"/>
      <c r="Y379" s="14"/>
      <c r="Z379" s="14">
        <f t="shared" si="38"/>
        <v>0.48182300000000006</v>
      </c>
    </row>
    <row r="380" spans="19:26" ht="13.5">
      <c r="S380" s="12">
        <v>376</v>
      </c>
      <c r="T380" s="13">
        <v>1731830</v>
      </c>
      <c r="U380" s="71">
        <v>62136335</v>
      </c>
      <c r="V380" s="14">
        <f t="shared" si="37"/>
        <v>0.15454700000000002</v>
      </c>
      <c r="W380" s="14"/>
      <c r="X380" s="14"/>
      <c r="Y380" s="14"/>
      <c r="Z380" s="14">
        <f t="shared" si="38"/>
        <v>0.48182300000000006</v>
      </c>
    </row>
    <row r="381" spans="19:26" ht="13.5">
      <c r="S381" s="12">
        <v>377</v>
      </c>
      <c r="T381" s="13">
        <v>1772830</v>
      </c>
      <c r="U381" s="71">
        <v>63909165</v>
      </c>
      <c r="V381" s="14">
        <f t="shared" si="37"/>
        <v>0.15454700000000002</v>
      </c>
      <c r="W381" s="14"/>
      <c r="X381" s="14"/>
      <c r="Y381" s="14"/>
      <c r="Z381" s="14">
        <f t="shared" si="38"/>
        <v>0.48182300000000006</v>
      </c>
    </row>
    <row r="382" spans="19:26" ht="13.5">
      <c r="S382" s="12">
        <v>378</v>
      </c>
      <c r="T382" s="13">
        <v>1814330</v>
      </c>
      <c r="U382" s="71">
        <v>65723495</v>
      </c>
      <c r="V382" s="14">
        <f t="shared" si="37"/>
        <v>0.15454700000000002</v>
      </c>
      <c r="W382" s="14"/>
      <c r="X382" s="14"/>
      <c r="Y382" s="14"/>
      <c r="Z382" s="14">
        <f t="shared" si="38"/>
        <v>0.48182300000000006</v>
      </c>
    </row>
    <row r="383" spans="19:26" ht="13.5">
      <c r="S383" s="12">
        <v>379</v>
      </c>
      <c r="T383" s="13">
        <v>1856330</v>
      </c>
      <c r="U383" s="71">
        <v>67579825</v>
      </c>
      <c r="V383" s="14">
        <f t="shared" si="37"/>
        <v>0.15454700000000002</v>
      </c>
      <c r="W383" s="14"/>
      <c r="X383" s="14"/>
      <c r="Y383" s="14"/>
      <c r="Z383" s="14">
        <f t="shared" si="38"/>
        <v>0.48182300000000006</v>
      </c>
    </row>
    <row r="384" spans="19:26" ht="13.5">
      <c r="S384" s="12">
        <v>380</v>
      </c>
      <c r="T384" s="13">
        <v>1898830</v>
      </c>
      <c r="U384" s="71">
        <v>69478655</v>
      </c>
      <c r="V384" s="14">
        <f t="shared" si="37"/>
        <v>0.15454700000000002</v>
      </c>
      <c r="W384" s="14"/>
      <c r="X384" s="14"/>
      <c r="Y384" s="14"/>
      <c r="Z384" s="14">
        <f t="shared" si="38"/>
        <v>0.48182300000000006</v>
      </c>
    </row>
    <row r="385" spans="19:26" ht="13.5">
      <c r="S385" s="12">
        <v>381</v>
      </c>
      <c r="T385" s="13">
        <v>1941830</v>
      </c>
      <c r="U385" s="71">
        <v>71420485</v>
      </c>
      <c r="V385" s="14">
        <f t="shared" si="37"/>
        <v>0.15454700000000002</v>
      </c>
      <c r="W385" s="14"/>
      <c r="X385" s="14"/>
      <c r="Y385" s="14"/>
      <c r="Z385" s="14">
        <f t="shared" si="38"/>
        <v>0.48182300000000006</v>
      </c>
    </row>
    <row r="386" spans="19:26" ht="13.5">
      <c r="S386" s="12">
        <v>382</v>
      </c>
      <c r="T386" s="13">
        <v>1985330</v>
      </c>
      <c r="U386" s="71">
        <v>73405815</v>
      </c>
      <c r="V386" s="14">
        <f t="shared" si="37"/>
        <v>0.15454700000000002</v>
      </c>
      <c r="W386" s="14"/>
      <c r="X386" s="14"/>
      <c r="Y386" s="14"/>
      <c r="Z386" s="14">
        <f t="shared" si="38"/>
        <v>0.48182300000000006</v>
      </c>
    </row>
    <row r="387" spans="19:26" ht="13.5">
      <c r="S387" s="12">
        <v>383</v>
      </c>
      <c r="T387" s="13">
        <v>2029330</v>
      </c>
      <c r="U387" s="71">
        <v>75435145</v>
      </c>
      <c r="V387" s="14">
        <f t="shared" si="37"/>
        <v>0.15454700000000002</v>
      </c>
      <c r="W387" s="14"/>
      <c r="X387" s="14"/>
      <c r="Y387" s="14"/>
      <c r="Z387" s="14">
        <f t="shared" si="38"/>
        <v>0.48182300000000006</v>
      </c>
    </row>
    <row r="388" spans="19:26" ht="13.5">
      <c r="S388" s="12">
        <v>384</v>
      </c>
      <c r="T388" s="13">
        <v>2073830</v>
      </c>
      <c r="U388" s="71">
        <v>77508975</v>
      </c>
      <c r="V388" s="14">
        <f>(1-VLOOKUP(U388,$K$4:$O$203,4,TRUE))*VLOOKUP(S388,$B$23:$H$35,4,TRUE)</f>
        <v>0.15454700000000002</v>
      </c>
      <c r="W388" s="14"/>
      <c r="X388" s="14"/>
      <c r="Y388" s="14"/>
      <c r="Z388" s="14">
        <f aca="true" t="shared" si="39" ref="Z388:Z404">(1-VLOOKUP(U388,$K$4:$O$228,4,TRUE))*VLOOKUP(S388,$B$23:$H$45,7,TRUE)</f>
        <v>0.48182300000000006</v>
      </c>
    </row>
    <row r="389" spans="19:26" ht="13.5">
      <c r="S389" s="12">
        <v>385</v>
      </c>
      <c r="T389" s="13">
        <v>2118830</v>
      </c>
      <c r="U389" s="71">
        <v>79627805</v>
      </c>
      <c r="V389" s="14">
        <f>(1-VLOOKUP(U389,$K$4:$O$203,4,TRUE))*VLOOKUP(S389,$B$23:$H$35,4,TRUE)</f>
        <v>0.15454700000000002</v>
      </c>
      <c r="W389" s="14"/>
      <c r="X389" s="14"/>
      <c r="Y389" s="14"/>
      <c r="Z389" s="14">
        <f t="shared" si="39"/>
        <v>0.48182300000000006</v>
      </c>
    </row>
    <row r="390" spans="19:26" ht="13.5">
      <c r="S390" s="12">
        <v>386</v>
      </c>
      <c r="T390" s="13">
        <v>2164330</v>
      </c>
      <c r="U390" s="71">
        <v>81792135</v>
      </c>
      <c r="V390" s="14">
        <f>(1-VLOOKUP(U390,$K$4:$O$203,4,TRUE))*VLOOKUP(S390,$B$23:$H$35,4,TRUE)</f>
        <v>0.15454700000000002</v>
      </c>
      <c r="W390" s="14"/>
      <c r="X390" s="14"/>
      <c r="Y390" s="14"/>
      <c r="Z390" s="14">
        <f t="shared" si="39"/>
        <v>0.48182300000000006</v>
      </c>
    </row>
    <row r="391" spans="19:26" ht="13.5">
      <c r="S391" s="12">
        <v>387</v>
      </c>
      <c r="T391" s="13">
        <v>2210330</v>
      </c>
      <c r="U391" s="71">
        <v>84002465</v>
      </c>
      <c r="V391" s="14">
        <f>(1-VLOOKUP(U391,$K$4:$O$203,4,TRUE))*VLOOKUP(S391,$B$23:$H$35,4,TRUE)</f>
        <v>0.15454700000000002</v>
      </c>
      <c r="W391" s="14"/>
      <c r="X391" s="14"/>
      <c r="Y391" s="14"/>
      <c r="Z391" s="14">
        <f t="shared" si="39"/>
        <v>0.48182300000000006</v>
      </c>
    </row>
    <row r="392" spans="19:26" ht="13.5">
      <c r="S392" s="12">
        <v>388</v>
      </c>
      <c r="T392" s="13">
        <v>2256830</v>
      </c>
      <c r="U392" s="71">
        <v>86259295</v>
      </c>
      <c r="V392" s="14">
        <f>(1-VLOOKUP(U392,$K$4:$O$203,4,TRUE))*VLOOKUP(S392,$B$23:$H$35,4,TRUE)</f>
        <v>0.15454700000000002</v>
      </c>
      <c r="W392" s="14"/>
      <c r="X392" s="14"/>
      <c r="Y392" s="14"/>
      <c r="Z392" s="14">
        <f t="shared" si="39"/>
        <v>0.48182300000000006</v>
      </c>
    </row>
    <row r="393" spans="19:26" ht="13.5">
      <c r="S393" s="12">
        <v>389</v>
      </c>
      <c r="T393" s="13">
        <v>2303830</v>
      </c>
      <c r="U393" s="71">
        <v>88563125</v>
      </c>
      <c r="V393" s="14">
        <f>(1-VLOOKUP(U393,$K$4:$O$203,4,TRUE))*VLOOKUP(S393,$B$23:$H$35,4,TRUE)</f>
        <v>0.15454700000000002</v>
      </c>
      <c r="W393" s="14"/>
      <c r="X393" s="14"/>
      <c r="Y393" s="14"/>
      <c r="Z393" s="14">
        <f t="shared" si="39"/>
        <v>0.48182300000000006</v>
      </c>
    </row>
    <row r="394" spans="19:26" ht="13.5">
      <c r="S394" s="12">
        <v>390</v>
      </c>
      <c r="T394" s="13">
        <v>2351330</v>
      </c>
      <c r="U394" s="71">
        <v>90914455</v>
      </c>
      <c r="V394" s="14">
        <f>(1-VLOOKUP(U394,$K$4:$O$203,4,TRUE))*VLOOKUP(S394,$B$23:$H$35,4,TRUE)</f>
        <v>0.15454700000000002</v>
      </c>
      <c r="W394" s="14"/>
      <c r="X394" s="14"/>
      <c r="Y394" s="14"/>
      <c r="Z394" s="14">
        <f t="shared" si="39"/>
        <v>0.48182300000000006</v>
      </c>
    </row>
    <row r="395" spans="19:26" ht="13.5">
      <c r="S395" s="12">
        <v>391</v>
      </c>
      <c r="T395" s="13">
        <v>2399330</v>
      </c>
      <c r="U395" s="71">
        <v>93313785</v>
      </c>
      <c r="V395" s="14">
        <f>(1-VLOOKUP(U395,$K$4:$O$203,4,TRUE))*VLOOKUP(S395,$B$23:$H$35,4,TRUE)</f>
        <v>0.15454700000000002</v>
      </c>
      <c r="W395" s="14"/>
      <c r="X395" s="14"/>
      <c r="Y395" s="14"/>
      <c r="Z395" s="14">
        <f t="shared" si="39"/>
        <v>0.48182300000000006</v>
      </c>
    </row>
    <row r="396" spans="19:26" ht="13.5">
      <c r="S396" s="12">
        <v>392</v>
      </c>
      <c r="T396" s="13">
        <v>2447830</v>
      </c>
      <c r="U396" s="71">
        <v>95761615</v>
      </c>
      <c r="V396" s="14">
        <f>(1-VLOOKUP(U396,$K$4:$O$203,4,TRUE))*VLOOKUP(S396,$B$23:$H$35,4,TRUE)</f>
        <v>0.15454700000000002</v>
      </c>
      <c r="W396" s="14"/>
      <c r="X396" s="14"/>
      <c r="Y396" s="14"/>
      <c r="Z396" s="14">
        <f t="shared" si="39"/>
        <v>0.48182300000000006</v>
      </c>
    </row>
    <row r="397" spans="19:26" ht="13.5">
      <c r="S397" s="12">
        <v>393</v>
      </c>
      <c r="T397" s="13">
        <v>2496830</v>
      </c>
      <c r="U397" s="71">
        <v>98258445</v>
      </c>
      <c r="V397" s="14">
        <f>(1-VLOOKUP(U397,$K$4:$O$203,4,TRUE))*VLOOKUP(S397,$B$23:$H$35,4,TRUE)</f>
        <v>0.15454700000000002</v>
      </c>
      <c r="W397" s="14"/>
      <c r="X397" s="14"/>
      <c r="Y397" s="14"/>
      <c r="Z397" s="14">
        <f t="shared" si="39"/>
        <v>0.48182300000000006</v>
      </c>
    </row>
    <row r="398" spans="19:26" ht="13.5">
      <c r="S398" s="12">
        <v>394</v>
      </c>
      <c r="T398" s="13">
        <v>2546330</v>
      </c>
      <c r="U398" s="71">
        <v>100804775</v>
      </c>
      <c r="V398" s="14">
        <f>(1-VLOOKUP(U398,$K$4:$O$203,4,TRUE))*VLOOKUP(S398,$B$23:$H$35,4,TRUE)</f>
        <v>0.15454700000000002</v>
      </c>
      <c r="W398" s="14"/>
      <c r="X398" s="14"/>
      <c r="Y398" s="14"/>
      <c r="Z398" s="14">
        <f t="shared" si="39"/>
        <v>0.48182300000000006</v>
      </c>
    </row>
    <row r="399" spans="19:26" ht="13.5">
      <c r="S399" s="12">
        <v>395</v>
      </c>
      <c r="T399" s="13">
        <v>2596330</v>
      </c>
      <c r="U399" s="71">
        <v>103401105</v>
      </c>
      <c r="V399" s="14">
        <f>(1-VLOOKUP(U399,$K$4:$O$203,4,TRUE))*VLOOKUP(S399,$B$23:$H$35,4,TRUE)</f>
        <v>0.15454700000000002</v>
      </c>
      <c r="W399" s="14"/>
      <c r="X399" s="14"/>
      <c r="Y399" s="14"/>
      <c r="Z399" s="14">
        <f t="shared" si="39"/>
        <v>0.48182300000000006</v>
      </c>
    </row>
    <row r="400" spans="19:26" ht="13.5">
      <c r="S400" s="12">
        <v>396</v>
      </c>
      <c r="T400" s="13">
        <v>2646830</v>
      </c>
      <c r="U400" s="71">
        <v>106047935</v>
      </c>
      <c r="V400" s="14">
        <f>(1-VLOOKUP(U400,$K$4:$O$203,4,TRUE))*VLOOKUP(S400,$B$23:$H$35,4,TRUE)</f>
        <v>0.15454700000000002</v>
      </c>
      <c r="W400" s="14"/>
      <c r="X400" s="14"/>
      <c r="Y400" s="14"/>
      <c r="Z400" s="14">
        <f t="shared" si="39"/>
        <v>0.48182300000000006</v>
      </c>
    </row>
    <row r="401" spans="19:26" ht="13.5">
      <c r="S401" s="12">
        <v>397</v>
      </c>
      <c r="T401" s="13">
        <v>2697830</v>
      </c>
      <c r="U401" s="71">
        <v>108745765</v>
      </c>
      <c r="V401" s="14">
        <f>(1-VLOOKUP(U401,$K$4:$O$203,4,TRUE))*VLOOKUP(S401,$B$23:$H$35,4,TRUE)</f>
        <v>0.15454700000000002</v>
      </c>
      <c r="W401" s="14"/>
      <c r="X401" s="14"/>
      <c r="Y401" s="14"/>
      <c r="Z401" s="14">
        <f t="shared" si="39"/>
        <v>0.48182300000000006</v>
      </c>
    </row>
    <row r="402" spans="19:26" ht="13.5">
      <c r="S402" s="12">
        <v>398</v>
      </c>
      <c r="T402" s="13">
        <v>2749330</v>
      </c>
      <c r="U402" s="71">
        <v>111495095</v>
      </c>
      <c r="V402" s="14">
        <f>(1-VLOOKUP(U402,$K$4:$O$203,4,TRUE))*VLOOKUP(S402,$B$23:$H$35,4,TRUE)</f>
        <v>0.15454700000000002</v>
      </c>
      <c r="W402" s="14"/>
      <c r="X402" s="14"/>
      <c r="Y402" s="14"/>
      <c r="Z402" s="14">
        <f t="shared" si="39"/>
        <v>0.48182300000000006</v>
      </c>
    </row>
    <row r="403" spans="19:26" ht="13.5">
      <c r="S403" s="12">
        <v>399</v>
      </c>
      <c r="T403" s="13">
        <v>2801330</v>
      </c>
      <c r="U403" s="71">
        <v>114296425</v>
      </c>
      <c r="V403" s="14">
        <f>(1-VLOOKUP(U403,$K$4:$O$203,4,TRUE))*VLOOKUP(S403,$B$23:$H$35,4,TRUE)</f>
        <v>0.15454700000000002</v>
      </c>
      <c r="W403" s="14"/>
      <c r="X403" s="14"/>
      <c r="Y403" s="14"/>
      <c r="Z403" s="14">
        <f t="shared" si="39"/>
        <v>0.48182300000000006</v>
      </c>
    </row>
    <row r="404" spans="19:26" ht="13.5">
      <c r="S404" s="12">
        <v>400</v>
      </c>
      <c r="T404" s="13">
        <v>2853830</v>
      </c>
      <c r="U404" s="71">
        <v>117150255</v>
      </c>
      <c r="V404" s="14">
        <f>(1-VLOOKUP(U404,$K$4:$O$203,4,TRUE))*VLOOKUP(S404,$B$23:$H$35,4,TRUE)</f>
        <v>0.15454700000000002</v>
      </c>
      <c r="W404" s="14"/>
      <c r="X404" s="14"/>
      <c r="Y404" s="14"/>
      <c r="Z404" s="14">
        <f t="shared" si="39"/>
        <v>0.48182300000000006</v>
      </c>
    </row>
  </sheetData>
  <sheetProtection/>
  <mergeCells count="46">
    <mergeCell ref="T2:T3"/>
    <mergeCell ref="U2:U3"/>
    <mergeCell ref="V2:V3"/>
    <mergeCell ref="B2:D2"/>
    <mergeCell ref="F2:G2"/>
    <mergeCell ref="H2:I2"/>
    <mergeCell ref="K2:M3"/>
    <mergeCell ref="N2:N3"/>
    <mergeCell ref="O2:O3"/>
    <mergeCell ref="W2:W3"/>
    <mergeCell ref="X2:X3"/>
    <mergeCell ref="Y2:Y3"/>
    <mergeCell ref="Z2:Z3"/>
    <mergeCell ref="B3:D3"/>
    <mergeCell ref="F3:G3"/>
    <mergeCell ref="H3:I3"/>
    <mergeCell ref="P2:P3"/>
    <mergeCell ref="Q2:Q3"/>
    <mergeCell ref="S2:S3"/>
    <mergeCell ref="B4:D4"/>
    <mergeCell ref="F4:G4"/>
    <mergeCell ref="H4:I4"/>
    <mergeCell ref="B6:D6"/>
    <mergeCell ref="E6:F6"/>
    <mergeCell ref="G6:I6"/>
    <mergeCell ref="B7:D7"/>
    <mergeCell ref="E7:F7"/>
    <mergeCell ref="G7:I7"/>
    <mergeCell ref="E9:F9"/>
    <mergeCell ref="G9:I9"/>
    <mergeCell ref="E10:F10"/>
    <mergeCell ref="G10:I10"/>
    <mergeCell ref="G11:H11"/>
    <mergeCell ref="E12:F12"/>
    <mergeCell ref="G12:I12"/>
    <mergeCell ref="E13:F13"/>
    <mergeCell ref="G13:I13"/>
    <mergeCell ref="E14:F14"/>
    <mergeCell ref="G14:I14"/>
    <mergeCell ref="B22:D22"/>
    <mergeCell ref="E15:F15"/>
    <mergeCell ref="G15:I15"/>
    <mergeCell ref="E16:F16"/>
    <mergeCell ref="G16:I16"/>
    <mergeCell ref="B19:C19"/>
    <mergeCell ref="E21:H21"/>
  </mergeCells>
  <dataValidations count="2">
    <dataValidation type="list" allowBlank="1" showInputMessage="1" showErrorMessage="1" sqref="G10">
      <formula1>$C$38:$C$43</formula1>
    </dataValidation>
    <dataValidation type="list" allowBlank="1" showInputMessage="1" showErrorMessage="1" sqref="G9">
      <formula1>$B$45:$B$48</formula1>
    </dataValidation>
  </dataValidations>
  <printOptions/>
  <pageMargins left="0.6993055555555555" right="0.699305555555555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2011-11-24T06:27:35Z</dcterms:created>
  <dcterms:modified xsi:type="dcterms:W3CDTF">2011-11-24T08:25:16Z</dcterms:modified>
  <cp:category/>
  <cp:version/>
  <cp:contentType/>
  <cp:contentStatus/>
</cp:coreProperties>
</file>